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codeName="ThisWorkbook"/>
  <xr:revisionPtr revIDLastSave="0" documentId="13_ncr:1_{70C8D9A8-6AC0-4B8A-A91A-ED181CEE57F0}" xr6:coauthVersionLast="47" xr6:coauthVersionMax="47" xr10:uidLastSave="{00000000-0000-0000-0000-000000000000}"/>
  <bookViews>
    <workbookView xWindow="2025" yWindow="405" windowWidth="17250" windowHeight="15090" tabRatio="684" xr2:uid="{00000000-000D-0000-FFFF-FFFF00000000}"/>
  </bookViews>
  <sheets>
    <sheet name="Cover" sheetId="94" r:id="rId1"/>
    <sheet name="Summary" sheetId="33" r:id="rId2"/>
    <sheet name="Assumptions" sheetId="43" r:id="rId3"/>
    <sheet name="Option1 (base case)" sheetId="68" r:id="rId4"/>
    <sheet name="Option2" sheetId="81" r:id="rId5"/>
    <sheet name="Option3" sheetId="72" r:id="rId6"/>
    <sheet name="Option4" sheetId="73" r:id="rId7"/>
    <sheet name="Option5" sheetId="82" r:id="rId8"/>
    <sheet name="Consol" sheetId="75" r:id="rId9"/>
    <sheet name="Sensitivity_calcs" sheetId="85" r:id="rId10"/>
    <sheet name="Workings_calcs" sheetId="86" r:id="rId11"/>
    <sheet name="CBRM_data" sheetId="91" r:id="rId12"/>
    <sheet name="Risk_consol" sheetId="93" r:id="rId13"/>
    <sheet name="Misc_calcs" sheetId="62" r:id="rId14"/>
    <sheet name="Data" sheetId="47" r:id="rId15"/>
  </sheets>
  <definedNames>
    <definedName name="bus">Assumptions!$E$6</definedName>
    <definedName name="compliance">Data!$E$16</definedName>
    <definedName name="conv_2026">Misc_calcs!$D$19</definedName>
    <definedName name="custval_date">Assumptions!$G$34</definedName>
    <definedName name="CY_years">Misc_calcs!$H$6:$M$6</definedName>
    <definedName name="first_year">Misc_calcs!$C$38</definedName>
    <definedName name="hy_dates">Misc_calcs!$H$11:$R$11</definedName>
    <definedName name="hy_escalation">Misc_calcs!$H$15:$R$15</definedName>
    <definedName name="input_dollars">Assumptions!$G$27</definedName>
    <definedName name="list">list_start:OFFSET(list_start, 0,0,count, 1)</definedName>
    <definedName name="mill_conv">Data!$C$71</definedName>
    <definedName name="options">Data!$B$9:$B$13</definedName>
    <definedName name="output_dollars">Assumptions!$G$33</definedName>
    <definedName name="preferred">Summary!$C$18</definedName>
    <definedName name="_xlnm.Print_Area" localSheetId="2">Assumptions!$A$1:$P$118</definedName>
    <definedName name="proj">Assumptions!$E$8</definedName>
    <definedName name="real_disc">Assumptions!$G$28</definedName>
    <definedName name="sheets">Cover!$A$40</definedName>
    <definedName name="start">Assumptions!$E$22</definedName>
    <definedName name="start_year">Misc_calcs!$C$25</definedName>
    <definedName name="thous_conv">Data!$C$70</definedName>
    <definedName name="vcr_date">Assumptions!$G$29</definedName>
    <definedName name="vcr_esc">Misc_calcs!$D$23</definedName>
    <definedName name="years">Assumptions!$G$31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0" i="94" l="1"/>
  <c r="H5" i="75"/>
  <c r="I5" i="75"/>
  <c r="J5" i="75" s="1"/>
  <c r="K5" i="75" s="1"/>
  <c r="L5" i="75" s="1"/>
  <c r="M5" i="75" s="1"/>
  <c r="N5" i="75" s="1"/>
  <c r="O5" i="75" s="1"/>
  <c r="P5" i="75" s="1"/>
  <c r="Q5" i="75" s="1"/>
  <c r="R5" i="75" s="1"/>
  <c r="S5" i="75" s="1"/>
  <c r="T5" i="75" s="1"/>
  <c r="U5" i="75" s="1"/>
  <c r="V5" i="75" s="1"/>
  <c r="W5" i="75" s="1"/>
  <c r="X5" i="75" s="1"/>
  <c r="Y5" i="75" s="1"/>
  <c r="Z5" i="75" s="1"/>
  <c r="AA5" i="75" s="1"/>
  <c r="AB5" i="75" s="1"/>
  <c r="AC5" i="75" s="1"/>
  <c r="AD5" i="75" s="1"/>
  <c r="AE5" i="75" s="1"/>
  <c r="AF5" i="75" s="1"/>
  <c r="AG5" i="75" s="1"/>
  <c r="C30" i="86" l="1"/>
  <c r="C29" i="86"/>
  <c r="C22" i="86"/>
  <c r="C21" i="86"/>
  <c r="A2" i="91"/>
  <c r="A1" i="91"/>
  <c r="D28" i="86"/>
  <c r="I9" i="68"/>
  <c r="H9" i="68" s="1"/>
  <c r="H9" i="75" s="1"/>
  <c r="E28" i="82" l="1"/>
  <c r="A2" i="93"/>
  <c r="A1" i="93"/>
  <c r="D22" i="86" l="1" a="1"/>
  <c r="D22" i="86" s="1"/>
  <c r="E20" i="86"/>
  <c r="D21" i="86" a="1"/>
  <c r="D21" i="86" s="1"/>
  <c r="D238" i="91"/>
  <c r="D239" i="91"/>
  <c r="D241" i="91"/>
  <c r="D242" i="91"/>
  <c r="D243" i="91"/>
  <c r="D245" i="91"/>
  <c r="D246" i="91"/>
  <c r="D247" i="91"/>
  <c r="D248" i="91"/>
  <c r="D250" i="91"/>
  <c r="D252" i="91"/>
  <c r="D254" i="91"/>
  <c r="D255" i="91"/>
  <c r="I255" i="91"/>
  <c r="I256" i="91"/>
  <c r="I257" i="91"/>
  <c r="I258" i="91"/>
  <c r="I259" i="91"/>
  <c r="I260" i="91"/>
  <c r="I261" i="91"/>
  <c r="AG34" i="68"/>
  <c r="AF34" i="68"/>
  <c r="AE34" i="68"/>
  <c r="AD34" i="68"/>
  <c r="AC34" i="68"/>
  <c r="AB34" i="68"/>
  <c r="AA34" i="68"/>
  <c r="Z34" i="68"/>
  <c r="Y34" i="68"/>
  <c r="X34" i="68"/>
  <c r="W34" i="68"/>
  <c r="V34" i="68"/>
  <c r="U34" i="68"/>
  <c r="T34" i="68"/>
  <c r="S34" i="68"/>
  <c r="R34" i="68"/>
  <c r="Q34" i="68"/>
  <c r="P34" i="68"/>
  <c r="O34" i="68"/>
  <c r="N34" i="68"/>
  <c r="M34" i="68"/>
  <c r="L34" i="68"/>
  <c r="K34" i="68"/>
  <c r="J34" i="68"/>
  <c r="E21" i="86" l="1" a="1"/>
  <c r="E21" i="86" s="1"/>
  <c r="E28" i="86"/>
  <c r="F20" i="86"/>
  <c r="E22" i="86" a="1"/>
  <c r="E22" i="86" s="1"/>
  <c r="I34" i="68"/>
  <c r="F28" i="86" l="1"/>
  <c r="G20" i="86"/>
  <c r="F21" i="86" a="1"/>
  <c r="F21" i="86" s="1"/>
  <c r="F22" i="86" a="1"/>
  <c r="F22" i="86" s="1"/>
  <c r="J34" i="72"/>
  <c r="K34" i="72"/>
  <c r="L34" i="72"/>
  <c r="M34" i="72"/>
  <c r="N34" i="72"/>
  <c r="O34" i="72"/>
  <c r="P34" i="72"/>
  <c r="Q34" i="72"/>
  <c r="R34" i="72"/>
  <c r="S34" i="72"/>
  <c r="T34" i="72"/>
  <c r="U34" i="72"/>
  <c r="V34" i="72"/>
  <c r="W34" i="72"/>
  <c r="X34" i="72"/>
  <c r="Y34" i="72"/>
  <c r="Z34" i="72"/>
  <c r="AA34" i="72"/>
  <c r="AB34" i="72"/>
  <c r="AC34" i="72"/>
  <c r="AD34" i="72"/>
  <c r="AE34" i="72"/>
  <c r="AF34" i="72"/>
  <c r="AG34" i="72"/>
  <c r="I34" i="72"/>
  <c r="J34" i="81"/>
  <c r="K34" i="81"/>
  <c r="L34" i="81"/>
  <c r="M34" i="81"/>
  <c r="N34" i="81"/>
  <c r="O34" i="81"/>
  <c r="P34" i="81"/>
  <c r="Q34" i="81"/>
  <c r="R34" i="81"/>
  <c r="S34" i="81"/>
  <c r="T34" i="81"/>
  <c r="U34" i="81"/>
  <c r="V34" i="81"/>
  <c r="W34" i="81"/>
  <c r="X34" i="81"/>
  <c r="Y34" i="81"/>
  <c r="Z34" i="81"/>
  <c r="AA34" i="81"/>
  <c r="AB34" i="81"/>
  <c r="AC34" i="81"/>
  <c r="AD34" i="81"/>
  <c r="AE34" i="81"/>
  <c r="AF34" i="81"/>
  <c r="AG34" i="81"/>
  <c r="I34" i="81"/>
  <c r="K31" i="86"/>
  <c r="P14" i="72" s="1"/>
  <c r="F31" i="86"/>
  <c r="K14" i="72" s="1"/>
  <c r="G31" i="86"/>
  <c r="L14" i="72" s="1"/>
  <c r="H31" i="86"/>
  <c r="M14" i="72" s="1"/>
  <c r="I31" i="86"/>
  <c r="N14" i="72" s="1"/>
  <c r="L31" i="86"/>
  <c r="Q14" i="72" s="1"/>
  <c r="R14" i="72"/>
  <c r="S14" i="72"/>
  <c r="T14" i="72"/>
  <c r="U14" i="72"/>
  <c r="V14" i="72"/>
  <c r="W14" i="72"/>
  <c r="X14" i="72"/>
  <c r="Y14" i="72"/>
  <c r="Z14" i="72"/>
  <c r="AA14" i="72"/>
  <c r="AB14" i="72"/>
  <c r="AC14" i="72"/>
  <c r="AD14" i="72"/>
  <c r="AE14" i="72"/>
  <c r="AF14" i="72"/>
  <c r="AG14" i="72"/>
  <c r="C31" i="72"/>
  <c r="C32" i="72"/>
  <c r="C33" i="72"/>
  <c r="C34" i="72"/>
  <c r="C30" i="72"/>
  <c r="C31" i="68"/>
  <c r="C32" i="68"/>
  <c r="C33" i="68"/>
  <c r="C34" i="68"/>
  <c r="C30" i="68"/>
  <c r="C31" i="81"/>
  <c r="C32" i="81"/>
  <c r="C33" i="81"/>
  <c r="C34" i="81"/>
  <c r="C30" i="81"/>
  <c r="N14" i="81"/>
  <c r="O14" i="81"/>
  <c r="P14" i="81"/>
  <c r="Q14" i="81"/>
  <c r="R14" i="81"/>
  <c r="S14" i="81"/>
  <c r="T14" i="81"/>
  <c r="U14" i="81"/>
  <c r="V14" i="81"/>
  <c r="W14" i="81"/>
  <c r="X14" i="81"/>
  <c r="Y14" i="81"/>
  <c r="Z14" i="81"/>
  <c r="AA14" i="81"/>
  <c r="AB14" i="81"/>
  <c r="AC14" i="81"/>
  <c r="AD14" i="81"/>
  <c r="AE14" i="81"/>
  <c r="AF14" i="81"/>
  <c r="AG14" i="81"/>
  <c r="E31" i="86"/>
  <c r="J14" i="72" s="1"/>
  <c r="D31" i="86"/>
  <c r="I14" i="72" s="1"/>
  <c r="D23" i="86"/>
  <c r="I14" i="81" s="1"/>
  <c r="E23" i="86"/>
  <c r="J14" i="81" s="1"/>
  <c r="G28" i="86" l="1"/>
  <c r="F23" i="86"/>
  <c r="K14" i="81" s="1"/>
  <c r="H20" i="86"/>
  <c r="G22" i="86" a="1"/>
  <c r="G22" i="86" s="1"/>
  <c r="G21" i="86" a="1"/>
  <c r="G21" i="86" s="1"/>
  <c r="I105" i="93"/>
  <c r="I106" i="93"/>
  <c r="I107" i="93"/>
  <c r="I104" i="93"/>
  <c r="H28" i="86" l="1"/>
  <c r="I20" i="86"/>
  <c r="G23" i="86"/>
  <c r="L14" i="81" s="1"/>
  <c r="H21" i="86" a="1"/>
  <c r="H21" i="86" s="1"/>
  <c r="H22" i="86" a="1"/>
  <c r="H22" i="86" s="1"/>
  <c r="J30" i="86" s="1"/>
  <c r="G65" i="93"/>
  <c r="G64" i="93"/>
  <c r="G62" i="93"/>
  <c r="G61" i="93"/>
  <c r="G59" i="93"/>
  <c r="G58" i="93"/>
  <c r="G56" i="93"/>
  <c r="G55" i="93"/>
  <c r="G53" i="93"/>
  <c r="G52" i="93"/>
  <c r="G45" i="93"/>
  <c r="G44" i="93"/>
  <c r="G42" i="93"/>
  <c r="G41" i="93"/>
  <c r="G39" i="93"/>
  <c r="G38" i="93"/>
  <c r="G36" i="93"/>
  <c r="G35" i="93"/>
  <c r="G33" i="93"/>
  <c r="G32" i="93"/>
  <c r="I28" i="86" l="1"/>
  <c r="J20" i="86"/>
  <c r="H23" i="86"/>
  <c r="M14" i="81" s="1"/>
  <c r="J29" i="86"/>
  <c r="J31" i="86" s="1"/>
  <c r="O14" i="72" s="1"/>
  <c r="F59" i="93"/>
  <c r="F53" i="93"/>
  <c r="F39" i="93"/>
  <c r="F38" i="93"/>
  <c r="F36" i="93"/>
  <c r="F35" i="93"/>
  <c r="F33" i="93"/>
  <c r="F19" i="93"/>
  <c r="F16" i="93"/>
  <c r="F13" i="93"/>
  <c r="J28" i="86" l="1"/>
  <c r="K20" i="86"/>
  <c r="F58" i="93"/>
  <c r="F52" i="93"/>
  <c r="F32" i="93"/>
  <c r="F18" i="93"/>
  <c r="F15" i="93"/>
  <c r="F12" i="93"/>
  <c r="J9" i="93"/>
  <c r="J8" i="93"/>
  <c r="I265" i="91"/>
  <c r="I264" i="91"/>
  <c r="I263" i="91"/>
  <c r="I262" i="91"/>
  <c r="IL27" i="91"/>
  <c r="IK27" i="91"/>
  <c r="IJ27" i="91"/>
  <c r="II27" i="91"/>
  <c r="IH27" i="91"/>
  <c r="IG27" i="91"/>
  <c r="IF27" i="91"/>
  <c r="IE27" i="91"/>
  <c r="ID27" i="91"/>
  <c r="IC27" i="91"/>
  <c r="IB27" i="91"/>
  <c r="IA27" i="91"/>
  <c r="HZ27" i="91"/>
  <c r="HY27" i="91"/>
  <c r="HX27" i="91"/>
  <c r="HW27" i="91"/>
  <c r="HV27" i="91"/>
  <c r="HU27" i="91"/>
  <c r="HT27" i="91"/>
  <c r="HS27" i="91"/>
  <c r="HR27" i="91"/>
  <c r="HQ27" i="91"/>
  <c r="HP27" i="91"/>
  <c r="HO27" i="91"/>
  <c r="HN27" i="91"/>
  <c r="HM27" i="91"/>
  <c r="HL27" i="91"/>
  <c r="HK27" i="91"/>
  <c r="HJ27" i="91"/>
  <c r="AAK18" i="91"/>
  <c r="ZF18" i="91"/>
  <c r="YA18" i="91"/>
  <c r="WV18" i="91"/>
  <c r="VQ18" i="91"/>
  <c r="UL18" i="91"/>
  <c r="TG18" i="91"/>
  <c r="SB18" i="91"/>
  <c r="QW18" i="91"/>
  <c r="PR18" i="91"/>
  <c r="PR17" i="91" s="1"/>
  <c r="PR16" i="91" s="1"/>
  <c r="PR15" i="91" s="1"/>
  <c r="OM18" i="91"/>
  <c r="OM17" i="91" s="1"/>
  <c r="OM16" i="91" s="1"/>
  <c r="OM15" i="91" s="1"/>
  <c r="NH18" i="91"/>
  <c r="MC18" i="91"/>
  <c r="KX18" i="91"/>
  <c r="KX17" i="91" s="1"/>
  <c r="KX16" i="91" s="1"/>
  <c r="KX15" i="91" s="1"/>
  <c r="JS18" i="91"/>
  <c r="IN18" i="91"/>
  <c r="HI18" i="91"/>
  <c r="GD18" i="91"/>
  <c r="EY18" i="91"/>
  <c r="EY17" i="91" s="1"/>
  <c r="EY16" i="91" s="1"/>
  <c r="EY15" i="91" s="1"/>
  <c r="ABN10" i="91"/>
  <c r="ABM10" i="91"/>
  <c r="ABL10" i="91"/>
  <c r="ABK10" i="91"/>
  <c r="ABJ10" i="91"/>
  <c r="ABI10" i="91"/>
  <c r="ABH10" i="91"/>
  <c r="ABG10" i="91"/>
  <c r="ABF10" i="91"/>
  <c r="ABE10" i="91"/>
  <c r="ABD10" i="91"/>
  <c r="ABC10" i="91"/>
  <c r="ABB10" i="91"/>
  <c r="ABA10" i="91"/>
  <c r="AAZ10" i="91"/>
  <c r="AAY10" i="91"/>
  <c r="AAX10" i="91"/>
  <c r="AAW10" i="91"/>
  <c r="AAV10" i="91"/>
  <c r="AAU10" i="91"/>
  <c r="AAT10" i="91"/>
  <c r="AAS10" i="91"/>
  <c r="AAR10" i="91"/>
  <c r="AAQ10" i="91"/>
  <c r="AAP10" i="91"/>
  <c r="AAO10" i="91"/>
  <c r="AAN10" i="91"/>
  <c r="AAM10" i="91"/>
  <c r="AAL10" i="91"/>
  <c r="AAK10" i="91"/>
  <c r="AAJ10" i="91"/>
  <c r="AAI10" i="91"/>
  <c r="AAH10" i="91"/>
  <c r="AAG10" i="91"/>
  <c r="AAF10" i="91"/>
  <c r="AAE10" i="91"/>
  <c r="AAD10" i="91"/>
  <c r="AAC10" i="91"/>
  <c r="AAB10" i="91"/>
  <c r="AAA10" i="91"/>
  <c r="ZZ10" i="91"/>
  <c r="ZY10" i="91"/>
  <c r="ZX10" i="91"/>
  <c r="ZW10" i="91"/>
  <c r="ZV10" i="91"/>
  <c r="ZU10" i="91"/>
  <c r="ZT10" i="91"/>
  <c r="ZS10" i="91"/>
  <c r="ZR10" i="91"/>
  <c r="ZQ10" i="91"/>
  <c r="ZP10" i="91"/>
  <c r="ZO10" i="91"/>
  <c r="ZN10" i="91"/>
  <c r="ZM10" i="91"/>
  <c r="ZL10" i="91"/>
  <c r="ZK10" i="91"/>
  <c r="ZJ10" i="91"/>
  <c r="ZI10" i="91"/>
  <c r="ZH10" i="91"/>
  <c r="ZG10" i="91"/>
  <c r="ZF10" i="91"/>
  <c r="ZE10" i="91"/>
  <c r="ZD10" i="91"/>
  <c r="ZC10" i="91"/>
  <c r="ZB10" i="91"/>
  <c r="ZA10" i="91"/>
  <c r="YZ10" i="91"/>
  <c r="YY10" i="91"/>
  <c r="YX10" i="91"/>
  <c r="YW10" i="91"/>
  <c r="YV10" i="91"/>
  <c r="YU10" i="91"/>
  <c r="YT10" i="91"/>
  <c r="YS10" i="91"/>
  <c r="YR10" i="91"/>
  <c r="YQ10" i="91"/>
  <c r="YP10" i="91"/>
  <c r="YO10" i="91"/>
  <c r="YN10" i="91"/>
  <c r="YM10" i="91"/>
  <c r="YL10" i="91"/>
  <c r="YK10" i="91"/>
  <c r="YJ10" i="91"/>
  <c r="YI10" i="91"/>
  <c r="YH10" i="91"/>
  <c r="YG10" i="91"/>
  <c r="YF10" i="91"/>
  <c r="YE10" i="91"/>
  <c r="YD10" i="91"/>
  <c r="YC10" i="91"/>
  <c r="YB10" i="91"/>
  <c r="YA10" i="91"/>
  <c r="XZ10" i="91"/>
  <c r="XY10" i="91"/>
  <c r="XX10" i="91"/>
  <c r="XW10" i="91"/>
  <c r="XV10" i="91"/>
  <c r="XU10" i="91"/>
  <c r="XT10" i="91"/>
  <c r="XS10" i="91"/>
  <c r="XR10" i="91"/>
  <c r="XQ10" i="91"/>
  <c r="XP10" i="91"/>
  <c r="XO10" i="91"/>
  <c r="XN10" i="91"/>
  <c r="XM10" i="91"/>
  <c r="XL10" i="91"/>
  <c r="XK10" i="91"/>
  <c r="XJ10" i="91"/>
  <c r="XI10" i="91"/>
  <c r="XH10" i="91"/>
  <c r="XG10" i="91"/>
  <c r="XF10" i="91"/>
  <c r="XE10" i="91"/>
  <c r="XD10" i="91"/>
  <c r="XC10" i="91"/>
  <c r="XB10" i="91"/>
  <c r="XA10" i="91"/>
  <c r="WZ10" i="91"/>
  <c r="WY10" i="91"/>
  <c r="WX10" i="91"/>
  <c r="WW10" i="91"/>
  <c r="WV10" i="91"/>
  <c r="WU10" i="91"/>
  <c r="WT10" i="91"/>
  <c r="WS10" i="91"/>
  <c r="WR10" i="91"/>
  <c r="WQ10" i="91"/>
  <c r="WP10" i="91"/>
  <c r="WO10" i="91"/>
  <c r="WN10" i="91"/>
  <c r="WM10" i="91"/>
  <c r="WL10" i="91"/>
  <c r="WK10" i="91"/>
  <c r="WJ10" i="91"/>
  <c r="WI10" i="91"/>
  <c r="WH10" i="91"/>
  <c r="WG10" i="91"/>
  <c r="WF10" i="91"/>
  <c r="WE10" i="91"/>
  <c r="WD10" i="91"/>
  <c r="WC10" i="91"/>
  <c r="WB10" i="91"/>
  <c r="WA10" i="91"/>
  <c r="VZ10" i="91"/>
  <c r="VY10" i="91"/>
  <c r="VX10" i="91"/>
  <c r="VW10" i="91"/>
  <c r="VV10" i="91"/>
  <c r="VU10" i="91"/>
  <c r="VT10" i="91"/>
  <c r="VS10" i="91"/>
  <c r="VR10" i="91"/>
  <c r="VQ10" i="91"/>
  <c r="VP10" i="91"/>
  <c r="VO10" i="91"/>
  <c r="VN10" i="91"/>
  <c r="VM10" i="91"/>
  <c r="VL10" i="91"/>
  <c r="VK10" i="91"/>
  <c r="VJ10" i="91"/>
  <c r="VI10" i="91"/>
  <c r="VH10" i="91"/>
  <c r="VG10" i="91"/>
  <c r="VF10" i="91"/>
  <c r="VE10" i="91"/>
  <c r="VD10" i="91"/>
  <c r="VC10" i="91"/>
  <c r="VB10" i="91"/>
  <c r="VA10" i="91"/>
  <c r="UZ10" i="91"/>
  <c r="UY10" i="91"/>
  <c r="UX10" i="91"/>
  <c r="UW10" i="91"/>
  <c r="UV10" i="91"/>
  <c r="UU10" i="91"/>
  <c r="UT10" i="91"/>
  <c r="US10" i="91"/>
  <c r="UR10" i="91"/>
  <c r="UQ10" i="91"/>
  <c r="UP10" i="91"/>
  <c r="UO10" i="91"/>
  <c r="UN10" i="91"/>
  <c r="UM10" i="91"/>
  <c r="UL10" i="91"/>
  <c r="UK10" i="91"/>
  <c r="UJ10" i="91"/>
  <c r="UI10" i="91"/>
  <c r="UH10" i="91"/>
  <c r="UG10" i="91"/>
  <c r="UF10" i="91"/>
  <c r="UE10" i="91"/>
  <c r="UD10" i="91"/>
  <c r="UC10" i="91"/>
  <c r="UB10" i="91"/>
  <c r="UA10" i="91"/>
  <c r="TZ10" i="91"/>
  <c r="TY10" i="91"/>
  <c r="TX10" i="91"/>
  <c r="TW10" i="91"/>
  <c r="TV10" i="91"/>
  <c r="TU10" i="91"/>
  <c r="TT10" i="91"/>
  <c r="TS10" i="91"/>
  <c r="TR10" i="91"/>
  <c r="TQ10" i="91"/>
  <c r="TP10" i="91"/>
  <c r="TO10" i="91"/>
  <c r="TN10" i="91"/>
  <c r="TM10" i="91"/>
  <c r="TL10" i="91"/>
  <c r="TK10" i="91"/>
  <c r="TJ10" i="91"/>
  <c r="TI10" i="91"/>
  <c r="TH10" i="91"/>
  <c r="TG10" i="91"/>
  <c r="TF10" i="91"/>
  <c r="TE10" i="91"/>
  <c r="TD10" i="91"/>
  <c r="TC10" i="91"/>
  <c r="TB10" i="91"/>
  <c r="TA10" i="91"/>
  <c r="SZ10" i="91"/>
  <c r="SY10" i="91"/>
  <c r="SX10" i="91"/>
  <c r="SW10" i="91"/>
  <c r="SV10" i="91"/>
  <c r="SU10" i="91"/>
  <c r="ST10" i="91"/>
  <c r="SS10" i="91"/>
  <c r="SR10" i="91"/>
  <c r="SQ10" i="91"/>
  <c r="SP10" i="91"/>
  <c r="SO10" i="91"/>
  <c r="SN10" i="91"/>
  <c r="SM10" i="91"/>
  <c r="SL10" i="91"/>
  <c r="SK10" i="91"/>
  <c r="SJ10" i="91"/>
  <c r="SI10" i="91"/>
  <c r="SH10" i="91"/>
  <c r="SG10" i="91"/>
  <c r="SF10" i="91"/>
  <c r="SE10" i="91"/>
  <c r="SD10" i="91"/>
  <c r="SC10" i="91"/>
  <c r="SB10" i="91"/>
  <c r="SA10" i="91"/>
  <c r="RZ10" i="91"/>
  <c r="RY10" i="91"/>
  <c r="RX10" i="91"/>
  <c r="RW10" i="91"/>
  <c r="RV10" i="91"/>
  <c r="RU10" i="91"/>
  <c r="RT10" i="91"/>
  <c r="RS10" i="91"/>
  <c r="RR10" i="91"/>
  <c r="RQ10" i="91"/>
  <c r="RP10" i="91"/>
  <c r="RO10" i="91"/>
  <c r="RN10" i="91"/>
  <c r="RM10" i="91"/>
  <c r="RL10" i="91"/>
  <c r="RK10" i="91"/>
  <c r="RJ10" i="91"/>
  <c r="RI10" i="91"/>
  <c r="RH10" i="91"/>
  <c r="RG10" i="91"/>
  <c r="RF10" i="91"/>
  <c r="RE10" i="91"/>
  <c r="RD10" i="91"/>
  <c r="RC10" i="91"/>
  <c r="RB10" i="91"/>
  <c r="RA10" i="91"/>
  <c r="QZ10" i="91"/>
  <c r="QY10" i="91"/>
  <c r="QX10" i="91"/>
  <c r="QW10" i="91"/>
  <c r="QV10" i="91"/>
  <c r="QU10" i="91"/>
  <c r="QT10" i="91"/>
  <c r="QS10" i="91"/>
  <c r="QR10" i="91"/>
  <c r="QQ10" i="91"/>
  <c r="QP10" i="91"/>
  <c r="QO10" i="91"/>
  <c r="QN10" i="91"/>
  <c r="QM10" i="91"/>
  <c r="QL10" i="91"/>
  <c r="QK10" i="91"/>
  <c r="QJ10" i="91"/>
  <c r="QI10" i="91"/>
  <c r="QH10" i="91"/>
  <c r="QG10" i="91"/>
  <c r="QF10" i="91"/>
  <c r="QE10" i="91"/>
  <c r="QD10" i="91"/>
  <c r="QC10" i="91"/>
  <c r="QB10" i="91"/>
  <c r="QA10" i="91"/>
  <c r="PZ10" i="91"/>
  <c r="PY10" i="91"/>
  <c r="PX10" i="91"/>
  <c r="PW10" i="91"/>
  <c r="PV10" i="91"/>
  <c r="PU10" i="91"/>
  <c r="PT10" i="91"/>
  <c r="PS10" i="91"/>
  <c r="PR10" i="91"/>
  <c r="PQ10" i="91"/>
  <c r="PP10" i="91"/>
  <c r="PO10" i="91"/>
  <c r="PN10" i="91"/>
  <c r="PM10" i="91"/>
  <c r="PL10" i="91"/>
  <c r="PK10" i="91"/>
  <c r="PJ10" i="91"/>
  <c r="PI10" i="91"/>
  <c r="PH10" i="91"/>
  <c r="PG10" i="91"/>
  <c r="PF10" i="91"/>
  <c r="PE10" i="91"/>
  <c r="PD10" i="91"/>
  <c r="PC10" i="91"/>
  <c r="PB10" i="91"/>
  <c r="PA10" i="91"/>
  <c r="OZ10" i="91"/>
  <c r="OY10" i="91"/>
  <c r="OX10" i="91"/>
  <c r="OW10" i="91"/>
  <c r="OV10" i="91"/>
  <c r="OU10" i="91"/>
  <c r="OT10" i="91"/>
  <c r="OS10" i="91"/>
  <c r="OR10" i="91"/>
  <c r="OQ10" i="91"/>
  <c r="OP10" i="91"/>
  <c r="OO10" i="91"/>
  <c r="ON10" i="91"/>
  <c r="OM10" i="91"/>
  <c r="OL10" i="91"/>
  <c r="OK10" i="91"/>
  <c r="OJ10" i="91"/>
  <c r="OI10" i="91"/>
  <c r="OH10" i="91"/>
  <c r="OG10" i="91"/>
  <c r="OF10" i="91"/>
  <c r="OE10" i="91"/>
  <c r="OD10" i="91"/>
  <c r="OC10" i="91"/>
  <c r="OB10" i="91"/>
  <c r="OA10" i="91"/>
  <c r="NZ10" i="91"/>
  <c r="NY10" i="91"/>
  <c r="NX10" i="91"/>
  <c r="NW10" i="91"/>
  <c r="NV10" i="91"/>
  <c r="NU10" i="91"/>
  <c r="NT10" i="91"/>
  <c r="NS10" i="91"/>
  <c r="NR10" i="91"/>
  <c r="NQ10" i="91"/>
  <c r="NP10" i="91"/>
  <c r="NO10" i="91"/>
  <c r="NN10" i="91"/>
  <c r="NM10" i="91"/>
  <c r="NL10" i="91"/>
  <c r="NK10" i="91"/>
  <c r="NJ10" i="91"/>
  <c r="NI10" i="91"/>
  <c r="NH10" i="91"/>
  <c r="NG10" i="91"/>
  <c r="NF10" i="91"/>
  <c r="NE10" i="91"/>
  <c r="ND10" i="91"/>
  <c r="NC10" i="91"/>
  <c r="NB10" i="91"/>
  <c r="NA10" i="91"/>
  <c r="MZ10" i="91"/>
  <c r="MY10" i="91"/>
  <c r="MX10" i="91"/>
  <c r="MW10" i="91"/>
  <c r="MV10" i="91"/>
  <c r="MU10" i="91"/>
  <c r="MT10" i="91"/>
  <c r="MS10" i="91"/>
  <c r="MR10" i="91"/>
  <c r="MQ10" i="91"/>
  <c r="MP10" i="91"/>
  <c r="MO10" i="91"/>
  <c r="MN10" i="91"/>
  <c r="MM10" i="91"/>
  <c r="ML10" i="91"/>
  <c r="MK10" i="91"/>
  <c r="MJ10" i="91"/>
  <c r="MI10" i="91"/>
  <c r="MH10" i="91"/>
  <c r="MG10" i="91"/>
  <c r="MF10" i="91"/>
  <c r="ME10" i="91"/>
  <c r="MD10" i="91"/>
  <c r="MC10" i="91"/>
  <c r="MB10" i="91"/>
  <c r="MA10" i="91"/>
  <c r="LZ10" i="91"/>
  <c r="LY10" i="91"/>
  <c r="LX10" i="91"/>
  <c r="LW10" i="91"/>
  <c r="LV10" i="91"/>
  <c r="LU10" i="91"/>
  <c r="LT10" i="91"/>
  <c r="LS10" i="91"/>
  <c r="LR10" i="91"/>
  <c r="LQ10" i="91"/>
  <c r="LP10" i="91"/>
  <c r="LO10" i="91"/>
  <c r="LN10" i="91"/>
  <c r="LM10" i="91"/>
  <c r="LL10" i="91"/>
  <c r="LK10" i="91"/>
  <c r="LJ10" i="91"/>
  <c r="LI10" i="91"/>
  <c r="LH10" i="91"/>
  <c r="LG10" i="91"/>
  <c r="LF10" i="91"/>
  <c r="LE10" i="91"/>
  <c r="LD10" i="91"/>
  <c r="LC10" i="91"/>
  <c r="LB10" i="91"/>
  <c r="LA10" i="91"/>
  <c r="KZ10" i="91"/>
  <c r="KY10" i="91"/>
  <c r="KX10" i="91"/>
  <c r="KW10" i="91"/>
  <c r="KV10" i="91"/>
  <c r="KU10" i="91"/>
  <c r="KT10" i="91"/>
  <c r="KS10" i="91"/>
  <c r="KR10" i="91"/>
  <c r="KQ10" i="91"/>
  <c r="KP10" i="91"/>
  <c r="KO10" i="91"/>
  <c r="KN10" i="91"/>
  <c r="KM10" i="91"/>
  <c r="KL10" i="91"/>
  <c r="KK10" i="91"/>
  <c r="KJ10" i="91"/>
  <c r="KI10" i="91"/>
  <c r="KH10" i="91"/>
  <c r="KG10" i="91"/>
  <c r="KF10" i="91"/>
  <c r="KE10" i="91"/>
  <c r="KD10" i="91"/>
  <c r="KC10" i="91"/>
  <c r="KB10" i="91"/>
  <c r="KA10" i="91"/>
  <c r="JZ10" i="91"/>
  <c r="JY10" i="91"/>
  <c r="JX10" i="91"/>
  <c r="JW10" i="91"/>
  <c r="JV10" i="91"/>
  <c r="JU10" i="91"/>
  <c r="JT10" i="91"/>
  <c r="JS10" i="91"/>
  <c r="JR10" i="91"/>
  <c r="JQ10" i="91"/>
  <c r="JP10" i="91"/>
  <c r="JO10" i="91"/>
  <c r="JN10" i="91"/>
  <c r="JM10" i="91"/>
  <c r="JL10" i="91"/>
  <c r="JK10" i="91"/>
  <c r="JJ10" i="91"/>
  <c r="JI10" i="91"/>
  <c r="JH10" i="91"/>
  <c r="JG10" i="91"/>
  <c r="JF10" i="91"/>
  <c r="JE10" i="91"/>
  <c r="JD10" i="91"/>
  <c r="JC10" i="91"/>
  <c r="JB10" i="91"/>
  <c r="JA10" i="91"/>
  <c r="IZ10" i="91"/>
  <c r="IY10" i="91"/>
  <c r="IX10" i="91"/>
  <c r="IW10" i="91"/>
  <c r="IV10" i="91"/>
  <c r="IU10" i="91"/>
  <c r="IT10" i="91"/>
  <c r="IS10" i="91"/>
  <c r="IR10" i="91"/>
  <c r="IQ10" i="91"/>
  <c r="IP10" i="91"/>
  <c r="IO10" i="91"/>
  <c r="IN10" i="91"/>
  <c r="IM10" i="91"/>
  <c r="IL10" i="91"/>
  <c r="IK10" i="91"/>
  <c r="IJ10" i="91"/>
  <c r="II10" i="91"/>
  <c r="IH10" i="91"/>
  <c r="IG10" i="91"/>
  <c r="IF10" i="91"/>
  <c r="IE10" i="91"/>
  <c r="ID10" i="91"/>
  <c r="IC10" i="91"/>
  <c r="IB10" i="91"/>
  <c r="IA10" i="91"/>
  <c r="HZ10" i="91"/>
  <c r="HY10" i="91"/>
  <c r="HX10" i="91"/>
  <c r="HW10" i="91"/>
  <c r="HV10" i="91"/>
  <c r="HU10" i="91"/>
  <c r="HT10" i="91"/>
  <c r="HS10" i="91"/>
  <c r="HR10" i="91"/>
  <c r="HQ10" i="91"/>
  <c r="HP10" i="91"/>
  <c r="HO10" i="91"/>
  <c r="HN10" i="91"/>
  <c r="HM10" i="91"/>
  <c r="HL10" i="91"/>
  <c r="HK10" i="91"/>
  <c r="HJ10" i="91"/>
  <c r="HI10" i="91"/>
  <c r="HH10" i="91"/>
  <c r="HG10" i="91"/>
  <c r="HF10" i="91"/>
  <c r="HE10" i="91"/>
  <c r="HD10" i="91"/>
  <c r="HC10" i="91"/>
  <c r="HB10" i="91"/>
  <c r="HA10" i="91"/>
  <c r="GZ10" i="91"/>
  <c r="GY10" i="91"/>
  <c r="GX10" i="91"/>
  <c r="GW10" i="91"/>
  <c r="GV10" i="91"/>
  <c r="GU10" i="91"/>
  <c r="GT10" i="91"/>
  <c r="GS10" i="91"/>
  <c r="GR10" i="91"/>
  <c r="GQ10" i="91"/>
  <c r="GP10" i="91"/>
  <c r="GO10" i="91"/>
  <c r="GN10" i="91"/>
  <c r="GM10" i="91"/>
  <c r="GL10" i="91"/>
  <c r="GK10" i="91"/>
  <c r="GJ10" i="91"/>
  <c r="GI10" i="91"/>
  <c r="GH10" i="91"/>
  <c r="GG10" i="91"/>
  <c r="GF10" i="91"/>
  <c r="GE10" i="91"/>
  <c r="GD10" i="91"/>
  <c r="GC10" i="91"/>
  <c r="GB10" i="91"/>
  <c r="GA10" i="91"/>
  <c r="FZ10" i="91"/>
  <c r="FY10" i="91"/>
  <c r="FX10" i="91"/>
  <c r="FW10" i="91"/>
  <c r="FV10" i="91"/>
  <c r="FU10" i="91"/>
  <c r="FT10" i="91"/>
  <c r="FS10" i="91"/>
  <c r="FR10" i="91"/>
  <c r="FQ10" i="91"/>
  <c r="FP10" i="91"/>
  <c r="FO10" i="91"/>
  <c r="FN10" i="91"/>
  <c r="FM10" i="91"/>
  <c r="FL10" i="91"/>
  <c r="FK10" i="91"/>
  <c r="FJ10" i="91"/>
  <c r="FI10" i="91"/>
  <c r="FH10" i="91"/>
  <c r="FG10" i="91"/>
  <c r="FF10" i="91"/>
  <c r="FE10" i="91"/>
  <c r="FD10" i="91"/>
  <c r="FC10" i="91"/>
  <c r="FB10" i="91"/>
  <c r="FA10" i="91"/>
  <c r="EZ10" i="91"/>
  <c r="EY10" i="91"/>
  <c r="K28" i="86" l="1"/>
  <c r="L20" i="86"/>
  <c r="L28" i="86" s="1"/>
  <c r="ML12" i="93" a="1"/>
  <c r="ML12" i="93" s="1"/>
  <c r="UM18" i="91"/>
  <c r="SL15" i="93" s="1" a="1"/>
  <c r="SL15" i="93" s="1"/>
  <c r="UL239" i="91" a="1"/>
  <c r="UL239" i="91" s="1"/>
  <c r="UL243" i="91" a="1"/>
  <c r="UL243" i="91" s="1"/>
  <c r="UL247" i="91" a="1"/>
  <c r="UL247" i="91" s="1"/>
  <c r="UL242" i="91" a="1"/>
  <c r="UL242" i="91" s="1"/>
  <c r="UL238" i="91" a="1"/>
  <c r="UL238" i="91" s="1"/>
  <c r="UL246" i="91" a="1"/>
  <c r="UL246" i="91" s="1"/>
  <c r="GD239" i="91" a="1"/>
  <c r="GD239" i="91" s="1"/>
  <c r="GD243" i="91" a="1"/>
  <c r="GD243" i="91" s="1"/>
  <c r="GD247" i="91" a="1"/>
  <c r="GD247" i="91" s="1"/>
  <c r="GD242" i="91" a="1"/>
  <c r="GD242" i="91" s="1"/>
  <c r="GD246" i="91" a="1"/>
  <c r="GD246" i="91" s="1"/>
  <c r="GD238" i="91" a="1"/>
  <c r="GD238" i="91" s="1"/>
  <c r="HJ18" i="91"/>
  <c r="FI12" i="93" s="1" a="1"/>
  <c r="FI12" i="93" s="1"/>
  <c r="HI243" i="91" a="1"/>
  <c r="HI243" i="91" s="1"/>
  <c r="HI239" i="91" a="1"/>
  <c r="HI239" i="91" s="1"/>
  <c r="HI247" i="91" a="1"/>
  <c r="HI247" i="91" s="1"/>
  <c r="HI242" i="91" a="1"/>
  <c r="HI242" i="91" s="1"/>
  <c r="HI246" i="91" a="1"/>
  <c r="HI246" i="91" s="1"/>
  <c r="HI238" i="91" a="1"/>
  <c r="HI238" i="91" s="1"/>
  <c r="WV239" i="91" a="1"/>
  <c r="WV239" i="91" s="1"/>
  <c r="WV243" i="91" a="1"/>
  <c r="WV243" i="91" s="1"/>
  <c r="WV247" i="91" a="1"/>
  <c r="WV247" i="91" s="1"/>
  <c r="WV238" i="91" a="1"/>
  <c r="WV238" i="91" s="1"/>
  <c r="WV246" i="91" a="1"/>
  <c r="WV246" i="91" s="1"/>
  <c r="WV242" i="91" a="1"/>
  <c r="WV242" i="91" s="1"/>
  <c r="JS239" i="91" a="1"/>
  <c r="JS239" i="91" s="1"/>
  <c r="JS243" i="91" a="1"/>
  <c r="JS243" i="91" s="1"/>
  <c r="JS247" i="91" a="1"/>
  <c r="JS247" i="91" s="1"/>
  <c r="JS246" i="91" a="1"/>
  <c r="JS246" i="91" s="1"/>
  <c r="JS238" i="91" a="1"/>
  <c r="JS238" i="91" s="1"/>
  <c r="JS242" i="91" a="1"/>
  <c r="JS242" i="91" s="1"/>
  <c r="KX243" i="91" a="1"/>
  <c r="KX243" i="91" s="1"/>
  <c r="KX239" i="91" a="1"/>
  <c r="KX239" i="91" s="1"/>
  <c r="KX247" i="91" a="1"/>
  <c r="KX247" i="91" s="1"/>
  <c r="KX246" i="91" a="1"/>
  <c r="KX246" i="91" s="1"/>
  <c r="KX238" i="91" a="1"/>
  <c r="KX238" i="91" s="1"/>
  <c r="KX242" i="91" a="1"/>
  <c r="KX242" i="91" s="1"/>
  <c r="SB239" i="91" a="1"/>
  <c r="SB239" i="91" s="1"/>
  <c r="SB243" i="91" a="1"/>
  <c r="SB243" i="91" s="1"/>
  <c r="SB247" i="91" a="1"/>
  <c r="SB247" i="91" s="1"/>
  <c r="SB246" i="91" a="1"/>
  <c r="SB246" i="91" s="1"/>
  <c r="SB238" i="91" a="1"/>
  <c r="SB238" i="91" s="1"/>
  <c r="SB242" i="91" a="1"/>
  <c r="SB242" i="91" s="1"/>
  <c r="VQ239" i="91" a="1"/>
  <c r="VQ239" i="91" s="1"/>
  <c r="VQ247" i="91" a="1"/>
  <c r="VQ247" i="91" s="1"/>
  <c r="VQ243" i="91" a="1"/>
  <c r="VQ243" i="91" s="1"/>
  <c r="VQ238" i="91" a="1"/>
  <c r="VQ238" i="91" s="1"/>
  <c r="VQ246" i="91" a="1"/>
  <c r="VQ246" i="91" s="1"/>
  <c r="VQ242" i="91" a="1"/>
  <c r="VQ242" i="91" s="1"/>
  <c r="ZF17" i="91"/>
  <c r="ZF16" i="91" s="1"/>
  <c r="ZF15" i="91" s="1"/>
  <c r="ZF239" i="91" a="1"/>
  <c r="ZF239" i="91" s="1"/>
  <c r="ZF243" i="91" a="1"/>
  <c r="ZF243" i="91" s="1"/>
  <c r="ZF247" i="91" a="1"/>
  <c r="ZF247" i="91" s="1"/>
  <c r="ZF246" i="91" a="1"/>
  <c r="ZF246" i="91" s="1"/>
  <c r="ZF238" i="91" a="1"/>
  <c r="ZF238" i="91" s="1"/>
  <c r="ZF242" i="91" a="1"/>
  <c r="ZF242" i="91" s="1"/>
  <c r="AAK17" i="91"/>
  <c r="AAK16" i="91" s="1"/>
  <c r="AAK15" i="91" s="1"/>
  <c r="AAK239" i="91" a="1"/>
  <c r="AAK239" i="91" s="1"/>
  <c r="AAK243" i="91" a="1"/>
  <c r="AAK243" i="91" s="1"/>
  <c r="AAK247" i="91" a="1"/>
  <c r="AAK247" i="91" s="1"/>
  <c r="AAK242" i="91" a="1"/>
  <c r="AAK242" i="91" s="1"/>
  <c r="AAK238" i="91" a="1"/>
  <c r="AAK238" i="91" s="1"/>
  <c r="AAK246" i="91" a="1"/>
  <c r="AAK246" i="91" s="1"/>
  <c r="IO18" i="91"/>
  <c r="GN55" i="93" s="1" a="1"/>
  <c r="GN55" i="93" s="1"/>
  <c r="IN239" i="91" a="1"/>
  <c r="IN239" i="91" s="1"/>
  <c r="IN247" i="91" a="1"/>
  <c r="IN247" i="91" s="1"/>
  <c r="IN243" i="91" a="1"/>
  <c r="IN243" i="91" s="1"/>
  <c r="IN242" i="91" a="1"/>
  <c r="IN242" i="91" s="1"/>
  <c r="IN238" i="91" a="1"/>
  <c r="IN238" i="91" s="1"/>
  <c r="IN246" i="91" a="1"/>
  <c r="IN246" i="91" s="1"/>
  <c r="NI18" i="91"/>
  <c r="NI17" i="91" s="1"/>
  <c r="NI16" i="91" s="1"/>
  <c r="NI15" i="91" s="1"/>
  <c r="NH239" i="91" a="1"/>
  <c r="NH239" i="91" s="1"/>
  <c r="NH243" i="91" a="1"/>
  <c r="NH243" i="91" s="1"/>
  <c r="NH247" i="91" a="1"/>
  <c r="NH247" i="91" s="1"/>
  <c r="NH246" i="91" a="1"/>
  <c r="NH246" i="91" s="1"/>
  <c r="NH238" i="91" a="1"/>
  <c r="NH238" i="91" s="1"/>
  <c r="NH242" i="91" a="1"/>
  <c r="NH242" i="91" s="1"/>
  <c r="YA17" i="91"/>
  <c r="YA16" i="91" s="1"/>
  <c r="YA15" i="91" s="1"/>
  <c r="YA239" i="91" a="1"/>
  <c r="YA239" i="91" s="1"/>
  <c r="YA243" i="91" a="1"/>
  <c r="YA243" i="91" s="1"/>
  <c r="YA247" i="91" a="1"/>
  <c r="YA247" i="91" s="1"/>
  <c r="YA242" i="91" a="1"/>
  <c r="YA242" i="91" s="1"/>
  <c r="YA246" i="91" a="1"/>
  <c r="YA246" i="91" s="1"/>
  <c r="YA238" i="91" a="1"/>
  <c r="YA238" i="91" s="1"/>
  <c r="MD18" i="91"/>
  <c r="KC52" i="93" s="1" a="1"/>
  <c r="KC52" i="93" s="1"/>
  <c r="MC239" i="91" a="1"/>
  <c r="MC239" i="91" s="1"/>
  <c r="MC243" i="91" a="1"/>
  <c r="MC243" i="91" s="1"/>
  <c r="MC247" i="91" a="1"/>
  <c r="MC247" i="91" s="1"/>
  <c r="MC238" i="91" a="1"/>
  <c r="MC238" i="91" s="1"/>
  <c r="MC242" i="91" a="1"/>
  <c r="MC242" i="91" s="1"/>
  <c r="MC246" i="91" a="1"/>
  <c r="MC246" i="91" s="1"/>
  <c r="ON18" i="91"/>
  <c r="OO18" i="91" s="1"/>
  <c r="OM243" i="91" a="1"/>
  <c r="OM243" i="91" s="1"/>
  <c r="OM239" i="91" a="1"/>
  <c r="OM239" i="91" s="1"/>
  <c r="OM247" i="91" a="1"/>
  <c r="OM247" i="91" s="1"/>
  <c r="OM246" i="91" a="1"/>
  <c r="OM246" i="91" s="1"/>
  <c r="OM238" i="91" a="1"/>
  <c r="OM238" i="91" s="1"/>
  <c r="OM242" i="91" a="1"/>
  <c r="OM242" i="91" s="1"/>
  <c r="EZ18" i="91"/>
  <c r="EZ17" i="91" s="1"/>
  <c r="EZ16" i="91" s="1"/>
  <c r="EZ15" i="91" s="1"/>
  <c r="EY239" i="91" a="1"/>
  <c r="EY239" i="91" s="1"/>
  <c r="EY243" i="91" a="1"/>
  <c r="EY243" i="91" s="1"/>
  <c r="EY247" i="91" a="1"/>
  <c r="EY247" i="91" s="1"/>
  <c r="EY242" i="91" a="1"/>
  <c r="EY242" i="91" s="1"/>
  <c r="EY246" i="91" a="1"/>
  <c r="EY246" i="91" s="1"/>
  <c r="EY238" i="91" a="1"/>
  <c r="EY238" i="91" s="1"/>
  <c r="PS18" i="91"/>
  <c r="PT18" i="91" s="1"/>
  <c r="PR239" i="91" a="1"/>
  <c r="PR239" i="91" s="1"/>
  <c r="PR243" i="91" a="1"/>
  <c r="PR243" i="91" s="1"/>
  <c r="PR247" i="91" a="1"/>
  <c r="PR247" i="91" s="1"/>
  <c r="PR246" i="91" a="1"/>
  <c r="PR246" i="91" s="1"/>
  <c r="PR238" i="91" a="1"/>
  <c r="PR238" i="91" s="1"/>
  <c r="PR242" i="91" a="1"/>
  <c r="PR242" i="91" s="1"/>
  <c r="TG239" i="91" a="1"/>
  <c r="TG239" i="91" s="1"/>
  <c r="TG243" i="91" a="1"/>
  <c r="TG243" i="91" s="1"/>
  <c r="TG247" i="91" a="1"/>
  <c r="TG247" i="91" s="1"/>
  <c r="TG242" i="91" a="1"/>
  <c r="TG242" i="91" s="1"/>
  <c r="TG238" i="91" a="1"/>
  <c r="TG238" i="91" s="1"/>
  <c r="TG246" i="91" a="1"/>
  <c r="TG246" i="91" s="1"/>
  <c r="QW239" i="91" a="1"/>
  <c r="QW239" i="91" s="1"/>
  <c r="QW243" i="91" a="1"/>
  <c r="QW243" i="91" s="1"/>
  <c r="QW247" i="91" a="1"/>
  <c r="QW247" i="91" s="1"/>
  <c r="QW246" i="91" a="1"/>
  <c r="QW246" i="91" s="1"/>
  <c r="QW238" i="91" a="1"/>
  <c r="QW238" i="91" s="1"/>
  <c r="QW242" i="91" a="1"/>
  <c r="QW242" i="91" s="1"/>
  <c r="J106" i="93"/>
  <c r="J104" i="93"/>
  <c r="J107" i="93"/>
  <c r="J105" i="93"/>
  <c r="NH17" i="91"/>
  <c r="NH16" i="91" s="1"/>
  <c r="NH15" i="91" s="1"/>
  <c r="VZ12" i="93" a="1"/>
  <c r="VZ12" i="93" s="1"/>
  <c r="WV17" i="91"/>
  <c r="WV16" i="91" s="1"/>
  <c r="WV15" i="91" s="1"/>
  <c r="IN17" i="91"/>
  <c r="IN16" i="91" s="1"/>
  <c r="IN15" i="91" s="1"/>
  <c r="YB18" i="91"/>
  <c r="GD17" i="91"/>
  <c r="GD16" i="91" s="1"/>
  <c r="GD15" i="91" s="1"/>
  <c r="WW18" i="91"/>
  <c r="HI17" i="91"/>
  <c r="HI16" i="91" s="1"/>
  <c r="HI15" i="91" s="1"/>
  <c r="QA15" i="93" a="1"/>
  <c r="QA15" i="93" s="1"/>
  <c r="QA12" i="93" a="1"/>
  <c r="QA12" i="93" s="1"/>
  <c r="SB17" i="91"/>
  <c r="SB16" i="91" s="1"/>
  <c r="SB15" i="91" s="1"/>
  <c r="TP15" i="93" a="1"/>
  <c r="TP15" i="93" s="1"/>
  <c r="TP12" i="93" a="1"/>
  <c r="TP12" i="93" s="1"/>
  <c r="VQ17" i="91"/>
  <c r="VQ16" i="91" s="1"/>
  <c r="VQ15" i="91" s="1"/>
  <c r="RF15" i="93" a="1"/>
  <c r="RF15" i="93" s="1"/>
  <c r="RF12" i="93" a="1"/>
  <c r="RF12" i="93" s="1"/>
  <c r="TH18" i="91"/>
  <c r="TG17" i="91"/>
  <c r="TG16" i="91" s="1"/>
  <c r="TG15" i="91" s="1"/>
  <c r="SC18" i="91"/>
  <c r="JS17" i="91"/>
  <c r="JS16" i="91" s="1"/>
  <c r="JS15" i="91" s="1"/>
  <c r="HR15" i="93" a="1"/>
  <c r="HR15" i="93" s="1"/>
  <c r="HR12" i="93" a="1"/>
  <c r="HR12" i="93" s="1"/>
  <c r="JT18" i="91"/>
  <c r="SK12" i="93" a="1"/>
  <c r="SK12" i="93" s="1"/>
  <c r="SK15" i="93" a="1"/>
  <c r="SK15" i="93" s="1"/>
  <c r="UL17" i="91"/>
  <c r="UL16" i="91" s="1"/>
  <c r="UL15" i="91" s="1"/>
  <c r="VR18" i="91"/>
  <c r="KB15" i="93" a="1"/>
  <c r="KB15" i="93" s="1"/>
  <c r="KB12" i="93" a="1"/>
  <c r="KB12" i="93" s="1"/>
  <c r="MC17" i="91"/>
  <c r="MC16" i="91" s="1"/>
  <c r="MC15" i="91" s="1"/>
  <c r="LG12" i="93" a="1"/>
  <c r="LG12" i="93" s="1"/>
  <c r="LG15" i="93" a="1"/>
  <c r="LG15" i="93" s="1"/>
  <c r="YJ15" i="93" a="1"/>
  <c r="YJ15" i="93" s="1"/>
  <c r="YJ12" i="93" a="1"/>
  <c r="YJ12" i="93" s="1"/>
  <c r="XE12" i="93" a="1"/>
  <c r="XE12" i="93" s="1"/>
  <c r="XE15" i="93" a="1"/>
  <c r="XE15" i="93" s="1"/>
  <c r="ZG18" i="91"/>
  <c r="AAL18" i="91"/>
  <c r="EC12" i="93" a="1"/>
  <c r="EC12" i="93" s="1"/>
  <c r="EC15" i="93" a="1"/>
  <c r="EC15" i="93" s="1"/>
  <c r="GE18" i="91"/>
  <c r="FH12" i="93" a="1"/>
  <c r="FH12" i="93" s="1"/>
  <c r="FH15" i="93" a="1"/>
  <c r="FH15" i="93" s="1"/>
  <c r="GM12" i="93" a="1"/>
  <c r="GM12" i="93" s="1"/>
  <c r="GM15" i="93" a="1"/>
  <c r="GM15" i="93" s="1"/>
  <c r="GM52" i="93" a="1"/>
  <c r="GM52" i="93" s="1"/>
  <c r="NQ12" i="93" a="1"/>
  <c r="NQ12" i="93" s="1"/>
  <c r="NQ15" i="93" a="1"/>
  <c r="NQ15" i="93" s="1"/>
  <c r="IW32" i="93" a="1"/>
  <c r="IW32" i="93" s="1"/>
  <c r="IW12" i="93" a="1"/>
  <c r="IW12" i="93" s="1"/>
  <c r="IW15" i="93" a="1"/>
  <c r="IW15" i="93" s="1"/>
  <c r="KY18" i="91"/>
  <c r="UU12" i="93" a="1"/>
  <c r="UU12" i="93" s="1"/>
  <c r="UU15" i="93" a="1"/>
  <c r="UU15" i="93" s="1"/>
  <c r="OV15" i="93" a="1"/>
  <c r="OV15" i="93" s="1"/>
  <c r="OV12" i="93" a="1"/>
  <c r="OV12" i="93" s="1"/>
  <c r="QX18" i="91"/>
  <c r="QW17" i="91"/>
  <c r="QW16" i="91" s="1"/>
  <c r="QW15" i="91" s="1"/>
  <c r="LG55" i="93" a="1"/>
  <c r="LG55" i="93" s="1"/>
  <c r="UU52" i="93" a="1"/>
  <c r="UU52" i="93" s="1"/>
  <c r="ML55" i="93" a="1"/>
  <c r="ML55" i="93" s="1"/>
  <c r="UU55" i="93" a="1"/>
  <c r="UU55" i="93" s="1"/>
  <c r="VZ55" i="93" a="1"/>
  <c r="VZ55" i="93" s="1"/>
  <c r="TP55" i="93" a="1"/>
  <c r="TP55" i="93" s="1"/>
  <c r="HR55" i="93" a="1"/>
  <c r="HR55" i="93" s="1"/>
  <c r="RF55" i="93" a="1"/>
  <c r="RF55" i="93" s="1"/>
  <c r="HR52" i="93" a="1"/>
  <c r="HR52" i="93" s="1"/>
  <c r="XE32" i="93" a="1"/>
  <c r="XE32" i="93" s="1"/>
  <c r="YJ55" i="93" a="1"/>
  <c r="YJ55" i="93" s="1"/>
  <c r="NQ55" i="93" a="1"/>
  <c r="NQ55" i="93" s="1"/>
  <c r="KB52" i="93" a="1"/>
  <c r="KB52" i="93" s="1"/>
  <c r="GM55" i="93" a="1"/>
  <c r="GM55" i="93" s="1"/>
  <c r="FH55" i="93" a="1"/>
  <c r="FH55" i="93" s="1"/>
  <c r="EC55" i="93" a="1"/>
  <c r="EC55" i="93" s="1"/>
  <c r="YJ52" i="93" a="1"/>
  <c r="YJ52" i="93" s="1"/>
  <c r="XE52" i="93" a="1"/>
  <c r="XE52" i="93" s="1"/>
  <c r="VZ52" i="93" a="1"/>
  <c r="VZ52" i="93" s="1"/>
  <c r="EC32" i="93" a="1"/>
  <c r="EC32" i="93" s="1"/>
  <c r="SK55" i="93" a="1"/>
  <c r="SK55" i="93" s="1"/>
  <c r="QA55" i="93" a="1"/>
  <c r="QA55" i="93" s="1"/>
  <c r="SL55" i="93" a="1"/>
  <c r="SL55" i="93" s="1"/>
  <c r="RF52" i="93" a="1"/>
  <c r="RF52" i="93" s="1"/>
  <c r="LG52" i="93" a="1"/>
  <c r="LG52" i="93" s="1"/>
  <c r="OV55" i="93" a="1"/>
  <c r="OV55" i="93" s="1"/>
  <c r="ML52" i="93" a="1"/>
  <c r="ML52" i="93" s="1"/>
  <c r="XE55" i="93" a="1"/>
  <c r="XE55" i="93" s="1"/>
  <c r="QA32" i="93" a="1"/>
  <c r="QA32" i="93" s="1"/>
  <c r="ML32" i="93" a="1"/>
  <c r="ML32" i="93" s="1"/>
  <c r="VZ32" i="93" a="1"/>
  <c r="VZ32" i="93" s="1"/>
  <c r="SK32" i="93" a="1"/>
  <c r="SK32" i="93" s="1"/>
  <c r="FH52" i="93" a="1"/>
  <c r="FH52" i="93" s="1"/>
  <c r="YJ32" i="93" a="1"/>
  <c r="YJ32" i="93" s="1"/>
  <c r="NQ32" i="93" a="1"/>
  <c r="NQ32" i="93" s="1"/>
  <c r="HR32" i="93" a="1"/>
  <c r="HR32" i="93" s="1"/>
  <c r="KB55" i="93" a="1"/>
  <c r="KB55" i="93" s="1"/>
  <c r="TP32" i="93" a="1"/>
  <c r="TP32" i="93" s="1"/>
  <c r="UU32" i="93" a="1"/>
  <c r="UU32" i="93" s="1"/>
  <c r="TP52" i="93" a="1"/>
  <c r="TP52" i="93" s="1"/>
  <c r="QA52" i="93" a="1"/>
  <c r="QA52" i="93" s="1"/>
  <c r="KB32" i="93" a="1"/>
  <c r="KB32" i="93" s="1"/>
  <c r="IW55" i="93" a="1"/>
  <c r="IW55" i="93" s="1"/>
  <c r="OV32" i="93" a="1"/>
  <c r="OV32" i="93" s="1"/>
  <c r="OV52" i="93" a="1"/>
  <c r="OV52" i="93" s="1"/>
  <c r="FH32" i="93" a="1"/>
  <c r="FH32" i="93" s="1"/>
  <c r="LG32" i="93" a="1"/>
  <c r="LG32" i="93" s="1"/>
  <c r="NQ52" i="93" a="1"/>
  <c r="NQ52" i="93" s="1"/>
  <c r="GM32" i="93" a="1"/>
  <c r="GM32" i="93" s="1"/>
  <c r="IW52" i="93" a="1"/>
  <c r="IW52" i="93" s="1"/>
  <c r="EC52" i="93" a="1"/>
  <c r="EC52" i="93" s="1"/>
  <c r="SK52" i="93" a="1"/>
  <c r="SK52" i="93" s="1"/>
  <c r="RF32" i="93" a="1"/>
  <c r="RF32" i="93" s="1"/>
  <c r="ML15" i="93" a="1"/>
  <c r="ML15" i="93" s="1"/>
  <c r="K9" i="93"/>
  <c r="K8" i="93"/>
  <c r="VZ15" i="93" a="1"/>
  <c r="VZ15" i="93" s="1"/>
  <c r="SL52" i="93" l="1" a="1"/>
  <c r="SL52" i="93" s="1"/>
  <c r="SL32" i="93" a="1"/>
  <c r="SL32" i="93" s="1"/>
  <c r="UN18" i="91"/>
  <c r="UN246" i="91" s="1" a="1"/>
  <c r="UN246" i="91" s="1"/>
  <c r="LH32" i="93" a="1"/>
  <c r="LH32" i="93" s="1"/>
  <c r="UM17" i="91"/>
  <c r="UM16" i="91" s="1"/>
  <c r="UM15" i="91" s="1"/>
  <c r="SL12" i="93" a="1"/>
  <c r="SL12" i="93" s="1"/>
  <c r="LH15" i="93" a="1"/>
  <c r="LH15" i="93" s="1"/>
  <c r="NJ18" i="91"/>
  <c r="NJ17" i="91" s="1"/>
  <c r="NJ16" i="91" s="1"/>
  <c r="NJ15" i="91" s="1"/>
  <c r="LH52" i="93" a="1"/>
  <c r="LH52" i="93" s="1"/>
  <c r="LH12" i="93" a="1"/>
  <c r="LH12" i="93" s="1"/>
  <c r="NR32" i="93" a="1"/>
  <c r="NR32" i="93" s="1"/>
  <c r="NR52" i="93" a="1"/>
  <c r="NR52" i="93" s="1"/>
  <c r="IO17" i="91"/>
  <c r="IO16" i="91" s="1"/>
  <c r="IO15" i="91" s="1"/>
  <c r="NR55" i="93" a="1"/>
  <c r="NR55" i="93" s="1"/>
  <c r="GN32" i="93" a="1"/>
  <c r="GN32" i="93" s="1"/>
  <c r="GN12" i="93" a="1"/>
  <c r="GN12" i="93" s="1"/>
  <c r="NR15" i="93" a="1"/>
  <c r="NR15" i="93" s="1"/>
  <c r="GN15" i="93" a="1"/>
  <c r="GN15" i="93" s="1"/>
  <c r="NR12" i="93" a="1"/>
  <c r="NR12" i="93" s="1"/>
  <c r="GN52" i="93" a="1"/>
  <c r="GN52" i="93" s="1"/>
  <c r="NS55" i="93" a="1"/>
  <c r="NS55" i="93" s="1"/>
  <c r="NS32" i="93" a="1"/>
  <c r="NS32" i="93" s="1"/>
  <c r="PS17" i="91"/>
  <c r="PS16" i="91" s="1"/>
  <c r="PS15" i="91" s="1"/>
  <c r="MD17" i="91"/>
  <c r="MD16" i="91" s="1"/>
  <c r="MD15" i="91" s="1"/>
  <c r="ME18" i="91"/>
  <c r="MM32" i="93" a="1"/>
  <c r="MM32" i="93" s="1"/>
  <c r="KC12" i="93" a="1"/>
  <c r="KC12" i="93" s="1"/>
  <c r="FI32" i="93" a="1"/>
  <c r="FI32" i="93" s="1"/>
  <c r="KC32" i="93" a="1"/>
  <c r="KC32" i="93" s="1"/>
  <c r="LH55" i="93" a="1"/>
  <c r="LH55" i="93" s="1"/>
  <c r="OO239" i="91" a="1"/>
  <c r="OO239" i="91" s="1"/>
  <c r="OO243" i="91" a="1"/>
  <c r="OO243" i="91" s="1"/>
  <c r="OO247" i="91" a="1"/>
  <c r="OO247" i="91" s="1"/>
  <c r="OO242" i="91" a="1"/>
  <c r="OO242" i="91" s="1"/>
  <c r="OO238" i="91" a="1"/>
  <c r="OO238" i="91" s="1"/>
  <c r="OO246" i="91" a="1"/>
  <c r="OO246" i="91" s="1"/>
  <c r="JT243" i="91" a="1"/>
  <c r="JT243" i="91" s="1"/>
  <c r="JT239" i="91" a="1"/>
  <c r="JT239" i="91" s="1"/>
  <c r="JT247" i="91" a="1"/>
  <c r="JT247" i="91" s="1"/>
  <c r="JT246" i="91" a="1"/>
  <c r="JT246" i="91" s="1"/>
  <c r="JT238" i="91" a="1"/>
  <c r="JT238" i="91" s="1"/>
  <c r="JT242" i="91" a="1"/>
  <c r="JT242" i="91" s="1"/>
  <c r="FI15" i="93" a="1"/>
  <c r="FI15" i="93" s="1"/>
  <c r="FI52" i="93" a="1"/>
  <c r="FI52" i="93" s="1"/>
  <c r="YB17" i="91"/>
  <c r="YB16" i="91" s="1"/>
  <c r="YB15" i="91" s="1"/>
  <c r="YB239" i="91" a="1"/>
  <c r="YB239" i="91" s="1"/>
  <c r="YB247" i="91" a="1"/>
  <c r="YB247" i="91" s="1"/>
  <c r="YB243" i="91" a="1"/>
  <c r="YB243" i="91" s="1"/>
  <c r="YB242" i="91" a="1"/>
  <c r="YB242" i="91" s="1"/>
  <c r="YB238" i="91" a="1"/>
  <c r="YB238" i="91" s="1"/>
  <c r="YB246" i="91" a="1"/>
  <c r="YB246" i="91" s="1"/>
  <c r="AAL239" i="91" a="1"/>
  <c r="AAL239" i="91" s="1"/>
  <c r="AAL243" i="91" a="1"/>
  <c r="AAL243" i="91" s="1"/>
  <c r="AAL247" i="91" a="1"/>
  <c r="AAL247" i="91" s="1"/>
  <c r="AAL246" i="91" a="1"/>
  <c r="AAL246" i="91" s="1"/>
  <c r="AAL238" i="91" a="1"/>
  <c r="AAL238" i="91" s="1"/>
  <c r="AAL242" i="91" a="1"/>
  <c r="AAL242" i="91" s="1"/>
  <c r="MM55" i="93" a="1"/>
  <c r="MM55" i="93" s="1"/>
  <c r="KC15" i="93" a="1"/>
  <c r="KC15" i="93" s="1"/>
  <c r="OW52" i="93" a="1"/>
  <c r="OW52" i="93" s="1"/>
  <c r="QX239" i="91" a="1"/>
  <c r="QX239" i="91" s="1"/>
  <c r="QX243" i="91" a="1"/>
  <c r="QX243" i="91" s="1"/>
  <c r="QX247" i="91" a="1"/>
  <c r="QX247" i="91" s="1"/>
  <c r="QX246" i="91" a="1"/>
  <c r="QX246" i="91" s="1"/>
  <c r="QX242" i="91" a="1"/>
  <c r="QX242" i="91" s="1"/>
  <c r="QX238" i="91" a="1"/>
  <c r="QX238" i="91" s="1"/>
  <c r="MM12" i="93" a="1"/>
  <c r="MM12" i="93" s="1"/>
  <c r="LI55" i="93" a="1"/>
  <c r="LI55" i="93" s="1"/>
  <c r="MM52" i="93" a="1"/>
  <c r="MM52" i="93" s="1"/>
  <c r="IP18" i="91"/>
  <c r="IO239" i="91" a="1"/>
  <c r="IO239" i="91" s="1"/>
  <c r="IO243" i="91" a="1"/>
  <c r="IO243" i="91" s="1"/>
  <c r="IO247" i="91" a="1"/>
  <c r="IO247" i="91" s="1"/>
  <c r="IO246" i="91" a="1"/>
  <c r="IO246" i="91" s="1"/>
  <c r="IO238" i="91" a="1"/>
  <c r="IO238" i="91" s="1"/>
  <c r="IO242" i="91" a="1"/>
  <c r="IO242" i="91" s="1"/>
  <c r="HJ17" i="91"/>
  <c r="HJ16" i="91" s="1"/>
  <c r="HJ15" i="91" s="1"/>
  <c r="UN239" i="91" a="1"/>
  <c r="UN239" i="91" s="1"/>
  <c r="UN243" i="91" a="1"/>
  <c r="UN243" i="91" s="1"/>
  <c r="UN247" i="91" a="1"/>
  <c r="UN247" i="91" s="1"/>
  <c r="HK18" i="91"/>
  <c r="FJ12" i="93" s="1" a="1"/>
  <c r="FJ12" i="93" s="1"/>
  <c r="SC239" i="91" a="1"/>
  <c r="SC239" i="91" s="1"/>
  <c r="SC243" i="91" a="1"/>
  <c r="SC243" i="91" s="1"/>
  <c r="SC247" i="91" a="1"/>
  <c r="SC247" i="91" s="1"/>
  <c r="SC238" i="91" a="1"/>
  <c r="SC238" i="91" s="1"/>
  <c r="SC242" i="91" a="1"/>
  <c r="SC242" i="91" s="1"/>
  <c r="SC246" i="91" a="1"/>
  <c r="SC246" i="91" s="1"/>
  <c r="PT17" i="91"/>
  <c r="PT16" i="91" s="1"/>
  <c r="PT15" i="91" s="1"/>
  <c r="PT239" i="91" a="1"/>
  <c r="PT239" i="91" s="1"/>
  <c r="PT243" i="91" a="1"/>
  <c r="PT243" i="91" s="1"/>
  <c r="PT247" i="91" a="1"/>
  <c r="PT247" i="91" s="1"/>
  <c r="PT242" i="91" a="1"/>
  <c r="PT242" i="91" s="1"/>
  <c r="PT246" i="91" a="1"/>
  <c r="PT246" i="91" s="1"/>
  <c r="PT238" i="91" a="1"/>
  <c r="PT238" i="91" s="1"/>
  <c r="FA18" i="91"/>
  <c r="EZ239" i="91" a="1"/>
  <c r="EZ239" i="91" s="1"/>
  <c r="EZ243" i="91" a="1"/>
  <c r="EZ243" i="91" s="1"/>
  <c r="EZ247" i="91" a="1"/>
  <c r="EZ247" i="91" s="1"/>
  <c r="EZ242" i="91" a="1"/>
  <c r="EZ242" i="91" s="1"/>
  <c r="EZ246" i="91" a="1"/>
  <c r="EZ246" i="91" s="1"/>
  <c r="EZ238" i="91" a="1"/>
  <c r="EZ238" i="91" s="1"/>
  <c r="KC55" i="93" a="1"/>
  <c r="KC55" i="93" s="1"/>
  <c r="MD239" i="91" a="1"/>
  <c r="MD239" i="91" s="1"/>
  <c r="MD243" i="91" a="1"/>
  <c r="MD243" i="91" s="1"/>
  <c r="MD247" i="91" a="1"/>
  <c r="MD247" i="91" s="1"/>
  <c r="MD242" i="91" a="1"/>
  <c r="MD242" i="91" s="1"/>
  <c r="MD238" i="91" a="1"/>
  <c r="MD238" i="91" s="1"/>
  <c r="MD246" i="91" a="1"/>
  <c r="MD246" i="91" s="1"/>
  <c r="HJ239" i="91" a="1"/>
  <c r="HJ239" i="91" s="1"/>
  <c r="HJ243" i="91" a="1"/>
  <c r="HJ243" i="91" s="1"/>
  <c r="HJ247" i="91" a="1"/>
  <c r="HJ247" i="91" s="1"/>
  <c r="HJ242" i="91" a="1"/>
  <c r="HJ242" i="91" s="1"/>
  <c r="HJ246" i="91" a="1"/>
  <c r="HJ246" i="91" s="1"/>
  <c r="HJ238" i="91" a="1"/>
  <c r="HJ238" i="91" s="1"/>
  <c r="FI55" i="93" a="1"/>
  <c r="FI55" i="93" s="1"/>
  <c r="KY243" i="91" a="1"/>
  <c r="KY243" i="91" s="1"/>
  <c r="KY239" i="91" a="1"/>
  <c r="KY239" i="91" s="1"/>
  <c r="KY247" i="91" a="1"/>
  <c r="KY247" i="91" s="1"/>
  <c r="KY238" i="91" a="1"/>
  <c r="KY238" i="91" s="1"/>
  <c r="KY246" i="91" a="1"/>
  <c r="KY246" i="91" s="1"/>
  <c r="KY242" i="91" a="1"/>
  <c r="KY242" i="91" s="1"/>
  <c r="WW239" i="91" a="1"/>
  <c r="WW239" i="91" s="1"/>
  <c r="WW243" i="91" a="1"/>
  <c r="WW243" i="91" s="1"/>
  <c r="WW247" i="91" a="1"/>
  <c r="WW247" i="91" s="1"/>
  <c r="WW238" i="91" a="1"/>
  <c r="WW238" i="91" s="1"/>
  <c r="WW246" i="91" a="1"/>
  <c r="WW246" i="91" s="1"/>
  <c r="WW242" i="91" a="1"/>
  <c r="WW242" i="91" s="1"/>
  <c r="ED52" i="93" a="1"/>
  <c r="ED52" i="93" s="1"/>
  <c r="GE239" i="91" a="1"/>
  <c r="GE239" i="91" s="1"/>
  <c r="GE243" i="91" a="1"/>
  <c r="GE243" i="91" s="1"/>
  <c r="GE247" i="91" a="1"/>
  <c r="GE247" i="91" s="1"/>
  <c r="GE238" i="91" a="1"/>
  <c r="GE238" i="91" s="1"/>
  <c r="GE242" i="91" a="1"/>
  <c r="GE242" i="91" s="1"/>
  <c r="GE246" i="91" a="1"/>
  <c r="GE246" i="91" s="1"/>
  <c r="ON17" i="91"/>
  <c r="ON16" i="91" s="1"/>
  <c r="ON15" i="91" s="1"/>
  <c r="ON247" i="91" a="1"/>
  <c r="ON247" i="91" s="1"/>
  <c r="ON239" i="91" a="1"/>
  <c r="ON239" i="91" s="1"/>
  <c r="ON243" i="91" a="1"/>
  <c r="ON243" i="91" s="1"/>
  <c r="ON246" i="91" a="1"/>
  <c r="ON246" i="91" s="1"/>
  <c r="ON238" i="91" a="1"/>
  <c r="ON238" i="91" s="1"/>
  <c r="ON242" i="91" a="1"/>
  <c r="ON242" i="91" s="1"/>
  <c r="ZG239" i="91" a="1"/>
  <c r="ZG239" i="91" s="1"/>
  <c r="ZG243" i="91" a="1"/>
  <c r="ZG243" i="91" s="1"/>
  <c r="ZG247" i="91" a="1"/>
  <c r="ZG247" i="91" s="1"/>
  <c r="ZG242" i="91" a="1"/>
  <c r="ZG242" i="91" s="1"/>
  <c r="ZG238" i="91" a="1"/>
  <c r="ZG238" i="91" s="1"/>
  <c r="ZG246" i="91" a="1"/>
  <c r="ZG246" i="91" s="1"/>
  <c r="TH239" i="91" a="1"/>
  <c r="TH239" i="91" s="1"/>
  <c r="TH243" i="91" a="1"/>
  <c r="TH243" i="91" s="1"/>
  <c r="TH247" i="91" a="1"/>
  <c r="TH247" i="91" s="1"/>
  <c r="TH242" i="91" a="1"/>
  <c r="TH242" i="91" s="1"/>
  <c r="TH238" i="91" a="1"/>
  <c r="TH238" i="91" s="1"/>
  <c r="TH246" i="91" a="1"/>
  <c r="TH246" i="91" s="1"/>
  <c r="PS243" i="91" a="1"/>
  <c r="PS243" i="91" s="1"/>
  <c r="PS239" i="91" a="1"/>
  <c r="PS239" i="91" s="1"/>
  <c r="PS247" i="91" a="1"/>
  <c r="PS247" i="91" s="1"/>
  <c r="PS242" i="91" a="1"/>
  <c r="PS242" i="91" s="1"/>
  <c r="PS246" i="91" a="1"/>
  <c r="PS246" i="91" s="1"/>
  <c r="PS238" i="91" a="1"/>
  <c r="PS238" i="91" s="1"/>
  <c r="NI239" i="91" a="1"/>
  <c r="NI239" i="91" s="1"/>
  <c r="NI247" i="91" a="1"/>
  <c r="NI247" i="91" s="1"/>
  <c r="NI243" i="91" a="1"/>
  <c r="NI243" i="91" s="1"/>
  <c r="NI238" i="91" a="1"/>
  <c r="NI238" i="91" s="1"/>
  <c r="NI242" i="91" a="1"/>
  <c r="NI242" i="91" s="1"/>
  <c r="NI246" i="91" a="1"/>
  <c r="NI246" i="91" s="1"/>
  <c r="MM15" i="93" a="1"/>
  <c r="MM15" i="93" s="1"/>
  <c r="TQ52" i="93" a="1"/>
  <c r="TQ52" i="93" s="1"/>
  <c r="VR239" i="91" a="1"/>
  <c r="VR239" i="91" s="1"/>
  <c r="VR243" i="91" a="1"/>
  <c r="VR243" i="91" s="1"/>
  <c r="VR247" i="91" a="1"/>
  <c r="VR247" i="91" s="1"/>
  <c r="VR238" i="91" a="1"/>
  <c r="VR238" i="91" s="1"/>
  <c r="VR246" i="91" a="1"/>
  <c r="VR246" i="91" s="1"/>
  <c r="VR242" i="91" a="1"/>
  <c r="VR242" i="91" s="1"/>
  <c r="UM239" i="91" a="1"/>
  <c r="UM239" i="91" s="1"/>
  <c r="UM243" i="91" a="1"/>
  <c r="UM243" i="91" s="1"/>
  <c r="UM247" i="91" a="1"/>
  <c r="UM247" i="91" s="1"/>
  <c r="UM242" i="91" a="1"/>
  <c r="UM242" i="91" s="1"/>
  <c r="UM238" i="91" a="1"/>
  <c r="UM238" i="91" s="1"/>
  <c r="UM246" i="91" a="1"/>
  <c r="UM246" i="91" s="1"/>
  <c r="K105" i="93"/>
  <c r="K106" i="93"/>
  <c r="K104" i="93"/>
  <c r="K107" i="93"/>
  <c r="RG52" i="93" a="1"/>
  <c r="RG52" i="93" s="1"/>
  <c r="WA32" i="93" a="1"/>
  <c r="WA32" i="93" s="1"/>
  <c r="IX55" i="93" a="1"/>
  <c r="IX55" i="93" s="1"/>
  <c r="WA52" i="93" a="1"/>
  <c r="WA52" i="93" s="1"/>
  <c r="RG32" i="93" a="1"/>
  <c r="RG32" i="93" s="1"/>
  <c r="NS52" i="93" a="1"/>
  <c r="NS52" i="93" s="1"/>
  <c r="OW32" i="93" a="1"/>
  <c r="OW32" i="93" s="1"/>
  <c r="WA55" i="93" a="1"/>
  <c r="WA55" i="93" s="1"/>
  <c r="QB55" i="93" a="1"/>
  <c r="QB55" i="93" s="1"/>
  <c r="QB52" i="93" a="1"/>
  <c r="QB52" i="93" s="1"/>
  <c r="PU18" i="91"/>
  <c r="QB32" i="93" a="1"/>
  <c r="QB32" i="93" s="1"/>
  <c r="XF55" i="93" a="1"/>
  <c r="XF55" i="93" s="1"/>
  <c r="UV15" i="93" a="1"/>
  <c r="UV15" i="93" s="1"/>
  <c r="NS12" i="93" a="1"/>
  <c r="NS12" i="93" s="1"/>
  <c r="UV12" i="93" a="1"/>
  <c r="UV12" i="93" s="1"/>
  <c r="NS15" i="93" a="1"/>
  <c r="NS15" i="93" s="1"/>
  <c r="IX52" i="93" a="1"/>
  <c r="IX52" i="93" s="1"/>
  <c r="HS55" i="93" a="1"/>
  <c r="HS55" i="93" s="1"/>
  <c r="UV55" i="93" a="1"/>
  <c r="UV55" i="93" s="1"/>
  <c r="SM32" i="93" a="1"/>
  <c r="SM32" i="93" s="1"/>
  <c r="ED32" i="93" a="1"/>
  <c r="ED32" i="93" s="1"/>
  <c r="YK52" i="93" a="1"/>
  <c r="YK52" i="93" s="1"/>
  <c r="HS52" i="93" a="1"/>
  <c r="HS52" i="93" s="1"/>
  <c r="SM55" i="93" a="1"/>
  <c r="SM55" i="93" s="1"/>
  <c r="XF32" i="93" a="1"/>
  <c r="XF32" i="93" s="1"/>
  <c r="YK55" i="93" a="1"/>
  <c r="YK55" i="93" s="1"/>
  <c r="XF52" i="93" a="1"/>
  <c r="XF52" i="93" s="1"/>
  <c r="YC18" i="91"/>
  <c r="YK32" i="93" a="1"/>
  <c r="YK32" i="93" s="1"/>
  <c r="WX18" i="91"/>
  <c r="WW17" i="91"/>
  <c r="WW16" i="91" s="1"/>
  <c r="WW15" i="91" s="1"/>
  <c r="IX32" i="93" a="1"/>
  <c r="IX32" i="93" s="1"/>
  <c r="OW55" i="93" a="1"/>
  <c r="OW55" i="93" s="1"/>
  <c r="WA12" i="93" a="1"/>
  <c r="WA12" i="93" s="1"/>
  <c r="UV32" i="93" a="1"/>
  <c r="UV32" i="93" s="1"/>
  <c r="WA15" i="93" a="1"/>
  <c r="WA15" i="93" s="1"/>
  <c r="UV52" i="93" a="1"/>
  <c r="UV52" i="93" s="1"/>
  <c r="L9" i="93"/>
  <c r="MN15" i="93" a="1"/>
  <c r="MN15" i="93" s="1"/>
  <c r="MN12" i="93" a="1"/>
  <c r="MN12" i="93" s="1"/>
  <c r="OP18" i="91"/>
  <c r="OO17" i="91"/>
  <c r="OO16" i="91" s="1"/>
  <c r="OO15" i="91" s="1"/>
  <c r="MN55" i="93" a="1"/>
  <c r="MN55" i="93" s="1"/>
  <c r="MN32" i="93" a="1"/>
  <c r="MN32" i="93" s="1"/>
  <c r="MN52" i="93" a="1"/>
  <c r="MN52" i="93" s="1"/>
  <c r="TQ15" i="93" a="1"/>
  <c r="TQ15" i="93" s="1"/>
  <c r="VS18" i="91"/>
  <c r="TQ12" i="93" a="1"/>
  <c r="TQ12" i="93" s="1"/>
  <c r="VR17" i="91"/>
  <c r="VR16" i="91" s="1"/>
  <c r="VR15" i="91" s="1"/>
  <c r="TQ55" i="93" a="1"/>
  <c r="TQ55" i="93" s="1"/>
  <c r="IX12" i="93" a="1"/>
  <c r="IX12" i="93" s="1"/>
  <c r="IX15" i="93" a="1"/>
  <c r="IX15" i="93" s="1"/>
  <c r="KZ18" i="91"/>
  <c r="KY17" i="91"/>
  <c r="KY16" i="91" s="1"/>
  <c r="KY15" i="91" s="1"/>
  <c r="RG15" i="93" a="1"/>
  <c r="RG15" i="93" s="1"/>
  <c r="RG12" i="93" a="1"/>
  <c r="RG12" i="93" s="1"/>
  <c r="TI18" i="91"/>
  <c r="TH17" i="91"/>
  <c r="TH16" i="91" s="1"/>
  <c r="TH15" i="91" s="1"/>
  <c r="RG55" i="93" a="1"/>
  <c r="RG55" i="93" s="1"/>
  <c r="HS15" i="93" a="1"/>
  <c r="HS15" i="93" s="1"/>
  <c r="HS12" i="93" a="1"/>
  <c r="HS12" i="93" s="1"/>
  <c r="JT17" i="91"/>
  <c r="JT16" i="91" s="1"/>
  <c r="JT15" i="91" s="1"/>
  <c r="JU18" i="91"/>
  <c r="HS32" i="93" a="1"/>
  <c r="HS32" i="93" s="1"/>
  <c r="L8" i="93"/>
  <c r="TQ32" i="93" a="1"/>
  <c r="TQ32" i="93" s="1"/>
  <c r="ED12" i="93" a="1"/>
  <c r="ED12" i="93" s="1"/>
  <c r="ED15" i="93" a="1"/>
  <c r="ED15" i="93" s="1"/>
  <c r="GF18" i="91"/>
  <c r="GE17" i="91"/>
  <c r="GE16" i="91" s="1"/>
  <c r="GE15" i="91" s="1"/>
  <c r="ED55" i="93" a="1"/>
  <c r="ED55" i="93" s="1"/>
  <c r="QB12" i="93" a="1"/>
  <c r="QB12" i="93" s="1"/>
  <c r="QB15" i="93" a="1"/>
  <c r="QB15" i="93" s="1"/>
  <c r="SC17" i="91"/>
  <c r="SC16" i="91" s="1"/>
  <c r="SC15" i="91" s="1"/>
  <c r="SD18" i="91"/>
  <c r="SM15" i="93" a="1"/>
  <c r="SM15" i="93" s="1"/>
  <c r="SM12" i="93" a="1"/>
  <c r="SM12" i="93" s="1"/>
  <c r="UN17" i="91"/>
  <c r="UN16" i="91" s="1"/>
  <c r="UN15" i="91" s="1"/>
  <c r="UO18" i="91"/>
  <c r="YK15" i="93" a="1"/>
  <c r="YK15" i="93" s="1"/>
  <c r="YK12" i="93" a="1"/>
  <c r="YK12" i="93" s="1"/>
  <c r="AAM18" i="91"/>
  <c r="AAL17" i="91"/>
  <c r="AAL16" i="91" s="1"/>
  <c r="AAL15" i="91" s="1"/>
  <c r="OW15" i="93" a="1"/>
  <c r="OW15" i="93" s="1"/>
  <c r="OW12" i="93" a="1"/>
  <c r="OW12" i="93" s="1"/>
  <c r="QX17" i="91"/>
  <c r="QX16" i="91" s="1"/>
  <c r="QX15" i="91" s="1"/>
  <c r="QY18" i="91"/>
  <c r="XF12" i="93" a="1"/>
  <c r="XF12" i="93" s="1"/>
  <c r="XF15" i="93" a="1"/>
  <c r="XF15" i="93" s="1"/>
  <c r="ZH18" i="91"/>
  <c r="ZG17" i="91"/>
  <c r="ZG16" i="91" s="1"/>
  <c r="ZG15" i="91" s="1"/>
  <c r="SM52" i="93" l="1" a="1"/>
  <c r="SM52" i="93" s="1"/>
  <c r="UN242" i="91" a="1"/>
  <c r="UN242" i="91" s="1"/>
  <c r="LI15" i="93" a="1"/>
  <c r="LI15" i="93" s="1"/>
  <c r="NJ242" i="91" a="1"/>
  <c r="NJ242" i="91" s="1"/>
  <c r="UN238" i="91" a="1"/>
  <c r="UN238" i="91" s="1"/>
  <c r="NJ243" i="91" a="1"/>
  <c r="NJ243" i="91" s="1"/>
  <c r="LI12" i="93" a="1"/>
  <c r="LI12" i="93" s="1"/>
  <c r="NJ246" i="91" a="1"/>
  <c r="NJ246" i="91" s="1"/>
  <c r="NJ238" i="91" a="1"/>
  <c r="NJ238" i="91" s="1"/>
  <c r="NJ247" i="91" a="1"/>
  <c r="NJ247" i="91" s="1"/>
  <c r="NJ239" i="91" a="1"/>
  <c r="NJ239" i="91" s="1"/>
  <c r="LI32" i="93" a="1"/>
  <c r="LI32" i="93" s="1"/>
  <c r="ME239" i="91" a="1"/>
  <c r="ME239" i="91" s="1"/>
  <c r="NK18" i="91"/>
  <c r="LI52" i="93" a="1"/>
  <c r="LI52" i="93" s="1"/>
  <c r="KD52" i="93" a="1"/>
  <c r="KD52" i="93" s="1"/>
  <c r="ME17" i="91"/>
  <c r="ME16" i="91" s="1"/>
  <c r="ME15" i="91" s="1"/>
  <c r="ME247" i="91" a="1"/>
  <c r="ME247" i="91" s="1"/>
  <c r="KD12" i="93" a="1"/>
  <c r="KD12" i="93" s="1"/>
  <c r="KD15" i="93" a="1"/>
  <c r="KD15" i="93" s="1"/>
  <c r="KD55" i="93" a="1"/>
  <c r="KD55" i="93" s="1"/>
  <c r="MF18" i="91"/>
  <c r="KE15" i="93" s="1" a="1"/>
  <c r="KE15" i="93" s="1"/>
  <c r="KD32" i="93" a="1"/>
  <c r="KD32" i="93" s="1"/>
  <c r="ME243" i="91" a="1"/>
  <c r="ME243" i="91" s="1"/>
  <c r="FJ55" i="93" a="1"/>
  <c r="FJ55" i="93" s="1"/>
  <c r="HL18" i="91"/>
  <c r="HL239" i="91" s="1" a="1"/>
  <c r="HL239" i="91" s="1"/>
  <c r="HK17" i="91"/>
  <c r="HK16" i="91" s="1"/>
  <c r="HK15" i="91" s="1"/>
  <c r="ME246" i="91" a="1"/>
  <c r="ME246" i="91" s="1"/>
  <c r="FJ15" i="93" a="1"/>
  <c r="FJ15" i="93" s="1"/>
  <c r="ME242" i="91" a="1"/>
  <c r="ME242" i="91" s="1"/>
  <c r="ME238" i="91" a="1"/>
  <c r="ME238" i="91" s="1"/>
  <c r="FJ32" i="93" a="1"/>
  <c r="FJ32" i="93" s="1"/>
  <c r="HK239" i="91" a="1"/>
  <c r="HK239" i="91" s="1"/>
  <c r="HK243" i="91" a="1"/>
  <c r="HK243" i="91" s="1"/>
  <c r="HK247" i="91" a="1"/>
  <c r="HK247" i="91" s="1"/>
  <c r="HK242" i="91" a="1"/>
  <c r="HK242" i="91" s="1"/>
  <c r="HK246" i="91" a="1"/>
  <c r="HK246" i="91" s="1"/>
  <c r="HK238" i="91" a="1"/>
  <c r="HK238" i="91" s="1"/>
  <c r="FJ52" i="93" a="1"/>
  <c r="FJ52" i="93" s="1"/>
  <c r="IP239" i="91" a="1"/>
  <c r="IP239" i="91" s="1"/>
  <c r="IP243" i="91" a="1"/>
  <c r="IP243" i="91" s="1"/>
  <c r="IP247" i="91" a="1"/>
  <c r="IP247" i="91" s="1"/>
  <c r="IP246" i="91" a="1"/>
  <c r="IP246" i="91" s="1"/>
  <c r="IP238" i="91" a="1"/>
  <c r="IP238" i="91" s="1"/>
  <c r="IP242" i="91" a="1"/>
  <c r="IP242" i="91" s="1"/>
  <c r="GO52" i="93" a="1"/>
  <c r="GO52" i="93" s="1"/>
  <c r="GO12" i="93" a="1"/>
  <c r="GO12" i="93" s="1"/>
  <c r="GO32" i="93" a="1"/>
  <c r="GO32" i="93" s="1"/>
  <c r="GO15" i="93" a="1"/>
  <c r="GO15" i="93" s="1"/>
  <c r="IQ18" i="91"/>
  <c r="GO55" i="93" a="1"/>
  <c r="GO55" i="93" s="1"/>
  <c r="IP17" i="91"/>
  <c r="IP16" i="91" s="1"/>
  <c r="IP15" i="91" s="1"/>
  <c r="WX239" i="91" a="1"/>
  <c r="WX239" i="91" s="1"/>
  <c r="WX243" i="91" a="1"/>
  <c r="WX243" i="91" s="1"/>
  <c r="WX247" i="91" a="1"/>
  <c r="WX247" i="91" s="1"/>
  <c r="WX238" i="91" a="1"/>
  <c r="WX238" i="91" s="1"/>
  <c r="WX246" i="91" a="1"/>
  <c r="WX246" i="91" s="1"/>
  <c r="WX242" i="91" a="1"/>
  <c r="WX242" i="91" s="1"/>
  <c r="KZ239" i="91" a="1"/>
  <c r="KZ239" i="91" s="1"/>
  <c r="KZ243" i="91" a="1"/>
  <c r="KZ243" i="91" s="1"/>
  <c r="KZ247" i="91" a="1"/>
  <c r="KZ247" i="91" s="1"/>
  <c r="KZ238" i="91" a="1"/>
  <c r="KZ238" i="91" s="1"/>
  <c r="KZ242" i="91" a="1"/>
  <c r="KZ242" i="91" s="1"/>
  <c r="KZ246" i="91" a="1"/>
  <c r="KZ246" i="91" s="1"/>
  <c r="AAM239" i="91" a="1"/>
  <c r="AAM239" i="91" s="1"/>
  <c r="AAM243" i="91" a="1"/>
  <c r="AAM243" i="91" s="1"/>
  <c r="AAM247" i="91" a="1"/>
  <c r="AAM247" i="91" s="1"/>
  <c r="AAM242" i="91" a="1"/>
  <c r="AAM242" i="91" s="1"/>
  <c r="AAM246" i="91" a="1"/>
  <c r="AAM246" i="91" s="1"/>
  <c r="AAM238" i="91" a="1"/>
  <c r="AAM238" i="91" s="1"/>
  <c r="GF239" i="91" a="1"/>
  <c r="GF239" i="91" s="1"/>
  <c r="GF247" i="91" a="1"/>
  <c r="GF247" i="91" s="1"/>
  <c r="GF243" i="91" a="1"/>
  <c r="GF243" i="91" s="1"/>
  <c r="GF238" i="91" a="1"/>
  <c r="GF238" i="91" s="1"/>
  <c r="GF242" i="91" a="1"/>
  <c r="GF242" i="91" s="1"/>
  <c r="GF246" i="91" a="1"/>
  <c r="GF246" i="91" s="1"/>
  <c r="OP239" i="91" a="1"/>
  <c r="OP239" i="91" s="1"/>
  <c r="OP243" i="91" a="1"/>
  <c r="OP243" i="91" s="1"/>
  <c r="OP247" i="91" a="1"/>
  <c r="OP247" i="91" s="1"/>
  <c r="OP242" i="91" a="1"/>
  <c r="OP242" i="91" s="1"/>
  <c r="OP246" i="91" a="1"/>
  <c r="OP246" i="91" s="1"/>
  <c r="OP238" i="91" a="1"/>
  <c r="OP238" i="91" s="1"/>
  <c r="UO239" i="91" a="1"/>
  <c r="UO239" i="91" s="1"/>
  <c r="UO243" i="91" a="1"/>
  <c r="UO243" i="91" s="1"/>
  <c r="UO247" i="91" a="1"/>
  <c r="UO247" i="91" s="1"/>
  <c r="UO246" i="91" a="1"/>
  <c r="UO246" i="91" s="1"/>
  <c r="UO238" i="91" a="1"/>
  <c r="UO238" i="91" s="1"/>
  <c r="UO242" i="91" a="1"/>
  <c r="UO242" i="91" s="1"/>
  <c r="JU239" i="91" a="1"/>
  <c r="JU239" i="91" s="1"/>
  <c r="JU243" i="91" a="1"/>
  <c r="JU243" i="91" s="1"/>
  <c r="JU247" i="91" a="1"/>
  <c r="JU247" i="91" s="1"/>
  <c r="JU246" i="91" a="1"/>
  <c r="JU246" i="91" s="1"/>
  <c r="JU238" i="91" a="1"/>
  <c r="JU238" i="91" s="1"/>
  <c r="JU242" i="91" a="1"/>
  <c r="JU242" i="91" s="1"/>
  <c r="PU239" i="91" a="1"/>
  <c r="PU239" i="91" s="1"/>
  <c r="PU243" i="91" a="1"/>
  <c r="PU243" i="91" s="1"/>
  <c r="PU247" i="91" a="1"/>
  <c r="PU247" i="91" s="1"/>
  <c r="PU246" i="91" a="1"/>
  <c r="PU246" i="91" s="1"/>
  <c r="PU238" i="91" a="1"/>
  <c r="PU238" i="91" s="1"/>
  <c r="PU242" i="91" a="1"/>
  <c r="PU242" i="91" s="1"/>
  <c r="YD18" i="91"/>
  <c r="YE18" i="91" s="1"/>
  <c r="YC239" i="91" a="1"/>
  <c r="YC239" i="91" s="1"/>
  <c r="YC247" i="91" a="1"/>
  <c r="YC247" i="91" s="1"/>
  <c r="YC243" i="91" a="1"/>
  <c r="YC243" i="91" s="1"/>
  <c r="YC238" i="91" a="1"/>
  <c r="YC238" i="91" s="1"/>
  <c r="YC246" i="91" a="1"/>
  <c r="YC246" i="91" s="1"/>
  <c r="YC242" i="91" a="1"/>
  <c r="YC242" i="91" s="1"/>
  <c r="FB18" i="91"/>
  <c r="FA239" i="91" a="1"/>
  <c r="FA239" i="91" s="1"/>
  <c r="FA247" i="91" a="1"/>
  <c r="FA247" i="91" s="1"/>
  <c r="FA243" i="91" a="1"/>
  <c r="FA243" i="91" s="1"/>
  <c r="FA242" i="91" a="1"/>
  <c r="FA242" i="91" s="1"/>
  <c r="FA246" i="91" a="1"/>
  <c r="FA246" i="91" s="1"/>
  <c r="FA238" i="91" a="1"/>
  <c r="FA238" i="91" s="1"/>
  <c r="FA17" i="91"/>
  <c r="FA16" i="91" s="1"/>
  <c r="FA15" i="91" s="1"/>
  <c r="ZH239" i="91" a="1"/>
  <c r="ZH239" i="91" s="1"/>
  <c r="ZH243" i="91" a="1"/>
  <c r="ZH243" i="91" s="1"/>
  <c r="ZH247" i="91" a="1"/>
  <c r="ZH247" i="91" s="1"/>
  <c r="ZH242" i="91" a="1"/>
  <c r="ZH242" i="91" s="1"/>
  <c r="ZH238" i="91" a="1"/>
  <c r="ZH238" i="91" s="1"/>
  <c r="ZH246" i="91" a="1"/>
  <c r="ZH246" i="91" s="1"/>
  <c r="SD239" i="91" a="1"/>
  <c r="SD239" i="91" s="1"/>
  <c r="SD243" i="91" a="1"/>
  <c r="SD243" i="91" s="1"/>
  <c r="SD247" i="91" a="1"/>
  <c r="SD247" i="91" s="1"/>
  <c r="SD242" i="91" a="1"/>
  <c r="SD242" i="91" s="1"/>
  <c r="SD238" i="91" a="1"/>
  <c r="SD238" i="91" s="1"/>
  <c r="SD246" i="91" a="1"/>
  <c r="SD246" i="91" s="1"/>
  <c r="TI239" i="91" a="1"/>
  <c r="TI239" i="91" s="1"/>
  <c r="TI243" i="91" a="1"/>
  <c r="TI243" i="91" s="1"/>
  <c r="TI247" i="91" a="1"/>
  <c r="TI247" i="91" s="1"/>
  <c r="TI242" i="91" a="1"/>
  <c r="TI242" i="91" s="1"/>
  <c r="TI238" i="91" a="1"/>
  <c r="TI238" i="91" s="1"/>
  <c r="TI246" i="91" a="1"/>
  <c r="TI246" i="91" s="1"/>
  <c r="VS239" i="91" a="1"/>
  <c r="VS239" i="91" s="1"/>
  <c r="VS247" i="91" a="1"/>
  <c r="VS247" i="91" s="1"/>
  <c r="VS243" i="91" a="1"/>
  <c r="VS243" i="91" s="1"/>
  <c r="VS238" i="91" a="1"/>
  <c r="VS238" i="91" s="1"/>
  <c r="VS246" i="91" a="1"/>
  <c r="VS246" i="91" s="1"/>
  <c r="VS242" i="91" a="1"/>
  <c r="VS242" i="91" s="1"/>
  <c r="QY239" i="91" a="1"/>
  <c r="QY239" i="91" s="1"/>
  <c r="QY247" i="91" a="1"/>
  <c r="QY247" i="91" s="1"/>
  <c r="QY243" i="91" a="1"/>
  <c r="QY243" i="91" s="1"/>
  <c r="QY238" i="91" a="1"/>
  <c r="QY238" i="91" s="1"/>
  <c r="QY242" i="91" a="1"/>
  <c r="QY242" i="91" s="1"/>
  <c r="QY246" i="91" a="1"/>
  <c r="QY246" i="91" s="1"/>
  <c r="L105" i="93"/>
  <c r="L106" i="93"/>
  <c r="L104" i="93"/>
  <c r="L107" i="93"/>
  <c r="PV18" i="91"/>
  <c r="PW18" i="91" s="1"/>
  <c r="PU17" i="91"/>
  <c r="PU16" i="91" s="1"/>
  <c r="PU15" i="91" s="1"/>
  <c r="NT12" i="93" a="1"/>
  <c r="NT12" i="93" s="1"/>
  <c r="NT15" i="93" a="1"/>
  <c r="NT15" i="93" s="1"/>
  <c r="NT55" i="93" a="1"/>
  <c r="NT55" i="93" s="1"/>
  <c r="NT52" i="93" a="1"/>
  <c r="NT52" i="93" s="1"/>
  <c r="NT32" i="93" a="1"/>
  <c r="NT32" i="93" s="1"/>
  <c r="WB12" i="93" a="1"/>
  <c r="WB12" i="93" s="1"/>
  <c r="WB15" i="93" a="1"/>
  <c r="WB15" i="93" s="1"/>
  <c r="WX17" i="91"/>
  <c r="WX16" i="91" s="1"/>
  <c r="WX15" i="91" s="1"/>
  <c r="WY18" i="91"/>
  <c r="UW15" i="93" a="1"/>
  <c r="UW15" i="93" s="1"/>
  <c r="UW52" i="93" a="1"/>
  <c r="UW52" i="93" s="1"/>
  <c r="UW12" i="93" a="1"/>
  <c r="UW12" i="93" s="1"/>
  <c r="UW55" i="93" a="1"/>
  <c r="UW55" i="93" s="1"/>
  <c r="UW32" i="93" a="1"/>
  <c r="UW32" i="93" s="1"/>
  <c r="WB52" i="93" a="1"/>
  <c r="WB52" i="93" s="1"/>
  <c r="WB55" i="93" a="1"/>
  <c r="WB55" i="93" s="1"/>
  <c r="WB32" i="93" a="1"/>
  <c r="WB32" i="93" s="1"/>
  <c r="YC17" i="91"/>
  <c r="YC16" i="91" s="1"/>
  <c r="YC15" i="91" s="1"/>
  <c r="M8" i="93"/>
  <c r="HT15" i="93" a="1"/>
  <c r="HT15" i="93" s="1"/>
  <c r="HT12" i="93" a="1"/>
  <c r="HT12" i="93" s="1"/>
  <c r="JU17" i="91"/>
  <c r="JU16" i="91" s="1"/>
  <c r="JU15" i="91" s="1"/>
  <c r="JV18" i="91"/>
  <c r="HT55" i="93" a="1"/>
  <c r="HT55" i="93" s="1"/>
  <c r="HT32" i="93" a="1"/>
  <c r="HT32" i="93" s="1"/>
  <c r="HT52" i="93" a="1"/>
  <c r="HT52" i="93" s="1"/>
  <c r="YL15" i="93" a="1"/>
  <c r="YL15" i="93" s="1"/>
  <c r="YL12" i="93" a="1"/>
  <c r="YL12" i="93" s="1"/>
  <c r="AAN18" i="91"/>
  <c r="AAM17" i="91"/>
  <c r="AAM16" i="91" s="1"/>
  <c r="AAM15" i="91" s="1"/>
  <c r="YL55" i="93" a="1"/>
  <c r="YL55" i="93" s="1"/>
  <c r="YL32" i="93" a="1"/>
  <c r="YL32" i="93" s="1"/>
  <c r="YL52" i="93" a="1"/>
  <c r="YL52" i="93" s="1"/>
  <c r="MO15" i="93" a="1"/>
  <c r="MO15" i="93" s="1"/>
  <c r="MO12" i="93" a="1"/>
  <c r="MO12" i="93" s="1"/>
  <c r="OQ18" i="91"/>
  <c r="OP17" i="91"/>
  <c r="OP16" i="91" s="1"/>
  <c r="OP15" i="91" s="1"/>
  <c r="MO52" i="93" a="1"/>
  <c r="MO52" i="93" s="1"/>
  <c r="MO32" i="93" a="1"/>
  <c r="MO32" i="93" s="1"/>
  <c r="MO55" i="93" a="1"/>
  <c r="MO55" i="93" s="1"/>
  <c r="EE12" i="93" a="1"/>
  <c r="EE12" i="93" s="1"/>
  <c r="EE15" i="93" a="1"/>
  <c r="EE15" i="93" s="1"/>
  <c r="GF17" i="91"/>
  <c r="GF16" i="91" s="1"/>
  <c r="GF15" i="91" s="1"/>
  <c r="GG18" i="91"/>
  <c r="EE55" i="93" a="1"/>
  <c r="EE55" i="93" s="1"/>
  <c r="EE52" i="93" a="1"/>
  <c r="EE52" i="93" s="1"/>
  <c r="EE32" i="93" a="1"/>
  <c r="EE32" i="93" s="1"/>
  <c r="XG15" i="93" a="1"/>
  <c r="XG15" i="93" s="1"/>
  <c r="XG12" i="93" a="1"/>
  <c r="XG12" i="93" s="1"/>
  <c r="ZI18" i="91"/>
  <c r="ZH17" i="91"/>
  <c r="ZH16" i="91" s="1"/>
  <c r="ZH15" i="91" s="1"/>
  <c r="XG52" i="93" a="1"/>
  <c r="XG52" i="93" s="1"/>
  <c r="XG55" i="93" a="1"/>
  <c r="XG55" i="93" s="1"/>
  <c r="XG32" i="93" a="1"/>
  <c r="XG32" i="93" s="1"/>
  <c r="OX15" i="93" a="1"/>
  <c r="OX15" i="93" s="1"/>
  <c r="OX12" i="93" a="1"/>
  <c r="OX12" i="93" s="1"/>
  <c r="QY17" i="91"/>
  <c r="QY16" i="91" s="1"/>
  <c r="QY15" i="91" s="1"/>
  <c r="QZ18" i="91"/>
  <c r="OX55" i="93" a="1"/>
  <c r="OX55" i="93" s="1"/>
  <c r="OX52" i="93" a="1"/>
  <c r="OX52" i="93" s="1"/>
  <c r="OX32" i="93" a="1"/>
  <c r="OX32" i="93" s="1"/>
  <c r="TR15" i="93" a="1"/>
  <c r="TR15" i="93" s="1"/>
  <c r="TR12" i="93" a="1"/>
  <c r="TR12" i="93" s="1"/>
  <c r="VS17" i="91"/>
  <c r="VS16" i="91" s="1"/>
  <c r="VS15" i="91" s="1"/>
  <c r="VT18" i="91"/>
  <c r="TR55" i="93" a="1"/>
  <c r="TR55" i="93" s="1"/>
  <c r="TR52" i="93" a="1"/>
  <c r="TR52" i="93" s="1"/>
  <c r="TR32" i="93" a="1"/>
  <c r="TR32" i="93" s="1"/>
  <c r="QC12" i="93" a="1"/>
  <c r="QC12" i="93" s="1"/>
  <c r="QC15" i="93" a="1"/>
  <c r="QC15" i="93" s="1"/>
  <c r="SD17" i="91"/>
  <c r="SD16" i="91" s="1"/>
  <c r="SD15" i="91" s="1"/>
  <c r="SE18" i="91"/>
  <c r="QC55" i="93" a="1"/>
  <c r="QC55" i="93" s="1"/>
  <c r="QC52" i="93" a="1"/>
  <c r="QC52" i="93" s="1"/>
  <c r="QC32" i="93" a="1"/>
  <c r="QC32" i="93" s="1"/>
  <c r="M9" i="93"/>
  <c r="IY12" i="93" a="1"/>
  <c r="IY12" i="93" s="1"/>
  <c r="IY15" i="93" a="1"/>
  <c r="IY15" i="93" s="1"/>
  <c r="KZ17" i="91"/>
  <c r="KZ16" i="91" s="1"/>
  <c r="KZ15" i="91" s="1"/>
  <c r="LA18" i="91"/>
  <c r="IY32" i="93" a="1"/>
  <c r="IY32" i="93" s="1"/>
  <c r="IY55" i="93" a="1"/>
  <c r="IY55" i="93" s="1"/>
  <c r="IY52" i="93" a="1"/>
  <c r="IY52" i="93" s="1"/>
  <c r="SN15" i="93" a="1"/>
  <c r="SN15" i="93" s="1"/>
  <c r="SN12" i="93" a="1"/>
  <c r="SN12" i="93" s="1"/>
  <c r="UP18" i="91"/>
  <c r="UO17" i="91"/>
  <c r="UO16" i="91" s="1"/>
  <c r="UO15" i="91" s="1"/>
  <c r="SN52" i="93" a="1"/>
  <c r="SN52" i="93" s="1"/>
  <c r="SN32" i="93" a="1"/>
  <c r="SN32" i="93" s="1"/>
  <c r="SN55" i="93" a="1"/>
  <c r="SN55" i="93" s="1"/>
  <c r="RH12" i="93" a="1"/>
  <c r="RH12" i="93" s="1"/>
  <c r="RH15" i="93" a="1"/>
  <c r="RH15" i="93" s="1"/>
  <c r="TJ18" i="91"/>
  <c r="TI17" i="91"/>
  <c r="TI16" i="91" s="1"/>
  <c r="TI15" i="91" s="1"/>
  <c r="RH32" i="93" a="1"/>
  <c r="RH32" i="93" s="1"/>
  <c r="RH55" i="93" a="1"/>
  <c r="RH55" i="93" s="1"/>
  <c r="RH52" i="93" a="1"/>
  <c r="RH52" i="93" s="1"/>
  <c r="LJ52" i="93" l="1" a="1"/>
  <c r="LJ52" i="93" s="1"/>
  <c r="LJ55" i="93" a="1"/>
  <c r="LJ55" i="93" s="1"/>
  <c r="NK242" i="91" a="1"/>
  <c r="NK242" i="91" s="1"/>
  <c r="NL18" i="91"/>
  <c r="NK247" i="91" a="1"/>
  <c r="NK247" i="91" s="1"/>
  <c r="NK239" i="91" a="1"/>
  <c r="NK239" i="91" s="1"/>
  <c r="LJ12" i="93" a="1"/>
  <c r="LJ12" i="93" s="1"/>
  <c r="LJ15" i="93" a="1"/>
  <c r="LJ15" i="93" s="1"/>
  <c r="NK238" i="91" a="1"/>
  <c r="NK238" i="91" s="1"/>
  <c r="NK246" i="91" a="1"/>
  <c r="NK246" i="91" s="1"/>
  <c r="LJ32" i="93" a="1"/>
  <c r="LJ32" i="93" s="1"/>
  <c r="NK17" i="91"/>
  <c r="NK16" i="91" s="1"/>
  <c r="NK15" i="91" s="1"/>
  <c r="NK243" i="91" a="1"/>
  <c r="NK243" i="91" s="1"/>
  <c r="HL238" i="91" a="1"/>
  <c r="HL238" i="91" s="1"/>
  <c r="MF239" i="91" a="1"/>
  <c r="MF239" i="91" s="1"/>
  <c r="MG18" i="91"/>
  <c r="MG247" i="91" s="1" a="1"/>
  <c r="MG247" i="91" s="1"/>
  <c r="HL246" i="91" a="1"/>
  <c r="HL246" i="91" s="1"/>
  <c r="FK32" i="93" a="1"/>
  <c r="FK32" i="93" s="1"/>
  <c r="FK15" i="93" a="1"/>
  <c r="FK15" i="93" s="1"/>
  <c r="MF17" i="91"/>
  <c r="MF16" i="91" s="1"/>
  <c r="MF15" i="91" s="1"/>
  <c r="FK12" i="93" a="1"/>
  <c r="FK12" i="93" s="1"/>
  <c r="KE12" i="93" a="1"/>
  <c r="KE12" i="93" s="1"/>
  <c r="MF243" i="91" a="1"/>
  <c r="MF243" i="91" s="1"/>
  <c r="MF242" i="91" a="1"/>
  <c r="MF242" i="91" s="1"/>
  <c r="KE55" i="93" a="1"/>
  <c r="KE55" i="93" s="1"/>
  <c r="KE52" i="93" a="1"/>
  <c r="KE52" i="93" s="1"/>
  <c r="MF247" i="91" a="1"/>
  <c r="MF247" i="91" s="1"/>
  <c r="MF246" i="91" a="1"/>
  <c r="MF246" i="91" s="1"/>
  <c r="MF238" i="91" a="1"/>
  <c r="MF238" i="91" s="1"/>
  <c r="HL243" i="91" a="1"/>
  <c r="HL243" i="91" s="1"/>
  <c r="KE32" i="93" a="1"/>
  <c r="KE32" i="93" s="1"/>
  <c r="FK52" i="93" a="1"/>
  <c r="FK52" i="93" s="1"/>
  <c r="HL17" i="91"/>
  <c r="HL16" i="91" s="1"/>
  <c r="HL15" i="91" s="1"/>
  <c r="FK55" i="93" a="1"/>
  <c r="FK55" i="93" s="1"/>
  <c r="HM18" i="91"/>
  <c r="HL242" i="91" a="1"/>
  <c r="HL242" i="91" s="1"/>
  <c r="HL247" i="91" a="1"/>
  <c r="HL247" i="91" s="1"/>
  <c r="PW239" i="91" a="1"/>
  <c r="PW239" i="91" s="1"/>
  <c r="PW243" i="91" a="1"/>
  <c r="PW243" i="91" s="1"/>
  <c r="PW247" i="91" a="1"/>
  <c r="PW247" i="91" s="1"/>
  <c r="PW242" i="91" a="1"/>
  <c r="PW242" i="91" s="1"/>
  <c r="PW246" i="91" a="1"/>
  <c r="PW246" i="91" s="1"/>
  <c r="PW238" i="91" a="1"/>
  <c r="PW238" i="91" s="1"/>
  <c r="YE239" i="91" a="1"/>
  <c r="YE239" i="91" s="1"/>
  <c r="YE243" i="91" a="1"/>
  <c r="YE243" i="91" s="1"/>
  <c r="YE247" i="91" a="1"/>
  <c r="YE247" i="91" s="1"/>
  <c r="YE246" i="91" a="1"/>
  <c r="YE246" i="91" s="1"/>
  <c r="YE238" i="91" a="1"/>
  <c r="YE238" i="91" s="1"/>
  <c r="YE242" i="91" a="1"/>
  <c r="YE242" i="91" s="1"/>
  <c r="NU55" i="93" a="1"/>
  <c r="NU55" i="93" s="1"/>
  <c r="AAN243" i="91" a="1"/>
  <c r="AAN243" i="91" s="1"/>
  <c r="AAN239" i="91" a="1"/>
  <c r="AAN239" i="91" s="1"/>
  <c r="AAN247" i="91" a="1"/>
  <c r="AAN247" i="91" s="1"/>
  <c r="AAN238" i="91" a="1"/>
  <c r="AAN238" i="91" s="1"/>
  <c r="AAN246" i="91" a="1"/>
  <c r="AAN246" i="91" s="1"/>
  <c r="AAN242" i="91" a="1"/>
  <c r="AAN242" i="91" s="1"/>
  <c r="NU12" i="93" a="1"/>
  <c r="NU12" i="93" s="1"/>
  <c r="QZ243" i="91" a="1"/>
  <c r="QZ243" i="91" s="1"/>
  <c r="QZ239" i="91" a="1"/>
  <c r="QZ239" i="91" s="1"/>
  <c r="QZ247" i="91" a="1"/>
  <c r="QZ247" i="91" s="1"/>
  <c r="QZ242" i="91" a="1"/>
  <c r="QZ242" i="91" s="1"/>
  <c r="QZ238" i="91" a="1"/>
  <c r="QZ238" i="91" s="1"/>
  <c r="QZ246" i="91" a="1"/>
  <c r="QZ246" i="91" s="1"/>
  <c r="GP52" i="93" a="1"/>
  <c r="GP52" i="93" s="1"/>
  <c r="IQ239" i="91" a="1"/>
  <c r="IQ239" i="91" s="1"/>
  <c r="IQ247" i="91" a="1"/>
  <c r="IQ247" i="91" s="1"/>
  <c r="IQ243" i="91" a="1"/>
  <c r="IQ243" i="91" s="1"/>
  <c r="IQ238" i="91" a="1"/>
  <c r="IQ238" i="91" s="1"/>
  <c r="IQ246" i="91" a="1"/>
  <c r="IQ246" i="91" s="1"/>
  <c r="IQ242" i="91" a="1"/>
  <c r="IQ242" i="91" s="1"/>
  <c r="GP15" i="93" a="1"/>
  <c r="GP15" i="93" s="1"/>
  <c r="IQ17" i="91"/>
  <c r="IQ16" i="91" s="1"/>
  <c r="IQ15" i="91" s="1"/>
  <c r="GP32" i="93" a="1"/>
  <c r="GP32" i="93" s="1"/>
  <c r="IR18" i="91"/>
  <c r="GP55" i="93" a="1"/>
  <c r="GP55" i="93" s="1"/>
  <c r="GP12" i="93" a="1"/>
  <c r="GP12" i="93" s="1"/>
  <c r="NU32" i="93" a="1"/>
  <c r="NU32" i="93" s="1"/>
  <c r="HM243" i="91" a="1"/>
  <c r="HM243" i="91" s="1"/>
  <c r="HM247" i="91" a="1"/>
  <c r="HM247" i="91" s="1"/>
  <c r="PV17" i="91"/>
  <c r="PV16" i="91" s="1"/>
  <c r="PV15" i="91" s="1"/>
  <c r="NU15" i="93" a="1"/>
  <c r="NU15" i="93" s="1"/>
  <c r="VT239" i="91" a="1"/>
  <c r="VT239" i="91" s="1"/>
  <c r="VT243" i="91" a="1"/>
  <c r="VT243" i="91" s="1"/>
  <c r="VT247" i="91" a="1"/>
  <c r="VT247" i="91" s="1"/>
  <c r="VT246" i="91" a="1"/>
  <c r="VT246" i="91" s="1"/>
  <c r="VT238" i="91" a="1"/>
  <c r="VT238" i="91" s="1"/>
  <c r="VT242" i="91" a="1"/>
  <c r="VT242" i="91" s="1"/>
  <c r="GG239" i="91" a="1"/>
  <c r="GG239" i="91" s="1"/>
  <c r="GG243" i="91" a="1"/>
  <c r="GG243" i="91" s="1"/>
  <c r="GG247" i="91" a="1"/>
  <c r="GG247" i="91" s="1"/>
  <c r="GG238" i="91" a="1"/>
  <c r="GG238" i="91" s="1"/>
  <c r="GG242" i="91" a="1"/>
  <c r="GG242" i="91" s="1"/>
  <c r="GG246" i="91" a="1"/>
  <c r="GG246" i="91" s="1"/>
  <c r="NU52" i="93" a="1"/>
  <c r="NU52" i="93" s="1"/>
  <c r="SE239" i="91" a="1"/>
  <c r="SE239" i="91" s="1"/>
  <c r="SE243" i="91" a="1"/>
  <c r="SE243" i="91" s="1"/>
  <c r="SE247" i="91" a="1"/>
  <c r="SE247" i="91" s="1"/>
  <c r="SE242" i="91" a="1"/>
  <c r="SE242" i="91" s="1"/>
  <c r="SE238" i="91" a="1"/>
  <c r="SE238" i="91" s="1"/>
  <c r="SE246" i="91" a="1"/>
  <c r="SE246" i="91" s="1"/>
  <c r="PV239" i="91" a="1"/>
  <c r="PV239" i="91" s="1"/>
  <c r="PV247" i="91" a="1"/>
  <c r="PV247" i="91" s="1"/>
  <c r="PV243" i="91" a="1"/>
  <c r="PV243" i="91" s="1"/>
  <c r="PV246" i="91" a="1"/>
  <c r="PV246" i="91" s="1"/>
  <c r="PV238" i="91" a="1"/>
  <c r="PV238" i="91" s="1"/>
  <c r="PV242" i="91" a="1"/>
  <c r="PV242" i="91" s="1"/>
  <c r="ZI239" i="91" a="1"/>
  <c r="ZI239" i="91" s="1"/>
  <c r="ZI243" i="91" a="1"/>
  <c r="ZI243" i="91" s="1"/>
  <c r="ZI247" i="91" a="1"/>
  <c r="ZI247" i="91" s="1"/>
  <c r="ZI238" i="91" a="1"/>
  <c r="ZI238" i="91" s="1"/>
  <c r="ZI246" i="91" a="1"/>
  <c r="ZI246" i="91" s="1"/>
  <c r="ZI242" i="91" a="1"/>
  <c r="ZI242" i="91" s="1"/>
  <c r="UP239" i="91" a="1"/>
  <c r="UP239" i="91" s="1"/>
  <c r="UP243" i="91" a="1"/>
  <c r="UP243" i="91" s="1"/>
  <c r="UP247" i="91" a="1"/>
  <c r="UP247" i="91" s="1"/>
  <c r="UP246" i="91" a="1"/>
  <c r="UP246" i="91" s="1"/>
  <c r="UP238" i="91" a="1"/>
  <c r="UP238" i="91" s="1"/>
  <c r="UP242" i="91" a="1"/>
  <c r="UP242" i="91" s="1"/>
  <c r="WC55" i="93" a="1"/>
  <c r="WC55" i="93" s="1"/>
  <c r="WC52" i="93" a="1"/>
  <c r="WC52" i="93" s="1"/>
  <c r="YD17" i="91"/>
  <c r="YD16" i="91" s="1"/>
  <c r="YD15" i="91" s="1"/>
  <c r="LA239" i="91" a="1"/>
  <c r="LA239" i="91" s="1"/>
  <c r="LA243" i="91" a="1"/>
  <c r="LA243" i="91" s="1"/>
  <c r="LA247" i="91" a="1"/>
  <c r="LA247" i="91" s="1"/>
  <c r="LA242" i="91" a="1"/>
  <c r="LA242" i="91" s="1"/>
  <c r="LA238" i="91" a="1"/>
  <c r="LA238" i="91" s="1"/>
  <c r="LA246" i="91" a="1"/>
  <c r="LA246" i="91" s="1"/>
  <c r="WC32" i="93" a="1"/>
  <c r="WC32" i="93" s="1"/>
  <c r="YD239" i="91" a="1"/>
  <c r="YD239" i="91" s="1"/>
  <c r="YD243" i="91" a="1"/>
  <c r="YD243" i="91" s="1"/>
  <c r="YD247" i="91" a="1"/>
  <c r="YD247" i="91" s="1"/>
  <c r="YD246" i="91" a="1"/>
  <c r="YD246" i="91" s="1"/>
  <c r="YD238" i="91" a="1"/>
  <c r="YD238" i="91" s="1"/>
  <c r="YD242" i="91" a="1"/>
  <c r="YD242" i="91" s="1"/>
  <c r="FB239" i="91" a="1"/>
  <c r="FB239" i="91" s="1"/>
  <c r="FB243" i="91" a="1"/>
  <c r="FB243" i="91" s="1"/>
  <c r="FB247" i="91" a="1"/>
  <c r="FB247" i="91" s="1"/>
  <c r="FB242" i="91" a="1"/>
  <c r="FB242" i="91" s="1"/>
  <c r="FB238" i="91" a="1"/>
  <c r="FB238" i="91" s="1"/>
  <c r="FB246" i="91" a="1"/>
  <c r="FB246" i="91" s="1"/>
  <c r="FB17" i="91"/>
  <c r="FB16" i="91" s="1"/>
  <c r="FB15" i="91" s="1"/>
  <c r="FC18" i="91"/>
  <c r="WC12" i="93" a="1"/>
  <c r="WC12" i="93" s="1"/>
  <c r="TJ239" i="91" a="1"/>
  <c r="TJ239" i="91" s="1"/>
  <c r="TJ243" i="91" a="1"/>
  <c r="TJ243" i="91" s="1"/>
  <c r="TJ247" i="91" a="1"/>
  <c r="TJ247" i="91" s="1"/>
  <c r="TJ242" i="91" a="1"/>
  <c r="TJ242" i="91" s="1"/>
  <c r="TJ246" i="91" a="1"/>
  <c r="TJ246" i="91" s="1"/>
  <c r="TJ238" i="91" a="1"/>
  <c r="TJ238" i="91" s="1"/>
  <c r="JV239" i="91" a="1"/>
  <c r="JV239" i="91" s="1"/>
  <c r="JV243" i="91" a="1"/>
  <c r="JV243" i="91" s="1"/>
  <c r="JV247" i="91" a="1"/>
  <c r="JV247" i="91" s="1"/>
  <c r="JV238" i="91" a="1"/>
  <c r="JV238" i="91" s="1"/>
  <c r="JV242" i="91" a="1"/>
  <c r="JV242" i="91" s="1"/>
  <c r="JV246" i="91" a="1"/>
  <c r="JV246" i="91" s="1"/>
  <c r="WY239" i="91" a="1"/>
  <c r="WY239" i="91" s="1"/>
  <c r="WY243" i="91" a="1"/>
  <c r="WY243" i="91" s="1"/>
  <c r="WY247" i="91" a="1"/>
  <c r="WY247" i="91" s="1"/>
  <c r="WY242" i="91" a="1"/>
  <c r="WY242" i="91" s="1"/>
  <c r="WY238" i="91" a="1"/>
  <c r="WY238" i="91" s="1"/>
  <c r="WY246" i="91" a="1"/>
  <c r="WY246" i="91" s="1"/>
  <c r="WC15" i="93" a="1"/>
  <c r="WC15" i="93" s="1"/>
  <c r="OQ239" i="91" a="1"/>
  <c r="OQ239" i="91" s="1"/>
  <c r="OQ243" i="91" a="1"/>
  <c r="OQ243" i="91" s="1"/>
  <c r="OQ247" i="91" a="1"/>
  <c r="OQ247" i="91" s="1"/>
  <c r="OQ246" i="91" a="1"/>
  <c r="OQ246" i="91" s="1"/>
  <c r="OQ238" i="91" a="1"/>
  <c r="OQ238" i="91" s="1"/>
  <c r="OQ242" i="91" a="1"/>
  <c r="OQ242" i="91" s="1"/>
  <c r="M105" i="93"/>
  <c r="M106" i="93"/>
  <c r="M104" i="93"/>
  <c r="M107" i="93"/>
  <c r="UX52" i="93" a="1"/>
  <c r="UX52" i="93" s="1"/>
  <c r="UX32" i="93" a="1"/>
  <c r="UX32" i="93" s="1"/>
  <c r="UX55" i="93" a="1"/>
  <c r="UX55" i="93" s="1"/>
  <c r="WY17" i="91"/>
  <c r="WY16" i="91" s="1"/>
  <c r="WY15" i="91" s="1"/>
  <c r="UX15" i="93" a="1"/>
  <c r="UX15" i="93" s="1"/>
  <c r="UX12" i="93" a="1"/>
  <c r="UX12" i="93" s="1"/>
  <c r="WZ18" i="91"/>
  <c r="SO15" i="93" a="1"/>
  <c r="SO15" i="93" s="1"/>
  <c r="SO12" i="93" a="1"/>
  <c r="SO12" i="93" s="1"/>
  <c r="UQ18" i="91"/>
  <c r="UP17" i="91"/>
  <c r="UP16" i="91" s="1"/>
  <c r="UP15" i="91" s="1"/>
  <c r="SO52" i="93" a="1"/>
  <c r="SO52" i="93" s="1"/>
  <c r="SO55" i="93" a="1"/>
  <c r="SO55" i="93" s="1"/>
  <c r="SO32" i="93" a="1"/>
  <c r="SO32" i="93" s="1"/>
  <c r="EF15" i="93" a="1"/>
  <c r="EF15" i="93" s="1"/>
  <c r="EF12" i="93" a="1"/>
  <c r="EF12" i="93" s="1"/>
  <c r="GG17" i="91"/>
  <c r="GG16" i="91" s="1"/>
  <c r="GG15" i="91" s="1"/>
  <c r="GH18" i="91"/>
  <c r="EF32" i="93" a="1"/>
  <c r="EF32" i="93" s="1"/>
  <c r="EF55" i="93" a="1"/>
  <c r="EF55" i="93" s="1"/>
  <c r="EF52" i="93" a="1"/>
  <c r="EF52" i="93" s="1"/>
  <c r="N8" i="93"/>
  <c r="XH12" i="93" a="1"/>
  <c r="XH12" i="93" s="1"/>
  <c r="XH15" i="93" a="1"/>
  <c r="XH15" i="93" s="1"/>
  <c r="ZJ18" i="91"/>
  <c r="ZI17" i="91"/>
  <c r="ZI16" i="91" s="1"/>
  <c r="ZI15" i="91" s="1"/>
  <c r="XH55" i="93" a="1"/>
  <c r="XH55" i="93" s="1"/>
  <c r="XH32" i="93" a="1"/>
  <c r="XH32" i="93" s="1"/>
  <c r="XH52" i="93" a="1"/>
  <c r="XH52" i="93" s="1"/>
  <c r="QD15" i="93" a="1"/>
  <c r="QD15" i="93" s="1"/>
  <c r="SE17" i="91"/>
  <c r="SE16" i="91" s="1"/>
  <c r="SE15" i="91" s="1"/>
  <c r="QD12" i="93" a="1"/>
  <c r="QD12" i="93" s="1"/>
  <c r="SF18" i="91"/>
  <c r="QD52" i="93" a="1"/>
  <c r="QD52" i="93" s="1"/>
  <c r="QD32" i="93" a="1"/>
  <c r="QD32" i="93" s="1"/>
  <c r="QD55" i="93" a="1"/>
  <c r="QD55" i="93" s="1"/>
  <c r="MP12" i="93" a="1"/>
  <c r="MP12" i="93" s="1"/>
  <c r="MP15" i="93" a="1"/>
  <c r="MP15" i="93" s="1"/>
  <c r="OR18" i="91"/>
  <c r="OQ17" i="91"/>
  <c r="OQ16" i="91" s="1"/>
  <c r="OQ15" i="91" s="1"/>
  <c r="MP52" i="93" a="1"/>
  <c r="MP52" i="93" s="1"/>
  <c r="MP32" i="93" a="1"/>
  <c r="MP32" i="93" s="1"/>
  <c r="MP55" i="93" a="1"/>
  <c r="MP55" i="93" s="1"/>
  <c r="YM15" i="93" a="1"/>
  <c r="YM15" i="93" s="1"/>
  <c r="YM12" i="93" a="1"/>
  <c r="YM12" i="93" s="1"/>
  <c r="AAO18" i="91"/>
  <c r="AAN17" i="91"/>
  <c r="AAN16" i="91" s="1"/>
  <c r="AAN15" i="91" s="1"/>
  <c r="YM52" i="93" a="1"/>
  <c r="YM52" i="93" s="1"/>
  <c r="YM32" i="93" a="1"/>
  <c r="YM32" i="93" s="1"/>
  <c r="YM55" i="93" a="1"/>
  <c r="YM55" i="93" s="1"/>
  <c r="IZ15" i="93" a="1"/>
  <c r="IZ15" i="93" s="1"/>
  <c r="IZ12" i="93" a="1"/>
  <c r="IZ12" i="93" s="1"/>
  <c r="LA17" i="91"/>
  <c r="LA16" i="91" s="1"/>
  <c r="LA15" i="91" s="1"/>
  <c r="LB18" i="91"/>
  <c r="IZ55" i="93" a="1"/>
  <c r="IZ55" i="93" s="1"/>
  <c r="IZ32" i="93" a="1"/>
  <c r="IZ32" i="93" s="1"/>
  <c r="IZ52" i="93" a="1"/>
  <c r="IZ52" i="93" s="1"/>
  <c r="NV12" i="93" a="1"/>
  <c r="NV12" i="93" s="1"/>
  <c r="NV15" i="93" a="1"/>
  <c r="NV15" i="93" s="1"/>
  <c r="PW17" i="91"/>
  <c r="PW16" i="91" s="1"/>
  <c r="PW15" i="91" s="1"/>
  <c r="PX18" i="91"/>
  <c r="NV55" i="93" a="1"/>
  <c r="NV55" i="93" s="1"/>
  <c r="NV52" i="93" a="1"/>
  <c r="NV52" i="93" s="1"/>
  <c r="NV32" i="93" a="1"/>
  <c r="NV32" i="93" s="1"/>
  <c r="HU12" i="93" a="1"/>
  <c r="HU12" i="93" s="1"/>
  <c r="HU15" i="93" a="1"/>
  <c r="HU15" i="93" s="1"/>
  <c r="JV17" i="91"/>
  <c r="JV16" i="91" s="1"/>
  <c r="JV15" i="91" s="1"/>
  <c r="JW18" i="91"/>
  <c r="HU52" i="93" a="1"/>
  <c r="HU52" i="93" s="1"/>
  <c r="HU32" i="93" a="1"/>
  <c r="HU32" i="93" s="1"/>
  <c r="HU55" i="93" a="1"/>
  <c r="HU55" i="93" s="1"/>
  <c r="N9" i="93"/>
  <c r="TS12" i="93" a="1"/>
  <c r="TS12" i="93" s="1"/>
  <c r="TS15" i="93" a="1"/>
  <c r="TS15" i="93" s="1"/>
  <c r="VU18" i="91"/>
  <c r="VT17" i="91"/>
  <c r="VT16" i="91" s="1"/>
  <c r="VT15" i="91" s="1"/>
  <c r="TS55" i="93" a="1"/>
  <c r="TS55" i="93" s="1"/>
  <c r="TS32" i="93" a="1"/>
  <c r="TS32" i="93" s="1"/>
  <c r="TS52" i="93" a="1"/>
  <c r="TS52" i="93" s="1"/>
  <c r="OY12" i="93" a="1"/>
  <c r="OY12" i="93" s="1"/>
  <c r="OY15" i="93" a="1"/>
  <c r="OY15" i="93" s="1"/>
  <c r="QZ17" i="91"/>
  <c r="QZ16" i="91" s="1"/>
  <c r="QZ15" i="91" s="1"/>
  <c r="RA18" i="91"/>
  <c r="OY55" i="93" a="1"/>
  <c r="OY55" i="93" s="1"/>
  <c r="OY32" i="93" a="1"/>
  <c r="OY32" i="93" s="1"/>
  <c r="OY52" i="93" a="1"/>
  <c r="OY52" i="93" s="1"/>
  <c r="TK18" i="91"/>
  <c r="RI15" i="93" a="1"/>
  <c r="RI15" i="93" s="1"/>
  <c r="RI12" i="93" a="1"/>
  <c r="RI12" i="93" s="1"/>
  <c r="TJ17" i="91"/>
  <c r="TJ16" i="91" s="1"/>
  <c r="TJ15" i="91" s="1"/>
  <c r="RI32" i="93" a="1"/>
  <c r="RI32" i="93" s="1"/>
  <c r="RI55" i="93" a="1"/>
  <c r="RI55" i="93" s="1"/>
  <c r="RI52" i="93" a="1"/>
  <c r="RI52" i="93" s="1"/>
  <c r="WD12" i="93" a="1"/>
  <c r="WD12" i="93" s="1"/>
  <c r="WD15" i="93" a="1"/>
  <c r="WD15" i="93" s="1"/>
  <c r="YE17" i="91"/>
  <c r="YE16" i="91" s="1"/>
  <c r="YE15" i="91" s="1"/>
  <c r="YF18" i="91"/>
  <c r="WD32" i="93" a="1"/>
  <c r="WD32" i="93" s="1"/>
  <c r="WD52" i="93" a="1"/>
  <c r="WD52" i="93" s="1"/>
  <c r="WD55" i="93" a="1"/>
  <c r="WD55" i="93" s="1"/>
  <c r="MH18" i="91" l="1"/>
  <c r="KF12" i="93" a="1"/>
  <c r="KF12" i="93" s="1"/>
  <c r="MG17" i="91"/>
  <c r="MG16" i="91" s="1"/>
  <c r="MG15" i="91" s="1"/>
  <c r="MG243" i="91" a="1"/>
  <c r="MG243" i="91" s="1"/>
  <c r="KF15" i="93" a="1"/>
  <c r="KF15" i="93" s="1"/>
  <c r="MG246" i="91" a="1"/>
  <c r="MG246" i="91" s="1"/>
  <c r="MG238" i="91" a="1"/>
  <c r="MG238" i="91" s="1"/>
  <c r="MG242" i="91" a="1"/>
  <c r="MG242" i="91" s="1"/>
  <c r="NL242" i="91" a="1"/>
  <c r="NL242" i="91" s="1"/>
  <c r="NL239" i="91" a="1"/>
  <c r="NL239" i="91" s="1"/>
  <c r="LK52" i="93" a="1"/>
  <c r="LK52" i="93" s="1"/>
  <c r="NL238" i="91" a="1"/>
  <c r="NL238" i="91" s="1"/>
  <c r="NM18" i="91"/>
  <c r="LK12" i="93" a="1"/>
  <c r="LK12" i="93" s="1"/>
  <c r="NL247" i="91" a="1"/>
  <c r="NL247" i="91" s="1"/>
  <c r="LK15" i="93" a="1"/>
  <c r="LK15" i="93" s="1"/>
  <c r="LK55" i="93" a="1"/>
  <c r="LK55" i="93" s="1"/>
  <c r="NL246" i="91" a="1"/>
  <c r="NL246" i="91" s="1"/>
  <c r="NL243" i="91" a="1"/>
  <c r="NL243" i="91" s="1"/>
  <c r="NL17" i="91"/>
  <c r="NL16" i="91" s="1"/>
  <c r="NL15" i="91" s="1"/>
  <c r="LK32" i="93" a="1"/>
  <c r="LK32" i="93" s="1"/>
  <c r="KF52" i="93" a="1"/>
  <c r="KF52" i="93" s="1"/>
  <c r="KF32" i="93" a="1"/>
  <c r="KF32" i="93" s="1"/>
  <c r="MG239" i="91" a="1"/>
  <c r="MG239" i="91" s="1"/>
  <c r="KF55" i="93" a="1"/>
  <c r="KF55" i="93" s="1"/>
  <c r="FL55" i="93" a="1"/>
  <c r="FL55" i="93" s="1"/>
  <c r="FL52" i="93" a="1"/>
  <c r="FL52" i="93" s="1"/>
  <c r="HM239" i="91" a="1"/>
  <c r="HM239" i="91" s="1"/>
  <c r="HM242" i="91" a="1"/>
  <c r="HM242" i="91" s="1"/>
  <c r="HM238" i="91" a="1"/>
  <c r="HM238" i="91" s="1"/>
  <c r="HM246" i="91" a="1"/>
  <c r="HM246" i="91" s="1"/>
  <c r="FL32" i="93" a="1"/>
  <c r="FL32" i="93" s="1"/>
  <c r="FL12" i="93" a="1"/>
  <c r="FL12" i="93" s="1"/>
  <c r="HM17" i="91"/>
  <c r="HM16" i="91" s="1"/>
  <c r="HM15" i="91" s="1"/>
  <c r="HN18" i="91"/>
  <c r="HN239" i="91" s="1" a="1"/>
  <c r="HN239" i="91" s="1"/>
  <c r="FL15" i="93" a="1"/>
  <c r="FL15" i="93" s="1"/>
  <c r="FC239" i="91" a="1"/>
  <c r="FC239" i="91" s="1"/>
  <c r="FC243" i="91" a="1"/>
  <c r="FC243" i="91" s="1"/>
  <c r="FC247" i="91" a="1"/>
  <c r="FC247" i="91" s="1"/>
  <c r="FC246" i="91" a="1"/>
  <c r="FC246" i="91" s="1"/>
  <c r="FC238" i="91" a="1"/>
  <c r="FC238" i="91" s="1"/>
  <c r="FC242" i="91" a="1"/>
  <c r="FC242" i="91" s="1"/>
  <c r="FC17" i="91"/>
  <c r="FC16" i="91" s="1"/>
  <c r="FC15" i="91" s="1"/>
  <c r="FD18" i="91"/>
  <c r="MH239" i="91" a="1"/>
  <c r="MH239" i="91" s="1"/>
  <c r="MH243" i="91" a="1"/>
  <c r="MH243" i="91" s="1"/>
  <c r="MH247" i="91" a="1"/>
  <c r="MH247" i="91" s="1"/>
  <c r="MH242" i="91" a="1"/>
  <c r="MH242" i="91" s="1"/>
  <c r="MH246" i="91" a="1"/>
  <c r="MH246" i="91" s="1"/>
  <c r="MH238" i="91" a="1"/>
  <c r="MH238" i="91" s="1"/>
  <c r="PX239" i="91" a="1"/>
  <c r="PX239" i="91" s="1"/>
  <c r="PX243" i="91" a="1"/>
  <c r="PX243" i="91" s="1"/>
  <c r="PX247" i="91" a="1"/>
  <c r="PX247" i="91" s="1"/>
  <c r="PX242" i="91" a="1"/>
  <c r="PX242" i="91" s="1"/>
  <c r="PX238" i="91" a="1"/>
  <c r="PX238" i="91" s="1"/>
  <c r="PX246" i="91" a="1"/>
  <c r="PX246" i="91" s="1"/>
  <c r="JW239" i="91" a="1"/>
  <c r="JW239" i="91" s="1"/>
  <c r="JW243" i="91" a="1"/>
  <c r="JW243" i="91" s="1"/>
  <c r="JW247" i="91" a="1"/>
  <c r="JW247" i="91" s="1"/>
  <c r="JW238" i="91" a="1"/>
  <c r="JW238" i="91" s="1"/>
  <c r="JW242" i="91" a="1"/>
  <c r="JW242" i="91" s="1"/>
  <c r="JW246" i="91" a="1"/>
  <c r="JW246" i="91" s="1"/>
  <c r="UQ243" i="91" a="1"/>
  <c r="UQ243" i="91" s="1"/>
  <c r="UQ239" i="91" a="1"/>
  <c r="UQ239" i="91" s="1"/>
  <c r="UQ247" i="91" a="1"/>
  <c r="UQ247" i="91" s="1"/>
  <c r="UQ246" i="91" a="1"/>
  <c r="UQ246" i="91" s="1"/>
  <c r="UQ242" i="91" a="1"/>
  <c r="UQ242" i="91" s="1"/>
  <c r="UQ238" i="91" a="1"/>
  <c r="UQ238" i="91" s="1"/>
  <c r="AAO239" i="91" a="1"/>
  <c r="AAO239" i="91" s="1"/>
  <c r="AAO247" i="91" a="1"/>
  <c r="AAO247" i="91" s="1"/>
  <c r="AAO243" i="91" a="1"/>
  <c r="AAO243" i="91" s="1"/>
  <c r="AAO246" i="91" a="1"/>
  <c r="AAO246" i="91" s="1"/>
  <c r="AAO238" i="91" a="1"/>
  <c r="AAO238" i="91" s="1"/>
  <c r="AAO242" i="91" a="1"/>
  <c r="AAO242" i="91" s="1"/>
  <c r="YF239" i="91" a="1"/>
  <c r="YF239" i="91" s="1"/>
  <c r="YF243" i="91" a="1"/>
  <c r="YF243" i="91" s="1"/>
  <c r="YF247" i="91" a="1"/>
  <c r="YF247" i="91" s="1"/>
  <c r="YF238" i="91" a="1"/>
  <c r="YF238" i="91" s="1"/>
  <c r="YF246" i="91" a="1"/>
  <c r="YF246" i="91" s="1"/>
  <c r="YF242" i="91" a="1"/>
  <c r="YF242" i="91" s="1"/>
  <c r="OR239" i="91" a="1"/>
  <c r="OR239" i="91" s="1"/>
  <c r="OR243" i="91" a="1"/>
  <c r="OR243" i="91" s="1"/>
  <c r="OR247" i="91" a="1"/>
  <c r="OR247" i="91" s="1"/>
  <c r="OR246" i="91" a="1"/>
  <c r="OR246" i="91" s="1"/>
  <c r="OR238" i="91" a="1"/>
  <c r="OR238" i="91" s="1"/>
  <c r="OR242" i="91" a="1"/>
  <c r="OR242" i="91" s="1"/>
  <c r="IR243" i="91" a="1"/>
  <c r="IR243" i="91" s="1"/>
  <c r="IR239" i="91" a="1"/>
  <c r="IR239" i="91" s="1"/>
  <c r="IR247" i="91" a="1"/>
  <c r="IR247" i="91" s="1"/>
  <c r="IR246" i="91" a="1"/>
  <c r="IR246" i="91" s="1"/>
  <c r="IR242" i="91" a="1"/>
  <c r="IR242" i="91" s="1"/>
  <c r="IR238" i="91" a="1"/>
  <c r="IR238" i="91" s="1"/>
  <c r="IS18" i="91"/>
  <c r="GQ55" i="93" a="1"/>
  <c r="GQ55" i="93" s="1"/>
  <c r="GQ12" i="93" a="1"/>
  <c r="GQ12" i="93" s="1"/>
  <c r="GQ32" i="93" a="1"/>
  <c r="GQ32" i="93" s="1"/>
  <c r="GQ15" i="93" a="1"/>
  <c r="GQ15" i="93" s="1"/>
  <c r="GQ52" i="93" a="1"/>
  <c r="GQ52" i="93" s="1"/>
  <c r="IR17" i="91"/>
  <c r="IR16" i="91" s="1"/>
  <c r="IR15" i="91" s="1"/>
  <c r="RA239" i="91" a="1"/>
  <c r="RA239" i="91" s="1"/>
  <c r="RA247" i="91" a="1"/>
  <c r="RA247" i="91" s="1"/>
  <c r="RA243" i="91" a="1"/>
  <c r="RA243" i="91" s="1"/>
  <c r="RA242" i="91" a="1"/>
  <c r="RA242" i="91" s="1"/>
  <c r="RA246" i="91" a="1"/>
  <c r="RA246" i="91" s="1"/>
  <c r="RA238" i="91" a="1"/>
  <c r="RA238" i="91" s="1"/>
  <c r="WZ239" i="91" a="1"/>
  <c r="WZ239" i="91" s="1"/>
  <c r="WZ243" i="91" a="1"/>
  <c r="WZ243" i="91" s="1"/>
  <c r="WZ247" i="91" a="1"/>
  <c r="WZ247" i="91" s="1"/>
  <c r="WZ242" i="91" a="1"/>
  <c r="WZ242" i="91" s="1"/>
  <c r="WZ238" i="91" a="1"/>
  <c r="WZ238" i="91" s="1"/>
  <c r="WZ246" i="91" a="1"/>
  <c r="WZ246" i="91" s="1"/>
  <c r="VU239" i="91" a="1"/>
  <c r="VU239" i="91" s="1"/>
  <c r="VU243" i="91" a="1"/>
  <c r="VU243" i="91" s="1"/>
  <c r="VU247" i="91" a="1"/>
  <c r="VU247" i="91" s="1"/>
  <c r="VU242" i="91" a="1"/>
  <c r="VU242" i="91" s="1"/>
  <c r="VU238" i="91" a="1"/>
  <c r="VU238" i="91" s="1"/>
  <c r="VU246" i="91" a="1"/>
  <c r="VU246" i="91" s="1"/>
  <c r="ZJ239" i="91" a="1"/>
  <c r="ZJ239" i="91" s="1"/>
  <c r="ZJ243" i="91" a="1"/>
  <c r="ZJ243" i="91" s="1"/>
  <c r="ZJ247" i="91" a="1"/>
  <c r="ZJ247" i="91" s="1"/>
  <c r="ZJ246" i="91" a="1"/>
  <c r="ZJ246" i="91" s="1"/>
  <c r="ZJ238" i="91" a="1"/>
  <c r="ZJ238" i="91" s="1"/>
  <c r="ZJ242" i="91" a="1"/>
  <c r="ZJ242" i="91" s="1"/>
  <c r="TK239" i="91" a="1"/>
  <c r="TK239" i="91" s="1"/>
  <c r="TK243" i="91" a="1"/>
  <c r="TK243" i="91" s="1"/>
  <c r="TK247" i="91" a="1"/>
  <c r="TK247" i="91" s="1"/>
  <c r="TK238" i="91" a="1"/>
  <c r="TK238" i="91" s="1"/>
  <c r="TK246" i="91" a="1"/>
  <c r="TK246" i="91" s="1"/>
  <c r="TK242" i="91" a="1"/>
  <c r="TK242" i="91" s="1"/>
  <c r="LB239" i="91" a="1"/>
  <c r="LB239" i="91" s="1"/>
  <c r="LB243" i="91" a="1"/>
  <c r="LB243" i="91" s="1"/>
  <c r="LB247" i="91" a="1"/>
  <c r="LB247" i="91" s="1"/>
  <c r="LB242" i="91" a="1"/>
  <c r="LB242" i="91" s="1"/>
  <c r="LB238" i="91" a="1"/>
  <c r="LB238" i="91" s="1"/>
  <c r="LB246" i="91" a="1"/>
  <c r="LB246" i="91" s="1"/>
  <c r="GH239" i="91" a="1"/>
  <c r="GH239" i="91" s="1"/>
  <c r="GH243" i="91" a="1"/>
  <c r="GH243" i="91" s="1"/>
  <c r="GH247" i="91" a="1"/>
  <c r="GH247" i="91" s="1"/>
  <c r="GH242" i="91" a="1"/>
  <c r="GH242" i="91" s="1"/>
  <c r="GH246" i="91" a="1"/>
  <c r="GH246" i="91" s="1"/>
  <c r="GH238" i="91" a="1"/>
  <c r="GH238" i="91" s="1"/>
  <c r="SF239" i="91" a="1"/>
  <c r="SF239" i="91" s="1"/>
  <c r="SF243" i="91" a="1"/>
  <c r="SF243" i="91" s="1"/>
  <c r="SF247" i="91" a="1"/>
  <c r="SF247" i="91" s="1"/>
  <c r="SF242" i="91" a="1"/>
  <c r="SF242" i="91" s="1"/>
  <c r="SF238" i="91" a="1"/>
  <c r="SF238" i="91" s="1"/>
  <c r="SF246" i="91" a="1"/>
  <c r="SF246" i="91" s="1"/>
  <c r="N105" i="93"/>
  <c r="N106" i="93"/>
  <c r="N104" i="93"/>
  <c r="N107" i="93"/>
  <c r="WZ17" i="91"/>
  <c r="WZ16" i="91" s="1"/>
  <c r="WZ15" i="91" s="1"/>
  <c r="XA18" i="91"/>
  <c r="UY52" i="93" a="1"/>
  <c r="UY52" i="93" s="1"/>
  <c r="UY55" i="93" a="1"/>
  <c r="UY55" i="93" s="1"/>
  <c r="UY32" i="93" a="1"/>
  <c r="UY32" i="93" s="1"/>
  <c r="UY15" i="93" a="1"/>
  <c r="UY15" i="93" s="1"/>
  <c r="UY12" i="93" a="1"/>
  <c r="UY12" i="93" s="1"/>
  <c r="QE15" i="93" a="1"/>
  <c r="QE15" i="93" s="1"/>
  <c r="QE12" i="93" a="1"/>
  <c r="QE12" i="93" s="1"/>
  <c r="SF17" i="91"/>
  <c r="SF16" i="91" s="1"/>
  <c r="SF15" i="91" s="1"/>
  <c r="SG18" i="91"/>
  <c r="QE55" i="93" a="1"/>
  <c r="QE55" i="93" s="1"/>
  <c r="QE32" i="93" a="1"/>
  <c r="QE32" i="93" s="1"/>
  <c r="QE52" i="93" a="1"/>
  <c r="QE52" i="93" s="1"/>
  <c r="SP12" i="93" a="1"/>
  <c r="SP12" i="93" s="1"/>
  <c r="SP15" i="93" a="1"/>
  <c r="SP15" i="93" s="1"/>
  <c r="UR18" i="91"/>
  <c r="UQ17" i="91"/>
  <c r="UQ16" i="91" s="1"/>
  <c r="UQ15" i="91" s="1"/>
  <c r="SP52" i="93" a="1"/>
  <c r="SP52" i="93" s="1"/>
  <c r="SP32" i="93" a="1"/>
  <c r="SP32" i="93" s="1"/>
  <c r="SP55" i="93" a="1"/>
  <c r="SP55" i="93" s="1"/>
  <c r="OZ15" i="93" a="1"/>
  <c r="OZ15" i="93" s="1"/>
  <c r="OZ12" i="93" a="1"/>
  <c r="OZ12" i="93" s="1"/>
  <c r="RA17" i="91"/>
  <c r="RA16" i="91" s="1"/>
  <c r="RA15" i="91" s="1"/>
  <c r="RB18" i="91"/>
  <c r="OZ52" i="93" a="1"/>
  <c r="OZ52" i="93" s="1"/>
  <c r="OZ32" i="93" a="1"/>
  <c r="OZ32" i="93" s="1"/>
  <c r="OZ55" i="93" a="1"/>
  <c r="OZ55" i="93" s="1"/>
  <c r="RJ12" i="93" a="1"/>
  <c r="RJ12" i="93" s="1"/>
  <c r="TL18" i="91"/>
  <c r="TK17" i="91"/>
  <c r="TK16" i="91" s="1"/>
  <c r="TK15" i="91" s="1"/>
  <c r="RJ15" i="93" a="1"/>
  <c r="RJ15" i="93" s="1"/>
  <c r="RJ32" i="93" a="1"/>
  <c r="RJ32" i="93" s="1"/>
  <c r="RJ52" i="93" a="1"/>
  <c r="RJ52" i="93" s="1"/>
  <c r="RJ55" i="93" a="1"/>
  <c r="RJ55" i="93" s="1"/>
  <c r="HV12" i="93" a="1"/>
  <c r="HV12" i="93" s="1"/>
  <c r="HV15" i="93" a="1"/>
  <c r="HV15" i="93" s="1"/>
  <c r="JW17" i="91"/>
  <c r="JW16" i="91" s="1"/>
  <c r="JW15" i="91" s="1"/>
  <c r="JX18" i="91"/>
  <c r="HV52" i="93" a="1"/>
  <c r="HV52" i="93" s="1"/>
  <c r="HV55" i="93" a="1"/>
  <c r="HV55" i="93" s="1"/>
  <c r="HV32" i="93" a="1"/>
  <c r="HV32" i="93" s="1"/>
  <c r="KG12" i="93" a="1"/>
  <c r="KG12" i="93" s="1"/>
  <c r="KG15" i="93" a="1"/>
  <c r="KG15" i="93" s="1"/>
  <c r="MH17" i="91"/>
  <c r="MH16" i="91" s="1"/>
  <c r="MH15" i="91" s="1"/>
  <c r="MI18" i="91"/>
  <c r="KG55" i="93" a="1"/>
  <c r="KG55" i="93" s="1"/>
  <c r="KG52" i="93" a="1"/>
  <c r="KG52" i="93" s="1"/>
  <c r="KG32" i="93" a="1"/>
  <c r="KG32" i="93" s="1"/>
  <c r="O9" i="93"/>
  <c r="WE15" i="93" a="1"/>
  <c r="WE15" i="93" s="1"/>
  <c r="WE12" i="93" a="1"/>
  <c r="WE12" i="93" s="1"/>
  <c r="YF17" i="91"/>
  <c r="YF16" i="91" s="1"/>
  <c r="YF15" i="91" s="1"/>
  <c r="YG18" i="91"/>
  <c r="WE55" i="93" a="1"/>
  <c r="WE55" i="93" s="1"/>
  <c r="WE32" i="93" a="1"/>
  <c r="WE32" i="93" s="1"/>
  <c r="WE52" i="93" a="1"/>
  <c r="WE52" i="93" s="1"/>
  <c r="GI18" i="91"/>
  <c r="EG15" i="93" a="1"/>
  <c r="EG15" i="93" s="1"/>
  <c r="EG12" i="93" a="1"/>
  <c r="EG12" i="93" s="1"/>
  <c r="GH17" i="91"/>
  <c r="GH16" i="91" s="1"/>
  <c r="GH15" i="91" s="1"/>
  <c r="EG55" i="93" a="1"/>
  <c r="EG55" i="93" s="1"/>
  <c r="EG32" i="93" a="1"/>
  <c r="EG32" i="93" s="1"/>
  <c r="EG52" i="93" a="1"/>
  <c r="EG52" i="93" s="1"/>
  <c r="NW15" i="93" a="1"/>
  <c r="NW15" i="93" s="1"/>
  <c r="NW12" i="93" a="1"/>
  <c r="NW12" i="93" s="1"/>
  <c r="PY18" i="91"/>
  <c r="PX17" i="91"/>
  <c r="PX16" i="91" s="1"/>
  <c r="PX15" i="91" s="1"/>
  <c r="NW32" i="93" a="1"/>
  <c r="NW32" i="93" s="1"/>
  <c r="NW55" i="93" a="1"/>
  <c r="NW55" i="93" s="1"/>
  <c r="NW52" i="93" a="1"/>
  <c r="NW52" i="93" s="1"/>
  <c r="TT12" i="93" a="1"/>
  <c r="TT12" i="93" s="1"/>
  <c r="TT15" i="93" a="1"/>
  <c r="TT15" i="93" s="1"/>
  <c r="VV18" i="91"/>
  <c r="VU17" i="91"/>
  <c r="VU16" i="91" s="1"/>
  <c r="VU15" i="91" s="1"/>
  <c r="TT52" i="93" a="1"/>
  <c r="TT52" i="93" s="1"/>
  <c r="TT55" i="93" a="1"/>
  <c r="TT55" i="93" s="1"/>
  <c r="TT32" i="93" a="1"/>
  <c r="TT32" i="93" s="1"/>
  <c r="JA12" i="93" a="1"/>
  <c r="JA12" i="93" s="1"/>
  <c r="JA15" i="93" a="1"/>
  <c r="JA15" i="93" s="1"/>
  <c r="LB17" i="91"/>
  <c r="LB16" i="91" s="1"/>
  <c r="LB15" i="91" s="1"/>
  <c r="LC18" i="91"/>
  <c r="JA55" i="93" a="1"/>
  <c r="JA55" i="93" s="1"/>
  <c r="JA52" i="93" a="1"/>
  <c r="JA52" i="93" s="1"/>
  <c r="JA32" i="93" a="1"/>
  <c r="JA32" i="93" s="1"/>
  <c r="YN15" i="93" a="1"/>
  <c r="YN15" i="93" s="1"/>
  <c r="YN12" i="93" a="1"/>
  <c r="YN12" i="93" s="1"/>
  <c r="AAP18" i="91"/>
  <c r="AAO17" i="91"/>
  <c r="AAO16" i="91" s="1"/>
  <c r="AAO15" i="91" s="1"/>
  <c r="YN52" i="93" a="1"/>
  <c r="YN52" i="93" s="1"/>
  <c r="YN32" i="93" a="1"/>
  <c r="YN32" i="93" s="1"/>
  <c r="YN55" i="93" a="1"/>
  <c r="YN55" i="93" s="1"/>
  <c r="XI15" i="93" a="1"/>
  <c r="XI15" i="93" s="1"/>
  <c r="XI12" i="93" a="1"/>
  <c r="XI12" i="93" s="1"/>
  <c r="ZK18" i="91"/>
  <c r="ZJ17" i="91"/>
  <c r="ZJ16" i="91" s="1"/>
  <c r="ZJ15" i="91" s="1"/>
  <c r="XI52" i="93" a="1"/>
  <c r="XI52" i="93" s="1"/>
  <c r="XI32" i="93" a="1"/>
  <c r="XI32" i="93" s="1"/>
  <c r="XI55" i="93" a="1"/>
  <c r="XI55" i="93" s="1"/>
  <c r="O8" i="93"/>
  <c r="MQ15" i="93" a="1"/>
  <c r="MQ15" i="93" s="1"/>
  <c r="OS18" i="91"/>
  <c r="MQ12" i="93" a="1"/>
  <c r="MQ12" i="93" s="1"/>
  <c r="OR17" i="91"/>
  <c r="OR16" i="91" s="1"/>
  <c r="OR15" i="91" s="1"/>
  <c r="MQ55" i="93" a="1"/>
  <c r="MQ55" i="93" s="1"/>
  <c r="MQ52" i="93" a="1"/>
  <c r="MQ52" i="93" s="1"/>
  <c r="MQ32" i="93" a="1"/>
  <c r="MQ32" i="93" s="1"/>
  <c r="LL15" i="93" l="1" a="1"/>
  <c r="LL15" i="93" s="1"/>
  <c r="NN18" i="91"/>
  <c r="NM246" i="91" a="1"/>
  <c r="NM246" i="91" s="1"/>
  <c r="LL32" i="93" a="1"/>
  <c r="LL32" i="93" s="1"/>
  <c r="NM242" i="91" a="1"/>
  <c r="NM242" i="91" s="1"/>
  <c r="LL55" i="93" a="1"/>
  <c r="LL55" i="93" s="1"/>
  <c r="NM247" i="91" a="1"/>
  <c r="NM247" i="91" s="1"/>
  <c r="NM243" i="91" a="1"/>
  <c r="NM243" i="91" s="1"/>
  <c r="NM238" i="91" a="1"/>
  <c r="NM238" i="91" s="1"/>
  <c r="NM17" i="91"/>
  <c r="NM16" i="91" s="1"/>
  <c r="NM15" i="91" s="1"/>
  <c r="LL52" i="93" a="1"/>
  <c r="LL52" i="93" s="1"/>
  <c r="NM239" i="91" a="1"/>
  <c r="NM239" i="91" s="1"/>
  <c r="LL12" i="93" a="1"/>
  <c r="LL12" i="93" s="1"/>
  <c r="HO18" i="91"/>
  <c r="FM12" i="93" a="1"/>
  <c r="FM12" i="93" s="1"/>
  <c r="HN246" i="91" a="1"/>
  <c r="HN246" i="91" s="1"/>
  <c r="HN17" i="91"/>
  <c r="HN16" i="91" s="1"/>
  <c r="HN15" i="91" s="1"/>
  <c r="FM15" i="93" a="1"/>
  <c r="FM15" i="93" s="1"/>
  <c r="HN242" i="91" a="1"/>
  <c r="HN242" i="91" s="1"/>
  <c r="FM52" i="93" a="1"/>
  <c r="FM52" i="93" s="1"/>
  <c r="HN238" i="91" a="1"/>
  <c r="HN238" i="91" s="1"/>
  <c r="FM32" i="93" a="1"/>
  <c r="FM32" i="93" s="1"/>
  <c r="HN247" i="91" a="1"/>
  <c r="HN247" i="91" s="1"/>
  <c r="FM55" i="93" a="1"/>
  <c r="FM55" i="93" s="1"/>
  <c r="HN243" i="91" a="1"/>
  <c r="HN243" i="91" s="1"/>
  <c r="RB239" i="91" a="1"/>
  <c r="RB239" i="91" s="1"/>
  <c r="RB243" i="91" a="1"/>
  <c r="RB243" i="91" s="1"/>
  <c r="RB247" i="91" a="1"/>
  <c r="RB247" i="91" s="1"/>
  <c r="RB242" i="91" a="1"/>
  <c r="RB242" i="91" s="1"/>
  <c r="RB246" i="91" a="1"/>
  <c r="RB246" i="91" s="1"/>
  <c r="RB238" i="91" a="1"/>
  <c r="RB238" i="91" s="1"/>
  <c r="ZK239" i="91" a="1"/>
  <c r="ZK239" i="91" s="1"/>
  <c r="ZK243" i="91" a="1"/>
  <c r="ZK243" i="91" s="1"/>
  <c r="ZK247" i="91" a="1"/>
  <c r="ZK247" i="91" s="1"/>
  <c r="ZK238" i="91" a="1"/>
  <c r="ZK238" i="91" s="1"/>
  <c r="ZK242" i="91" a="1"/>
  <c r="ZK242" i="91" s="1"/>
  <c r="ZK246" i="91" a="1"/>
  <c r="ZK246" i="91" s="1"/>
  <c r="IS239" i="91" a="1"/>
  <c r="IS239" i="91" s="1"/>
  <c r="IS243" i="91" a="1"/>
  <c r="IS243" i="91" s="1"/>
  <c r="IS247" i="91" a="1"/>
  <c r="IS247" i="91" s="1"/>
  <c r="IS242" i="91" a="1"/>
  <c r="IS242" i="91" s="1"/>
  <c r="IS238" i="91" a="1"/>
  <c r="IS238" i="91" s="1"/>
  <c r="IS246" i="91" a="1"/>
  <c r="IS246" i="91" s="1"/>
  <c r="GR52" i="93" a="1"/>
  <c r="GR52" i="93" s="1"/>
  <c r="GR55" i="93" a="1"/>
  <c r="GR55" i="93" s="1"/>
  <c r="IT18" i="91"/>
  <c r="IS17" i="91"/>
  <c r="IS16" i="91" s="1"/>
  <c r="IS15" i="91" s="1"/>
  <c r="GR32" i="93" a="1"/>
  <c r="GR32" i="93" s="1"/>
  <c r="GR12" i="93" a="1"/>
  <c r="GR12" i="93" s="1"/>
  <c r="GR15" i="93" a="1"/>
  <c r="GR15" i="93" s="1"/>
  <c r="AAP239" i="91" a="1"/>
  <c r="AAP239" i="91" s="1"/>
  <c r="AAP243" i="91" a="1"/>
  <c r="AAP243" i="91" s="1"/>
  <c r="AAP247" i="91" a="1"/>
  <c r="AAP247" i="91" s="1"/>
  <c r="AAP246" i="91" a="1"/>
  <c r="AAP246" i="91" s="1"/>
  <c r="AAP242" i="91" a="1"/>
  <c r="AAP242" i="91" s="1"/>
  <c r="AAP238" i="91" a="1"/>
  <c r="AAP238" i="91" s="1"/>
  <c r="SG239" i="91" a="1"/>
  <c r="SG239" i="91" s="1"/>
  <c r="SG243" i="91" a="1"/>
  <c r="SG243" i="91" s="1"/>
  <c r="SG247" i="91" a="1"/>
  <c r="SG247" i="91" s="1"/>
  <c r="SG238" i="91" a="1"/>
  <c r="SG238" i="91" s="1"/>
  <c r="SG246" i="91" a="1"/>
  <c r="SG246" i="91" s="1"/>
  <c r="SG242" i="91" a="1"/>
  <c r="SG242" i="91" s="1"/>
  <c r="GI243" i="91" a="1"/>
  <c r="GI243" i="91" s="1"/>
  <c r="GI239" i="91" a="1"/>
  <c r="GI239" i="91" s="1"/>
  <c r="GI247" i="91" a="1"/>
  <c r="GI247" i="91" s="1"/>
  <c r="GI246" i="91" a="1"/>
  <c r="GI246" i="91" s="1"/>
  <c r="GI238" i="91" a="1"/>
  <c r="GI238" i="91" s="1"/>
  <c r="GI242" i="91" a="1"/>
  <c r="GI242" i="91" s="1"/>
  <c r="XA239" i="91" a="1"/>
  <c r="XA239" i="91" s="1"/>
  <c r="XA243" i="91" a="1"/>
  <c r="XA243" i="91" s="1"/>
  <c r="XA247" i="91" a="1"/>
  <c r="XA247" i="91" s="1"/>
  <c r="XA238" i="91" a="1"/>
  <c r="XA238" i="91" s="1"/>
  <c r="XA242" i="91" a="1"/>
  <c r="XA242" i="91" s="1"/>
  <c r="XA246" i="91" a="1"/>
  <c r="XA246" i="91" s="1"/>
  <c r="VV243" i="91" a="1"/>
  <c r="VV243" i="91" s="1"/>
  <c r="VV239" i="91" a="1"/>
  <c r="VV239" i="91" s="1"/>
  <c r="VV247" i="91" a="1"/>
  <c r="VV247" i="91" s="1"/>
  <c r="VV238" i="91" a="1"/>
  <c r="VV238" i="91" s="1"/>
  <c r="VV242" i="91" a="1"/>
  <c r="VV242" i="91" s="1"/>
  <c r="VV246" i="91" a="1"/>
  <c r="VV246" i="91" s="1"/>
  <c r="OS239" i="91" a="1"/>
  <c r="OS239" i="91" s="1"/>
  <c r="OS243" i="91" a="1"/>
  <c r="OS243" i="91" s="1"/>
  <c r="OS247" i="91" a="1"/>
  <c r="OS247" i="91" s="1"/>
  <c r="OS242" i="91" a="1"/>
  <c r="OS242" i="91" s="1"/>
  <c r="OS246" i="91" a="1"/>
  <c r="OS246" i="91" s="1"/>
  <c r="OS238" i="91" a="1"/>
  <c r="OS238" i="91" s="1"/>
  <c r="LC239" i="91" a="1"/>
  <c r="LC239" i="91" s="1"/>
  <c r="LC243" i="91" a="1"/>
  <c r="LC243" i="91" s="1"/>
  <c r="LC247" i="91" a="1"/>
  <c r="LC247" i="91" s="1"/>
  <c r="LC238" i="91" a="1"/>
  <c r="LC238" i="91" s="1"/>
  <c r="LC246" i="91" a="1"/>
  <c r="LC246" i="91" s="1"/>
  <c r="LC242" i="91" a="1"/>
  <c r="LC242" i="91" s="1"/>
  <c r="MI239" i="91" a="1"/>
  <c r="MI239" i="91" s="1"/>
  <c r="MI243" i="91" a="1"/>
  <c r="MI243" i="91" s="1"/>
  <c r="MI247" i="91" a="1"/>
  <c r="MI247" i="91" s="1"/>
  <c r="MI246" i="91" a="1"/>
  <c r="MI246" i="91" s="1"/>
  <c r="MI242" i="91" a="1"/>
  <c r="MI242" i="91" s="1"/>
  <c r="MI238" i="91" a="1"/>
  <c r="MI238" i="91" s="1"/>
  <c r="TL239" i="91" a="1"/>
  <c r="TL239" i="91" s="1"/>
  <c r="TL247" i="91" a="1"/>
  <c r="TL247" i="91" s="1"/>
  <c r="TL243" i="91" a="1"/>
  <c r="TL243" i="91" s="1"/>
  <c r="TL246" i="91" a="1"/>
  <c r="TL246" i="91" s="1"/>
  <c r="TL238" i="91" a="1"/>
  <c r="TL238" i="91" s="1"/>
  <c r="TL242" i="91" a="1"/>
  <c r="TL242" i="91" s="1"/>
  <c r="PY239" i="91" a="1"/>
  <c r="PY239" i="91" s="1"/>
  <c r="PY243" i="91" a="1"/>
  <c r="PY243" i="91" s="1"/>
  <c r="PY247" i="91" a="1"/>
  <c r="PY247" i="91" s="1"/>
  <c r="PY242" i="91" a="1"/>
  <c r="PY242" i="91" s="1"/>
  <c r="PY238" i="91" a="1"/>
  <c r="PY238" i="91" s="1"/>
  <c r="PY246" i="91" a="1"/>
  <c r="PY246" i="91" s="1"/>
  <c r="YG239" i="91" a="1"/>
  <c r="YG239" i="91" s="1"/>
  <c r="YG243" i="91" a="1"/>
  <c r="YG243" i="91" s="1"/>
  <c r="YG247" i="91" a="1"/>
  <c r="YG247" i="91" s="1"/>
  <c r="YG238" i="91" a="1"/>
  <c r="YG238" i="91" s="1"/>
  <c r="YG246" i="91" a="1"/>
  <c r="YG246" i="91" s="1"/>
  <c r="YG242" i="91" a="1"/>
  <c r="YG242" i="91" s="1"/>
  <c r="FD239" i="91" a="1"/>
  <c r="FD239" i="91" s="1"/>
  <c r="FD243" i="91" a="1"/>
  <c r="FD243" i="91" s="1"/>
  <c r="FD247" i="91" a="1"/>
  <c r="FD247" i="91" s="1"/>
  <c r="FD246" i="91" a="1"/>
  <c r="FD246" i="91" s="1"/>
  <c r="FD238" i="91" a="1"/>
  <c r="FD238" i="91" s="1"/>
  <c r="FD242" i="91" a="1"/>
  <c r="FD242" i="91" s="1"/>
  <c r="FE18" i="91"/>
  <c r="FD17" i="91"/>
  <c r="FD16" i="91" s="1"/>
  <c r="FD15" i="91" s="1"/>
  <c r="JX239" i="91" a="1"/>
  <c r="JX239" i="91" s="1"/>
  <c r="JX243" i="91" a="1"/>
  <c r="JX243" i="91" s="1"/>
  <c r="JX247" i="91" a="1"/>
  <c r="JX247" i="91" s="1"/>
  <c r="JX242" i="91" a="1"/>
  <c r="JX242" i="91" s="1"/>
  <c r="JX238" i="91" a="1"/>
  <c r="JX238" i="91" s="1"/>
  <c r="JX246" i="91" a="1"/>
  <c r="JX246" i="91" s="1"/>
  <c r="UR239" i="91" a="1"/>
  <c r="UR239" i="91" s="1"/>
  <c r="UR247" i="91" a="1"/>
  <c r="UR247" i="91" s="1"/>
  <c r="UR243" i="91" a="1"/>
  <c r="UR243" i="91" s="1"/>
  <c r="UR238" i="91" a="1"/>
  <c r="UR238" i="91" s="1"/>
  <c r="UR242" i="91" a="1"/>
  <c r="UR242" i="91" s="1"/>
  <c r="UR246" i="91" a="1"/>
  <c r="UR246" i="91" s="1"/>
  <c r="O105" i="93"/>
  <c r="O106" i="93"/>
  <c r="O104" i="93"/>
  <c r="O107" i="93"/>
  <c r="UZ12" i="93" a="1"/>
  <c r="UZ12" i="93" s="1"/>
  <c r="XA17" i="91"/>
  <c r="XA16" i="91" s="1"/>
  <c r="XA15" i="91" s="1"/>
  <c r="UZ15" i="93" a="1"/>
  <c r="UZ15" i="93" s="1"/>
  <c r="XB18" i="91"/>
  <c r="UZ55" i="93" a="1"/>
  <c r="UZ55" i="93" s="1"/>
  <c r="UZ52" i="93" a="1"/>
  <c r="UZ52" i="93" s="1"/>
  <c r="UZ32" i="93" a="1"/>
  <c r="UZ32" i="93" s="1"/>
  <c r="WF12" i="93" a="1"/>
  <c r="WF12" i="93" s="1"/>
  <c r="WF15" i="93" a="1"/>
  <c r="WF15" i="93" s="1"/>
  <c r="YH18" i="91"/>
  <c r="YG17" i="91"/>
  <c r="YG16" i="91" s="1"/>
  <c r="YG15" i="91" s="1"/>
  <c r="WF55" i="93" a="1"/>
  <c r="WF55" i="93" s="1"/>
  <c r="WF32" i="93" a="1"/>
  <c r="WF32" i="93" s="1"/>
  <c r="WF52" i="93" a="1"/>
  <c r="WF52" i="93" s="1"/>
  <c r="EH15" i="93" a="1"/>
  <c r="EH15" i="93" s="1"/>
  <c r="EH12" i="93" a="1"/>
  <c r="EH12" i="93" s="1"/>
  <c r="GI17" i="91"/>
  <c r="GI16" i="91" s="1"/>
  <c r="GI15" i="91" s="1"/>
  <c r="GJ18" i="91"/>
  <c r="EH55" i="93" a="1"/>
  <c r="EH55" i="93" s="1"/>
  <c r="EH52" i="93" a="1"/>
  <c r="EH52" i="93" s="1"/>
  <c r="EH32" i="93" a="1"/>
  <c r="EH32" i="93" s="1"/>
  <c r="QF12" i="93" a="1"/>
  <c r="QF12" i="93" s="1"/>
  <c r="QF15" i="93" a="1"/>
  <c r="QF15" i="93" s="1"/>
  <c r="SG17" i="91"/>
  <c r="SG16" i="91" s="1"/>
  <c r="SG15" i="91" s="1"/>
  <c r="SH18" i="91"/>
  <c r="QF55" i="93" a="1"/>
  <c r="QF55" i="93" s="1"/>
  <c r="QF32" i="93" a="1"/>
  <c r="QF32" i="93" s="1"/>
  <c r="QF52" i="93" a="1"/>
  <c r="QF52" i="93" s="1"/>
  <c r="MR15" i="93" a="1"/>
  <c r="MR15" i="93" s="1"/>
  <c r="MR12" i="93" a="1"/>
  <c r="MR12" i="93" s="1"/>
  <c r="OT18" i="91"/>
  <c r="OS17" i="91"/>
  <c r="OS16" i="91" s="1"/>
  <c r="OS15" i="91" s="1"/>
  <c r="MR55" i="93" a="1"/>
  <c r="MR55" i="93" s="1"/>
  <c r="MR32" i="93" a="1"/>
  <c r="MR32" i="93" s="1"/>
  <c r="MR52" i="93" a="1"/>
  <c r="MR52" i="93" s="1"/>
  <c r="TU12" i="93" a="1"/>
  <c r="TU12" i="93" s="1"/>
  <c r="TU15" i="93" a="1"/>
  <c r="TU15" i="93" s="1"/>
  <c r="VW18" i="91"/>
  <c r="VV17" i="91"/>
  <c r="VV16" i="91" s="1"/>
  <c r="VV15" i="91" s="1"/>
  <c r="TU55" i="93" a="1"/>
  <c r="TU55" i="93" s="1"/>
  <c r="TU52" i="93" a="1"/>
  <c r="TU52" i="93" s="1"/>
  <c r="TU32" i="93" a="1"/>
  <c r="TU32" i="93" s="1"/>
  <c r="NX15" i="93" a="1"/>
  <c r="NX15" i="93" s="1"/>
  <c r="NX12" i="93" a="1"/>
  <c r="NX12" i="93" s="1"/>
  <c r="PZ18" i="91"/>
  <c r="PY17" i="91"/>
  <c r="PY16" i="91" s="1"/>
  <c r="PY15" i="91" s="1"/>
  <c r="NX55" i="93" a="1"/>
  <c r="NX55" i="93" s="1"/>
  <c r="NX32" i="93" a="1"/>
  <c r="NX32" i="93" s="1"/>
  <c r="NX52" i="93" a="1"/>
  <c r="NX52" i="93" s="1"/>
  <c r="P8" i="93"/>
  <c r="YO12" i="93" a="1"/>
  <c r="YO12" i="93" s="1"/>
  <c r="YO15" i="93" a="1"/>
  <c r="YO15" i="93" s="1"/>
  <c r="AAQ18" i="91"/>
  <c r="AAP17" i="91"/>
  <c r="AAP16" i="91" s="1"/>
  <c r="AAP15" i="91" s="1"/>
  <c r="YO55" i="93" a="1"/>
  <c r="YO55" i="93" s="1"/>
  <c r="YO32" i="93" a="1"/>
  <c r="YO32" i="93" s="1"/>
  <c r="YO52" i="93" a="1"/>
  <c r="YO52" i="93" s="1"/>
  <c r="HW12" i="93" a="1"/>
  <c r="HW12" i="93" s="1"/>
  <c r="HW15" i="93" a="1"/>
  <c r="HW15" i="93" s="1"/>
  <c r="JX17" i="91"/>
  <c r="JX16" i="91" s="1"/>
  <c r="JX15" i="91" s="1"/>
  <c r="JY18" i="91"/>
  <c r="HW55" i="93" a="1"/>
  <c r="HW55" i="93" s="1"/>
  <c r="HW32" i="93" a="1"/>
  <c r="HW32" i="93" s="1"/>
  <c r="HW52" i="93" a="1"/>
  <c r="HW52" i="93" s="1"/>
  <c r="P9" i="93"/>
  <c r="JB12" i="93" a="1"/>
  <c r="JB12" i="93" s="1"/>
  <c r="JB15" i="93" a="1"/>
  <c r="JB15" i="93" s="1"/>
  <c r="LD18" i="91"/>
  <c r="LC17" i="91"/>
  <c r="LC16" i="91" s="1"/>
  <c r="LC15" i="91" s="1"/>
  <c r="JB32" i="93" a="1"/>
  <c r="JB32" i="93" s="1"/>
  <c r="JB55" i="93" a="1"/>
  <c r="JB55" i="93" s="1"/>
  <c r="JB52" i="93" a="1"/>
  <c r="JB52" i="93" s="1"/>
  <c r="XJ12" i="93" a="1"/>
  <c r="XJ12" i="93" s="1"/>
  <c r="XJ15" i="93" a="1"/>
  <c r="XJ15" i="93" s="1"/>
  <c r="ZL18" i="91"/>
  <c r="ZK17" i="91"/>
  <c r="ZK16" i="91" s="1"/>
  <c r="ZK15" i="91" s="1"/>
  <c r="XJ52" i="93" a="1"/>
  <c r="XJ52" i="93" s="1"/>
  <c r="XJ55" i="93" a="1"/>
  <c r="XJ55" i="93" s="1"/>
  <c r="XJ32" i="93" a="1"/>
  <c r="XJ32" i="93" s="1"/>
  <c r="PA12" i="93" a="1"/>
  <c r="PA12" i="93" s="1"/>
  <c r="RC18" i="91"/>
  <c r="PA15" i="93" a="1"/>
  <c r="PA15" i="93" s="1"/>
  <c r="RB17" i="91"/>
  <c r="RB16" i="91" s="1"/>
  <c r="RB15" i="91" s="1"/>
  <c r="PA55" i="93" a="1"/>
  <c r="PA55" i="93" s="1"/>
  <c r="PA52" i="93" a="1"/>
  <c r="PA52" i="93" s="1"/>
  <c r="PA32" i="93" a="1"/>
  <c r="PA32" i="93" s="1"/>
  <c r="RK15" i="93" a="1"/>
  <c r="RK15" i="93" s="1"/>
  <c r="RK12" i="93" a="1"/>
  <c r="RK12" i="93" s="1"/>
  <c r="TM18" i="91"/>
  <c r="TL17" i="91"/>
  <c r="TL16" i="91" s="1"/>
  <c r="TL15" i="91" s="1"/>
  <c r="RK52" i="93" a="1"/>
  <c r="RK52" i="93" s="1"/>
  <c r="RK55" i="93" a="1"/>
  <c r="RK55" i="93" s="1"/>
  <c r="RK32" i="93" a="1"/>
  <c r="RK32" i="93" s="1"/>
  <c r="KH12" i="93" a="1"/>
  <c r="KH12" i="93" s="1"/>
  <c r="KH15" i="93" a="1"/>
  <c r="KH15" i="93" s="1"/>
  <c r="MJ18" i="91"/>
  <c r="MI17" i="91"/>
  <c r="MI16" i="91" s="1"/>
  <c r="MI15" i="91" s="1"/>
  <c r="KH52" i="93" a="1"/>
  <c r="KH52" i="93" s="1"/>
  <c r="KH55" i="93" a="1"/>
  <c r="KH55" i="93" s="1"/>
  <c r="KH32" i="93" a="1"/>
  <c r="KH32" i="93" s="1"/>
  <c r="SQ15" i="93" a="1"/>
  <c r="SQ15" i="93" s="1"/>
  <c r="SQ12" i="93" a="1"/>
  <c r="SQ12" i="93" s="1"/>
  <c r="US18" i="91"/>
  <c r="UR17" i="91"/>
  <c r="UR16" i="91" s="1"/>
  <c r="UR15" i="91" s="1"/>
  <c r="SQ55" i="93" a="1"/>
  <c r="SQ55" i="93" s="1"/>
  <c r="SQ32" i="93" a="1"/>
  <c r="SQ32" i="93" s="1"/>
  <c r="SQ52" i="93" a="1"/>
  <c r="SQ52" i="93" s="1"/>
  <c r="FN55" i="93" l="1" a="1"/>
  <c r="FN55" i="93" s="1"/>
  <c r="FN52" i="93" a="1"/>
  <c r="FN52" i="93" s="1"/>
  <c r="FN32" i="93" a="1"/>
  <c r="FN32" i="93" s="1"/>
  <c r="LM12" i="93" a="1"/>
  <c r="LM12" i="93" s="1"/>
  <c r="NO18" i="91"/>
  <c r="LM32" i="93" a="1"/>
  <c r="LM32" i="93" s="1"/>
  <c r="NN246" i="91" a="1"/>
  <c r="NN246" i="91" s="1"/>
  <c r="NN17" i="91"/>
  <c r="NN16" i="91" s="1"/>
  <c r="NN15" i="91" s="1"/>
  <c r="LM55" i="93" a="1"/>
  <c r="LM55" i="93" s="1"/>
  <c r="NN242" i="91" a="1"/>
  <c r="NN242" i="91" s="1"/>
  <c r="LM52" i="93" a="1"/>
  <c r="LM52" i="93" s="1"/>
  <c r="NN247" i="91" a="1"/>
  <c r="NN247" i="91" s="1"/>
  <c r="NN243" i="91" a="1"/>
  <c r="NN243" i="91" s="1"/>
  <c r="NN238" i="91" a="1"/>
  <c r="NN238" i="91" s="1"/>
  <c r="LM15" i="93" a="1"/>
  <c r="LM15" i="93" s="1"/>
  <c r="NN239" i="91" a="1"/>
  <c r="NN239" i="91" s="1"/>
  <c r="HO239" i="91" a="1"/>
  <c r="HO239" i="91" s="1"/>
  <c r="HP18" i="91"/>
  <c r="HP247" i="91" s="1" a="1"/>
  <c r="HP247" i="91" s="1"/>
  <c r="HO243" i="91" a="1"/>
  <c r="HO243" i="91" s="1"/>
  <c r="HO17" i="91"/>
  <c r="HO16" i="91" s="1"/>
  <c r="HO15" i="91" s="1"/>
  <c r="HO242" i="91" a="1"/>
  <c r="HO242" i="91" s="1"/>
  <c r="HO247" i="91" a="1"/>
  <c r="HO247" i="91" s="1"/>
  <c r="HO246" i="91" a="1"/>
  <c r="HO246" i="91" s="1"/>
  <c r="FN12" i="93" a="1"/>
  <c r="FN12" i="93" s="1"/>
  <c r="HO238" i="91" a="1"/>
  <c r="HO238" i="91" s="1"/>
  <c r="FN15" i="93" a="1"/>
  <c r="FN15" i="93" s="1"/>
  <c r="ZL239" i="91" a="1"/>
  <c r="ZL239" i="91" s="1"/>
  <c r="ZL247" i="91" a="1"/>
  <c r="ZL247" i="91" s="1"/>
  <c r="ZL243" i="91" a="1"/>
  <c r="ZL243" i="91" s="1"/>
  <c r="ZL238" i="91" a="1"/>
  <c r="ZL238" i="91" s="1"/>
  <c r="ZL246" i="91" a="1"/>
  <c r="ZL246" i="91" s="1"/>
  <c r="ZL242" i="91" a="1"/>
  <c r="ZL242" i="91" s="1"/>
  <c r="PZ239" i="91" a="1"/>
  <c r="PZ239" i="91" s="1"/>
  <c r="PZ243" i="91" a="1"/>
  <c r="PZ243" i="91" s="1"/>
  <c r="PZ247" i="91" a="1"/>
  <c r="PZ247" i="91" s="1"/>
  <c r="PZ238" i="91" a="1"/>
  <c r="PZ238" i="91" s="1"/>
  <c r="PZ242" i="91" a="1"/>
  <c r="PZ242" i="91" s="1"/>
  <c r="PZ246" i="91" a="1"/>
  <c r="PZ246" i="91" s="1"/>
  <c r="SH239" i="91" a="1"/>
  <c r="SH239" i="91" s="1"/>
  <c r="SH243" i="91" a="1"/>
  <c r="SH243" i="91" s="1"/>
  <c r="SH247" i="91" a="1"/>
  <c r="SH247" i="91" s="1"/>
  <c r="SH246" i="91" a="1"/>
  <c r="SH246" i="91" s="1"/>
  <c r="SH238" i="91" a="1"/>
  <c r="SH238" i="91" s="1"/>
  <c r="SH242" i="91" a="1"/>
  <c r="SH242" i="91" s="1"/>
  <c r="FE239" i="91" a="1"/>
  <c r="FE239" i="91" s="1"/>
  <c r="FE243" i="91" a="1"/>
  <c r="FE243" i="91" s="1"/>
  <c r="FE247" i="91" a="1"/>
  <c r="FE247" i="91" s="1"/>
  <c r="FE246" i="91" a="1"/>
  <c r="FE246" i="91" s="1"/>
  <c r="FE238" i="91" a="1"/>
  <c r="FE238" i="91" s="1"/>
  <c r="FE242" i="91" a="1"/>
  <c r="FE242" i="91" s="1"/>
  <c r="FF18" i="91"/>
  <c r="FE17" i="91"/>
  <c r="FE16" i="91" s="1"/>
  <c r="FE15" i="91" s="1"/>
  <c r="US239" i="91" a="1"/>
  <c r="US239" i="91" s="1"/>
  <c r="US243" i="91" a="1"/>
  <c r="US243" i="91" s="1"/>
  <c r="US247" i="91" a="1"/>
  <c r="US247" i="91" s="1"/>
  <c r="US238" i="91" a="1"/>
  <c r="US238" i="91" s="1"/>
  <c r="US242" i="91" a="1"/>
  <c r="US242" i="91" s="1"/>
  <c r="US246" i="91" a="1"/>
  <c r="US246" i="91" s="1"/>
  <c r="MJ239" i="91" a="1"/>
  <c r="MJ239" i="91" s="1"/>
  <c r="MJ243" i="91" a="1"/>
  <c r="MJ243" i="91" s="1"/>
  <c r="MJ247" i="91" a="1"/>
  <c r="MJ247" i="91" s="1"/>
  <c r="MJ242" i="91" a="1"/>
  <c r="MJ242" i="91" s="1"/>
  <c r="MJ246" i="91" a="1"/>
  <c r="MJ246" i="91" s="1"/>
  <c r="MJ238" i="91" a="1"/>
  <c r="MJ238" i="91" s="1"/>
  <c r="AAQ239" i="91" a="1"/>
  <c r="AAQ239" i="91" s="1"/>
  <c r="AAQ243" i="91" a="1"/>
  <c r="AAQ243" i="91" s="1"/>
  <c r="AAQ247" i="91" a="1"/>
  <c r="AAQ247" i="91" s="1"/>
  <c r="AAQ246" i="91" a="1"/>
  <c r="AAQ246" i="91" s="1"/>
  <c r="AAQ242" i="91" a="1"/>
  <c r="AAQ242" i="91" s="1"/>
  <c r="AAQ238" i="91" a="1"/>
  <c r="AAQ238" i="91" s="1"/>
  <c r="VW239" i="91" a="1"/>
  <c r="VW239" i="91" s="1"/>
  <c r="VW243" i="91" a="1"/>
  <c r="VW243" i="91" s="1"/>
  <c r="VW247" i="91" a="1"/>
  <c r="VW247" i="91" s="1"/>
  <c r="VW246" i="91" a="1"/>
  <c r="VW246" i="91" s="1"/>
  <c r="VW242" i="91" a="1"/>
  <c r="VW242" i="91" s="1"/>
  <c r="VW238" i="91" a="1"/>
  <c r="VW238" i="91" s="1"/>
  <c r="GJ239" i="91" a="1"/>
  <c r="GJ239" i="91" s="1"/>
  <c r="GJ243" i="91" a="1"/>
  <c r="GJ243" i="91" s="1"/>
  <c r="GJ247" i="91" a="1"/>
  <c r="GJ247" i="91" s="1"/>
  <c r="GJ246" i="91" a="1"/>
  <c r="GJ246" i="91" s="1"/>
  <c r="GJ238" i="91" a="1"/>
  <c r="GJ238" i="91" s="1"/>
  <c r="GJ242" i="91" a="1"/>
  <c r="GJ242" i="91" s="1"/>
  <c r="TM239" i="91" a="1"/>
  <c r="TM239" i="91" s="1"/>
  <c r="TM243" i="91" a="1"/>
  <c r="TM243" i="91" s="1"/>
  <c r="TM247" i="91" a="1"/>
  <c r="TM247" i="91" s="1"/>
  <c r="TM246" i="91" a="1"/>
  <c r="TM246" i="91" s="1"/>
  <c r="TM238" i="91" a="1"/>
  <c r="TM238" i="91" s="1"/>
  <c r="TM242" i="91" a="1"/>
  <c r="TM242" i="91" s="1"/>
  <c r="RC239" i="91" a="1"/>
  <c r="RC239" i="91" s="1"/>
  <c r="RC243" i="91" a="1"/>
  <c r="RC243" i="91" s="1"/>
  <c r="RC247" i="91" a="1"/>
  <c r="RC247" i="91" s="1"/>
  <c r="RC246" i="91" a="1"/>
  <c r="RC246" i="91" s="1"/>
  <c r="RC238" i="91" a="1"/>
  <c r="RC238" i="91" s="1"/>
  <c r="RC242" i="91" a="1"/>
  <c r="RC242" i="91" s="1"/>
  <c r="JY239" i="91" a="1"/>
  <c r="JY239" i="91" s="1"/>
  <c r="JY243" i="91" a="1"/>
  <c r="JY243" i="91" s="1"/>
  <c r="JY247" i="91" a="1"/>
  <c r="JY247" i="91" s="1"/>
  <c r="JY238" i="91" a="1"/>
  <c r="JY238" i="91" s="1"/>
  <c r="JY242" i="91" a="1"/>
  <c r="JY242" i="91" s="1"/>
  <c r="JY246" i="91" a="1"/>
  <c r="JY246" i="91" s="1"/>
  <c r="LD239" i="91" a="1"/>
  <c r="LD239" i="91" s="1"/>
  <c r="LD243" i="91" a="1"/>
  <c r="LD243" i="91" s="1"/>
  <c r="LD247" i="91" a="1"/>
  <c r="LD247" i="91" s="1"/>
  <c r="LD238" i="91" a="1"/>
  <c r="LD238" i="91" s="1"/>
  <c r="LD246" i="91" a="1"/>
  <c r="LD246" i="91" s="1"/>
  <c r="LD242" i="91" a="1"/>
  <c r="LD242" i="91" s="1"/>
  <c r="OT239" i="91" a="1"/>
  <c r="OT239" i="91" s="1"/>
  <c r="OT243" i="91" a="1"/>
  <c r="OT243" i="91" s="1"/>
  <c r="OT247" i="91" a="1"/>
  <c r="OT247" i="91" s="1"/>
  <c r="OT242" i="91" a="1"/>
  <c r="OT242" i="91" s="1"/>
  <c r="OT246" i="91" a="1"/>
  <c r="OT246" i="91" s="1"/>
  <c r="OT238" i="91" a="1"/>
  <c r="OT238" i="91" s="1"/>
  <c r="IT239" i="91" a="1"/>
  <c r="IT239" i="91" s="1"/>
  <c r="IT243" i="91" a="1"/>
  <c r="IT243" i="91" s="1"/>
  <c r="IT247" i="91" a="1"/>
  <c r="IT247" i="91" s="1"/>
  <c r="IT238" i="91" a="1"/>
  <c r="IT238" i="91" s="1"/>
  <c r="IT242" i="91" a="1"/>
  <c r="IT242" i="91" s="1"/>
  <c r="IT246" i="91" a="1"/>
  <c r="IT246" i="91" s="1"/>
  <c r="IT17" i="91"/>
  <c r="IT16" i="91" s="1"/>
  <c r="IT15" i="91" s="1"/>
  <c r="IU18" i="91"/>
  <c r="GS12" i="93" a="1"/>
  <c r="GS12" i="93" s="1"/>
  <c r="GS15" i="93" a="1"/>
  <c r="GS15" i="93" s="1"/>
  <c r="GS52" i="93" a="1"/>
  <c r="GS52" i="93" s="1"/>
  <c r="GS32" i="93" a="1"/>
  <c r="GS32" i="93" s="1"/>
  <c r="GS55" i="93" a="1"/>
  <c r="GS55" i="93" s="1"/>
  <c r="XB239" i="91" a="1"/>
  <c r="XB239" i="91" s="1"/>
  <c r="XB243" i="91" a="1"/>
  <c r="XB243" i="91" s="1"/>
  <c r="XB247" i="91" a="1"/>
  <c r="XB247" i="91" s="1"/>
  <c r="XB238" i="91" a="1"/>
  <c r="XB238" i="91" s="1"/>
  <c r="XB246" i="91" a="1"/>
  <c r="XB246" i="91" s="1"/>
  <c r="XB242" i="91" a="1"/>
  <c r="XB242" i="91" s="1"/>
  <c r="YH239" i="91" a="1"/>
  <c r="YH239" i="91" s="1"/>
  <c r="YH243" i="91" a="1"/>
  <c r="YH243" i="91" s="1"/>
  <c r="YH247" i="91" a="1"/>
  <c r="YH247" i="91" s="1"/>
  <c r="YH246" i="91" a="1"/>
  <c r="YH246" i="91" s="1"/>
  <c r="YH242" i="91" a="1"/>
  <c r="YH242" i="91" s="1"/>
  <c r="YH238" i="91" a="1"/>
  <c r="YH238" i="91" s="1"/>
  <c r="P105" i="93"/>
  <c r="P106" i="93"/>
  <c r="P104" i="93"/>
  <c r="P107" i="93"/>
  <c r="VA12" i="93" a="1"/>
  <c r="VA12" i="93" s="1"/>
  <c r="VA15" i="93" a="1"/>
  <c r="VA15" i="93" s="1"/>
  <c r="XC18" i="91"/>
  <c r="XB17" i="91"/>
  <c r="XB16" i="91" s="1"/>
  <c r="XB15" i="91" s="1"/>
  <c r="VA32" i="93" a="1"/>
  <c r="VA32" i="93" s="1"/>
  <c r="VA52" i="93" a="1"/>
  <c r="VA52" i="93" s="1"/>
  <c r="VA55" i="93" a="1"/>
  <c r="VA55" i="93" s="1"/>
  <c r="TV12" i="93" a="1"/>
  <c r="TV12" i="93" s="1"/>
  <c r="TV15" i="93" a="1"/>
  <c r="TV15" i="93" s="1"/>
  <c r="VX18" i="91"/>
  <c r="VW17" i="91"/>
  <c r="VW16" i="91" s="1"/>
  <c r="VW15" i="91" s="1"/>
  <c r="TV52" i="93" a="1"/>
  <c r="TV52" i="93" s="1"/>
  <c r="TV55" i="93" a="1"/>
  <c r="TV55" i="93" s="1"/>
  <c r="TV32" i="93" a="1"/>
  <c r="TV32" i="93" s="1"/>
  <c r="NY15" i="93" a="1"/>
  <c r="NY15" i="93" s="1"/>
  <c r="NY12" i="93" a="1"/>
  <c r="NY12" i="93" s="1"/>
  <c r="QA18" i="91"/>
  <c r="PZ17" i="91"/>
  <c r="PZ16" i="91" s="1"/>
  <c r="PZ15" i="91" s="1"/>
  <c r="NY32" i="93" a="1"/>
  <c r="NY32" i="93" s="1"/>
  <c r="NY52" i="93" a="1"/>
  <c r="NY52" i="93" s="1"/>
  <c r="NY55" i="93" a="1"/>
  <c r="NY55" i="93" s="1"/>
  <c r="SR12" i="93" a="1"/>
  <c r="SR12" i="93" s="1"/>
  <c r="SR15" i="93" a="1"/>
  <c r="SR15" i="93" s="1"/>
  <c r="US17" i="91"/>
  <c r="US16" i="91" s="1"/>
  <c r="US15" i="91" s="1"/>
  <c r="UT18" i="91"/>
  <c r="SR52" i="93" a="1"/>
  <c r="SR52" i="93" s="1"/>
  <c r="SR55" i="93" a="1"/>
  <c r="SR55" i="93" s="1"/>
  <c r="SR32" i="93" a="1"/>
  <c r="SR32" i="93" s="1"/>
  <c r="HX12" i="93" a="1"/>
  <c r="HX12" i="93" s="1"/>
  <c r="HX15" i="93" a="1"/>
  <c r="HX15" i="93" s="1"/>
  <c r="JY17" i="91"/>
  <c r="JY16" i="91" s="1"/>
  <c r="JY15" i="91" s="1"/>
  <c r="JZ18" i="91"/>
  <c r="HX52" i="93" a="1"/>
  <c r="HX52" i="93" s="1"/>
  <c r="HX55" i="93" a="1"/>
  <c r="HX55" i="93" s="1"/>
  <c r="HX32" i="93" a="1"/>
  <c r="HX32" i="93" s="1"/>
  <c r="RL12" i="93" a="1"/>
  <c r="RL12" i="93" s="1"/>
  <c r="RL15" i="93" a="1"/>
  <c r="RL15" i="93" s="1"/>
  <c r="TM17" i="91"/>
  <c r="TM16" i="91" s="1"/>
  <c r="TM15" i="91" s="1"/>
  <c r="TN18" i="91"/>
  <c r="RL55" i="93" a="1"/>
  <c r="RL55" i="93" s="1"/>
  <c r="RL52" i="93" a="1"/>
  <c r="RL52" i="93" s="1"/>
  <c r="RL32" i="93" a="1"/>
  <c r="RL32" i="93" s="1"/>
  <c r="Q8" i="93"/>
  <c r="MS12" i="93" a="1"/>
  <c r="MS12" i="93" s="1"/>
  <c r="OU18" i="91"/>
  <c r="MS15" i="93" a="1"/>
  <c r="MS15" i="93" s="1"/>
  <c r="OT17" i="91"/>
  <c r="OT16" i="91" s="1"/>
  <c r="OT15" i="91" s="1"/>
  <c r="MS32" i="93" a="1"/>
  <c r="MS32" i="93" s="1"/>
  <c r="MS55" i="93" a="1"/>
  <c r="MS55" i="93" s="1"/>
  <c r="MS52" i="93" a="1"/>
  <c r="MS52" i="93" s="1"/>
  <c r="YP12" i="93" a="1"/>
  <c r="YP12" i="93" s="1"/>
  <c r="AAQ17" i="91"/>
  <c r="AAQ16" i="91" s="1"/>
  <c r="AAQ15" i="91" s="1"/>
  <c r="YP15" i="93" a="1"/>
  <c r="YP15" i="93" s="1"/>
  <c r="AAR18" i="91"/>
  <c r="YP55" i="93" a="1"/>
  <c r="YP55" i="93" s="1"/>
  <c r="YP52" i="93" a="1"/>
  <c r="YP52" i="93" s="1"/>
  <c r="YP32" i="93" a="1"/>
  <c r="YP32" i="93" s="1"/>
  <c r="WG12" i="93" a="1"/>
  <c r="WG12" i="93" s="1"/>
  <c r="WG15" i="93" a="1"/>
  <c r="WG15" i="93" s="1"/>
  <c r="YI18" i="91"/>
  <c r="YH17" i="91"/>
  <c r="YH16" i="91" s="1"/>
  <c r="YH15" i="91" s="1"/>
  <c r="WG55" i="93" a="1"/>
  <c r="WG55" i="93" s="1"/>
  <c r="WG32" i="93" a="1"/>
  <c r="WG32" i="93" s="1"/>
  <c r="WG52" i="93" a="1"/>
  <c r="WG52" i="93" s="1"/>
  <c r="Q9" i="93"/>
  <c r="QG12" i="93" a="1"/>
  <c r="QG12" i="93" s="1"/>
  <c r="QG15" i="93" a="1"/>
  <c r="QG15" i="93" s="1"/>
  <c r="SH17" i="91"/>
  <c r="SH16" i="91" s="1"/>
  <c r="SH15" i="91" s="1"/>
  <c r="SI18" i="91"/>
  <c r="QG55" i="93" a="1"/>
  <c r="QG55" i="93" s="1"/>
  <c r="QG52" i="93" a="1"/>
  <c r="QG52" i="93" s="1"/>
  <c r="QG32" i="93" a="1"/>
  <c r="QG32" i="93" s="1"/>
  <c r="PB12" i="93" a="1"/>
  <c r="PB12" i="93" s="1"/>
  <c r="PB15" i="93" a="1"/>
  <c r="PB15" i="93" s="1"/>
  <c r="RC17" i="91"/>
  <c r="RC16" i="91" s="1"/>
  <c r="RC15" i="91" s="1"/>
  <c r="RD18" i="91"/>
  <c r="PB32" i="93" a="1"/>
  <c r="PB32" i="93" s="1"/>
  <c r="PB52" i="93" a="1"/>
  <c r="PB52" i="93" s="1"/>
  <c r="PB55" i="93" a="1"/>
  <c r="PB55" i="93" s="1"/>
  <c r="XK15" i="93" a="1"/>
  <c r="XK15" i="93" s="1"/>
  <c r="XK12" i="93" a="1"/>
  <c r="XK12" i="93" s="1"/>
  <c r="ZM18" i="91"/>
  <c r="ZL17" i="91"/>
  <c r="ZL16" i="91" s="1"/>
  <c r="ZL15" i="91" s="1"/>
  <c r="XK55" i="93" a="1"/>
  <c r="XK55" i="93" s="1"/>
  <c r="XK52" i="93" a="1"/>
  <c r="XK52" i="93" s="1"/>
  <c r="XK32" i="93" a="1"/>
  <c r="XK32" i="93" s="1"/>
  <c r="EI12" i="93" a="1"/>
  <c r="EI12" i="93" s="1"/>
  <c r="GK18" i="91"/>
  <c r="EI15" i="93" a="1"/>
  <c r="EI15" i="93" s="1"/>
  <c r="GJ17" i="91"/>
  <c r="GJ16" i="91" s="1"/>
  <c r="GJ15" i="91" s="1"/>
  <c r="EI32" i="93" a="1"/>
  <c r="EI32" i="93" s="1"/>
  <c r="EI55" i="93" a="1"/>
  <c r="EI55" i="93" s="1"/>
  <c r="EI52" i="93" a="1"/>
  <c r="EI52" i="93" s="1"/>
  <c r="KI12" i="93" a="1"/>
  <c r="KI12" i="93" s="1"/>
  <c r="KI15" i="93" a="1"/>
  <c r="KI15" i="93" s="1"/>
  <c r="MK18" i="91"/>
  <c r="MJ17" i="91"/>
  <c r="MJ16" i="91" s="1"/>
  <c r="MJ15" i="91" s="1"/>
  <c r="KI52" i="93" a="1"/>
  <c r="KI52" i="93" s="1"/>
  <c r="KI55" i="93" a="1"/>
  <c r="KI55" i="93" s="1"/>
  <c r="KI32" i="93" a="1"/>
  <c r="KI32" i="93" s="1"/>
  <c r="JC12" i="93" a="1"/>
  <c r="JC12" i="93" s="1"/>
  <c r="LE18" i="91"/>
  <c r="JC15" i="93" a="1"/>
  <c r="JC15" i="93" s="1"/>
  <c r="LD17" i="91"/>
  <c r="LD16" i="91" s="1"/>
  <c r="LD15" i="91" s="1"/>
  <c r="JC52" i="93" a="1"/>
  <c r="JC52" i="93" s="1"/>
  <c r="JC32" i="93" a="1"/>
  <c r="JC32" i="93" s="1"/>
  <c r="JC55" i="93" a="1"/>
  <c r="JC55" i="93" s="1"/>
  <c r="HP238" i="91" l="1" a="1"/>
  <c r="HP238" i="91" s="1"/>
  <c r="FO32" i="93" a="1"/>
  <c r="FO32" i="93" s="1"/>
  <c r="HQ18" i="91"/>
  <c r="HQ239" i="91" s="1" a="1"/>
  <c r="HQ239" i="91" s="1"/>
  <c r="NO17" i="91"/>
  <c r="NO16" i="91" s="1"/>
  <c r="NO15" i="91" s="1"/>
  <c r="NO239" i="91" a="1"/>
  <c r="NO239" i="91" s="1"/>
  <c r="LN32" i="93" a="1"/>
  <c r="LN32" i="93" s="1"/>
  <c r="NP18" i="91"/>
  <c r="NO247" i="91" a="1"/>
  <c r="NO247" i="91" s="1"/>
  <c r="LN15" i="93" a="1"/>
  <c r="LN15" i="93" s="1"/>
  <c r="NO238" i="91" a="1"/>
  <c r="NO238" i="91" s="1"/>
  <c r="LN12" i="93" a="1"/>
  <c r="LN12" i="93" s="1"/>
  <c r="LN55" i="93" a="1"/>
  <c r="LN55" i="93" s="1"/>
  <c r="LN52" i="93" a="1"/>
  <c r="LN52" i="93" s="1"/>
  <c r="NO243" i="91" a="1"/>
  <c r="NO243" i="91" s="1"/>
  <c r="NO246" i="91" a="1"/>
  <c r="NO246" i="91" s="1"/>
  <c r="NO242" i="91" a="1"/>
  <c r="NO242" i="91" s="1"/>
  <c r="HP246" i="91" a="1"/>
  <c r="HP246" i="91" s="1"/>
  <c r="HP242" i="91" a="1"/>
  <c r="HP242" i="91" s="1"/>
  <c r="FO52" i="93" a="1"/>
  <c r="FO52" i="93" s="1"/>
  <c r="FO15" i="93" a="1"/>
  <c r="FO15" i="93" s="1"/>
  <c r="HP239" i="91" a="1"/>
  <c r="HP239" i="91" s="1"/>
  <c r="HP243" i="91" a="1"/>
  <c r="HP243" i="91" s="1"/>
  <c r="FO55" i="93" a="1"/>
  <c r="FO55" i="93" s="1"/>
  <c r="HP17" i="91"/>
  <c r="HP16" i="91" s="1"/>
  <c r="HP15" i="91" s="1"/>
  <c r="FO12" i="93" a="1"/>
  <c r="FO12" i="93" s="1"/>
  <c r="LE239" i="91" a="1"/>
  <c r="LE239" i="91" s="1"/>
  <c r="LE243" i="91" a="1"/>
  <c r="LE243" i="91" s="1"/>
  <c r="LE247" i="91" a="1"/>
  <c r="LE247" i="91" s="1"/>
  <c r="LE242" i="91" a="1"/>
  <c r="LE242" i="91" s="1"/>
  <c r="LE246" i="91" a="1"/>
  <c r="LE246" i="91" s="1"/>
  <c r="LE238" i="91" a="1"/>
  <c r="LE238" i="91" s="1"/>
  <c r="RD239" i="91" a="1"/>
  <c r="RD239" i="91" s="1"/>
  <c r="RD243" i="91" a="1"/>
  <c r="RD243" i="91" s="1"/>
  <c r="RD247" i="91" a="1"/>
  <c r="RD247" i="91" s="1"/>
  <c r="RD246" i="91" a="1"/>
  <c r="RD246" i="91" s="1"/>
  <c r="RD238" i="91" a="1"/>
  <c r="RD238" i="91" s="1"/>
  <c r="RD242" i="91" a="1"/>
  <c r="RD242" i="91" s="1"/>
  <c r="AAR239" i="91" a="1"/>
  <c r="AAR239" i="91" s="1"/>
  <c r="AAR247" i="91" a="1"/>
  <c r="AAR247" i="91" s="1"/>
  <c r="AAR243" i="91" a="1"/>
  <c r="AAR243" i="91" s="1"/>
  <c r="AAR242" i="91" a="1"/>
  <c r="AAR242" i="91" s="1"/>
  <c r="AAR238" i="91" a="1"/>
  <c r="AAR238" i="91" s="1"/>
  <c r="AAR246" i="91" a="1"/>
  <c r="AAR246" i="91" s="1"/>
  <c r="YI239" i="91" a="1"/>
  <c r="YI239" i="91" s="1"/>
  <c r="YI247" i="91" a="1"/>
  <c r="YI247" i="91" s="1"/>
  <c r="YI243" i="91" a="1"/>
  <c r="YI243" i="91" s="1"/>
  <c r="YI246" i="91" a="1"/>
  <c r="YI246" i="91" s="1"/>
  <c r="YI242" i="91" a="1"/>
  <c r="YI242" i="91" s="1"/>
  <c r="YI238" i="91" a="1"/>
  <c r="YI238" i="91" s="1"/>
  <c r="XC243" i="91" a="1"/>
  <c r="XC243" i="91" s="1"/>
  <c r="XC239" i="91" a="1"/>
  <c r="XC239" i="91" s="1"/>
  <c r="XC247" i="91" a="1"/>
  <c r="XC247" i="91" s="1"/>
  <c r="XC238" i="91" a="1"/>
  <c r="XC238" i="91" s="1"/>
  <c r="XC246" i="91" a="1"/>
  <c r="XC246" i="91" s="1"/>
  <c r="XC242" i="91" a="1"/>
  <c r="XC242" i="91" s="1"/>
  <c r="TN239" i="91" a="1"/>
  <c r="TN239" i="91" s="1"/>
  <c r="TN243" i="91" a="1"/>
  <c r="TN243" i="91" s="1"/>
  <c r="TN247" i="91" a="1"/>
  <c r="TN247" i="91" s="1"/>
  <c r="TN242" i="91" a="1"/>
  <c r="TN242" i="91" s="1"/>
  <c r="TN246" i="91" a="1"/>
  <c r="TN246" i="91" s="1"/>
  <c r="TN238" i="91" a="1"/>
  <c r="TN238" i="91" s="1"/>
  <c r="IU239" i="91" a="1"/>
  <c r="IU239" i="91" s="1"/>
  <c r="IU247" i="91" a="1"/>
  <c r="IU247" i="91" s="1"/>
  <c r="IU243" i="91" a="1"/>
  <c r="IU243" i="91" s="1"/>
  <c r="IU238" i="91" a="1"/>
  <c r="IU238" i="91" s="1"/>
  <c r="IU242" i="91" a="1"/>
  <c r="IU242" i="91" s="1"/>
  <c r="IU246" i="91" a="1"/>
  <c r="IU246" i="91" s="1"/>
  <c r="GT15" i="93" a="1"/>
  <c r="GT15" i="93" s="1"/>
  <c r="GT12" i="93" a="1"/>
  <c r="GT12" i="93" s="1"/>
  <c r="GT55" i="93" a="1"/>
  <c r="GT55" i="93" s="1"/>
  <c r="GT32" i="93" a="1"/>
  <c r="GT32" i="93" s="1"/>
  <c r="IV18" i="91"/>
  <c r="IU17" i="91"/>
  <c r="IU16" i="91" s="1"/>
  <c r="IU15" i="91" s="1"/>
  <c r="GT52" i="93" a="1"/>
  <c r="GT52" i="93" s="1"/>
  <c r="ZM239" i="91" a="1"/>
  <c r="ZM239" i="91" s="1"/>
  <c r="ZM247" i="91" a="1"/>
  <c r="ZM247" i="91" s="1"/>
  <c r="ZM243" i="91" a="1"/>
  <c r="ZM243" i="91" s="1"/>
  <c r="ZM246" i="91" a="1"/>
  <c r="ZM246" i="91" s="1"/>
  <c r="ZM238" i="91" a="1"/>
  <c r="ZM238" i="91" s="1"/>
  <c r="ZM242" i="91" a="1"/>
  <c r="ZM242" i="91" s="1"/>
  <c r="GK239" i="91" a="1"/>
  <c r="GK239" i="91" s="1"/>
  <c r="GK243" i="91" a="1"/>
  <c r="GK243" i="91" s="1"/>
  <c r="GK247" i="91" a="1"/>
  <c r="GK247" i="91" s="1"/>
  <c r="GK238" i="91" a="1"/>
  <c r="GK238" i="91" s="1"/>
  <c r="GK242" i="91" a="1"/>
  <c r="GK242" i="91" s="1"/>
  <c r="GK246" i="91" a="1"/>
  <c r="GK246" i="91" s="1"/>
  <c r="QA239" i="91" a="1"/>
  <c r="QA239" i="91" s="1"/>
  <c r="QA247" i="91" a="1"/>
  <c r="QA247" i="91" s="1"/>
  <c r="QA243" i="91" a="1"/>
  <c r="QA243" i="91" s="1"/>
  <c r="QA238" i="91" a="1"/>
  <c r="QA238" i="91" s="1"/>
  <c r="QA246" i="91" a="1"/>
  <c r="QA246" i="91" s="1"/>
  <c r="QA242" i="91" a="1"/>
  <c r="QA242" i="91" s="1"/>
  <c r="SI239" i="91" a="1"/>
  <c r="SI239" i="91" s="1"/>
  <c r="SI243" i="91" a="1"/>
  <c r="SI243" i="91" s="1"/>
  <c r="SI247" i="91" a="1"/>
  <c r="SI247" i="91" s="1"/>
  <c r="SI246" i="91" a="1"/>
  <c r="SI246" i="91" s="1"/>
  <c r="SI238" i="91" a="1"/>
  <c r="SI238" i="91" s="1"/>
  <c r="SI242" i="91" a="1"/>
  <c r="SI242" i="91" s="1"/>
  <c r="VX239" i="91" a="1"/>
  <c r="VX239" i="91" s="1"/>
  <c r="VX243" i="91" a="1"/>
  <c r="VX243" i="91" s="1"/>
  <c r="VX247" i="91" a="1"/>
  <c r="VX247" i="91" s="1"/>
  <c r="VX238" i="91" a="1"/>
  <c r="VX238" i="91" s="1"/>
  <c r="VX246" i="91" a="1"/>
  <c r="VX246" i="91" s="1"/>
  <c r="VX242" i="91" a="1"/>
  <c r="VX242" i="91" s="1"/>
  <c r="FF239" i="91" a="1"/>
  <c r="FF239" i="91" s="1"/>
  <c r="FF243" i="91" a="1"/>
  <c r="FF243" i="91" s="1"/>
  <c r="FF247" i="91" a="1"/>
  <c r="FF247" i="91" s="1"/>
  <c r="FF246" i="91" a="1"/>
  <c r="FF246" i="91" s="1"/>
  <c r="FF238" i="91" a="1"/>
  <c r="FF238" i="91" s="1"/>
  <c r="FF242" i="91" a="1"/>
  <c r="FF242" i="91" s="1"/>
  <c r="FG18" i="91"/>
  <c r="FF17" i="91"/>
  <c r="FF16" i="91" s="1"/>
  <c r="FF15" i="91" s="1"/>
  <c r="UT239" i="91" a="1"/>
  <c r="UT239" i="91" s="1"/>
  <c r="UT243" i="91" a="1"/>
  <c r="UT243" i="91" s="1"/>
  <c r="UT247" i="91" a="1"/>
  <c r="UT247" i="91" s="1"/>
  <c r="UT246" i="91" a="1"/>
  <c r="UT246" i="91" s="1"/>
  <c r="UT238" i="91" a="1"/>
  <c r="UT238" i="91" s="1"/>
  <c r="UT242" i="91" a="1"/>
  <c r="UT242" i="91" s="1"/>
  <c r="MK239" i="91" a="1"/>
  <c r="MK239" i="91" s="1"/>
  <c r="MK243" i="91" a="1"/>
  <c r="MK243" i="91" s="1"/>
  <c r="MK247" i="91" a="1"/>
  <c r="MK247" i="91" s="1"/>
  <c r="MK242" i="91" a="1"/>
  <c r="MK242" i="91" s="1"/>
  <c r="MK246" i="91" a="1"/>
  <c r="MK246" i="91" s="1"/>
  <c r="MK238" i="91" a="1"/>
  <c r="MK238" i="91" s="1"/>
  <c r="OU239" i="91" a="1"/>
  <c r="OU239" i="91" s="1"/>
  <c r="OU243" i="91" a="1"/>
  <c r="OU243" i="91" s="1"/>
  <c r="OU247" i="91" a="1"/>
  <c r="OU247" i="91" s="1"/>
  <c r="OU246" i="91" a="1"/>
  <c r="OU246" i="91" s="1"/>
  <c r="OU242" i="91" a="1"/>
  <c r="OU242" i="91" s="1"/>
  <c r="OU238" i="91" a="1"/>
  <c r="OU238" i="91" s="1"/>
  <c r="JZ239" i="91" a="1"/>
  <c r="JZ239" i="91" s="1"/>
  <c r="JZ243" i="91" a="1"/>
  <c r="JZ243" i="91" s="1"/>
  <c r="JZ247" i="91" a="1"/>
  <c r="JZ247" i="91" s="1"/>
  <c r="JZ238" i="91" a="1"/>
  <c r="JZ238" i="91" s="1"/>
  <c r="JZ242" i="91" a="1"/>
  <c r="JZ242" i="91" s="1"/>
  <c r="JZ246" i="91" a="1"/>
  <c r="JZ246" i="91" s="1"/>
  <c r="VB15" i="93" a="1"/>
  <c r="VB15" i="93" s="1"/>
  <c r="VB12" i="93" a="1"/>
  <c r="VB12" i="93" s="1"/>
  <c r="XD18" i="91"/>
  <c r="XC17" i="91"/>
  <c r="XC16" i="91" s="1"/>
  <c r="XC15" i="91" s="1"/>
  <c r="VB55" i="93" a="1"/>
  <c r="VB55" i="93" s="1"/>
  <c r="VB32" i="93" a="1"/>
  <c r="VB32" i="93" s="1"/>
  <c r="VB52" i="93" a="1"/>
  <c r="VB52" i="93" s="1"/>
  <c r="R9" i="93"/>
  <c r="QH15" i="93" a="1"/>
  <c r="QH15" i="93" s="1"/>
  <c r="QH12" i="93" a="1"/>
  <c r="QH12" i="93" s="1"/>
  <c r="SI17" i="91"/>
  <c r="SI16" i="91" s="1"/>
  <c r="SI15" i="91" s="1"/>
  <c r="SJ18" i="91"/>
  <c r="QH52" i="93" a="1"/>
  <c r="QH52" i="93" s="1"/>
  <c r="QH32" i="93" a="1"/>
  <c r="QH32" i="93" s="1"/>
  <c r="QH55" i="93" a="1"/>
  <c r="QH55" i="93" s="1"/>
  <c r="FP15" i="93" a="1"/>
  <c r="FP15" i="93" s="1"/>
  <c r="FP12" i="93" a="1"/>
  <c r="FP12" i="93" s="1"/>
  <c r="HQ17" i="91"/>
  <c r="HQ16" i="91" s="1"/>
  <c r="HQ15" i="91" s="1"/>
  <c r="PC12" i="93" a="1"/>
  <c r="PC12" i="93" s="1"/>
  <c r="PC15" i="93" a="1"/>
  <c r="PC15" i="93" s="1"/>
  <c r="RD17" i="91"/>
  <c r="RD16" i="91" s="1"/>
  <c r="RD15" i="91" s="1"/>
  <c r="RE18" i="91"/>
  <c r="PC55" i="93" a="1"/>
  <c r="PC55" i="93" s="1"/>
  <c r="PC32" i="93" a="1"/>
  <c r="PC32" i="93" s="1"/>
  <c r="PC52" i="93" a="1"/>
  <c r="PC52" i="93" s="1"/>
  <c r="HY15" i="93" a="1"/>
  <c r="HY15" i="93" s="1"/>
  <c r="HY12" i="93" a="1"/>
  <c r="HY12" i="93" s="1"/>
  <c r="KA18" i="91"/>
  <c r="JZ17" i="91"/>
  <c r="JZ16" i="91" s="1"/>
  <c r="JZ15" i="91" s="1"/>
  <c r="HY55" i="93" a="1"/>
  <c r="HY55" i="93" s="1"/>
  <c r="HY52" i="93" a="1"/>
  <c r="HY52" i="93" s="1"/>
  <c r="HY32" i="93" a="1"/>
  <c r="HY32" i="93" s="1"/>
  <c r="SS15" i="93" a="1"/>
  <c r="SS15" i="93" s="1"/>
  <c r="SS12" i="93" a="1"/>
  <c r="SS12" i="93" s="1"/>
  <c r="UT17" i="91"/>
  <c r="UT16" i="91" s="1"/>
  <c r="UT15" i="91" s="1"/>
  <c r="UU18" i="91"/>
  <c r="SS32" i="93" a="1"/>
  <c r="SS32" i="93" s="1"/>
  <c r="SS52" i="93" a="1"/>
  <c r="SS52" i="93" s="1"/>
  <c r="SS55" i="93" a="1"/>
  <c r="SS55" i="93" s="1"/>
  <c r="RM12" i="93" a="1"/>
  <c r="RM12" i="93" s="1"/>
  <c r="RM15" i="93" a="1"/>
  <c r="RM15" i="93" s="1"/>
  <c r="TN17" i="91"/>
  <c r="TN16" i="91" s="1"/>
  <c r="TN15" i="91" s="1"/>
  <c r="TO18" i="91"/>
  <c r="RM32" i="93" a="1"/>
  <c r="RM32" i="93" s="1"/>
  <c r="RM55" i="93" a="1"/>
  <c r="RM55" i="93" s="1"/>
  <c r="RM52" i="93" a="1"/>
  <c r="RM52" i="93" s="1"/>
  <c r="NZ15" i="93" a="1"/>
  <c r="NZ15" i="93" s="1"/>
  <c r="NZ12" i="93" a="1"/>
  <c r="NZ12" i="93" s="1"/>
  <c r="QA17" i="91"/>
  <c r="QA16" i="91" s="1"/>
  <c r="QA15" i="91" s="1"/>
  <c r="QB18" i="91"/>
  <c r="NZ32" i="93" a="1"/>
  <c r="NZ32" i="93" s="1"/>
  <c r="NZ52" i="93" a="1"/>
  <c r="NZ52" i="93" s="1"/>
  <c r="NZ55" i="93" a="1"/>
  <c r="NZ55" i="93" s="1"/>
  <c r="JD15" i="93" a="1"/>
  <c r="JD15" i="93" s="1"/>
  <c r="JD12" i="93" a="1"/>
  <c r="JD12" i="93" s="1"/>
  <c r="LE17" i="91"/>
  <c r="LE16" i="91" s="1"/>
  <c r="LE15" i="91" s="1"/>
  <c r="LF18" i="91"/>
  <c r="JD52" i="93" a="1"/>
  <c r="JD52" i="93" s="1"/>
  <c r="JD55" i="93" a="1"/>
  <c r="JD55" i="93" s="1"/>
  <c r="JD32" i="93" a="1"/>
  <c r="JD32" i="93" s="1"/>
  <c r="KJ15" i="93" a="1"/>
  <c r="KJ15" i="93" s="1"/>
  <c r="KJ12" i="93" a="1"/>
  <c r="KJ12" i="93" s="1"/>
  <c r="ML18" i="91"/>
  <c r="MK17" i="91"/>
  <c r="MK16" i="91" s="1"/>
  <c r="MK15" i="91" s="1"/>
  <c r="KJ32" i="93" a="1"/>
  <c r="KJ32" i="93" s="1"/>
  <c r="KJ52" i="93" a="1"/>
  <c r="KJ52" i="93" s="1"/>
  <c r="KJ55" i="93" a="1"/>
  <c r="KJ55" i="93" s="1"/>
  <c r="EJ12" i="93" a="1"/>
  <c r="EJ12" i="93" s="1"/>
  <c r="EJ15" i="93" a="1"/>
  <c r="EJ15" i="93" s="1"/>
  <c r="GK17" i="91"/>
  <c r="GK16" i="91" s="1"/>
  <c r="GK15" i="91" s="1"/>
  <c r="GL18" i="91"/>
  <c r="EJ55" i="93" a="1"/>
  <c r="EJ55" i="93" s="1"/>
  <c r="EJ32" i="93" a="1"/>
  <c r="EJ32" i="93" s="1"/>
  <c r="EJ52" i="93" a="1"/>
  <c r="EJ52" i="93" s="1"/>
  <c r="XL15" i="93" a="1"/>
  <c r="XL15" i="93" s="1"/>
  <c r="XL12" i="93" a="1"/>
  <c r="XL12" i="93" s="1"/>
  <c r="ZN18" i="91"/>
  <c r="ZM17" i="91"/>
  <c r="ZM16" i="91" s="1"/>
  <c r="ZM15" i="91" s="1"/>
  <c r="XL52" i="93" a="1"/>
  <c r="XL52" i="93" s="1"/>
  <c r="XL55" i="93" a="1"/>
  <c r="XL55" i="93" s="1"/>
  <c r="XL32" i="93" a="1"/>
  <c r="XL32" i="93" s="1"/>
  <c r="TW12" i="93" a="1"/>
  <c r="TW12" i="93" s="1"/>
  <c r="TW15" i="93" a="1"/>
  <c r="TW15" i="93" s="1"/>
  <c r="VY18" i="91"/>
  <c r="VX17" i="91"/>
  <c r="VX16" i="91" s="1"/>
  <c r="VX15" i="91" s="1"/>
  <c r="TW55" i="93" a="1"/>
  <c r="TW55" i="93" s="1"/>
  <c r="TW52" i="93" a="1"/>
  <c r="TW52" i="93" s="1"/>
  <c r="TW32" i="93" a="1"/>
  <c r="TW32" i="93" s="1"/>
  <c r="R8" i="93"/>
  <c r="YI17" i="91"/>
  <c r="YI16" i="91" s="1"/>
  <c r="YI15" i="91" s="1"/>
  <c r="WH12" i="93" a="1"/>
  <c r="WH12" i="93" s="1"/>
  <c r="WH15" i="93" a="1"/>
  <c r="WH15" i="93" s="1"/>
  <c r="YJ18" i="91"/>
  <c r="WH55" i="93" a="1"/>
  <c r="WH55" i="93" s="1"/>
  <c r="WH52" i="93" a="1"/>
  <c r="WH52" i="93" s="1"/>
  <c r="WH32" i="93" a="1"/>
  <c r="WH32" i="93" s="1"/>
  <c r="YQ12" i="93" a="1"/>
  <c r="YQ12" i="93" s="1"/>
  <c r="YQ15" i="93" a="1"/>
  <c r="YQ15" i="93" s="1"/>
  <c r="AAS18" i="91"/>
  <c r="AAR17" i="91"/>
  <c r="AAR16" i="91" s="1"/>
  <c r="AAR15" i="91" s="1"/>
  <c r="YQ52" i="93" a="1"/>
  <c r="YQ52" i="93" s="1"/>
  <c r="YQ32" i="93" a="1"/>
  <c r="YQ32" i="93" s="1"/>
  <c r="YQ55" i="93" a="1"/>
  <c r="YQ55" i="93" s="1"/>
  <c r="MT12" i="93" a="1"/>
  <c r="MT12" i="93" s="1"/>
  <c r="MT15" i="93" a="1"/>
  <c r="MT15" i="93" s="1"/>
  <c r="OU17" i="91"/>
  <c r="OU16" i="91" s="1"/>
  <c r="OU15" i="91" s="1"/>
  <c r="OV18" i="91"/>
  <c r="MT55" i="93" a="1"/>
  <c r="MT55" i="93" s="1"/>
  <c r="MT52" i="93" a="1"/>
  <c r="MT52" i="93" s="1"/>
  <c r="MT32" i="93" a="1"/>
  <c r="MT32" i="93" s="1"/>
  <c r="HQ246" i="91" l="1" a="1"/>
  <c r="HQ246" i="91" s="1"/>
  <c r="HQ238" i="91" a="1"/>
  <c r="HQ238" i="91" s="1"/>
  <c r="HQ242" i="91" a="1"/>
  <c r="HQ242" i="91" s="1"/>
  <c r="HQ247" i="91" a="1"/>
  <c r="HQ247" i="91" s="1"/>
  <c r="FP52" i="93" a="1"/>
  <c r="FP52" i="93" s="1"/>
  <c r="HQ243" i="91" a="1"/>
  <c r="HQ243" i="91" s="1"/>
  <c r="FP32" i="93" a="1"/>
  <c r="FP32" i="93" s="1"/>
  <c r="FP55" i="93" a="1"/>
  <c r="FP55" i="93" s="1"/>
  <c r="HR18" i="91"/>
  <c r="FQ32" i="93" s="1" a="1"/>
  <c r="FQ32" i="93" s="1"/>
  <c r="NP242" i="91" a="1"/>
  <c r="NP242" i="91" s="1"/>
  <c r="LO15" i="93" a="1"/>
  <c r="LO15" i="93" s="1"/>
  <c r="NP17" i="91"/>
  <c r="NP16" i="91" s="1"/>
  <c r="NP15" i="91" s="1"/>
  <c r="LO32" i="93" a="1"/>
  <c r="LO32" i="93" s="1"/>
  <c r="NP243" i="91" a="1"/>
  <c r="NP243" i="91" s="1"/>
  <c r="NP239" i="91" a="1"/>
  <c r="NP239" i="91" s="1"/>
  <c r="LO55" i="93" a="1"/>
  <c r="LO55" i="93" s="1"/>
  <c r="NP246" i="91" a="1"/>
  <c r="NP246" i="91" s="1"/>
  <c r="NQ18" i="91"/>
  <c r="NP247" i="91" a="1"/>
  <c r="NP247" i="91" s="1"/>
  <c r="NP238" i="91" a="1"/>
  <c r="NP238" i="91" s="1"/>
  <c r="LO12" i="93" a="1"/>
  <c r="LO12" i="93" s="1"/>
  <c r="LO52" i="93" a="1"/>
  <c r="LO52" i="93" s="1"/>
  <c r="OV239" i="91" a="1"/>
  <c r="OV239" i="91" s="1"/>
  <c r="OV243" i="91" a="1"/>
  <c r="OV243" i="91" s="1"/>
  <c r="OV247" i="91" a="1"/>
  <c r="OV247" i="91" s="1"/>
  <c r="OV246" i="91" a="1"/>
  <c r="OV246" i="91" s="1"/>
  <c r="OV238" i="91" a="1"/>
  <c r="OV238" i="91" s="1"/>
  <c r="OV242" i="91" a="1"/>
  <c r="OV242" i="91" s="1"/>
  <c r="AAS239" i="91" a="1"/>
  <c r="AAS239" i="91" s="1"/>
  <c r="AAS247" i="91" a="1"/>
  <c r="AAS247" i="91" s="1"/>
  <c r="AAS243" i="91" a="1"/>
  <c r="AAS243" i="91" s="1"/>
  <c r="AAS242" i="91" a="1"/>
  <c r="AAS242" i="91" s="1"/>
  <c r="AAS238" i="91" a="1"/>
  <c r="AAS238" i="91" s="1"/>
  <c r="AAS246" i="91" a="1"/>
  <c r="AAS246" i="91" s="1"/>
  <c r="YJ239" i="91" a="1"/>
  <c r="YJ239" i="91" s="1"/>
  <c r="YJ247" i="91" a="1"/>
  <c r="YJ247" i="91" s="1"/>
  <c r="YJ243" i="91" a="1"/>
  <c r="YJ243" i="91" s="1"/>
  <c r="YJ246" i="91" a="1"/>
  <c r="YJ246" i="91" s="1"/>
  <c r="YJ242" i="91" a="1"/>
  <c r="YJ242" i="91" s="1"/>
  <c r="YJ238" i="91" a="1"/>
  <c r="YJ238" i="91" s="1"/>
  <c r="VY239" i="91" a="1"/>
  <c r="VY239" i="91" s="1"/>
  <c r="VY243" i="91" a="1"/>
  <c r="VY243" i="91" s="1"/>
  <c r="VY247" i="91" a="1"/>
  <c r="VY247" i="91" s="1"/>
  <c r="VY238" i="91" a="1"/>
  <c r="VY238" i="91" s="1"/>
  <c r="VY246" i="91" a="1"/>
  <c r="VY246" i="91" s="1"/>
  <c r="VY242" i="91" a="1"/>
  <c r="VY242" i="91" s="1"/>
  <c r="ZN243" i="91" a="1"/>
  <c r="ZN243" i="91" s="1"/>
  <c r="ZN247" i="91" a="1"/>
  <c r="ZN247" i="91" s="1"/>
  <c r="ZN239" i="91" a="1"/>
  <c r="ZN239" i="91" s="1"/>
  <c r="ZN246" i="91" a="1"/>
  <c r="ZN246" i="91" s="1"/>
  <c r="ZN238" i="91" a="1"/>
  <c r="ZN238" i="91" s="1"/>
  <c r="ZN242" i="91" a="1"/>
  <c r="ZN242" i="91" s="1"/>
  <c r="GL239" i="91" a="1"/>
  <c r="GL239" i="91" s="1"/>
  <c r="GL243" i="91" a="1"/>
  <c r="GL243" i="91" s="1"/>
  <c r="GL247" i="91" a="1"/>
  <c r="GL247" i="91" s="1"/>
  <c r="GL238" i="91" a="1"/>
  <c r="GL238" i="91" s="1"/>
  <c r="GL242" i="91" a="1"/>
  <c r="GL242" i="91" s="1"/>
  <c r="GL246" i="91" a="1"/>
  <c r="GL246" i="91" s="1"/>
  <c r="ML239" i="91" a="1"/>
  <c r="ML239" i="91" s="1"/>
  <c r="ML243" i="91" a="1"/>
  <c r="ML243" i="91" s="1"/>
  <c r="ML247" i="91" a="1"/>
  <c r="ML247" i="91" s="1"/>
  <c r="ML246" i="91" a="1"/>
  <c r="ML246" i="91" s="1"/>
  <c r="ML242" i="91" a="1"/>
  <c r="ML242" i="91" s="1"/>
  <c r="ML238" i="91" a="1"/>
  <c r="ML238" i="91" s="1"/>
  <c r="LF239" i="91" a="1"/>
  <c r="LF239" i="91" s="1"/>
  <c r="LF243" i="91" a="1"/>
  <c r="LF243" i="91" s="1"/>
  <c r="LF247" i="91" a="1"/>
  <c r="LF247" i="91" s="1"/>
  <c r="LF242" i="91" a="1"/>
  <c r="LF242" i="91" s="1"/>
  <c r="LF246" i="91" a="1"/>
  <c r="LF246" i="91" s="1"/>
  <c r="LF238" i="91" a="1"/>
  <c r="LF238" i="91" s="1"/>
  <c r="QB239" i="91" a="1"/>
  <c r="QB239" i="91" s="1"/>
  <c r="QB243" i="91" a="1"/>
  <c r="QB243" i="91" s="1"/>
  <c r="QB247" i="91" a="1"/>
  <c r="QB247" i="91" s="1"/>
  <c r="QB246" i="91" a="1"/>
  <c r="QB246" i="91" s="1"/>
  <c r="QB238" i="91" a="1"/>
  <c r="QB238" i="91" s="1"/>
  <c r="QB242" i="91" a="1"/>
  <c r="QB242" i="91" s="1"/>
  <c r="TO239" i="91" a="1"/>
  <c r="TO239" i="91" s="1"/>
  <c r="TO243" i="91" a="1"/>
  <c r="TO243" i="91" s="1"/>
  <c r="TO247" i="91" a="1"/>
  <c r="TO247" i="91" s="1"/>
  <c r="TO242" i="91" a="1"/>
  <c r="TO242" i="91" s="1"/>
  <c r="TO238" i="91" a="1"/>
  <c r="TO238" i="91" s="1"/>
  <c r="TO246" i="91" a="1"/>
  <c r="TO246" i="91" s="1"/>
  <c r="UU239" i="91" a="1"/>
  <c r="UU239" i="91" s="1"/>
  <c r="UU243" i="91" a="1"/>
  <c r="UU243" i="91" s="1"/>
  <c r="UU247" i="91" a="1"/>
  <c r="UU247" i="91" s="1"/>
  <c r="UU238" i="91" a="1"/>
  <c r="UU238" i="91" s="1"/>
  <c r="UU246" i="91" a="1"/>
  <c r="UU246" i="91" s="1"/>
  <c r="UU242" i="91" a="1"/>
  <c r="UU242" i="91" s="1"/>
  <c r="KA239" i="91" a="1"/>
  <c r="KA239" i="91" s="1"/>
  <c r="KA243" i="91" a="1"/>
  <c r="KA243" i="91" s="1"/>
  <c r="KA247" i="91" a="1"/>
  <c r="KA247" i="91" s="1"/>
  <c r="KA246" i="91" a="1"/>
  <c r="KA246" i="91" s="1"/>
  <c r="KA242" i="91" a="1"/>
  <c r="KA242" i="91" s="1"/>
  <c r="KA238" i="91" a="1"/>
  <c r="KA238" i="91" s="1"/>
  <c r="RE239" i="91" a="1"/>
  <c r="RE239" i="91" s="1"/>
  <c r="RE243" i="91" a="1"/>
  <c r="RE243" i="91" s="1"/>
  <c r="RE247" i="91" a="1"/>
  <c r="RE247" i="91" s="1"/>
  <c r="RE246" i="91" a="1"/>
  <c r="RE246" i="91" s="1"/>
  <c r="RE238" i="91" a="1"/>
  <c r="RE238" i="91" s="1"/>
  <c r="RE242" i="91" a="1"/>
  <c r="RE242" i="91" s="1"/>
  <c r="SJ239" i="91" a="1"/>
  <c r="SJ239" i="91" s="1"/>
  <c r="SJ243" i="91" a="1"/>
  <c r="SJ243" i="91" s="1"/>
  <c r="SJ247" i="91" a="1"/>
  <c r="SJ247" i="91" s="1"/>
  <c r="SJ238" i="91" a="1"/>
  <c r="SJ238" i="91" s="1"/>
  <c r="SJ246" i="91" a="1"/>
  <c r="SJ246" i="91" s="1"/>
  <c r="SJ242" i="91" a="1"/>
  <c r="SJ242" i="91" s="1"/>
  <c r="XD239" i="91" a="1"/>
  <c r="XD239" i="91" s="1"/>
  <c r="XD243" i="91" a="1"/>
  <c r="XD243" i="91" s="1"/>
  <c r="XD247" i="91" a="1"/>
  <c r="XD247" i="91" s="1"/>
  <c r="XD246" i="91" a="1"/>
  <c r="XD246" i="91" s="1"/>
  <c r="XD242" i="91" a="1"/>
  <c r="XD242" i="91" s="1"/>
  <c r="XD238" i="91" a="1"/>
  <c r="XD238" i="91" s="1"/>
  <c r="FG239" i="91" a="1"/>
  <c r="FG239" i="91" s="1"/>
  <c r="FG243" i="91" a="1"/>
  <c r="FG243" i="91" s="1"/>
  <c r="FG247" i="91" a="1"/>
  <c r="FG247" i="91" s="1"/>
  <c r="FG242" i="91" a="1"/>
  <c r="FG242" i="91" s="1"/>
  <c r="FG238" i="91" a="1"/>
  <c r="FG238" i="91" s="1"/>
  <c r="FG246" i="91" a="1"/>
  <c r="FG246" i="91" s="1"/>
  <c r="FH18" i="91"/>
  <c r="FG17" i="91"/>
  <c r="FG16" i="91" s="1"/>
  <c r="FG15" i="91" s="1"/>
  <c r="IV243" i="91" a="1"/>
  <c r="IV243" i="91" s="1"/>
  <c r="IV239" i="91" a="1"/>
  <c r="IV239" i="91" s="1"/>
  <c r="IV247" i="91" a="1"/>
  <c r="IV247" i="91" s="1"/>
  <c r="IV246" i="91" a="1"/>
  <c r="IV246" i="91" s="1"/>
  <c r="IV242" i="91" a="1"/>
  <c r="IV242" i="91" s="1"/>
  <c r="IV238" i="91" a="1"/>
  <c r="IV238" i="91" s="1"/>
  <c r="GU12" i="93" a="1"/>
  <c r="GU12" i="93" s="1"/>
  <c r="GU32" i="93" a="1"/>
  <c r="GU32" i="93" s="1"/>
  <c r="GU15" i="93" a="1"/>
  <c r="GU15" i="93" s="1"/>
  <c r="IV17" i="91"/>
  <c r="IV16" i="91" s="1"/>
  <c r="IV15" i="91" s="1"/>
  <c r="GU52" i="93" a="1"/>
  <c r="GU52" i="93" s="1"/>
  <c r="IW18" i="91"/>
  <c r="GU55" i="93" a="1"/>
  <c r="GU55" i="93" s="1"/>
  <c r="VC15" i="93" a="1"/>
  <c r="VC15" i="93" s="1"/>
  <c r="VC12" i="93" a="1"/>
  <c r="VC12" i="93" s="1"/>
  <c r="XE18" i="91"/>
  <c r="VC55" i="93" a="1"/>
  <c r="VC55" i="93" s="1"/>
  <c r="XD17" i="91"/>
  <c r="XD16" i="91" s="1"/>
  <c r="XD15" i="91" s="1"/>
  <c r="VC52" i="93" a="1"/>
  <c r="VC52" i="93" s="1"/>
  <c r="VC32" i="93" a="1"/>
  <c r="VC32" i="93" s="1"/>
  <c r="QI15" i="93" a="1"/>
  <c r="QI15" i="93" s="1"/>
  <c r="QI12" i="93" a="1"/>
  <c r="QI12" i="93" s="1"/>
  <c r="SJ17" i="91"/>
  <c r="SJ16" i="91" s="1"/>
  <c r="SJ15" i="91" s="1"/>
  <c r="SK18" i="91"/>
  <c r="QI32" i="93" a="1"/>
  <c r="QI32" i="93" s="1"/>
  <c r="QI55" i="93" a="1"/>
  <c r="QI55" i="93" s="1"/>
  <c r="QI52" i="93" a="1"/>
  <c r="QI52" i="93" s="1"/>
  <c r="EK15" i="93" a="1"/>
  <c r="EK15" i="93" s="1"/>
  <c r="EK12" i="93" a="1"/>
  <c r="EK12" i="93" s="1"/>
  <c r="GL17" i="91"/>
  <c r="GL16" i="91" s="1"/>
  <c r="GL15" i="91" s="1"/>
  <c r="GM18" i="91"/>
  <c r="EK55" i="93" a="1"/>
  <c r="EK55" i="93" s="1"/>
  <c r="EK32" i="93" a="1"/>
  <c r="EK32" i="93" s="1"/>
  <c r="EK52" i="93" a="1"/>
  <c r="EK52" i="93" s="1"/>
  <c r="JE12" i="93" a="1"/>
  <c r="JE12" i="93" s="1"/>
  <c r="JE15" i="93" a="1"/>
  <c r="JE15" i="93" s="1"/>
  <c r="LG18" i="91"/>
  <c r="LF17" i="91"/>
  <c r="LF16" i="91" s="1"/>
  <c r="LF15" i="91" s="1"/>
  <c r="JE32" i="93" a="1"/>
  <c r="JE32" i="93" s="1"/>
  <c r="JE55" i="93" a="1"/>
  <c r="JE55" i="93" s="1"/>
  <c r="JE52" i="93" a="1"/>
  <c r="JE52" i="93" s="1"/>
  <c r="KK12" i="93" a="1"/>
  <c r="KK12" i="93" s="1"/>
  <c r="MM18" i="91"/>
  <c r="KK15" i="93" a="1"/>
  <c r="KK15" i="93" s="1"/>
  <c r="ML17" i="91"/>
  <c r="ML16" i="91" s="1"/>
  <c r="ML15" i="91" s="1"/>
  <c r="KK32" i="93" a="1"/>
  <c r="KK32" i="93" s="1"/>
  <c r="KK55" i="93" a="1"/>
  <c r="KK55" i="93" s="1"/>
  <c r="KK52" i="93" a="1"/>
  <c r="KK52" i="93" s="1"/>
  <c r="PD15" i="93" a="1"/>
  <c r="PD15" i="93" s="1"/>
  <c r="PD12" i="93" a="1"/>
  <c r="PD12" i="93" s="1"/>
  <c r="RE17" i="91"/>
  <c r="RE16" i="91" s="1"/>
  <c r="RE15" i="91" s="1"/>
  <c r="RF18" i="91"/>
  <c r="PD52" i="93" a="1"/>
  <c r="PD52" i="93" s="1"/>
  <c r="PD55" i="93" a="1"/>
  <c r="PD55" i="93" s="1"/>
  <c r="PD32" i="93" a="1"/>
  <c r="PD32" i="93" s="1"/>
  <c r="FQ15" i="93" a="1"/>
  <c r="FQ15" i="93" s="1"/>
  <c r="FQ12" i="93" a="1"/>
  <c r="FQ12" i="93" s="1"/>
  <c r="HR17" i="91"/>
  <c r="HR16" i="91" s="1"/>
  <c r="HR15" i="91" s="1"/>
  <c r="TX15" i="93" a="1"/>
  <c r="TX15" i="93" s="1"/>
  <c r="VZ18" i="91"/>
  <c r="TX12" i="93" a="1"/>
  <c r="TX12" i="93" s="1"/>
  <c r="VY17" i="91"/>
  <c r="VY16" i="91" s="1"/>
  <c r="VY15" i="91" s="1"/>
  <c r="TX32" i="93" a="1"/>
  <c r="TX32" i="93" s="1"/>
  <c r="TX55" i="93" a="1"/>
  <c r="TX55" i="93" s="1"/>
  <c r="TX52" i="93" a="1"/>
  <c r="TX52" i="93" s="1"/>
  <c r="XM15" i="93" a="1"/>
  <c r="XM15" i="93" s="1"/>
  <c r="XM12" i="93" a="1"/>
  <c r="XM12" i="93" s="1"/>
  <c r="ZO18" i="91"/>
  <c r="ZN17" i="91"/>
  <c r="ZN16" i="91" s="1"/>
  <c r="ZN15" i="91" s="1"/>
  <c r="XM55" i="93" a="1"/>
  <c r="XM55" i="93" s="1"/>
  <c r="XM52" i="93" a="1"/>
  <c r="XM52" i="93" s="1"/>
  <c r="XM32" i="93" a="1"/>
  <c r="XM32" i="93" s="1"/>
  <c r="OA15" i="93" a="1"/>
  <c r="OA15" i="93" s="1"/>
  <c r="OA12" i="93" a="1"/>
  <c r="OA12" i="93" s="1"/>
  <c r="QC18" i="91"/>
  <c r="QB17" i="91"/>
  <c r="QB16" i="91" s="1"/>
  <c r="QB15" i="91" s="1"/>
  <c r="OA55" i="93" a="1"/>
  <c r="OA55" i="93" s="1"/>
  <c r="OA52" i="93" a="1"/>
  <c r="OA52" i="93" s="1"/>
  <c r="OA32" i="93" a="1"/>
  <c r="OA32" i="93" s="1"/>
  <c r="RN15" i="93" a="1"/>
  <c r="RN15" i="93" s="1"/>
  <c r="RN12" i="93" a="1"/>
  <c r="RN12" i="93" s="1"/>
  <c r="TO17" i="91"/>
  <c r="TO16" i="91" s="1"/>
  <c r="TO15" i="91" s="1"/>
  <c r="TP18" i="91"/>
  <c r="RN32" i="93" a="1"/>
  <c r="RN32" i="93" s="1"/>
  <c r="RN55" i="93" a="1"/>
  <c r="RN55" i="93" s="1"/>
  <c r="RN52" i="93" a="1"/>
  <c r="RN52" i="93" s="1"/>
  <c r="MU15" i="93" a="1"/>
  <c r="MU15" i="93" s="1"/>
  <c r="MU12" i="93" a="1"/>
  <c r="MU12" i="93" s="1"/>
  <c r="OV17" i="91"/>
  <c r="OV16" i="91" s="1"/>
  <c r="OV15" i="91" s="1"/>
  <c r="OW18" i="91"/>
  <c r="MU52" i="93" a="1"/>
  <c r="MU52" i="93" s="1"/>
  <c r="MU32" i="93" a="1"/>
  <c r="MU32" i="93" s="1"/>
  <c r="MU55" i="93" a="1"/>
  <c r="MU55" i="93" s="1"/>
  <c r="S9" i="93"/>
  <c r="WI12" i="93" a="1"/>
  <c r="WI12" i="93" s="1"/>
  <c r="WI15" i="93" a="1"/>
  <c r="WI15" i="93" s="1"/>
  <c r="YK18" i="91"/>
  <c r="YJ17" i="91"/>
  <c r="YJ16" i="91" s="1"/>
  <c r="YJ15" i="91" s="1"/>
  <c r="WI55" i="93" a="1"/>
  <c r="WI55" i="93" s="1"/>
  <c r="WI52" i="93" a="1"/>
  <c r="WI52" i="93" s="1"/>
  <c r="WI32" i="93" a="1"/>
  <c r="WI32" i="93" s="1"/>
  <c r="S8" i="93"/>
  <c r="ST12" i="93" a="1"/>
  <c r="ST12" i="93" s="1"/>
  <c r="ST15" i="93" a="1"/>
  <c r="ST15" i="93" s="1"/>
  <c r="UU17" i="91"/>
  <c r="UU16" i="91" s="1"/>
  <c r="UU15" i="91" s="1"/>
  <c r="UV18" i="91"/>
  <c r="ST55" i="93" a="1"/>
  <c r="ST55" i="93" s="1"/>
  <c r="ST52" i="93" a="1"/>
  <c r="ST52" i="93" s="1"/>
  <c r="ST32" i="93" a="1"/>
  <c r="ST32" i="93" s="1"/>
  <c r="YR15" i="93" a="1"/>
  <c r="YR15" i="93" s="1"/>
  <c r="YR12" i="93" a="1"/>
  <c r="YR12" i="93" s="1"/>
  <c r="AAS17" i="91"/>
  <c r="AAS16" i="91" s="1"/>
  <c r="AAS15" i="91" s="1"/>
  <c r="AAT18" i="91"/>
  <c r="YR55" i="93" a="1"/>
  <c r="YR55" i="93" s="1"/>
  <c r="YR32" i="93" a="1"/>
  <c r="YR32" i="93" s="1"/>
  <c r="YR52" i="93" a="1"/>
  <c r="YR52" i="93" s="1"/>
  <c r="HZ12" i="93" a="1"/>
  <c r="HZ12" i="93" s="1"/>
  <c r="HZ15" i="93" a="1"/>
  <c r="HZ15" i="93" s="1"/>
  <c r="KB18" i="91"/>
  <c r="KA17" i="91"/>
  <c r="KA16" i="91" s="1"/>
  <c r="KA15" i="91" s="1"/>
  <c r="HZ52" i="93" a="1"/>
  <c r="HZ52" i="93" s="1"/>
  <c r="HZ55" i="93" a="1"/>
  <c r="HZ55" i="93" s="1"/>
  <c r="HZ32" i="93" a="1"/>
  <c r="HZ32" i="93" s="1"/>
  <c r="HR246" i="91" l="1" a="1"/>
  <c r="HR246" i="91" s="1"/>
  <c r="FQ55" i="93" a="1"/>
  <c r="FQ55" i="93" s="1"/>
  <c r="HR238" i="91" a="1"/>
  <c r="HR238" i="91" s="1"/>
  <c r="HS18" i="91"/>
  <c r="FR12" i="93" s="1" a="1"/>
  <c r="FR12" i="93" s="1"/>
  <c r="HR242" i="91" a="1"/>
  <c r="HR242" i="91" s="1"/>
  <c r="FQ52" i="93" a="1"/>
  <c r="FQ52" i="93" s="1"/>
  <c r="HR247" i="91" a="1"/>
  <c r="HR247" i="91" s="1"/>
  <c r="HR243" i="91" a="1"/>
  <c r="HR243" i="91" s="1"/>
  <c r="HR239" i="91" a="1"/>
  <c r="HR239" i="91" s="1"/>
  <c r="NQ238" i="91" a="1"/>
  <c r="NQ238" i="91" s="1"/>
  <c r="LP52" i="93" a="1"/>
  <c r="LP52" i="93" s="1"/>
  <c r="NQ246" i="91" a="1"/>
  <c r="NQ246" i="91" s="1"/>
  <c r="NQ243" i="91" a="1"/>
  <c r="NQ243" i="91" s="1"/>
  <c r="LP55" i="93" a="1"/>
  <c r="LP55" i="93" s="1"/>
  <c r="LP15" i="93" a="1"/>
  <c r="LP15" i="93" s="1"/>
  <c r="LP32" i="93" a="1"/>
  <c r="LP32" i="93" s="1"/>
  <c r="NQ242" i="91" a="1"/>
  <c r="NQ242" i="91" s="1"/>
  <c r="NR18" i="91"/>
  <c r="LP12" i="93" a="1"/>
  <c r="LP12" i="93" s="1"/>
  <c r="NQ239" i="91" a="1"/>
  <c r="NQ239" i="91" s="1"/>
  <c r="NQ247" i="91" a="1"/>
  <c r="NQ247" i="91" s="1"/>
  <c r="NQ17" i="91"/>
  <c r="NQ16" i="91" s="1"/>
  <c r="NQ15" i="91" s="1"/>
  <c r="GV32" i="93" a="1"/>
  <c r="GV32" i="93" s="1"/>
  <c r="GV55" i="93" a="1"/>
  <c r="GV55" i="93" s="1"/>
  <c r="GV12" i="93" a="1"/>
  <c r="GV12" i="93" s="1"/>
  <c r="IW17" i="91"/>
  <c r="IW16" i="91" s="1"/>
  <c r="IW15" i="91" s="1"/>
  <c r="IX18" i="91"/>
  <c r="GV52" i="93" a="1"/>
  <c r="GV52" i="93" s="1"/>
  <c r="GV15" i="93" a="1"/>
  <c r="GV15" i="93" s="1"/>
  <c r="KB243" i="91" a="1"/>
  <c r="KB243" i="91" s="1"/>
  <c r="KB239" i="91" a="1"/>
  <c r="KB239" i="91" s="1"/>
  <c r="KB247" i="91" a="1"/>
  <c r="KB247" i="91" s="1"/>
  <c r="KB246" i="91" a="1"/>
  <c r="KB246" i="91" s="1"/>
  <c r="KB242" i="91" a="1"/>
  <c r="KB242" i="91" s="1"/>
  <c r="KB238" i="91" a="1"/>
  <c r="KB238" i="91" s="1"/>
  <c r="AAT247" i="91" a="1"/>
  <c r="AAT247" i="91" s="1"/>
  <c r="AAT243" i="91" a="1"/>
  <c r="AAT243" i="91" s="1"/>
  <c r="AAT239" i="91" a="1"/>
  <c r="AAT239" i="91" s="1"/>
  <c r="AAT242" i="91" a="1"/>
  <c r="AAT242" i="91" s="1"/>
  <c r="AAT238" i="91" a="1"/>
  <c r="AAT238" i="91" s="1"/>
  <c r="AAT246" i="91" a="1"/>
  <c r="AAT246" i="91" s="1"/>
  <c r="UV239" i="91" a="1"/>
  <c r="UV239" i="91" s="1"/>
  <c r="UV243" i="91" a="1"/>
  <c r="UV243" i="91" s="1"/>
  <c r="UV247" i="91" a="1"/>
  <c r="UV247" i="91" s="1"/>
  <c r="UV238" i="91" a="1"/>
  <c r="UV238" i="91" s="1"/>
  <c r="UV246" i="91" a="1"/>
  <c r="UV246" i="91" s="1"/>
  <c r="UV242" i="91" a="1"/>
  <c r="UV242" i="91" s="1"/>
  <c r="YK239" i="91" a="1"/>
  <c r="YK239" i="91" s="1"/>
  <c r="YK243" i="91" a="1"/>
  <c r="YK243" i="91" s="1"/>
  <c r="YK247" i="91" a="1"/>
  <c r="YK247" i="91" s="1"/>
  <c r="YK238" i="91" a="1"/>
  <c r="YK238" i="91" s="1"/>
  <c r="YK242" i="91" a="1"/>
  <c r="YK242" i="91" s="1"/>
  <c r="YK246" i="91" a="1"/>
  <c r="YK246" i="91" s="1"/>
  <c r="OW239" i="91" a="1"/>
  <c r="OW239" i="91" s="1"/>
  <c r="OW243" i="91" a="1"/>
  <c r="OW243" i="91" s="1"/>
  <c r="OW247" i="91" a="1"/>
  <c r="OW247" i="91" s="1"/>
  <c r="OW238" i="91" a="1"/>
  <c r="OW238" i="91" s="1"/>
  <c r="OW246" i="91" a="1"/>
  <c r="OW246" i="91" s="1"/>
  <c r="OW242" i="91" a="1"/>
  <c r="OW242" i="91" s="1"/>
  <c r="TP239" i="91" a="1"/>
  <c r="TP239" i="91" s="1"/>
  <c r="TP243" i="91" a="1"/>
  <c r="TP243" i="91" s="1"/>
  <c r="TP247" i="91" a="1"/>
  <c r="TP247" i="91" s="1"/>
  <c r="TP246" i="91" a="1"/>
  <c r="TP246" i="91" s="1"/>
  <c r="TP238" i="91" a="1"/>
  <c r="TP238" i="91" s="1"/>
  <c r="TP242" i="91" a="1"/>
  <c r="TP242" i="91" s="1"/>
  <c r="QC239" i="91" a="1"/>
  <c r="QC239" i="91" s="1"/>
  <c r="QC243" i="91" a="1"/>
  <c r="QC243" i="91" s="1"/>
  <c r="QC247" i="91" a="1"/>
  <c r="QC247" i="91" s="1"/>
  <c r="QC246" i="91" a="1"/>
  <c r="QC246" i="91" s="1"/>
  <c r="QC238" i="91" a="1"/>
  <c r="QC238" i="91" s="1"/>
  <c r="QC242" i="91" a="1"/>
  <c r="QC242" i="91" s="1"/>
  <c r="ZO239" i="91" a="1"/>
  <c r="ZO239" i="91" s="1"/>
  <c r="ZO243" i="91" a="1"/>
  <c r="ZO243" i="91" s="1"/>
  <c r="ZO247" i="91" a="1"/>
  <c r="ZO247" i="91" s="1"/>
  <c r="ZO238" i="91" a="1"/>
  <c r="ZO238" i="91" s="1"/>
  <c r="ZO242" i="91" a="1"/>
  <c r="ZO242" i="91" s="1"/>
  <c r="ZO246" i="91" a="1"/>
  <c r="ZO246" i="91" s="1"/>
  <c r="VZ239" i="91" a="1"/>
  <c r="VZ239" i="91" s="1"/>
  <c r="VZ243" i="91" a="1"/>
  <c r="VZ243" i="91" s="1"/>
  <c r="VZ247" i="91" a="1"/>
  <c r="VZ247" i="91" s="1"/>
  <c r="VZ238" i="91" a="1"/>
  <c r="VZ238" i="91" s="1"/>
  <c r="VZ242" i="91" a="1"/>
  <c r="VZ242" i="91" s="1"/>
  <c r="VZ246" i="91" a="1"/>
  <c r="VZ246" i="91" s="1"/>
  <c r="HS239" i="91" a="1"/>
  <c r="HS239" i="91" s="1"/>
  <c r="HS246" i="91" a="1"/>
  <c r="HS246" i="91" s="1"/>
  <c r="RF239" i="91" a="1"/>
  <c r="RF239" i="91" s="1"/>
  <c r="RF243" i="91" a="1"/>
  <c r="RF243" i="91" s="1"/>
  <c r="RF247" i="91" a="1"/>
  <c r="RF247" i="91" s="1"/>
  <c r="RF246" i="91" a="1"/>
  <c r="RF246" i="91" s="1"/>
  <c r="RF238" i="91" a="1"/>
  <c r="RF238" i="91" s="1"/>
  <c r="RF242" i="91" a="1"/>
  <c r="RF242" i="91" s="1"/>
  <c r="MM239" i="91" a="1"/>
  <c r="MM239" i="91" s="1"/>
  <c r="MM243" i="91" a="1"/>
  <c r="MM243" i="91" s="1"/>
  <c r="MM247" i="91" a="1"/>
  <c r="MM247" i="91" s="1"/>
  <c r="MM246" i="91" a="1"/>
  <c r="MM246" i="91" s="1"/>
  <c r="MM242" i="91" a="1"/>
  <c r="MM242" i="91" s="1"/>
  <c r="MM238" i="91" a="1"/>
  <c r="MM238" i="91" s="1"/>
  <c r="LG239" i="91" a="1"/>
  <c r="LG239" i="91" s="1"/>
  <c r="LG243" i="91" a="1"/>
  <c r="LG243" i="91" s="1"/>
  <c r="LG247" i="91" a="1"/>
  <c r="LG247" i="91" s="1"/>
  <c r="LG242" i="91" a="1"/>
  <c r="LG242" i="91" s="1"/>
  <c r="LG246" i="91" a="1"/>
  <c r="LG246" i="91" s="1"/>
  <c r="LG238" i="91" a="1"/>
  <c r="LG238" i="91" s="1"/>
  <c r="GM239" i="91" a="1"/>
  <c r="GM239" i="91" s="1"/>
  <c r="GM243" i="91" a="1"/>
  <c r="GM243" i="91" s="1"/>
  <c r="GM247" i="91" a="1"/>
  <c r="GM247" i="91" s="1"/>
  <c r="GM238" i="91" a="1"/>
  <c r="GM238" i="91" s="1"/>
  <c r="GM242" i="91" a="1"/>
  <c r="GM242" i="91" s="1"/>
  <c r="GM246" i="91" a="1"/>
  <c r="GM246" i="91" s="1"/>
  <c r="SK239" i="91" a="1"/>
  <c r="SK239" i="91" s="1"/>
  <c r="SK243" i="91" a="1"/>
  <c r="SK243" i="91" s="1"/>
  <c r="SK247" i="91" a="1"/>
  <c r="SK247" i="91" s="1"/>
  <c r="SK238" i="91" a="1"/>
  <c r="SK238" i="91" s="1"/>
  <c r="SK246" i="91" a="1"/>
  <c r="SK246" i="91" s="1"/>
  <c r="SK242" i="91" a="1"/>
  <c r="SK242" i="91" s="1"/>
  <c r="XE239" i="91" a="1"/>
  <c r="XE239" i="91" s="1"/>
  <c r="XE243" i="91" a="1"/>
  <c r="XE243" i="91" s="1"/>
  <c r="XE247" i="91" a="1"/>
  <c r="XE247" i="91" s="1"/>
  <c r="XE238" i="91" a="1"/>
  <c r="XE238" i="91" s="1"/>
  <c r="XE246" i="91" a="1"/>
  <c r="XE246" i="91" s="1"/>
  <c r="XE242" i="91" a="1"/>
  <c r="XE242" i="91" s="1"/>
  <c r="IW239" i="91" a="1"/>
  <c r="IW239" i="91" s="1"/>
  <c r="IW243" i="91" a="1"/>
  <c r="IW243" i="91" s="1"/>
  <c r="IW247" i="91" a="1"/>
  <c r="IW247" i="91" s="1"/>
  <c r="IW242" i="91" a="1"/>
  <c r="IW242" i="91" s="1"/>
  <c r="IW246" i="91" a="1"/>
  <c r="IW246" i="91" s="1"/>
  <c r="IW238" i="91" a="1"/>
  <c r="IW238" i="91" s="1"/>
  <c r="FH239" i="91" a="1"/>
  <c r="FH239" i="91" s="1"/>
  <c r="FH243" i="91" a="1"/>
  <c r="FH243" i="91" s="1"/>
  <c r="FH247" i="91" a="1"/>
  <c r="FH247" i="91" s="1"/>
  <c r="FH242" i="91" a="1"/>
  <c r="FH242" i="91" s="1"/>
  <c r="FH238" i="91" a="1"/>
  <c r="FH238" i="91" s="1"/>
  <c r="FH246" i="91" a="1"/>
  <c r="FH246" i="91" s="1"/>
  <c r="FH17" i="91"/>
  <c r="FH16" i="91" s="1"/>
  <c r="FH15" i="91" s="1"/>
  <c r="FI18" i="91"/>
  <c r="VD52" i="93" a="1"/>
  <c r="VD52" i="93" s="1"/>
  <c r="VD32" i="93" a="1"/>
  <c r="VD32" i="93" s="1"/>
  <c r="VD15" i="93" a="1"/>
  <c r="VD15" i="93" s="1"/>
  <c r="XF18" i="91"/>
  <c r="XE17" i="91"/>
  <c r="XE16" i="91" s="1"/>
  <c r="XE15" i="91" s="1"/>
  <c r="VD12" i="93" a="1"/>
  <c r="VD12" i="93" s="1"/>
  <c r="VD55" i="93" a="1"/>
  <c r="VD55" i="93" s="1"/>
  <c r="WJ12" i="93" a="1"/>
  <c r="WJ12" i="93" s="1"/>
  <c r="YL18" i="91"/>
  <c r="WJ15" i="93" a="1"/>
  <c r="WJ15" i="93" s="1"/>
  <c r="YK17" i="91"/>
  <c r="YK16" i="91" s="1"/>
  <c r="YK15" i="91" s="1"/>
  <c r="WJ55" i="93" a="1"/>
  <c r="WJ55" i="93" s="1"/>
  <c r="WJ32" i="93" a="1"/>
  <c r="WJ32" i="93" s="1"/>
  <c r="WJ52" i="93" a="1"/>
  <c r="WJ52" i="93" s="1"/>
  <c r="T9" i="93"/>
  <c r="T8" i="93"/>
  <c r="RO15" i="93" a="1"/>
  <c r="RO15" i="93" s="1"/>
  <c r="RO12" i="93" a="1"/>
  <c r="RO12" i="93" s="1"/>
  <c r="TQ18" i="91"/>
  <c r="TP17" i="91"/>
  <c r="TP16" i="91" s="1"/>
  <c r="TP15" i="91" s="1"/>
  <c r="RO52" i="93" a="1"/>
  <c r="RO52" i="93" s="1"/>
  <c r="RO32" i="93" a="1"/>
  <c r="RO32" i="93" s="1"/>
  <c r="RO55" i="93" a="1"/>
  <c r="RO55" i="93" s="1"/>
  <c r="EL15" i="93" a="1"/>
  <c r="EL15" i="93" s="1"/>
  <c r="EL12" i="93" a="1"/>
  <c r="EL12" i="93" s="1"/>
  <c r="GM17" i="91"/>
  <c r="GM16" i="91" s="1"/>
  <c r="GM15" i="91" s="1"/>
  <c r="GN18" i="91"/>
  <c r="EL52" i="93" a="1"/>
  <c r="EL52" i="93" s="1"/>
  <c r="EL55" i="93" a="1"/>
  <c r="EL55" i="93" s="1"/>
  <c r="EL32" i="93" a="1"/>
  <c r="EL32" i="93" s="1"/>
  <c r="QJ12" i="93" a="1"/>
  <c r="QJ12" i="93" s="1"/>
  <c r="QJ15" i="93" a="1"/>
  <c r="QJ15" i="93" s="1"/>
  <c r="SK17" i="91"/>
  <c r="SK16" i="91" s="1"/>
  <c r="SK15" i="91" s="1"/>
  <c r="SL18" i="91"/>
  <c r="QJ52" i="93" a="1"/>
  <c r="QJ52" i="93" s="1"/>
  <c r="QJ55" i="93" a="1"/>
  <c r="QJ55" i="93" s="1"/>
  <c r="QJ32" i="93" a="1"/>
  <c r="QJ32" i="93" s="1"/>
  <c r="IA15" i="93" a="1"/>
  <c r="IA15" i="93" s="1"/>
  <c r="IA12" i="93" a="1"/>
  <c r="IA12" i="93" s="1"/>
  <c r="KC18" i="91"/>
  <c r="KB17" i="91"/>
  <c r="KB16" i="91" s="1"/>
  <c r="KB15" i="91" s="1"/>
  <c r="IA52" i="93" a="1"/>
  <c r="IA52" i="93" s="1"/>
  <c r="IA55" i="93" a="1"/>
  <c r="IA55" i="93" s="1"/>
  <c r="IA32" i="93" a="1"/>
  <c r="IA32" i="93" s="1"/>
  <c r="MV12" i="93" a="1"/>
  <c r="MV12" i="93" s="1"/>
  <c r="MV15" i="93" a="1"/>
  <c r="MV15" i="93" s="1"/>
  <c r="OW17" i="91"/>
  <c r="OW16" i="91" s="1"/>
  <c r="OW15" i="91" s="1"/>
  <c r="OX18" i="91"/>
  <c r="MV55" i="93" a="1"/>
  <c r="MV55" i="93" s="1"/>
  <c r="MV32" i="93" a="1"/>
  <c r="MV32" i="93" s="1"/>
  <c r="MV52" i="93" a="1"/>
  <c r="MV52" i="93" s="1"/>
  <c r="PE15" i="93" a="1"/>
  <c r="PE15" i="93" s="1"/>
  <c r="PE12" i="93" a="1"/>
  <c r="PE12" i="93" s="1"/>
  <c r="RF17" i="91"/>
  <c r="RF16" i="91" s="1"/>
  <c r="RF15" i="91" s="1"/>
  <c r="RG18" i="91"/>
  <c r="PE55" i="93" a="1"/>
  <c r="PE55" i="93" s="1"/>
  <c r="PE52" i="93" a="1"/>
  <c r="PE52" i="93" s="1"/>
  <c r="PE32" i="93" a="1"/>
  <c r="PE32" i="93" s="1"/>
  <c r="OB12" i="93" a="1"/>
  <c r="OB12" i="93" s="1"/>
  <c r="OB15" i="93" a="1"/>
  <c r="OB15" i="93" s="1"/>
  <c r="QC17" i="91"/>
  <c r="QC16" i="91" s="1"/>
  <c r="QC15" i="91" s="1"/>
  <c r="QD18" i="91"/>
  <c r="OB32" i="93" a="1"/>
  <c r="OB32" i="93" s="1"/>
  <c r="OB55" i="93" a="1"/>
  <c r="OB55" i="93" s="1"/>
  <c r="OB52" i="93" a="1"/>
  <c r="OB52" i="93" s="1"/>
  <c r="XN12" i="93" a="1"/>
  <c r="XN12" i="93" s="1"/>
  <c r="XN15" i="93" a="1"/>
  <c r="XN15" i="93" s="1"/>
  <c r="ZP18" i="91"/>
  <c r="ZO17" i="91"/>
  <c r="ZO16" i="91" s="1"/>
  <c r="ZO15" i="91" s="1"/>
  <c r="XN52" i="93" a="1"/>
  <c r="XN52" i="93" s="1"/>
  <c r="XN55" i="93" a="1"/>
  <c r="XN55" i="93" s="1"/>
  <c r="XN32" i="93" a="1"/>
  <c r="XN32" i="93" s="1"/>
  <c r="TY15" i="93" a="1"/>
  <c r="TY15" i="93" s="1"/>
  <c r="TY12" i="93" a="1"/>
  <c r="TY12" i="93" s="1"/>
  <c r="WA18" i="91"/>
  <c r="VZ17" i="91"/>
  <c r="VZ16" i="91" s="1"/>
  <c r="VZ15" i="91" s="1"/>
  <c r="TY52" i="93" a="1"/>
  <c r="TY52" i="93" s="1"/>
  <c r="TY55" i="93" a="1"/>
  <c r="TY55" i="93" s="1"/>
  <c r="TY32" i="93" a="1"/>
  <c r="TY32" i="93" s="1"/>
  <c r="JF15" i="93" a="1"/>
  <c r="JF15" i="93" s="1"/>
  <c r="LG17" i="91"/>
  <c r="LG16" i="91" s="1"/>
  <c r="LG15" i="91" s="1"/>
  <c r="JF12" i="93" a="1"/>
  <c r="JF12" i="93" s="1"/>
  <c r="LH18" i="91"/>
  <c r="JF55" i="93" a="1"/>
  <c r="JF55" i="93" s="1"/>
  <c r="JF32" i="93" a="1"/>
  <c r="JF32" i="93" s="1"/>
  <c r="JF52" i="93" a="1"/>
  <c r="JF52" i="93" s="1"/>
  <c r="KL12" i="93" a="1"/>
  <c r="KL12" i="93" s="1"/>
  <c r="KL15" i="93" a="1"/>
  <c r="KL15" i="93" s="1"/>
  <c r="MN18" i="91"/>
  <c r="MM17" i="91"/>
  <c r="MM16" i="91" s="1"/>
  <c r="MM15" i="91" s="1"/>
  <c r="KL32" i="93" a="1"/>
  <c r="KL32" i="93" s="1"/>
  <c r="KL55" i="93" a="1"/>
  <c r="KL55" i="93" s="1"/>
  <c r="KL52" i="93" a="1"/>
  <c r="KL52" i="93" s="1"/>
  <c r="SU12" i="93" a="1"/>
  <c r="SU12" i="93" s="1"/>
  <c r="SU15" i="93" a="1"/>
  <c r="SU15" i="93" s="1"/>
  <c r="UW18" i="91"/>
  <c r="UV17" i="91"/>
  <c r="UV16" i="91" s="1"/>
  <c r="UV15" i="91" s="1"/>
  <c r="SU55" i="93" a="1"/>
  <c r="SU55" i="93" s="1"/>
  <c r="SU32" i="93" a="1"/>
  <c r="SU32" i="93" s="1"/>
  <c r="SU52" i="93" a="1"/>
  <c r="SU52" i="93" s="1"/>
  <c r="YS15" i="93" a="1"/>
  <c r="YS15" i="93" s="1"/>
  <c r="YS12" i="93" a="1"/>
  <c r="YS12" i="93" s="1"/>
  <c r="AAT17" i="91"/>
  <c r="AAT16" i="91" s="1"/>
  <c r="AAT15" i="91" s="1"/>
  <c r="AAU18" i="91"/>
  <c r="YS55" i="93" a="1"/>
  <c r="YS55" i="93" s="1"/>
  <c r="YS52" i="93" a="1"/>
  <c r="YS52" i="93" s="1"/>
  <c r="YS32" i="93" a="1"/>
  <c r="YS32" i="93" s="1"/>
  <c r="HS247" i="91" l="1" a="1"/>
  <c r="HS247" i="91" s="1"/>
  <c r="HS243" i="91" a="1"/>
  <c r="HS243" i="91" s="1"/>
  <c r="HT18" i="91"/>
  <c r="FS32" i="93" s="1" a="1"/>
  <c r="FS32" i="93" s="1"/>
  <c r="FR32" i="93" a="1"/>
  <c r="FR32" i="93" s="1"/>
  <c r="FR55" i="93" a="1"/>
  <c r="FR55" i="93" s="1"/>
  <c r="HS238" i="91" a="1"/>
  <c r="HS238" i="91" s="1"/>
  <c r="HS17" i="91"/>
  <c r="HS16" i="91" s="1"/>
  <c r="HS15" i="91" s="1"/>
  <c r="FR15" i="93" a="1"/>
  <c r="FR15" i="93" s="1"/>
  <c r="FR52" i="93" a="1"/>
  <c r="FR52" i="93" s="1"/>
  <c r="HS242" i="91" a="1"/>
  <c r="HS242" i="91" s="1"/>
  <c r="NR17" i="91"/>
  <c r="NR16" i="91" s="1"/>
  <c r="NR15" i="91" s="1"/>
  <c r="LQ32" i="93" a="1"/>
  <c r="LQ32" i="93" s="1"/>
  <c r="NR239" i="91" a="1"/>
  <c r="NR239" i="91" s="1"/>
  <c r="NR246" i="91" a="1"/>
  <c r="NR246" i="91" s="1"/>
  <c r="LQ12" i="93" a="1"/>
  <c r="LQ12" i="93" s="1"/>
  <c r="NS18" i="91"/>
  <c r="LQ15" i="93" a="1"/>
  <c r="LQ15" i="93" s="1"/>
  <c r="LQ52" i="93" a="1"/>
  <c r="LQ52" i="93" s="1"/>
  <c r="NR243" i="91" a="1"/>
  <c r="NR243" i="91" s="1"/>
  <c r="NR238" i="91" a="1"/>
  <c r="NR238" i="91" s="1"/>
  <c r="NR242" i="91" a="1"/>
  <c r="NR242" i="91" s="1"/>
  <c r="LQ55" i="93" a="1"/>
  <c r="LQ55" i="93" s="1"/>
  <c r="NR247" i="91" a="1"/>
  <c r="NR247" i="91" s="1"/>
  <c r="FJ18" i="91"/>
  <c r="FI17" i="91"/>
  <c r="FI16" i="91" s="1"/>
  <c r="FI15" i="91" s="1"/>
  <c r="GW12" i="93" a="1"/>
  <c r="GW12" i="93" s="1"/>
  <c r="GW52" i="93" a="1"/>
  <c r="GW52" i="93" s="1"/>
  <c r="IX242" i="91" a="1"/>
  <c r="IX242" i="91" s="1"/>
  <c r="GW15" i="93" a="1"/>
  <c r="GW15" i="93" s="1"/>
  <c r="IX246" i="91" a="1"/>
  <c r="IX246" i="91" s="1"/>
  <c r="IX17" i="91"/>
  <c r="IX16" i="91" s="1"/>
  <c r="IX15" i="91" s="1"/>
  <c r="IX238" i="91" a="1"/>
  <c r="IX238" i="91" s="1"/>
  <c r="IY18" i="91"/>
  <c r="GW55" i="93" a="1"/>
  <c r="GW55" i="93" s="1"/>
  <c r="GW32" i="93" a="1"/>
  <c r="GW32" i="93" s="1"/>
  <c r="IX247" i="91" a="1"/>
  <c r="IX247" i="91" s="1"/>
  <c r="IX239" i="91" a="1"/>
  <c r="IX239" i="91" s="1"/>
  <c r="IX243" i="91" a="1"/>
  <c r="IX243" i="91" s="1"/>
  <c r="AAU239" i="91" a="1"/>
  <c r="AAU239" i="91" s="1"/>
  <c r="AAU243" i="91" a="1"/>
  <c r="AAU243" i="91" s="1"/>
  <c r="AAU247" i="91" a="1"/>
  <c r="AAU247" i="91" s="1"/>
  <c r="AAU238" i="91" a="1"/>
  <c r="AAU238" i="91" s="1"/>
  <c r="AAU246" i="91" a="1"/>
  <c r="AAU246" i="91" s="1"/>
  <c r="AAU242" i="91" a="1"/>
  <c r="AAU242" i="91" s="1"/>
  <c r="UW239" i="91" a="1"/>
  <c r="UW239" i="91" s="1"/>
  <c r="UW243" i="91" a="1"/>
  <c r="UW243" i="91" s="1"/>
  <c r="UW247" i="91" a="1"/>
  <c r="UW247" i="91" s="1"/>
  <c r="UW246" i="91" a="1"/>
  <c r="UW246" i="91" s="1"/>
  <c r="UW242" i="91" a="1"/>
  <c r="UW242" i="91" s="1"/>
  <c r="UW238" i="91" a="1"/>
  <c r="UW238" i="91" s="1"/>
  <c r="MN239" i="91" a="1"/>
  <c r="MN239" i="91" s="1"/>
  <c r="MN243" i="91" a="1"/>
  <c r="MN243" i="91" s="1"/>
  <c r="MN247" i="91" a="1"/>
  <c r="MN247" i="91" s="1"/>
  <c r="MN246" i="91" a="1"/>
  <c r="MN246" i="91" s="1"/>
  <c r="MN242" i="91" a="1"/>
  <c r="MN242" i="91" s="1"/>
  <c r="MN238" i="91" a="1"/>
  <c r="MN238" i="91" s="1"/>
  <c r="LH239" i="91" a="1"/>
  <c r="LH239" i="91" s="1"/>
  <c r="LH243" i="91" a="1"/>
  <c r="LH243" i="91" s="1"/>
  <c r="LH247" i="91" a="1"/>
  <c r="LH247" i="91" s="1"/>
  <c r="LH246" i="91" a="1"/>
  <c r="LH246" i="91" s="1"/>
  <c r="LH242" i="91" a="1"/>
  <c r="LH242" i="91" s="1"/>
  <c r="LH238" i="91" a="1"/>
  <c r="LH238" i="91" s="1"/>
  <c r="WA239" i="91" a="1"/>
  <c r="WA239" i="91" s="1"/>
  <c r="WA243" i="91" a="1"/>
  <c r="WA243" i="91" s="1"/>
  <c r="WA247" i="91" a="1"/>
  <c r="WA247" i="91" s="1"/>
  <c r="WA242" i="91" a="1"/>
  <c r="WA242" i="91" s="1"/>
  <c r="WA246" i="91" a="1"/>
  <c r="WA246" i="91" s="1"/>
  <c r="WA238" i="91" a="1"/>
  <c r="WA238" i="91" s="1"/>
  <c r="ZP239" i="91" a="1"/>
  <c r="ZP239" i="91" s="1"/>
  <c r="ZP243" i="91" a="1"/>
  <c r="ZP243" i="91" s="1"/>
  <c r="ZP247" i="91" a="1"/>
  <c r="ZP247" i="91" s="1"/>
  <c r="ZP242" i="91" a="1"/>
  <c r="ZP242" i="91" s="1"/>
  <c r="ZP238" i="91" a="1"/>
  <c r="ZP238" i="91" s="1"/>
  <c r="ZP246" i="91" a="1"/>
  <c r="ZP246" i="91" s="1"/>
  <c r="QD239" i="91" a="1"/>
  <c r="QD239" i="91" s="1"/>
  <c r="QD243" i="91" a="1"/>
  <c r="QD243" i="91" s="1"/>
  <c r="QD247" i="91" a="1"/>
  <c r="QD247" i="91" s="1"/>
  <c r="QD238" i="91" a="1"/>
  <c r="QD238" i="91" s="1"/>
  <c r="QD242" i="91" a="1"/>
  <c r="QD242" i="91" s="1"/>
  <c r="QD246" i="91" a="1"/>
  <c r="QD246" i="91" s="1"/>
  <c r="RG239" i="91" a="1"/>
  <c r="RG239" i="91" s="1"/>
  <c r="RG243" i="91" a="1"/>
  <c r="RG243" i="91" s="1"/>
  <c r="RG247" i="91" a="1"/>
  <c r="RG247" i="91" s="1"/>
  <c r="RG242" i="91" a="1"/>
  <c r="RG242" i="91" s="1"/>
  <c r="RG246" i="91" a="1"/>
  <c r="RG246" i="91" s="1"/>
  <c r="RG238" i="91" a="1"/>
  <c r="RG238" i="91" s="1"/>
  <c r="OX239" i="91" a="1"/>
  <c r="OX239" i="91" s="1"/>
  <c r="OX243" i="91" a="1"/>
  <c r="OX243" i="91" s="1"/>
  <c r="OX247" i="91" a="1"/>
  <c r="OX247" i="91" s="1"/>
  <c r="OX246" i="91" a="1"/>
  <c r="OX246" i="91" s="1"/>
  <c r="OX238" i="91" a="1"/>
  <c r="OX238" i="91" s="1"/>
  <c r="OX242" i="91" a="1"/>
  <c r="OX242" i="91" s="1"/>
  <c r="KC247" i="91" a="1"/>
  <c r="KC247" i="91" s="1"/>
  <c r="KC243" i="91" a="1"/>
  <c r="KC243" i="91" s="1"/>
  <c r="KC239" i="91" a="1"/>
  <c r="KC239" i="91" s="1"/>
  <c r="KC246" i="91" a="1"/>
  <c r="KC246" i="91" s="1"/>
  <c r="KC242" i="91" a="1"/>
  <c r="KC242" i="91" s="1"/>
  <c r="KC238" i="91" a="1"/>
  <c r="KC238" i="91" s="1"/>
  <c r="SL243" i="91" a="1"/>
  <c r="SL243" i="91" s="1"/>
  <c r="SL239" i="91" a="1"/>
  <c r="SL239" i="91" s="1"/>
  <c r="SL247" i="91" a="1"/>
  <c r="SL247" i="91" s="1"/>
  <c r="SL238" i="91" a="1"/>
  <c r="SL238" i="91" s="1"/>
  <c r="SL242" i="91" a="1"/>
  <c r="SL242" i="91" s="1"/>
  <c r="SL246" i="91" a="1"/>
  <c r="SL246" i="91" s="1"/>
  <c r="GN243" i="91" a="1"/>
  <c r="GN243" i="91" s="1"/>
  <c r="GN239" i="91" a="1"/>
  <c r="GN239" i="91" s="1"/>
  <c r="GN247" i="91" a="1"/>
  <c r="GN247" i="91" s="1"/>
  <c r="GN238" i="91" a="1"/>
  <c r="GN238" i="91" s="1"/>
  <c r="GN242" i="91" a="1"/>
  <c r="GN242" i="91" s="1"/>
  <c r="GN246" i="91" a="1"/>
  <c r="GN246" i="91" s="1"/>
  <c r="TQ239" i="91" a="1"/>
  <c r="TQ239" i="91" s="1"/>
  <c r="TQ247" i="91" a="1"/>
  <c r="TQ247" i="91" s="1"/>
  <c r="TQ243" i="91" a="1"/>
  <c r="TQ243" i="91" s="1"/>
  <c r="TQ246" i="91" a="1"/>
  <c r="TQ246" i="91" s="1"/>
  <c r="TQ238" i="91" a="1"/>
  <c r="TQ238" i="91" s="1"/>
  <c r="TQ242" i="91" a="1"/>
  <c r="TQ242" i="91" s="1"/>
  <c r="YL239" i="91" a="1"/>
  <c r="YL239" i="91" s="1"/>
  <c r="YL243" i="91" a="1"/>
  <c r="YL243" i="91" s="1"/>
  <c r="YL247" i="91" a="1"/>
  <c r="YL247" i="91" s="1"/>
  <c r="YL242" i="91" a="1"/>
  <c r="YL242" i="91" s="1"/>
  <c r="YL246" i="91" a="1"/>
  <c r="YL246" i="91" s="1"/>
  <c r="YL238" i="91" a="1"/>
  <c r="YL238" i="91" s="1"/>
  <c r="XF239" i="91" a="1"/>
  <c r="XF239" i="91" s="1"/>
  <c r="XF243" i="91" a="1"/>
  <c r="XF243" i="91" s="1"/>
  <c r="XF247" i="91" a="1"/>
  <c r="XF247" i="91" s="1"/>
  <c r="XF238" i="91" a="1"/>
  <c r="XF238" i="91" s="1"/>
  <c r="XF246" i="91" a="1"/>
  <c r="XF246" i="91" s="1"/>
  <c r="XF242" i="91" a="1"/>
  <c r="XF242" i="91" s="1"/>
  <c r="FI239" i="91" a="1"/>
  <c r="FI239" i="91" s="1"/>
  <c r="FI243" i="91" a="1"/>
  <c r="FI243" i="91" s="1"/>
  <c r="FI247" i="91" a="1"/>
  <c r="FI247" i="91" s="1"/>
  <c r="FI238" i="91" a="1"/>
  <c r="FI238" i="91" s="1"/>
  <c r="FI242" i="91" a="1"/>
  <c r="FI242" i="91" s="1"/>
  <c r="FI246" i="91" a="1"/>
  <c r="FI246" i="91" s="1"/>
  <c r="VE55" i="93" a="1"/>
  <c r="VE55" i="93" s="1"/>
  <c r="VE52" i="93" a="1"/>
  <c r="VE52" i="93" s="1"/>
  <c r="VE12" i="93" a="1"/>
  <c r="VE12" i="93" s="1"/>
  <c r="VE15" i="93" a="1"/>
  <c r="VE15" i="93" s="1"/>
  <c r="VE32" i="93" a="1"/>
  <c r="VE32" i="93" s="1"/>
  <c r="XF17" i="91"/>
  <c r="XF16" i="91" s="1"/>
  <c r="XF15" i="91" s="1"/>
  <c r="XG18" i="91"/>
  <c r="JG15" i="93" a="1"/>
  <c r="JG15" i="93" s="1"/>
  <c r="JG12" i="93" a="1"/>
  <c r="JG12" i="93" s="1"/>
  <c r="LI18" i="91"/>
  <c r="LH17" i="91"/>
  <c r="LH16" i="91" s="1"/>
  <c r="LH15" i="91" s="1"/>
  <c r="JG52" i="93" a="1"/>
  <c r="JG52" i="93" s="1"/>
  <c r="JG55" i="93" a="1"/>
  <c r="JG55" i="93" s="1"/>
  <c r="JG32" i="93" a="1"/>
  <c r="JG32" i="93" s="1"/>
  <c r="PF15" i="93" a="1"/>
  <c r="PF15" i="93" s="1"/>
  <c r="PF12" i="93" a="1"/>
  <c r="PF12" i="93" s="1"/>
  <c r="RG17" i="91"/>
  <c r="RG16" i="91" s="1"/>
  <c r="RG15" i="91" s="1"/>
  <c r="RH18" i="91"/>
  <c r="PF55" i="93" a="1"/>
  <c r="PF55" i="93" s="1"/>
  <c r="PF52" i="93" a="1"/>
  <c r="PF52" i="93" s="1"/>
  <c r="PF32" i="93" a="1"/>
  <c r="PF32" i="93" s="1"/>
  <c r="MW15" i="93" a="1"/>
  <c r="MW15" i="93" s="1"/>
  <c r="MW12" i="93" a="1"/>
  <c r="MW12" i="93" s="1"/>
  <c r="OX17" i="91"/>
  <c r="OX16" i="91" s="1"/>
  <c r="OX15" i="91" s="1"/>
  <c r="OY18" i="91"/>
  <c r="MW32" i="93" a="1"/>
  <c r="MW32" i="93" s="1"/>
  <c r="MW55" i="93" a="1"/>
  <c r="MW55" i="93" s="1"/>
  <c r="MW52" i="93" a="1"/>
  <c r="MW52" i="93" s="1"/>
  <c r="QK12" i="93" a="1"/>
  <c r="QK12" i="93" s="1"/>
  <c r="QK15" i="93" a="1"/>
  <c r="QK15" i="93" s="1"/>
  <c r="SM18" i="91"/>
  <c r="SL17" i="91"/>
  <c r="SL16" i="91" s="1"/>
  <c r="SL15" i="91" s="1"/>
  <c r="QK55" i="93" a="1"/>
  <c r="QK55" i="93" s="1"/>
  <c r="QK52" i="93" a="1"/>
  <c r="QK52" i="93" s="1"/>
  <c r="QK32" i="93" a="1"/>
  <c r="QK32" i="93" s="1"/>
  <c r="EM15" i="93" a="1"/>
  <c r="EM15" i="93" s="1"/>
  <c r="EM12" i="93" a="1"/>
  <c r="EM12" i="93" s="1"/>
  <c r="GN17" i="91"/>
  <c r="GN16" i="91" s="1"/>
  <c r="GN15" i="91" s="1"/>
  <c r="GO18" i="91"/>
  <c r="EM32" i="93" a="1"/>
  <c r="EM32" i="93" s="1"/>
  <c r="EM52" i="93" a="1"/>
  <c r="EM52" i="93" s="1"/>
  <c r="EM55" i="93" a="1"/>
  <c r="EM55" i="93" s="1"/>
  <c r="FS12" i="93" a="1"/>
  <c r="FS12" i="93" s="1"/>
  <c r="FS15" i="93" a="1"/>
  <c r="FS15" i="93" s="1"/>
  <c r="HT17" i="91"/>
  <c r="HT16" i="91" s="1"/>
  <c r="HT15" i="91" s="1"/>
  <c r="HU18" i="91"/>
  <c r="XO12" i="93" a="1"/>
  <c r="XO12" i="93" s="1"/>
  <c r="XO15" i="93" a="1"/>
  <c r="XO15" i="93" s="1"/>
  <c r="ZQ18" i="91"/>
  <c r="ZP17" i="91"/>
  <c r="ZP16" i="91" s="1"/>
  <c r="ZP15" i="91" s="1"/>
  <c r="XO32" i="93" a="1"/>
  <c r="XO32" i="93" s="1"/>
  <c r="XO55" i="93" a="1"/>
  <c r="XO55" i="93" s="1"/>
  <c r="XO52" i="93" a="1"/>
  <c r="XO52" i="93" s="1"/>
  <c r="OC12" i="93" a="1"/>
  <c r="OC12" i="93" s="1"/>
  <c r="OC15" i="93" a="1"/>
  <c r="OC15" i="93" s="1"/>
  <c r="QD17" i="91"/>
  <c r="QD16" i="91" s="1"/>
  <c r="QD15" i="91" s="1"/>
  <c r="QE18" i="91"/>
  <c r="OC55" i="93" a="1"/>
  <c r="OC55" i="93" s="1"/>
  <c r="OC32" i="93" a="1"/>
  <c r="OC32" i="93" s="1"/>
  <c r="OC52" i="93" a="1"/>
  <c r="OC52" i="93" s="1"/>
  <c r="RP12" i="93" a="1"/>
  <c r="RP12" i="93" s="1"/>
  <c r="RP15" i="93" a="1"/>
  <c r="RP15" i="93" s="1"/>
  <c r="TR18" i="91"/>
  <c r="TQ17" i="91"/>
  <c r="TQ16" i="91" s="1"/>
  <c r="TQ15" i="91" s="1"/>
  <c r="RP55" i="93" a="1"/>
  <c r="RP55" i="93" s="1"/>
  <c r="RP32" i="93" a="1"/>
  <c r="RP32" i="93" s="1"/>
  <c r="RP52" i="93" a="1"/>
  <c r="RP52" i="93" s="1"/>
  <c r="IB12" i="93" a="1"/>
  <c r="IB12" i="93" s="1"/>
  <c r="IB15" i="93" a="1"/>
  <c r="IB15" i="93" s="1"/>
  <c r="KD18" i="91"/>
  <c r="KC17" i="91"/>
  <c r="KC16" i="91" s="1"/>
  <c r="KC15" i="91" s="1"/>
  <c r="IB52" i="93" a="1"/>
  <c r="IB52" i="93" s="1"/>
  <c r="IB32" i="93" a="1"/>
  <c r="IB32" i="93" s="1"/>
  <c r="IB55" i="93" a="1"/>
  <c r="IB55" i="93" s="1"/>
  <c r="TZ15" i="93" a="1"/>
  <c r="TZ15" i="93" s="1"/>
  <c r="WA17" i="91"/>
  <c r="WA16" i="91" s="1"/>
  <c r="WA15" i="91" s="1"/>
  <c r="TZ12" i="93" a="1"/>
  <c r="TZ12" i="93" s="1"/>
  <c r="WB18" i="91"/>
  <c r="TZ55" i="93" a="1"/>
  <c r="TZ55" i="93" s="1"/>
  <c r="TZ32" i="93" a="1"/>
  <c r="TZ32" i="93" s="1"/>
  <c r="TZ52" i="93" a="1"/>
  <c r="TZ52" i="93" s="1"/>
  <c r="U8" i="93"/>
  <c r="U9" i="93"/>
  <c r="WK12" i="93" a="1"/>
  <c r="WK12" i="93" s="1"/>
  <c r="WK15" i="93" a="1"/>
  <c r="WK15" i="93" s="1"/>
  <c r="YM18" i="91"/>
  <c r="YL17" i="91"/>
  <c r="YL16" i="91" s="1"/>
  <c r="YL15" i="91" s="1"/>
  <c r="WK32" i="93" a="1"/>
  <c r="WK32" i="93" s="1"/>
  <c r="WK52" i="93" a="1"/>
  <c r="WK52" i="93" s="1"/>
  <c r="WK55" i="93" a="1"/>
  <c r="WK55" i="93" s="1"/>
  <c r="KM15" i="93" a="1"/>
  <c r="KM15" i="93" s="1"/>
  <c r="KM12" i="93" a="1"/>
  <c r="KM12" i="93" s="1"/>
  <c r="MO18" i="91"/>
  <c r="MN17" i="91"/>
  <c r="MN16" i="91" s="1"/>
  <c r="MN15" i="91" s="1"/>
  <c r="KM55" i="93" a="1"/>
  <c r="KM55" i="93" s="1"/>
  <c r="KM32" i="93" a="1"/>
  <c r="KM32" i="93" s="1"/>
  <c r="KM52" i="93" a="1"/>
  <c r="KM52" i="93" s="1"/>
  <c r="YT12" i="93" a="1"/>
  <c r="YT12" i="93" s="1"/>
  <c r="YT15" i="93" a="1"/>
  <c r="YT15" i="93" s="1"/>
  <c r="AAU17" i="91"/>
  <c r="AAU16" i="91" s="1"/>
  <c r="AAU15" i="91" s="1"/>
  <c r="AAV18" i="91"/>
  <c r="YT55" i="93" a="1"/>
  <c r="YT55" i="93" s="1"/>
  <c r="YT52" i="93" a="1"/>
  <c r="YT52" i="93" s="1"/>
  <c r="YT32" i="93" a="1"/>
  <c r="YT32" i="93" s="1"/>
  <c r="SV12" i="93" a="1"/>
  <c r="SV12" i="93" s="1"/>
  <c r="SV15" i="93" a="1"/>
  <c r="SV15" i="93" s="1"/>
  <c r="UX18" i="91"/>
  <c r="UW17" i="91"/>
  <c r="UW16" i="91" s="1"/>
  <c r="UW15" i="91" s="1"/>
  <c r="SV55" i="93" a="1"/>
  <c r="SV55" i="93" s="1"/>
  <c r="SV32" i="93" a="1"/>
  <c r="SV32" i="93" s="1"/>
  <c r="SV52" i="93" a="1"/>
  <c r="SV52" i="93" s="1"/>
  <c r="FS55" i="93" l="1" a="1"/>
  <c r="FS55" i="93" s="1"/>
  <c r="FS52" i="93" a="1"/>
  <c r="FS52" i="93" s="1"/>
  <c r="HT242" i="91" a="1"/>
  <c r="HT242" i="91" s="1"/>
  <c r="HT247" i="91" a="1"/>
  <c r="HT247" i="91" s="1"/>
  <c r="HT238" i="91" a="1"/>
  <c r="HT238" i="91" s="1"/>
  <c r="HT246" i="91" a="1"/>
  <c r="HT246" i="91" s="1"/>
  <c r="HT243" i="91" a="1"/>
  <c r="HT243" i="91" s="1"/>
  <c r="HT239" i="91" a="1"/>
  <c r="HT239" i="91" s="1"/>
  <c r="NS239" i="91" a="1"/>
  <c r="NS239" i="91" s="1"/>
  <c r="LR55" i="93" a="1"/>
  <c r="LR55" i="93" s="1"/>
  <c r="NS247" i="91" a="1"/>
  <c r="NS247" i="91" s="1"/>
  <c r="NS17" i="91"/>
  <c r="NS16" i="91" s="1"/>
  <c r="NS15" i="91" s="1"/>
  <c r="NS243" i="91" a="1"/>
  <c r="NS243" i="91" s="1"/>
  <c r="NS238" i="91" a="1"/>
  <c r="NS238" i="91" s="1"/>
  <c r="NS246" i="91" a="1"/>
  <c r="NS246" i="91" s="1"/>
  <c r="NS242" i="91" a="1"/>
  <c r="NS242" i="91" s="1"/>
  <c r="LR52" i="93" a="1"/>
  <c r="LR52" i="93" s="1"/>
  <c r="LR12" i="93" a="1"/>
  <c r="LR12" i="93" s="1"/>
  <c r="LR15" i="93" a="1"/>
  <c r="LR15" i="93" s="1"/>
  <c r="LR32" i="93" a="1"/>
  <c r="LR32" i="93" s="1"/>
  <c r="NT18" i="91"/>
  <c r="IY247" i="91" a="1"/>
  <c r="IY247" i="91" s="1"/>
  <c r="IY243" i="91" a="1"/>
  <c r="IY243" i="91" s="1"/>
  <c r="IY246" i="91" a="1"/>
  <c r="IY246" i="91" s="1"/>
  <c r="IY238" i="91" a="1"/>
  <c r="IY238" i="91" s="1"/>
  <c r="IY239" i="91" a="1"/>
  <c r="IY239" i="91" s="1"/>
  <c r="GX32" i="93" a="1"/>
  <c r="GX32" i="93" s="1"/>
  <c r="GX12" i="93" a="1"/>
  <c r="GX12" i="93" s="1"/>
  <c r="GX15" i="93" a="1"/>
  <c r="GX15" i="93" s="1"/>
  <c r="IY17" i="91"/>
  <c r="IY16" i="91" s="1"/>
  <c r="IY15" i="91" s="1"/>
  <c r="GX52" i="93" a="1"/>
  <c r="GX52" i="93" s="1"/>
  <c r="IY242" i="91" a="1"/>
  <c r="IY242" i="91" s="1"/>
  <c r="IZ18" i="91"/>
  <c r="GX55" i="93" a="1"/>
  <c r="GX55" i="93" s="1"/>
  <c r="FJ247" i="91" a="1"/>
  <c r="FJ247" i="91" s="1"/>
  <c r="FJ238" i="91" a="1"/>
  <c r="FJ238" i="91" s="1"/>
  <c r="FJ242" i="91" a="1"/>
  <c r="FJ242" i="91" s="1"/>
  <c r="FJ243" i="91" a="1"/>
  <c r="FJ243" i="91" s="1"/>
  <c r="FJ246" i="91" a="1"/>
  <c r="FJ246" i="91" s="1"/>
  <c r="FJ17" i="91"/>
  <c r="FJ16" i="91" s="1"/>
  <c r="FJ15" i="91" s="1"/>
  <c r="FK18" i="91"/>
  <c r="FJ239" i="91" a="1"/>
  <c r="FJ239" i="91" s="1"/>
  <c r="UX239" i="91" a="1"/>
  <c r="UX239" i="91" s="1"/>
  <c r="UX243" i="91" a="1"/>
  <c r="UX243" i="91" s="1"/>
  <c r="UX247" i="91" a="1"/>
  <c r="UX247" i="91" s="1"/>
  <c r="UX246" i="91" a="1"/>
  <c r="UX246" i="91" s="1"/>
  <c r="UX242" i="91" a="1"/>
  <c r="UX242" i="91" s="1"/>
  <c r="UX238" i="91" a="1"/>
  <c r="UX238" i="91" s="1"/>
  <c r="AAV239" i="91" a="1"/>
  <c r="AAV239" i="91" s="1"/>
  <c r="AAV243" i="91" a="1"/>
  <c r="AAV243" i="91" s="1"/>
  <c r="AAV247" i="91" a="1"/>
  <c r="AAV247" i="91" s="1"/>
  <c r="AAV242" i="91" a="1"/>
  <c r="AAV242" i="91" s="1"/>
  <c r="AAV238" i="91" a="1"/>
  <c r="AAV238" i="91" s="1"/>
  <c r="AAV246" i="91" a="1"/>
  <c r="AAV246" i="91" s="1"/>
  <c r="MO239" i="91" a="1"/>
  <c r="MO239" i="91" s="1"/>
  <c r="MO243" i="91" a="1"/>
  <c r="MO243" i="91" s="1"/>
  <c r="MO247" i="91" a="1"/>
  <c r="MO247" i="91" s="1"/>
  <c r="MO238" i="91" a="1"/>
  <c r="MO238" i="91" s="1"/>
  <c r="MO246" i="91" a="1"/>
  <c r="MO246" i="91" s="1"/>
  <c r="MO242" i="91" a="1"/>
  <c r="MO242" i="91" s="1"/>
  <c r="YM239" i="91" a="1"/>
  <c r="YM239" i="91" s="1"/>
  <c r="YM243" i="91" a="1"/>
  <c r="YM243" i="91" s="1"/>
  <c r="YM247" i="91" a="1"/>
  <c r="YM247" i="91" s="1"/>
  <c r="YM242" i="91" a="1"/>
  <c r="YM242" i="91" s="1"/>
  <c r="YM246" i="91" a="1"/>
  <c r="YM246" i="91" s="1"/>
  <c r="YM238" i="91" a="1"/>
  <c r="YM238" i="91" s="1"/>
  <c r="WB239" i="91" a="1"/>
  <c r="WB239" i="91" s="1"/>
  <c r="WB247" i="91" a="1"/>
  <c r="WB247" i="91" s="1"/>
  <c r="WB243" i="91" a="1"/>
  <c r="WB243" i="91" s="1"/>
  <c r="WB246" i="91" a="1"/>
  <c r="WB246" i="91" s="1"/>
  <c r="WB238" i="91" a="1"/>
  <c r="WB238" i="91" s="1"/>
  <c r="WB242" i="91" a="1"/>
  <c r="WB242" i="91" s="1"/>
  <c r="KD239" i="91" a="1"/>
  <c r="KD239" i="91" s="1"/>
  <c r="KD243" i="91" a="1"/>
  <c r="KD243" i="91" s="1"/>
  <c r="KD247" i="91" a="1"/>
  <c r="KD247" i="91" s="1"/>
  <c r="KD242" i="91" a="1"/>
  <c r="KD242" i="91" s="1"/>
  <c r="KD246" i="91" a="1"/>
  <c r="KD246" i="91" s="1"/>
  <c r="KD238" i="91" a="1"/>
  <c r="KD238" i="91" s="1"/>
  <c r="TR239" i="91" a="1"/>
  <c r="TR239" i="91" s="1"/>
  <c r="TR243" i="91" a="1"/>
  <c r="TR243" i="91" s="1"/>
  <c r="TR247" i="91" a="1"/>
  <c r="TR247" i="91" s="1"/>
  <c r="TR246" i="91" a="1"/>
  <c r="TR246" i="91" s="1"/>
  <c r="TR238" i="91" a="1"/>
  <c r="TR238" i="91" s="1"/>
  <c r="TR242" i="91" a="1"/>
  <c r="TR242" i="91" s="1"/>
  <c r="QE243" i="91" a="1"/>
  <c r="QE243" i="91" s="1"/>
  <c r="QE239" i="91" a="1"/>
  <c r="QE239" i="91" s="1"/>
  <c r="QE247" i="91" a="1"/>
  <c r="QE247" i="91" s="1"/>
  <c r="QE242" i="91" a="1"/>
  <c r="QE242" i="91" s="1"/>
  <c r="QE246" i="91" a="1"/>
  <c r="QE246" i="91" s="1"/>
  <c r="QE238" i="91" a="1"/>
  <c r="QE238" i="91" s="1"/>
  <c r="ZQ239" i="91" a="1"/>
  <c r="ZQ239" i="91" s="1"/>
  <c r="ZQ243" i="91" a="1"/>
  <c r="ZQ243" i="91" s="1"/>
  <c r="ZQ247" i="91" a="1"/>
  <c r="ZQ247" i="91" s="1"/>
  <c r="ZQ246" i="91" a="1"/>
  <c r="ZQ246" i="91" s="1"/>
  <c r="ZQ238" i="91" a="1"/>
  <c r="ZQ238" i="91" s="1"/>
  <c r="ZQ242" i="91" a="1"/>
  <c r="ZQ242" i="91" s="1"/>
  <c r="HU239" i="91" a="1"/>
  <c r="HU239" i="91" s="1"/>
  <c r="HU243" i="91" a="1"/>
  <c r="HU243" i="91" s="1"/>
  <c r="HU247" i="91" a="1"/>
  <c r="HU247" i="91" s="1"/>
  <c r="HU246" i="91" a="1"/>
  <c r="HU246" i="91" s="1"/>
  <c r="HU242" i="91" a="1"/>
  <c r="HU242" i="91" s="1"/>
  <c r="HU238" i="91" a="1"/>
  <c r="HU238" i="91" s="1"/>
  <c r="GO239" i="91" a="1"/>
  <c r="GO239" i="91" s="1"/>
  <c r="GO243" i="91" a="1"/>
  <c r="GO243" i="91" s="1"/>
  <c r="GO247" i="91" a="1"/>
  <c r="GO247" i="91" s="1"/>
  <c r="GO238" i="91" a="1"/>
  <c r="GO238" i="91" s="1"/>
  <c r="GO246" i="91" a="1"/>
  <c r="GO246" i="91" s="1"/>
  <c r="GO242" i="91" a="1"/>
  <c r="GO242" i="91" s="1"/>
  <c r="SM239" i="91" a="1"/>
  <c r="SM239" i="91" s="1"/>
  <c r="SM243" i="91" a="1"/>
  <c r="SM243" i="91" s="1"/>
  <c r="SM247" i="91" a="1"/>
  <c r="SM247" i="91" s="1"/>
  <c r="SM242" i="91" a="1"/>
  <c r="SM242" i="91" s="1"/>
  <c r="SM246" i="91" a="1"/>
  <c r="SM246" i="91" s="1"/>
  <c r="SM238" i="91" a="1"/>
  <c r="SM238" i="91" s="1"/>
  <c r="OY239" i="91" a="1"/>
  <c r="OY239" i="91" s="1"/>
  <c r="OY243" i="91" a="1"/>
  <c r="OY243" i="91" s="1"/>
  <c r="OY247" i="91" a="1"/>
  <c r="OY247" i="91" s="1"/>
  <c r="OY238" i="91" a="1"/>
  <c r="OY238" i="91" s="1"/>
  <c r="OY242" i="91" a="1"/>
  <c r="OY242" i="91" s="1"/>
  <c r="OY246" i="91" a="1"/>
  <c r="OY246" i="91" s="1"/>
  <c r="RH243" i="91" a="1"/>
  <c r="RH243" i="91" s="1"/>
  <c r="RH239" i="91" a="1"/>
  <c r="RH239" i="91" s="1"/>
  <c r="RH247" i="91" a="1"/>
  <c r="RH247" i="91" s="1"/>
  <c r="RH242" i="91" a="1"/>
  <c r="RH242" i="91" s="1"/>
  <c r="RH238" i="91" a="1"/>
  <c r="RH238" i="91" s="1"/>
  <c r="RH246" i="91" a="1"/>
  <c r="RH246" i="91" s="1"/>
  <c r="LI239" i="91" a="1"/>
  <c r="LI239" i="91" s="1"/>
  <c r="LI243" i="91" a="1"/>
  <c r="LI243" i="91" s="1"/>
  <c r="LI247" i="91" a="1"/>
  <c r="LI247" i="91" s="1"/>
  <c r="LI242" i="91" a="1"/>
  <c r="LI242" i="91" s="1"/>
  <c r="LI238" i="91" a="1"/>
  <c r="LI238" i="91" s="1"/>
  <c r="LI246" i="91" a="1"/>
  <c r="LI246" i="91" s="1"/>
  <c r="XG239" i="91" a="1"/>
  <c r="XG239" i="91" s="1"/>
  <c r="XG243" i="91" a="1"/>
  <c r="XG243" i="91" s="1"/>
  <c r="XG247" i="91" a="1"/>
  <c r="XG247" i="91" s="1"/>
  <c r="XG246" i="91" a="1"/>
  <c r="XG246" i="91" s="1"/>
  <c r="XG242" i="91" a="1"/>
  <c r="XG242" i="91" s="1"/>
  <c r="XG238" i="91" a="1"/>
  <c r="XG238" i="91" s="1"/>
  <c r="XG17" i="91"/>
  <c r="XG16" i="91" s="1"/>
  <c r="XG15" i="91" s="1"/>
  <c r="VF12" i="93" a="1"/>
  <c r="VF12" i="93" s="1"/>
  <c r="VF52" i="93" a="1"/>
  <c r="VF52" i="93" s="1"/>
  <c r="VF15" i="93" a="1"/>
  <c r="VF15" i="93" s="1"/>
  <c r="XH18" i="91"/>
  <c r="VF55" i="93" a="1"/>
  <c r="VF55" i="93" s="1"/>
  <c r="VF32" i="93" a="1"/>
  <c r="VF32" i="93" s="1"/>
  <c r="WL15" i="93" a="1"/>
  <c r="WL15" i="93" s="1"/>
  <c r="WL12" i="93" a="1"/>
  <c r="WL12" i="93" s="1"/>
  <c r="YN18" i="91"/>
  <c r="YM17" i="91"/>
  <c r="YM16" i="91" s="1"/>
  <c r="YM15" i="91" s="1"/>
  <c r="WL32" i="93" a="1"/>
  <c r="WL32" i="93" s="1"/>
  <c r="WL55" i="93" a="1"/>
  <c r="WL55" i="93" s="1"/>
  <c r="WL52" i="93" a="1"/>
  <c r="WL52" i="93" s="1"/>
  <c r="KN15" i="93" a="1"/>
  <c r="KN15" i="93" s="1"/>
  <c r="KN12" i="93" a="1"/>
  <c r="KN12" i="93" s="1"/>
  <c r="MP18" i="91"/>
  <c r="MO17" i="91"/>
  <c r="MO16" i="91" s="1"/>
  <c r="MO15" i="91" s="1"/>
  <c r="KN32" i="93" a="1"/>
  <c r="KN32" i="93" s="1"/>
  <c r="KN52" i="93" a="1"/>
  <c r="KN52" i="93" s="1"/>
  <c r="KN55" i="93" a="1"/>
  <c r="KN55" i="93" s="1"/>
  <c r="KE18" i="91"/>
  <c r="IC12" i="93" a="1"/>
  <c r="IC12" i="93" s="1"/>
  <c r="IC15" i="93" a="1"/>
  <c r="IC15" i="93" s="1"/>
  <c r="KD17" i="91"/>
  <c r="KD16" i="91" s="1"/>
  <c r="KD15" i="91" s="1"/>
  <c r="IC55" i="93" a="1"/>
  <c r="IC55" i="93" s="1"/>
  <c r="IC52" i="93" a="1"/>
  <c r="IC52" i="93" s="1"/>
  <c r="IC32" i="93" a="1"/>
  <c r="IC32" i="93" s="1"/>
  <c r="RQ15" i="93" a="1"/>
  <c r="RQ15" i="93" s="1"/>
  <c r="RQ12" i="93" a="1"/>
  <c r="RQ12" i="93" s="1"/>
  <c r="TS18" i="91"/>
  <c r="TR17" i="91"/>
  <c r="TR16" i="91" s="1"/>
  <c r="TR15" i="91" s="1"/>
  <c r="RQ32" i="93" a="1"/>
  <c r="RQ32" i="93" s="1"/>
  <c r="RQ52" i="93" a="1"/>
  <c r="RQ52" i="93" s="1"/>
  <c r="RQ55" i="93" a="1"/>
  <c r="RQ55" i="93" s="1"/>
  <c r="OD12" i="93" a="1"/>
  <c r="OD12" i="93" s="1"/>
  <c r="OD15" i="93" a="1"/>
  <c r="OD15" i="93" s="1"/>
  <c r="QE17" i="91"/>
  <c r="QE16" i="91" s="1"/>
  <c r="QE15" i="91" s="1"/>
  <c r="QF18" i="91"/>
  <c r="OD32" i="93" a="1"/>
  <c r="OD32" i="93" s="1"/>
  <c r="OD52" i="93" a="1"/>
  <c r="OD52" i="93" s="1"/>
  <c r="OD55" i="93" a="1"/>
  <c r="OD55" i="93" s="1"/>
  <c r="XP12" i="93" a="1"/>
  <c r="XP12" i="93" s="1"/>
  <c r="XP15" i="93" a="1"/>
  <c r="XP15" i="93" s="1"/>
  <c r="ZQ17" i="91"/>
  <c r="ZQ16" i="91" s="1"/>
  <c r="ZQ15" i="91" s="1"/>
  <c r="ZR18" i="91"/>
  <c r="XP55" i="93" a="1"/>
  <c r="XP55" i="93" s="1"/>
  <c r="XP32" i="93" a="1"/>
  <c r="XP32" i="93" s="1"/>
  <c r="XP52" i="93" a="1"/>
  <c r="XP52" i="93" s="1"/>
  <c r="FT12" i="93" a="1"/>
  <c r="FT12" i="93" s="1"/>
  <c r="FT15" i="93" a="1"/>
  <c r="FT15" i="93" s="1"/>
  <c r="HU17" i="91"/>
  <c r="HU16" i="91" s="1"/>
  <c r="HU15" i="91" s="1"/>
  <c r="HV18" i="91"/>
  <c r="FT52" i="93" a="1"/>
  <c r="FT52" i="93" s="1"/>
  <c r="FT55" i="93" a="1"/>
  <c r="FT55" i="93" s="1"/>
  <c r="FT32" i="93" a="1"/>
  <c r="FT32" i="93" s="1"/>
  <c r="EN15" i="93" a="1"/>
  <c r="EN15" i="93" s="1"/>
  <c r="EN12" i="93" a="1"/>
  <c r="EN12" i="93" s="1"/>
  <c r="GO17" i="91"/>
  <c r="GO16" i="91" s="1"/>
  <c r="GO15" i="91" s="1"/>
  <c r="GP18" i="91"/>
  <c r="EN52" i="93" a="1"/>
  <c r="EN52" i="93" s="1"/>
  <c r="EN55" i="93" a="1"/>
  <c r="EN55" i="93" s="1"/>
  <c r="EN32" i="93" a="1"/>
  <c r="EN32" i="93" s="1"/>
  <c r="MX12" i="93" a="1"/>
  <c r="MX12" i="93" s="1"/>
  <c r="MX15" i="93" a="1"/>
  <c r="MX15" i="93" s="1"/>
  <c r="OY17" i="91"/>
  <c r="OY16" i="91" s="1"/>
  <c r="OY15" i="91" s="1"/>
  <c r="OZ18" i="91"/>
  <c r="MX32" i="93" a="1"/>
  <c r="MX32" i="93" s="1"/>
  <c r="MX52" i="93" a="1"/>
  <c r="MX52" i="93" s="1"/>
  <c r="MX55" i="93" a="1"/>
  <c r="MX55" i="93" s="1"/>
  <c r="PG12" i="93" a="1"/>
  <c r="PG12" i="93" s="1"/>
  <c r="PG15" i="93" a="1"/>
  <c r="PG15" i="93" s="1"/>
  <c r="RH17" i="91"/>
  <c r="RH16" i="91" s="1"/>
  <c r="RH15" i="91" s="1"/>
  <c r="RI18" i="91"/>
  <c r="PG55" i="93" a="1"/>
  <c r="PG55" i="93" s="1"/>
  <c r="PG52" i="93" a="1"/>
  <c r="PG52" i="93" s="1"/>
  <c r="PG32" i="93" a="1"/>
  <c r="PG32" i="93" s="1"/>
  <c r="YU12" i="93" a="1"/>
  <c r="YU12" i="93" s="1"/>
  <c r="YU15" i="93" a="1"/>
  <c r="YU15" i="93" s="1"/>
  <c r="AAV17" i="91"/>
  <c r="AAV16" i="91" s="1"/>
  <c r="AAV15" i="91" s="1"/>
  <c r="AAW18" i="91"/>
  <c r="YU32" i="93" a="1"/>
  <c r="YU32" i="93" s="1"/>
  <c r="YU52" i="93" a="1"/>
  <c r="YU52" i="93" s="1"/>
  <c r="YU55" i="93" a="1"/>
  <c r="YU55" i="93" s="1"/>
  <c r="JH12" i="93" a="1"/>
  <c r="JH12" i="93" s="1"/>
  <c r="JH15" i="93" a="1"/>
  <c r="JH15" i="93" s="1"/>
  <c r="LJ18" i="91"/>
  <c r="LI17" i="91"/>
  <c r="LI16" i="91" s="1"/>
  <c r="LI15" i="91" s="1"/>
  <c r="JH55" i="93" a="1"/>
  <c r="JH55" i="93" s="1"/>
  <c r="JH52" i="93" a="1"/>
  <c r="JH52" i="93" s="1"/>
  <c r="JH32" i="93" a="1"/>
  <c r="JH32" i="93" s="1"/>
  <c r="V9" i="93"/>
  <c r="QL15" i="93" a="1"/>
  <c r="QL15" i="93" s="1"/>
  <c r="QL12" i="93" a="1"/>
  <c r="QL12" i="93" s="1"/>
  <c r="SN18" i="91"/>
  <c r="SM17" i="91"/>
  <c r="SM16" i="91" s="1"/>
  <c r="SM15" i="91" s="1"/>
  <c r="QL52" i="93" a="1"/>
  <c r="QL52" i="93" s="1"/>
  <c r="QL55" i="93" a="1"/>
  <c r="QL55" i="93" s="1"/>
  <c r="QL32" i="93" a="1"/>
  <c r="QL32" i="93" s="1"/>
  <c r="V8" i="93"/>
  <c r="UA12" i="93" a="1"/>
  <c r="UA12" i="93" s="1"/>
  <c r="UA15" i="93" a="1"/>
  <c r="UA15" i="93" s="1"/>
  <c r="WC18" i="91"/>
  <c r="WB17" i="91"/>
  <c r="WB16" i="91" s="1"/>
  <c r="WB15" i="91" s="1"/>
  <c r="UA55" i="93" a="1"/>
  <c r="UA55" i="93" s="1"/>
  <c r="UA32" i="93" a="1"/>
  <c r="UA32" i="93" s="1"/>
  <c r="UA52" i="93" a="1"/>
  <c r="UA52" i="93" s="1"/>
  <c r="SW15" i="93" a="1"/>
  <c r="SW15" i="93" s="1"/>
  <c r="SW12" i="93" a="1"/>
  <c r="SW12" i="93" s="1"/>
  <c r="UY18" i="91"/>
  <c r="UX17" i="91"/>
  <c r="UX16" i="91" s="1"/>
  <c r="UX15" i="91" s="1"/>
  <c r="SW55" i="93" a="1"/>
  <c r="SW55" i="93" s="1"/>
  <c r="SW32" i="93" a="1"/>
  <c r="SW32" i="93" s="1"/>
  <c r="SW52" i="93" a="1"/>
  <c r="SW52" i="93" s="1"/>
  <c r="LS32" i="93" l="1" a="1"/>
  <c r="LS32" i="93" s="1"/>
  <c r="LS55" i="93" a="1"/>
  <c r="LS55" i="93" s="1"/>
  <c r="NT243" i="91" a="1"/>
  <c r="NT243" i="91" s="1"/>
  <c r="NT247" i="91" a="1"/>
  <c r="NT247" i="91" s="1"/>
  <c r="NT17" i="91"/>
  <c r="NT16" i="91" s="1"/>
  <c r="NT15" i="91" s="1"/>
  <c r="LS12" i="93" a="1"/>
  <c r="LS12" i="93" s="1"/>
  <c r="LS15" i="93" a="1"/>
  <c r="LS15" i="93" s="1"/>
  <c r="NU18" i="91"/>
  <c r="LS52" i="93" a="1"/>
  <c r="LS52" i="93" s="1"/>
  <c r="NT242" i="91" a="1"/>
  <c r="NT242" i="91" s="1"/>
  <c r="NT239" i="91" a="1"/>
  <c r="NT239" i="91" s="1"/>
  <c r="NT246" i="91" a="1"/>
  <c r="NT246" i="91" s="1"/>
  <c r="NT238" i="91" a="1"/>
  <c r="NT238" i="91" s="1"/>
  <c r="IZ17" i="91"/>
  <c r="IZ16" i="91" s="1"/>
  <c r="IZ15" i="91" s="1"/>
  <c r="JA18" i="91"/>
  <c r="IZ242" i="91" a="1"/>
  <c r="IZ242" i="91" s="1"/>
  <c r="IZ239" i="91" a="1"/>
  <c r="IZ239" i="91" s="1"/>
  <c r="GY32" i="93" a="1"/>
  <c r="GY32" i="93" s="1"/>
  <c r="GY52" i="93" a="1"/>
  <c r="GY52" i="93" s="1"/>
  <c r="GY55" i="93" a="1"/>
  <c r="GY55" i="93" s="1"/>
  <c r="IZ243" i="91" a="1"/>
  <c r="IZ243" i="91" s="1"/>
  <c r="GY15" i="93" a="1"/>
  <c r="GY15" i="93" s="1"/>
  <c r="IZ247" i="91" a="1"/>
  <c r="IZ247" i="91" s="1"/>
  <c r="GY12" i="93" a="1"/>
  <c r="GY12" i="93" s="1"/>
  <c r="IZ246" i="91" a="1"/>
  <c r="IZ246" i="91" s="1"/>
  <c r="IZ238" i="91" a="1"/>
  <c r="IZ238" i="91" s="1"/>
  <c r="FK247" i="91" a="1"/>
  <c r="FK247" i="91" s="1"/>
  <c r="FK243" i="91" a="1"/>
  <c r="FK243" i="91" s="1"/>
  <c r="FK238" i="91" a="1"/>
  <c r="FK238" i="91" s="1"/>
  <c r="FK242" i="91" a="1"/>
  <c r="FK242" i="91" s="1"/>
  <c r="FK246" i="91" a="1"/>
  <c r="FK246" i="91" s="1"/>
  <c r="FK239" i="91" a="1"/>
  <c r="FK239" i="91" s="1"/>
  <c r="FK17" i="91"/>
  <c r="FK16" i="91" s="1"/>
  <c r="FK15" i="91" s="1"/>
  <c r="FL18" i="91"/>
  <c r="UY239" i="91" a="1"/>
  <c r="UY239" i="91" s="1"/>
  <c r="UY243" i="91" a="1"/>
  <c r="UY243" i="91" s="1"/>
  <c r="UY247" i="91" a="1"/>
  <c r="UY247" i="91" s="1"/>
  <c r="UY242" i="91" a="1"/>
  <c r="UY242" i="91" s="1"/>
  <c r="UY246" i="91" a="1"/>
  <c r="UY246" i="91" s="1"/>
  <c r="UY238" i="91" a="1"/>
  <c r="UY238" i="91" s="1"/>
  <c r="WC243" i="91" a="1"/>
  <c r="WC243" i="91" s="1"/>
  <c r="WC239" i="91" a="1"/>
  <c r="WC239" i="91" s="1"/>
  <c r="WC247" i="91" a="1"/>
  <c r="WC247" i="91" s="1"/>
  <c r="WC238" i="91" a="1"/>
  <c r="WC238" i="91" s="1"/>
  <c r="WC242" i="91" a="1"/>
  <c r="WC242" i="91" s="1"/>
  <c r="WC246" i="91" a="1"/>
  <c r="WC246" i="91" s="1"/>
  <c r="SN239" i="91" a="1"/>
  <c r="SN239" i="91" s="1"/>
  <c r="SN247" i="91" a="1"/>
  <c r="SN247" i="91" s="1"/>
  <c r="SN243" i="91" a="1"/>
  <c r="SN243" i="91" s="1"/>
  <c r="SN242" i="91" a="1"/>
  <c r="SN242" i="91" s="1"/>
  <c r="SN246" i="91" a="1"/>
  <c r="SN246" i="91" s="1"/>
  <c r="SN238" i="91" a="1"/>
  <c r="SN238" i="91" s="1"/>
  <c r="LJ239" i="91" a="1"/>
  <c r="LJ239" i="91" s="1"/>
  <c r="LJ247" i="91" a="1"/>
  <c r="LJ247" i="91" s="1"/>
  <c r="LJ243" i="91" a="1"/>
  <c r="LJ243" i="91" s="1"/>
  <c r="LJ242" i="91" a="1"/>
  <c r="LJ242" i="91" s="1"/>
  <c r="LJ246" i="91" a="1"/>
  <c r="LJ246" i="91" s="1"/>
  <c r="LJ238" i="91" a="1"/>
  <c r="LJ238" i="91" s="1"/>
  <c r="AAW239" i="91" a="1"/>
  <c r="AAW239" i="91" s="1"/>
  <c r="AAW243" i="91" a="1"/>
  <c r="AAW243" i="91" s="1"/>
  <c r="AAW247" i="91" a="1"/>
  <c r="AAW247" i="91" s="1"/>
  <c r="AAW246" i="91" a="1"/>
  <c r="AAW246" i="91" s="1"/>
  <c r="AAW238" i="91" a="1"/>
  <c r="AAW238" i="91" s="1"/>
  <c r="AAW242" i="91" a="1"/>
  <c r="AAW242" i="91" s="1"/>
  <c r="RI239" i="91" a="1"/>
  <c r="RI239" i="91" s="1"/>
  <c r="RI243" i="91" a="1"/>
  <c r="RI243" i="91" s="1"/>
  <c r="RI247" i="91" a="1"/>
  <c r="RI247" i="91" s="1"/>
  <c r="RI246" i="91" a="1"/>
  <c r="RI246" i="91" s="1"/>
  <c r="RI242" i="91" a="1"/>
  <c r="RI242" i="91" s="1"/>
  <c r="RI238" i="91" a="1"/>
  <c r="RI238" i="91" s="1"/>
  <c r="OZ239" i="91" a="1"/>
  <c r="OZ239" i="91" s="1"/>
  <c r="OZ243" i="91" a="1"/>
  <c r="OZ243" i="91" s="1"/>
  <c r="OZ247" i="91" a="1"/>
  <c r="OZ247" i="91" s="1"/>
  <c r="OZ242" i="91" a="1"/>
  <c r="OZ242" i="91" s="1"/>
  <c r="OZ246" i="91" a="1"/>
  <c r="OZ246" i="91" s="1"/>
  <c r="OZ238" i="91" a="1"/>
  <c r="OZ238" i="91" s="1"/>
  <c r="GP239" i="91" a="1"/>
  <c r="GP239" i="91" s="1"/>
  <c r="GP243" i="91" a="1"/>
  <c r="GP243" i="91" s="1"/>
  <c r="GP247" i="91" a="1"/>
  <c r="GP247" i="91" s="1"/>
  <c r="GP242" i="91" a="1"/>
  <c r="GP242" i="91" s="1"/>
  <c r="GP246" i="91" a="1"/>
  <c r="GP246" i="91" s="1"/>
  <c r="GP238" i="91" a="1"/>
  <c r="GP238" i="91" s="1"/>
  <c r="HV239" i="91" a="1"/>
  <c r="HV239" i="91" s="1"/>
  <c r="HV243" i="91" a="1"/>
  <c r="HV243" i="91" s="1"/>
  <c r="HV247" i="91" a="1"/>
  <c r="HV247" i="91" s="1"/>
  <c r="HV242" i="91" a="1"/>
  <c r="HV242" i="91" s="1"/>
  <c r="HV238" i="91" a="1"/>
  <c r="HV238" i="91" s="1"/>
  <c r="HV246" i="91" a="1"/>
  <c r="HV246" i="91" s="1"/>
  <c r="ZR239" i="91" a="1"/>
  <c r="ZR239" i="91" s="1"/>
  <c r="ZR243" i="91" a="1"/>
  <c r="ZR243" i="91" s="1"/>
  <c r="ZR247" i="91" a="1"/>
  <c r="ZR247" i="91" s="1"/>
  <c r="ZR246" i="91" a="1"/>
  <c r="ZR246" i="91" s="1"/>
  <c r="ZR242" i="91" a="1"/>
  <c r="ZR242" i="91" s="1"/>
  <c r="ZR238" i="91" a="1"/>
  <c r="ZR238" i="91" s="1"/>
  <c r="QF239" i="91" a="1"/>
  <c r="QF239" i="91" s="1"/>
  <c r="QF243" i="91" a="1"/>
  <c r="QF243" i="91" s="1"/>
  <c r="QF247" i="91" a="1"/>
  <c r="QF247" i="91" s="1"/>
  <c r="QF246" i="91" a="1"/>
  <c r="QF246" i="91" s="1"/>
  <c r="QF242" i="91" a="1"/>
  <c r="QF242" i="91" s="1"/>
  <c r="QF238" i="91" a="1"/>
  <c r="QF238" i="91" s="1"/>
  <c r="TS239" i="91" a="1"/>
  <c r="TS239" i="91" s="1"/>
  <c r="TS243" i="91" a="1"/>
  <c r="TS243" i="91" s="1"/>
  <c r="TS247" i="91" a="1"/>
  <c r="TS247" i="91" s="1"/>
  <c r="TS246" i="91" a="1"/>
  <c r="TS246" i="91" s="1"/>
  <c r="TS238" i="91" a="1"/>
  <c r="TS238" i="91" s="1"/>
  <c r="TS242" i="91" a="1"/>
  <c r="TS242" i="91" s="1"/>
  <c r="KE239" i="91" a="1"/>
  <c r="KE239" i="91" s="1"/>
  <c r="KE243" i="91" a="1"/>
  <c r="KE243" i="91" s="1"/>
  <c r="KE247" i="91" a="1"/>
  <c r="KE247" i="91" s="1"/>
  <c r="KE238" i="91" a="1"/>
  <c r="KE238" i="91" s="1"/>
  <c r="KE242" i="91" a="1"/>
  <c r="KE242" i="91" s="1"/>
  <c r="KE246" i="91" a="1"/>
  <c r="KE246" i="91" s="1"/>
  <c r="MP239" i="91" a="1"/>
  <c r="MP239" i="91" s="1"/>
  <c r="MP243" i="91" a="1"/>
  <c r="MP243" i="91" s="1"/>
  <c r="MP247" i="91" a="1"/>
  <c r="MP247" i="91" s="1"/>
  <c r="MP238" i="91" a="1"/>
  <c r="MP238" i="91" s="1"/>
  <c r="MP246" i="91" a="1"/>
  <c r="MP246" i="91" s="1"/>
  <c r="MP242" i="91" a="1"/>
  <c r="MP242" i="91" s="1"/>
  <c r="YN239" i="91" a="1"/>
  <c r="YN239" i="91" s="1"/>
  <c r="YN243" i="91" a="1"/>
  <c r="YN243" i="91" s="1"/>
  <c r="YN247" i="91" a="1"/>
  <c r="YN247" i="91" s="1"/>
  <c r="YN246" i="91" a="1"/>
  <c r="YN246" i="91" s="1"/>
  <c r="YN242" i="91" a="1"/>
  <c r="YN242" i="91" s="1"/>
  <c r="YN238" i="91" a="1"/>
  <c r="YN238" i="91" s="1"/>
  <c r="XH239" i="91" a="1"/>
  <c r="XH239" i="91" s="1"/>
  <c r="XH247" i="91" a="1"/>
  <c r="XH247" i="91" s="1"/>
  <c r="XH243" i="91" a="1"/>
  <c r="XH243" i="91" s="1"/>
  <c r="XH246" i="91" a="1"/>
  <c r="XH246" i="91" s="1"/>
  <c r="XH242" i="91" a="1"/>
  <c r="XH242" i="91" s="1"/>
  <c r="XH238" i="91" a="1"/>
  <c r="XH238" i="91" s="1"/>
  <c r="VG32" i="93" a="1"/>
  <c r="VG32" i="93" s="1"/>
  <c r="VG52" i="93" a="1"/>
  <c r="VG52" i="93" s="1"/>
  <c r="VG55" i="93" a="1"/>
  <c r="VG55" i="93" s="1"/>
  <c r="XI18" i="91"/>
  <c r="XH17" i="91"/>
  <c r="XH16" i="91" s="1"/>
  <c r="XH15" i="91" s="1"/>
  <c r="VG12" i="93" a="1"/>
  <c r="VG12" i="93" s="1"/>
  <c r="VG15" i="93" a="1"/>
  <c r="VG15" i="93" s="1"/>
  <c r="KO12" i="93" a="1"/>
  <c r="KO12" i="93" s="1"/>
  <c r="KO15" i="93" a="1"/>
  <c r="KO15" i="93" s="1"/>
  <c r="MQ18" i="91"/>
  <c r="MP17" i="91"/>
  <c r="MP16" i="91" s="1"/>
  <c r="MP15" i="91" s="1"/>
  <c r="KO52" i="93" a="1"/>
  <c r="KO52" i="93" s="1"/>
  <c r="KO55" i="93" a="1"/>
  <c r="KO55" i="93" s="1"/>
  <c r="KO32" i="93" a="1"/>
  <c r="KO32" i="93" s="1"/>
  <c r="ID15" i="93" a="1"/>
  <c r="ID15" i="93" s="1"/>
  <c r="ID12" i="93" a="1"/>
  <c r="ID12" i="93" s="1"/>
  <c r="KE17" i="91"/>
  <c r="KE16" i="91" s="1"/>
  <c r="KE15" i="91" s="1"/>
  <c r="KF18" i="91"/>
  <c r="ID55" i="93" a="1"/>
  <c r="ID55" i="93" s="1"/>
  <c r="ID52" i="93" a="1"/>
  <c r="ID52" i="93" s="1"/>
  <c r="ID32" i="93" a="1"/>
  <c r="ID32" i="93" s="1"/>
  <c r="QM12" i="93" a="1"/>
  <c r="QM12" i="93" s="1"/>
  <c r="QM15" i="93" a="1"/>
  <c r="QM15" i="93" s="1"/>
  <c r="SO18" i="91"/>
  <c r="SN17" i="91"/>
  <c r="SN16" i="91" s="1"/>
  <c r="SN15" i="91" s="1"/>
  <c r="QM32" i="93" a="1"/>
  <c r="QM32" i="93" s="1"/>
  <c r="QM52" i="93" a="1"/>
  <c r="QM52" i="93" s="1"/>
  <c r="QM55" i="93" a="1"/>
  <c r="QM55" i="93" s="1"/>
  <c r="JI12" i="93" a="1"/>
  <c r="JI12" i="93" s="1"/>
  <c r="JI15" i="93" a="1"/>
  <c r="JI15" i="93" s="1"/>
  <c r="LJ17" i="91"/>
  <c r="LJ16" i="91" s="1"/>
  <c r="LJ15" i="91" s="1"/>
  <c r="LK18" i="91"/>
  <c r="JI55" i="93" a="1"/>
  <c r="JI55" i="93" s="1"/>
  <c r="JI52" i="93" a="1"/>
  <c r="JI52" i="93" s="1"/>
  <c r="JI32" i="93" a="1"/>
  <c r="JI32" i="93" s="1"/>
  <c r="UB15" i="93" a="1"/>
  <c r="UB15" i="93" s="1"/>
  <c r="UB12" i="93" a="1"/>
  <c r="UB12" i="93" s="1"/>
  <c r="WD18" i="91"/>
  <c r="WC17" i="91"/>
  <c r="WC16" i="91" s="1"/>
  <c r="WC15" i="91" s="1"/>
  <c r="UB55" i="93" a="1"/>
  <c r="UB55" i="93" s="1"/>
  <c r="UB52" i="93" a="1"/>
  <c r="UB52" i="93" s="1"/>
  <c r="UB32" i="93" a="1"/>
  <c r="UB32" i="93" s="1"/>
  <c r="YV12" i="93" a="1"/>
  <c r="YV12" i="93" s="1"/>
  <c r="YV15" i="93" a="1"/>
  <c r="YV15" i="93" s="1"/>
  <c r="AAW17" i="91"/>
  <c r="AAW16" i="91" s="1"/>
  <c r="AAW15" i="91" s="1"/>
  <c r="AAX18" i="91"/>
  <c r="YV52" i="93" a="1"/>
  <c r="YV52" i="93" s="1"/>
  <c r="YV32" i="93" a="1"/>
  <c r="YV32" i="93" s="1"/>
  <c r="YV55" i="93" a="1"/>
  <c r="YV55" i="93" s="1"/>
  <c r="PH12" i="93" a="1"/>
  <c r="PH12" i="93" s="1"/>
  <c r="PH15" i="93" a="1"/>
  <c r="PH15" i="93" s="1"/>
  <c r="RI17" i="91"/>
  <c r="RI16" i="91" s="1"/>
  <c r="RI15" i="91" s="1"/>
  <c r="RJ18" i="91"/>
  <c r="PH32" i="93" a="1"/>
  <c r="PH32" i="93" s="1"/>
  <c r="PH52" i="93" a="1"/>
  <c r="PH52" i="93" s="1"/>
  <c r="PH55" i="93" a="1"/>
  <c r="PH55" i="93" s="1"/>
  <c r="MY15" i="93" a="1"/>
  <c r="MY15" i="93" s="1"/>
  <c r="MY12" i="93" a="1"/>
  <c r="MY12" i="93" s="1"/>
  <c r="OZ17" i="91"/>
  <c r="OZ16" i="91" s="1"/>
  <c r="OZ15" i="91" s="1"/>
  <c r="PA18" i="91"/>
  <c r="MY32" i="93" a="1"/>
  <c r="MY32" i="93" s="1"/>
  <c r="MY55" i="93" a="1"/>
  <c r="MY55" i="93" s="1"/>
  <c r="MY52" i="93" a="1"/>
  <c r="MY52" i="93" s="1"/>
  <c r="EO15" i="93" a="1"/>
  <c r="EO15" i="93" s="1"/>
  <c r="EO12" i="93" a="1"/>
  <c r="EO12" i="93" s="1"/>
  <c r="GQ18" i="91"/>
  <c r="GP17" i="91"/>
  <c r="GP16" i="91" s="1"/>
  <c r="GP15" i="91" s="1"/>
  <c r="EO55" i="93" a="1"/>
  <c r="EO55" i="93" s="1"/>
  <c r="EO32" i="93" a="1"/>
  <c r="EO32" i="93" s="1"/>
  <c r="EO52" i="93" a="1"/>
  <c r="EO52" i="93" s="1"/>
  <c r="FU15" i="93" a="1"/>
  <c r="FU15" i="93" s="1"/>
  <c r="FU12" i="93" a="1"/>
  <c r="FU12" i="93" s="1"/>
  <c r="HW18" i="91"/>
  <c r="HV17" i="91"/>
  <c r="HV16" i="91" s="1"/>
  <c r="HV15" i="91" s="1"/>
  <c r="FU32" i="93" a="1"/>
  <c r="FU32" i="93" s="1"/>
  <c r="FU55" i="93" a="1"/>
  <c r="FU55" i="93" s="1"/>
  <c r="FU52" i="93" a="1"/>
  <c r="FU52" i="93" s="1"/>
  <c r="XQ12" i="93" a="1"/>
  <c r="XQ12" i="93" s="1"/>
  <c r="XQ15" i="93" a="1"/>
  <c r="XQ15" i="93" s="1"/>
  <c r="ZR17" i="91"/>
  <c r="ZR16" i="91" s="1"/>
  <c r="ZR15" i="91" s="1"/>
  <c r="ZS18" i="91"/>
  <c r="XQ32" i="93" a="1"/>
  <c r="XQ32" i="93" s="1"/>
  <c r="XQ52" i="93" a="1"/>
  <c r="XQ52" i="93" s="1"/>
  <c r="XQ55" i="93" a="1"/>
  <c r="XQ55" i="93" s="1"/>
  <c r="OE15" i="93" a="1"/>
  <c r="OE15" i="93" s="1"/>
  <c r="OE12" i="93" a="1"/>
  <c r="OE12" i="93" s="1"/>
  <c r="QF17" i="91"/>
  <c r="QF16" i="91" s="1"/>
  <c r="QF15" i="91" s="1"/>
  <c r="QG18" i="91"/>
  <c r="OE32" i="93" a="1"/>
  <c r="OE32" i="93" s="1"/>
  <c r="OE55" i="93" a="1"/>
  <c r="OE55" i="93" s="1"/>
  <c r="OE52" i="93" a="1"/>
  <c r="OE52" i="93" s="1"/>
  <c r="RR12" i="93" a="1"/>
  <c r="RR12" i="93" s="1"/>
  <c r="RR15" i="93" a="1"/>
  <c r="RR15" i="93" s="1"/>
  <c r="TS17" i="91"/>
  <c r="TS16" i="91" s="1"/>
  <c r="TS15" i="91" s="1"/>
  <c r="TT18" i="91"/>
  <c r="RR55" i="93" a="1"/>
  <c r="RR55" i="93" s="1"/>
  <c r="RR32" i="93" a="1"/>
  <c r="RR32" i="93" s="1"/>
  <c r="RR52" i="93" a="1"/>
  <c r="RR52" i="93" s="1"/>
  <c r="WM15" i="93" a="1"/>
  <c r="WM15" i="93" s="1"/>
  <c r="WM12" i="93" a="1"/>
  <c r="WM12" i="93" s="1"/>
  <c r="YO18" i="91"/>
  <c r="YN17" i="91"/>
  <c r="YN16" i="91" s="1"/>
  <c r="YN15" i="91" s="1"/>
  <c r="WM55" i="93" a="1"/>
  <c r="WM55" i="93" s="1"/>
  <c r="WM32" i="93" a="1"/>
  <c r="WM32" i="93" s="1"/>
  <c r="WM52" i="93" a="1"/>
  <c r="WM52" i="93" s="1"/>
  <c r="W8" i="93"/>
  <c r="SX12" i="93" a="1"/>
  <c r="SX12" i="93" s="1"/>
  <c r="SX15" i="93" a="1"/>
  <c r="SX15" i="93" s="1"/>
  <c r="UZ18" i="91"/>
  <c r="UY17" i="91"/>
  <c r="UY16" i="91" s="1"/>
  <c r="UY15" i="91" s="1"/>
  <c r="SX55" i="93" a="1"/>
  <c r="SX55" i="93" s="1"/>
  <c r="SX52" i="93" a="1"/>
  <c r="SX52" i="93" s="1"/>
  <c r="SX32" i="93" a="1"/>
  <c r="SX32" i="93" s="1"/>
  <c r="W9" i="93"/>
  <c r="LT12" i="93" l="1" a="1"/>
  <c r="LT12" i="93" s="1"/>
  <c r="LT15" i="93" a="1"/>
  <c r="LT15" i="93" s="1"/>
  <c r="NU17" i="91"/>
  <c r="NU16" i="91" s="1"/>
  <c r="NU15" i="91" s="1"/>
  <c r="NV18" i="91"/>
  <c r="LT55" i="93" a="1"/>
  <c r="LT55" i="93" s="1"/>
  <c r="LT32" i="93" a="1"/>
  <c r="LT32" i="93" s="1"/>
  <c r="NU243" i="91" a="1"/>
  <c r="NU243" i="91" s="1"/>
  <c r="NU247" i="91" a="1"/>
  <c r="NU247" i="91" s="1"/>
  <c r="NU242" i="91" a="1"/>
  <c r="NU242" i="91" s="1"/>
  <c r="LT52" i="93" a="1"/>
  <c r="LT52" i="93" s="1"/>
  <c r="NU238" i="91" a="1"/>
  <c r="NU238" i="91" s="1"/>
  <c r="NU239" i="91" a="1"/>
  <c r="NU239" i="91" s="1"/>
  <c r="NU246" i="91" a="1"/>
  <c r="NU246" i="91" s="1"/>
  <c r="JA238" i="91" a="1"/>
  <c r="JA238" i="91" s="1"/>
  <c r="GZ52" i="93" a="1"/>
  <c r="GZ52" i="93" s="1"/>
  <c r="GZ15" i="93" a="1"/>
  <c r="GZ15" i="93" s="1"/>
  <c r="JA242" i="91" a="1"/>
  <c r="JA242" i="91" s="1"/>
  <c r="JA247" i="91" a="1"/>
  <c r="JA247" i="91" s="1"/>
  <c r="JB18" i="91"/>
  <c r="JA17" i="91"/>
  <c r="JA16" i="91" s="1"/>
  <c r="JA15" i="91" s="1"/>
  <c r="GZ32" i="93" a="1"/>
  <c r="GZ32" i="93" s="1"/>
  <c r="JA243" i="91" a="1"/>
  <c r="JA243" i="91" s="1"/>
  <c r="JA239" i="91" a="1"/>
  <c r="JA239" i="91" s="1"/>
  <c r="GZ12" i="93" a="1"/>
  <c r="GZ12" i="93" s="1"/>
  <c r="JA246" i="91" a="1"/>
  <c r="JA246" i="91" s="1"/>
  <c r="GZ55" i="93" a="1"/>
  <c r="GZ55" i="93" s="1"/>
  <c r="FL239" i="91" a="1"/>
  <c r="FL239" i="91" s="1"/>
  <c r="FL243" i="91" a="1"/>
  <c r="FL243" i="91" s="1"/>
  <c r="FL238" i="91" a="1"/>
  <c r="FL238" i="91" s="1"/>
  <c r="FL242" i="91" a="1"/>
  <c r="FL242" i="91" s="1"/>
  <c r="FL246" i="91" a="1"/>
  <c r="FL246" i="91" s="1"/>
  <c r="FM18" i="91"/>
  <c r="FL17" i="91"/>
  <c r="FL16" i="91" s="1"/>
  <c r="FL15" i="91" s="1"/>
  <c r="FL247" i="91" a="1"/>
  <c r="FL247" i="91" s="1"/>
  <c r="UZ239" i="91" a="1"/>
  <c r="UZ239" i="91" s="1"/>
  <c r="UZ247" i="91" a="1"/>
  <c r="UZ247" i="91" s="1"/>
  <c r="UZ243" i="91" a="1"/>
  <c r="UZ243" i="91" s="1"/>
  <c r="UZ242" i="91" a="1"/>
  <c r="UZ242" i="91" s="1"/>
  <c r="UZ238" i="91" a="1"/>
  <c r="UZ238" i="91" s="1"/>
  <c r="UZ246" i="91" a="1"/>
  <c r="UZ246" i="91" s="1"/>
  <c r="YO239" i="91" a="1"/>
  <c r="YO239" i="91" s="1"/>
  <c r="YO247" i="91" a="1"/>
  <c r="YO247" i="91" s="1"/>
  <c r="YO243" i="91" a="1"/>
  <c r="YO243" i="91" s="1"/>
  <c r="YO246" i="91" a="1"/>
  <c r="YO246" i="91" s="1"/>
  <c r="YO242" i="91" a="1"/>
  <c r="YO242" i="91" s="1"/>
  <c r="YO238" i="91" a="1"/>
  <c r="YO238" i="91" s="1"/>
  <c r="TT239" i="91" a="1"/>
  <c r="TT239" i="91" s="1"/>
  <c r="TT243" i="91" a="1"/>
  <c r="TT243" i="91" s="1"/>
  <c r="TT247" i="91" a="1"/>
  <c r="TT247" i="91" s="1"/>
  <c r="TT242" i="91" a="1"/>
  <c r="TT242" i="91" s="1"/>
  <c r="TT246" i="91" a="1"/>
  <c r="TT246" i="91" s="1"/>
  <c r="TT238" i="91" a="1"/>
  <c r="TT238" i="91" s="1"/>
  <c r="QG243" i="91" a="1"/>
  <c r="QG243" i="91" s="1"/>
  <c r="QG239" i="91" a="1"/>
  <c r="QG239" i="91" s="1"/>
  <c r="QG247" i="91" a="1"/>
  <c r="QG247" i="91" s="1"/>
  <c r="QG238" i="91" a="1"/>
  <c r="QG238" i="91" s="1"/>
  <c r="QG246" i="91" a="1"/>
  <c r="QG246" i="91" s="1"/>
  <c r="QG242" i="91" a="1"/>
  <c r="QG242" i="91" s="1"/>
  <c r="ZS239" i="91" a="1"/>
  <c r="ZS239" i="91" s="1"/>
  <c r="ZS243" i="91" a="1"/>
  <c r="ZS243" i="91" s="1"/>
  <c r="ZS247" i="91" a="1"/>
  <c r="ZS247" i="91" s="1"/>
  <c r="ZS246" i="91" a="1"/>
  <c r="ZS246" i="91" s="1"/>
  <c r="ZS238" i="91" a="1"/>
  <c r="ZS238" i="91" s="1"/>
  <c r="ZS242" i="91" a="1"/>
  <c r="ZS242" i="91" s="1"/>
  <c r="HW239" i="91" a="1"/>
  <c r="HW239" i="91" s="1"/>
  <c r="HW247" i="91" a="1"/>
  <c r="HW247" i="91" s="1"/>
  <c r="HW243" i="91" a="1"/>
  <c r="HW243" i="91" s="1"/>
  <c r="HW246" i="91" a="1"/>
  <c r="HW246" i="91" s="1"/>
  <c r="HW238" i="91" a="1"/>
  <c r="HW238" i="91" s="1"/>
  <c r="HW242" i="91" a="1"/>
  <c r="HW242" i="91" s="1"/>
  <c r="GQ239" i="91" a="1"/>
  <c r="GQ239" i="91" s="1"/>
  <c r="GQ243" i="91" a="1"/>
  <c r="GQ243" i="91" s="1"/>
  <c r="GQ247" i="91" a="1"/>
  <c r="GQ247" i="91" s="1"/>
  <c r="GQ242" i="91" a="1"/>
  <c r="GQ242" i="91" s="1"/>
  <c r="GQ246" i="91" a="1"/>
  <c r="GQ246" i="91" s="1"/>
  <c r="GQ238" i="91" a="1"/>
  <c r="GQ238" i="91" s="1"/>
  <c r="PA239" i="91" a="1"/>
  <c r="PA239" i="91" s="1"/>
  <c r="PA247" i="91" a="1"/>
  <c r="PA247" i="91" s="1"/>
  <c r="PA243" i="91" a="1"/>
  <c r="PA243" i="91" s="1"/>
  <c r="PA242" i="91" a="1"/>
  <c r="PA242" i="91" s="1"/>
  <c r="PA246" i="91" a="1"/>
  <c r="PA246" i="91" s="1"/>
  <c r="PA238" i="91" a="1"/>
  <c r="PA238" i="91" s="1"/>
  <c r="RJ239" i="91" a="1"/>
  <c r="RJ239" i="91" s="1"/>
  <c r="RJ243" i="91" a="1"/>
  <c r="RJ243" i="91" s="1"/>
  <c r="RJ247" i="91" a="1"/>
  <c r="RJ247" i="91" s="1"/>
  <c r="RJ242" i="91" a="1"/>
  <c r="RJ242" i="91" s="1"/>
  <c r="RJ238" i="91" a="1"/>
  <c r="RJ238" i="91" s="1"/>
  <c r="RJ246" i="91" a="1"/>
  <c r="RJ246" i="91" s="1"/>
  <c r="AAX239" i="91" a="1"/>
  <c r="AAX239" i="91" s="1"/>
  <c r="AAX243" i="91" a="1"/>
  <c r="AAX243" i="91" s="1"/>
  <c r="AAX247" i="91" a="1"/>
  <c r="AAX247" i="91" s="1"/>
  <c r="AAX242" i="91" a="1"/>
  <c r="AAX242" i="91" s="1"/>
  <c r="AAX238" i="91" a="1"/>
  <c r="AAX238" i="91" s="1"/>
  <c r="AAX246" i="91" a="1"/>
  <c r="AAX246" i="91" s="1"/>
  <c r="WD239" i="91" a="1"/>
  <c r="WD239" i="91" s="1"/>
  <c r="WD243" i="91" a="1"/>
  <c r="WD243" i="91" s="1"/>
  <c r="WD247" i="91" a="1"/>
  <c r="WD247" i="91" s="1"/>
  <c r="WD242" i="91" a="1"/>
  <c r="WD242" i="91" s="1"/>
  <c r="WD246" i="91" a="1"/>
  <c r="WD246" i="91" s="1"/>
  <c r="WD238" i="91" a="1"/>
  <c r="WD238" i="91" s="1"/>
  <c r="LK239" i="91" a="1"/>
  <c r="LK239" i="91" s="1"/>
  <c r="LK243" i="91" a="1"/>
  <c r="LK243" i="91" s="1"/>
  <c r="LK247" i="91" a="1"/>
  <c r="LK247" i="91" s="1"/>
  <c r="LK246" i="91" a="1"/>
  <c r="LK246" i="91" s="1"/>
  <c r="LK238" i="91" a="1"/>
  <c r="LK238" i="91" s="1"/>
  <c r="LK242" i="91" a="1"/>
  <c r="LK242" i="91" s="1"/>
  <c r="SO239" i="91" a="1"/>
  <c r="SO239" i="91" s="1"/>
  <c r="SO243" i="91" a="1"/>
  <c r="SO243" i="91" s="1"/>
  <c r="SO247" i="91" a="1"/>
  <c r="SO247" i="91" s="1"/>
  <c r="SO246" i="91" a="1"/>
  <c r="SO246" i="91" s="1"/>
  <c r="SO238" i="91" a="1"/>
  <c r="SO238" i="91" s="1"/>
  <c r="SO242" i="91" a="1"/>
  <c r="SO242" i="91" s="1"/>
  <c r="KF239" i="91" a="1"/>
  <c r="KF239" i="91" s="1"/>
  <c r="KF247" i="91" a="1"/>
  <c r="KF247" i="91" s="1"/>
  <c r="KF243" i="91" a="1"/>
  <c r="KF243" i="91" s="1"/>
  <c r="KF242" i="91" a="1"/>
  <c r="KF242" i="91" s="1"/>
  <c r="KF238" i="91" a="1"/>
  <c r="KF238" i="91" s="1"/>
  <c r="KF246" i="91" a="1"/>
  <c r="KF246" i="91" s="1"/>
  <c r="MQ239" i="91" a="1"/>
  <c r="MQ239" i="91" s="1"/>
  <c r="MQ243" i="91" a="1"/>
  <c r="MQ243" i="91" s="1"/>
  <c r="MQ247" i="91" a="1"/>
  <c r="MQ247" i="91" s="1"/>
  <c r="MQ238" i="91" a="1"/>
  <c r="MQ238" i="91" s="1"/>
  <c r="MQ246" i="91" a="1"/>
  <c r="MQ246" i="91" s="1"/>
  <c r="MQ242" i="91" a="1"/>
  <c r="MQ242" i="91" s="1"/>
  <c r="XI239" i="91" a="1"/>
  <c r="XI239" i="91" s="1"/>
  <c r="XI243" i="91" a="1"/>
  <c r="XI243" i="91" s="1"/>
  <c r="XI247" i="91" a="1"/>
  <c r="XI247" i="91" s="1"/>
  <c r="XI246" i="91" a="1"/>
  <c r="XI246" i="91" s="1"/>
  <c r="XI242" i="91" a="1"/>
  <c r="XI242" i="91" s="1"/>
  <c r="XI238" i="91" a="1"/>
  <c r="XI238" i="91" s="1"/>
  <c r="XI17" i="91"/>
  <c r="XI16" i="91" s="1"/>
  <c r="XI15" i="91" s="1"/>
  <c r="XJ18" i="91"/>
  <c r="VH32" i="93" a="1"/>
  <c r="VH32" i="93" s="1"/>
  <c r="VH15" i="93" a="1"/>
  <c r="VH15" i="93" s="1"/>
  <c r="VH12" i="93" a="1"/>
  <c r="VH12" i="93" s="1"/>
  <c r="VH52" i="93" a="1"/>
  <c r="VH52" i="93" s="1"/>
  <c r="VH55" i="93" a="1"/>
  <c r="VH55" i="93" s="1"/>
  <c r="OF12" i="93" a="1"/>
  <c r="OF12" i="93" s="1"/>
  <c r="OF15" i="93" a="1"/>
  <c r="OF15" i="93" s="1"/>
  <c r="QG17" i="91"/>
  <c r="QG16" i="91" s="1"/>
  <c r="QG15" i="91" s="1"/>
  <c r="QH18" i="91"/>
  <c r="OF52" i="93" a="1"/>
  <c r="OF52" i="93" s="1"/>
  <c r="OF55" i="93" a="1"/>
  <c r="OF55" i="93" s="1"/>
  <c r="OF32" i="93" a="1"/>
  <c r="OF32" i="93" s="1"/>
  <c r="PI15" i="93" a="1"/>
  <c r="PI15" i="93" s="1"/>
  <c r="PI12" i="93" a="1"/>
  <c r="PI12" i="93" s="1"/>
  <c r="RJ17" i="91"/>
  <c r="RJ16" i="91" s="1"/>
  <c r="RJ15" i="91" s="1"/>
  <c r="RK18" i="91"/>
  <c r="PI52" i="93" a="1"/>
  <c r="PI52" i="93" s="1"/>
  <c r="PI32" i="93" a="1"/>
  <c r="PI32" i="93" s="1"/>
  <c r="PI55" i="93" a="1"/>
  <c r="PI55" i="93" s="1"/>
  <c r="X8" i="93"/>
  <c r="IE12" i="93" a="1"/>
  <c r="IE12" i="93" s="1"/>
  <c r="IE15" i="93" a="1"/>
  <c r="IE15" i="93" s="1"/>
  <c r="KG18" i="91"/>
  <c r="KF17" i="91"/>
  <c r="KF16" i="91" s="1"/>
  <c r="KF15" i="91" s="1"/>
  <c r="IE52" i="93" a="1"/>
  <c r="IE52" i="93" s="1"/>
  <c r="IE32" i="93" a="1"/>
  <c r="IE32" i="93" s="1"/>
  <c r="IE55" i="93" a="1"/>
  <c r="IE55" i="93" s="1"/>
  <c r="QN12" i="93" a="1"/>
  <c r="QN12" i="93" s="1"/>
  <c r="QN15" i="93" a="1"/>
  <c r="QN15" i="93" s="1"/>
  <c r="SP18" i="91"/>
  <c r="SO17" i="91"/>
  <c r="SO16" i="91" s="1"/>
  <c r="SO15" i="91" s="1"/>
  <c r="QN52" i="93" a="1"/>
  <c r="QN52" i="93" s="1"/>
  <c r="QN32" i="93" a="1"/>
  <c r="QN32" i="93" s="1"/>
  <c r="QN55" i="93" a="1"/>
  <c r="QN55" i="93" s="1"/>
  <c r="GQ17" i="91"/>
  <c r="GQ16" i="91" s="1"/>
  <c r="GQ15" i="91" s="1"/>
  <c r="GR18" i="91"/>
  <c r="EP15" i="93" a="1"/>
  <c r="EP15" i="93" s="1"/>
  <c r="EP12" i="93" a="1"/>
  <c r="EP12" i="93" s="1"/>
  <c r="EP55" i="93" a="1"/>
  <c r="EP55" i="93" s="1"/>
  <c r="EP32" i="93" a="1"/>
  <c r="EP32" i="93" s="1"/>
  <c r="EP52" i="93" a="1"/>
  <c r="EP52" i="93" s="1"/>
  <c r="X9" i="93"/>
  <c r="SY15" i="93" a="1"/>
  <c r="SY15" i="93" s="1"/>
  <c r="SY12" i="93" a="1"/>
  <c r="SY12" i="93" s="1"/>
  <c r="VA18" i="91"/>
  <c r="UZ17" i="91"/>
  <c r="UZ16" i="91" s="1"/>
  <c r="UZ15" i="91" s="1"/>
  <c r="SY52" i="93" a="1"/>
  <c r="SY52" i="93" s="1"/>
  <c r="SY55" i="93" a="1"/>
  <c r="SY55" i="93" s="1"/>
  <c r="SY32" i="93" a="1"/>
  <c r="SY32" i="93" s="1"/>
  <c r="RS15" i="93" a="1"/>
  <c r="RS15" i="93" s="1"/>
  <c r="RS12" i="93" a="1"/>
  <c r="RS12" i="93" s="1"/>
  <c r="TU18" i="91"/>
  <c r="TT17" i="91"/>
  <c r="TT16" i="91" s="1"/>
  <c r="TT15" i="91" s="1"/>
  <c r="RS55" i="93" a="1"/>
  <c r="RS55" i="93" s="1"/>
  <c r="RS52" i="93" a="1"/>
  <c r="RS52" i="93" s="1"/>
  <c r="RS32" i="93" a="1"/>
  <c r="RS32" i="93" s="1"/>
  <c r="UC15" i="93" a="1"/>
  <c r="UC15" i="93" s="1"/>
  <c r="UC12" i="93" a="1"/>
  <c r="UC12" i="93" s="1"/>
  <c r="WD17" i="91"/>
  <c r="WD16" i="91" s="1"/>
  <c r="WD15" i="91" s="1"/>
  <c r="WE18" i="91"/>
  <c r="UC55" i="93" a="1"/>
  <c r="UC55" i="93" s="1"/>
  <c r="UC52" i="93" a="1"/>
  <c r="UC52" i="93" s="1"/>
  <c r="UC32" i="93" a="1"/>
  <c r="UC32" i="93" s="1"/>
  <c r="FV15" i="93" a="1"/>
  <c r="FV15" i="93" s="1"/>
  <c r="FV12" i="93" a="1"/>
  <c r="FV12" i="93" s="1"/>
  <c r="HW17" i="91"/>
  <c r="HW16" i="91" s="1"/>
  <c r="HW15" i="91" s="1"/>
  <c r="HX18" i="91"/>
  <c r="FV55" i="93" a="1"/>
  <c r="FV55" i="93" s="1"/>
  <c r="FV32" i="93" a="1"/>
  <c r="FV32" i="93" s="1"/>
  <c r="FV52" i="93" a="1"/>
  <c r="FV52" i="93" s="1"/>
  <c r="JJ12" i="93" a="1"/>
  <c r="JJ12" i="93" s="1"/>
  <c r="JJ15" i="93" a="1"/>
  <c r="JJ15" i="93" s="1"/>
  <c r="LK17" i="91"/>
  <c r="LK16" i="91" s="1"/>
  <c r="LK15" i="91" s="1"/>
  <c r="LL18" i="91"/>
  <c r="JJ32" i="93" a="1"/>
  <c r="JJ32" i="93" s="1"/>
  <c r="JJ52" i="93" a="1"/>
  <c r="JJ52" i="93" s="1"/>
  <c r="JJ55" i="93" a="1"/>
  <c r="JJ55" i="93" s="1"/>
  <c r="WN15" i="93" a="1"/>
  <c r="WN15" i="93" s="1"/>
  <c r="WN12" i="93" a="1"/>
  <c r="WN12" i="93" s="1"/>
  <c r="YO17" i="91"/>
  <c r="YO16" i="91" s="1"/>
  <c r="YO15" i="91" s="1"/>
  <c r="YP18" i="91"/>
  <c r="WN55" i="93" a="1"/>
  <c r="WN55" i="93" s="1"/>
  <c r="WN52" i="93" a="1"/>
  <c r="WN52" i="93" s="1"/>
  <c r="WN32" i="93" a="1"/>
  <c r="WN32" i="93" s="1"/>
  <c r="KP15" i="93" a="1"/>
  <c r="KP15" i="93" s="1"/>
  <c r="KP12" i="93" a="1"/>
  <c r="KP12" i="93" s="1"/>
  <c r="MR18" i="91"/>
  <c r="MQ17" i="91"/>
  <c r="MQ16" i="91" s="1"/>
  <c r="MQ15" i="91" s="1"/>
  <c r="KP55" i="93" a="1"/>
  <c r="KP55" i="93" s="1"/>
  <c r="KP52" i="93" a="1"/>
  <c r="KP52" i="93" s="1"/>
  <c r="KP32" i="93" a="1"/>
  <c r="KP32" i="93" s="1"/>
  <c r="XR12" i="93" a="1"/>
  <c r="XR12" i="93" s="1"/>
  <c r="XR15" i="93" a="1"/>
  <c r="XR15" i="93" s="1"/>
  <c r="ZS17" i="91"/>
  <c r="ZS16" i="91" s="1"/>
  <c r="ZS15" i="91" s="1"/>
  <c r="ZT18" i="91"/>
  <c r="XR55" i="93" a="1"/>
  <c r="XR55" i="93" s="1"/>
  <c r="XR52" i="93" a="1"/>
  <c r="XR52" i="93" s="1"/>
  <c r="XR32" i="93" a="1"/>
  <c r="XR32" i="93" s="1"/>
  <c r="MZ12" i="93" a="1"/>
  <c r="MZ12" i="93" s="1"/>
  <c r="MZ15" i="93" a="1"/>
  <c r="MZ15" i="93" s="1"/>
  <c r="PA17" i="91"/>
  <c r="PA16" i="91" s="1"/>
  <c r="PA15" i="91" s="1"/>
  <c r="PB18" i="91"/>
  <c r="MZ52" i="93" a="1"/>
  <c r="MZ52" i="93" s="1"/>
  <c r="MZ32" i="93" a="1"/>
  <c r="MZ32" i="93" s="1"/>
  <c r="MZ55" i="93" a="1"/>
  <c r="MZ55" i="93" s="1"/>
  <c r="YW15" i="93" a="1"/>
  <c r="YW15" i="93" s="1"/>
  <c r="YW12" i="93" a="1"/>
  <c r="YW12" i="93" s="1"/>
  <c r="AAY18" i="91"/>
  <c r="AAX17" i="91"/>
  <c r="AAX16" i="91" s="1"/>
  <c r="AAX15" i="91" s="1"/>
  <c r="YW32" i="93" a="1"/>
  <c r="YW32" i="93" s="1"/>
  <c r="YW52" i="93" a="1"/>
  <c r="YW52" i="93" s="1"/>
  <c r="YW55" i="93" a="1"/>
  <c r="YW55" i="93" s="1"/>
  <c r="NW18" i="91" l="1"/>
  <c r="NV238" i="91" a="1"/>
  <c r="NV238" i="91" s="1"/>
  <c r="LU52" i="93" a="1"/>
  <c r="LU52" i="93" s="1"/>
  <c r="LU55" i="93" a="1"/>
  <c r="LU55" i="93" s="1"/>
  <c r="LU32" i="93" a="1"/>
  <c r="LU32" i="93" s="1"/>
  <c r="LU12" i="93" a="1"/>
  <c r="LU12" i="93" s="1"/>
  <c r="NV246" i="91" a="1"/>
  <c r="NV246" i="91" s="1"/>
  <c r="NV243" i="91" a="1"/>
  <c r="NV243" i="91" s="1"/>
  <c r="NV242" i="91" a="1"/>
  <c r="NV242" i="91" s="1"/>
  <c r="NV247" i="91" a="1"/>
  <c r="NV247" i="91" s="1"/>
  <c r="LU15" i="93" a="1"/>
  <c r="LU15" i="93" s="1"/>
  <c r="NV17" i="91"/>
  <c r="NV16" i="91" s="1"/>
  <c r="NV15" i="91" s="1"/>
  <c r="NV239" i="91" a="1"/>
  <c r="NV239" i="91" s="1"/>
  <c r="HA12" i="93" a="1"/>
  <c r="HA12" i="93" s="1"/>
  <c r="JC18" i="91"/>
  <c r="JB17" i="91"/>
  <c r="JB16" i="91" s="1"/>
  <c r="JB15" i="91" s="1"/>
  <c r="HA32" i="93" a="1"/>
  <c r="HA32" i="93" s="1"/>
  <c r="JB243" i="91" a="1"/>
  <c r="JB243" i="91" s="1"/>
  <c r="JB246" i="91" a="1"/>
  <c r="JB246" i="91" s="1"/>
  <c r="HA15" i="93" a="1"/>
  <c r="HA15" i="93" s="1"/>
  <c r="JB247" i="91" a="1"/>
  <c r="JB247" i="91" s="1"/>
  <c r="JB242" i="91" a="1"/>
  <c r="JB242" i="91" s="1"/>
  <c r="HA55" i="93" a="1"/>
  <c r="HA55" i="93" s="1"/>
  <c r="HA52" i="93" a="1"/>
  <c r="HA52" i="93" s="1"/>
  <c r="JB239" i="91" a="1"/>
  <c r="JB239" i="91" s="1"/>
  <c r="JB238" i="91" a="1"/>
  <c r="JB238" i="91" s="1"/>
  <c r="FM247" i="91" a="1"/>
  <c r="FM247" i="91" s="1"/>
  <c r="FM238" i="91" a="1"/>
  <c r="FM238" i="91" s="1"/>
  <c r="FM246" i="91" a="1"/>
  <c r="FM246" i="91" s="1"/>
  <c r="FN18" i="91"/>
  <c r="FM17" i="91"/>
  <c r="FM16" i="91" s="1"/>
  <c r="FM15" i="91" s="1"/>
  <c r="FM243" i="91" a="1"/>
  <c r="FM243" i="91" s="1"/>
  <c r="FM242" i="91" a="1"/>
  <c r="FM242" i="91" s="1"/>
  <c r="FM239" i="91" a="1"/>
  <c r="FM239" i="91" s="1"/>
  <c r="AAY239" i="91" a="1"/>
  <c r="AAY239" i="91" s="1"/>
  <c r="AAY243" i="91" a="1"/>
  <c r="AAY243" i="91" s="1"/>
  <c r="AAY247" i="91" a="1"/>
  <c r="AAY247" i="91" s="1"/>
  <c r="AAY238" i="91" a="1"/>
  <c r="AAY238" i="91" s="1"/>
  <c r="AAY246" i="91" a="1"/>
  <c r="AAY246" i="91" s="1"/>
  <c r="AAY242" i="91" a="1"/>
  <c r="AAY242" i="91" s="1"/>
  <c r="PB239" i="91" a="1"/>
  <c r="PB239" i="91" s="1"/>
  <c r="PB247" i="91" a="1"/>
  <c r="PB247" i="91" s="1"/>
  <c r="PB243" i="91" a="1"/>
  <c r="PB243" i="91" s="1"/>
  <c r="PB238" i="91" a="1"/>
  <c r="PB238" i="91" s="1"/>
  <c r="PB246" i="91" a="1"/>
  <c r="PB246" i="91" s="1"/>
  <c r="PB242" i="91" a="1"/>
  <c r="PB242" i="91" s="1"/>
  <c r="ZT239" i="91" a="1"/>
  <c r="ZT239" i="91" s="1"/>
  <c r="ZT243" i="91" a="1"/>
  <c r="ZT243" i="91" s="1"/>
  <c r="ZT247" i="91" a="1"/>
  <c r="ZT247" i="91" s="1"/>
  <c r="ZT242" i="91" a="1"/>
  <c r="ZT242" i="91" s="1"/>
  <c r="ZT246" i="91" a="1"/>
  <c r="ZT246" i="91" s="1"/>
  <c r="ZT238" i="91" a="1"/>
  <c r="ZT238" i="91" s="1"/>
  <c r="MR239" i="91" a="1"/>
  <c r="MR239" i="91" s="1"/>
  <c r="MR243" i="91" a="1"/>
  <c r="MR243" i="91" s="1"/>
  <c r="MR247" i="91" a="1"/>
  <c r="MR247" i="91" s="1"/>
  <c r="MR238" i="91" a="1"/>
  <c r="MR238" i="91" s="1"/>
  <c r="MR246" i="91" a="1"/>
  <c r="MR246" i="91" s="1"/>
  <c r="MR242" i="91" a="1"/>
  <c r="MR242" i="91" s="1"/>
  <c r="YP239" i="91" a="1"/>
  <c r="YP239" i="91" s="1"/>
  <c r="YP243" i="91" a="1"/>
  <c r="YP243" i="91" s="1"/>
  <c r="YP247" i="91" a="1"/>
  <c r="YP247" i="91" s="1"/>
  <c r="YP242" i="91" a="1"/>
  <c r="YP242" i="91" s="1"/>
  <c r="YP246" i="91" a="1"/>
  <c r="YP246" i="91" s="1"/>
  <c r="YP238" i="91" a="1"/>
  <c r="YP238" i="91" s="1"/>
  <c r="LL239" i="91" a="1"/>
  <c r="LL239" i="91" s="1"/>
  <c r="LL243" i="91" a="1"/>
  <c r="LL243" i="91" s="1"/>
  <c r="LL247" i="91" a="1"/>
  <c r="LL247" i="91" s="1"/>
  <c r="LL246" i="91" a="1"/>
  <c r="LL246" i="91" s="1"/>
  <c r="LL238" i="91" a="1"/>
  <c r="LL238" i="91" s="1"/>
  <c r="LL242" i="91" a="1"/>
  <c r="LL242" i="91" s="1"/>
  <c r="HX239" i="91" a="1"/>
  <c r="HX239" i="91" s="1"/>
  <c r="HX243" i="91" a="1"/>
  <c r="HX243" i="91" s="1"/>
  <c r="HX247" i="91" a="1"/>
  <c r="HX247" i="91" s="1"/>
  <c r="HX242" i="91" a="1"/>
  <c r="HX242" i="91" s="1"/>
  <c r="HX246" i="91" a="1"/>
  <c r="HX246" i="91" s="1"/>
  <c r="HX238" i="91" a="1"/>
  <c r="HX238" i="91" s="1"/>
  <c r="WE239" i="91" a="1"/>
  <c r="WE239" i="91" s="1"/>
  <c r="WE243" i="91" a="1"/>
  <c r="WE243" i="91" s="1"/>
  <c r="WE247" i="91" a="1"/>
  <c r="WE247" i="91" s="1"/>
  <c r="WE246" i="91" a="1"/>
  <c r="WE246" i="91" s="1"/>
  <c r="WE242" i="91" a="1"/>
  <c r="WE242" i="91" s="1"/>
  <c r="WE238" i="91" a="1"/>
  <c r="WE238" i="91" s="1"/>
  <c r="TU239" i="91" a="1"/>
  <c r="TU239" i="91" s="1"/>
  <c r="TU243" i="91" a="1"/>
  <c r="TU243" i="91" s="1"/>
  <c r="TU247" i="91" a="1"/>
  <c r="TU247" i="91" s="1"/>
  <c r="TU242" i="91" a="1"/>
  <c r="TU242" i="91" s="1"/>
  <c r="TU238" i="91" a="1"/>
  <c r="TU238" i="91" s="1"/>
  <c r="TU246" i="91" a="1"/>
  <c r="TU246" i="91" s="1"/>
  <c r="VA239" i="91" a="1"/>
  <c r="VA239" i="91" s="1"/>
  <c r="VA247" i="91" a="1"/>
  <c r="VA247" i="91" s="1"/>
  <c r="VA243" i="91" a="1"/>
  <c r="VA243" i="91" s="1"/>
  <c r="VA242" i="91" a="1"/>
  <c r="VA242" i="91" s="1"/>
  <c r="VA238" i="91" a="1"/>
  <c r="VA238" i="91" s="1"/>
  <c r="VA246" i="91" a="1"/>
  <c r="VA246" i="91" s="1"/>
  <c r="GR239" i="91" a="1"/>
  <c r="GR239" i="91" s="1"/>
  <c r="GR243" i="91" a="1"/>
  <c r="GR243" i="91" s="1"/>
  <c r="GR247" i="91" a="1"/>
  <c r="GR247" i="91" s="1"/>
  <c r="GR242" i="91" a="1"/>
  <c r="GR242" i="91" s="1"/>
  <c r="GR246" i="91" a="1"/>
  <c r="GR246" i="91" s="1"/>
  <c r="GR238" i="91" a="1"/>
  <c r="GR238" i="91" s="1"/>
  <c r="SP239" i="91" a="1"/>
  <c r="SP239" i="91" s="1"/>
  <c r="SP243" i="91" a="1"/>
  <c r="SP243" i="91" s="1"/>
  <c r="SP247" i="91" a="1"/>
  <c r="SP247" i="91" s="1"/>
  <c r="SP246" i="91" a="1"/>
  <c r="SP246" i="91" s="1"/>
  <c r="SP238" i="91" a="1"/>
  <c r="SP238" i="91" s="1"/>
  <c r="SP242" i="91" a="1"/>
  <c r="SP242" i="91" s="1"/>
  <c r="KG239" i="91" a="1"/>
  <c r="KG239" i="91" s="1"/>
  <c r="KG243" i="91" a="1"/>
  <c r="KG243" i="91" s="1"/>
  <c r="KG247" i="91" a="1"/>
  <c r="KG247" i="91" s="1"/>
  <c r="KG246" i="91" a="1"/>
  <c r="KG246" i="91" s="1"/>
  <c r="KG238" i="91" a="1"/>
  <c r="KG238" i="91" s="1"/>
  <c r="KG242" i="91" a="1"/>
  <c r="KG242" i="91" s="1"/>
  <c r="RK239" i="91" a="1"/>
  <c r="RK239" i="91" s="1"/>
  <c r="RK243" i="91" a="1"/>
  <c r="RK243" i="91" s="1"/>
  <c r="RK247" i="91" a="1"/>
  <c r="RK247" i="91" s="1"/>
  <c r="RK238" i="91" a="1"/>
  <c r="RK238" i="91" s="1"/>
  <c r="RK246" i="91" a="1"/>
  <c r="RK246" i="91" s="1"/>
  <c r="RK242" i="91" a="1"/>
  <c r="RK242" i="91" s="1"/>
  <c r="QH239" i="91" a="1"/>
  <c r="QH239" i="91" s="1"/>
  <c r="QH247" i="91" a="1"/>
  <c r="QH247" i="91" s="1"/>
  <c r="QH243" i="91" a="1"/>
  <c r="QH243" i="91" s="1"/>
  <c r="QH246" i="91" a="1"/>
  <c r="QH246" i="91" s="1"/>
  <c r="QH238" i="91" a="1"/>
  <c r="QH238" i="91" s="1"/>
  <c r="QH242" i="91" a="1"/>
  <c r="QH242" i="91" s="1"/>
  <c r="XJ239" i="91" a="1"/>
  <c r="XJ239" i="91" s="1"/>
  <c r="XJ243" i="91" a="1"/>
  <c r="XJ243" i="91" s="1"/>
  <c r="XJ247" i="91" a="1"/>
  <c r="XJ247" i="91" s="1"/>
  <c r="XJ246" i="91" a="1"/>
  <c r="XJ246" i="91" s="1"/>
  <c r="XJ242" i="91" a="1"/>
  <c r="XJ242" i="91" s="1"/>
  <c r="XJ238" i="91" a="1"/>
  <c r="XJ238" i="91" s="1"/>
  <c r="VI52" i="93" a="1"/>
  <c r="VI52" i="93" s="1"/>
  <c r="VI15" i="93" a="1"/>
  <c r="VI15" i="93" s="1"/>
  <c r="XK18" i="91"/>
  <c r="XJ17" i="91"/>
  <c r="XJ16" i="91" s="1"/>
  <c r="XJ15" i="91" s="1"/>
  <c r="VI12" i="93" a="1"/>
  <c r="VI12" i="93" s="1"/>
  <c r="VI32" i="93" a="1"/>
  <c r="VI32" i="93" s="1"/>
  <c r="VI55" i="93" a="1"/>
  <c r="VI55" i="93" s="1"/>
  <c r="EQ15" i="93" a="1"/>
  <c r="EQ15" i="93" s="1"/>
  <c r="GS18" i="91"/>
  <c r="GR17" i="91"/>
  <c r="GR16" i="91" s="1"/>
  <c r="GR15" i="91" s="1"/>
  <c r="EQ12" i="93" a="1"/>
  <c r="EQ12" i="93" s="1"/>
  <c r="EQ52" i="93" a="1"/>
  <c r="EQ52" i="93" s="1"/>
  <c r="EQ55" i="93" a="1"/>
  <c r="EQ55" i="93" s="1"/>
  <c r="EQ32" i="93" a="1"/>
  <c r="EQ32" i="93" s="1"/>
  <c r="RT15" i="93" a="1"/>
  <c r="RT15" i="93" s="1"/>
  <c r="RT12" i="93" a="1"/>
  <c r="RT12" i="93" s="1"/>
  <c r="TV18" i="91"/>
  <c r="TU17" i="91"/>
  <c r="TU16" i="91" s="1"/>
  <c r="TU15" i="91" s="1"/>
  <c r="RT55" i="93" a="1"/>
  <c r="RT55" i="93" s="1"/>
  <c r="RT32" i="93" a="1"/>
  <c r="RT32" i="93" s="1"/>
  <c r="RT52" i="93" a="1"/>
  <c r="RT52" i="93" s="1"/>
  <c r="IF15" i="93" a="1"/>
  <c r="IF15" i="93" s="1"/>
  <c r="IF12" i="93" a="1"/>
  <c r="IF12" i="93" s="1"/>
  <c r="KH18" i="91"/>
  <c r="KG17" i="91"/>
  <c r="KG16" i="91" s="1"/>
  <c r="KG15" i="91" s="1"/>
  <c r="IF55" i="93" a="1"/>
  <c r="IF55" i="93" s="1"/>
  <c r="IF32" i="93" a="1"/>
  <c r="IF32" i="93" s="1"/>
  <c r="IF52" i="93" a="1"/>
  <c r="IF52" i="93" s="1"/>
  <c r="PJ15" i="93" a="1"/>
  <c r="PJ15" i="93" s="1"/>
  <c r="PJ12" i="93" a="1"/>
  <c r="PJ12" i="93" s="1"/>
  <c r="RK17" i="91"/>
  <c r="RK16" i="91" s="1"/>
  <c r="RK15" i="91" s="1"/>
  <c r="RL18" i="91"/>
  <c r="PJ52" i="93" a="1"/>
  <c r="PJ52" i="93" s="1"/>
  <c r="PJ55" i="93" a="1"/>
  <c r="PJ55" i="93" s="1"/>
  <c r="PJ32" i="93" a="1"/>
  <c r="PJ32" i="93" s="1"/>
  <c r="QI18" i="91"/>
  <c r="OG12" i="93" a="1"/>
  <c r="OG12" i="93" s="1"/>
  <c r="OG15" i="93" a="1"/>
  <c r="OG15" i="93" s="1"/>
  <c r="QH17" i="91"/>
  <c r="QH16" i="91" s="1"/>
  <c r="QH15" i="91" s="1"/>
  <c r="OG52" i="93" a="1"/>
  <c r="OG52" i="93" s="1"/>
  <c r="OG55" i="93" a="1"/>
  <c r="OG55" i="93" s="1"/>
  <c r="OG32" i="93" a="1"/>
  <c r="OG32" i="93" s="1"/>
  <c r="Y9" i="93"/>
  <c r="NA15" i="93" a="1"/>
  <c r="NA15" i="93" s="1"/>
  <c r="NA12" i="93" a="1"/>
  <c r="NA12" i="93" s="1"/>
  <c r="PC18" i="91"/>
  <c r="PB17" i="91"/>
  <c r="PB16" i="91" s="1"/>
  <c r="PB15" i="91" s="1"/>
  <c r="NA32" i="93" a="1"/>
  <c r="NA32" i="93" s="1"/>
  <c r="NA55" i="93" a="1"/>
  <c r="NA55" i="93" s="1"/>
  <c r="NA52" i="93" a="1"/>
  <c r="NA52" i="93" s="1"/>
  <c r="XS15" i="93" a="1"/>
  <c r="XS15" i="93" s="1"/>
  <c r="XS12" i="93" a="1"/>
  <c r="XS12" i="93" s="1"/>
  <c r="ZU18" i="91"/>
  <c r="ZT17" i="91"/>
  <c r="ZT16" i="91" s="1"/>
  <c r="ZT15" i="91" s="1"/>
  <c r="XS52" i="93" a="1"/>
  <c r="XS52" i="93" s="1"/>
  <c r="XS55" i="93" a="1"/>
  <c r="XS55" i="93" s="1"/>
  <c r="XS32" i="93" a="1"/>
  <c r="XS32" i="93" s="1"/>
  <c r="JK12" i="93" a="1"/>
  <c r="JK12" i="93" s="1"/>
  <c r="JK15" i="93" a="1"/>
  <c r="JK15" i="93" s="1"/>
  <c r="LL17" i="91"/>
  <c r="LL16" i="91" s="1"/>
  <c r="LL15" i="91" s="1"/>
  <c r="LM18" i="91"/>
  <c r="JK52" i="93" a="1"/>
  <c r="JK52" i="93" s="1"/>
  <c r="JK55" i="93" a="1"/>
  <c r="JK55" i="93" s="1"/>
  <c r="JK32" i="93" a="1"/>
  <c r="JK32" i="93" s="1"/>
  <c r="YX15" i="93" a="1"/>
  <c r="YX15" i="93" s="1"/>
  <c r="YX12" i="93" a="1"/>
  <c r="YX12" i="93" s="1"/>
  <c r="AAZ18" i="91"/>
  <c r="AAY17" i="91"/>
  <c r="AAY16" i="91" s="1"/>
  <c r="AAY15" i="91" s="1"/>
  <c r="YX52" i="93" a="1"/>
  <c r="YX52" i="93" s="1"/>
  <c r="YX32" i="93" a="1"/>
  <c r="YX32" i="93" s="1"/>
  <c r="YX55" i="93" a="1"/>
  <c r="YX55" i="93" s="1"/>
  <c r="KQ15" i="93" a="1"/>
  <c r="KQ15" i="93" s="1"/>
  <c r="KQ12" i="93" a="1"/>
  <c r="KQ12" i="93" s="1"/>
  <c r="MS18" i="91"/>
  <c r="MR17" i="91"/>
  <c r="MR16" i="91" s="1"/>
  <c r="MR15" i="91" s="1"/>
  <c r="KQ55" i="93" a="1"/>
  <c r="KQ55" i="93" s="1"/>
  <c r="KQ32" i="93" a="1"/>
  <c r="KQ32" i="93" s="1"/>
  <c r="KQ52" i="93" a="1"/>
  <c r="KQ52" i="93" s="1"/>
  <c r="Y8" i="93"/>
  <c r="UD15" i="93" a="1"/>
  <c r="UD15" i="93" s="1"/>
  <c r="UD12" i="93" a="1"/>
  <c r="UD12" i="93" s="1"/>
  <c r="WF18" i="91"/>
  <c r="WE17" i="91"/>
  <c r="WE16" i="91" s="1"/>
  <c r="WE15" i="91" s="1"/>
  <c r="UD52" i="93" a="1"/>
  <c r="UD52" i="93" s="1"/>
  <c r="UD55" i="93" a="1"/>
  <c r="UD55" i="93" s="1"/>
  <c r="UD32" i="93" a="1"/>
  <c r="UD32" i="93" s="1"/>
  <c r="SZ15" i="93" a="1"/>
  <c r="SZ15" i="93" s="1"/>
  <c r="SZ12" i="93" a="1"/>
  <c r="SZ12" i="93" s="1"/>
  <c r="VB18" i="91"/>
  <c r="VA17" i="91"/>
  <c r="VA16" i="91" s="1"/>
  <c r="VA15" i="91" s="1"/>
  <c r="SZ55" i="93" a="1"/>
  <c r="SZ55" i="93" s="1"/>
  <c r="SZ32" i="93" a="1"/>
  <c r="SZ32" i="93" s="1"/>
  <c r="SZ52" i="93" a="1"/>
  <c r="SZ52" i="93" s="1"/>
  <c r="FW12" i="93" a="1"/>
  <c r="FW12" i="93" s="1"/>
  <c r="FW15" i="93" a="1"/>
  <c r="FW15" i="93" s="1"/>
  <c r="HX17" i="91"/>
  <c r="HX16" i="91" s="1"/>
  <c r="HX15" i="91" s="1"/>
  <c r="HY18" i="91"/>
  <c r="FW55" i="93" a="1"/>
  <c r="FW55" i="93" s="1"/>
  <c r="FW32" i="93" a="1"/>
  <c r="FW32" i="93" s="1"/>
  <c r="FW52" i="93" a="1"/>
  <c r="FW52" i="93" s="1"/>
  <c r="WO15" i="93" a="1"/>
  <c r="WO15" i="93" s="1"/>
  <c r="WO12" i="93" a="1"/>
  <c r="WO12" i="93" s="1"/>
  <c r="YP17" i="91"/>
  <c r="YP16" i="91" s="1"/>
  <c r="YP15" i="91" s="1"/>
  <c r="YQ18" i="91"/>
  <c r="WO52" i="93" a="1"/>
  <c r="WO52" i="93" s="1"/>
  <c r="WO32" i="93" a="1"/>
  <c r="WO32" i="93" s="1"/>
  <c r="WO55" i="93" a="1"/>
  <c r="WO55" i="93" s="1"/>
  <c r="SQ18" i="91"/>
  <c r="QO15" i="93" a="1"/>
  <c r="QO15" i="93" s="1"/>
  <c r="QO12" i="93" a="1"/>
  <c r="QO12" i="93" s="1"/>
  <c r="SP17" i="91"/>
  <c r="SP16" i="91" s="1"/>
  <c r="SP15" i="91" s="1"/>
  <c r="QO32" i="93" a="1"/>
  <c r="QO32" i="93" s="1"/>
  <c r="QO52" i="93" a="1"/>
  <c r="QO52" i="93" s="1"/>
  <c r="QO55" i="93" a="1"/>
  <c r="QO55" i="93" s="1"/>
  <c r="NW246" i="91" l="1" a="1"/>
  <c r="NW246" i="91" s="1"/>
  <c r="NW247" i="91" a="1"/>
  <c r="NW247" i="91" s="1"/>
  <c r="LV55" i="93" a="1"/>
  <c r="LV55" i="93" s="1"/>
  <c r="LV32" i="93" a="1"/>
  <c r="LV32" i="93" s="1"/>
  <c r="NW242" i="91" a="1"/>
  <c r="NW242" i="91" s="1"/>
  <c r="LV12" i="93" a="1"/>
  <c r="LV12" i="93" s="1"/>
  <c r="LV15" i="93" a="1"/>
  <c r="LV15" i="93" s="1"/>
  <c r="LV52" i="93" a="1"/>
  <c r="LV52" i="93" s="1"/>
  <c r="NW238" i="91" a="1"/>
  <c r="NW238" i="91" s="1"/>
  <c r="NW17" i="91"/>
  <c r="NW16" i="91" s="1"/>
  <c r="NW15" i="91" s="1"/>
  <c r="NX18" i="91"/>
  <c r="NW243" i="91" a="1"/>
  <c r="NW243" i="91" s="1"/>
  <c r="NW239" i="91" a="1"/>
  <c r="NW239" i="91" s="1"/>
  <c r="HB52" i="93" a="1"/>
  <c r="HB52" i="93" s="1"/>
  <c r="HB32" i="93" a="1"/>
  <c r="HB32" i="93" s="1"/>
  <c r="JC239" i="91" a="1"/>
  <c r="JC239" i="91" s="1"/>
  <c r="JC247" i="91" a="1"/>
  <c r="JC247" i="91" s="1"/>
  <c r="HB12" i="93" a="1"/>
  <c r="HB12" i="93" s="1"/>
  <c r="JC242" i="91" a="1"/>
  <c r="JC242" i="91" s="1"/>
  <c r="JC17" i="91"/>
  <c r="JC16" i="91" s="1"/>
  <c r="JC15" i="91" s="1"/>
  <c r="HB15" i="93" a="1"/>
  <c r="HB15" i="93" s="1"/>
  <c r="HB55" i="93" a="1"/>
  <c r="HB55" i="93" s="1"/>
  <c r="JC238" i="91" a="1"/>
  <c r="JC238" i="91" s="1"/>
  <c r="JD18" i="91"/>
  <c r="JC246" i="91" a="1"/>
  <c r="JC246" i="91" s="1"/>
  <c r="JC243" i="91" a="1"/>
  <c r="JC243" i="91" s="1"/>
  <c r="FN243" i="91" a="1"/>
  <c r="FN243" i="91" s="1"/>
  <c r="FN238" i="91" a="1"/>
  <c r="FN238" i="91" s="1"/>
  <c r="FN247" i="91" a="1"/>
  <c r="FN247" i="91" s="1"/>
  <c r="FN246" i="91" a="1"/>
  <c r="FN246" i="91" s="1"/>
  <c r="FN242" i="91" a="1"/>
  <c r="FN242" i="91" s="1"/>
  <c r="FO18" i="91"/>
  <c r="FN17" i="91"/>
  <c r="FN16" i="91" s="1"/>
  <c r="FN15" i="91" s="1"/>
  <c r="FN239" i="91" a="1"/>
  <c r="FN239" i="91" s="1"/>
  <c r="SQ239" i="91" a="1"/>
  <c r="SQ239" i="91" s="1"/>
  <c r="SQ243" i="91" a="1"/>
  <c r="SQ243" i="91" s="1"/>
  <c r="SQ247" i="91" a="1"/>
  <c r="SQ247" i="91" s="1"/>
  <c r="SQ242" i="91" a="1"/>
  <c r="SQ242" i="91" s="1"/>
  <c r="SQ238" i="91" a="1"/>
  <c r="SQ238" i="91" s="1"/>
  <c r="SQ246" i="91" a="1"/>
  <c r="SQ246" i="91" s="1"/>
  <c r="YQ239" i="91" a="1"/>
  <c r="YQ239" i="91" s="1"/>
  <c r="YQ243" i="91" a="1"/>
  <c r="YQ243" i="91" s="1"/>
  <c r="YQ247" i="91" a="1"/>
  <c r="YQ247" i="91" s="1"/>
  <c r="YQ242" i="91" a="1"/>
  <c r="YQ242" i="91" s="1"/>
  <c r="YQ246" i="91" a="1"/>
  <c r="YQ246" i="91" s="1"/>
  <c r="YQ238" i="91" a="1"/>
  <c r="YQ238" i="91" s="1"/>
  <c r="HY239" i="91" a="1"/>
  <c r="HY239" i="91" s="1"/>
  <c r="HY243" i="91" a="1"/>
  <c r="HY243" i="91" s="1"/>
  <c r="HY247" i="91" a="1"/>
  <c r="HY247" i="91" s="1"/>
  <c r="HY242" i="91" a="1"/>
  <c r="HY242" i="91" s="1"/>
  <c r="HY238" i="91" a="1"/>
  <c r="HY238" i="91" s="1"/>
  <c r="HY246" i="91" a="1"/>
  <c r="HY246" i="91" s="1"/>
  <c r="VB239" i="91" a="1"/>
  <c r="VB239" i="91" s="1"/>
  <c r="VB243" i="91" a="1"/>
  <c r="VB243" i="91" s="1"/>
  <c r="VB247" i="91" a="1"/>
  <c r="VB247" i="91" s="1"/>
  <c r="VB242" i="91" a="1"/>
  <c r="VB242" i="91" s="1"/>
  <c r="VB238" i="91" a="1"/>
  <c r="VB238" i="91" s="1"/>
  <c r="VB246" i="91" a="1"/>
  <c r="VB246" i="91" s="1"/>
  <c r="WF239" i="91" a="1"/>
  <c r="WF239" i="91" s="1"/>
  <c r="WF243" i="91" a="1"/>
  <c r="WF243" i="91" s="1"/>
  <c r="WF247" i="91" a="1"/>
  <c r="WF247" i="91" s="1"/>
  <c r="WF238" i="91" a="1"/>
  <c r="WF238" i="91" s="1"/>
  <c r="WF246" i="91" a="1"/>
  <c r="WF246" i="91" s="1"/>
  <c r="WF242" i="91" a="1"/>
  <c r="WF242" i="91" s="1"/>
  <c r="MS239" i="91" a="1"/>
  <c r="MS239" i="91" s="1"/>
  <c r="MS243" i="91" a="1"/>
  <c r="MS243" i="91" s="1"/>
  <c r="MS247" i="91" a="1"/>
  <c r="MS247" i="91" s="1"/>
  <c r="MS238" i="91" a="1"/>
  <c r="MS238" i="91" s="1"/>
  <c r="MS246" i="91" a="1"/>
  <c r="MS246" i="91" s="1"/>
  <c r="MS242" i="91" a="1"/>
  <c r="MS242" i="91" s="1"/>
  <c r="AAZ239" i="91" a="1"/>
  <c r="AAZ239" i="91" s="1"/>
  <c r="AAZ243" i="91" a="1"/>
  <c r="AAZ243" i="91" s="1"/>
  <c r="AAZ247" i="91" a="1"/>
  <c r="AAZ247" i="91" s="1"/>
  <c r="AAZ242" i="91" a="1"/>
  <c r="AAZ242" i="91" s="1"/>
  <c r="AAZ246" i="91" a="1"/>
  <c r="AAZ246" i="91" s="1"/>
  <c r="AAZ238" i="91" a="1"/>
  <c r="AAZ238" i="91" s="1"/>
  <c r="LM243" i="91" a="1"/>
  <c r="LM243" i="91" s="1"/>
  <c r="LM239" i="91" a="1"/>
  <c r="LM239" i="91" s="1"/>
  <c r="LM247" i="91" a="1"/>
  <c r="LM247" i="91" s="1"/>
  <c r="LM246" i="91" a="1"/>
  <c r="LM246" i="91" s="1"/>
  <c r="LM238" i="91" a="1"/>
  <c r="LM238" i="91" s="1"/>
  <c r="LM242" i="91" a="1"/>
  <c r="LM242" i="91" s="1"/>
  <c r="ZU239" i="91" a="1"/>
  <c r="ZU239" i="91" s="1"/>
  <c r="ZU243" i="91" a="1"/>
  <c r="ZU243" i="91" s="1"/>
  <c r="ZU247" i="91" a="1"/>
  <c r="ZU247" i="91" s="1"/>
  <c r="ZU246" i="91" a="1"/>
  <c r="ZU246" i="91" s="1"/>
  <c r="ZU242" i="91" a="1"/>
  <c r="ZU242" i="91" s="1"/>
  <c r="ZU238" i="91" a="1"/>
  <c r="ZU238" i="91" s="1"/>
  <c r="PC239" i="91" a="1"/>
  <c r="PC239" i="91" s="1"/>
  <c r="PC247" i="91" a="1"/>
  <c r="PC247" i="91" s="1"/>
  <c r="PC243" i="91" a="1"/>
  <c r="PC243" i="91" s="1"/>
  <c r="PC238" i="91" a="1"/>
  <c r="PC238" i="91" s="1"/>
  <c r="PC246" i="91" a="1"/>
  <c r="PC246" i="91" s="1"/>
  <c r="PC242" i="91" a="1"/>
  <c r="PC242" i="91" s="1"/>
  <c r="QI239" i="91" a="1"/>
  <c r="QI239" i="91" s="1"/>
  <c r="QI243" i="91" a="1"/>
  <c r="QI243" i="91" s="1"/>
  <c r="QI247" i="91" a="1"/>
  <c r="QI247" i="91" s="1"/>
  <c r="QI246" i="91" a="1"/>
  <c r="QI246" i="91" s="1"/>
  <c r="QI238" i="91" a="1"/>
  <c r="QI238" i="91" s="1"/>
  <c r="QI242" i="91" a="1"/>
  <c r="QI242" i="91" s="1"/>
  <c r="RL239" i="91" a="1"/>
  <c r="RL239" i="91" s="1"/>
  <c r="RL243" i="91" a="1"/>
  <c r="RL243" i="91" s="1"/>
  <c r="RL247" i="91" a="1"/>
  <c r="RL247" i="91" s="1"/>
  <c r="RL246" i="91" a="1"/>
  <c r="RL246" i="91" s="1"/>
  <c r="RL238" i="91" a="1"/>
  <c r="RL238" i="91" s="1"/>
  <c r="RL242" i="91" a="1"/>
  <c r="RL242" i="91" s="1"/>
  <c r="KH239" i="91" a="1"/>
  <c r="KH239" i="91" s="1"/>
  <c r="KH243" i="91" a="1"/>
  <c r="KH243" i="91" s="1"/>
  <c r="KH247" i="91" a="1"/>
  <c r="KH247" i="91" s="1"/>
  <c r="KH246" i="91" a="1"/>
  <c r="KH246" i="91" s="1"/>
  <c r="KH238" i="91" a="1"/>
  <c r="KH238" i="91" s="1"/>
  <c r="KH242" i="91" a="1"/>
  <c r="KH242" i="91" s="1"/>
  <c r="TV239" i="91" a="1"/>
  <c r="TV239" i="91" s="1"/>
  <c r="TV243" i="91" a="1"/>
  <c r="TV243" i="91" s="1"/>
  <c r="TV247" i="91" a="1"/>
  <c r="TV247" i="91" s="1"/>
  <c r="TV242" i="91" a="1"/>
  <c r="TV242" i="91" s="1"/>
  <c r="TV246" i="91" a="1"/>
  <c r="TV246" i="91" s="1"/>
  <c r="TV238" i="91" a="1"/>
  <c r="TV238" i="91" s="1"/>
  <c r="GS247" i="91" a="1"/>
  <c r="GS247" i="91" s="1"/>
  <c r="GS243" i="91" a="1"/>
  <c r="GS243" i="91" s="1"/>
  <c r="GS239" i="91" a="1"/>
  <c r="GS239" i="91" s="1"/>
  <c r="GS246" i="91" a="1"/>
  <c r="GS246" i="91" s="1"/>
  <c r="GS242" i="91" a="1"/>
  <c r="GS242" i="91" s="1"/>
  <c r="GS238" i="91" a="1"/>
  <c r="GS238" i="91" s="1"/>
  <c r="XK239" i="91" a="1"/>
  <c r="XK239" i="91" s="1"/>
  <c r="XK243" i="91" a="1"/>
  <c r="XK243" i="91" s="1"/>
  <c r="XK247" i="91" a="1"/>
  <c r="XK247" i="91" s="1"/>
  <c r="XK238" i="91" a="1"/>
  <c r="XK238" i="91" s="1"/>
  <c r="XK246" i="91" a="1"/>
  <c r="XK246" i="91" s="1"/>
  <c r="XK242" i="91" a="1"/>
  <c r="XK242" i="91" s="1"/>
  <c r="VJ52" i="93" a="1"/>
  <c r="VJ52" i="93" s="1"/>
  <c r="VJ12" i="93" a="1"/>
  <c r="VJ12" i="93" s="1"/>
  <c r="VJ15" i="93" a="1"/>
  <c r="VJ15" i="93" s="1"/>
  <c r="XK17" i="91"/>
  <c r="XK16" i="91" s="1"/>
  <c r="XK15" i="91" s="1"/>
  <c r="VJ32" i="93" a="1"/>
  <c r="VJ32" i="93" s="1"/>
  <c r="XL18" i="91"/>
  <c r="VJ55" i="93" a="1"/>
  <c r="VJ55" i="93" s="1"/>
  <c r="PK15" i="93" a="1"/>
  <c r="PK15" i="93" s="1"/>
  <c r="PK12" i="93" a="1"/>
  <c r="PK12" i="93" s="1"/>
  <c r="RM18" i="91"/>
  <c r="RL17" i="91"/>
  <c r="RL16" i="91" s="1"/>
  <c r="RL15" i="91" s="1"/>
  <c r="PK52" i="93" a="1"/>
  <c r="PK52" i="93" s="1"/>
  <c r="PK55" i="93" a="1"/>
  <c r="PK55" i="93" s="1"/>
  <c r="PK32" i="93" a="1"/>
  <c r="PK32" i="93" s="1"/>
  <c r="TA15" i="93" a="1"/>
  <c r="TA15" i="93" s="1"/>
  <c r="TA12" i="93" a="1"/>
  <c r="TA12" i="93" s="1"/>
  <c r="VC18" i="91"/>
  <c r="VB17" i="91"/>
  <c r="VB16" i="91" s="1"/>
  <c r="VB15" i="91" s="1"/>
  <c r="TA52" i="93" a="1"/>
  <c r="TA52" i="93" s="1"/>
  <c r="TA32" i="93" a="1"/>
  <c r="TA32" i="93" s="1"/>
  <c r="TA55" i="93" a="1"/>
  <c r="TA55" i="93" s="1"/>
  <c r="YY15" i="93" a="1"/>
  <c r="YY15" i="93" s="1"/>
  <c r="YY12" i="93" a="1"/>
  <c r="YY12" i="93" s="1"/>
  <c r="ABA18" i="91"/>
  <c r="AAZ17" i="91"/>
  <c r="AAZ16" i="91" s="1"/>
  <c r="AAZ15" i="91" s="1"/>
  <c r="YY55" i="93" a="1"/>
  <c r="YY55" i="93" s="1"/>
  <c r="YY52" i="93" a="1"/>
  <c r="YY52" i="93" s="1"/>
  <c r="YY32" i="93" a="1"/>
  <c r="YY32" i="93" s="1"/>
  <c r="UE15" i="93" a="1"/>
  <c r="UE15" i="93" s="1"/>
  <c r="WG18" i="91"/>
  <c r="WF17" i="91"/>
  <c r="WF16" i="91" s="1"/>
  <c r="WF15" i="91" s="1"/>
  <c r="UE12" i="93" a="1"/>
  <c r="UE12" i="93" s="1"/>
  <c r="UE52" i="93" a="1"/>
  <c r="UE52" i="93" s="1"/>
  <c r="UE32" i="93" a="1"/>
  <c r="UE32" i="93" s="1"/>
  <c r="UE55" i="93" a="1"/>
  <c r="UE55" i="93" s="1"/>
  <c r="JL15" i="93" a="1"/>
  <c r="JL15" i="93" s="1"/>
  <c r="JL12" i="93" a="1"/>
  <c r="JL12" i="93" s="1"/>
  <c r="LN18" i="91"/>
  <c r="LM17" i="91"/>
  <c r="LM16" i="91" s="1"/>
  <c r="LM15" i="91" s="1"/>
  <c r="JL32" i="93" a="1"/>
  <c r="JL32" i="93" s="1"/>
  <c r="JL55" i="93" a="1"/>
  <c r="JL55" i="93" s="1"/>
  <c r="JL52" i="93" a="1"/>
  <c r="JL52" i="93" s="1"/>
  <c r="OH15" i="93" a="1"/>
  <c r="OH15" i="93" s="1"/>
  <c r="OH12" i="93" a="1"/>
  <c r="OH12" i="93" s="1"/>
  <c r="QJ18" i="91"/>
  <c r="QI17" i="91"/>
  <c r="QI16" i="91" s="1"/>
  <c r="QI15" i="91" s="1"/>
  <c r="OH55" i="93" a="1"/>
  <c r="OH55" i="93" s="1"/>
  <c r="OH52" i="93" a="1"/>
  <c r="OH52" i="93" s="1"/>
  <c r="OH32" i="93" a="1"/>
  <c r="OH32" i="93" s="1"/>
  <c r="KR12" i="93" a="1"/>
  <c r="KR12" i="93" s="1"/>
  <c r="KR15" i="93" a="1"/>
  <c r="KR15" i="93" s="1"/>
  <c r="MS17" i="91"/>
  <c r="MS16" i="91" s="1"/>
  <c r="MS15" i="91" s="1"/>
  <c r="MT18" i="91"/>
  <c r="KR55" i="93" a="1"/>
  <c r="KR55" i="93" s="1"/>
  <c r="KR32" i="93" a="1"/>
  <c r="KR32" i="93" s="1"/>
  <c r="KR52" i="93" a="1"/>
  <c r="KR52" i="93" s="1"/>
  <c r="NB15" i="93" a="1"/>
  <c r="NB15" i="93" s="1"/>
  <c r="PC17" i="91"/>
  <c r="PC16" i="91" s="1"/>
  <c r="PC15" i="91" s="1"/>
  <c r="NB12" i="93" a="1"/>
  <c r="NB12" i="93" s="1"/>
  <c r="PD18" i="91"/>
  <c r="NB52" i="93" a="1"/>
  <c r="NB52" i="93" s="1"/>
  <c r="NB55" i="93" a="1"/>
  <c r="NB55" i="93" s="1"/>
  <c r="NB32" i="93" a="1"/>
  <c r="NB32" i="93" s="1"/>
  <c r="XT12" i="93" a="1"/>
  <c r="XT12" i="93" s="1"/>
  <c r="XT15" i="93" a="1"/>
  <c r="XT15" i="93" s="1"/>
  <c r="ZU17" i="91"/>
  <c r="ZU16" i="91" s="1"/>
  <c r="ZU15" i="91" s="1"/>
  <c r="ZV18" i="91"/>
  <c r="XT52" i="93" a="1"/>
  <c r="XT52" i="93" s="1"/>
  <c r="XT32" i="93" a="1"/>
  <c r="XT32" i="93" s="1"/>
  <c r="XT55" i="93" a="1"/>
  <c r="XT55" i="93" s="1"/>
  <c r="IG15" i="93" a="1"/>
  <c r="IG15" i="93" s="1"/>
  <c r="IG12" i="93" a="1"/>
  <c r="IG12" i="93" s="1"/>
  <c r="KI18" i="91"/>
  <c r="KH17" i="91"/>
  <c r="KH16" i="91" s="1"/>
  <c r="KH15" i="91" s="1"/>
  <c r="IG55" i="93" a="1"/>
  <c r="IG55" i="93" s="1"/>
  <c r="IG32" i="93" a="1"/>
  <c r="IG32" i="93" s="1"/>
  <c r="IG52" i="93" a="1"/>
  <c r="IG52" i="93" s="1"/>
  <c r="RU15" i="93" a="1"/>
  <c r="RU15" i="93" s="1"/>
  <c r="RU12" i="93" a="1"/>
  <c r="RU12" i="93" s="1"/>
  <c r="TW18" i="91"/>
  <c r="TV17" i="91"/>
  <c r="TV16" i="91" s="1"/>
  <c r="TV15" i="91" s="1"/>
  <c r="RU32" i="93" a="1"/>
  <c r="RU32" i="93" s="1"/>
  <c r="RU55" i="93" a="1"/>
  <c r="RU55" i="93" s="1"/>
  <c r="RU52" i="93" a="1"/>
  <c r="RU52" i="93" s="1"/>
  <c r="ER15" i="93" a="1"/>
  <c r="ER15" i="93" s="1"/>
  <c r="ER12" i="93" a="1"/>
  <c r="ER12" i="93" s="1"/>
  <c r="GS17" i="91"/>
  <c r="GS16" i="91" s="1"/>
  <c r="GS15" i="91" s="1"/>
  <c r="GT18" i="91"/>
  <c r="ER55" i="93" a="1"/>
  <c r="ER55" i="93" s="1"/>
  <c r="ER52" i="93" a="1"/>
  <c r="ER52" i="93" s="1"/>
  <c r="ER32" i="93" a="1"/>
  <c r="ER32" i="93" s="1"/>
  <c r="WP15" i="93" a="1"/>
  <c r="WP15" i="93" s="1"/>
  <c r="WP12" i="93" a="1"/>
  <c r="WP12" i="93" s="1"/>
  <c r="YQ17" i="91"/>
  <c r="YQ16" i="91" s="1"/>
  <c r="YQ15" i="91" s="1"/>
  <c r="YR18" i="91"/>
  <c r="WP55" i="93" a="1"/>
  <c r="WP55" i="93" s="1"/>
  <c r="WP32" i="93" a="1"/>
  <c r="WP32" i="93" s="1"/>
  <c r="WP52" i="93" a="1"/>
  <c r="WP52" i="93" s="1"/>
  <c r="FX15" i="93" a="1"/>
  <c r="FX15" i="93" s="1"/>
  <c r="FX12" i="93" a="1"/>
  <c r="FX12" i="93" s="1"/>
  <c r="HY17" i="91"/>
  <c r="HY16" i="91" s="1"/>
  <c r="HY15" i="91" s="1"/>
  <c r="HZ18" i="91"/>
  <c r="FX55" i="93" a="1"/>
  <c r="FX55" i="93" s="1"/>
  <c r="FX52" i="93" a="1"/>
  <c r="FX52" i="93" s="1"/>
  <c r="FX32" i="93" a="1"/>
  <c r="FX32" i="93" s="1"/>
  <c r="QP15" i="93" a="1"/>
  <c r="QP15" i="93" s="1"/>
  <c r="QP12" i="93" a="1"/>
  <c r="QP12" i="93" s="1"/>
  <c r="SR18" i="91"/>
  <c r="SQ17" i="91"/>
  <c r="SQ16" i="91" s="1"/>
  <c r="SQ15" i="91" s="1"/>
  <c r="QP55" i="93" a="1"/>
  <c r="QP55" i="93" s="1"/>
  <c r="QP52" i="93" a="1"/>
  <c r="QP52" i="93" s="1"/>
  <c r="QP32" i="93" a="1"/>
  <c r="QP32" i="93" s="1"/>
  <c r="Z8" i="93"/>
  <c r="Z9" i="93"/>
  <c r="NX246" i="91" l="1" a="1"/>
  <c r="NX246" i="91" s="1"/>
  <c r="LW12" i="93" a="1"/>
  <c r="LW12" i="93" s="1"/>
  <c r="LW15" i="93" a="1"/>
  <c r="LW15" i="93" s="1"/>
  <c r="NX17" i="91"/>
  <c r="NX16" i="91" s="1"/>
  <c r="NX15" i="91" s="1"/>
  <c r="NX243" i="91" a="1"/>
  <c r="NX243" i="91" s="1"/>
  <c r="NX239" i="91" a="1"/>
  <c r="NX239" i="91" s="1"/>
  <c r="NY18" i="91"/>
  <c r="LW52" i="93" a="1"/>
  <c r="LW52" i="93" s="1"/>
  <c r="NX247" i="91" a="1"/>
  <c r="NX247" i="91" s="1"/>
  <c r="LW55" i="93" a="1"/>
  <c r="LW55" i="93" s="1"/>
  <c r="NX238" i="91" a="1"/>
  <c r="NX238" i="91" s="1"/>
  <c r="LW32" i="93" a="1"/>
  <c r="LW32" i="93" s="1"/>
  <c r="NX242" i="91" a="1"/>
  <c r="NX242" i="91" s="1"/>
  <c r="FO246" i="91" a="1"/>
  <c r="FO246" i="91" s="1"/>
  <c r="FO238" i="91" a="1"/>
  <c r="FO238" i="91" s="1"/>
  <c r="FO242" i="91" a="1"/>
  <c r="FO242" i="91" s="1"/>
  <c r="FP18" i="91"/>
  <c r="FO17" i="91"/>
  <c r="FO16" i="91" s="1"/>
  <c r="FO15" i="91" s="1"/>
  <c r="FO243" i="91" a="1"/>
  <c r="FO243" i="91" s="1"/>
  <c r="FO247" i="91" a="1"/>
  <c r="FO247" i="91" s="1"/>
  <c r="FO239" i="91" a="1"/>
  <c r="FO239" i="91" s="1"/>
  <c r="JE18" i="91"/>
  <c r="JD17" i="91"/>
  <c r="JD16" i="91" s="1"/>
  <c r="JD15" i="91" s="1"/>
  <c r="HC55" i="93" a="1"/>
  <c r="HC55" i="93" s="1"/>
  <c r="JD243" i="91" a="1"/>
  <c r="JD243" i="91" s="1"/>
  <c r="JD247" i="91" a="1"/>
  <c r="JD247" i="91" s="1"/>
  <c r="HC52" i="93" a="1"/>
  <c r="HC52" i="93" s="1"/>
  <c r="HC32" i="93" a="1"/>
  <c r="HC32" i="93" s="1"/>
  <c r="JD246" i="91" a="1"/>
  <c r="JD246" i="91" s="1"/>
  <c r="JD238" i="91" a="1"/>
  <c r="JD238" i="91" s="1"/>
  <c r="JD242" i="91" a="1"/>
  <c r="JD242" i="91" s="1"/>
  <c r="HC12" i="93" a="1"/>
  <c r="HC12" i="93" s="1"/>
  <c r="HC15" i="93" a="1"/>
  <c r="HC15" i="93" s="1"/>
  <c r="JD239" i="91" a="1"/>
  <c r="JD239" i="91" s="1"/>
  <c r="SR239" i="91" a="1"/>
  <c r="SR239" i="91" s="1"/>
  <c r="SR243" i="91" a="1"/>
  <c r="SR243" i="91" s="1"/>
  <c r="SR247" i="91" a="1"/>
  <c r="SR247" i="91" s="1"/>
  <c r="SR242" i="91" a="1"/>
  <c r="SR242" i="91" s="1"/>
  <c r="SR238" i="91" a="1"/>
  <c r="SR238" i="91" s="1"/>
  <c r="SR246" i="91" a="1"/>
  <c r="SR246" i="91" s="1"/>
  <c r="HZ239" i="91" a="1"/>
  <c r="HZ239" i="91" s="1"/>
  <c r="HZ243" i="91" a="1"/>
  <c r="HZ243" i="91" s="1"/>
  <c r="HZ247" i="91" a="1"/>
  <c r="HZ247" i="91" s="1"/>
  <c r="HZ238" i="91" a="1"/>
  <c r="HZ238" i="91" s="1"/>
  <c r="HZ246" i="91" a="1"/>
  <c r="HZ246" i="91" s="1"/>
  <c r="HZ242" i="91" a="1"/>
  <c r="HZ242" i="91" s="1"/>
  <c r="YR239" i="91" a="1"/>
  <c r="YR239" i="91" s="1"/>
  <c r="YR243" i="91" a="1"/>
  <c r="YR243" i="91" s="1"/>
  <c r="YR247" i="91" a="1"/>
  <c r="YR247" i="91" s="1"/>
  <c r="YR238" i="91" a="1"/>
  <c r="YR238" i="91" s="1"/>
  <c r="YR242" i="91" a="1"/>
  <c r="YR242" i="91" s="1"/>
  <c r="YR246" i="91" a="1"/>
  <c r="YR246" i="91" s="1"/>
  <c r="GT239" i="91" a="1"/>
  <c r="GT239" i="91" s="1"/>
  <c r="GT243" i="91" a="1"/>
  <c r="GT243" i="91" s="1"/>
  <c r="GT247" i="91" a="1"/>
  <c r="GT247" i="91" s="1"/>
  <c r="GT242" i="91" a="1"/>
  <c r="GT242" i="91" s="1"/>
  <c r="GT246" i="91" a="1"/>
  <c r="GT246" i="91" s="1"/>
  <c r="GT238" i="91" a="1"/>
  <c r="GT238" i="91" s="1"/>
  <c r="TW239" i="91" a="1"/>
  <c r="TW239" i="91" s="1"/>
  <c r="TW243" i="91" a="1"/>
  <c r="TW243" i="91" s="1"/>
  <c r="TW247" i="91" a="1"/>
  <c r="TW247" i="91" s="1"/>
  <c r="TW242" i="91" a="1"/>
  <c r="TW242" i="91" s="1"/>
  <c r="TW238" i="91" a="1"/>
  <c r="TW238" i="91" s="1"/>
  <c r="TW246" i="91" a="1"/>
  <c r="TW246" i="91" s="1"/>
  <c r="KI239" i="91" a="1"/>
  <c r="KI239" i="91" s="1"/>
  <c r="KI243" i="91" a="1"/>
  <c r="KI243" i="91" s="1"/>
  <c r="KI247" i="91" a="1"/>
  <c r="KI247" i="91" s="1"/>
  <c r="KI238" i="91" a="1"/>
  <c r="KI238" i="91" s="1"/>
  <c r="KI246" i="91" a="1"/>
  <c r="KI246" i="91" s="1"/>
  <c r="KI242" i="91" a="1"/>
  <c r="KI242" i="91" s="1"/>
  <c r="ZV239" i="91" a="1"/>
  <c r="ZV239" i="91" s="1"/>
  <c r="ZV243" i="91" a="1"/>
  <c r="ZV243" i="91" s="1"/>
  <c r="ZV247" i="91" a="1"/>
  <c r="ZV247" i="91" s="1"/>
  <c r="ZV238" i="91" a="1"/>
  <c r="ZV238" i="91" s="1"/>
  <c r="ZV242" i="91" a="1"/>
  <c r="ZV242" i="91" s="1"/>
  <c r="ZV246" i="91" a="1"/>
  <c r="ZV246" i="91" s="1"/>
  <c r="PD239" i="91" a="1"/>
  <c r="PD239" i="91" s="1"/>
  <c r="PD243" i="91" a="1"/>
  <c r="PD243" i="91" s="1"/>
  <c r="PD247" i="91" a="1"/>
  <c r="PD247" i="91" s="1"/>
  <c r="PD242" i="91" a="1"/>
  <c r="PD242" i="91" s="1"/>
  <c r="PD246" i="91" a="1"/>
  <c r="PD246" i="91" s="1"/>
  <c r="PD238" i="91" a="1"/>
  <c r="PD238" i="91" s="1"/>
  <c r="MT239" i="91" a="1"/>
  <c r="MT239" i="91" s="1"/>
  <c r="MT243" i="91" a="1"/>
  <c r="MT243" i="91" s="1"/>
  <c r="MT247" i="91" a="1"/>
  <c r="MT247" i="91" s="1"/>
  <c r="MT242" i="91" a="1"/>
  <c r="MT242" i="91" s="1"/>
  <c r="MT238" i="91" a="1"/>
  <c r="MT238" i="91" s="1"/>
  <c r="MT246" i="91" a="1"/>
  <c r="MT246" i="91" s="1"/>
  <c r="QJ239" i="91" a="1"/>
  <c r="QJ239" i="91" s="1"/>
  <c r="QJ243" i="91" a="1"/>
  <c r="QJ243" i="91" s="1"/>
  <c r="QJ247" i="91" a="1"/>
  <c r="QJ247" i="91" s="1"/>
  <c r="QJ246" i="91" a="1"/>
  <c r="QJ246" i="91" s="1"/>
  <c r="QJ238" i="91" a="1"/>
  <c r="QJ238" i="91" s="1"/>
  <c r="QJ242" i="91" a="1"/>
  <c r="QJ242" i="91" s="1"/>
  <c r="LN239" i="91" a="1"/>
  <c r="LN239" i="91" s="1"/>
  <c r="LN243" i="91" a="1"/>
  <c r="LN243" i="91" s="1"/>
  <c r="LN247" i="91" a="1"/>
  <c r="LN247" i="91" s="1"/>
  <c r="LN242" i="91" a="1"/>
  <c r="LN242" i="91" s="1"/>
  <c r="LN238" i="91" a="1"/>
  <c r="LN238" i="91" s="1"/>
  <c r="LN246" i="91" a="1"/>
  <c r="LN246" i="91" s="1"/>
  <c r="WG239" i="91" a="1"/>
  <c r="WG239" i="91" s="1"/>
  <c r="WG243" i="91" a="1"/>
  <c r="WG243" i="91" s="1"/>
  <c r="WG247" i="91" a="1"/>
  <c r="WG247" i="91" s="1"/>
  <c r="WG246" i="91" a="1"/>
  <c r="WG246" i="91" s="1"/>
  <c r="WG242" i="91" a="1"/>
  <c r="WG242" i="91" s="1"/>
  <c r="WG238" i="91" a="1"/>
  <c r="WG238" i="91" s="1"/>
  <c r="ABA239" i="91" a="1"/>
  <c r="ABA239" i="91" s="1"/>
  <c r="ABA243" i="91" a="1"/>
  <c r="ABA243" i="91" s="1"/>
  <c r="ABA247" i="91" a="1"/>
  <c r="ABA247" i="91" s="1"/>
  <c r="ABA246" i="91" a="1"/>
  <c r="ABA246" i="91" s="1"/>
  <c r="ABA242" i="91" a="1"/>
  <c r="ABA242" i="91" s="1"/>
  <c r="ABA238" i="91" a="1"/>
  <c r="ABA238" i="91" s="1"/>
  <c r="VC239" i="91" a="1"/>
  <c r="VC239" i="91" s="1"/>
  <c r="VC243" i="91" a="1"/>
  <c r="VC243" i="91" s="1"/>
  <c r="VC247" i="91" a="1"/>
  <c r="VC247" i="91" s="1"/>
  <c r="VC238" i="91" a="1"/>
  <c r="VC238" i="91" s="1"/>
  <c r="VC246" i="91" a="1"/>
  <c r="VC246" i="91" s="1"/>
  <c r="VC242" i="91" a="1"/>
  <c r="VC242" i="91" s="1"/>
  <c r="RM239" i="91" a="1"/>
  <c r="RM239" i="91" s="1"/>
  <c r="RM247" i="91" a="1"/>
  <c r="RM247" i="91" s="1"/>
  <c r="RM243" i="91" a="1"/>
  <c r="RM243" i="91" s="1"/>
  <c r="RM246" i="91" a="1"/>
  <c r="RM246" i="91" s="1"/>
  <c r="RM238" i="91" a="1"/>
  <c r="RM238" i="91" s="1"/>
  <c r="RM242" i="91" a="1"/>
  <c r="RM242" i="91" s="1"/>
  <c r="XL239" i="91" a="1"/>
  <c r="XL239" i="91" s="1"/>
  <c r="XL243" i="91" a="1"/>
  <c r="XL243" i="91" s="1"/>
  <c r="XL247" i="91" a="1"/>
  <c r="XL247" i="91" s="1"/>
  <c r="XL238" i="91" a="1"/>
  <c r="XL238" i="91" s="1"/>
  <c r="XL246" i="91" a="1"/>
  <c r="XL246" i="91" s="1"/>
  <c r="XL242" i="91" a="1"/>
  <c r="XL242" i="91" s="1"/>
  <c r="VK52" i="93" a="1"/>
  <c r="VK52" i="93" s="1"/>
  <c r="VK15" i="93" a="1"/>
  <c r="VK15" i="93" s="1"/>
  <c r="XL17" i="91"/>
  <c r="XL16" i="91" s="1"/>
  <c r="XL15" i="91" s="1"/>
  <c r="XM18" i="91"/>
  <c r="VK12" i="93" a="1"/>
  <c r="VK12" i="93" s="1"/>
  <c r="VK32" i="93" a="1"/>
  <c r="VK32" i="93" s="1"/>
  <c r="VK55" i="93" a="1"/>
  <c r="VK55" i="93" s="1"/>
  <c r="FY15" i="93" a="1"/>
  <c r="FY15" i="93" s="1"/>
  <c r="FY12" i="93" a="1"/>
  <c r="FY12" i="93" s="1"/>
  <c r="IA18" i="91"/>
  <c r="HZ17" i="91"/>
  <c r="HZ16" i="91" s="1"/>
  <c r="HZ15" i="91" s="1"/>
  <c r="FY55" i="93" a="1"/>
  <c r="FY55" i="93" s="1"/>
  <c r="FY32" i="93" a="1"/>
  <c r="FY32" i="93" s="1"/>
  <c r="FY52" i="93" a="1"/>
  <c r="FY52" i="93" s="1"/>
  <c r="XU12" i="93" a="1"/>
  <c r="XU12" i="93" s="1"/>
  <c r="XU15" i="93" a="1"/>
  <c r="XU15" i="93" s="1"/>
  <c r="ZV17" i="91"/>
  <c r="ZV16" i="91" s="1"/>
  <c r="ZV15" i="91" s="1"/>
  <c r="ZW18" i="91"/>
  <c r="XU52" i="93" a="1"/>
  <c r="XU52" i="93" s="1"/>
  <c r="XU55" i="93" a="1"/>
  <c r="XU55" i="93" s="1"/>
  <c r="XU32" i="93" a="1"/>
  <c r="XU32" i="93" s="1"/>
  <c r="KS15" i="93" a="1"/>
  <c r="KS15" i="93" s="1"/>
  <c r="KS12" i="93" a="1"/>
  <c r="KS12" i="93" s="1"/>
  <c r="MT17" i="91"/>
  <c r="MT16" i="91" s="1"/>
  <c r="MT15" i="91" s="1"/>
  <c r="MU18" i="91"/>
  <c r="KS55" i="93" a="1"/>
  <c r="KS55" i="93" s="1"/>
  <c r="KS52" i="93" a="1"/>
  <c r="KS52" i="93" s="1"/>
  <c r="KS32" i="93" a="1"/>
  <c r="KS32" i="93" s="1"/>
  <c r="QQ12" i="93" a="1"/>
  <c r="QQ12" i="93" s="1"/>
  <c r="QQ15" i="93" a="1"/>
  <c r="QQ15" i="93" s="1"/>
  <c r="SS18" i="91"/>
  <c r="SR17" i="91"/>
  <c r="SR16" i="91" s="1"/>
  <c r="SR15" i="91" s="1"/>
  <c r="QQ52" i="93" a="1"/>
  <c r="QQ52" i="93" s="1"/>
  <c r="QQ55" i="93" a="1"/>
  <c r="QQ55" i="93" s="1"/>
  <c r="QQ32" i="93" a="1"/>
  <c r="QQ32" i="93" s="1"/>
  <c r="NC15" i="93" a="1"/>
  <c r="NC15" i="93" s="1"/>
  <c r="NC12" i="93" a="1"/>
  <c r="NC12" i="93" s="1"/>
  <c r="PE18" i="91"/>
  <c r="PD17" i="91"/>
  <c r="PD16" i="91" s="1"/>
  <c r="PD15" i="91" s="1"/>
  <c r="NC55" i="93" a="1"/>
  <c r="NC55" i="93" s="1"/>
  <c r="NC32" i="93" a="1"/>
  <c r="NC32" i="93" s="1"/>
  <c r="NC52" i="93" a="1"/>
  <c r="NC52" i="93" s="1"/>
  <c r="OI15" i="93" a="1"/>
  <c r="OI15" i="93" s="1"/>
  <c r="OI12" i="93" a="1"/>
  <c r="OI12" i="93" s="1"/>
  <c r="QK18" i="91"/>
  <c r="QJ17" i="91"/>
  <c r="QJ16" i="91" s="1"/>
  <c r="QJ15" i="91" s="1"/>
  <c r="OI52" i="93" a="1"/>
  <c r="OI52" i="93" s="1"/>
  <c r="OI55" i="93" a="1"/>
  <c r="OI55" i="93" s="1"/>
  <c r="OI32" i="93" a="1"/>
  <c r="OI32" i="93" s="1"/>
  <c r="WQ12" i="93" a="1"/>
  <c r="WQ12" i="93" s="1"/>
  <c r="WQ15" i="93" a="1"/>
  <c r="WQ15" i="93" s="1"/>
  <c r="YR17" i="91"/>
  <c r="YR16" i="91" s="1"/>
  <c r="YR15" i="91" s="1"/>
  <c r="YS18" i="91"/>
  <c r="WQ55" i="93" a="1"/>
  <c r="WQ55" i="93" s="1"/>
  <c r="WQ52" i="93" a="1"/>
  <c r="WQ52" i="93" s="1"/>
  <c r="WQ32" i="93" a="1"/>
  <c r="WQ32" i="93" s="1"/>
  <c r="JM15" i="93" a="1"/>
  <c r="JM15" i="93" s="1"/>
  <c r="JM12" i="93" a="1"/>
  <c r="JM12" i="93" s="1"/>
  <c r="LO18" i="91"/>
  <c r="LN17" i="91"/>
  <c r="LN16" i="91" s="1"/>
  <c r="LN15" i="91" s="1"/>
  <c r="JM55" i="93" a="1"/>
  <c r="JM55" i="93" s="1"/>
  <c r="JM52" i="93" a="1"/>
  <c r="JM52" i="93" s="1"/>
  <c r="JM32" i="93" a="1"/>
  <c r="JM32" i="93" s="1"/>
  <c r="PL12" i="93" a="1"/>
  <c r="PL12" i="93" s="1"/>
  <c r="PL15" i="93" a="1"/>
  <c r="PL15" i="93" s="1"/>
  <c r="RN18" i="91"/>
  <c r="RM17" i="91"/>
  <c r="RM16" i="91" s="1"/>
  <c r="RM15" i="91" s="1"/>
  <c r="PL55" i="93" a="1"/>
  <c r="PL55" i="93" s="1"/>
  <c r="PL32" i="93" a="1"/>
  <c r="PL32" i="93" s="1"/>
  <c r="PL52" i="93" a="1"/>
  <c r="PL52" i="93" s="1"/>
  <c r="ES12" i="93" a="1"/>
  <c r="ES12" i="93" s="1"/>
  <c r="ES15" i="93" a="1"/>
  <c r="ES15" i="93" s="1"/>
  <c r="GT17" i="91"/>
  <c r="GT16" i="91" s="1"/>
  <c r="GT15" i="91" s="1"/>
  <c r="GU18" i="91"/>
  <c r="ES55" i="93" a="1"/>
  <c r="ES55" i="93" s="1"/>
  <c r="ES52" i="93" a="1"/>
  <c r="ES52" i="93" s="1"/>
  <c r="ES32" i="93" a="1"/>
  <c r="ES32" i="93" s="1"/>
  <c r="RV12" i="93" a="1"/>
  <c r="RV12" i="93" s="1"/>
  <c r="RV15" i="93" a="1"/>
  <c r="RV15" i="93" s="1"/>
  <c r="TW17" i="91"/>
  <c r="TW16" i="91" s="1"/>
  <c r="TW15" i="91" s="1"/>
  <c r="TX18" i="91"/>
  <c r="RV55" i="93" a="1"/>
  <c r="RV55" i="93" s="1"/>
  <c r="RV52" i="93" a="1"/>
  <c r="RV52" i="93" s="1"/>
  <c r="RV32" i="93" a="1"/>
  <c r="RV32" i="93" s="1"/>
  <c r="UF15" i="93" a="1"/>
  <c r="UF15" i="93" s="1"/>
  <c r="UF12" i="93" a="1"/>
  <c r="UF12" i="93" s="1"/>
  <c r="WH18" i="91"/>
  <c r="WG17" i="91"/>
  <c r="WG16" i="91" s="1"/>
  <c r="WG15" i="91" s="1"/>
  <c r="UF32" i="93" a="1"/>
  <c r="UF32" i="93" s="1"/>
  <c r="UF55" i="93" a="1"/>
  <c r="UF55" i="93" s="1"/>
  <c r="UF52" i="93" a="1"/>
  <c r="UF52" i="93" s="1"/>
  <c r="YZ12" i="93" a="1"/>
  <c r="YZ12" i="93" s="1"/>
  <c r="YZ15" i="93" a="1"/>
  <c r="YZ15" i="93" s="1"/>
  <c r="ABB18" i="91"/>
  <c r="ABA17" i="91"/>
  <c r="ABA16" i="91" s="1"/>
  <c r="ABA15" i="91" s="1"/>
  <c r="YZ55" i="93" a="1"/>
  <c r="YZ55" i="93" s="1"/>
  <c r="YZ52" i="93" a="1"/>
  <c r="YZ52" i="93" s="1"/>
  <c r="YZ32" i="93" a="1"/>
  <c r="YZ32" i="93" s="1"/>
  <c r="TB12" i="93" a="1"/>
  <c r="TB12" i="93" s="1"/>
  <c r="TB15" i="93" a="1"/>
  <c r="TB15" i="93" s="1"/>
  <c r="VD18" i="91"/>
  <c r="VC17" i="91"/>
  <c r="VC16" i="91" s="1"/>
  <c r="VC15" i="91" s="1"/>
  <c r="TB55" i="93" a="1"/>
  <c r="TB55" i="93" s="1"/>
  <c r="TB52" i="93" a="1"/>
  <c r="TB52" i="93" s="1"/>
  <c r="TB32" i="93" a="1"/>
  <c r="TB32" i="93" s="1"/>
  <c r="IH15" i="93" a="1"/>
  <c r="IH15" i="93" s="1"/>
  <c r="IH12" i="93" a="1"/>
  <c r="IH12" i="93" s="1"/>
  <c r="KJ18" i="91"/>
  <c r="KI17" i="91"/>
  <c r="KI16" i="91" s="1"/>
  <c r="KI15" i="91" s="1"/>
  <c r="IH32" i="93" a="1"/>
  <c r="IH32" i="93" s="1"/>
  <c r="IH55" i="93" a="1"/>
  <c r="IH55" i="93" s="1"/>
  <c r="IH52" i="93" a="1"/>
  <c r="IH52" i="93" s="1"/>
  <c r="AA8" i="93"/>
  <c r="AA9" i="93"/>
  <c r="LX52" i="93" l="1" a="1"/>
  <c r="LX52" i="93" s="1"/>
  <c r="NY239" i="91" a="1"/>
  <c r="NY239" i="91" s="1"/>
  <c r="NZ18" i="91"/>
  <c r="LX55" i="93" a="1"/>
  <c r="LX55" i="93" s="1"/>
  <c r="NY242" i="91" a="1"/>
  <c r="NY242" i="91" s="1"/>
  <c r="NY247" i="91" a="1"/>
  <c r="NY247" i="91" s="1"/>
  <c r="NY17" i="91"/>
  <c r="NY16" i="91" s="1"/>
  <c r="NY15" i="91" s="1"/>
  <c r="LX32" i="93" a="1"/>
  <c r="LX32" i="93" s="1"/>
  <c r="NY238" i="91" a="1"/>
  <c r="NY238" i="91" s="1"/>
  <c r="NY243" i="91" a="1"/>
  <c r="NY243" i="91" s="1"/>
  <c r="NY246" i="91" a="1"/>
  <c r="NY246" i="91" s="1"/>
  <c r="LX15" i="93" a="1"/>
  <c r="LX15" i="93" s="1"/>
  <c r="LX12" i="93" a="1"/>
  <c r="LX12" i="93" s="1"/>
  <c r="FP239" i="91" a="1"/>
  <c r="FP239" i="91" s="1"/>
  <c r="FP243" i="91" a="1"/>
  <c r="FP243" i="91" s="1"/>
  <c r="FP246" i="91" a="1"/>
  <c r="FP246" i="91" s="1"/>
  <c r="FP238" i="91" a="1"/>
  <c r="FP238" i="91" s="1"/>
  <c r="FP242" i="91" a="1"/>
  <c r="FP242" i="91" s="1"/>
  <c r="FP17" i="91"/>
  <c r="FP16" i="91" s="1"/>
  <c r="FP15" i="91" s="1"/>
  <c r="FP247" i="91" a="1"/>
  <c r="FP247" i="91" s="1"/>
  <c r="FQ18" i="91"/>
  <c r="HD52" i="93" a="1"/>
  <c r="HD52" i="93" s="1"/>
  <c r="JF18" i="91"/>
  <c r="JE246" i="91" a="1"/>
  <c r="JE246" i="91" s="1"/>
  <c r="HD15" i="93" a="1"/>
  <c r="HD15" i="93" s="1"/>
  <c r="HD32" i="93" a="1"/>
  <c r="HD32" i="93" s="1"/>
  <c r="HD12" i="93" a="1"/>
  <c r="HD12" i="93" s="1"/>
  <c r="HD55" i="93" a="1"/>
  <c r="HD55" i="93" s="1"/>
  <c r="JE238" i="91" a="1"/>
  <c r="JE238" i="91" s="1"/>
  <c r="JE243" i="91" a="1"/>
  <c r="JE243" i="91" s="1"/>
  <c r="JE17" i="91"/>
  <c r="JE16" i="91" s="1"/>
  <c r="JE15" i="91" s="1"/>
  <c r="JE242" i="91" a="1"/>
  <c r="JE242" i="91" s="1"/>
  <c r="JE247" i="91" a="1"/>
  <c r="JE247" i="91" s="1"/>
  <c r="JE239" i="91" a="1"/>
  <c r="JE239" i="91" s="1"/>
  <c r="KJ239" i="91" a="1"/>
  <c r="KJ239" i="91" s="1"/>
  <c r="KJ243" i="91" a="1"/>
  <c r="KJ243" i="91" s="1"/>
  <c r="KJ247" i="91" a="1"/>
  <c r="KJ247" i="91" s="1"/>
  <c r="KJ246" i="91" a="1"/>
  <c r="KJ246" i="91" s="1"/>
  <c r="KJ238" i="91" a="1"/>
  <c r="KJ238" i="91" s="1"/>
  <c r="KJ242" i="91" a="1"/>
  <c r="KJ242" i="91" s="1"/>
  <c r="VD239" i="91" a="1"/>
  <c r="VD239" i="91" s="1"/>
  <c r="VD243" i="91" a="1"/>
  <c r="VD243" i="91" s="1"/>
  <c r="VD247" i="91" a="1"/>
  <c r="VD247" i="91" s="1"/>
  <c r="VD238" i="91" a="1"/>
  <c r="VD238" i="91" s="1"/>
  <c r="VD246" i="91" a="1"/>
  <c r="VD246" i="91" s="1"/>
  <c r="VD242" i="91" a="1"/>
  <c r="VD242" i="91" s="1"/>
  <c r="ABB239" i="91" a="1"/>
  <c r="ABB239" i="91" s="1"/>
  <c r="ABB243" i="91" a="1"/>
  <c r="ABB243" i="91" s="1"/>
  <c r="ABB247" i="91" a="1"/>
  <c r="ABB247" i="91" s="1"/>
  <c r="ABB246" i="91" a="1"/>
  <c r="ABB246" i="91" s="1"/>
  <c r="ABB238" i="91" a="1"/>
  <c r="ABB238" i="91" s="1"/>
  <c r="ABB242" i="91" a="1"/>
  <c r="ABB242" i="91" s="1"/>
  <c r="WH239" i="91" a="1"/>
  <c r="WH239" i="91" s="1"/>
  <c r="WH243" i="91" a="1"/>
  <c r="WH243" i="91" s="1"/>
  <c r="WH247" i="91" a="1"/>
  <c r="WH247" i="91" s="1"/>
  <c r="WH238" i="91" a="1"/>
  <c r="WH238" i="91" s="1"/>
  <c r="WH246" i="91" a="1"/>
  <c r="WH246" i="91" s="1"/>
  <c r="WH242" i="91" a="1"/>
  <c r="WH242" i="91" s="1"/>
  <c r="TX239" i="91" a="1"/>
  <c r="TX239" i="91" s="1"/>
  <c r="TX243" i="91" a="1"/>
  <c r="TX243" i="91" s="1"/>
  <c r="TX247" i="91" a="1"/>
  <c r="TX247" i="91" s="1"/>
  <c r="TX242" i="91" a="1"/>
  <c r="TX242" i="91" s="1"/>
  <c r="TX246" i="91" a="1"/>
  <c r="TX246" i="91" s="1"/>
  <c r="TX238" i="91" a="1"/>
  <c r="TX238" i="91" s="1"/>
  <c r="GU239" i="91" a="1"/>
  <c r="GU239" i="91" s="1"/>
  <c r="GU243" i="91" a="1"/>
  <c r="GU243" i="91" s="1"/>
  <c r="GU247" i="91" a="1"/>
  <c r="GU247" i="91" s="1"/>
  <c r="GU242" i="91" a="1"/>
  <c r="GU242" i="91" s="1"/>
  <c r="GU246" i="91" a="1"/>
  <c r="GU246" i="91" s="1"/>
  <c r="GU238" i="91" a="1"/>
  <c r="GU238" i="91" s="1"/>
  <c r="RN239" i="91" a="1"/>
  <c r="RN239" i="91" s="1"/>
  <c r="RN247" i="91" a="1"/>
  <c r="RN247" i="91" s="1"/>
  <c r="RN243" i="91" a="1"/>
  <c r="RN243" i="91" s="1"/>
  <c r="RN238" i="91" a="1"/>
  <c r="RN238" i="91" s="1"/>
  <c r="RN242" i="91" a="1"/>
  <c r="RN242" i="91" s="1"/>
  <c r="RN246" i="91" a="1"/>
  <c r="RN246" i="91" s="1"/>
  <c r="LO239" i="91" a="1"/>
  <c r="LO239" i="91" s="1"/>
  <c r="LO243" i="91" a="1"/>
  <c r="LO243" i="91" s="1"/>
  <c r="LO247" i="91" a="1"/>
  <c r="LO247" i="91" s="1"/>
  <c r="LO238" i="91" a="1"/>
  <c r="LO238" i="91" s="1"/>
  <c r="LO242" i="91" a="1"/>
  <c r="LO242" i="91" s="1"/>
  <c r="LO246" i="91" a="1"/>
  <c r="LO246" i="91" s="1"/>
  <c r="YS239" i="91" a="1"/>
  <c r="YS239" i="91" s="1"/>
  <c r="YS243" i="91" a="1"/>
  <c r="YS243" i="91" s="1"/>
  <c r="YS247" i="91" a="1"/>
  <c r="YS247" i="91" s="1"/>
  <c r="YS242" i="91" a="1"/>
  <c r="YS242" i="91" s="1"/>
  <c r="YS238" i="91" a="1"/>
  <c r="YS238" i="91" s="1"/>
  <c r="YS246" i="91" a="1"/>
  <c r="YS246" i="91" s="1"/>
  <c r="QK239" i="91" a="1"/>
  <c r="QK239" i="91" s="1"/>
  <c r="QK243" i="91" a="1"/>
  <c r="QK243" i="91" s="1"/>
  <c r="QK247" i="91" a="1"/>
  <c r="QK247" i="91" s="1"/>
  <c r="QK246" i="91" a="1"/>
  <c r="QK246" i="91" s="1"/>
  <c r="QK238" i="91" a="1"/>
  <c r="QK238" i="91" s="1"/>
  <c r="QK242" i="91" a="1"/>
  <c r="QK242" i="91" s="1"/>
  <c r="PE239" i="91" a="1"/>
  <c r="PE239" i="91" s="1"/>
  <c r="PE243" i="91" a="1"/>
  <c r="PE243" i="91" s="1"/>
  <c r="PE247" i="91" a="1"/>
  <c r="PE247" i="91" s="1"/>
  <c r="PE242" i="91" a="1"/>
  <c r="PE242" i="91" s="1"/>
  <c r="PE246" i="91" a="1"/>
  <c r="PE246" i="91" s="1"/>
  <c r="PE238" i="91" a="1"/>
  <c r="PE238" i="91" s="1"/>
  <c r="SS239" i="91" a="1"/>
  <c r="SS239" i="91" s="1"/>
  <c r="SS243" i="91" a="1"/>
  <c r="SS243" i="91" s="1"/>
  <c r="SS247" i="91" a="1"/>
  <c r="SS247" i="91" s="1"/>
  <c r="SS242" i="91" a="1"/>
  <c r="SS242" i="91" s="1"/>
  <c r="SS246" i="91" a="1"/>
  <c r="SS246" i="91" s="1"/>
  <c r="SS238" i="91" a="1"/>
  <c r="SS238" i="91" s="1"/>
  <c r="MU239" i="91" a="1"/>
  <c r="MU239" i="91" s="1"/>
  <c r="MU243" i="91" a="1"/>
  <c r="MU243" i="91" s="1"/>
  <c r="MU247" i="91" a="1"/>
  <c r="MU247" i="91" s="1"/>
  <c r="MU246" i="91" a="1"/>
  <c r="MU246" i="91" s="1"/>
  <c r="MU242" i="91" a="1"/>
  <c r="MU242" i="91" s="1"/>
  <c r="MU238" i="91" a="1"/>
  <c r="MU238" i="91" s="1"/>
  <c r="ZW239" i="91" a="1"/>
  <c r="ZW239" i="91" s="1"/>
  <c r="ZW243" i="91" a="1"/>
  <c r="ZW243" i="91" s="1"/>
  <c r="ZW247" i="91" a="1"/>
  <c r="ZW247" i="91" s="1"/>
  <c r="ZW242" i="91" a="1"/>
  <c r="ZW242" i="91" s="1"/>
  <c r="ZW238" i="91" a="1"/>
  <c r="ZW238" i="91" s="1"/>
  <c r="ZW246" i="91" a="1"/>
  <c r="ZW246" i="91" s="1"/>
  <c r="IA239" i="91" a="1"/>
  <c r="IA239" i="91" s="1"/>
  <c r="IA243" i="91" a="1"/>
  <c r="IA243" i="91" s="1"/>
  <c r="IA247" i="91" a="1"/>
  <c r="IA247" i="91" s="1"/>
  <c r="IA246" i="91" a="1"/>
  <c r="IA246" i="91" s="1"/>
  <c r="IA238" i="91" a="1"/>
  <c r="IA238" i="91" s="1"/>
  <c r="IA242" i="91" a="1"/>
  <c r="IA242" i="91" s="1"/>
  <c r="XM239" i="91" a="1"/>
  <c r="XM239" i="91" s="1"/>
  <c r="XM243" i="91" a="1"/>
  <c r="XM243" i="91" s="1"/>
  <c r="XM247" i="91" a="1"/>
  <c r="XM247" i="91" s="1"/>
  <c r="XM238" i="91" a="1"/>
  <c r="XM238" i="91" s="1"/>
  <c r="XM246" i="91" a="1"/>
  <c r="XM246" i="91" s="1"/>
  <c r="XM242" i="91" a="1"/>
  <c r="XM242" i="91" s="1"/>
  <c r="XM17" i="91"/>
  <c r="XM16" i="91" s="1"/>
  <c r="XM15" i="91" s="1"/>
  <c r="VL52" i="93" a="1"/>
  <c r="VL52" i="93" s="1"/>
  <c r="VL15" i="93" a="1"/>
  <c r="VL15" i="93" s="1"/>
  <c r="VL12" i="93" a="1"/>
  <c r="VL12" i="93" s="1"/>
  <c r="XN18" i="91"/>
  <c r="VL32" i="93" a="1"/>
  <c r="VL32" i="93" s="1"/>
  <c r="VL55" i="93" a="1"/>
  <c r="VL55" i="93" s="1"/>
  <c r="WR12" i="93" a="1"/>
  <c r="WR12" i="93" s="1"/>
  <c r="WR15" i="93" a="1"/>
  <c r="WR15" i="93" s="1"/>
  <c r="YS17" i="91"/>
  <c r="YS16" i="91" s="1"/>
  <c r="YS15" i="91" s="1"/>
  <c r="YT18" i="91"/>
  <c r="WR55" i="93" a="1"/>
  <c r="WR55" i="93" s="1"/>
  <c r="WR52" i="93" a="1"/>
  <c r="WR52" i="93" s="1"/>
  <c r="WR32" i="93" a="1"/>
  <c r="WR32" i="93" s="1"/>
  <c r="OJ15" i="93" a="1"/>
  <c r="OJ15" i="93" s="1"/>
  <c r="OJ12" i="93" a="1"/>
  <c r="OJ12" i="93" s="1"/>
  <c r="QL18" i="91"/>
  <c r="QK17" i="91"/>
  <c r="QK16" i="91" s="1"/>
  <c r="QK15" i="91" s="1"/>
  <c r="OJ52" i="93" a="1"/>
  <c r="OJ52" i="93" s="1"/>
  <c r="OJ55" i="93" a="1"/>
  <c r="OJ55" i="93" s="1"/>
  <c r="OJ32" i="93" a="1"/>
  <c r="OJ32" i="93" s="1"/>
  <c r="ABC18" i="91"/>
  <c r="ZA12" i="93" a="1"/>
  <c r="ZA12" i="93" s="1"/>
  <c r="ZA15" i="93" a="1"/>
  <c r="ZA15" i="93" s="1"/>
  <c r="ABB17" i="91"/>
  <c r="ABB16" i="91" s="1"/>
  <c r="ABB15" i="91" s="1"/>
  <c r="ZA55" i="93" a="1"/>
  <c r="ZA55" i="93" s="1"/>
  <c r="ZA52" i="93" a="1"/>
  <c r="ZA52" i="93" s="1"/>
  <c r="ZA32" i="93" a="1"/>
  <c r="ZA32" i="93" s="1"/>
  <c r="AB9" i="93"/>
  <c r="AB8" i="93"/>
  <c r="KT15" i="93" a="1"/>
  <c r="KT15" i="93" s="1"/>
  <c r="MU17" i="91"/>
  <c r="MU16" i="91" s="1"/>
  <c r="MU15" i="91" s="1"/>
  <c r="KT12" i="93" a="1"/>
  <c r="KT12" i="93" s="1"/>
  <c r="MV18" i="91"/>
  <c r="KT52" i="93" a="1"/>
  <c r="KT52" i="93" s="1"/>
  <c r="KT55" i="93" a="1"/>
  <c r="KT55" i="93" s="1"/>
  <c r="KT32" i="93" a="1"/>
  <c r="KT32" i="93" s="1"/>
  <c r="QR15" i="93" a="1"/>
  <c r="QR15" i="93" s="1"/>
  <c r="QR12" i="93" a="1"/>
  <c r="QR12" i="93" s="1"/>
  <c r="SS17" i="91"/>
  <c r="SS16" i="91" s="1"/>
  <c r="SS15" i="91" s="1"/>
  <c r="ST18" i="91"/>
  <c r="QR55" i="93" a="1"/>
  <c r="QR55" i="93" s="1"/>
  <c r="QR52" i="93" a="1"/>
  <c r="QR52" i="93" s="1"/>
  <c r="QR32" i="93" a="1"/>
  <c r="QR32" i="93" s="1"/>
  <c r="XV15" i="93" a="1"/>
  <c r="XV15" i="93" s="1"/>
  <c r="ZW17" i="91"/>
  <c r="ZW16" i="91" s="1"/>
  <c r="ZW15" i="91" s="1"/>
  <c r="XV12" i="93" a="1"/>
  <c r="XV12" i="93" s="1"/>
  <c r="ZX18" i="91"/>
  <c r="XV52" i="93" a="1"/>
  <c r="XV52" i="93" s="1"/>
  <c r="XV32" i="93" a="1"/>
  <c r="XV32" i="93" s="1"/>
  <c r="XV55" i="93" a="1"/>
  <c r="XV55" i="93" s="1"/>
  <c r="ND12" i="93" a="1"/>
  <c r="ND12" i="93" s="1"/>
  <c r="ND15" i="93" a="1"/>
  <c r="ND15" i="93" s="1"/>
  <c r="PE17" i="91"/>
  <c r="PE16" i="91" s="1"/>
  <c r="PE15" i="91" s="1"/>
  <c r="PF18" i="91"/>
  <c r="ND52" i="93" a="1"/>
  <c r="ND52" i="93" s="1"/>
  <c r="ND55" i="93" a="1"/>
  <c r="ND55" i="93" s="1"/>
  <c r="ND32" i="93" a="1"/>
  <c r="ND32" i="93" s="1"/>
  <c r="FZ12" i="93" a="1"/>
  <c r="FZ12" i="93" s="1"/>
  <c r="FZ15" i="93" a="1"/>
  <c r="FZ15" i="93" s="1"/>
  <c r="IA17" i="91"/>
  <c r="IA16" i="91" s="1"/>
  <c r="IA15" i="91" s="1"/>
  <c r="IB18" i="91"/>
  <c r="FZ52" i="93" a="1"/>
  <c r="FZ52" i="93" s="1"/>
  <c r="FZ55" i="93" a="1"/>
  <c r="FZ55" i="93" s="1"/>
  <c r="FZ32" i="93" a="1"/>
  <c r="FZ32" i="93" s="1"/>
  <c r="PM15" i="93" a="1"/>
  <c r="PM15" i="93" s="1"/>
  <c r="PM12" i="93" a="1"/>
  <c r="PM12" i="93" s="1"/>
  <c r="RO18" i="91"/>
  <c r="RN17" i="91"/>
  <c r="RN16" i="91" s="1"/>
  <c r="RN15" i="91" s="1"/>
  <c r="PM32" i="93" a="1"/>
  <c r="PM32" i="93" s="1"/>
  <c r="PM55" i="93" a="1"/>
  <c r="PM55" i="93" s="1"/>
  <c r="PM52" i="93" a="1"/>
  <c r="PM52" i="93" s="1"/>
  <c r="JN12" i="93" a="1"/>
  <c r="JN12" i="93" s="1"/>
  <c r="JN15" i="93" a="1"/>
  <c r="JN15" i="93" s="1"/>
  <c r="LP18" i="91"/>
  <c r="LO17" i="91"/>
  <c r="LO16" i="91" s="1"/>
  <c r="LO15" i="91" s="1"/>
  <c r="JN52" i="93" a="1"/>
  <c r="JN52" i="93" s="1"/>
  <c r="JN55" i="93" a="1"/>
  <c r="JN55" i="93" s="1"/>
  <c r="JN32" i="93" a="1"/>
  <c r="JN32" i="93" s="1"/>
  <c r="ET12" i="93" a="1"/>
  <c r="ET12" i="93" s="1"/>
  <c r="ET15" i="93" a="1"/>
  <c r="ET15" i="93" s="1"/>
  <c r="GU17" i="91"/>
  <c r="GU16" i="91" s="1"/>
  <c r="GU15" i="91" s="1"/>
  <c r="GV18" i="91"/>
  <c r="ET55" i="93" a="1"/>
  <c r="ET55" i="93" s="1"/>
  <c r="ET32" i="93" a="1"/>
  <c r="ET32" i="93" s="1"/>
  <c r="ET52" i="93" a="1"/>
  <c r="ET52" i="93" s="1"/>
  <c r="RW12" i="93" a="1"/>
  <c r="RW12" i="93" s="1"/>
  <c r="RW15" i="93" a="1"/>
  <c r="RW15" i="93" s="1"/>
  <c r="TX17" i="91"/>
  <c r="TX16" i="91" s="1"/>
  <c r="TX15" i="91" s="1"/>
  <c r="TY18" i="91"/>
  <c r="RW52" i="93" a="1"/>
  <c r="RW52" i="93" s="1"/>
  <c r="RW55" i="93" a="1"/>
  <c r="RW55" i="93" s="1"/>
  <c r="RW32" i="93" a="1"/>
  <c r="RW32" i="93" s="1"/>
  <c r="II15" i="93" a="1"/>
  <c r="II15" i="93" s="1"/>
  <c r="II12" i="93" a="1"/>
  <c r="II12" i="93" s="1"/>
  <c r="KJ17" i="91"/>
  <c r="KJ16" i="91" s="1"/>
  <c r="KJ15" i="91" s="1"/>
  <c r="KK18" i="91"/>
  <c r="II52" i="93" a="1"/>
  <c r="II52" i="93" s="1"/>
  <c r="II32" i="93" a="1"/>
  <c r="II32" i="93" s="1"/>
  <c r="II55" i="93" a="1"/>
  <c r="II55" i="93" s="1"/>
  <c r="TC15" i="93" a="1"/>
  <c r="TC15" i="93" s="1"/>
  <c r="TC12" i="93" a="1"/>
  <c r="TC12" i="93" s="1"/>
  <c r="VE18" i="91"/>
  <c r="VD17" i="91"/>
  <c r="VD16" i="91" s="1"/>
  <c r="VD15" i="91" s="1"/>
  <c r="TC55" i="93" a="1"/>
  <c r="TC55" i="93" s="1"/>
  <c r="TC52" i="93" a="1"/>
  <c r="TC52" i="93" s="1"/>
  <c r="TC32" i="93" a="1"/>
  <c r="TC32" i="93" s="1"/>
  <c r="UG15" i="93" a="1"/>
  <c r="UG15" i="93" s="1"/>
  <c r="UG12" i="93" a="1"/>
  <c r="UG12" i="93" s="1"/>
  <c r="WI18" i="91"/>
  <c r="WH17" i="91"/>
  <c r="WH16" i="91" s="1"/>
  <c r="WH15" i="91" s="1"/>
  <c r="UG52" i="93" a="1"/>
  <c r="UG52" i="93" s="1"/>
  <c r="UG55" i="93" a="1"/>
  <c r="UG55" i="93" s="1"/>
  <c r="UG32" i="93" a="1"/>
  <c r="UG32" i="93" s="1"/>
  <c r="LY32" i="93" l="1" a="1"/>
  <c r="LY32" i="93" s="1"/>
  <c r="NZ239" i="91" a="1"/>
  <c r="NZ239" i="91" s="1"/>
  <c r="LY55" i="93" a="1"/>
  <c r="LY55" i="93" s="1"/>
  <c r="NZ243" i="91" a="1"/>
  <c r="NZ243" i="91" s="1"/>
  <c r="LY52" i="93" a="1"/>
  <c r="LY52" i="93" s="1"/>
  <c r="LY15" i="93" a="1"/>
  <c r="LY15" i="93" s="1"/>
  <c r="NZ238" i="91" a="1"/>
  <c r="NZ238" i="91" s="1"/>
  <c r="OA18" i="91"/>
  <c r="NZ246" i="91" a="1"/>
  <c r="NZ246" i="91" s="1"/>
  <c r="NZ242" i="91" a="1"/>
  <c r="NZ242" i="91" s="1"/>
  <c r="NZ247" i="91" a="1"/>
  <c r="NZ247" i="91" s="1"/>
  <c r="LY12" i="93" a="1"/>
  <c r="LY12" i="93" s="1"/>
  <c r="NZ17" i="91"/>
  <c r="NZ16" i="91" s="1"/>
  <c r="NZ15" i="91" s="1"/>
  <c r="JF247" i="91" a="1"/>
  <c r="JF247" i="91" s="1"/>
  <c r="JF242" i="91" a="1"/>
  <c r="JF242" i="91" s="1"/>
  <c r="HE12" i="93" a="1"/>
  <c r="HE12" i="93" s="1"/>
  <c r="JF17" i="91"/>
  <c r="JF16" i="91" s="1"/>
  <c r="JF15" i="91" s="1"/>
  <c r="JF243" i="91" a="1"/>
  <c r="JF243" i="91" s="1"/>
  <c r="HE15" i="93" a="1"/>
  <c r="HE15" i="93" s="1"/>
  <c r="HE55" i="93" a="1"/>
  <c r="HE55" i="93" s="1"/>
  <c r="HE32" i="93" a="1"/>
  <c r="HE32" i="93" s="1"/>
  <c r="JF239" i="91" a="1"/>
  <c r="JF239" i="91" s="1"/>
  <c r="JG18" i="91"/>
  <c r="HE52" i="93" a="1"/>
  <c r="HE52" i="93" s="1"/>
  <c r="JF246" i="91" a="1"/>
  <c r="JF246" i="91" s="1"/>
  <c r="JF238" i="91" a="1"/>
  <c r="JF238" i="91" s="1"/>
  <c r="FQ246" i="91" a="1"/>
  <c r="FQ246" i="91" s="1"/>
  <c r="FQ17" i="91"/>
  <c r="FQ16" i="91" s="1"/>
  <c r="FQ15" i="91" s="1"/>
  <c r="FQ242" i="91" a="1"/>
  <c r="FQ242" i="91" s="1"/>
  <c r="FR18" i="91"/>
  <c r="FQ239" i="91" a="1"/>
  <c r="FQ239" i="91" s="1"/>
  <c r="FQ238" i="91" a="1"/>
  <c r="FQ238" i="91" s="1"/>
  <c r="FQ247" i="91" a="1"/>
  <c r="FQ247" i="91" s="1"/>
  <c r="FQ243" i="91" a="1"/>
  <c r="FQ243" i="91" s="1"/>
  <c r="WI239" i="91" a="1"/>
  <c r="WI239" i="91" s="1"/>
  <c r="WI243" i="91" a="1"/>
  <c r="WI243" i="91" s="1"/>
  <c r="WI247" i="91" a="1"/>
  <c r="WI247" i="91" s="1"/>
  <c r="WI246" i="91" a="1"/>
  <c r="WI246" i="91" s="1"/>
  <c r="WI238" i="91" a="1"/>
  <c r="WI238" i="91" s="1"/>
  <c r="WI242" i="91" a="1"/>
  <c r="WI242" i="91" s="1"/>
  <c r="VE239" i="91" a="1"/>
  <c r="VE239" i="91" s="1"/>
  <c r="VE247" i="91" a="1"/>
  <c r="VE247" i="91" s="1"/>
  <c r="VE243" i="91" a="1"/>
  <c r="VE243" i="91" s="1"/>
  <c r="VE238" i="91" a="1"/>
  <c r="VE238" i="91" s="1"/>
  <c r="VE246" i="91" a="1"/>
  <c r="VE246" i="91" s="1"/>
  <c r="VE242" i="91" a="1"/>
  <c r="VE242" i="91" s="1"/>
  <c r="KK239" i="91" a="1"/>
  <c r="KK239" i="91" s="1"/>
  <c r="KK243" i="91" a="1"/>
  <c r="KK243" i="91" s="1"/>
  <c r="KK247" i="91" a="1"/>
  <c r="KK247" i="91" s="1"/>
  <c r="KK242" i="91" a="1"/>
  <c r="KK242" i="91" s="1"/>
  <c r="KK246" i="91" a="1"/>
  <c r="KK246" i="91" s="1"/>
  <c r="KK238" i="91" a="1"/>
  <c r="KK238" i="91" s="1"/>
  <c r="TY239" i="91" a="1"/>
  <c r="TY239" i="91" s="1"/>
  <c r="TY247" i="91" a="1"/>
  <c r="TY247" i="91" s="1"/>
  <c r="TY243" i="91" a="1"/>
  <c r="TY243" i="91" s="1"/>
  <c r="TY238" i="91" a="1"/>
  <c r="TY238" i="91" s="1"/>
  <c r="TY246" i="91" a="1"/>
  <c r="TY246" i="91" s="1"/>
  <c r="TY242" i="91" a="1"/>
  <c r="TY242" i="91" s="1"/>
  <c r="GV239" i="91" a="1"/>
  <c r="GV239" i="91" s="1"/>
  <c r="GV243" i="91" a="1"/>
  <c r="GV243" i="91" s="1"/>
  <c r="GV247" i="91" a="1"/>
  <c r="GV247" i="91" s="1"/>
  <c r="GV242" i="91" a="1"/>
  <c r="GV242" i="91" s="1"/>
  <c r="GV246" i="91" a="1"/>
  <c r="GV246" i="91" s="1"/>
  <c r="GV238" i="91" a="1"/>
  <c r="GV238" i="91" s="1"/>
  <c r="LP239" i="91" a="1"/>
  <c r="LP239" i="91" s="1"/>
  <c r="LP243" i="91" a="1"/>
  <c r="LP243" i="91" s="1"/>
  <c r="LP247" i="91" a="1"/>
  <c r="LP247" i="91" s="1"/>
  <c r="LP242" i="91" a="1"/>
  <c r="LP242" i="91" s="1"/>
  <c r="LP238" i="91" a="1"/>
  <c r="LP238" i="91" s="1"/>
  <c r="LP246" i="91" a="1"/>
  <c r="LP246" i="91" s="1"/>
  <c r="RO239" i="91" a="1"/>
  <c r="RO239" i="91" s="1"/>
  <c r="RO247" i="91" a="1"/>
  <c r="RO247" i="91" s="1"/>
  <c r="RO243" i="91" a="1"/>
  <c r="RO243" i="91" s="1"/>
  <c r="RO238" i="91" a="1"/>
  <c r="RO238" i="91" s="1"/>
  <c r="RO242" i="91" a="1"/>
  <c r="RO242" i="91" s="1"/>
  <c r="RO246" i="91" a="1"/>
  <c r="RO246" i="91" s="1"/>
  <c r="IB239" i="91" a="1"/>
  <c r="IB239" i="91" s="1"/>
  <c r="IB243" i="91" a="1"/>
  <c r="IB243" i="91" s="1"/>
  <c r="IB247" i="91" a="1"/>
  <c r="IB247" i="91" s="1"/>
  <c r="IB246" i="91" a="1"/>
  <c r="IB246" i="91" s="1"/>
  <c r="IB238" i="91" a="1"/>
  <c r="IB238" i="91" s="1"/>
  <c r="IB242" i="91" a="1"/>
  <c r="IB242" i="91" s="1"/>
  <c r="PF239" i="91" a="1"/>
  <c r="PF239" i="91" s="1"/>
  <c r="PF243" i="91" a="1"/>
  <c r="PF243" i="91" s="1"/>
  <c r="PF247" i="91" a="1"/>
  <c r="PF247" i="91" s="1"/>
  <c r="PF246" i="91" a="1"/>
  <c r="PF246" i="91" s="1"/>
  <c r="PF238" i="91" a="1"/>
  <c r="PF238" i="91" s="1"/>
  <c r="PF242" i="91" a="1"/>
  <c r="PF242" i="91" s="1"/>
  <c r="ZX243" i="91" a="1"/>
  <c r="ZX243" i="91" s="1"/>
  <c r="ZX247" i="91" a="1"/>
  <c r="ZX247" i="91" s="1"/>
  <c r="ZX239" i="91" a="1"/>
  <c r="ZX239" i="91" s="1"/>
  <c r="ZX246" i="91" a="1"/>
  <c r="ZX246" i="91" s="1"/>
  <c r="ZX242" i="91" a="1"/>
  <c r="ZX242" i="91" s="1"/>
  <c r="ZX238" i="91" a="1"/>
  <c r="ZX238" i="91" s="1"/>
  <c r="ST239" i="91" a="1"/>
  <c r="ST239" i="91" s="1"/>
  <c r="ST247" i="91" a="1"/>
  <c r="ST247" i="91" s="1"/>
  <c r="ST243" i="91" a="1"/>
  <c r="ST243" i="91" s="1"/>
  <c r="ST242" i="91" a="1"/>
  <c r="ST242" i="91" s="1"/>
  <c r="ST238" i="91" a="1"/>
  <c r="ST238" i="91" s="1"/>
  <c r="ST246" i="91" a="1"/>
  <c r="ST246" i="91" s="1"/>
  <c r="MV239" i="91" a="1"/>
  <c r="MV239" i="91" s="1"/>
  <c r="MV243" i="91" a="1"/>
  <c r="MV243" i="91" s="1"/>
  <c r="MV247" i="91" a="1"/>
  <c r="MV247" i="91" s="1"/>
  <c r="MV242" i="91" a="1"/>
  <c r="MV242" i="91" s="1"/>
  <c r="MV238" i="91" a="1"/>
  <c r="MV238" i="91" s="1"/>
  <c r="MV246" i="91" a="1"/>
  <c r="MV246" i="91" s="1"/>
  <c r="ABC239" i="91" a="1"/>
  <c r="ABC239" i="91" s="1"/>
  <c r="ABC243" i="91" a="1"/>
  <c r="ABC243" i="91" s="1"/>
  <c r="ABC247" i="91" a="1"/>
  <c r="ABC247" i="91" s="1"/>
  <c r="ABC242" i="91" a="1"/>
  <c r="ABC242" i="91" s="1"/>
  <c r="ABC246" i="91" a="1"/>
  <c r="ABC246" i="91" s="1"/>
  <c r="ABC238" i="91" a="1"/>
  <c r="ABC238" i="91" s="1"/>
  <c r="QL239" i="91" a="1"/>
  <c r="QL239" i="91" s="1"/>
  <c r="QL243" i="91" a="1"/>
  <c r="QL243" i="91" s="1"/>
  <c r="QL247" i="91" a="1"/>
  <c r="QL247" i="91" s="1"/>
  <c r="QL242" i="91" a="1"/>
  <c r="QL242" i="91" s="1"/>
  <c r="QL238" i="91" a="1"/>
  <c r="QL238" i="91" s="1"/>
  <c r="QL246" i="91" a="1"/>
  <c r="QL246" i="91" s="1"/>
  <c r="YT239" i="91" a="1"/>
  <c r="YT239" i="91" s="1"/>
  <c r="YT243" i="91" a="1"/>
  <c r="YT243" i="91" s="1"/>
  <c r="YT247" i="91" a="1"/>
  <c r="YT247" i="91" s="1"/>
  <c r="YT246" i="91" a="1"/>
  <c r="YT246" i="91" s="1"/>
  <c r="YT242" i="91" a="1"/>
  <c r="YT242" i="91" s="1"/>
  <c r="YT238" i="91" a="1"/>
  <c r="YT238" i="91" s="1"/>
  <c r="XN239" i="91" a="1"/>
  <c r="XN239" i="91" s="1"/>
  <c r="XN243" i="91" a="1"/>
  <c r="XN243" i="91" s="1"/>
  <c r="XN247" i="91" a="1"/>
  <c r="XN247" i="91" s="1"/>
  <c r="XN238" i="91" a="1"/>
  <c r="XN238" i="91" s="1"/>
  <c r="XN246" i="91" a="1"/>
  <c r="XN246" i="91" s="1"/>
  <c r="XN242" i="91" a="1"/>
  <c r="XN242" i="91" s="1"/>
  <c r="XO18" i="91"/>
  <c r="VM12" i="93" a="1"/>
  <c r="VM12" i="93" s="1"/>
  <c r="XN17" i="91"/>
  <c r="XN16" i="91" s="1"/>
  <c r="XN15" i="91" s="1"/>
  <c r="VM55" i="93" a="1"/>
  <c r="VM55" i="93" s="1"/>
  <c r="VM15" i="93" a="1"/>
  <c r="VM15" i="93" s="1"/>
  <c r="VM32" i="93" a="1"/>
  <c r="VM32" i="93" s="1"/>
  <c r="VM52" i="93" a="1"/>
  <c r="VM52" i="93" s="1"/>
  <c r="AC8" i="93"/>
  <c r="UH12" i="93" a="1"/>
  <c r="UH12" i="93" s="1"/>
  <c r="UH15" i="93" a="1"/>
  <c r="UH15" i="93" s="1"/>
  <c r="WI17" i="91"/>
  <c r="WI16" i="91" s="1"/>
  <c r="WI15" i="91" s="1"/>
  <c r="WJ18" i="91"/>
  <c r="UH52" i="93" a="1"/>
  <c r="UH52" i="93" s="1"/>
  <c r="UH55" i="93" a="1"/>
  <c r="UH55" i="93" s="1"/>
  <c r="UH32" i="93" a="1"/>
  <c r="UH32" i="93" s="1"/>
  <c r="IJ12" i="93" a="1"/>
  <c r="IJ12" i="93" s="1"/>
  <c r="IJ15" i="93" a="1"/>
  <c r="IJ15" i="93" s="1"/>
  <c r="KL18" i="91"/>
  <c r="KK17" i="91"/>
  <c r="KK16" i="91" s="1"/>
  <c r="KK15" i="91" s="1"/>
  <c r="IJ52" i="93" a="1"/>
  <c r="IJ52" i="93" s="1"/>
  <c r="IJ55" i="93" a="1"/>
  <c r="IJ55" i="93" s="1"/>
  <c r="IJ32" i="93" a="1"/>
  <c r="IJ32" i="93" s="1"/>
  <c r="RX12" i="93" a="1"/>
  <c r="RX12" i="93" s="1"/>
  <c r="TY17" i="91"/>
  <c r="TY16" i="91" s="1"/>
  <c r="TY15" i="91" s="1"/>
  <c r="TZ18" i="91"/>
  <c r="RX15" i="93" a="1"/>
  <c r="RX15" i="93" s="1"/>
  <c r="RX55" i="93" a="1"/>
  <c r="RX55" i="93" s="1"/>
  <c r="RX32" i="93" a="1"/>
  <c r="RX32" i="93" s="1"/>
  <c r="RX52" i="93" a="1"/>
  <c r="RX52" i="93" s="1"/>
  <c r="EU12" i="93" a="1"/>
  <c r="EU12" i="93" s="1"/>
  <c r="EU15" i="93" a="1"/>
  <c r="EU15" i="93" s="1"/>
  <c r="GV17" i="91"/>
  <c r="GV16" i="91" s="1"/>
  <c r="GV15" i="91" s="1"/>
  <c r="GW18" i="91"/>
  <c r="EU55" i="93" a="1"/>
  <c r="EU55" i="93" s="1"/>
  <c r="EU52" i="93" a="1"/>
  <c r="EU52" i="93" s="1"/>
  <c r="EU32" i="93" a="1"/>
  <c r="EU32" i="93" s="1"/>
  <c r="WS12" i="93" a="1"/>
  <c r="WS12" i="93" s="1"/>
  <c r="YU18" i="91"/>
  <c r="WS15" i="93" a="1"/>
  <c r="WS15" i="93" s="1"/>
  <c r="YT17" i="91"/>
  <c r="YT16" i="91" s="1"/>
  <c r="YT15" i="91" s="1"/>
  <c r="WS55" i="93" a="1"/>
  <c r="WS55" i="93" s="1"/>
  <c r="WS52" i="93" a="1"/>
  <c r="WS52" i="93" s="1"/>
  <c r="WS32" i="93" a="1"/>
  <c r="WS32" i="93" s="1"/>
  <c r="OK15" i="93" a="1"/>
  <c r="OK15" i="93" s="1"/>
  <c r="OK12" i="93" a="1"/>
  <c r="OK12" i="93" s="1"/>
  <c r="QL17" i="91"/>
  <c r="QL16" i="91" s="1"/>
  <c r="QL15" i="91" s="1"/>
  <c r="QM18" i="91"/>
  <c r="OK55" i="93" a="1"/>
  <c r="OK55" i="93" s="1"/>
  <c r="OK32" i="93" a="1"/>
  <c r="OK32" i="93" s="1"/>
  <c r="OK52" i="93" a="1"/>
  <c r="OK52" i="93" s="1"/>
  <c r="NE15" i="93" a="1"/>
  <c r="NE15" i="93" s="1"/>
  <c r="NE12" i="93" a="1"/>
  <c r="NE12" i="93" s="1"/>
  <c r="PF17" i="91"/>
  <c r="PF16" i="91" s="1"/>
  <c r="PF15" i="91" s="1"/>
  <c r="PG18" i="91"/>
  <c r="NE52" i="93" a="1"/>
  <c r="NE52" i="93" s="1"/>
  <c r="NE55" i="93" a="1"/>
  <c r="NE55" i="93" s="1"/>
  <c r="NE32" i="93" a="1"/>
  <c r="NE32" i="93" s="1"/>
  <c r="AC9" i="93"/>
  <c r="KU12" i="93" a="1"/>
  <c r="KU12" i="93" s="1"/>
  <c r="KU15" i="93" a="1"/>
  <c r="KU15" i="93" s="1"/>
  <c r="MW18" i="91"/>
  <c r="MV17" i="91"/>
  <c r="MV16" i="91" s="1"/>
  <c r="MV15" i="91" s="1"/>
  <c r="KU32" i="93" a="1"/>
  <c r="KU32" i="93" s="1"/>
  <c r="KU55" i="93" a="1"/>
  <c r="KU55" i="93" s="1"/>
  <c r="KU52" i="93" a="1"/>
  <c r="KU52" i="93" s="1"/>
  <c r="TD15" i="93" a="1"/>
  <c r="TD15" i="93" s="1"/>
  <c r="TD12" i="93" a="1"/>
  <c r="TD12" i="93" s="1"/>
  <c r="VF18" i="91"/>
  <c r="VE17" i="91"/>
  <c r="VE16" i="91" s="1"/>
  <c r="VE15" i="91" s="1"/>
  <c r="TD32" i="93" a="1"/>
  <c r="TD32" i="93" s="1"/>
  <c r="TD55" i="93" a="1"/>
  <c r="TD55" i="93" s="1"/>
  <c r="TD52" i="93" a="1"/>
  <c r="TD52" i="93" s="1"/>
  <c r="PN15" i="93" a="1"/>
  <c r="PN15" i="93" s="1"/>
  <c r="PN12" i="93" a="1"/>
  <c r="PN12" i="93" s="1"/>
  <c r="RP18" i="91"/>
  <c r="RO17" i="91"/>
  <c r="RO16" i="91" s="1"/>
  <c r="RO15" i="91" s="1"/>
  <c r="PN55" i="93" a="1"/>
  <c r="PN55" i="93" s="1"/>
  <c r="PN32" i="93" a="1"/>
  <c r="PN32" i="93" s="1"/>
  <c r="PN52" i="93" a="1"/>
  <c r="PN52" i="93" s="1"/>
  <c r="GA12" i="93" a="1"/>
  <c r="GA12" i="93" s="1"/>
  <c r="GA15" i="93" a="1"/>
  <c r="GA15" i="93" s="1"/>
  <c r="IC18" i="91"/>
  <c r="IB17" i="91"/>
  <c r="IB16" i="91" s="1"/>
  <c r="IB15" i="91" s="1"/>
  <c r="GA55" i="93" a="1"/>
  <c r="GA55" i="93" s="1"/>
  <c r="GA52" i="93" a="1"/>
  <c r="GA52" i="93" s="1"/>
  <c r="GA32" i="93" a="1"/>
  <c r="GA32" i="93" s="1"/>
  <c r="XW12" i="93" a="1"/>
  <c r="XW12" i="93" s="1"/>
  <c r="XW15" i="93" a="1"/>
  <c r="XW15" i="93" s="1"/>
  <c r="ZX17" i="91"/>
  <c r="ZX16" i="91" s="1"/>
  <c r="ZX15" i="91" s="1"/>
  <c r="ZY18" i="91"/>
  <c r="XW55" i="93" a="1"/>
  <c r="XW55" i="93" s="1"/>
  <c r="XW52" i="93" a="1"/>
  <c r="XW52" i="93" s="1"/>
  <c r="XW32" i="93" a="1"/>
  <c r="XW32" i="93" s="1"/>
  <c r="JO15" i="93" a="1"/>
  <c r="JO15" i="93" s="1"/>
  <c r="JO12" i="93" a="1"/>
  <c r="JO12" i="93" s="1"/>
  <c r="LQ18" i="91"/>
  <c r="LP17" i="91"/>
  <c r="LP16" i="91" s="1"/>
  <c r="LP15" i="91" s="1"/>
  <c r="JO55" i="93" a="1"/>
  <c r="JO55" i="93" s="1"/>
  <c r="JO32" i="93" a="1"/>
  <c r="JO32" i="93" s="1"/>
  <c r="JO52" i="93" a="1"/>
  <c r="JO52" i="93" s="1"/>
  <c r="QS12" i="93" a="1"/>
  <c r="QS12" i="93" s="1"/>
  <c r="QS15" i="93" a="1"/>
  <c r="QS15" i="93" s="1"/>
  <c r="SU18" i="91"/>
  <c r="ST17" i="91"/>
  <c r="ST16" i="91" s="1"/>
  <c r="ST15" i="91" s="1"/>
  <c r="QS55" i="93" a="1"/>
  <c r="QS55" i="93" s="1"/>
  <c r="QS52" i="93" a="1"/>
  <c r="QS52" i="93" s="1"/>
  <c r="QS32" i="93" a="1"/>
  <c r="QS32" i="93" s="1"/>
  <c r="ZB12" i="93" a="1"/>
  <c r="ZB12" i="93" s="1"/>
  <c r="ZB15" i="93" a="1"/>
  <c r="ZB15" i="93" s="1"/>
  <c r="ABC17" i="91"/>
  <c r="ABC16" i="91" s="1"/>
  <c r="ABC15" i="91" s="1"/>
  <c r="ABD18" i="91"/>
  <c r="ZB52" i="93" a="1"/>
  <c r="ZB52" i="93" s="1"/>
  <c r="ZB55" i="93" a="1"/>
  <c r="ZB55" i="93" s="1"/>
  <c r="ZB32" i="93" a="1"/>
  <c r="ZB32" i="93" s="1"/>
  <c r="LZ52" i="93" l="1" a="1"/>
  <c r="LZ52" i="93" s="1"/>
  <c r="OA247" i="91" a="1"/>
  <c r="OA247" i="91" s="1"/>
  <c r="OA246" i="91" a="1"/>
  <c r="OA246" i="91" s="1"/>
  <c r="OB18" i="91"/>
  <c r="OA238" i="91" a="1"/>
  <c r="OA238" i="91" s="1"/>
  <c r="LZ12" i="93" a="1"/>
  <c r="LZ12" i="93" s="1"/>
  <c r="LZ15" i="93" a="1"/>
  <c r="LZ15" i="93" s="1"/>
  <c r="OA17" i="91"/>
  <c r="OA16" i="91" s="1"/>
  <c r="OA15" i="91" s="1"/>
  <c r="OA239" i="91" a="1"/>
  <c r="OA239" i="91" s="1"/>
  <c r="OA242" i="91" a="1"/>
  <c r="OA242" i="91" s="1"/>
  <c r="OA243" i="91" a="1"/>
  <c r="OA243" i="91" s="1"/>
  <c r="LZ55" i="93" a="1"/>
  <c r="LZ55" i="93" s="1"/>
  <c r="LZ32" i="93" a="1"/>
  <c r="LZ32" i="93" s="1"/>
  <c r="FR239" i="91" a="1"/>
  <c r="FR239" i="91" s="1"/>
  <c r="FR238" i="91" a="1"/>
  <c r="FR238" i="91" s="1"/>
  <c r="FR247" i="91" a="1"/>
  <c r="FR247" i="91" s="1"/>
  <c r="FR246" i="91" a="1"/>
  <c r="FR246" i="91" s="1"/>
  <c r="FR243" i="91" a="1"/>
  <c r="FR243" i="91" s="1"/>
  <c r="FR242" i="91" a="1"/>
  <c r="FR242" i="91" s="1"/>
  <c r="FS18" i="91"/>
  <c r="FR17" i="91"/>
  <c r="FR16" i="91" s="1"/>
  <c r="FR15" i="91" s="1"/>
  <c r="HF12" i="93" a="1"/>
  <c r="HF12" i="93" s="1"/>
  <c r="JG247" i="91" a="1"/>
  <c r="JG247" i="91" s="1"/>
  <c r="JG17" i="91"/>
  <c r="JG16" i="91" s="1"/>
  <c r="JG15" i="91" s="1"/>
  <c r="JG238" i="91" a="1"/>
  <c r="JG238" i="91" s="1"/>
  <c r="JG242" i="91" a="1"/>
  <c r="JG242" i="91" s="1"/>
  <c r="JG246" i="91" a="1"/>
  <c r="JG246" i="91" s="1"/>
  <c r="HF15" i="93" a="1"/>
  <c r="HF15" i="93" s="1"/>
  <c r="JH18" i="91"/>
  <c r="HF55" i="93" a="1"/>
  <c r="HF55" i="93" s="1"/>
  <c r="HF52" i="93" a="1"/>
  <c r="HF52" i="93" s="1"/>
  <c r="JG243" i="91" a="1"/>
  <c r="JG243" i="91" s="1"/>
  <c r="HF32" i="93" a="1"/>
  <c r="HF32" i="93" s="1"/>
  <c r="JG239" i="91" a="1"/>
  <c r="JG239" i="91" s="1"/>
  <c r="ABD239" i="91" a="1"/>
  <c r="ABD239" i="91" s="1"/>
  <c r="ABD243" i="91" a="1"/>
  <c r="ABD243" i="91" s="1"/>
  <c r="ABD247" i="91" a="1"/>
  <c r="ABD247" i="91" s="1"/>
  <c r="ABD238" i="91" a="1"/>
  <c r="ABD238" i="91" s="1"/>
  <c r="ABD246" i="91" a="1"/>
  <c r="ABD246" i="91" s="1"/>
  <c r="ABD242" i="91" a="1"/>
  <c r="ABD242" i="91" s="1"/>
  <c r="SU239" i="91" a="1"/>
  <c r="SU239" i="91" s="1"/>
  <c r="SU243" i="91" a="1"/>
  <c r="SU243" i="91" s="1"/>
  <c r="SU247" i="91" a="1"/>
  <c r="SU247" i="91" s="1"/>
  <c r="SU238" i="91" a="1"/>
  <c r="SU238" i="91" s="1"/>
  <c r="SU242" i="91" a="1"/>
  <c r="SU242" i="91" s="1"/>
  <c r="SU246" i="91" a="1"/>
  <c r="SU246" i="91" s="1"/>
  <c r="LQ239" i="91" a="1"/>
  <c r="LQ239" i="91" s="1"/>
  <c r="LQ243" i="91" a="1"/>
  <c r="LQ243" i="91" s="1"/>
  <c r="LQ247" i="91" a="1"/>
  <c r="LQ247" i="91" s="1"/>
  <c r="LQ246" i="91" a="1"/>
  <c r="LQ246" i="91" s="1"/>
  <c r="LQ238" i="91" a="1"/>
  <c r="LQ238" i="91" s="1"/>
  <c r="LQ242" i="91" a="1"/>
  <c r="LQ242" i="91" s="1"/>
  <c r="ZY239" i="91" a="1"/>
  <c r="ZY239" i="91" s="1"/>
  <c r="ZY243" i="91" a="1"/>
  <c r="ZY243" i="91" s="1"/>
  <c r="ZY247" i="91" a="1"/>
  <c r="ZY247" i="91" s="1"/>
  <c r="ZY238" i="91" a="1"/>
  <c r="ZY238" i="91" s="1"/>
  <c r="ZY242" i="91" a="1"/>
  <c r="ZY242" i="91" s="1"/>
  <c r="ZY246" i="91" a="1"/>
  <c r="ZY246" i="91" s="1"/>
  <c r="IC239" i="91" a="1"/>
  <c r="IC239" i="91" s="1"/>
  <c r="IC243" i="91" a="1"/>
  <c r="IC243" i="91" s="1"/>
  <c r="IC247" i="91" a="1"/>
  <c r="IC247" i="91" s="1"/>
  <c r="IC238" i="91" a="1"/>
  <c r="IC238" i="91" s="1"/>
  <c r="IC242" i="91" a="1"/>
  <c r="IC242" i="91" s="1"/>
  <c r="IC246" i="91" a="1"/>
  <c r="IC246" i="91" s="1"/>
  <c r="RP239" i="91" a="1"/>
  <c r="RP239" i="91" s="1"/>
  <c r="RP247" i="91" a="1"/>
  <c r="RP247" i="91" s="1"/>
  <c r="RP243" i="91" a="1"/>
  <c r="RP243" i="91" s="1"/>
  <c r="RP242" i="91" a="1"/>
  <c r="RP242" i="91" s="1"/>
  <c r="RP246" i="91" a="1"/>
  <c r="RP246" i="91" s="1"/>
  <c r="RP238" i="91" a="1"/>
  <c r="RP238" i="91" s="1"/>
  <c r="VF239" i="91" a="1"/>
  <c r="VF239" i="91" s="1"/>
  <c r="VF243" i="91" a="1"/>
  <c r="VF243" i="91" s="1"/>
  <c r="VF247" i="91" a="1"/>
  <c r="VF247" i="91" s="1"/>
  <c r="VF238" i="91" a="1"/>
  <c r="VF238" i="91" s="1"/>
  <c r="VF246" i="91" a="1"/>
  <c r="VF246" i="91" s="1"/>
  <c r="VF242" i="91" a="1"/>
  <c r="VF242" i="91" s="1"/>
  <c r="MW239" i="91" a="1"/>
  <c r="MW239" i="91" s="1"/>
  <c r="MW247" i="91" a="1"/>
  <c r="MW247" i="91" s="1"/>
  <c r="MW243" i="91" a="1"/>
  <c r="MW243" i="91" s="1"/>
  <c r="MW246" i="91" a="1"/>
  <c r="MW246" i="91" s="1"/>
  <c r="MW238" i="91" a="1"/>
  <c r="MW238" i="91" s="1"/>
  <c r="MW242" i="91" a="1"/>
  <c r="MW242" i="91" s="1"/>
  <c r="PG239" i="91" a="1"/>
  <c r="PG239" i="91" s="1"/>
  <c r="PG243" i="91" a="1"/>
  <c r="PG243" i="91" s="1"/>
  <c r="PG247" i="91" a="1"/>
  <c r="PG247" i="91" s="1"/>
  <c r="PG246" i="91" a="1"/>
  <c r="PG246" i="91" s="1"/>
  <c r="PG238" i="91" a="1"/>
  <c r="PG238" i="91" s="1"/>
  <c r="PG242" i="91" a="1"/>
  <c r="PG242" i="91" s="1"/>
  <c r="QM239" i="91" a="1"/>
  <c r="QM239" i="91" s="1"/>
  <c r="QM243" i="91" a="1"/>
  <c r="QM243" i="91" s="1"/>
  <c r="QM247" i="91" a="1"/>
  <c r="QM247" i="91" s="1"/>
  <c r="QM242" i="91" a="1"/>
  <c r="QM242" i="91" s="1"/>
  <c r="QM246" i="91" a="1"/>
  <c r="QM246" i="91" s="1"/>
  <c r="QM238" i="91" a="1"/>
  <c r="QM238" i="91" s="1"/>
  <c r="YU239" i="91" a="1"/>
  <c r="YU239" i="91" s="1"/>
  <c r="YU247" i="91" a="1"/>
  <c r="YU247" i="91" s="1"/>
  <c r="YU243" i="91" a="1"/>
  <c r="YU243" i="91" s="1"/>
  <c r="YU242" i="91" a="1"/>
  <c r="YU242" i="91" s="1"/>
  <c r="YU238" i="91" a="1"/>
  <c r="YU238" i="91" s="1"/>
  <c r="YU246" i="91" a="1"/>
  <c r="YU246" i="91" s="1"/>
  <c r="GW239" i="91" a="1"/>
  <c r="GW239" i="91" s="1"/>
  <c r="GW247" i="91" a="1"/>
  <c r="GW247" i="91" s="1"/>
  <c r="GW243" i="91" a="1"/>
  <c r="GW243" i="91" s="1"/>
  <c r="GW246" i="91" a="1"/>
  <c r="GW246" i="91" s="1"/>
  <c r="GW238" i="91" a="1"/>
  <c r="GW238" i="91" s="1"/>
  <c r="GW242" i="91" a="1"/>
  <c r="GW242" i="91" s="1"/>
  <c r="TZ239" i="91" a="1"/>
  <c r="TZ239" i="91" s="1"/>
  <c r="TZ243" i="91" a="1"/>
  <c r="TZ243" i="91" s="1"/>
  <c r="TZ247" i="91" a="1"/>
  <c r="TZ247" i="91" s="1"/>
  <c r="TZ246" i="91" a="1"/>
  <c r="TZ246" i="91" s="1"/>
  <c r="TZ238" i="91" a="1"/>
  <c r="TZ238" i="91" s="1"/>
  <c r="TZ242" i="91" a="1"/>
  <c r="TZ242" i="91" s="1"/>
  <c r="KL239" i="91" a="1"/>
  <c r="KL239" i="91" s="1"/>
  <c r="KL243" i="91" a="1"/>
  <c r="KL243" i="91" s="1"/>
  <c r="KL247" i="91" a="1"/>
  <c r="KL247" i="91" s="1"/>
  <c r="KL246" i="91" a="1"/>
  <c r="KL246" i="91" s="1"/>
  <c r="KL238" i="91" a="1"/>
  <c r="KL238" i="91" s="1"/>
  <c r="KL242" i="91" a="1"/>
  <c r="KL242" i="91" s="1"/>
  <c r="WJ239" i="91" a="1"/>
  <c r="WJ239" i="91" s="1"/>
  <c r="WJ243" i="91" a="1"/>
  <c r="WJ243" i="91" s="1"/>
  <c r="WJ247" i="91" a="1"/>
  <c r="WJ247" i="91" s="1"/>
  <c r="WJ238" i="91" a="1"/>
  <c r="WJ238" i="91" s="1"/>
  <c r="WJ246" i="91" a="1"/>
  <c r="WJ246" i="91" s="1"/>
  <c r="WJ242" i="91" a="1"/>
  <c r="WJ242" i="91" s="1"/>
  <c r="XO239" i="91" a="1"/>
  <c r="XO239" i="91" s="1"/>
  <c r="XO243" i="91" a="1"/>
  <c r="XO243" i="91" s="1"/>
  <c r="XO247" i="91" a="1"/>
  <c r="XO247" i="91" s="1"/>
  <c r="XO246" i="91" a="1"/>
  <c r="XO246" i="91" s="1"/>
  <c r="XO238" i="91" a="1"/>
  <c r="XO238" i="91" s="1"/>
  <c r="XO242" i="91" a="1"/>
  <c r="XO242" i="91" s="1"/>
  <c r="XP18" i="91"/>
  <c r="VN32" i="93" a="1"/>
  <c r="VN32" i="93" s="1"/>
  <c r="XO17" i="91"/>
  <c r="XO16" i="91" s="1"/>
  <c r="XO15" i="91" s="1"/>
  <c r="VN52" i="93" a="1"/>
  <c r="VN52" i="93" s="1"/>
  <c r="VN55" i="93" a="1"/>
  <c r="VN55" i="93" s="1"/>
  <c r="VN12" i="93" a="1"/>
  <c r="VN12" i="93" s="1"/>
  <c r="VN15" i="93" a="1"/>
  <c r="VN15" i="93" s="1"/>
  <c r="AD8" i="93"/>
  <c r="XX15" i="93" a="1"/>
  <c r="XX15" i="93" s="1"/>
  <c r="XX12" i="93" a="1"/>
  <c r="XX12" i="93" s="1"/>
  <c r="ZY17" i="91"/>
  <c r="ZY16" i="91" s="1"/>
  <c r="ZY15" i="91" s="1"/>
  <c r="ZZ18" i="91"/>
  <c r="XX55" i="93" a="1"/>
  <c r="XX55" i="93" s="1"/>
  <c r="XX52" i="93" a="1"/>
  <c r="XX52" i="93" s="1"/>
  <c r="XX32" i="93" a="1"/>
  <c r="XX32" i="93" s="1"/>
  <c r="WT12" i="93" a="1"/>
  <c r="WT12" i="93" s="1"/>
  <c r="WT15" i="93" a="1"/>
  <c r="WT15" i="93" s="1"/>
  <c r="YU17" i="91"/>
  <c r="YU16" i="91" s="1"/>
  <c r="YU15" i="91" s="1"/>
  <c r="YV18" i="91"/>
  <c r="WT32" i="93" a="1"/>
  <c r="WT32" i="93" s="1"/>
  <c r="WT52" i="93" a="1"/>
  <c r="WT52" i="93" s="1"/>
  <c r="WT55" i="93" a="1"/>
  <c r="WT55" i="93" s="1"/>
  <c r="ZC12" i="93" a="1"/>
  <c r="ZC12" i="93" s="1"/>
  <c r="ZC15" i="93" a="1"/>
  <c r="ZC15" i="93" s="1"/>
  <c r="ABD17" i="91"/>
  <c r="ABD16" i="91" s="1"/>
  <c r="ABD15" i="91" s="1"/>
  <c r="ABE18" i="91"/>
  <c r="ZC32" i="93" a="1"/>
  <c r="ZC32" i="93" s="1"/>
  <c r="ZC55" i="93" a="1"/>
  <c r="ZC55" i="93" s="1"/>
  <c r="ZC52" i="93" a="1"/>
  <c r="ZC52" i="93" s="1"/>
  <c r="GB15" i="93" a="1"/>
  <c r="GB15" i="93" s="1"/>
  <c r="GB12" i="93" a="1"/>
  <c r="GB12" i="93" s="1"/>
  <c r="ID18" i="91"/>
  <c r="IC17" i="91"/>
  <c r="IC16" i="91" s="1"/>
  <c r="IC15" i="91" s="1"/>
  <c r="GB55" i="93" a="1"/>
  <c r="GB55" i="93" s="1"/>
  <c r="GB32" i="93" a="1"/>
  <c r="GB32" i="93" s="1"/>
  <c r="GB52" i="93" a="1"/>
  <c r="GB52" i="93" s="1"/>
  <c r="PO12" i="93" a="1"/>
  <c r="PO12" i="93" s="1"/>
  <c r="PO15" i="93" a="1"/>
  <c r="PO15" i="93" s="1"/>
  <c r="RQ18" i="91"/>
  <c r="RP17" i="91"/>
  <c r="RP16" i="91" s="1"/>
  <c r="RP15" i="91" s="1"/>
  <c r="PO55" i="93" a="1"/>
  <c r="PO55" i="93" s="1"/>
  <c r="PO32" i="93" a="1"/>
  <c r="PO32" i="93" s="1"/>
  <c r="PO52" i="93" a="1"/>
  <c r="PO52" i="93" s="1"/>
  <c r="NF15" i="93" a="1"/>
  <c r="NF15" i="93" s="1"/>
  <c r="NF12" i="93" a="1"/>
  <c r="NF12" i="93" s="1"/>
  <c r="PH18" i="91"/>
  <c r="PG17" i="91"/>
  <c r="PG16" i="91" s="1"/>
  <c r="PG15" i="91" s="1"/>
  <c r="NF55" i="93" a="1"/>
  <c r="NF55" i="93" s="1"/>
  <c r="NF52" i="93" a="1"/>
  <c r="NF52" i="93" s="1"/>
  <c r="NF32" i="93" a="1"/>
  <c r="NF32" i="93" s="1"/>
  <c r="JP12" i="93" a="1"/>
  <c r="JP12" i="93" s="1"/>
  <c r="JP15" i="93" a="1"/>
  <c r="JP15" i="93" s="1"/>
  <c r="LQ17" i="91"/>
  <c r="LQ16" i="91" s="1"/>
  <c r="LQ15" i="91" s="1"/>
  <c r="LR18" i="91"/>
  <c r="JP52" i="93" a="1"/>
  <c r="JP52" i="93" s="1"/>
  <c r="JP32" i="93" a="1"/>
  <c r="JP32" i="93" s="1"/>
  <c r="JP55" i="93" a="1"/>
  <c r="JP55" i="93" s="1"/>
  <c r="TE15" i="93" a="1"/>
  <c r="TE15" i="93" s="1"/>
  <c r="TE12" i="93" a="1"/>
  <c r="TE12" i="93" s="1"/>
  <c r="VG18" i="91"/>
  <c r="VF17" i="91"/>
  <c r="VF16" i="91" s="1"/>
  <c r="VF15" i="91" s="1"/>
  <c r="TE55" i="93" a="1"/>
  <c r="TE55" i="93" s="1"/>
  <c r="TE52" i="93" a="1"/>
  <c r="TE52" i="93" s="1"/>
  <c r="TE32" i="93" a="1"/>
  <c r="TE32" i="93" s="1"/>
  <c r="KV12" i="93" a="1"/>
  <c r="KV12" i="93" s="1"/>
  <c r="KV15" i="93" a="1"/>
  <c r="KV15" i="93" s="1"/>
  <c r="MW17" i="91"/>
  <c r="MW16" i="91" s="1"/>
  <c r="MW15" i="91" s="1"/>
  <c r="MX18" i="91"/>
  <c r="KV55" i="93" a="1"/>
  <c r="KV55" i="93" s="1"/>
  <c r="KV52" i="93" a="1"/>
  <c r="KV52" i="93" s="1"/>
  <c r="KV32" i="93" a="1"/>
  <c r="KV32" i="93" s="1"/>
  <c r="OL12" i="93" a="1"/>
  <c r="OL12" i="93" s="1"/>
  <c r="OL15" i="93" a="1"/>
  <c r="OL15" i="93" s="1"/>
  <c r="QM17" i="91"/>
  <c r="QM16" i="91" s="1"/>
  <c r="QM15" i="91" s="1"/>
  <c r="QN18" i="91"/>
  <c r="OL55" i="93" a="1"/>
  <c r="OL55" i="93" s="1"/>
  <c r="OL32" i="93" a="1"/>
  <c r="OL32" i="93" s="1"/>
  <c r="OL52" i="93" a="1"/>
  <c r="OL52" i="93" s="1"/>
  <c r="QT15" i="93" a="1"/>
  <c r="QT15" i="93" s="1"/>
  <c r="QT12" i="93" a="1"/>
  <c r="QT12" i="93" s="1"/>
  <c r="SV18" i="91"/>
  <c r="SU17" i="91"/>
  <c r="SU16" i="91" s="1"/>
  <c r="SU15" i="91" s="1"/>
  <c r="QT52" i="93" a="1"/>
  <c r="QT52" i="93" s="1"/>
  <c r="QT55" i="93" a="1"/>
  <c r="QT55" i="93" s="1"/>
  <c r="QT32" i="93" a="1"/>
  <c r="QT32" i="93" s="1"/>
  <c r="AD9" i="93"/>
  <c r="UI12" i="93" a="1"/>
  <c r="UI12" i="93" s="1"/>
  <c r="UI15" i="93" a="1"/>
  <c r="UI15" i="93" s="1"/>
  <c r="WJ17" i="91"/>
  <c r="WJ16" i="91" s="1"/>
  <c r="WJ15" i="91" s="1"/>
  <c r="WK18" i="91"/>
  <c r="UI32" i="93" a="1"/>
  <c r="UI32" i="93" s="1"/>
  <c r="UI55" i="93" a="1"/>
  <c r="UI55" i="93" s="1"/>
  <c r="UI52" i="93" a="1"/>
  <c r="UI52" i="93" s="1"/>
  <c r="EV12" i="93" a="1"/>
  <c r="EV12" i="93" s="1"/>
  <c r="EV15" i="93" a="1"/>
  <c r="EV15" i="93" s="1"/>
  <c r="GX18" i="91"/>
  <c r="GW17" i="91"/>
  <c r="GW16" i="91" s="1"/>
  <c r="GW15" i="91" s="1"/>
  <c r="EV32" i="93" a="1"/>
  <c r="EV32" i="93" s="1"/>
  <c r="EV55" i="93" a="1"/>
  <c r="EV55" i="93" s="1"/>
  <c r="EV52" i="93" a="1"/>
  <c r="EV52" i="93" s="1"/>
  <c r="RY12" i="93" a="1"/>
  <c r="RY12" i="93" s="1"/>
  <c r="RY15" i="93" a="1"/>
  <c r="RY15" i="93" s="1"/>
  <c r="UA18" i="91"/>
  <c r="TZ17" i="91"/>
  <c r="TZ16" i="91" s="1"/>
  <c r="TZ15" i="91" s="1"/>
  <c r="RY55" i="93" a="1"/>
  <c r="RY55" i="93" s="1"/>
  <c r="RY32" i="93" a="1"/>
  <c r="RY32" i="93" s="1"/>
  <c r="RY52" i="93" a="1"/>
  <c r="RY52" i="93" s="1"/>
  <c r="IK12" i="93" a="1"/>
  <c r="IK12" i="93" s="1"/>
  <c r="IK15" i="93" a="1"/>
  <c r="IK15" i="93" s="1"/>
  <c r="KM18" i="91"/>
  <c r="KL17" i="91"/>
  <c r="KL16" i="91" s="1"/>
  <c r="KL15" i="91" s="1"/>
  <c r="IK52" i="93" a="1"/>
  <c r="IK52" i="93" s="1"/>
  <c r="IK32" i="93" a="1"/>
  <c r="IK32" i="93" s="1"/>
  <c r="IK55" i="93" a="1"/>
  <c r="IK55" i="93" s="1"/>
  <c r="OB17" i="91" l="1"/>
  <c r="OB16" i="91" s="1"/>
  <c r="OB15" i="91" s="1"/>
  <c r="OB247" i="91" a="1"/>
  <c r="OB247" i="91" s="1"/>
  <c r="MA52" i="93" a="1"/>
  <c r="MA52" i="93" s="1"/>
  <c r="OB239" i="91" a="1"/>
  <c r="OB239" i="91" s="1"/>
  <c r="MA12" i="93" a="1"/>
  <c r="MA12" i="93" s="1"/>
  <c r="MA15" i="93" a="1"/>
  <c r="MA15" i="93" s="1"/>
  <c r="OB238" i="91" a="1"/>
  <c r="OB238" i="91" s="1"/>
  <c r="MA32" i="93" a="1"/>
  <c r="MA32" i="93" s="1"/>
  <c r="OB246" i="91" a="1"/>
  <c r="OB246" i="91" s="1"/>
  <c r="OC18" i="91"/>
  <c r="MA55" i="93" a="1"/>
  <c r="MA55" i="93" s="1"/>
  <c r="OB243" i="91" a="1"/>
  <c r="OB243" i="91" s="1"/>
  <c r="OB242" i="91" a="1"/>
  <c r="OB242" i="91" s="1"/>
  <c r="FS243" i="91" a="1"/>
  <c r="FS243" i="91" s="1"/>
  <c r="FS246" i="91" a="1"/>
  <c r="FS246" i="91" s="1"/>
  <c r="FS238" i="91" a="1"/>
  <c r="FS238" i="91" s="1"/>
  <c r="FS242" i="91" a="1"/>
  <c r="FS242" i="91" s="1"/>
  <c r="FS17" i="91"/>
  <c r="FS16" i="91" s="1"/>
  <c r="FS15" i="91" s="1"/>
  <c r="FT18" i="91"/>
  <c r="FS239" i="91" a="1"/>
  <c r="FS239" i="91" s="1"/>
  <c r="FS247" i="91" a="1"/>
  <c r="FS247" i="91" s="1"/>
  <c r="HG55" i="93" a="1"/>
  <c r="HG55" i="93" s="1"/>
  <c r="HG15" i="93" a="1"/>
  <c r="HG15" i="93" s="1"/>
  <c r="HG12" i="93" a="1"/>
  <c r="HG12" i="93" s="1"/>
  <c r="HG32" i="93" a="1"/>
  <c r="HG32" i="93" s="1"/>
  <c r="JH239" i="91" a="1"/>
  <c r="JH239" i="91" s="1"/>
  <c r="JI18" i="91"/>
  <c r="JH17" i="91"/>
  <c r="JH16" i="91" s="1"/>
  <c r="JH15" i="91" s="1"/>
  <c r="HG52" i="93" a="1"/>
  <c r="HG52" i="93" s="1"/>
  <c r="JH243" i="91" a="1"/>
  <c r="JH243" i="91" s="1"/>
  <c r="JH246" i="91" a="1"/>
  <c r="JH246" i="91" s="1"/>
  <c r="JH247" i="91" a="1"/>
  <c r="JH247" i="91" s="1"/>
  <c r="JH238" i="91" a="1"/>
  <c r="JH238" i="91" s="1"/>
  <c r="JH242" i="91" a="1"/>
  <c r="JH242" i="91" s="1"/>
  <c r="KM239" i="91" a="1"/>
  <c r="KM239" i="91" s="1"/>
  <c r="KM243" i="91" a="1"/>
  <c r="KM243" i="91" s="1"/>
  <c r="KM247" i="91" a="1"/>
  <c r="KM247" i="91" s="1"/>
  <c r="KM238" i="91" a="1"/>
  <c r="KM238" i="91" s="1"/>
  <c r="KM242" i="91" a="1"/>
  <c r="KM242" i="91" s="1"/>
  <c r="KM246" i="91" a="1"/>
  <c r="KM246" i="91" s="1"/>
  <c r="UA239" i="91" a="1"/>
  <c r="UA239" i="91" s="1"/>
  <c r="UA243" i="91" a="1"/>
  <c r="UA243" i="91" s="1"/>
  <c r="UA247" i="91" a="1"/>
  <c r="UA247" i="91" s="1"/>
  <c r="UA238" i="91" a="1"/>
  <c r="UA238" i="91" s="1"/>
  <c r="UA246" i="91" a="1"/>
  <c r="UA246" i="91" s="1"/>
  <c r="UA242" i="91" a="1"/>
  <c r="UA242" i="91" s="1"/>
  <c r="GX239" i="91" a="1"/>
  <c r="GX239" i="91" s="1"/>
  <c r="GX247" i="91" a="1"/>
  <c r="GX247" i="91" s="1"/>
  <c r="GX243" i="91" a="1"/>
  <c r="GX243" i="91" s="1"/>
  <c r="GX246" i="91" a="1"/>
  <c r="GX246" i="91" s="1"/>
  <c r="GX238" i="91" a="1"/>
  <c r="GX238" i="91" s="1"/>
  <c r="GX242" i="91" a="1"/>
  <c r="GX242" i="91" s="1"/>
  <c r="WK239" i="91" a="1"/>
  <c r="WK239" i="91" s="1"/>
  <c r="WK243" i="91" a="1"/>
  <c r="WK243" i="91" s="1"/>
  <c r="WK247" i="91" a="1"/>
  <c r="WK247" i="91" s="1"/>
  <c r="WK238" i="91" a="1"/>
  <c r="WK238" i="91" s="1"/>
  <c r="WK242" i="91" a="1"/>
  <c r="WK242" i="91" s="1"/>
  <c r="WK246" i="91" a="1"/>
  <c r="WK246" i="91" s="1"/>
  <c r="SV239" i="91" a="1"/>
  <c r="SV239" i="91" s="1"/>
  <c r="SV247" i="91" a="1"/>
  <c r="SV247" i="91" s="1"/>
  <c r="SV243" i="91" a="1"/>
  <c r="SV243" i="91" s="1"/>
  <c r="SV238" i="91" a="1"/>
  <c r="SV238" i="91" s="1"/>
  <c r="SV246" i="91" a="1"/>
  <c r="SV246" i="91" s="1"/>
  <c r="SV242" i="91" a="1"/>
  <c r="SV242" i="91" s="1"/>
  <c r="QN239" i="91" a="1"/>
  <c r="QN239" i="91" s="1"/>
  <c r="QN243" i="91" a="1"/>
  <c r="QN243" i="91" s="1"/>
  <c r="QN247" i="91" a="1"/>
  <c r="QN247" i="91" s="1"/>
  <c r="QN238" i="91" a="1"/>
  <c r="QN238" i="91" s="1"/>
  <c r="QN246" i="91" a="1"/>
  <c r="QN246" i="91" s="1"/>
  <c r="QN242" i="91" a="1"/>
  <c r="QN242" i="91" s="1"/>
  <c r="MX243" i="91" a="1"/>
  <c r="MX243" i="91" s="1"/>
  <c r="MX239" i="91" a="1"/>
  <c r="MX239" i="91" s="1"/>
  <c r="MX247" i="91" a="1"/>
  <c r="MX247" i="91" s="1"/>
  <c r="MX242" i="91" a="1"/>
  <c r="MX242" i="91" s="1"/>
  <c r="MX246" i="91" a="1"/>
  <c r="MX246" i="91" s="1"/>
  <c r="MX238" i="91" a="1"/>
  <c r="MX238" i="91" s="1"/>
  <c r="VG239" i="91" a="1"/>
  <c r="VG239" i="91" s="1"/>
  <c r="VG243" i="91" a="1"/>
  <c r="VG243" i="91" s="1"/>
  <c r="VG247" i="91" a="1"/>
  <c r="VG247" i="91" s="1"/>
  <c r="VG242" i="91" a="1"/>
  <c r="VG242" i="91" s="1"/>
  <c r="VG238" i="91" a="1"/>
  <c r="VG238" i="91" s="1"/>
  <c r="VG246" i="91" a="1"/>
  <c r="VG246" i="91" s="1"/>
  <c r="LR239" i="91" a="1"/>
  <c r="LR239" i="91" s="1"/>
  <c r="LR247" i="91" a="1"/>
  <c r="LR247" i="91" s="1"/>
  <c r="LR243" i="91" a="1"/>
  <c r="LR243" i="91" s="1"/>
  <c r="LR238" i="91" a="1"/>
  <c r="LR238" i="91" s="1"/>
  <c r="LR246" i="91" a="1"/>
  <c r="LR246" i="91" s="1"/>
  <c r="LR242" i="91" a="1"/>
  <c r="LR242" i="91" s="1"/>
  <c r="PH239" i="91" a="1"/>
  <c r="PH239" i="91" s="1"/>
  <c r="PH243" i="91" a="1"/>
  <c r="PH243" i="91" s="1"/>
  <c r="PH247" i="91" a="1"/>
  <c r="PH247" i="91" s="1"/>
  <c r="PH242" i="91" a="1"/>
  <c r="PH242" i="91" s="1"/>
  <c r="PH246" i="91" a="1"/>
  <c r="PH246" i="91" s="1"/>
  <c r="PH238" i="91" a="1"/>
  <c r="PH238" i="91" s="1"/>
  <c r="RQ239" i="91" a="1"/>
  <c r="RQ239" i="91" s="1"/>
  <c r="RQ243" i="91" a="1"/>
  <c r="RQ243" i="91" s="1"/>
  <c r="RQ247" i="91" a="1"/>
  <c r="RQ247" i="91" s="1"/>
  <c r="RQ242" i="91" a="1"/>
  <c r="RQ242" i="91" s="1"/>
  <c r="RQ246" i="91" a="1"/>
  <c r="RQ246" i="91" s="1"/>
  <c r="RQ238" i="91" a="1"/>
  <c r="RQ238" i="91" s="1"/>
  <c r="ID239" i="91" a="1"/>
  <c r="ID239" i="91" s="1"/>
  <c r="ID243" i="91" a="1"/>
  <c r="ID243" i="91" s="1"/>
  <c r="ID247" i="91" a="1"/>
  <c r="ID247" i="91" s="1"/>
  <c r="ID242" i="91" a="1"/>
  <c r="ID242" i="91" s="1"/>
  <c r="ID238" i="91" a="1"/>
  <c r="ID238" i="91" s="1"/>
  <c r="ID246" i="91" a="1"/>
  <c r="ID246" i="91" s="1"/>
  <c r="ABE239" i="91" a="1"/>
  <c r="ABE239" i="91" s="1"/>
  <c r="ABE243" i="91" a="1"/>
  <c r="ABE243" i="91" s="1"/>
  <c r="ABE247" i="91" a="1"/>
  <c r="ABE247" i="91" s="1"/>
  <c r="ABE246" i="91" a="1"/>
  <c r="ABE246" i="91" s="1"/>
  <c r="ABE238" i="91" a="1"/>
  <c r="ABE238" i="91" s="1"/>
  <c r="ABE242" i="91" a="1"/>
  <c r="ABE242" i="91" s="1"/>
  <c r="YV239" i="91" a="1"/>
  <c r="YV239" i="91" s="1"/>
  <c r="YV243" i="91" a="1"/>
  <c r="YV243" i="91" s="1"/>
  <c r="YV247" i="91" a="1"/>
  <c r="YV247" i="91" s="1"/>
  <c r="YV246" i="91" a="1"/>
  <c r="YV246" i="91" s="1"/>
  <c r="YV238" i="91" a="1"/>
  <c r="YV238" i="91" s="1"/>
  <c r="YV242" i="91" a="1"/>
  <c r="YV242" i="91" s="1"/>
  <c r="ZZ239" i="91" a="1"/>
  <c r="ZZ239" i="91" s="1"/>
  <c r="ZZ243" i="91" a="1"/>
  <c r="ZZ243" i="91" s="1"/>
  <c r="ZZ247" i="91" a="1"/>
  <c r="ZZ247" i="91" s="1"/>
  <c r="ZZ242" i="91" a="1"/>
  <c r="ZZ242" i="91" s="1"/>
  <c r="ZZ238" i="91" a="1"/>
  <c r="ZZ238" i="91" s="1"/>
  <c r="ZZ246" i="91" a="1"/>
  <c r="ZZ246" i="91" s="1"/>
  <c r="XP239" i="91" a="1"/>
  <c r="XP239" i="91" s="1"/>
  <c r="XP243" i="91" a="1"/>
  <c r="XP243" i="91" s="1"/>
  <c r="XP247" i="91" a="1"/>
  <c r="XP247" i="91" s="1"/>
  <c r="XP246" i="91" a="1"/>
  <c r="XP246" i="91" s="1"/>
  <c r="XP238" i="91" a="1"/>
  <c r="XP238" i="91" s="1"/>
  <c r="XP242" i="91" a="1"/>
  <c r="XP242" i="91" s="1"/>
  <c r="VO32" i="93" a="1"/>
  <c r="VO32" i="93" s="1"/>
  <c r="XP17" i="91"/>
  <c r="XP16" i="91" s="1"/>
  <c r="XP15" i="91" s="1"/>
  <c r="VO52" i="93" a="1"/>
  <c r="VO52" i="93" s="1"/>
  <c r="XQ18" i="91"/>
  <c r="VO55" i="93" a="1"/>
  <c r="VO55" i="93" s="1"/>
  <c r="VO15" i="93" a="1"/>
  <c r="VO15" i="93" s="1"/>
  <c r="VO12" i="93" a="1"/>
  <c r="VO12" i="93" s="1"/>
  <c r="AE8" i="93"/>
  <c r="EW15" i="93" a="1"/>
  <c r="EW15" i="93" s="1"/>
  <c r="EW12" i="93" a="1"/>
  <c r="EW12" i="93" s="1"/>
  <c r="GY18" i="91"/>
  <c r="GX17" i="91"/>
  <c r="GX16" i="91" s="1"/>
  <c r="GX15" i="91" s="1"/>
  <c r="EW55" i="93" a="1"/>
  <c r="EW55" i="93" s="1"/>
  <c r="EW52" i="93" a="1"/>
  <c r="EW52" i="93" s="1"/>
  <c r="EW32" i="93" a="1"/>
  <c r="EW32" i="93" s="1"/>
  <c r="RZ12" i="93" a="1"/>
  <c r="RZ12" i="93" s="1"/>
  <c r="RZ15" i="93" a="1"/>
  <c r="RZ15" i="93" s="1"/>
  <c r="UA17" i="91"/>
  <c r="UA16" i="91" s="1"/>
  <c r="UA15" i="91" s="1"/>
  <c r="UB18" i="91"/>
  <c r="RZ32" i="93" a="1"/>
  <c r="RZ32" i="93" s="1"/>
  <c r="RZ55" i="93" a="1"/>
  <c r="RZ55" i="93" s="1"/>
  <c r="RZ52" i="93" a="1"/>
  <c r="RZ52" i="93" s="1"/>
  <c r="IL12" i="93" a="1"/>
  <c r="IL12" i="93" s="1"/>
  <c r="KM17" i="91"/>
  <c r="KM16" i="91" s="1"/>
  <c r="KM15" i="91" s="1"/>
  <c r="IL15" i="93" a="1"/>
  <c r="IL15" i="93" s="1"/>
  <c r="KN18" i="91"/>
  <c r="IL55" i="93" a="1"/>
  <c r="IL55" i="93" s="1"/>
  <c r="IL32" i="93" a="1"/>
  <c r="IL32" i="93" s="1"/>
  <c r="IL52" i="93" a="1"/>
  <c r="IL52" i="93" s="1"/>
  <c r="ZD12" i="93" a="1"/>
  <c r="ZD12" i="93" s="1"/>
  <c r="ZD15" i="93" a="1"/>
  <c r="ZD15" i="93" s="1"/>
  <c r="ABE17" i="91"/>
  <c r="ABE16" i="91" s="1"/>
  <c r="ABE15" i="91" s="1"/>
  <c r="ABF18" i="91"/>
  <c r="ZD52" i="93" a="1"/>
  <c r="ZD52" i="93" s="1"/>
  <c r="ZD32" i="93" a="1"/>
  <c r="ZD32" i="93" s="1"/>
  <c r="ZD55" i="93" a="1"/>
  <c r="ZD55" i="93" s="1"/>
  <c r="WU15" i="93" a="1"/>
  <c r="WU15" i="93" s="1"/>
  <c r="WU12" i="93" a="1"/>
  <c r="WU12" i="93" s="1"/>
  <c r="YV17" i="91"/>
  <c r="YV16" i="91" s="1"/>
  <c r="YV15" i="91" s="1"/>
  <c r="YW18" i="91"/>
  <c r="WU52" i="93" a="1"/>
  <c r="WU52" i="93" s="1"/>
  <c r="WU32" i="93" a="1"/>
  <c r="WU32" i="93" s="1"/>
  <c r="WU55" i="93" a="1"/>
  <c r="WU55" i="93" s="1"/>
  <c r="AE9" i="93"/>
  <c r="KW12" i="93" a="1"/>
  <c r="KW12" i="93" s="1"/>
  <c r="KW15" i="93" a="1"/>
  <c r="KW15" i="93" s="1"/>
  <c r="MX17" i="91"/>
  <c r="MX16" i="91" s="1"/>
  <c r="MX15" i="91" s="1"/>
  <c r="MY18" i="91"/>
  <c r="KW55" i="93" a="1"/>
  <c r="KW55" i="93" s="1"/>
  <c r="KW52" i="93" a="1"/>
  <c r="KW52" i="93" s="1"/>
  <c r="KW32" i="93" a="1"/>
  <c r="KW32" i="93" s="1"/>
  <c r="JQ15" i="93" a="1"/>
  <c r="JQ15" i="93" s="1"/>
  <c r="LS18" i="91"/>
  <c r="JQ12" i="93" a="1"/>
  <c r="JQ12" i="93" s="1"/>
  <c r="LR17" i="91"/>
  <c r="LR16" i="91" s="1"/>
  <c r="LR15" i="91" s="1"/>
  <c r="JQ32" i="93" a="1"/>
  <c r="JQ32" i="93" s="1"/>
  <c r="JQ52" i="93" a="1"/>
  <c r="JQ52" i="93" s="1"/>
  <c r="JQ55" i="93" a="1"/>
  <c r="JQ55" i="93" s="1"/>
  <c r="OM15" i="93" a="1"/>
  <c r="OM15" i="93" s="1"/>
  <c r="OM12" i="93" a="1"/>
  <c r="OM12" i="93" s="1"/>
  <c r="QN17" i="91"/>
  <c r="QN16" i="91" s="1"/>
  <c r="QN15" i="91" s="1"/>
  <c r="QO18" i="91"/>
  <c r="OM55" i="93" a="1"/>
  <c r="OM55" i="93" s="1"/>
  <c r="OM32" i="93" a="1"/>
  <c r="OM32" i="93" s="1"/>
  <c r="OM52" i="93" a="1"/>
  <c r="OM52" i="93" s="1"/>
  <c r="TF12" i="93" a="1"/>
  <c r="TF12" i="93" s="1"/>
  <c r="VG17" i="91"/>
  <c r="VG16" i="91" s="1"/>
  <c r="VG15" i="91" s="1"/>
  <c r="TF15" i="93" a="1"/>
  <c r="TF15" i="93" s="1"/>
  <c r="VH18" i="91"/>
  <c r="TF52" i="93" a="1"/>
  <c r="TF52" i="93" s="1"/>
  <c r="TF32" i="93" a="1"/>
  <c r="TF32" i="93" s="1"/>
  <c r="TF55" i="93" a="1"/>
  <c r="TF55" i="93" s="1"/>
  <c r="XY12" i="93" a="1"/>
  <c r="XY12" i="93" s="1"/>
  <c r="XY15" i="93" a="1"/>
  <c r="XY15" i="93" s="1"/>
  <c r="AAA18" i="91"/>
  <c r="ZZ17" i="91"/>
  <c r="ZZ16" i="91" s="1"/>
  <c r="ZZ15" i="91" s="1"/>
  <c r="XY55" i="93" a="1"/>
  <c r="XY55" i="93" s="1"/>
  <c r="XY32" i="93" a="1"/>
  <c r="XY32" i="93" s="1"/>
  <c r="XY52" i="93" a="1"/>
  <c r="XY52" i="93" s="1"/>
  <c r="PP15" i="93" a="1"/>
  <c r="PP15" i="93" s="1"/>
  <c r="PP12" i="93" a="1"/>
  <c r="PP12" i="93" s="1"/>
  <c r="RR18" i="91"/>
  <c r="RQ17" i="91"/>
  <c r="RQ16" i="91" s="1"/>
  <c r="RQ15" i="91" s="1"/>
  <c r="PP55" i="93" a="1"/>
  <c r="PP55" i="93" s="1"/>
  <c r="PP32" i="93" a="1"/>
  <c r="PP32" i="93" s="1"/>
  <c r="PP52" i="93" a="1"/>
  <c r="PP52" i="93" s="1"/>
  <c r="GC12" i="93" a="1"/>
  <c r="GC12" i="93" s="1"/>
  <c r="GC15" i="93" a="1"/>
  <c r="GC15" i="93" s="1"/>
  <c r="IE18" i="91"/>
  <c r="ID17" i="91"/>
  <c r="ID16" i="91" s="1"/>
  <c r="ID15" i="91" s="1"/>
  <c r="GC32" i="93" a="1"/>
  <c r="GC32" i="93" s="1"/>
  <c r="GC55" i="93" a="1"/>
  <c r="GC55" i="93" s="1"/>
  <c r="GC52" i="93" a="1"/>
  <c r="GC52" i="93" s="1"/>
  <c r="UJ12" i="93" a="1"/>
  <c r="UJ12" i="93" s="1"/>
  <c r="UJ15" i="93" a="1"/>
  <c r="UJ15" i="93" s="1"/>
  <c r="WK17" i="91"/>
  <c r="WK16" i="91" s="1"/>
  <c r="WK15" i="91" s="1"/>
  <c r="WL18" i="91"/>
  <c r="UJ55" i="93" a="1"/>
  <c r="UJ55" i="93" s="1"/>
  <c r="UJ32" i="93" a="1"/>
  <c r="UJ32" i="93" s="1"/>
  <c r="UJ52" i="93" a="1"/>
  <c r="UJ52" i="93" s="1"/>
  <c r="QU15" i="93" a="1"/>
  <c r="QU15" i="93" s="1"/>
  <c r="QU12" i="93" a="1"/>
  <c r="QU12" i="93" s="1"/>
  <c r="SW18" i="91"/>
  <c r="SV17" i="91"/>
  <c r="SV16" i="91" s="1"/>
  <c r="SV15" i="91" s="1"/>
  <c r="QU55" i="93" a="1"/>
  <c r="QU55" i="93" s="1"/>
  <c r="QU32" i="93" a="1"/>
  <c r="QU32" i="93" s="1"/>
  <c r="QU52" i="93" a="1"/>
  <c r="QU52" i="93" s="1"/>
  <c r="NG15" i="93" a="1"/>
  <c r="NG15" i="93" s="1"/>
  <c r="NG12" i="93" a="1"/>
  <c r="NG12" i="93" s="1"/>
  <c r="PH17" i="91"/>
  <c r="PH16" i="91" s="1"/>
  <c r="PH15" i="91" s="1"/>
  <c r="PI18" i="91"/>
  <c r="NG52" i="93" a="1"/>
  <c r="NG52" i="93" s="1"/>
  <c r="NG32" i="93" a="1"/>
  <c r="NG32" i="93" s="1"/>
  <c r="NG55" i="93" a="1"/>
  <c r="NG55" i="93" s="1"/>
  <c r="OC239" i="91" l="1" a="1"/>
  <c r="OC239" i="91" s="1"/>
  <c r="MB15" i="93" a="1"/>
  <c r="MB15" i="93" s="1"/>
  <c r="OC246" i="91" a="1"/>
  <c r="OC246" i="91" s="1"/>
  <c r="MB12" i="93" a="1"/>
  <c r="MB12" i="93" s="1"/>
  <c r="OC247" i="91" a="1"/>
  <c r="OC247" i="91" s="1"/>
  <c r="OC238" i="91" a="1"/>
  <c r="OC238" i="91" s="1"/>
  <c r="OC17" i="91"/>
  <c r="OC16" i="91" s="1"/>
  <c r="OC15" i="91" s="1"/>
  <c r="OC242" i="91" a="1"/>
  <c r="OC242" i="91" s="1"/>
  <c r="OD18" i="91"/>
  <c r="OC243" i="91" a="1"/>
  <c r="OC243" i="91" s="1"/>
  <c r="MB32" i="93" a="1"/>
  <c r="MB32" i="93" s="1"/>
  <c r="MB52" i="93" a="1"/>
  <c r="MB52" i="93" s="1"/>
  <c r="MB55" i="93" a="1"/>
  <c r="MB55" i="93" s="1"/>
  <c r="JJ18" i="91"/>
  <c r="HH55" i="93" a="1"/>
  <c r="HH55" i="93" s="1"/>
  <c r="JI246" i="91" a="1"/>
  <c r="JI246" i="91" s="1"/>
  <c r="HH12" i="93" a="1"/>
  <c r="HH12" i="93" s="1"/>
  <c r="JI243" i="91" a="1"/>
  <c r="JI243" i="91" s="1"/>
  <c r="HH32" i="93" a="1"/>
  <c r="HH32" i="93" s="1"/>
  <c r="HH52" i="93" a="1"/>
  <c r="HH52" i="93" s="1"/>
  <c r="JI238" i="91" a="1"/>
  <c r="JI238" i="91" s="1"/>
  <c r="JI247" i="91" a="1"/>
  <c r="JI247" i="91" s="1"/>
  <c r="JI239" i="91" a="1"/>
  <c r="JI239" i="91" s="1"/>
  <c r="JI242" i="91" a="1"/>
  <c r="JI242" i="91" s="1"/>
  <c r="JI17" i="91"/>
  <c r="JI16" i="91" s="1"/>
  <c r="JI15" i="91" s="1"/>
  <c r="HH15" i="93" a="1"/>
  <c r="HH15" i="93" s="1"/>
  <c r="FT242" i="91" a="1"/>
  <c r="FT242" i="91" s="1"/>
  <c r="FT243" i="91" a="1"/>
  <c r="FT243" i="91" s="1"/>
  <c r="FU18" i="91"/>
  <c r="FT17" i="91"/>
  <c r="FT16" i="91" s="1"/>
  <c r="FT15" i="91" s="1"/>
  <c r="FT247" i="91" a="1"/>
  <c r="FT247" i="91" s="1"/>
  <c r="FT246" i="91" a="1"/>
  <c r="FT246" i="91" s="1"/>
  <c r="FT239" i="91" a="1"/>
  <c r="FT239" i="91" s="1"/>
  <c r="FT238" i="91" a="1"/>
  <c r="FT238" i="91" s="1"/>
  <c r="PI239" i="91" a="1"/>
  <c r="PI239" i="91" s="1"/>
  <c r="PI247" i="91" a="1"/>
  <c r="PI247" i="91" s="1"/>
  <c r="PI243" i="91" a="1"/>
  <c r="PI243" i="91" s="1"/>
  <c r="PI238" i="91" a="1"/>
  <c r="PI238" i="91" s="1"/>
  <c r="PI246" i="91" a="1"/>
  <c r="PI246" i="91" s="1"/>
  <c r="PI242" i="91" a="1"/>
  <c r="PI242" i="91" s="1"/>
  <c r="SW239" i="91" a="1"/>
  <c r="SW239" i="91" s="1"/>
  <c r="SW247" i="91" a="1"/>
  <c r="SW247" i="91" s="1"/>
  <c r="SW243" i="91" a="1"/>
  <c r="SW243" i="91" s="1"/>
  <c r="SW246" i="91" a="1"/>
  <c r="SW246" i="91" s="1"/>
  <c r="SW238" i="91" a="1"/>
  <c r="SW238" i="91" s="1"/>
  <c r="SW242" i="91" a="1"/>
  <c r="SW242" i="91" s="1"/>
  <c r="WL239" i="91" a="1"/>
  <c r="WL239" i="91" s="1"/>
  <c r="WL243" i="91" a="1"/>
  <c r="WL243" i="91" s="1"/>
  <c r="WL247" i="91" a="1"/>
  <c r="WL247" i="91" s="1"/>
  <c r="WL242" i="91" a="1"/>
  <c r="WL242" i="91" s="1"/>
  <c r="WL246" i="91" a="1"/>
  <c r="WL246" i="91" s="1"/>
  <c r="WL238" i="91" a="1"/>
  <c r="WL238" i="91" s="1"/>
  <c r="IE239" i="91" a="1"/>
  <c r="IE239" i="91" s="1"/>
  <c r="IE243" i="91" a="1"/>
  <c r="IE243" i="91" s="1"/>
  <c r="IE247" i="91" a="1"/>
  <c r="IE247" i="91" s="1"/>
  <c r="IE242" i="91" a="1"/>
  <c r="IE242" i="91" s="1"/>
  <c r="IE238" i="91" a="1"/>
  <c r="IE238" i="91" s="1"/>
  <c r="IE246" i="91" a="1"/>
  <c r="IE246" i="91" s="1"/>
  <c r="RR239" i="91" a="1"/>
  <c r="RR239" i="91" s="1"/>
  <c r="RR243" i="91" a="1"/>
  <c r="RR243" i="91" s="1"/>
  <c r="RR247" i="91" a="1"/>
  <c r="RR247" i="91" s="1"/>
  <c r="RR242" i="91" a="1"/>
  <c r="RR242" i="91" s="1"/>
  <c r="RR246" i="91" a="1"/>
  <c r="RR246" i="91" s="1"/>
  <c r="RR238" i="91" a="1"/>
  <c r="RR238" i="91" s="1"/>
  <c r="AAA239" i="91" a="1"/>
  <c r="AAA239" i="91" s="1"/>
  <c r="AAA247" i="91" a="1"/>
  <c r="AAA247" i="91" s="1"/>
  <c r="AAA243" i="91" a="1"/>
  <c r="AAA243" i="91" s="1"/>
  <c r="AAA246" i="91" a="1"/>
  <c r="AAA246" i="91" s="1"/>
  <c r="AAA238" i="91" a="1"/>
  <c r="AAA238" i="91" s="1"/>
  <c r="AAA242" i="91" a="1"/>
  <c r="AAA242" i="91" s="1"/>
  <c r="VH239" i="91" a="1"/>
  <c r="VH239" i="91" s="1"/>
  <c r="VH243" i="91" a="1"/>
  <c r="VH243" i="91" s="1"/>
  <c r="VH247" i="91" a="1"/>
  <c r="VH247" i="91" s="1"/>
  <c r="VH238" i="91" a="1"/>
  <c r="VH238" i="91" s="1"/>
  <c r="VH242" i="91" a="1"/>
  <c r="VH242" i="91" s="1"/>
  <c r="VH246" i="91" a="1"/>
  <c r="VH246" i="91" s="1"/>
  <c r="QO239" i="91" a="1"/>
  <c r="QO239" i="91" s="1"/>
  <c r="QO243" i="91" a="1"/>
  <c r="QO243" i="91" s="1"/>
  <c r="QO247" i="91" a="1"/>
  <c r="QO247" i="91" s="1"/>
  <c r="QO246" i="91" a="1"/>
  <c r="QO246" i="91" s="1"/>
  <c r="QO238" i="91" a="1"/>
  <c r="QO238" i="91" s="1"/>
  <c r="QO242" i="91" a="1"/>
  <c r="QO242" i="91" s="1"/>
  <c r="LS239" i="91" a="1"/>
  <c r="LS239" i="91" s="1"/>
  <c r="LS243" i="91" a="1"/>
  <c r="LS243" i="91" s="1"/>
  <c r="LS247" i="91" a="1"/>
  <c r="LS247" i="91" s="1"/>
  <c r="LS238" i="91" a="1"/>
  <c r="LS238" i="91" s="1"/>
  <c r="LS246" i="91" a="1"/>
  <c r="LS246" i="91" s="1"/>
  <c r="LS242" i="91" a="1"/>
  <c r="LS242" i="91" s="1"/>
  <c r="MY239" i="91" a="1"/>
  <c r="MY239" i="91" s="1"/>
  <c r="MY243" i="91" a="1"/>
  <c r="MY243" i="91" s="1"/>
  <c r="MY247" i="91" a="1"/>
  <c r="MY247" i="91" s="1"/>
  <c r="MY246" i="91" a="1"/>
  <c r="MY246" i="91" s="1"/>
  <c r="MY242" i="91" a="1"/>
  <c r="MY242" i="91" s="1"/>
  <c r="MY238" i="91" a="1"/>
  <c r="MY238" i="91" s="1"/>
  <c r="YW239" i="91" a="1"/>
  <c r="YW239" i="91" s="1"/>
  <c r="YW243" i="91" a="1"/>
  <c r="YW243" i="91" s="1"/>
  <c r="YW247" i="91" a="1"/>
  <c r="YW247" i="91" s="1"/>
  <c r="YW246" i="91" a="1"/>
  <c r="YW246" i="91" s="1"/>
  <c r="YW242" i="91" a="1"/>
  <c r="YW242" i="91" s="1"/>
  <c r="YW238" i="91" a="1"/>
  <c r="YW238" i="91" s="1"/>
  <c r="ABF239" i="91" a="1"/>
  <c r="ABF239" i="91" s="1"/>
  <c r="ABF243" i="91" a="1"/>
  <c r="ABF243" i="91" s="1"/>
  <c r="ABF247" i="91" a="1"/>
  <c r="ABF247" i="91" s="1"/>
  <c r="ABF246" i="91" a="1"/>
  <c r="ABF246" i="91" s="1"/>
  <c r="ABF242" i="91" a="1"/>
  <c r="ABF242" i="91" s="1"/>
  <c r="ABF238" i="91" a="1"/>
  <c r="ABF238" i="91" s="1"/>
  <c r="KN239" i="91" a="1"/>
  <c r="KN239" i="91" s="1"/>
  <c r="KN243" i="91" a="1"/>
  <c r="KN243" i="91" s="1"/>
  <c r="KN247" i="91" a="1"/>
  <c r="KN247" i="91" s="1"/>
  <c r="KN238" i="91" a="1"/>
  <c r="KN238" i="91" s="1"/>
  <c r="KN242" i="91" a="1"/>
  <c r="KN242" i="91" s="1"/>
  <c r="KN246" i="91" a="1"/>
  <c r="KN246" i="91" s="1"/>
  <c r="UB239" i="91" a="1"/>
  <c r="UB239" i="91" s="1"/>
  <c r="UB243" i="91" a="1"/>
  <c r="UB243" i="91" s="1"/>
  <c r="UB247" i="91" a="1"/>
  <c r="UB247" i="91" s="1"/>
  <c r="UB238" i="91" a="1"/>
  <c r="UB238" i="91" s="1"/>
  <c r="UB242" i="91" a="1"/>
  <c r="UB242" i="91" s="1"/>
  <c r="UB246" i="91" a="1"/>
  <c r="UB246" i="91" s="1"/>
  <c r="GY239" i="91" a="1"/>
  <c r="GY239" i="91" s="1"/>
  <c r="GY243" i="91" a="1"/>
  <c r="GY243" i="91" s="1"/>
  <c r="GY247" i="91" a="1"/>
  <c r="GY247" i="91" s="1"/>
  <c r="GY238" i="91" a="1"/>
  <c r="GY238" i="91" s="1"/>
  <c r="GY242" i="91" a="1"/>
  <c r="GY242" i="91" s="1"/>
  <c r="GY246" i="91" a="1"/>
  <c r="GY246" i="91" s="1"/>
  <c r="XQ243" i="91" a="1"/>
  <c r="XQ243" i="91" s="1"/>
  <c r="XQ239" i="91" a="1"/>
  <c r="XQ239" i="91" s="1"/>
  <c r="XQ247" i="91" a="1"/>
  <c r="XQ247" i="91" s="1"/>
  <c r="XQ238" i="91" a="1"/>
  <c r="XQ238" i="91" s="1"/>
  <c r="XQ246" i="91" a="1"/>
  <c r="XQ246" i="91" s="1"/>
  <c r="XQ242" i="91" a="1"/>
  <c r="XQ242" i="91" s="1"/>
  <c r="VP52" i="93" a="1"/>
  <c r="VP52" i="93" s="1"/>
  <c r="XR18" i="91"/>
  <c r="VP15" i="93" a="1"/>
  <c r="VP15" i="93" s="1"/>
  <c r="VP12" i="93" a="1"/>
  <c r="VP12" i="93" s="1"/>
  <c r="VP32" i="93" a="1"/>
  <c r="VP32" i="93" s="1"/>
  <c r="XQ17" i="91"/>
  <c r="XQ16" i="91" s="1"/>
  <c r="XQ15" i="91" s="1"/>
  <c r="VP55" i="93" a="1"/>
  <c r="VP55" i="93" s="1"/>
  <c r="JR15" i="93" a="1"/>
  <c r="JR15" i="93" s="1"/>
  <c r="JR12" i="93" a="1"/>
  <c r="JR12" i="93" s="1"/>
  <c r="LT18" i="91"/>
  <c r="LS17" i="91"/>
  <c r="LS16" i="91" s="1"/>
  <c r="LS15" i="91" s="1"/>
  <c r="JR55" i="93" a="1"/>
  <c r="JR55" i="93" s="1"/>
  <c r="JR52" i="93" a="1"/>
  <c r="JR52" i="93" s="1"/>
  <c r="JR32" i="93" a="1"/>
  <c r="JR32" i="93" s="1"/>
  <c r="AF8" i="93"/>
  <c r="SA15" i="93" a="1"/>
  <c r="SA15" i="93" s="1"/>
  <c r="SA12" i="93" a="1"/>
  <c r="SA12" i="93" s="1"/>
  <c r="UB17" i="91"/>
  <c r="UB16" i="91" s="1"/>
  <c r="UB15" i="91" s="1"/>
  <c r="UC18" i="91"/>
  <c r="SA55" i="93" a="1"/>
  <c r="SA55" i="93" s="1"/>
  <c r="SA32" i="93" a="1"/>
  <c r="SA32" i="93" s="1"/>
  <c r="SA52" i="93" a="1"/>
  <c r="SA52" i="93" s="1"/>
  <c r="KX12" i="93" a="1"/>
  <c r="KX12" i="93" s="1"/>
  <c r="KX15" i="93" a="1"/>
  <c r="KX15" i="93" s="1"/>
  <c r="MY17" i="91"/>
  <c r="MY16" i="91" s="1"/>
  <c r="MY15" i="91" s="1"/>
  <c r="MZ18" i="91"/>
  <c r="KX55" i="93" a="1"/>
  <c r="KX55" i="93" s="1"/>
  <c r="KX52" i="93" a="1"/>
  <c r="KX52" i="93" s="1"/>
  <c r="KX32" i="93" a="1"/>
  <c r="KX32" i="93" s="1"/>
  <c r="AF9" i="93"/>
  <c r="TG15" i="93" a="1"/>
  <c r="TG15" i="93" s="1"/>
  <c r="TG12" i="93" a="1"/>
  <c r="TG12" i="93" s="1"/>
  <c r="VH17" i="91"/>
  <c r="VH16" i="91" s="1"/>
  <c r="VH15" i="91" s="1"/>
  <c r="VI18" i="91"/>
  <c r="TG55" i="93" a="1"/>
  <c r="TG55" i="93" s="1"/>
  <c r="TG52" i="93" a="1"/>
  <c r="TG52" i="93" s="1"/>
  <c r="TG32" i="93" a="1"/>
  <c r="TG32" i="93" s="1"/>
  <c r="EX15" i="93" a="1"/>
  <c r="EX15" i="93" s="1"/>
  <c r="EX12" i="93" a="1"/>
  <c r="EX12" i="93" s="1"/>
  <c r="GZ18" i="91"/>
  <c r="GY17" i="91"/>
  <c r="GY16" i="91" s="1"/>
  <c r="GY15" i="91" s="1"/>
  <c r="EX55" i="93" a="1"/>
  <c r="EX55" i="93" s="1"/>
  <c r="EX32" i="93" a="1"/>
  <c r="EX32" i="93" s="1"/>
  <c r="EX52" i="93" a="1"/>
  <c r="EX52" i="93" s="1"/>
  <c r="QV15" i="93" a="1"/>
  <c r="QV15" i="93" s="1"/>
  <c r="QV12" i="93" a="1"/>
  <c r="QV12" i="93" s="1"/>
  <c r="SX18" i="91"/>
  <c r="SW17" i="91"/>
  <c r="SW16" i="91" s="1"/>
  <c r="SW15" i="91" s="1"/>
  <c r="QV52" i="93" a="1"/>
  <c r="QV52" i="93" s="1"/>
  <c r="QV55" i="93" a="1"/>
  <c r="QV55" i="93" s="1"/>
  <c r="QV32" i="93" a="1"/>
  <c r="QV32" i="93" s="1"/>
  <c r="XZ12" i="93" a="1"/>
  <c r="XZ12" i="93" s="1"/>
  <c r="XZ15" i="93" a="1"/>
  <c r="XZ15" i="93" s="1"/>
  <c r="AAB18" i="91"/>
  <c r="AAA17" i="91"/>
  <c r="AAA16" i="91" s="1"/>
  <c r="AAA15" i="91" s="1"/>
  <c r="XZ32" i="93" a="1"/>
  <c r="XZ32" i="93" s="1"/>
  <c r="XZ55" i="93" a="1"/>
  <c r="XZ55" i="93" s="1"/>
  <c r="XZ52" i="93" a="1"/>
  <c r="XZ52" i="93" s="1"/>
  <c r="ON12" i="93" a="1"/>
  <c r="ON12" i="93" s="1"/>
  <c r="ON15" i="93" a="1"/>
  <c r="ON15" i="93" s="1"/>
  <c r="QP18" i="91"/>
  <c r="QO17" i="91"/>
  <c r="QO16" i="91" s="1"/>
  <c r="QO15" i="91" s="1"/>
  <c r="ON52" i="93" a="1"/>
  <c r="ON52" i="93" s="1"/>
  <c r="ON32" i="93" a="1"/>
  <c r="ON32" i="93" s="1"/>
  <c r="ON55" i="93" a="1"/>
  <c r="ON55" i="93" s="1"/>
  <c r="NH15" i="93" a="1"/>
  <c r="NH15" i="93" s="1"/>
  <c r="NH12" i="93" a="1"/>
  <c r="NH12" i="93" s="1"/>
  <c r="PI17" i="91"/>
  <c r="PI16" i="91" s="1"/>
  <c r="PI15" i="91" s="1"/>
  <c r="PJ18" i="91"/>
  <c r="NH55" i="93" a="1"/>
  <c r="NH55" i="93" s="1"/>
  <c r="NH52" i="93" a="1"/>
  <c r="NH52" i="93" s="1"/>
  <c r="NH32" i="93" a="1"/>
  <c r="NH32" i="93" s="1"/>
  <c r="UK15" i="93" a="1"/>
  <c r="UK15" i="93" s="1"/>
  <c r="UK12" i="93" a="1"/>
  <c r="UK12" i="93" s="1"/>
  <c r="WM18" i="91"/>
  <c r="WL17" i="91"/>
  <c r="WL16" i="91" s="1"/>
  <c r="WL15" i="91" s="1"/>
  <c r="UK32" i="93" a="1"/>
  <c r="UK32" i="93" s="1"/>
  <c r="UK52" i="93" a="1"/>
  <c r="UK52" i="93" s="1"/>
  <c r="UK55" i="93" a="1"/>
  <c r="UK55" i="93" s="1"/>
  <c r="GD15" i="93" a="1"/>
  <c r="GD15" i="93" s="1"/>
  <c r="GD12" i="93" a="1"/>
  <c r="GD12" i="93" s="1"/>
  <c r="IE17" i="91"/>
  <c r="IE16" i="91" s="1"/>
  <c r="IE15" i="91" s="1"/>
  <c r="IF18" i="91"/>
  <c r="GD55" i="93" a="1"/>
  <c r="GD55" i="93" s="1"/>
  <c r="GD52" i="93" a="1"/>
  <c r="GD52" i="93" s="1"/>
  <c r="GD32" i="93" a="1"/>
  <c r="GD32" i="93" s="1"/>
  <c r="PQ15" i="93" a="1"/>
  <c r="PQ15" i="93" s="1"/>
  <c r="PQ12" i="93" a="1"/>
  <c r="PQ12" i="93" s="1"/>
  <c r="RS18" i="91"/>
  <c r="RR17" i="91"/>
  <c r="RR16" i="91" s="1"/>
  <c r="RR15" i="91" s="1"/>
  <c r="PQ55" i="93" a="1"/>
  <c r="PQ55" i="93" s="1"/>
  <c r="PQ32" i="93" a="1"/>
  <c r="PQ32" i="93" s="1"/>
  <c r="PQ52" i="93" a="1"/>
  <c r="PQ52" i="93" s="1"/>
  <c r="IM12" i="93" a="1"/>
  <c r="IM12" i="93" s="1"/>
  <c r="IM15" i="93" a="1"/>
  <c r="IM15" i="93" s="1"/>
  <c r="KN17" i="91"/>
  <c r="KN16" i="91" s="1"/>
  <c r="KN15" i="91" s="1"/>
  <c r="KO18" i="91"/>
  <c r="IM32" i="93" a="1"/>
  <c r="IM32" i="93" s="1"/>
  <c r="IM52" i="93" a="1"/>
  <c r="IM52" i="93" s="1"/>
  <c r="IM55" i="93" a="1"/>
  <c r="IM55" i="93" s="1"/>
  <c r="WV15" i="93" a="1"/>
  <c r="WV15" i="93" s="1"/>
  <c r="WV12" i="93" a="1"/>
  <c r="WV12" i="93" s="1"/>
  <c r="YW17" i="91"/>
  <c r="YW16" i="91" s="1"/>
  <c r="YW15" i="91" s="1"/>
  <c r="YX18" i="91"/>
  <c r="WV55" i="93" a="1"/>
  <c r="WV55" i="93" s="1"/>
  <c r="WV52" i="93" a="1"/>
  <c r="WV52" i="93" s="1"/>
  <c r="WV32" i="93" a="1"/>
  <c r="WV32" i="93" s="1"/>
  <c r="ZE15" i="93" a="1"/>
  <c r="ZE15" i="93" s="1"/>
  <c r="ZE12" i="93" a="1"/>
  <c r="ZE12" i="93" s="1"/>
  <c r="ABF17" i="91"/>
  <c r="ABF16" i="91" s="1"/>
  <c r="ABF15" i="91" s="1"/>
  <c r="ABG18" i="91"/>
  <c r="ZE55" i="93" a="1"/>
  <c r="ZE55" i="93" s="1"/>
  <c r="ZE52" i="93" a="1"/>
  <c r="ZE52" i="93" s="1"/>
  <c r="ZE32" i="93" a="1"/>
  <c r="ZE32" i="93" s="1"/>
  <c r="MC55" i="93" l="1" a="1"/>
  <c r="MC55" i="93" s="1"/>
  <c r="OD246" i="91" a="1"/>
  <c r="OD246" i="91" s="1"/>
  <c r="MC32" i="93" a="1"/>
  <c r="MC32" i="93" s="1"/>
  <c r="OD242" i="91" a="1"/>
  <c r="OD242" i="91" s="1"/>
  <c r="OD239" i="91" a="1"/>
  <c r="OD239" i="91" s="1"/>
  <c r="OD247" i="91" a="1"/>
  <c r="OD247" i="91" s="1"/>
  <c r="OD238" i="91" a="1"/>
  <c r="OD238" i="91" s="1"/>
  <c r="OD17" i="91"/>
  <c r="OD16" i="91" s="1"/>
  <c r="OD15" i="91" s="1"/>
  <c r="MC15" i="93" a="1"/>
  <c r="MC15" i="93" s="1"/>
  <c r="MC12" i="93" a="1"/>
  <c r="MC12" i="93" s="1"/>
  <c r="OD243" i="91" a="1"/>
  <c r="OD243" i="91" s="1"/>
  <c r="MC52" i="93" a="1"/>
  <c r="MC52" i="93" s="1"/>
  <c r="OE18" i="91"/>
  <c r="HI55" i="93" a="1"/>
  <c r="HI55" i="93" s="1"/>
  <c r="JJ247" i="91" a="1"/>
  <c r="JJ247" i="91" s="1"/>
  <c r="HI52" i="93" a="1"/>
  <c r="HI52" i="93" s="1"/>
  <c r="JJ238" i="91" a="1"/>
  <c r="JJ238" i="91" s="1"/>
  <c r="JJ242" i="91" a="1"/>
  <c r="JJ242" i="91" s="1"/>
  <c r="JJ239" i="91" a="1"/>
  <c r="JJ239" i="91" s="1"/>
  <c r="JJ246" i="91" a="1"/>
  <c r="JJ246" i="91" s="1"/>
  <c r="JK18" i="91"/>
  <c r="JJ17" i="91"/>
  <c r="JJ16" i="91" s="1"/>
  <c r="JJ15" i="91" s="1"/>
  <c r="HI12" i="93" a="1"/>
  <c r="HI12" i="93" s="1"/>
  <c r="JJ243" i="91" a="1"/>
  <c r="JJ243" i="91" s="1"/>
  <c r="HI15" i="93" a="1"/>
  <c r="HI15" i="93" s="1"/>
  <c r="HI32" i="93" a="1"/>
  <c r="HI32" i="93" s="1"/>
  <c r="FU243" i="91" a="1"/>
  <c r="FU243" i="91" s="1"/>
  <c r="FV18" i="91"/>
  <c r="FU17" i="91"/>
  <c r="FU16" i="91" s="1"/>
  <c r="FU15" i="91" s="1"/>
  <c r="FU247" i="91" a="1"/>
  <c r="FU247" i="91" s="1"/>
  <c r="FU239" i="91" a="1"/>
  <c r="FU239" i="91" s="1"/>
  <c r="FU242" i="91" a="1"/>
  <c r="FU242" i="91" s="1"/>
  <c r="FU238" i="91" a="1"/>
  <c r="FU238" i="91" s="1"/>
  <c r="FU246" i="91" a="1"/>
  <c r="FU246" i="91" s="1"/>
  <c r="ABG239" i="91" a="1"/>
  <c r="ABG239" i="91" s="1"/>
  <c r="ABG243" i="91" a="1"/>
  <c r="ABG243" i="91" s="1"/>
  <c r="ABG247" i="91" a="1"/>
  <c r="ABG247" i="91" s="1"/>
  <c r="ABG242" i="91" a="1"/>
  <c r="ABG242" i="91" s="1"/>
  <c r="ABG238" i="91" a="1"/>
  <c r="ABG238" i="91" s="1"/>
  <c r="ABG246" i="91" a="1"/>
  <c r="ABG246" i="91" s="1"/>
  <c r="YX239" i="91" a="1"/>
  <c r="YX239" i="91" s="1"/>
  <c r="YX243" i="91" a="1"/>
  <c r="YX243" i="91" s="1"/>
  <c r="YX247" i="91" a="1"/>
  <c r="YX247" i="91" s="1"/>
  <c r="YX246" i="91" a="1"/>
  <c r="YX246" i="91" s="1"/>
  <c r="YX242" i="91" a="1"/>
  <c r="YX242" i="91" s="1"/>
  <c r="YX238" i="91" a="1"/>
  <c r="YX238" i="91" s="1"/>
  <c r="KO239" i="91" a="1"/>
  <c r="KO239" i="91" s="1"/>
  <c r="KO243" i="91" a="1"/>
  <c r="KO243" i="91" s="1"/>
  <c r="KO247" i="91" a="1"/>
  <c r="KO247" i="91" s="1"/>
  <c r="KO238" i="91" a="1"/>
  <c r="KO238" i="91" s="1"/>
  <c r="KO242" i="91" a="1"/>
  <c r="KO242" i="91" s="1"/>
  <c r="KO246" i="91" a="1"/>
  <c r="KO246" i="91" s="1"/>
  <c r="RS239" i="91" a="1"/>
  <c r="RS239" i="91" s="1"/>
  <c r="RS243" i="91" a="1"/>
  <c r="RS243" i="91" s="1"/>
  <c r="RS247" i="91" a="1"/>
  <c r="RS247" i="91" s="1"/>
  <c r="RS246" i="91" a="1"/>
  <c r="RS246" i="91" s="1"/>
  <c r="RS242" i="91" a="1"/>
  <c r="RS242" i="91" s="1"/>
  <c r="RS238" i="91" a="1"/>
  <c r="RS238" i="91" s="1"/>
  <c r="IF239" i="91" a="1"/>
  <c r="IF239" i="91" s="1"/>
  <c r="IF243" i="91" a="1"/>
  <c r="IF243" i="91" s="1"/>
  <c r="IF247" i="91" a="1"/>
  <c r="IF247" i="91" s="1"/>
  <c r="IF238" i="91" a="1"/>
  <c r="IF238" i="91" s="1"/>
  <c r="IF242" i="91" a="1"/>
  <c r="IF242" i="91" s="1"/>
  <c r="IF246" i="91" a="1"/>
  <c r="IF246" i="91" s="1"/>
  <c r="WM239" i="91" a="1"/>
  <c r="WM239" i="91" s="1"/>
  <c r="WM243" i="91" a="1"/>
  <c r="WM243" i="91" s="1"/>
  <c r="WM247" i="91" a="1"/>
  <c r="WM247" i="91" s="1"/>
  <c r="WM238" i="91" a="1"/>
  <c r="WM238" i="91" s="1"/>
  <c r="WM246" i="91" a="1"/>
  <c r="WM246" i="91" s="1"/>
  <c r="WM242" i="91" a="1"/>
  <c r="WM242" i="91" s="1"/>
  <c r="PJ239" i="91" a="1"/>
  <c r="PJ239" i="91" s="1"/>
  <c r="PJ243" i="91" a="1"/>
  <c r="PJ243" i="91" s="1"/>
  <c r="PJ247" i="91" a="1"/>
  <c r="PJ247" i="91" s="1"/>
  <c r="PJ238" i="91" a="1"/>
  <c r="PJ238" i="91" s="1"/>
  <c r="PJ242" i="91" a="1"/>
  <c r="PJ242" i="91" s="1"/>
  <c r="PJ246" i="91" a="1"/>
  <c r="PJ246" i="91" s="1"/>
  <c r="QP239" i="91" a="1"/>
  <c r="QP239" i="91" s="1"/>
  <c r="QP243" i="91" a="1"/>
  <c r="QP243" i="91" s="1"/>
  <c r="QP247" i="91" a="1"/>
  <c r="QP247" i="91" s="1"/>
  <c r="QP238" i="91" a="1"/>
  <c r="QP238" i="91" s="1"/>
  <c r="QP246" i="91" a="1"/>
  <c r="QP246" i="91" s="1"/>
  <c r="QP242" i="91" a="1"/>
  <c r="QP242" i="91" s="1"/>
  <c r="AAB239" i="91" a="1"/>
  <c r="AAB239" i="91" s="1"/>
  <c r="AAB243" i="91" a="1"/>
  <c r="AAB243" i="91" s="1"/>
  <c r="AAB247" i="91" a="1"/>
  <c r="AAB247" i="91" s="1"/>
  <c r="AAB246" i="91" a="1"/>
  <c r="AAB246" i="91" s="1"/>
  <c r="AAB238" i="91" a="1"/>
  <c r="AAB238" i="91" s="1"/>
  <c r="AAB242" i="91" a="1"/>
  <c r="AAB242" i="91" s="1"/>
  <c r="SX239" i="91" a="1"/>
  <c r="SX239" i="91" s="1"/>
  <c r="SX243" i="91" a="1"/>
  <c r="SX243" i="91" s="1"/>
  <c r="SX247" i="91" a="1"/>
  <c r="SX247" i="91" s="1"/>
  <c r="SX246" i="91" a="1"/>
  <c r="SX246" i="91" s="1"/>
  <c r="SX238" i="91" a="1"/>
  <c r="SX238" i="91" s="1"/>
  <c r="SX242" i="91" a="1"/>
  <c r="SX242" i="91" s="1"/>
  <c r="GZ239" i="91" a="1"/>
  <c r="GZ239" i="91" s="1"/>
  <c r="GZ243" i="91" a="1"/>
  <c r="GZ243" i="91" s="1"/>
  <c r="GZ247" i="91" a="1"/>
  <c r="GZ247" i="91" s="1"/>
  <c r="GZ242" i="91" a="1"/>
  <c r="GZ242" i="91" s="1"/>
  <c r="GZ238" i="91" a="1"/>
  <c r="GZ238" i="91" s="1"/>
  <c r="GZ246" i="91" a="1"/>
  <c r="GZ246" i="91" s="1"/>
  <c r="VI239" i="91" a="1"/>
  <c r="VI239" i="91" s="1"/>
  <c r="VI243" i="91" a="1"/>
  <c r="VI243" i="91" s="1"/>
  <c r="VI247" i="91" a="1"/>
  <c r="VI247" i="91" s="1"/>
  <c r="VI242" i="91" a="1"/>
  <c r="VI242" i="91" s="1"/>
  <c r="VI238" i="91" a="1"/>
  <c r="VI238" i="91" s="1"/>
  <c r="VI246" i="91" a="1"/>
  <c r="VI246" i="91" s="1"/>
  <c r="MZ239" i="91" a="1"/>
  <c r="MZ239" i="91" s="1"/>
  <c r="MZ243" i="91" a="1"/>
  <c r="MZ243" i="91" s="1"/>
  <c r="MZ247" i="91" a="1"/>
  <c r="MZ247" i="91" s="1"/>
  <c r="MZ246" i="91" a="1"/>
  <c r="MZ246" i="91" s="1"/>
  <c r="MZ242" i="91" a="1"/>
  <c r="MZ242" i="91" s="1"/>
  <c r="MZ238" i="91" a="1"/>
  <c r="MZ238" i="91" s="1"/>
  <c r="UC239" i="91" a="1"/>
  <c r="UC239" i="91" s="1"/>
  <c r="UC243" i="91" a="1"/>
  <c r="UC243" i="91" s="1"/>
  <c r="UC247" i="91" a="1"/>
  <c r="UC247" i="91" s="1"/>
  <c r="UC246" i="91" a="1"/>
  <c r="UC246" i="91" s="1"/>
  <c r="UC238" i="91" a="1"/>
  <c r="UC238" i="91" s="1"/>
  <c r="UC242" i="91" a="1"/>
  <c r="UC242" i="91" s="1"/>
  <c r="LT239" i="91" a="1"/>
  <c r="LT239" i="91" s="1"/>
  <c r="LT243" i="91" a="1"/>
  <c r="LT243" i="91" s="1"/>
  <c r="LT247" i="91" a="1"/>
  <c r="LT247" i="91" s="1"/>
  <c r="LT242" i="91" a="1"/>
  <c r="LT242" i="91" s="1"/>
  <c r="LT246" i="91" a="1"/>
  <c r="LT246" i="91" s="1"/>
  <c r="LT238" i="91" a="1"/>
  <c r="LT238" i="91" s="1"/>
  <c r="XR239" i="91" a="1"/>
  <c r="XR239" i="91" s="1"/>
  <c r="XR243" i="91" a="1"/>
  <c r="XR243" i="91" s="1"/>
  <c r="XR247" i="91" a="1"/>
  <c r="XR247" i="91" s="1"/>
  <c r="XR246" i="91" a="1"/>
  <c r="XR246" i="91" s="1"/>
  <c r="XR238" i="91" a="1"/>
  <c r="XR238" i="91" s="1"/>
  <c r="XR242" i="91" a="1"/>
  <c r="XR242" i="91" s="1"/>
  <c r="VQ52" i="93" a="1"/>
  <c r="VQ52" i="93" s="1"/>
  <c r="XS18" i="91"/>
  <c r="VQ55" i="93" a="1"/>
  <c r="VQ55" i="93" s="1"/>
  <c r="VQ15" i="93" a="1"/>
  <c r="VQ15" i="93" s="1"/>
  <c r="VQ12" i="93" a="1"/>
  <c r="VQ12" i="93" s="1"/>
  <c r="XR17" i="91"/>
  <c r="XR16" i="91" s="1"/>
  <c r="XR15" i="91" s="1"/>
  <c r="VQ32" i="93" a="1"/>
  <c r="VQ32" i="93" s="1"/>
  <c r="UL15" i="93" a="1"/>
  <c r="UL15" i="93" s="1"/>
  <c r="UL12" i="93" a="1"/>
  <c r="UL12" i="93" s="1"/>
  <c r="WM17" i="91"/>
  <c r="WM16" i="91" s="1"/>
  <c r="WM15" i="91" s="1"/>
  <c r="WN18" i="91"/>
  <c r="UL55" i="93" a="1"/>
  <c r="UL55" i="93" s="1"/>
  <c r="UL52" i="93" a="1"/>
  <c r="UL52" i="93" s="1"/>
  <c r="UL32" i="93" a="1"/>
  <c r="UL32" i="93" s="1"/>
  <c r="AG8" i="93"/>
  <c r="QW12" i="93" a="1"/>
  <c r="QW12" i="93" s="1"/>
  <c r="QW15" i="93" a="1"/>
  <c r="QW15" i="93" s="1"/>
  <c r="SY18" i="91"/>
  <c r="SX17" i="91"/>
  <c r="SX16" i="91" s="1"/>
  <c r="SX15" i="91" s="1"/>
  <c r="QW52" i="93" a="1"/>
  <c r="QW52" i="93" s="1"/>
  <c r="QW55" i="93" a="1"/>
  <c r="QW55" i="93" s="1"/>
  <c r="QW32" i="93" a="1"/>
  <c r="QW32" i="93" s="1"/>
  <c r="EY15" i="93" a="1"/>
  <c r="EY15" i="93" s="1"/>
  <c r="EY12" i="93" a="1"/>
  <c r="EY12" i="93" s="1"/>
  <c r="HA18" i="91"/>
  <c r="GZ17" i="91"/>
  <c r="GZ16" i="91" s="1"/>
  <c r="GZ15" i="91" s="1"/>
  <c r="EY32" i="93" a="1"/>
  <c r="EY32" i="93" s="1"/>
  <c r="EY52" i="93" a="1"/>
  <c r="EY52" i="93" s="1"/>
  <c r="EY55" i="93" a="1"/>
  <c r="EY55" i="93" s="1"/>
  <c r="ZF12" i="93" a="1"/>
  <c r="ZF12" i="93" s="1"/>
  <c r="ZF15" i="93" a="1"/>
  <c r="ZF15" i="93" s="1"/>
  <c r="ABH18" i="91"/>
  <c r="ABG17" i="91"/>
  <c r="ABG16" i="91" s="1"/>
  <c r="ABG15" i="91" s="1"/>
  <c r="ZF55" i="93" a="1"/>
  <c r="ZF55" i="93" s="1"/>
  <c r="ZF52" i="93" a="1"/>
  <c r="ZF52" i="93" s="1"/>
  <c r="ZF32" i="93" a="1"/>
  <c r="ZF32" i="93" s="1"/>
  <c r="WW15" i="93" a="1"/>
  <c r="WW15" i="93" s="1"/>
  <c r="WW12" i="93" a="1"/>
  <c r="WW12" i="93" s="1"/>
  <c r="YY18" i="91"/>
  <c r="YX17" i="91"/>
  <c r="YX16" i="91" s="1"/>
  <c r="YX15" i="91" s="1"/>
  <c r="WW52" i="93" a="1"/>
  <c r="WW52" i="93" s="1"/>
  <c r="WW32" i="93" a="1"/>
  <c r="WW32" i="93" s="1"/>
  <c r="WW55" i="93" a="1"/>
  <c r="WW55" i="93" s="1"/>
  <c r="AG9" i="93"/>
  <c r="TH12" i="93" a="1"/>
  <c r="TH12" i="93" s="1"/>
  <c r="TH15" i="93" a="1"/>
  <c r="TH15" i="93" s="1"/>
  <c r="VI17" i="91"/>
  <c r="VI16" i="91" s="1"/>
  <c r="VI15" i="91" s="1"/>
  <c r="VJ18" i="91"/>
  <c r="TH52" i="93" a="1"/>
  <c r="TH52" i="93" s="1"/>
  <c r="TH32" i="93" a="1"/>
  <c r="TH32" i="93" s="1"/>
  <c r="TH55" i="93" a="1"/>
  <c r="TH55" i="93" s="1"/>
  <c r="SB15" i="93" a="1"/>
  <c r="SB15" i="93" s="1"/>
  <c r="SB12" i="93" a="1"/>
  <c r="SB12" i="93" s="1"/>
  <c r="UD18" i="91"/>
  <c r="UC17" i="91"/>
  <c r="UC16" i="91" s="1"/>
  <c r="UC15" i="91" s="1"/>
  <c r="SB55" i="93" a="1"/>
  <c r="SB55" i="93" s="1"/>
  <c r="SB32" i="93" a="1"/>
  <c r="SB32" i="93" s="1"/>
  <c r="SB52" i="93" a="1"/>
  <c r="SB52" i="93" s="1"/>
  <c r="JS12" i="93" a="1"/>
  <c r="JS12" i="93" s="1"/>
  <c r="LU18" i="91"/>
  <c r="JS15" i="93" a="1"/>
  <c r="JS15" i="93" s="1"/>
  <c r="LT17" i="91"/>
  <c r="LT16" i="91" s="1"/>
  <c r="LT15" i="91" s="1"/>
  <c r="JS52" i="93" a="1"/>
  <c r="JS52" i="93" s="1"/>
  <c r="JS55" i="93" a="1"/>
  <c r="JS55" i="93" s="1"/>
  <c r="JS32" i="93" a="1"/>
  <c r="JS32" i="93" s="1"/>
  <c r="GE12" i="93" a="1"/>
  <c r="GE12" i="93" s="1"/>
  <c r="GE15" i="93" a="1"/>
  <c r="GE15" i="93" s="1"/>
  <c r="IG18" i="91"/>
  <c r="IF17" i="91"/>
  <c r="IF16" i="91" s="1"/>
  <c r="IF15" i="91" s="1"/>
  <c r="GE32" i="93" a="1"/>
  <c r="GE32" i="93" s="1"/>
  <c r="GE55" i="93" a="1"/>
  <c r="GE55" i="93" s="1"/>
  <c r="GE52" i="93" a="1"/>
  <c r="GE52" i="93" s="1"/>
  <c r="PR15" i="93" a="1"/>
  <c r="PR15" i="93" s="1"/>
  <c r="PR12" i="93" a="1"/>
  <c r="PR12" i="93" s="1"/>
  <c r="RT18" i="91"/>
  <c r="RS17" i="91"/>
  <c r="RS16" i="91" s="1"/>
  <c r="RS15" i="91" s="1"/>
  <c r="PR52" i="93" a="1"/>
  <c r="PR52" i="93" s="1"/>
  <c r="PR55" i="93" a="1"/>
  <c r="PR55" i="93" s="1"/>
  <c r="PR32" i="93" a="1"/>
  <c r="PR32" i="93" s="1"/>
  <c r="NI15" i="93" a="1"/>
  <c r="NI15" i="93" s="1"/>
  <c r="NI12" i="93" a="1"/>
  <c r="NI12" i="93" s="1"/>
  <c r="PK18" i="91"/>
  <c r="PJ17" i="91"/>
  <c r="PJ16" i="91" s="1"/>
  <c r="PJ15" i="91" s="1"/>
  <c r="NI32" i="93" a="1"/>
  <c r="NI32" i="93" s="1"/>
  <c r="NI52" i="93" a="1"/>
  <c r="NI52" i="93" s="1"/>
  <c r="NI55" i="93" a="1"/>
  <c r="NI55" i="93" s="1"/>
  <c r="KY12" i="93" a="1"/>
  <c r="KY12" i="93" s="1"/>
  <c r="KY15" i="93" a="1"/>
  <c r="KY15" i="93" s="1"/>
  <c r="MZ17" i="91"/>
  <c r="MZ16" i="91" s="1"/>
  <c r="MZ15" i="91" s="1"/>
  <c r="NA18" i="91"/>
  <c r="KY55" i="93" a="1"/>
  <c r="KY55" i="93" s="1"/>
  <c r="KY52" i="93" a="1"/>
  <c r="KY52" i="93" s="1"/>
  <c r="KY32" i="93" a="1"/>
  <c r="KY32" i="93" s="1"/>
  <c r="IN15" i="93" a="1"/>
  <c r="IN15" i="93" s="1"/>
  <c r="KO17" i="91"/>
  <c r="KO16" i="91" s="1"/>
  <c r="KO15" i="91" s="1"/>
  <c r="IN12" i="93" a="1"/>
  <c r="IN12" i="93" s="1"/>
  <c r="KP18" i="91"/>
  <c r="IN32" i="93" a="1"/>
  <c r="IN32" i="93" s="1"/>
  <c r="IN55" i="93" a="1"/>
  <c r="IN55" i="93" s="1"/>
  <c r="IN52" i="93" a="1"/>
  <c r="IN52" i="93" s="1"/>
  <c r="OO12" i="93" a="1"/>
  <c r="OO12" i="93" s="1"/>
  <c r="OO15" i="93" a="1"/>
  <c r="OO15" i="93" s="1"/>
  <c r="QQ18" i="91"/>
  <c r="QP17" i="91"/>
  <c r="QP16" i="91" s="1"/>
  <c r="QP15" i="91" s="1"/>
  <c r="OO55" i="93" a="1"/>
  <c r="OO55" i="93" s="1"/>
  <c r="OO52" i="93" a="1"/>
  <c r="OO52" i="93" s="1"/>
  <c r="OO32" i="93" a="1"/>
  <c r="OO32" i="93" s="1"/>
  <c r="YA15" i="93" a="1"/>
  <c r="YA15" i="93" s="1"/>
  <c r="YA12" i="93" a="1"/>
  <c r="YA12" i="93" s="1"/>
  <c r="AAC18" i="91"/>
  <c r="AAB17" i="91"/>
  <c r="AAB16" i="91" s="1"/>
  <c r="AAB15" i="91" s="1"/>
  <c r="YA52" i="93" a="1"/>
  <c r="YA52" i="93" s="1"/>
  <c r="YA55" i="93" a="1"/>
  <c r="YA55" i="93" s="1"/>
  <c r="YA32" i="93" a="1"/>
  <c r="YA32" i="93" s="1"/>
  <c r="MD15" i="93" l="1" a="1"/>
  <c r="MD15" i="93" s="1"/>
  <c r="OE239" i="91" a="1"/>
  <c r="OE239" i="91" s="1"/>
  <c r="OF18" i="91"/>
  <c r="MD52" i="93" a="1"/>
  <c r="MD52" i="93" s="1"/>
  <c r="OE243" i="91" a="1"/>
  <c r="OE243" i="91" s="1"/>
  <c r="MD12" i="93" a="1"/>
  <c r="MD12" i="93" s="1"/>
  <c r="OE242" i="91" a="1"/>
  <c r="OE242" i="91" s="1"/>
  <c r="MD55" i="93" a="1"/>
  <c r="MD55" i="93" s="1"/>
  <c r="OE238" i="91" a="1"/>
  <c r="OE238" i="91" s="1"/>
  <c r="OE17" i="91"/>
  <c r="OE16" i="91" s="1"/>
  <c r="OE15" i="91" s="1"/>
  <c r="MD32" i="93" a="1"/>
  <c r="MD32" i="93" s="1"/>
  <c r="OE246" i="91" a="1"/>
  <c r="OE246" i="91" s="1"/>
  <c r="OE247" i="91" a="1"/>
  <c r="OE247" i="91" s="1"/>
  <c r="JK246" i="91" a="1"/>
  <c r="JK246" i="91" s="1"/>
  <c r="JK247" i="91" a="1"/>
  <c r="JK247" i="91" s="1"/>
  <c r="JK243" i="91" a="1"/>
  <c r="JK243" i="91" s="1"/>
  <c r="HJ12" i="93" a="1"/>
  <c r="HJ12" i="93" s="1"/>
  <c r="JK17" i="91"/>
  <c r="JK16" i="91" s="1"/>
  <c r="JK15" i="91" s="1"/>
  <c r="HJ15" i="93" a="1"/>
  <c r="HJ15" i="93" s="1"/>
  <c r="HJ55" i="93" a="1"/>
  <c r="HJ55" i="93" s="1"/>
  <c r="HJ52" i="93" a="1"/>
  <c r="HJ52" i="93" s="1"/>
  <c r="JK239" i="91" a="1"/>
  <c r="JK239" i="91" s="1"/>
  <c r="HJ32" i="93" a="1"/>
  <c r="HJ32" i="93" s="1"/>
  <c r="JK242" i="91" a="1"/>
  <c r="JK242" i="91" s="1"/>
  <c r="JK238" i="91" a="1"/>
  <c r="JK238" i="91" s="1"/>
  <c r="JL18" i="91"/>
  <c r="FV247" i="91" a="1"/>
  <c r="FV247" i="91" s="1"/>
  <c r="FV242" i="91" a="1"/>
  <c r="FV242" i="91" s="1"/>
  <c r="FW18" i="91"/>
  <c r="FV238" i="91" a="1"/>
  <c r="FV238" i="91" s="1"/>
  <c r="FV246" i="91" a="1"/>
  <c r="FV246" i="91" s="1"/>
  <c r="FV17" i="91"/>
  <c r="FV16" i="91" s="1"/>
  <c r="FV15" i="91" s="1"/>
  <c r="FV239" i="91" a="1"/>
  <c r="FV239" i="91" s="1"/>
  <c r="FV243" i="91" a="1"/>
  <c r="FV243" i="91" s="1"/>
  <c r="AAC239" i="91" a="1"/>
  <c r="AAC239" i="91" s="1"/>
  <c r="AAC247" i="91" a="1"/>
  <c r="AAC247" i="91" s="1"/>
  <c r="AAC243" i="91" a="1"/>
  <c r="AAC243" i="91" s="1"/>
  <c r="AAC246" i="91" a="1"/>
  <c r="AAC246" i="91" s="1"/>
  <c r="AAC238" i="91" a="1"/>
  <c r="AAC238" i="91" s="1"/>
  <c r="AAC242" i="91" a="1"/>
  <c r="AAC242" i="91" s="1"/>
  <c r="QQ239" i="91" a="1"/>
  <c r="QQ239" i="91" s="1"/>
  <c r="QQ243" i="91" a="1"/>
  <c r="QQ243" i="91" s="1"/>
  <c r="QQ247" i="91" a="1"/>
  <c r="QQ247" i="91" s="1"/>
  <c r="QQ246" i="91" a="1"/>
  <c r="QQ246" i="91" s="1"/>
  <c r="QQ238" i="91" a="1"/>
  <c r="QQ238" i="91" s="1"/>
  <c r="QQ242" i="91" a="1"/>
  <c r="QQ242" i="91" s="1"/>
  <c r="KP239" i="91" a="1"/>
  <c r="KP239" i="91" s="1"/>
  <c r="KP243" i="91" a="1"/>
  <c r="KP243" i="91" s="1"/>
  <c r="KP247" i="91" a="1"/>
  <c r="KP247" i="91" s="1"/>
  <c r="KP246" i="91" a="1"/>
  <c r="KP246" i="91" s="1"/>
  <c r="KP242" i="91" a="1"/>
  <c r="KP242" i="91" s="1"/>
  <c r="KP238" i="91" a="1"/>
  <c r="KP238" i="91" s="1"/>
  <c r="NA239" i="91" a="1"/>
  <c r="NA239" i="91" s="1"/>
  <c r="NA243" i="91" a="1"/>
  <c r="NA243" i="91" s="1"/>
  <c r="NA247" i="91" a="1"/>
  <c r="NA247" i="91" s="1"/>
  <c r="NA246" i="91" a="1"/>
  <c r="NA246" i="91" s="1"/>
  <c r="NA242" i="91" a="1"/>
  <c r="NA242" i="91" s="1"/>
  <c r="NA238" i="91" a="1"/>
  <c r="NA238" i="91" s="1"/>
  <c r="PK239" i="91" a="1"/>
  <c r="PK239" i="91" s="1"/>
  <c r="PK243" i="91" a="1"/>
  <c r="PK243" i="91" s="1"/>
  <c r="PK247" i="91" a="1"/>
  <c r="PK247" i="91" s="1"/>
  <c r="PK238" i="91" a="1"/>
  <c r="PK238" i="91" s="1"/>
  <c r="PK246" i="91" a="1"/>
  <c r="PK246" i="91" s="1"/>
  <c r="PK242" i="91" a="1"/>
  <c r="PK242" i="91" s="1"/>
  <c r="RT239" i="91" a="1"/>
  <c r="RT239" i="91" s="1"/>
  <c r="RT243" i="91" a="1"/>
  <c r="RT243" i="91" s="1"/>
  <c r="RT247" i="91" a="1"/>
  <c r="RT247" i="91" s="1"/>
  <c r="RT246" i="91" a="1"/>
  <c r="RT246" i="91" s="1"/>
  <c r="RT238" i="91" a="1"/>
  <c r="RT238" i="91" s="1"/>
  <c r="RT242" i="91" a="1"/>
  <c r="RT242" i="91" s="1"/>
  <c r="IG239" i="91" a="1"/>
  <c r="IG239" i="91" s="1"/>
  <c r="IG243" i="91" a="1"/>
  <c r="IG243" i="91" s="1"/>
  <c r="IG247" i="91" a="1"/>
  <c r="IG247" i="91" s="1"/>
  <c r="IG242" i="91" a="1"/>
  <c r="IG242" i="91" s="1"/>
  <c r="IG246" i="91" a="1"/>
  <c r="IG246" i="91" s="1"/>
  <c r="IG238" i="91" a="1"/>
  <c r="IG238" i="91" s="1"/>
  <c r="LU239" i="91" a="1"/>
  <c r="LU239" i="91" s="1"/>
  <c r="LU243" i="91" a="1"/>
  <c r="LU243" i="91" s="1"/>
  <c r="LU247" i="91" a="1"/>
  <c r="LU247" i="91" s="1"/>
  <c r="LU242" i="91" a="1"/>
  <c r="LU242" i="91" s="1"/>
  <c r="LU246" i="91" a="1"/>
  <c r="LU246" i="91" s="1"/>
  <c r="LU238" i="91" a="1"/>
  <c r="LU238" i="91" s="1"/>
  <c r="UD243" i="91" a="1"/>
  <c r="UD243" i="91" s="1"/>
  <c r="UD247" i="91" a="1"/>
  <c r="UD247" i="91" s="1"/>
  <c r="UD239" i="91" a="1"/>
  <c r="UD239" i="91" s="1"/>
  <c r="UD242" i="91" a="1"/>
  <c r="UD242" i="91" s="1"/>
  <c r="UD238" i="91" a="1"/>
  <c r="UD238" i="91" s="1"/>
  <c r="UD246" i="91" a="1"/>
  <c r="UD246" i="91" s="1"/>
  <c r="VJ239" i="91" a="1"/>
  <c r="VJ239" i="91" s="1"/>
  <c r="VJ243" i="91" a="1"/>
  <c r="VJ243" i="91" s="1"/>
  <c r="VJ247" i="91" a="1"/>
  <c r="VJ247" i="91" s="1"/>
  <c r="VJ238" i="91" a="1"/>
  <c r="VJ238" i="91" s="1"/>
  <c r="VJ246" i="91" a="1"/>
  <c r="VJ246" i="91" s="1"/>
  <c r="VJ242" i="91" a="1"/>
  <c r="VJ242" i="91" s="1"/>
  <c r="YY239" i="91" a="1"/>
  <c r="YY239" i="91" s="1"/>
  <c r="YY243" i="91" a="1"/>
  <c r="YY243" i="91" s="1"/>
  <c r="YY247" i="91" a="1"/>
  <c r="YY247" i="91" s="1"/>
  <c r="YY242" i="91" a="1"/>
  <c r="YY242" i="91" s="1"/>
  <c r="YY238" i="91" a="1"/>
  <c r="YY238" i="91" s="1"/>
  <c r="YY246" i="91" a="1"/>
  <c r="YY246" i="91" s="1"/>
  <c r="ABH239" i="91" a="1"/>
  <c r="ABH239" i="91" s="1"/>
  <c r="ABH247" i="91" a="1"/>
  <c r="ABH247" i="91" s="1"/>
  <c r="ABH243" i="91" a="1"/>
  <c r="ABH243" i="91" s="1"/>
  <c r="ABH242" i="91" a="1"/>
  <c r="ABH242" i="91" s="1"/>
  <c r="ABH238" i="91" a="1"/>
  <c r="ABH238" i="91" s="1"/>
  <c r="ABH246" i="91" a="1"/>
  <c r="ABH246" i="91" s="1"/>
  <c r="HA239" i="91" a="1"/>
  <c r="HA239" i="91" s="1"/>
  <c r="HA243" i="91" a="1"/>
  <c r="HA243" i="91" s="1"/>
  <c r="HA247" i="91" a="1"/>
  <c r="HA247" i="91" s="1"/>
  <c r="HA242" i="91" a="1"/>
  <c r="HA242" i="91" s="1"/>
  <c r="HA238" i="91" a="1"/>
  <c r="HA238" i="91" s="1"/>
  <c r="HA246" i="91" a="1"/>
  <c r="HA246" i="91" s="1"/>
  <c r="SY239" i="91" a="1"/>
  <c r="SY239" i="91" s="1"/>
  <c r="SY243" i="91" a="1"/>
  <c r="SY243" i="91" s="1"/>
  <c r="SY247" i="91" a="1"/>
  <c r="SY247" i="91" s="1"/>
  <c r="SY238" i="91" a="1"/>
  <c r="SY238" i="91" s="1"/>
  <c r="SY246" i="91" a="1"/>
  <c r="SY246" i="91" s="1"/>
  <c r="SY242" i="91" a="1"/>
  <c r="SY242" i="91" s="1"/>
  <c r="WN239" i="91" a="1"/>
  <c r="WN239" i="91" s="1"/>
  <c r="WN247" i="91" a="1"/>
  <c r="WN247" i="91" s="1"/>
  <c r="WN243" i="91" a="1"/>
  <c r="WN243" i="91" s="1"/>
  <c r="WN238" i="91" a="1"/>
  <c r="WN238" i="91" s="1"/>
  <c r="WN246" i="91" a="1"/>
  <c r="WN246" i="91" s="1"/>
  <c r="WN242" i="91" a="1"/>
  <c r="WN242" i="91" s="1"/>
  <c r="XS239" i="91" a="1"/>
  <c r="XS239" i="91" s="1"/>
  <c r="XS243" i="91" a="1"/>
  <c r="XS243" i="91" s="1"/>
  <c r="XS247" i="91" a="1"/>
  <c r="XS247" i="91" s="1"/>
  <c r="XS238" i="91" a="1"/>
  <c r="XS238" i="91" s="1"/>
  <c r="XS242" i="91" a="1"/>
  <c r="XS242" i="91" s="1"/>
  <c r="XS246" i="91" a="1"/>
  <c r="XS246" i="91" s="1"/>
  <c r="VR15" i="93" a="1"/>
  <c r="VR15" i="93" s="1"/>
  <c r="VR55" i="93" a="1"/>
  <c r="VR55" i="93" s="1"/>
  <c r="VR52" i="93" a="1"/>
  <c r="VR52" i="93" s="1"/>
  <c r="VR12" i="93" a="1"/>
  <c r="VR12" i="93" s="1"/>
  <c r="XS17" i="91"/>
  <c r="XS16" i="91" s="1"/>
  <c r="XS15" i="91" s="1"/>
  <c r="VR32" i="93" a="1"/>
  <c r="VR32" i="93" s="1"/>
  <c r="XT18" i="91"/>
  <c r="AH8" i="93"/>
  <c r="KZ12" i="93" a="1"/>
  <c r="KZ12" i="93" s="1"/>
  <c r="KZ15" i="93" a="1"/>
  <c r="KZ15" i="93" s="1"/>
  <c r="NA17" i="91"/>
  <c r="NA16" i="91" s="1"/>
  <c r="NA15" i="91" s="1"/>
  <c r="NB18" i="91"/>
  <c r="KZ55" i="93" a="1"/>
  <c r="KZ55" i="93" s="1"/>
  <c r="KZ32" i="93" a="1"/>
  <c r="KZ32" i="93" s="1"/>
  <c r="KZ52" i="93" a="1"/>
  <c r="KZ52" i="93" s="1"/>
  <c r="TI15" i="93" a="1"/>
  <c r="TI15" i="93" s="1"/>
  <c r="TI12" i="93" a="1"/>
  <c r="TI12" i="93" s="1"/>
  <c r="VJ17" i="91"/>
  <c r="VJ16" i="91" s="1"/>
  <c r="VJ15" i="91" s="1"/>
  <c r="VK18" i="91"/>
  <c r="TI32" i="93" a="1"/>
  <c r="TI32" i="93" s="1"/>
  <c r="TI52" i="93" a="1"/>
  <c r="TI52" i="93" s="1"/>
  <c r="TI55" i="93" a="1"/>
  <c r="TI55" i="93" s="1"/>
  <c r="NJ12" i="93" a="1"/>
  <c r="NJ12" i="93" s="1"/>
  <c r="NJ15" i="93" a="1"/>
  <c r="NJ15" i="93" s="1"/>
  <c r="PL18" i="91"/>
  <c r="PK17" i="91"/>
  <c r="PK16" i="91" s="1"/>
  <c r="PK15" i="91" s="1"/>
  <c r="NJ55" i="93" a="1"/>
  <c r="NJ55" i="93" s="1"/>
  <c r="NJ52" i="93" a="1"/>
  <c r="NJ52" i="93" s="1"/>
  <c r="NJ32" i="93" a="1"/>
  <c r="NJ32" i="93" s="1"/>
  <c r="PS15" i="93" a="1"/>
  <c r="PS15" i="93" s="1"/>
  <c r="RU18" i="91"/>
  <c r="PS12" i="93" a="1"/>
  <c r="PS12" i="93" s="1"/>
  <c r="RT17" i="91"/>
  <c r="RT16" i="91" s="1"/>
  <c r="RT15" i="91" s="1"/>
  <c r="PS55" i="93" a="1"/>
  <c r="PS55" i="93" s="1"/>
  <c r="PS52" i="93" a="1"/>
  <c r="PS52" i="93" s="1"/>
  <c r="PS32" i="93" a="1"/>
  <c r="PS32" i="93" s="1"/>
  <c r="GF15" i="93" a="1"/>
  <c r="GF15" i="93" s="1"/>
  <c r="GF12" i="93" a="1"/>
  <c r="GF12" i="93" s="1"/>
  <c r="IH18" i="91"/>
  <c r="IG17" i="91"/>
  <c r="IG16" i="91" s="1"/>
  <c r="IG15" i="91" s="1"/>
  <c r="GF52" i="93" a="1"/>
  <c r="GF52" i="93" s="1"/>
  <c r="GF55" i="93" a="1"/>
  <c r="GF55" i="93" s="1"/>
  <c r="GF32" i="93" a="1"/>
  <c r="GF32" i="93" s="1"/>
  <c r="SC12" i="93" a="1"/>
  <c r="SC12" i="93" s="1"/>
  <c r="SC15" i="93" a="1"/>
  <c r="SC15" i="93" s="1"/>
  <c r="UE18" i="91"/>
  <c r="UD17" i="91"/>
  <c r="UD16" i="91" s="1"/>
  <c r="UD15" i="91" s="1"/>
  <c r="SC55" i="93" a="1"/>
  <c r="SC55" i="93" s="1"/>
  <c r="SC52" i="93" a="1"/>
  <c r="SC52" i="93" s="1"/>
  <c r="SC32" i="93" a="1"/>
  <c r="SC32" i="93" s="1"/>
  <c r="JT12" i="93" a="1"/>
  <c r="JT12" i="93" s="1"/>
  <c r="JT15" i="93" a="1"/>
  <c r="JT15" i="93" s="1"/>
  <c r="LV18" i="91"/>
  <c r="LU17" i="91"/>
  <c r="LU16" i="91" s="1"/>
  <c r="LU15" i="91" s="1"/>
  <c r="JT32" i="93" a="1"/>
  <c r="JT32" i="93" s="1"/>
  <c r="JT52" i="93" a="1"/>
  <c r="JT52" i="93" s="1"/>
  <c r="JT55" i="93" a="1"/>
  <c r="JT55" i="93" s="1"/>
  <c r="UM15" i="93" a="1"/>
  <c r="UM15" i="93" s="1"/>
  <c r="UM12" i="93" a="1"/>
  <c r="UM12" i="93" s="1"/>
  <c r="WN17" i="91"/>
  <c r="WN16" i="91" s="1"/>
  <c r="WN15" i="91" s="1"/>
  <c r="WO18" i="91"/>
  <c r="UM32" i="93" a="1"/>
  <c r="UM32" i="93" s="1"/>
  <c r="UM55" i="93" a="1"/>
  <c r="UM55" i="93" s="1"/>
  <c r="UM52" i="93" a="1"/>
  <c r="UM52" i="93" s="1"/>
  <c r="AH9" i="93"/>
  <c r="WX15" i="93" a="1"/>
  <c r="WX15" i="93" s="1"/>
  <c r="WX12" i="93" a="1"/>
  <c r="WX12" i="93" s="1"/>
  <c r="YZ18" i="91"/>
  <c r="YY17" i="91"/>
  <c r="YY16" i="91" s="1"/>
  <c r="YY15" i="91" s="1"/>
  <c r="WX32" i="93" a="1"/>
  <c r="WX32" i="93" s="1"/>
  <c r="WX55" i="93" a="1"/>
  <c r="WX55" i="93" s="1"/>
  <c r="WX52" i="93" a="1"/>
  <c r="WX52" i="93" s="1"/>
  <c r="ZG12" i="93" a="1"/>
  <c r="ZG12" i="93" s="1"/>
  <c r="ZG15" i="93" a="1"/>
  <c r="ZG15" i="93" s="1"/>
  <c r="ABI18" i="91"/>
  <c r="ABH17" i="91"/>
  <c r="ABH16" i="91" s="1"/>
  <c r="ABH15" i="91" s="1"/>
  <c r="ZG52" i="93" a="1"/>
  <c r="ZG52" i="93" s="1"/>
  <c r="ZG55" i="93" a="1"/>
  <c r="ZG55" i="93" s="1"/>
  <c r="ZG32" i="93" a="1"/>
  <c r="ZG32" i="93" s="1"/>
  <c r="EZ15" i="93" a="1"/>
  <c r="EZ15" i="93" s="1"/>
  <c r="EZ12" i="93" a="1"/>
  <c r="EZ12" i="93" s="1"/>
  <c r="HB18" i="91"/>
  <c r="HA17" i="91"/>
  <c r="HA16" i="91" s="1"/>
  <c r="HA15" i="91" s="1"/>
  <c r="EZ52" i="93" a="1"/>
  <c r="EZ52" i="93" s="1"/>
  <c r="EZ55" i="93" a="1"/>
  <c r="EZ55" i="93" s="1"/>
  <c r="EZ32" i="93" a="1"/>
  <c r="EZ32" i="93" s="1"/>
  <c r="QX15" i="93" a="1"/>
  <c r="QX15" i="93" s="1"/>
  <c r="SY17" i="91"/>
  <c r="SY16" i="91" s="1"/>
  <c r="SY15" i="91" s="1"/>
  <c r="QX12" i="93" a="1"/>
  <c r="QX12" i="93" s="1"/>
  <c r="SZ18" i="91"/>
  <c r="QX32" i="93" a="1"/>
  <c r="QX32" i="93" s="1"/>
  <c r="QX52" i="93" a="1"/>
  <c r="QX52" i="93" s="1"/>
  <c r="QX55" i="93" a="1"/>
  <c r="QX55" i="93" s="1"/>
  <c r="YB15" i="93" a="1"/>
  <c r="YB15" i="93" s="1"/>
  <c r="YB12" i="93" a="1"/>
  <c r="YB12" i="93" s="1"/>
  <c r="AAD18" i="91"/>
  <c r="AAC17" i="91"/>
  <c r="AAC16" i="91" s="1"/>
  <c r="AAC15" i="91" s="1"/>
  <c r="YB52" i="93" a="1"/>
  <c r="YB52" i="93" s="1"/>
  <c r="YB55" i="93" a="1"/>
  <c r="YB55" i="93" s="1"/>
  <c r="YB32" i="93" a="1"/>
  <c r="YB32" i="93" s="1"/>
  <c r="OP12" i="93" a="1"/>
  <c r="OP12" i="93" s="1"/>
  <c r="OP15" i="93" a="1"/>
  <c r="OP15" i="93" s="1"/>
  <c r="QQ17" i="91"/>
  <c r="QQ16" i="91" s="1"/>
  <c r="QQ15" i="91" s="1"/>
  <c r="QR18" i="91"/>
  <c r="OP55" i="93" a="1"/>
  <c r="OP55" i="93" s="1"/>
  <c r="OP52" i="93" a="1"/>
  <c r="OP52" i="93" s="1"/>
  <c r="OP32" i="93" a="1"/>
  <c r="OP32" i="93" s="1"/>
  <c r="IO12" i="93" a="1"/>
  <c r="IO12" i="93" s="1"/>
  <c r="IO15" i="93" a="1"/>
  <c r="IO15" i="93" s="1"/>
  <c r="KP17" i="91"/>
  <c r="KP16" i="91" s="1"/>
  <c r="KP15" i="91" s="1"/>
  <c r="KQ18" i="91"/>
  <c r="IO55" i="93" a="1"/>
  <c r="IO55" i="93" s="1"/>
  <c r="IO32" i="93" a="1"/>
  <c r="IO32" i="93" s="1"/>
  <c r="IO52" i="93" a="1"/>
  <c r="IO52" i="93" s="1"/>
  <c r="ME15" i="93" l="1" a="1"/>
  <c r="ME15" i="93" s="1"/>
  <c r="OF17" i="91"/>
  <c r="OF16" i="91" s="1"/>
  <c r="OF15" i="91" s="1"/>
  <c r="OG18" i="91"/>
  <c r="OF247" i="91" a="1"/>
  <c r="OF247" i="91" s="1"/>
  <c r="ME52" i="93" a="1"/>
  <c r="ME52" i="93" s="1"/>
  <c r="ME32" i="93" a="1"/>
  <c r="ME32" i="93" s="1"/>
  <c r="OF246" i="91" a="1"/>
  <c r="OF246" i="91" s="1"/>
  <c r="ME55" i="93" a="1"/>
  <c r="ME55" i="93" s="1"/>
  <c r="OF243" i="91" a="1"/>
  <c r="OF243" i="91" s="1"/>
  <c r="OF238" i="91" a="1"/>
  <c r="OF238" i="91" s="1"/>
  <c r="OF239" i="91" a="1"/>
  <c r="OF239" i="91" s="1"/>
  <c r="OF242" i="91" a="1"/>
  <c r="OF242" i="91" s="1"/>
  <c r="ME12" i="93" a="1"/>
  <c r="ME12" i="93" s="1"/>
  <c r="JL238" i="91" a="1"/>
  <c r="JL238" i="91" s="1"/>
  <c r="HK15" i="93" a="1"/>
  <c r="HK15" i="93" s="1"/>
  <c r="HK12" i="93" a="1"/>
  <c r="HK12" i="93" s="1"/>
  <c r="JL247" i="91" a="1"/>
  <c r="JL247" i="91" s="1"/>
  <c r="JM18" i="91"/>
  <c r="HK32" i="93" a="1"/>
  <c r="HK32" i="93" s="1"/>
  <c r="JL17" i="91"/>
  <c r="JL16" i="91" s="1"/>
  <c r="JL15" i="91" s="1"/>
  <c r="HK55" i="93" a="1"/>
  <c r="HK55" i="93" s="1"/>
  <c r="JL243" i="91" a="1"/>
  <c r="JL243" i="91" s="1"/>
  <c r="HK52" i="93" a="1"/>
  <c r="HK52" i="93" s="1"/>
  <c r="JL239" i="91" a="1"/>
  <c r="JL239" i="91" s="1"/>
  <c r="JL242" i="91" a="1"/>
  <c r="JL242" i="91" s="1"/>
  <c r="JL246" i="91" a="1"/>
  <c r="JL246" i="91" s="1"/>
  <c r="FW247" i="91" a="1"/>
  <c r="FW247" i="91" s="1"/>
  <c r="FW17" i="91"/>
  <c r="FW16" i="91" s="1"/>
  <c r="FW15" i="91" s="1"/>
  <c r="FW243" i="91" a="1"/>
  <c r="FW243" i="91" s="1"/>
  <c r="FW239" i="91" a="1"/>
  <c r="FW239" i="91" s="1"/>
  <c r="FX18" i="91"/>
  <c r="FW238" i="91" a="1"/>
  <c r="FW238" i="91" s="1"/>
  <c r="FW246" i="91" a="1"/>
  <c r="FW246" i="91" s="1"/>
  <c r="FW242" i="91" a="1"/>
  <c r="FW242" i="91" s="1"/>
  <c r="KQ239" i="91" a="1"/>
  <c r="KQ239" i="91" s="1"/>
  <c r="KQ243" i="91" a="1"/>
  <c r="KQ243" i="91" s="1"/>
  <c r="KQ247" i="91" a="1"/>
  <c r="KQ247" i="91" s="1"/>
  <c r="KQ242" i="91" a="1"/>
  <c r="KQ242" i="91" s="1"/>
  <c r="KQ246" i="91" a="1"/>
  <c r="KQ246" i="91" s="1"/>
  <c r="KQ238" i="91" a="1"/>
  <c r="KQ238" i="91" s="1"/>
  <c r="QR243" i="91" a="1"/>
  <c r="QR243" i="91" s="1"/>
  <c r="QR239" i="91" a="1"/>
  <c r="QR239" i="91" s="1"/>
  <c r="QR247" i="91" a="1"/>
  <c r="QR247" i="91" s="1"/>
  <c r="QR238" i="91" a="1"/>
  <c r="QR238" i="91" s="1"/>
  <c r="QR246" i="91" a="1"/>
  <c r="QR246" i="91" s="1"/>
  <c r="QR242" i="91" a="1"/>
  <c r="QR242" i="91" s="1"/>
  <c r="AAD239" i="91" a="1"/>
  <c r="AAD239" i="91" s="1"/>
  <c r="AAD243" i="91" a="1"/>
  <c r="AAD243" i="91" s="1"/>
  <c r="AAD247" i="91" a="1"/>
  <c r="AAD247" i="91" s="1"/>
  <c r="AAD238" i="91" a="1"/>
  <c r="AAD238" i="91" s="1"/>
  <c r="AAD242" i="91" a="1"/>
  <c r="AAD242" i="91" s="1"/>
  <c r="AAD246" i="91" a="1"/>
  <c r="AAD246" i="91" s="1"/>
  <c r="SZ239" i="91" a="1"/>
  <c r="SZ239" i="91" s="1"/>
  <c r="SZ243" i="91" a="1"/>
  <c r="SZ243" i="91" s="1"/>
  <c r="SZ247" i="91" a="1"/>
  <c r="SZ247" i="91" s="1"/>
  <c r="SZ242" i="91" a="1"/>
  <c r="SZ242" i="91" s="1"/>
  <c r="SZ238" i="91" a="1"/>
  <c r="SZ238" i="91" s="1"/>
  <c r="SZ246" i="91" a="1"/>
  <c r="SZ246" i="91" s="1"/>
  <c r="HB239" i="91" a="1"/>
  <c r="HB239" i="91" s="1"/>
  <c r="HB243" i="91" a="1"/>
  <c r="HB243" i="91" s="1"/>
  <c r="HB247" i="91" a="1"/>
  <c r="HB247" i="91" s="1"/>
  <c r="HB242" i="91" a="1"/>
  <c r="HB242" i="91" s="1"/>
  <c r="HB238" i="91" a="1"/>
  <c r="HB238" i="91" s="1"/>
  <c r="HB246" i="91" a="1"/>
  <c r="HB246" i="91" s="1"/>
  <c r="ABI239" i="91" a="1"/>
  <c r="ABI239" i="91" s="1"/>
  <c r="ABI243" i="91" a="1"/>
  <c r="ABI243" i="91" s="1"/>
  <c r="ABI247" i="91" a="1"/>
  <c r="ABI247" i="91" s="1"/>
  <c r="ABI246" i="91" a="1"/>
  <c r="ABI246" i="91" s="1"/>
  <c r="ABI238" i="91" a="1"/>
  <c r="ABI238" i="91" s="1"/>
  <c r="ABI242" i="91" a="1"/>
  <c r="ABI242" i="91" s="1"/>
  <c r="YZ239" i="91" a="1"/>
  <c r="YZ239" i="91" s="1"/>
  <c r="YZ243" i="91" a="1"/>
  <c r="YZ243" i="91" s="1"/>
  <c r="YZ247" i="91" a="1"/>
  <c r="YZ247" i="91" s="1"/>
  <c r="YZ242" i="91" a="1"/>
  <c r="YZ242" i="91" s="1"/>
  <c r="YZ238" i="91" a="1"/>
  <c r="YZ238" i="91" s="1"/>
  <c r="YZ246" i="91" a="1"/>
  <c r="YZ246" i="91" s="1"/>
  <c r="WO239" i="91" a="1"/>
  <c r="WO239" i="91" s="1"/>
  <c r="WO243" i="91" a="1"/>
  <c r="WO243" i="91" s="1"/>
  <c r="WO247" i="91" a="1"/>
  <c r="WO247" i="91" s="1"/>
  <c r="WO242" i="91" a="1"/>
  <c r="WO242" i="91" s="1"/>
  <c r="WO246" i="91" a="1"/>
  <c r="WO246" i="91" s="1"/>
  <c r="WO238" i="91" a="1"/>
  <c r="WO238" i="91" s="1"/>
  <c r="LV239" i="91" a="1"/>
  <c r="LV239" i="91" s="1"/>
  <c r="LV247" i="91" a="1"/>
  <c r="LV247" i="91" s="1"/>
  <c r="LV243" i="91" a="1"/>
  <c r="LV243" i="91" s="1"/>
  <c r="LV246" i="91" a="1"/>
  <c r="LV246" i="91" s="1"/>
  <c r="LV242" i="91" a="1"/>
  <c r="LV242" i="91" s="1"/>
  <c r="LV238" i="91" a="1"/>
  <c r="LV238" i="91" s="1"/>
  <c r="UE239" i="91" a="1"/>
  <c r="UE239" i="91" s="1"/>
  <c r="UE247" i="91" a="1"/>
  <c r="UE247" i="91" s="1"/>
  <c r="UE243" i="91" a="1"/>
  <c r="UE243" i="91" s="1"/>
  <c r="UE246" i="91" a="1"/>
  <c r="UE246" i="91" s="1"/>
  <c r="UE238" i="91" a="1"/>
  <c r="UE238" i="91" s="1"/>
  <c r="UE242" i="91" a="1"/>
  <c r="UE242" i="91" s="1"/>
  <c r="IH239" i="91" a="1"/>
  <c r="IH239" i="91" s="1"/>
  <c r="IH247" i="91" a="1"/>
  <c r="IH247" i="91" s="1"/>
  <c r="IH243" i="91" a="1"/>
  <c r="IH243" i="91" s="1"/>
  <c r="IH242" i="91" a="1"/>
  <c r="IH242" i="91" s="1"/>
  <c r="IH246" i="91" a="1"/>
  <c r="IH246" i="91" s="1"/>
  <c r="IH238" i="91" a="1"/>
  <c r="IH238" i="91" s="1"/>
  <c r="RU239" i="91" a="1"/>
  <c r="RU239" i="91" s="1"/>
  <c r="RU243" i="91" a="1"/>
  <c r="RU243" i="91" s="1"/>
  <c r="RU247" i="91" a="1"/>
  <c r="RU247" i="91" s="1"/>
  <c r="RU238" i="91" a="1"/>
  <c r="RU238" i="91" s="1"/>
  <c r="RU246" i="91" a="1"/>
  <c r="RU246" i="91" s="1"/>
  <c r="RU242" i="91" a="1"/>
  <c r="RU242" i="91" s="1"/>
  <c r="PL239" i="91" a="1"/>
  <c r="PL239" i="91" s="1"/>
  <c r="PL243" i="91" a="1"/>
  <c r="PL243" i="91" s="1"/>
  <c r="PL247" i="91" a="1"/>
  <c r="PL247" i="91" s="1"/>
  <c r="PL246" i="91" a="1"/>
  <c r="PL246" i="91" s="1"/>
  <c r="PL238" i="91" a="1"/>
  <c r="PL238" i="91" s="1"/>
  <c r="PL242" i="91" a="1"/>
  <c r="PL242" i="91" s="1"/>
  <c r="VK239" i="91" a="1"/>
  <c r="VK239" i="91" s="1"/>
  <c r="VK243" i="91" a="1"/>
  <c r="VK243" i="91" s="1"/>
  <c r="VK247" i="91" a="1"/>
  <c r="VK247" i="91" s="1"/>
  <c r="VK238" i="91" a="1"/>
  <c r="VK238" i="91" s="1"/>
  <c r="VK246" i="91" a="1"/>
  <c r="VK246" i="91" s="1"/>
  <c r="VK242" i="91" a="1"/>
  <c r="VK242" i="91" s="1"/>
  <c r="NB239" i="91" a="1"/>
  <c r="NB239" i="91" s="1"/>
  <c r="NB243" i="91" a="1"/>
  <c r="NB243" i="91" s="1"/>
  <c r="NB247" i="91" a="1"/>
  <c r="NB247" i="91" s="1"/>
  <c r="NB242" i="91" a="1"/>
  <c r="NB242" i="91" s="1"/>
  <c r="NB238" i="91" a="1"/>
  <c r="NB238" i="91" s="1"/>
  <c r="NB246" i="91" a="1"/>
  <c r="NB246" i="91" s="1"/>
  <c r="XT247" i="91" a="1"/>
  <c r="XT247" i="91" s="1"/>
  <c r="XT239" i="91" a="1"/>
  <c r="XT239" i="91" s="1"/>
  <c r="XT243" i="91" a="1"/>
  <c r="XT243" i="91" s="1"/>
  <c r="XT238" i="91" a="1"/>
  <c r="XT238" i="91" s="1"/>
  <c r="XT246" i="91" a="1"/>
  <c r="XT246" i="91" s="1"/>
  <c r="XT242" i="91" a="1"/>
  <c r="XT242" i="91" s="1"/>
  <c r="VS12" i="93" a="1"/>
  <c r="VS12" i="93" s="1"/>
  <c r="XU18" i="91"/>
  <c r="VS32" i="93" a="1"/>
  <c r="VS32" i="93" s="1"/>
  <c r="VS55" i="93" a="1"/>
  <c r="VS55" i="93" s="1"/>
  <c r="VS15" i="93" a="1"/>
  <c r="VS15" i="93" s="1"/>
  <c r="XT17" i="91"/>
  <c r="XT16" i="91" s="1"/>
  <c r="XT15" i="91" s="1"/>
  <c r="VS52" i="93" a="1"/>
  <c r="VS52" i="93" s="1"/>
  <c r="JU15" i="93" a="1"/>
  <c r="JU15" i="93" s="1"/>
  <c r="JU12" i="93" a="1"/>
  <c r="JU12" i="93" s="1"/>
  <c r="LV17" i="91"/>
  <c r="LV16" i="91" s="1"/>
  <c r="LV15" i="91" s="1"/>
  <c r="LW18" i="91"/>
  <c r="JU52" i="93" a="1"/>
  <c r="JU52" i="93" s="1"/>
  <c r="JU55" i="93" a="1"/>
  <c r="JU55" i="93" s="1"/>
  <c r="JU32" i="93" a="1"/>
  <c r="JU32" i="93" s="1"/>
  <c r="GG12" i="93" a="1"/>
  <c r="GG12" i="93" s="1"/>
  <c r="GG15" i="93" a="1"/>
  <c r="GG15" i="93" s="1"/>
  <c r="II18" i="91"/>
  <c r="IH17" i="91"/>
  <c r="IH16" i="91" s="1"/>
  <c r="IH15" i="91" s="1"/>
  <c r="GG55" i="93" a="1"/>
  <c r="GG55" i="93" s="1"/>
  <c r="GG32" i="93" a="1"/>
  <c r="GG32" i="93" s="1"/>
  <c r="GG52" i="93" a="1"/>
  <c r="GG52" i="93" s="1"/>
  <c r="NK12" i="93" a="1"/>
  <c r="NK12" i="93" s="1"/>
  <c r="NK15" i="93" a="1"/>
  <c r="NK15" i="93" s="1"/>
  <c r="PM18" i="91"/>
  <c r="PL17" i="91"/>
  <c r="PL16" i="91" s="1"/>
  <c r="PL15" i="91" s="1"/>
  <c r="NK52" i="93" a="1"/>
  <c r="NK52" i="93" s="1"/>
  <c r="NK55" i="93" a="1"/>
  <c r="NK55" i="93" s="1"/>
  <c r="NK32" i="93" a="1"/>
  <c r="NK32" i="93" s="1"/>
  <c r="AI9" i="93"/>
  <c r="SD12" i="93" a="1"/>
  <c r="SD12" i="93" s="1"/>
  <c r="SD15" i="93" a="1"/>
  <c r="SD15" i="93" s="1"/>
  <c r="UF18" i="91"/>
  <c r="UE17" i="91"/>
  <c r="UE16" i="91" s="1"/>
  <c r="UE15" i="91" s="1"/>
  <c r="SD55" i="93" a="1"/>
  <c r="SD55" i="93" s="1"/>
  <c r="SD32" i="93" a="1"/>
  <c r="SD32" i="93" s="1"/>
  <c r="SD52" i="93" a="1"/>
  <c r="SD52" i="93" s="1"/>
  <c r="PT15" i="93" a="1"/>
  <c r="PT15" i="93" s="1"/>
  <c r="PT12" i="93" a="1"/>
  <c r="PT12" i="93" s="1"/>
  <c r="RV18" i="91"/>
  <c r="RU17" i="91"/>
  <c r="RU16" i="91" s="1"/>
  <c r="RU15" i="91" s="1"/>
  <c r="PT52" i="93" a="1"/>
  <c r="PT52" i="93" s="1"/>
  <c r="PT32" i="93" a="1"/>
  <c r="PT32" i="93" s="1"/>
  <c r="PT55" i="93" a="1"/>
  <c r="PT55" i="93" s="1"/>
  <c r="TJ12" i="93" a="1"/>
  <c r="TJ12" i="93" s="1"/>
  <c r="TJ15" i="93" a="1"/>
  <c r="TJ15" i="93" s="1"/>
  <c r="VK17" i="91"/>
  <c r="VK16" i="91" s="1"/>
  <c r="VK15" i="91" s="1"/>
  <c r="VL18" i="91"/>
  <c r="TJ52" i="93" a="1"/>
  <c r="TJ52" i="93" s="1"/>
  <c r="TJ32" i="93" a="1"/>
  <c r="TJ32" i="93" s="1"/>
  <c r="TJ55" i="93" a="1"/>
  <c r="TJ55" i="93" s="1"/>
  <c r="WY12" i="93" a="1"/>
  <c r="WY12" i="93" s="1"/>
  <c r="WY15" i="93" a="1"/>
  <c r="WY15" i="93" s="1"/>
  <c r="YZ17" i="91"/>
  <c r="YZ16" i="91" s="1"/>
  <c r="YZ15" i="91" s="1"/>
  <c r="ZA18" i="91"/>
  <c r="WY52" i="93" a="1"/>
  <c r="WY52" i="93" s="1"/>
  <c r="WY55" i="93" a="1"/>
  <c r="WY55" i="93" s="1"/>
  <c r="WY32" i="93" a="1"/>
  <c r="WY32" i="93" s="1"/>
  <c r="IP15" i="93" a="1"/>
  <c r="IP15" i="93" s="1"/>
  <c r="IP12" i="93" a="1"/>
  <c r="IP12" i="93" s="1"/>
  <c r="KQ17" i="91"/>
  <c r="KQ16" i="91" s="1"/>
  <c r="KQ15" i="91" s="1"/>
  <c r="KR18" i="91"/>
  <c r="IP52" i="93" a="1"/>
  <c r="IP52" i="93" s="1"/>
  <c r="IP32" i="93" a="1"/>
  <c r="IP32" i="93" s="1"/>
  <c r="IP55" i="93" a="1"/>
  <c r="IP55" i="93" s="1"/>
  <c r="LA12" i="93" a="1"/>
  <c r="LA12" i="93" s="1"/>
  <c r="LA15" i="93" a="1"/>
  <c r="LA15" i="93" s="1"/>
  <c r="NB17" i="91"/>
  <c r="NB16" i="91" s="1"/>
  <c r="NB15" i="91" s="1"/>
  <c r="NC18" i="91"/>
  <c r="LA32" i="93" a="1"/>
  <c r="LA32" i="93" s="1"/>
  <c r="LA55" i="93" a="1"/>
  <c r="LA55" i="93" s="1"/>
  <c r="LA52" i="93" a="1"/>
  <c r="LA52" i="93" s="1"/>
  <c r="ZH15" i="93" a="1"/>
  <c r="ZH15" i="93" s="1"/>
  <c r="ZH12" i="93" a="1"/>
  <c r="ZH12" i="93" s="1"/>
  <c r="ABJ18" i="91"/>
  <c r="ABI17" i="91"/>
  <c r="ABI16" i="91" s="1"/>
  <c r="ABI15" i="91" s="1"/>
  <c r="ZH55" i="93" a="1"/>
  <c r="ZH55" i="93" s="1"/>
  <c r="ZH32" i="93" a="1"/>
  <c r="ZH32" i="93" s="1"/>
  <c r="ZH52" i="93" a="1"/>
  <c r="ZH52" i="93" s="1"/>
  <c r="AI8" i="93"/>
  <c r="QY12" i="93" a="1"/>
  <c r="QY12" i="93" s="1"/>
  <c r="QY15" i="93" a="1"/>
  <c r="QY15" i="93" s="1"/>
  <c r="SZ17" i="91"/>
  <c r="SZ16" i="91" s="1"/>
  <c r="SZ15" i="91" s="1"/>
  <c r="TA18" i="91"/>
  <c r="QY55" i="93" a="1"/>
  <c r="QY55" i="93" s="1"/>
  <c r="QY52" i="93" a="1"/>
  <c r="QY52" i="93" s="1"/>
  <c r="QY32" i="93" a="1"/>
  <c r="QY32" i="93" s="1"/>
  <c r="OQ12" i="93" a="1"/>
  <c r="OQ12" i="93" s="1"/>
  <c r="OQ15" i="93" a="1"/>
  <c r="OQ15" i="93" s="1"/>
  <c r="QS18" i="91"/>
  <c r="QR17" i="91"/>
  <c r="QR16" i="91" s="1"/>
  <c r="QR15" i="91" s="1"/>
  <c r="OQ32" i="93" a="1"/>
  <c r="OQ32" i="93" s="1"/>
  <c r="OQ52" i="93" a="1"/>
  <c r="OQ52" i="93" s="1"/>
  <c r="OQ55" i="93" a="1"/>
  <c r="OQ55" i="93" s="1"/>
  <c r="YC12" i="93" a="1"/>
  <c r="YC12" i="93" s="1"/>
  <c r="YC15" i="93" a="1"/>
  <c r="YC15" i="93" s="1"/>
  <c r="AAE18" i="91"/>
  <c r="AAD17" i="91"/>
  <c r="AAD16" i="91" s="1"/>
  <c r="AAD15" i="91" s="1"/>
  <c r="YC52" i="93" a="1"/>
  <c r="YC52" i="93" s="1"/>
  <c r="YC55" i="93" a="1"/>
  <c r="YC55" i="93" s="1"/>
  <c r="YC32" i="93" a="1"/>
  <c r="YC32" i="93" s="1"/>
  <c r="UN12" i="93" a="1"/>
  <c r="UN12" i="93" s="1"/>
  <c r="UN15" i="93" a="1"/>
  <c r="UN15" i="93" s="1"/>
  <c r="WP18" i="91"/>
  <c r="WO17" i="91"/>
  <c r="WO16" i="91" s="1"/>
  <c r="WO15" i="91" s="1"/>
  <c r="UN52" i="93" a="1"/>
  <c r="UN52" i="93" s="1"/>
  <c r="UN32" i="93" a="1"/>
  <c r="UN32" i="93" s="1"/>
  <c r="UN55" i="93" a="1"/>
  <c r="UN55" i="93" s="1"/>
  <c r="FA15" i="93" a="1"/>
  <c r="FA15" i="93" s="1"/>
  <c r="FA12" i="93" a="1"/>
  <c r="FA12" i="93" s="1"/>
  <c r="HC18" i="91"/>
  <c r="HB17" i="91"/>
  <c r="HB16" i="91" s="1"/>
  <c r="HB15" i="91" s="1"/>
  <c r="FA32" i="93" a="1"/>
  <c r="FA32" i="93" s="1"/>
  <c r="FA52" i="93" a="1"/>
  <c r="FA52" i="93" s="1"/>
  <c r="FA55" i="93" a="1"/>
  <c r="FA55" i="93" s="1"/>
  <c r="MF15" i="93" l="1" a="1"/>
  <c r="MF15" i="93" s="1"/>
  <c r="MF12" i="93" a="1"/>
  <c r="MF12" i="93" s="1"/>
  <c r="OG246" i="91" a="1"/>
  <c r="OG246" i="91" s="1"/>
  <c r="OH18" i="91"/>
  <c r="OG17" i="91"/>
  <c r="OG16" i="91" s="1"/>
  <c r="OG15" i="91" s="1"/>
  <c r="OG239" i="91" a="1"/>
  <c r="OG239" i="91" s="1"/>
  <c r="OG247" i="91" a="1"/>
  <c r="OG247" i="91" s="1"/>
  <c r="MF52" i="93" a="1"/>
  <c r="MF52" i="93" s="1"/>
  <c r="OG243" i="91" a="1"/>
  <c r="OG243" i="91" s="1"/>
  <c r="MF55" i="93" a="1"/>
  <c r="MF55" i="93" s="1"/>
  <c r="MF32" i="93" a="1"/>
  <c r="MF32" i="93" s="1"/>
  <c r="OG238" i="91" a="1"/>
  <c r="OG238" i="91" s="1"/>
  <c r="OG242" i="91" a="1"/>
  <c r="OG242" i="91" s="1"/>
  <c r="JM247" i="91" a="1"/>
  <c r="JM247" i="91" s="1"/>
  <c r="JM246" i="91" a="1"/>
  <c r="JM246" i="91" s="1"/>
  <c r="JM238" i="91" a="1"/>
  <c r="JM238" i="91" s="1"/>
  <c r="HL15" i="93" a="1"/>
  <c r="HL15" i="93" s="1"/>
  <c r="HL12" i="93" a="1"/>
  <c r="HL12" i="93" s="1"/>
  <c r="JN18" i="91"/>
  <c r="JM242" i="91" a="1"/>
  <c r="JM242" i="91" s="1"/>
  <c r="JM17" i="91"/>
  <c r="JM16" i="91" s="1"/>
  <c r="JM15" i="91" s="1"/>
  <c r="HL52" i="93" a="1"/>
  <c r="HL52" i="93" s="1"/>
  <c r="HL55" i="93" a="1"/>
  <c r="HL55" i="93" s="1"/>
  <c r="JM239" i="91" a="1"/>
  <c r="JM239" i="91" s="1"/>
  <c r="HL32" i="93" a="1"/>
  <c r="HL32" i="93" s="1"/>
  <c r="JM243" i="91" a="1"/>
  <c r="JM243" i="91" s="1"/>
  <c r="FX246" i="91" a="1"/>
  <c r="FX246" i="91" s="1"/>
  <c r="FX243" i="91" a="1"/>
  <c r="FX243" i="91" s="1"/>
  <c r="FX247" i="91" a="1"/>
  <c r="FX247" i="91" s="1"/>
  <c r="FX239" i="91" a="1"/>
  <c r="FX239" i="91" s="1"/>
  <c r="FY18" i="91"/>
  <c r="FX238" i="91" a="1"/>
  <c r="FX238" i="91" s="1"/>
  <c r="FX17" i="91"/>
  <c r="FX16" i="91" s="1"/>
  <c r="FX15" i="91" s="1"/>
  <c r="FX242" i="91" a="1"/>
  <c r="FX242" i="91" s="1"/>
  <c r="HC239" i="91" a="1"/>
  <c r="HC239" i="91" s="1"/>
  <c r="HC243" i="91" a="1"/>
  <c r="HC243" i="91" s="1"/>
  <c r="HC247" i="91" a="1"/>
  <c r="HC247" i="91" s="1"/>
  <c r="HC238" i="91" a="1"/>
  <c r="HC238" i="91" s="1"/>
  <c r="HC242" i="91" a="1"/>
  <c r="HC242" i="91" s="1"/>
  <c r="HC246" i="91" a="1"/>
  <c r="HC246" i="91" s="1"/>
  <c r="WP239" i="91" a="1"/>
  <c r="WP239" i="91" s="1"/>
  <c r="WP243" i="91" a="1"/>
  <c r="WP243" i="91" s="1"/>
  <c r="WP247" i="91" a="1"/>
  <c r="WP247" i="91" s="1"/>
  <c r="WP246" i="91" a="1"/>
  <c r="WP246" i="91" s="1"/>
  <c r="WP242" i="91" a="1"/>
  <c r="WP242" i="91" s="1"/>
  <c r="WP238" i="91" a="1"/>
  <c r="WP238" i="91" s="1"/>
  <c r="AAE239" i="91" a="1"/>
  <c r="AAE239" i="91" s="1"/>
  <c r="AAE243" i="91" a="1"/>
  <c r="AAE243" i="91" s="1"/>
  <c r="AAE247" i="91" a="1"/>
  <c r="AAE247" i="91" s="1"/>
  <c r="AAE242" i="91" a="1"/>
  <c r="AAE242" i="91" s="1"/>
  <c r="AAE238" i="91" a="1"/>
  <c r="AAE238" i="91" s="1"/>
  <c r="AAE246" i="91" a="1"/>
  <c r="AAE246" i="91" s="1"/>
  <c r="QS239" i="91" a="1"/>
  <c r="QS239" i="91" s="1"/>
  <c r="QS243" i="91" a="1"/>
  <c r="QS243" i="91" s="1"/>
  <c r="QS247" i="91" a="1"/>
  <c r="QS247" i="91" s="1"/>
  <c r="QS238" i="91" a="1"/>
  <c r="QS238" i="91" s="1"/>
  <c r="QS246" i="91" a="1"/>
  <c r="QS246" i="91" s="1"/>
  <c r="QS242" i="91" a="1"/>
  <c r="QS242" i="91" s="1"/>
  <c r="TA239" i="91" a="1"/>
  <c r="TA239" i="91" s="1"/>
  <c r="TA243" i="91" a="1"/>
  <c r="TA243" i="91" s="1"/>
  <c r="TA247" i="91" a="1"/>
  <c r="TA247" i="91" s="1"/>
  <c r="TA246" i="91" a="1"/>
  <c r="TA246" i="91" s="1"/>
  <c r="TA238" i="91" a="1"/>
  <c r="TA238" i="91" s="1"/>
  <c r="TA242" i="91" a="1"/>
  <c r="TA242" i="91" s="1"/>
  <c r="ABJ239" i="91" a="1"/>
  <c r="ABJ239" i="91" s="1"/>
  <c r="ABJ243" i="91" a="1"/>
  <c r="ABJ243" i="91" s="1"/>
  <c r="ABJ247" i="91" a="1"/>
  <c r="ABJ247" i="91" s="1"/>
  <c r="ABJ242" i="91" a="1"/>
  <c r="ABJ242" i="91" s="1"/>
  <c r="ABJ238" i="91" a="1"/>
  <c r="ABJ238" i="91" s="1"/>
  <c r="ABJ246" i="91" a="1"/>
  <c r="ABJ246" i="91" s="1"/>
  <c r="NC239" i="91" a="1"/>
  <c r="NC239" i="91" s="1"/>
  <c r="NC243" i="91" a="1"/>
  <c r="NC243" i="91" s="1"/>
  <c r="NC247" i="91" a="1"/>
  <c r="NC247" i="91" s="1"/>
  <c r="NC242" i="91" a="1"/>
  <c r="NC242" i="91" s="1"/>
  <c r="NC238" i="91" a="1"/>
  <c r="NC238" i="91" s="1"/>
  <c r="NC246" i="91" a="1"/>
  <c r="NC246" i="91" s="1"/>
  <c r="KR239" i="91" a="1"/>
  <c r="KR239" i="91" s="1"/>
  <c r="KR247" i="91" a="1"/>
  <c r="KR247" i="91" s="1"/>
  <c r="KR243" i="91" a="1"/>
  <c r="KR243" i="91" s="1"/>
  <c r="KR242" i="91" a="1"/>
  <c r="KR242" i="91" s="1"/>
  <c r="KR246" i="91" a="1"/>
  <c r="KR246" i="91" s="1"/>
  <c r="KR238" i="91" a="1"/>
  <c r="KR238" i="91" s="1"/>
  <c r="ZA239" i="91" a="1"/>
  <c r="ZA239" i="91" s="1"/>
  <c r="ZA243" i="91" a="1"/>
  <c r="ZA243" i="91" s="1"/>
  <c r="ZA247" i="91" a="1"/>
  <c r="ZA247" i="91" s="1"/>
  <c r="ZA246" i="91" a="1"/>
  <c r="ZA246" i="91" s="1"/>
  <c r="ZA238" i="91" a="1"/>
  <c r="ZA238" i="91" s="1"/>
  <c r="ZA242" i="91" a="1"/>
  <c r="ZA242" i="91" s="1"/>
  <c r="VL239" i="91" a="1"/>
  <c r="VL239" i="91" s="1"/>
  <c r="VL243" i="91" a="1"/>
  <c r="VL243" i="91" s="1"/>
  <c r="VL247" i="91" a="1"/>
  <c r="VL247" i="91" s="1"/>
  <c r="VL238" i="91" a="1"/>
  <c r="VL238" i="91" s="1"/>
  <c r="VL246" i="91" a="1"/>
  <c r="VL246" i="91" s="1"/>
  <c r="VL242" i="91" a="1"/>
  <c r="VL242" i="91" s="1"/>
  <c r="RV239" i="91" a="1"/>
  <c r="RV239" i="91" s="1"/>
  <c r="RV243" i="91" a="1"/>
  <c r="RV243" i="91" s="1"/>
  <c r="RV247" i="91" a="1"/>
  <c r="RV247" i="91" s="1"/>
  <c r="RV238" i="91" a="1"/>
  <c r="RV238" i="91" s="1"/>
  <c r="RV246" i="91" a="1"/>
  <c r="RV246" i="91" s="1"/>
  <c r="RV242" i="91" a="1"/>
  <c r="RV242" i="91" s="1"/>
  <c r="UF239" i="91" a="1"/>
  <c r="UF239" i="91" s="1"/>
  <c r="UF243" i="91" a="1"/>
  <c r="UF243" i="91" s="1"/>
  <c r="UF247" i="91" a="1"/>
  <c r="UF247" i="91" s="1"/>
  <c r="UF246" i="91" a="1"/>
  <c r="UF246" i="91" s="1"/>
  <c r="UF238" i="91" a="1"/>
  <c r="UF238" i="91" s="1"/>
  <c r="UF242" i="91" a="1"/>
  <c r="UF242" i="91" s="1"/>
  <c r="PM239" i="91" a="1"/>
  <c r="PM239" i="91" s="1"/>
  <c r="PM243" i="91" a="1"/>
  <c r="PM243" i="91" s="1"/>
  <c r="PM247" i="91" a="1"/>
  <c r="PM247" i="91" s="1"/>
  <c r="PM242" i="91" a="1"/>
  <c r="PM242" i="91" s="1"/>
  <c r="PM246" i="91" a="1"/>
  <c r="PM246" i="91" s="1"/>
  <c r="PM238" i="91" a="1"/>
  <c r="PM238" i="91" s="1"/>
  <c r="II239" i="91" a="1"/>
  <c r="II239" i="91" s="1"/>
  <c r="II243" i="91" a="1"/>
  <c r="II243" i="91" s="1"/>
  <c r="II247" i="91" a="1"/>
  <c r="II247" i="91" s="1"/>
  <c r="II242" i="91" a="1"/>
  <c r="II242" i="91" s="1"/>
  <c r="II246" i="91" a="1"/>
  <c r="II246" i="91" s="1"/>
  <c r="II238" i="91" a="1"/>
  <c r="II238" i="91" s="1"/>
  <c r="LW243" i="91" a="1"/>
  <c r="LW243" i="91" s="1"/>
  <c r="LW239" i="91" a="1"/>
  <c r="LW239" i="91" s="1"/>
  <c r="LW247" i="91" a="1"/>
  <c r="LW247" i="91" s="1"/>
  <c r="LW242" i="91" a="1"/>
  <c r="LW242" i="91" s="1"/>
  <c r="LW246" i="91" a="1"/>
  <c r="LW246" i="91" s="1"/>
  <c r="LW238" i="91" a="1"/>
  <c r="LW238" i="91" s="1"/>
  <c r="XU239" i="91" a="1"/>
  <c r="XU239" i="91" s="1"/>
  <c r="XU247" i="91" a="1"/>
  <c r="XU247" i="91" s="1"/>
  <c r="XU243" i="91" a="1"/>
  <c r="XU243" i="91" s="1"/>
  <c r="XU238" i="91" a="1"/>
  <c r="XU238" i="91" s="1"/>
  <c r="XU242" i="91" a="1"/>
  <c r="XU242" i="91" s="1"/>
  <c r="XU246" i="91" a="1"/>
  <c r="XU246" i="91" s="1"/>
  <c r="VT15" i="93" a="1"/>
  <c r="VT15" i="93" s="1"/>
  <c r="XU17" i="91"/>
  <c r="XU16" i="91" s="1"/>
  <c r="XU15" i="91" s="1"/>
  <c r="VT32" i="93" a="1"/>
  <c r="VT32" i="93" s="1"/>
  <c r="VT55" i="93" a="1"/>
  <c r="VT55" i="93" s="1"/>
  <c r="VT12" i="93" a="1"/>
  <c r="VT12" i="93" s="1"/>
  <c r="VT52" i="93" a="1"/>
  <c r="VT52" i="93" s="1"/>
  <c r="XV18" i="91"/>
  <c r="AJ8" i="93"/>
  <c r="AJ9" i="93"/>
  <c r="OR12" i="93" a="1"/>
  <c r="OR12" i="93" s="1"/>
  <c r="OR15" i="93" a="1"/>
  <c r="OR15" i="93" s="1"/>
  <c r="QT18" i="91"/>
  <c r="QS17" i="91"/>
  <c r="QS16" i="91" s="1"/>
  <c r="QS15" i="91" s="1"/>
  <c r="OR55" i="93" a="1"/>
  <c r="OR55" i="93" s="1"/>
  <c r="OR32" i="93" a="1"/>
  <c r="OR32" i="93" s="1"/>
  <c r="OR52" i="93" a="1"/>
  <c r="OR52" i="93" s="1"/>
  <c r="WZ15" i="93" a="1"/>
  <c r="WZ15" i="93" s="1"/>
  <c r="WZ12" i="93" a="1"/>
  <c r="WZ12" i="93" s="1"/>
  <c r="ZA17" i="91"/>
  <c r="ZA16" i="91" s="1"/>
  <c r="ZA15" i="91" s="1"/>
  <c r="ZB18" i="91"/>
  <c r="WZ55" i="93" a="1"/>
  <c r="WZ55" i="93" s="1"/>
  <c r="WZ32" i="93" a="1"/>
  <c r="WZ32" i="93" s="1"/>
  <c r="WZ52" i="93" a="1"/>
  <c r="WZ52" i="93" s="1"/>
  <c r="TK12" i="93" a="1"/>
  <c r="TK12" i="93" s="1"/>
  <c r="TK15" i="93" a="1"/>
  <c r="TK15" i="93" s="1"/>
  <c r="VL17" i="91"/>
  <c r="VL16" i="91" s="1"/>
  <c r="VL15" i="91" s="1"/>
  <c r="VM18" i="91"/>
  <c r="TK55" i="93" a="1"/>
  <c r="TK55" i="93" s="1"/>
  <c r="TK32" i="93" a="1"/>
  <c r="TK32" i="93" s="1"/>
  <c r="TK52" i="93" a="1"/>
  <c r="TK52" i="93" s="1"/>
  <c r="PU15" i="93" a="1"/>
  <c r="PU15" i="93" s="1"/>
  <c r="PU12" i="93" a="1"/>
  <c r="PU12" i="93" s="1"/>
  <c r="RW18" i="91"/>
  <c r="RV17" i="91"/>
  <c r="RV16" i="91" s="1"/>
  <c r="RV15" i="91" s="1"/>
  <c r="PU55" i="93" a="1"/>
  <c r="PU55" i="93" s="1"/>
  <c r="PU32" i="93" a="1"/>
  <c r="PU32" i="93" s="1"/>
  <c r="PU52" i="93" a="1"/>
  <c r="PU52" i="93" s="1"/>
  <c r="ZI15" i="93" a="1"/>
  <c r="ZI15" i="93" s="1"/>
  <c r="ZI12" i="93" a="1"/>
  <c r="ZI12" i="93" s="1"/>
  <c r="ABK18" i="91"/>
  <c r="ABJ17" i="91"/>
  <c r="ABJ16" i="91" s="1"/>
  <c r="ABJ15" i="91" s="1"/>
  <c r="ZI55" i="93" a="1"/>
  <c r="ZI55" i="93" s="1"/>
  <c r="ZI32" i="93" a="1"/>
  <c r="ZI32" i="93" s="1"/>
  <c r="ZI52" i="93" a="1"/>
  <c r="ZI52" i="93" s="1"/>
  <c r="SE15" i="93" a="1"/>
  <c r="SE15" i="93" s="1"/>
  <c r="SE12" i="93" a="1"/>
  <c r="SE12" i="93" s="1"/>
  <c r="UG18" i="91"/>
  <c r="UF17" i="91"/>
  <c r="UF16" i="91" s="1"/>
  <c r="UF15" i="91" s="1"/>
  <c r="SE32" i="93" a="1"/>
  <c r="SE32" i="93" s="1"/>
  <c r="SE55" i="93" a="1"/>
  <c r="SE55" i="93" s="1"/>
  <c r="SE52" i="93" a="1"/>
  <c r="SE52" i="93" s="1"/>
  <c r="LB15" i="93" a="1"/>
  <c r="LB15" i="93" s="1"/>
  <c r="LB12" i="93" a="1"/>
  <c r="LB12" i="93" s="1"/>
  <c r="NC17" i="91"/>
  <c r="NC16" i="91" s="1"/>
  <c r="NC15" i="91" s="1"/>
  <c r="ND18" i="91"/>
  <c r="LB55" i="93" a="1"/>
  <c r="LB55" i="93" s="1"/>
  <c r="LB52" i="93" a="1"/>
  <c r="LB52" i="93" s="1"/>
  <c r="LB32" i="93" a="1"/>
  <c r="LB32" i="93" s="1"/>
  <c r="IQ15" i="93" a="1"/>
  <c r="IQ15" i="93" s="1"/>
  <c r="IQ12" i="93" a="1"/>
  <c r="IQ12" i="93" s="1"/>
  <c r="KR17" i="91"/>
  <c r="KR16" i="91" s="1"/>
  <c r="KR15" i="91" s="1"/>
  <c r="KS18" i="91"/>
  <c r="IQ55" i="93" a="1"/>
  <c r="IQ55" i="93" s="1"/>
  <c r="IQ52" i="93" a="1"/>
  <c r="IQ52" i="93" s="1"/>
  <c r="IQ32" i="93" a="1"/>
  <c r="IQ32" i="93" s="1"/>
  <c r="NL15" i="93" a="1"/>
  <c r="NL15" i="93" s="1"/>
  <c r="NL12" i="93" a="1"/>
  <c r="NL12" i="93" s="1"/>
  <c r="PN18" i="91"/>
  <c r="PM17" i="91"/>
  <c r="PM16" i="91" s="1"/>
  <c r="PM15" i="91" s="1"/>
  <c r="NL32" i="93" a="1"/>
  <c r="NL32" i="93" s="1"/>
  <c r="NL52" i="93" a="1"/>
  <c r="NL52" i="93" s="1"/>
  <c r="NL55" i="93" a="1"/>
  <c r="NL55" i="93" s="1"/>
  <c r="FB15" i="93" a="1"/>
  <c r="FB15" i="93" s="1"/>
  <c r="HC17" i="91"/>
  <c r="HC16" i="91" s="1"/>
  <c r="HC15" i="91" s="1"/>
  <c r="FB12" i="93" a="1"/>
  <c r="FB12" i="93" s="1"/>
  <c r="HD18" i="91"/>
  <c r="FB55" i="93" a="1"/>
  <c r="FB55" i="93" s="1"/>
  <c r="FB32" i="93" a="1"/>
  <c r="FB32" i="93" s="1"/>
  <c r="FB52" i="93" a="1"/>
  <c r="FB52" i="93" s="1"/>
  <c r="YD15" i="93" a="1"/>
  <c r="YD15" i="93" s="1"/>
  <c r="YD12" i="93" a="1"/>
  <c r="YD12" i="93" s="1"/>
  <c r="AAF18" i="91"/>
  <c r="AAE17" i="91"/>
  <c r="AAE16" i="91" s="1"/>
  <c r="AAE15" i="91" s="1"/>
  <c r="YD52" i="93" a="1"/>
  <c r="YD52" i="93" s="1"/>
  <c r="YD32" i="93" a="1"/>
  <c r="YD32" i="93" s="1"/>
  <c r="YD55" i="93" a="1"/>
  <c r="YD55" i="93" s="1"/>
  <c r="UO15" i="93" a="1"/>
  <c r="UO15" i="93" s="1"/>
  <c r="UO12" i="93" a="1"/>
  <c r="UO12" i="93" s="1"/>
  <c r="WP17" i="91"/>
  <c r="WP16" i="91" s="1"/>
  <c r="WP15" i="91" s="1"/>
  <c r="WQ18" i="91"/>
  <c r="UO55" i="93" a="1"/>
  <c r="UO55" i="93" s="1"/>
  <c r="UO32" i="93" a="1"/>
  <c r="UO32" i="93" s="1"/>
  <c r="UO52" i="93" a="1"/>
  <c r="UO52" i="93" s="1"/>
  <c r="QZ12" i="93" a="1"/>
  <c r="QZ12" i="93" s="1"/>
  <c r="QZ15" i="93" a="1"/>
  <c r="QZ15" i="93" s="1"/>
  <c r="TA17" i="91"/>
  <c r="TA16" i="91" s="1"/>
  <c r="TA15" i="91" s="1"/>
  <c r="TB18" i="91"/>
  <c r="QZ52" i="93" a="1"/>
  <c r="QZ52" i="93" s="1"/>
  <c r="QZ55" i="93" a="1"/>
  <c r="QZ55" i="93" s="1"/>
  <c r="QZ32" i="93" a="1"/>
  <c r="QZ32" i="93" s="1"/>
  <c r="GH15" i="93" a="1"/>
  <c r="GH15" i="93" s="1"/>
  <c r="GH12" i="93" a="1"/>
  <c r="GH12" i="93" s="1"/>
  <c r="IJ18" i="91"/>
  <c r="II17" i="91"/>
  <c r="II16" i="91" s="1"/>
  <c r="II15" i="91" s="1"/>
  <c r="GH52" i="93" a="1"/>
  <c r="GH52" i="93" s="1"/>
  <c r="GH55" i="93" a="1"/>
  <c r="GH55" i="93" s="1"/>
  <c r="GH32" i="93" a="1"/>
  <c r="GH32" i="93" s="1"/>
  <c r="JV12" i="93" a="1"/>
  <c r="JV12" i="93" s="1"/>
  <c r="JV15" i="93" a="1"/>
  <c r="JV15" i="93" s="1"/>
  <c r="LW17" i="91"/>
  <c r="LW16" i="91" s="1"/>
  <c r="LW15" i="91" s="1"/>
  <c r="LX18" i="91"/>
  <c r="JV52" i="93" a="1"/>
  <c r="JV52" i="93" s="1"/>
  <c r="JV32" i="93" a="1"/>
  <c r="JV32" i="93" s="1"/>
  <c r="JV55" i="93" a="1"/>
  <c r="JV55" i="93" s="1"/>
  <c r="OH246" i="91" l="1" a="1"/>
  <c r="OH246" i="91" s="1"/>
  <c r="OH242" i="91" a="1"/>
  <c r="OH242" i="91" s="1"/>
  <c r="MG15" i="93" a="1"/>
  <c r="MG15" i="93" s="1"/>
  <c r="OH239" i="91" a="1"/>
  <c r="OH239" i="91" s="1"/>
  <c r="OH243" i="91" a="1"/>
  <c r="OH243" i="91" s="1"/>
  <c r="OH247" i="91" a="1"/>
  <c r="OH247" i="91" s="1"/>
  <c r="OI18" i="91"/>
  <c r="OH17" i="91"/>
  <c r="OH16" i="91" s="1"/>
  <c r="OH15" i="91" s="1"/>
  <c r="MG55" i="93" a="1"/>
  <c r="MG55" i="93" s="1"/>
  <c r="MG12" i="93" a="1"/>
  <c r="MG12" i="93" s="1"/>
  <c r="MG52" i="93" a="1"/>
  <c r="MG52" i="93" s="1"/>
  <c r="OH238" i="91" a="1"/>
  <c r="OH238" i="91" s="1"/>
  <c r="MG32" i="93" a="1"/>
  <c r="MG32" i="93" s="1"/>
  <c r="FY239" i="91" a="1"/>
  <c r="FY239" i="91" s="1"/>
  <c r="FY246" i="91" a="1"/>
  <c r="FY246" i="91" s="1"/>
  <c r="FY17" i="91"/>
  <c r="FY16" i="91" s="1"/>
  <c r="FY15" i="91" s="1"/>
  <c r="FZ18" i="91"/>
  <c r="FY238" i="91" a="1"/>
  <c r="FY238" i="91" s="1"/>
  <c r="FY243" i="91" a="1"/>
  <c r="FY243" i="91" s="1"/>
  <c r="FY247" i="91" a="1"/>
  <c r="FY247" i="91" s="1"/>
  <c r="FY242" i="91" a="1"/>
  <c r="FY242" i="91" s="1"/>
  <c r="JN246" i="91" a="1"/>
  <c r="JN246" i="91" s="1"/>
  <c r="JN247" i="91" a="1"/>
  <c r="JN247" i="91" s="1"/>
  <c r="JN17" i="91"/>
  <c r="JN16" i="91" s="1"/>
  <c r="JN15" i="91" s="1"/>
  <c r="JN239" i="91" a="1"/>
  <c r="JN239" i="91" s="1"/>
  <c r="JN238" i="91" a="1"/>
  <c r="JN238" i="91" s="1"/>
  <c r="HM12" i="93" a="1"/>
  <c r="HM12" i="93" s="1"/>
  <c r="HM15" i="93" a="1"/>
  <c r="HM15" i="93" s="1"/>
  <c r="JO18" i="91"/>
  <c r="JN243" i="91" a="1"/>
  <c r="JN243" i="91" s="1"/>
  <c r="HM52" i="93" a="1"/>
  <c r="HM52" i="93" s="1"/>
  <c r="HM32" i="93" a="1"/>
  <c r="HM32" i="93" s="1"/>
  <c r="JN242" i="91" a="1"/>
  <c r="JN242" i="91" s="1"/>
  <c r="HM55" i="93" a="1"/>
  <c r="HM55" i="93" s="1"/>
  <c r="LX243" i="91" a="1"/>
  <c r="LX243" i="91" s="1"/>
  <c r="LX239" i="91" a="1"/>
  <c r="LX239" i="91" s="1"/>
  <c r="LX247" i="91" a="1"/>
  <c r="LX247" i="91" s="1"/>
  <c r="LX242" i="91" a="1"/>
  <c r="LX242" i="91" s="1"/>
  <c r="LX238" i="91" a="1"/>
  <c r="LX238" i="91" s="1"/>
  <c r="LX246" i="91" a="1"/>
  <c r="LX246" i="91" s="1"/>
  <c r="IJ243" i="91" a="1"/>
  <c r="IJ243" i="91" s="1"/>
  <c r="IJ239" i="91" a="1"/>
  <c r="IJ239" i="91" s="1"/>
  <c r="IJ247" i="91" a="1"/>
  <c r="IJ247" i="91" s="1"/>
  <c r="IJ242" i="91" a="1"/>
  <c r="IJ242" i="91" s="1"/>
  <c r="IJ246" i="91" a="1"/>
  <c r="IJ246" i="91" s="1"/>
  <c r="IJ238" i="91" a="1"/>
  <c r="IJ238" i="91" s="1"/>
  <c r="TB239" i="91" a="1"/>
  <c r="TB239" i="91" s="1"/>
  <c r="TB247" i="91" a="1"/>
  <c r="TB247" i="91" s="1"/>
  <c r="TB243" i="91" a="1"/>
  <c r="TB243" i="91" s="1"/>
  <c r="TB238" i="91" a="1"/>
  <c r="TB238" i="91" s="1"/>
  <c r="TB246" i="91" a="1"/>
  <c r="TB246" i="91" s="1"/>
  <c r="TB242" i="91" a="1"/>
  <c r="TB242" i="91" s="1"/>
  <c r="WQ239" i="91" a="1"/>
  <c r="WQ239" i="91" s="1"/>
  <c r="WQ243" i="91" a="1"/>
  <c r="WQ243" i="91" s="1"/>
  <c r="WQ247" i="91" a="1"/>
  <c r="WQ247" i="91" s="1"/>
  <c r="WQ246" i="91" a="1"/>
  <c r="WQ246" i="91" s="1"/>
  <c r="WQ238" i="91" a="1"/>
  <c r="WQ238" i="91" s="1"/>
  <c r="WQ242" i="91" a="1"/>
  <c r="WQ242" i="91" s="1"/>
  <c r="AAF239" i="91" a="1"/>
  <c r="AAF239" i="91" s="1"/>
  <c r="AAF247" i="91" a="1"/>
  <c r="AAF247" i="91" s="1"/>
  <c r="AAF243" i="91" a="1"/>
  <c r="AAF243" i="91" s="1"/>
  <c r="AAF246" i="91" a="1"/>
  <c r="AAF246" i="91" s="1"/>
  <c r="AAF242" i="91" a="1"/>
  <c r="AAF242" i="91" s="1"/>
  <c r="AAF238" i="91" a="1"/>
  <c r="AAF238" i="91" s="1"/>
  <c r="HD239" i="91" a="1"/>
  <c r="HD239" i="91" s="1"/>
  <c r="HD243" i="91" a="1"/>
  <c r="HD243" i="91" s="1"/>
  <c r="HD247" i="91" a="1"/>
  <c r="HD247" i="91" s="1"/>
  <c r="HD238" i="91" a="1"/>
  <c r="HD238" i="91" s="1"/>
  <c r="HD246" i="91" a="1"/>
  <c r="HD246" i="91" s="1"/>
  <c r="HD242" i="91" a="1"/>
  <c r="HD242" i="91" s="1"/>
  <c r="PN239" i="91" a="1"/>
  <c r="PN239" i="91" s="1"/>
  <c r="PN243" i="91" a="1"/>
  <c r="PN243" i="91" s="1"/>
  <c r="PN247" i="91" a="1"/>
  <c r="PN247" i="91" s="1"/>
  <c r="PN238" i="91" a="1"/>
  <c r="PN238" i="91" s="1"/>
  <c r="PN246" i="91" a="1"/>
  <c r="PN246" i="91" s="1"/>
  <c r="PN242" i="91" a="1"/>
  <c r="PN242" i="91" s="1"/>
  <c r="KS239" i="91" a="1"/>
  <c r="KS239" i="91" s="1"/>
  <c r="KS243" i="91" a="1"/>
  <c r="KS243" i="91" s="1"/>
  <c r="KS247" i="91" a="1"/>
  <c r="KS247" i="91" s="1"/>
  <c r="KS242" i="91" a="1"/>
  <c r="KS242" i="91" s="1"/>
  <c r="KS246" i="91" a="1"/>
  <c r="KS246" i="91" s="1"/>
  <c r="KS238" i="91" a="1"/>
  <c r="KS238" i="91" s="1"/>
  <c r="ND239" i="91" a="1"/>
  <c r="ND239" i="91" s="1"/>
  <c r="ND243" i="91" a="1"/>
  <c r="ND243" i="91" s="1"/>
  <c r="ND247" i="91" a="1"/>
  <c r="ND247" i="91" s="1"/>
  <c r="ND242" i="91" a="1"/>
  <c r="ND242" i="91" s="1"/>
  <c r="ND238" i="91" a="1"/>
  <c r="ND238" i="91" s="1"/>
  <c r="ND246" i="91" a="1"/>
  <c r="ND246" i="91" s="1"/>
  <c r="UG239" i="91" a="1"/>
  <c r="UG239" i="91" s="1"/>
  <c r="UG243" i="91" a="1"/>
  <c r="UG243" i="91" s="1"/>
  <c r="UG247" i="91" a="1"/>
  <c r="UG247" i="91" s="1"/>
  <c r="UG246" i="91" a="1"/>
  <c r="UG246" i="91" s="1"/>
  <c r="UG238" i="91" a="1"/>
  <c r="UG238" i="91" s="1"/>
  <c r="UG242" i="91" a="1"/>
  <c r="UG242" i="91" s="1"/>
  <c r="ABK239" i="91" a="1"/>
  <c r="ABK239" i="91" s="1"/>
  <c r="ABK243" i="91" a="1"/>
  <c r="ABK243" i="91" s="1"/>
  <c r="ABK247" i="91" a="1"/>
  <c r="ABK247" i="91" s="1"/>
  <c r="ABK238" i="91" a="1"/>
  <c r="ABK238" i="91" s="1"/>
  <c r="ABK242" i="91" a="1"/>
  <c r="ABK242" i="91" s="1"/>
  <c r="ABK246" i="91" a="1"/>
  <c r="ABK246" i="91" s="1"/>
  <c r="RW239" i="91" a="1"/>
  <c r="RW239" i="91" s="1"/>
  <c r="RW243" i="91" a="1"/>
  <c r="RW243" i="91" s="1"/>
  <c r="RW247" i="91" a="1"/>
  <c r="RW247" i="91" s="1"/>
  <c r="RW246" i="91" a="1"/>
  <c r="RW246" i="91" s="1"/>
  <c r="RW242" i="91" a="1"/>
  <c r="RW242" i="91" s="1"/>
  <c r="RW238" i="91" a="1"/>
  <c r="RW238" i="91" s="1"/>
  <c r="VM239" i="91" a="1"/>
  <c r="VM239" i="91" s="1"/>
  <c r="VM243" i="91" a="1"/>
  <c r="VM243" i="91" s="1"/>
  <c r="VM247" i="91" a="1"/>
  <c r="VM247" i="91" s="1"/>
  <c r="VM246" i="91" a="1"/>
  <c r="VM246" i="91" s="1"/>
  <c r="VM242" i="91" a="1"/>
  <c r="VM242" i="91" s="1"/>
  <c r="VM238" i="91" a="1"/>
  <c r="VM238" i="91" s="1"/>
  <c r="ZB239" i="91" a="1"/>
  <c r="ZB239" i="91" s="1"/>
  <c r="ZB243" i="91" a="1"/>
  <c r="ZB243" i="91" s="1"/>
  <c r="ZB247" i="91" a="1"/>
  <c r="ZB247" i="91" s="1"/>
  <c r="ZB246" i="91" a="1"/>
  <c r="ZB246" i="91" s="1"/>
  <c r="ZB242" i="91" a="1"/>
  <c r="ZB242" i="91" s="1"/>
  <c r="ZB238" i="91" a="1"/>
  <c r="ZB238" i="91" s="1"/>
  <c r="QT239" i="91" a="1"/>
  <c r="QT239" i="91" s="1"/>
  <c r="QT247" i="91" a="1"/>
  <c r="QT247" i="91" s="1"/>
  <c r="QT243" i="91" a="1"/>
  <c r="QT243" i="91" s="1"/>
  <c r="QT242" i="91" a="1"/>
  <c r="QT242" i="91" s="1"/>
  <c r="QT246" i="91" a="1"/>
  <c r="QT246" i="91" s="1"/>
  <c r="QT238" i="91" a="1"/>
  <c r="QT238" i="91" s="1"/>
  <c r="XV239" i="91" a="1"/>
  <c r="XV239" i="91" s="1"/>
  <c r="XV243" i="91" a="1"/>
  <c r="XV243" i="91" s="1"/>
  <c r="XV247" i="91" a="1"/>
  <c r="XV247" i="91" s="1"/>
  <c r="XV242" i="91" a="1"/>
  <c r="XV242" i="91" s="1"/>
  <c r="XV246" i="91" a="1"/>
  <c r="XV246" i="91" s="1"/>
  <c r="XV238" i="91" a="1"/>
  <c r="XV238" i="91" s="1"/>
  <c r="VU32" i="93" a="1"/>
  <c r="VU32" i="93" s="1"/>
  <c r="XV17" i="91"/>
  <c r="XV16" i="91" s="1"/>
  <c r="XV15" i="91" s="1"/>
  <c r="XW18" i="91"/>
  <c r="VU12" i="93" a="1"/>
  <c r="VU12" i="93" s="1"/>
  <c r="VU15" i="93" a="1"/>
  <c r="VU15" i="93" s="1"/>
  <c r="VU52" i="93" a="1"/>
  <c r="VU52" i="93" s="1"/>
  <c r="VU55" i="93" a="1"/>
  <c r="VU55" i="93" s="1"/>
  <c r="RA15" i="93" a="1"/>
  <c r="RA15" i="93" s="1"/>
  <c r="RA12" i="93" a="1"/>
  <c r="RA12" i="93" s="1"/>
  <c r="TB17" i="91"/>
  <c r="TB16" i="91" s="1"/>
  <c r="TB15" i="91" s="1"/>
  <c r="TC18" i="91"/>
  <c r="RA52" i="93" a="1"/>
  <c r="RA52" i="93" s="1"/>
  <c r="RA55" i="93" a="1"/>
  <c r="RA55" i="93" s="1"/>
  <c r="RA32" i="93" a="1"/>
  <c r="RA32" i="93" s="1"/>
  <c r="UP15" i="93" a="1"/>
  <c r="UP15" i="93" s="1"/>
  <c r="UP12" i="93" a="1"/>
  <c r="UP12" i="93" s="1"/>
  <c r="WQ17" i="91"/>
  <c r="WQ16" i="91" s="1"/>
  <c r="WQ15" i="91" s="1"/>
  <c r="WR18" i="91"/>
  <c r="UP55" i="93" a="1"/>
  <c r="UP55" i="93" s="1"/>
  <c r="UP52" i="93" a="1"/>
  <c r="UP52" i="93" s="1"/>
  <c r="UP32" i="93" a="1"/>
  <c r="UP32" i="93" s="1"/>
  <c r="ZJ15" i="93" a="1"/>
  <c r="ZJ15" i="93" s="1"/>
  <c r="ZJ12" i="93" a="1"/>
  <c r="ZJ12" i="93" s="1"/>
  <c r="ABK17" i="91"/>
  <c r="ABK16" i="91" s="1"/>
  <c r="ABK15" i="91" s="1"/>
  <c r="ABL18" i="91"/>
  <c r="ZJ52" i="93" a="1"/>
  <c r="ZJ52" i="93" s="1"/>
  <c r="ZJ55" i="93" a="1"/>
  <c r="ZJ55" i="93" s="1"/>
  <c r="ZJ32" i="93" a="1"/>
  <c r="ZJ32" i="93" s="1"/>
  <c r="SF15" i="93" a="1"/>
  <c r="SF15" i="93" s="1"/>
  <c r="SF12" i="93" a="1"/>
  <c r="SF12" i="93" s="1"/>
  <c r="UH18" i="91"/>
  <c r="UG17" i="91"/>
  <c r="UG16" i="91" s="1"/>
  <c r="UG15" i="91" s="1"/>
  <c r="SF32" i="93" a="1"/>
  <c r="SF32" i="93" s="1"/>
  <c r="SF55" i="93" a="1"/>
  <c r="SF55" i="93" s="1"/>
  <c r="SF52" i="93" a="1"/>
  <c r="SF52" i="93" s="1"/>
  <c r="FC15" i="93" a="1"/>
  <c r="FC15" i="93" s="1"/>
  <c r="FC12" i="93" a="1"/>
  <c r="FC12" i="93" s="1"/>
  <c r="HD17" i="91"/>
  <c r="HD16" i="91" s="1"/>
  <c r="HD15" i="91" s="1"/>
  <c r="HE18" i="91"/>
  <c r="FC55" i="93" a="1"/>
  <c r="FC55" i="93" s="1"/>
  <c r="FC52" i="93" a="1"/>
  <c r="FC52" i="93" s="1"/>
  <c r="FC32" i="93" a="1"/>
  <c r="FC32" i="93" s="1"/>
  <c r="LC15" i="93" a="1"/>
  <c r="LC15" i="93" s="1"/>
  <c r="LC12" i="93" a="1"/>
  <c r="LC12" i="93" s="1"/>
  <c r="ND17" i="91"/>
  <c r="ND16" i="91" s="1"/>
  <c r="ND15" i="91" s="1"/>
  <c r="NE18" i="91"/>
  <c r="LC55" i="93" a="1"/>
  <c r="LC55" i="93" s="1"/>
  <c r="LC32" i="93" a="1"/>
  <c r="LC32" i="93" s="1"/>
  <c r="LC52" i="93" a="1"/>
  <c r="LC52" i="93" s="1"/>
  <c r="OS12" i="93" a="1"/>
  <c r="OS12" i="93" s="1"/>
  <c r="OS15" i="93" a="1"/>
  <c r="OS15" i="93" s="1"/>
  <c r="QU18" i="91"/>
  <c r="QT17" i="91"/>
  <c r="QT16" i="91" s="1"/>
  <c r="QT15" i="91" s="1"/>
  <c r="OS52" i="93" a="1"/>
  <c r="OS52" i="93" s="1"/>
  <c r="OS55" i="93" a="1"/>
  <c r="OS55" i="93" s="1"/>
  <c r="OS32" i="93" a="1"/>
  <c r="OS32" i="93" s="1"/>
  <c r="NM15" i="93" a="1"/>
  <c r="NM15" i="93" s="1"/>
  <c r="NM12" i="93" a="1"/>
  <c r="NM12" i="93" s="1"/>
  <c r="PO18" i="91"/>
  <c r="PN17" i="91"/>
  <c r="PN16" i="91" s="1"/>
  <c r="PN15" i="91" s="1"/>
  <c r="NM55" i="93" a="1"/>
  <c r="NM55" i="93" s="1"/>
  <c r="NM32" i="93" a="1"/>
  <c r="NM32" i="93" s="1"/>
  <c r="NM52" i="93" a="1"/>
  <c r="NM52" i="93" s="1"/>
  <c r="JW12" i="93" a="1"/>
  <c r="JW12" i="93" s="1"/>
  <c r="JW15" i="93" a="1"/>
  <c r="JW15" i="93" s="1"/>
  <c r="LX17" i="91"/>
  <c r="LX16" i="91" s="1"/>
  <c r="LX15" i="91" s="1"/>
  <c r="LY18" i="91"/>
  <c r="JW55" i="93" a="1"/>
  <c r="JW55" i="93" s="1"/>
  <c r="JW52" i="93" a="1"/>
  <c r="JW52" i="93" s="1"/>
  <c r="JW32" i="93" a="1"/>
  <c r="JW32" i="93" s="1"/>
  <c r="PV12" i="93" a="1"/>
  <c r="PV12" i="93" s="1"/>
  <c r="PV15" i="93" a="1"/>
  <c r="PV15" i="93" s="1"/>
  <c r="RW17" i="91"/>
  <c r="RW16" i="91" s="1"/>
  <c r="RW15" i="91" s="1"/>
  <c r="RX18" i="91"/>
  <c r="PV32" i="93" a="1"/>
  <c r="PV32" i="93" s="1"/>
  <c r="PV55" i="93" a="1"/>
  <c r="PV55" i="93" s="1"/>
  <c r="PV52" i="93" a="1"/>
  <c r="PV52" i="93" s="1"/>
  <c r="AK9" i="93"/>
  <c r="AK8" i="93"/>
  <c r="YE12" i="93" a="1"/>
  <c r="YE12" i="93" s="1"/>
  <c r="YE15" i="93" a="1"/>
  <c r="YE15" i="93" s="1"/>
  <c r="AAG18" i="91"/>
  <c r="AAF17" i="91"/>
  <c r="AAF16" i="91" s="1"/>
  <c r="AAF15" i="91" s="1"/>
  <c r="YE55" i="93" a="1"/>
  <c r="YE55" i="93" s="1"/>
  <c r="YE52" i="93" a="1"/>
  <c r="YE52" i="93" s="1"/>
  <c r="YE32" i="93" a="1"/>
  <c r="YE32" i="93" s="1"/>
  <c r="GI15" i="93" a="1"/>
  <c r="GI15" i="93" s="1"/>
  <c r="GI12" i="93" a="1"/>
  <c r="GI12" i="93" s="1"/>
  <c r="IK18" i="91"/>
  <c r="IJ17" i="91"/>
  <c r="IJ16" i="91" s="1"/>
  <c r="IJ15" i="91" s="1"/>
  <c r="GI52" i="93" a="1"/>
  <c r="GI52" i="93" s="1"/>
  <c r="GI32" i="93" a="1"/>
  <c r="GI32" i="93" s="1"/>
  <c r="GI55" i="93" a="1"/>
  <c r="GI55" i="93" s="1"/>
  <c r="IR15" i="93" a="1"/>
  <c r="IR15" i="93" s="1"/>
  <c r="IR12" i="93" a="1"/>
  <c r="IR12" i="93" s="1"/>
  <c r="KS17" i="91"/>
  <c r="KS16" i="91" s="1"/>
  <c r="KS15" i="91" s="1"/>
  <c r="KT18" i="91"/>
  <c r="IR55" i="93" a="1"/>
  <c r="IR55" i="93" s="1"/>
  <c r="IR52" i="93" a="1"/>
  <c r="IR52" i="93" s="1"/>
  <c r="IR32" i="93" a="1"/>
  <c r="IR32" i="93" s="1"/>
  <c r="TL12" i="93" a="1"/>
  <c r="TL12" i="93" s="1"/>
  <c r="TL15" i="93" a="1"/>
  <c r="TL15" i="93" s="1"/>
  <c r="VM17" i="91"/>
  <c r="VM16" i="91" s="1"/>
  <c r="VM15" i="91" s="1"/>
  <c r="VN18" i="91"/>
  <c r="TL52" i="93" a="1"/>
  <c r="TL52" i="93" s="1"/>
  <c r="TL55" i="93" a="1"/>
  <c r="TL55" i="93" s="1"/>
  <c r="TL32" i="93" a="1"/>
  <c r="TL32" i="93" s="1"/>
  <c r="XA15" i="93" a="1"/>
  <c r="XA15" i="93" s="1"/>
  <c r="XA12" i="93" a="1"/>
  <c r="XA12" i="93" s="1"/>
  <c r="ZB17" i="91"/>
  <c r="ZB16" i="91" s="1"/>
  <c r="ZB15" i="91" s="1"/>
  <c r="ZC18" i="91"/>
  <c r="XA32" i="93" a="1"/>
  <c r="XA32" i="93" s="1"/>
  <c r="XA55" i="93" a="1"/>
  <c r="XA55" i="93" s="1"/>
  <c r="XA52" i="93" a="1"/>
  <c r="XA52" i="93" s="1"/>
  <c r="MH12" i="93" l="1" a="1"/>
  <c r="MH12" i="93" s="1"/>
  <c r="OI239" i="91" a="1"/>
  <c r="OI239" i="91" s="1"/>
  <c r="OJ18" i="91"/>
  <c r="OI17" i="91"/>
  <c r="OI16" i="91" s="1"/>
  <c r="OI15" i="91" s="1"/>
  <c r="MH55" i="93" a="1"/>
  <c r="MH55" i="93" s="1"/>
  <c r="OI238" i="91" a="1"/>
  <c r="OI238" i="91" s="1"/>
  <c r="OI246" i="91" a="1"/>
  <c r="OI246" i="91" s="1"/>
  <c r="MH52" i="93" a="1"/>
  <c r="MH52" i="93" s="1"/>
  <c r="OI242" i="91" a="1"/>
  <c r="OI242" i="91" s="1"/>
  <c r="MH15" i="93" a="1"/>
  <c r="MH15" i="93" s="1"/>
  <c r="OI243" i="91" a="1"/>
  <c r="OI243" i="91" s="1"/>
  <c r="MH32" i="93" a="1"/>
  <c r="MH32" i="93" s="1"/>
  <c r="OI247" i="91" a="1"/>
  <c r="OI247" i="91" s="1"/>
  <c r="GA18" i="91"/>
  <c r="FZ239" i="91" a="1"/>
  <c r="FZ239" i="91" s="1"/>
  <c r="FZ17" i="91"/>
  <c r="FZ16" i="91" s="1"/>
  <c r="FZ15" i="91" s="1"/>
  <c r="FZ246" i="91" a="1"/>
  <c r="FZ246" i="91" s="1"/>
  <c r="FZ243" i="91" a="1"/>
  <c r="FZ243" i="91" s="1"/>
  <c r="FZ242" i="91" a="1"/>
  <c r="FZ242" i="91" s="1"/>
  <c r="FZ238" i="91" a="1"/>
  <c r="FZ238" i="91" s="1"/>
  <c r="FZ247" i="91" a="1"/>
  <c r="FZ247" i="91" s="1"/>
  <c r="HN12" i="93" a="1"/>
  <c r="HN12" i="93" s="1"/>
  <c r="HN52" i="93" a="1"/>
  <c r="HN52" i="93" s="1"/>
  <c r="JO17" i="91"/>
  <c r="JO16" i="91" s="1"/>
  <c r="JO15" i="91" s="1"/>
  <c r="JO239" i="91" a="1"/>
  <c r="JO239" i="91" s="1"/>
  <c r="JP18" i="91"/>
  <c r="JO238" i="91" a="1"/>
  <c r="JO238" i="91" s="1"/>
  <c r="HN55" i="93" a="1"/>
  <c r="HN55" i="93" s="1"/>
  <c r="HN32" i="93" a="1"/>
  <c r="HN32" i="93" s="1"/>
  <c r="JO247" i="91" a="1"/>
  <c r="JO247" i="91" s="1"/>
  <c r="JO242" i="91" a="1"/>
  <c r="JO242" i="91" s="1"/>
  <c r="JO246" i="91" a="1"/>
  <c r="JO246" i="91" s="1"/>
  <c r="JO243" i="91" a="1"/>
  <c r="JO243" i="91" s="1"/>
  <c r="HN15" i="93" a="1"/>
  <c r="HN15" i="93" s="1"/>
  <c r="ZC239" i="91" a="1"/>
  <c r="ZC239" i="91" s="1"/>
  <c r="ZC243" i="91" a="1"/>
  <c r="ZC243" i="91" s="1"/>
  <c r="ZC247" i="91" a="1"/>
  <c r="ZC247" i="91" s="1"/>
  <c r="ZC246" i="91" a="1"/>
  <c r="ZC246" i="91" s="1"/>
  <c r="ZC238" i="91" a="1"/>
  <c r="ZC238" i="91" s="1"/>
  <c r="ZC242" i="91" a="1"/>
  <c r="ZC242" i="91" s="1"/>
  <c r="VN239" i="91" a="1"/>
  <c r="VN239" i="91" s="1"/>
  <c r="VN243" i="91" a="1"/>
  <c r="VN243" i="91" s="1"/>
  <c r="VN247" i="91" a="1"/>
  <c r="VN247" i="91" s="1"/>
  <c r="VN246" i="91" a="1"/>
  <c r="VN246" i="91" s="1"/>
  <c r="VN242" i="91" a="1"/>
  <c r="VN242" i="91" s="1"/>
  <c r="VN238" i="91" a="1"/>
  <c r="VN238" i="91" s="1"/>
  <c r="KT239" i="91" a="1"/>
  <c r="KT239" i="91" s="1"/>
  <c r="KT243" i="91" a="1"/>
  <c r="KT243" i="91" s="1"/>
  <c r="KT247" i="91" a="1"/>
  <c r="KT247" i="91" s="1"/>
  <c r="KT238" i="91" a="1"/>
  <c r="KT238" i="91" s="1"/>
  <c r="KT242" i="91" a="1"/>
  <c r="KT242" i="91" s="1"/>
  <c r="KT246" i="91" a="1"/>
  <c r="KT246" i="91" s="1"/>
  <c r="IK239" i="91" a="1"/>
  <c r="IK239" i="91" s="1"/>
  <c r="IK243" i="91" a="1"/>
  <c r="IK243" i="91" s="1"/>
  <c r="IK247" i="91" a="1"/>
  <c r="IK247" i="91" s="1"/>
  <c r="IK238" i="91" a="1"/>
  <c r="IK238" i="91" s="1"/>
  <c r="IK242" i="91" a="1"/>
  <c r="IK242" i="91" s="1"/>
  <c r="IK246" i="91" a="1"/>
  <c r="IK246" i="91" s="1"/>
  <c r="AAG239" i="91" a="1"/>
  <c r="AAG239" i="91" s="1"/>
  <c r="AAG243" i="91" a="1"/>
  <c r="AAG243" i="91" s="1"/>
  <c r="AAG247" i="91" a="1"/>
  <c r="AAG247" i="91" s="1"/>
  <c r="AAG246" i="91" a="1"/>
  <c r="AAG246" i="91" s="1"/>
  <c r="AAG242" i="91" a="1"/>
  <c r="AAG242" i="91" s="1"/>
  <c r="AAG238" i="91" a="1"/>
  <c r="AAG238" i="91" s="1"/>
  <c r="RX239" i="91" a="1"/>
  <c r="RX239" i="91" s="1"/>
  <c r="RX243" i="91" a="1"/>
  <c r="RX243" i="91" s="1"/>
  <c r="RX247" i="91" a="1"/>
  <c r="RX247" i="91" s="1"/>
  <c r="RX242" i="91" a="1"/>
  <c r="RX242" i="91" s="1"/>
  <c r="RX246" i="91" a="1"/>
  <c r="RX246" i="91" s="1"/>
  <c r="RX238" i="91" a="1"/>
  <c r="RX238" i="91" s="1"/>
  <c r="LY239" i="91" a="1"/>
  <c r="LY239" i="91" s="1"/>
  <c r="LY243" i="91" a="1"/>
  <c r="LY243" i="91" s="1"/>
  <c r="LY247" i="91" a="1"/>
  <c r="LY247" i="91" s="1"/>
  <c r="LY242" i="91" a="1"/>
  <c r="LY242" i="91" s="1"/>
  <c r="LY246" i="91" a="1"/>
  <c r="LY246" i="91" s="1"/>
  <c r="LY238" i="91" a="1"/>
  <c r="LY238" i="91" s="1"/>
  <c r="PO239" i="91" a="1"/>
  <c r="PO239" i="91" s="1"/>
  <c r="PO247" i="91" a="1"/>
  <c r="PO247" i="91" s="1"/>
  <c r="PO243" i="91" a="1"/>
  <c r="PO243" i="91" s="1"/>
  <c r="PO238" i="91" a="1"/>
  <c r="PO238" i="91" s="1"/>
  <c r="PO246" i="91" a="1"/>
  <c r="PO246" i="91" s="1"/>
  <c r="PO242" i="91" a="1"/>
  <c r="PO242" i="91" s="1"/>
  <c r="QU239" i="91" a="1"/>
  <c r="QU239" i="91" s="1"/>
  <c r="QU243" i="91" a="1"/>
  <c r="QU243" i="91" s="1"/>
  <c r="QU247" i="91" a="1"/>
  <c r="QU247" i="91" s="1"/>
  <c r="QU238" i="91" a="1"/>
  <c r="QU238" i="91" s="1"/>
  <c r="QU242" i="91" a="1"/>
  <c r="QU242" i="91" s="1"/>
  <c r="QU246" i="91" a="1"/>
  <c r="QU246" i="91" s="1"/>
  <c r="NE239" i="91" a="1"/>
  <c r="NE239" i="91" s="1"/>
  <c r="NE243" i="91" a="1"/>
  <c r="NE243" i="91" s="1"/>
  <c r="NE247" i="91" a="1"/>
  <c r="NE247" i="91" s="1"/>
  <c r="NE238" i="91" a="1"/>
  <c r="NE238" i="91" s="1"/>
  <c r="NE246" i="91" a="1"/>
  <c r="NE246" i="91" s="1"/>
  <c r="NE242" i="91" a="1"/>
  <c r="NE242" i="91" s="1"/>
  <c r="HE239" i="91" a="1"/>
  <c r="HE239" i="91" s="1"/>
  <c r="HE247" i="91" a="1"/>
  <c r="HE247" i="91" s="1"/>
  <c r="HE243" i="91" a="1"/>
  <c r="HE243" i="91" s="1"/>
  <c r="HE246" i="91" a="1"/>
  <c r="HE246" i="91" s="1"/>
  <c r="HE242" i="91" a="1"/>
  <c r="HE242" i="91" s="1"/>
  <c r="HE238" i="91" a="1"/>
  <c r="HE238" i="91" s="1"/>
  <c r="UH239" i="91" a="1"/>
  <c r="UH239" i="91" s="1"/>
  <c r="UH247" i="91" a="1"/>
  <c r="UH247" i="91" s="1"/>
  <c r="UH243" i="91" a="1"/>
  <c r="UH243" i="91" s="1"/>
  <c r="UH238" i="91" a="1"/>
  <c r="UH238" i="91" s="1"/>
  <c r="UH246" i="91" a="1"/>
  <c r="UH246" i="91" s="1"/>
  <c r="UH242" i="91" a="1"/>
  <c r="UH242" i="91" s="1"/>
  <c r="ABL239" i="91" a="1"/>
  <c r="ABL239" i="91" s="1"/>
  <c r="ABL243" i="91" a="1"/>
  <c r="ABL243" i="91" s="1"/>
  <c r="ABL247" i="91" a="1"/>
  <c r="ABL247" i="91" s="1"/>
  <c r="ABL242" i="91" a="1"/>
  <c r="ABL242" i="91" s="1"/>
  <c r="ABL238" i="91" a="1"/>
  <c r="ABL238" i="91" s="1"/>
  <c r="ABL246" i="91" a="1"/>
  <c r="ABL246" i="91" s="1"/>
  <c r="WR239" i="91" a="1"/>
  <c r="WR239" i="91" s="1"/>
  <c r="WR243" i="91" a="1"/>
  <c r="WR243" i="91" s="1"/>
  <c r="WR247" i="91" a="1"/>
  <c r="WR247" i="91" s="1"/>
  <c r="WR246" i="91" a="1"/>
  <c r="WR246" i="91" s="1"/>
  <c r="WR238" i="91" a="1"/>
  <c r="WR238" i="91" s="1"/>
  <c r="WR242" i="91" a="1"/>
  <c r="WR242" i="91" s="1"/>
  <c r="TC239" i="91" a="1"/>
  <c r="TC239" i="91" s="1"/>
  <c r="TC247" i="91" a="1"/>
  <c r="TC247" i="91" s="1"/>
  <c r="TC243" i="91" a="1"/>
  <c r="TC243" i="91" s="1"/>
  <c r="TC238" i="91" a="1"/>
  <c r="TC238" i="91" s="1"/>
  <c r="TC242" i="91" a="1"/>
  <c r="TC242" i="91" s="1"/>
  <c r="TC246" i="91" a="1"/>
  <c r="TC246" i="91" s="1"/>
  <c r="XW239" i="91" a="1"/>
  <c r="XW239" i="91" s="1"/>
  <c r="XW243" i="91" a="1"/>
  <c r="XW243" i="91" s="1"/>
  <c r="XW247" i="91" a="1"/>
  <c r="XW247" i="91" s="1"/>
  <c r="XW246" i="91" a="1"/>
  <c r="XW246" i="91" s="1"/>
  <c r="XW242" i="91" a="1"/>
  <c r="XW242" i="91" s="1"/>
  <c r="XW238" i="91" a="1"/>
  <c r="XW238" i="91" s="1"/>
  <c r="XW17" i="91"/>
  <c r="XW16" i="91" s="1"/>
  <c r="XW15" i="91" s="1"/>
  <c r="VV12" i="93" a="1"/>
  <c r="VV12" i="93" s="1"/>
  <c r="XX18" i="91"/>
  <c r="VV52" i="93" a="1"/>
  <c r="VV52" i="93" s="1"/>
  <c r="VV15" i="93" a="1"/>
  <c r="VV15" i="93" s="1"/>
  <c r="VV32" i="93" a="1"/>
  <c r="VV32" i="93" s="1"/>
  <c r="VV55" i="93" a="1"/>
  <c r="VV55" i="93" s="1"/>
  <c r="LD12" i="93" a="1"/>
  <c r="LD12" i="93" s="1"/>
  <c r="LD15" i="93" a="1"/>
  <c r="LD15" i="93" s="1"/>
  <c r="NE17" i="91"/>
  <c r="NE16" i="91" s="1"/>
  <c r="NE15" i="91" s="1"/>
  <c r="NF18" i="91"/>
  <c r="LD55" i="93" a="1"/>
  <c r="LD55" i="93" s="1"/>
  <c r="LD52" i="93" a="1"/>
  <c r="LD52" i="93" s="1"/>
  <c r="LD32" i="93" a="1"/>
  <c r="LD32" i="93" s="1"/>
  <c r="NN12" i="93" a="1"/>
  <c r="NN12" i="93" s="1"/>
  <c r="NN15" i="93" a="1"/>
  <c r="NN15" i="93" s="1"/>
  <c r="PP18" i="91"/>
  <c r="PO17" i="91"/>
  <c r="PO16" i="91" s="1"/>
  <c r="PO15" i="91" s="1"/>
  <c r="NN55" i="93" a="1"/>
  <c r="NN55" i="93" s="1"/>
  <c r="NN52" i="93" a="1"/>
  <c r="NN52" i="93" s="1"/>
  <c r="NN32" i="93" a="1"/>
  <c r="NN32" i="93" s="1"/>
  <c r="IS15" i="93" a="1"/>
  <c r="IS15" i="93" s="1"/>
  <c r="IS12" i="93" a="1"/>
  <c r="IS12" i="93" s="1"/>
  <c r="KT17" i="91"/>
  <c r="KT16" i="91" s="1"/>
  <c r="KT15" i="91" s="1"/>
  <c r="KU18" i="91"/>
  <c r="IS32" i="93" a="1"/>
  <c r="IS32" i="93" s="1"/>
  <c r="IS55" i="93" a="1"/>
  <c r="IS55" i="93" s="1"/>
  <c r="IS52" i="93" a="1"/>
  <c r="IS52" i="93" s="1"/>
  <c r="FD15" i="93" a="1"/>
  <c r="FD15" i="93" s="1"/>
  <c r="FD12" i="93" a="1"/>
  <c r="FD12" i="93" s="1"/>
  <c r="HF18" i="91"/>
  <c r="HE17" i="91"/>
  <c r="HE16" i="91" s="1"/>
  <c r="HE15" i="91" s="1"/>
  <c r="FD32" i="93" a="1"/>
  <c r="FD32" i="93" s="1"/>
  <c r="FD52" i="93" a="1"/>
  <c r="FD52" i="93" s="1"/>
  <c r="FD55" i="93" a="1"/>
  <c r="FD55" i="93" s="1"/>
  <c r="GJ15" i="93" a="1"/>
  <c r="GJ15" i="93" s="1"/>
  <c r="GJ12" i="93" a="1"/>
  <c r="GJ12" i="93" s="1"/>
  <c r="IL18" i="91"/>
  <c r="IK17" i="91"/>
  <c r="IK16" i="91" s="1"/>
  <c r="IK15" i="91" s="1"/>
  <c r="GJ52" i="93" a="1"/>
  <c r="GJ52" i="93" s="1"/>
  <c r="GJ32" i="93" a="1"/>
  <c r="GJ32" i="93" s="1"/>
  <c r="GJ55" i="93" a="1"/>
  <c r="GJ55" i="93" s="1"/>
  <c r="YF12" i="93" a="1"/>
  <c r="YF12" i="93" s="1"/>
  <c r="YF15" i="93" a="1"/>
  <c r="YF15" i="93" s="1"/>
  <c r="AAH18" i="91"/>
  <c r="AAG17" i="91"/>
  <c r="AAG16" i="91" s="1"/>
  <c r="AAG15" i="91" s="1"/>
  <c r="YF55" i="93" a="1"/>
  <c r="YF55" i="93" s="1"/>
  <c r="YF32" i="93" a="1"/>
  <c r="YF32" i="93" s="1"/>
  <c r="YF52" i="93" a="1"/>
  <c r="YF52" i="93" s="1"/>
  <c r="SG12" i="93" a="1"/>
  <c r="SG12" i="93" s="1"/>
  <c r="SG15" i="93" a="1"/>
  <c r="SG15" i="93" s="1"/>
  <c r="UI18" i="91"/>
  <c r="UH17" i="91"/>
  <c r="UH16" i="91" s="1"/>
  <c r="UH15" i="91" s="1"/>
  <c r="SG55" i="93" a="1"/>
  <c r="SG55" i="93" s="1"/>
  <c r="SG32" i="93" a="1"/>
  <c r="SG32" i="93" s="1"/>
  <c r="SG52" i="93" a="1"/>
  <c r="SG52" i="93" s="1"/>
  <c r="UQ15" i="93" a="1"/>
  <c r="UQ15" i="93" s="1"/>
  <c r="UQ12" i="93" a="1"/>
  <c r="UQ12" i="93" s="1"/>
  <c r="WR17" i="91"/>
  <c r="WR16" i="91" s="1"/>
  <c r="WR15" i="91" s="1"/>
  <c r="WS18" i="91"/>
  <c r="UQ52" i="93" a="1"/>
  <c r="UQ52" i="93" s="1"/>
  <c r="UQ55" i="93" a="1"/>
  <c r="UQ55" i="93" s="1"/>
  <c r="UQ32" i="93" a="1"/>
  <c r="UQ32" i="93" s="1"/>
  <c r="RB12" i="93" a="1"/>
  <c r="RB12" i="93" s="1"/>
  <c r="RB15" i="93" a="1"/>
  <c r="RB15" i="93" s="1"/>
  <c r="TC17" i="91"/>
  <c r="TC16" i="91" s="1"/>
  <c r="TC15" i="91" s="1"/>
  <c r="TD18" i="91"/>
  <c r="RB55" i="93" a="1"/>
  <c r="RB55" i="93" s="1"/>
  <c r="RB52" i="93" a="1"/>
  <c r="RB52" i="93" s="1"/>
  <c r="RB32" i="93" a="1"/>
  <c r="RB32" i="93" s="1"/>
  <c r="ZK15" i="93" a="1"/>
  <c r="ZK15" i="93" s="1"/>
  <c r="ZK12" i="93" a="1"/>
  <c r="ZK12" i="93" s="1"/>
  <c r="ABM18" i="91"/>
  <c r="ABL17" i="91"/>
  <c r="ABL16" i="91" s="1"/>
  <c r="ABL15" i="91" s="1"/>
  <c r="ZK55" i="93" a="1"/>
  <c r="ZK55" i="93" s="1"/>
  <c r="ZK52" i="93" a="1"/>
  <c r="ZK52" i="93" s="1"/>
  <c r="ZK32" i="93" a="1"/>
  <c r="ZK32" i="93" s="1"/>
  <c r="AL8" i="93"/>
  <c r="PW15" i="93" a="1"/>
  <c r="PW15" i="93" s="1"/>
  <c r="PW12" i="93" a="1"/>
  <c r="PW12" i="93" s="1"/>
  <c r="RY18" i="91"/>
  <c r="RX17" i="91"/>
  <c r="RX16" i="91" s="1"/>
  <c r="RX15" i="91" s="1"/>
  <c r="PW32" i="93" a="1"/>
  <c r="PW32" i="93" s="1"/>
  <c r="PW55" i="93" a="1"/>
  <c r="PW55" i="93" s="1"/>
  <c r="PW52" i="93" a="1"/>
  <c r="PW52" i="93" s="1"/>
  <c r="OT12" i="93" a="1"/>
  <c r="OT12" i="93" s="1"/>
  <c r="OT15" i="93" a="1"/>
  <c r="OT15" i="93" s="1"/>
  <c r="QV18" i="91"/>
  <c r="QU17" i="91"/>
  <c r="QU16" i="91" s="1"/>
  <c r="QU15" i="91" s="1"/>
  <c r="OT32" i="93" a="1"/>
  <c r="OT32" i="93" s="1"/>
  <c r="OT55" i="93" a="1"/>
  <c r="OT55" i="93" s="1"/>
  <c r="OT52" i="93" a="1"/>
  <c r="OT52" i="93" s="1"/>
  <c r="ZC17" i="91"/>
  <c r="ZC16" i="91" s="1"/>
  <c r="ZC15" i="91" s="1"/>
  <c r="XB12" i="93" a="1"/>
  <c r="XB12" i="93" s="1"/>
  <c r="XB15" i="93" a="1"/>
  <c r="XB15" i="93" s="1"/>
  <c r="ZD18" i="91"/>
  <c r="XB32" i="93" a="1"/>
  <c r="XB32" i="93" s="1"/>
  <c r="XB55" i="93" a="1"/>
  <c r="XB55" i="93" s="1"/>
  <c r="XB52" i="93" a="1"/>
  <c r="XB52" i="93" s="1"/>
  <c r="TM12" i="93" a="1"/>
  <c r="TM12" i="93" s="1"/>
  <c r="TM15" i="93" a="1"/>
  <c r="TM15" i="93" s="1"/>
  <c r="VN17" i="91"/>
  <c r="VN16" i="91" s="1"/>
  <c r="VN15" i="91" s="1"/>
  <c r="VO18" i="91"/>
  <c r="TM32" i="93" a="1"/>
  <c r="TM32" i="93" s="1"/>
  <c r="TM52" i="93" a="1"/>
  <c r="TM52" i="93" s="1"/>
  <c r="TM55" i="93" a="1"/>
  <c r="TM55" i="93" s="1"/>
  <c r="JX12" i="93" a="1"/>
  <c r="JX12" i="93" s="1"/>
  <c r="JX15" i="93" a="1"/>
  <c r="JX15" i="93" s="1"/>
  <c r="LY17" i="91"/>
  <c r="LY16" i="91" s="1"/>
  <c r="LY15" i="91" s="1"/>
  <c r="LZ18" i="91"/>
  <c r="JX32" i="93" a="1"/>
  <c r="JX32" i="93" s="1"/>
  <c r="JX52" i="93" a="1"/>
  <c r="JX52" i="93" s="1"/>
  <c r="JX55" i="93" a="1"/>
  <c r="JX55" i="93" s="1"/>
  <c r="AL9" i="93"/>
  <c r="OJ17" i="91" l="1"/>
  <c r="OJ16" i="91" s="1"/>
  <c r="OJ15" i="91" s="1"/>
  <c r="OJ247" i="91" a="1"/>
  <c r="OJ247" i="91" s="1"/>
  <c r="OJ242" i="91" a="1"/>
  <c r="OJ242" i="91" s="1"/>
  <c r="MI55" i="93" a="1"/>
  <c r="MI55" i="93" s="1"/>
  <c r="MI32" i="93" a="1"/>
  <c r="MI32" i="93" s="1"/>
  <c r="OJ246" i="91" a="1"/>
  <c r="OJ246" i="91" s="1"/>
  <c r="OJ239" i="91" a="1"/>
  <c r="OJ239" i="91" s="1"/>
  <c r="OJ243" i="91" a="1"/>
  <c r="OJ243" i="91" s="1"/>
  <c r="OJ238" i="91" a="1"/>
  <c r="OJ238" i="91" s="1"/>
  <c r="MI12" i="93" a="1"/>
  <c r="MI12" i="93" s="1"/>
  <c r="MI15" i="93" a="1"/>
  <c r="MI15" i="93" s="1"/>
  <c r="OK18" i="91"/>
  <c r="MI52" i="93" a="1"/>
  <c r="MI52" i="93" s="1"/>
  <c r="GB18" i="91"/>
  <c r="GA17" i="91"/>
  <c r="GA16" i="91" s="1"/>
  <c r="GA15" i="91" s="1"/>
  <c r="GA238" i="91" a="1"/>
  <c r="GA238" i="91" s="1"/>
  <c r="GA239" i="91" a="1"/>
  <c r="GA239" i="91" s="1"/>
  <c r="GA243" i="91" a="1"/>
  <c r="GA243" i="91" s="1"/>
  <c r="GA247" i="91" a="1"/>
  <c r="GA247" i="91" s="1"/>
  <c r="GA242" i="91" a="1"/>
  <c r="GA242" i="91" s="1"/>
  <c r="GA246" i="91" a="1"/>
  <c r="GA246" i="91" s="1"/>
  <c r="JP238" i="91" a="1"/>
  <c r="JP238" i="91" s="1"/>
  <c r="JP242" i="91" a="1"/>
  <c r="JP242" i="91" s="1"/>
  <c r="JQ18" i="91"/>
  <c r="JP246" i="91" a="1"/>
  <c r="JP246" i="91" s="1"/>
  <c r="JP247" i="91" a="1"/>
  <c r="JP247" i="91" s="1"/>
  <c r="HO52" i="93" a="1"/>
  <c r="HO52" i="93" s="1"/>
  <c r="HO12" i="93" a="1"/>
  <c r="HO12" i="93" s="1"/>
  <c r="JP243" i="91" a="1"/>
  <c r="JP243" i="91" s="1"/>
  <c r="HO15" i="93" a="1"/>
  <c r="HO15" i="93" s="1"/>
  <c r="JP17" i="91"/>
  <c r="JP16" i="91" s="1"/>
  <c r="JP15" i="91" s="1"/>
  <c r="HO55" i="93" a="1"/>
  <c r="HO55" i="93" s="1"/>
  <c r="JP239" i="91" a="1"/>
  <c r="JP239" i="91" s="1"/>
  <c r="HO32" i="93" a="1"/>
  <c r="HO32" i="93" s="1"/>
  <c r="LZ239" i="91" a="1"/>
  <c r="LZ239" i="91" s="1"/>
  <c r="LZ243" i="91" a="1"/>
  <c r="LZ243" i="91" s="1"/>
  <c r="LZ247" i="91" a="1"/>
  <c r="LZ247" i="91" s="1"/>
  <c r="LZ246" i="91" a="1"/>
  <c r="LZ246" i="91" s="1"/>
  <c r="LZ238" i="91" a="1"/>
  <c r="LZ238" i="91" s="1"/>
  <c r="LZ242" i="91" a="1"/>
  <c r="LZ242" i="91" s="1"/>
  <c r="VO239" i="91" a="1"/>
  <c r="VO239" i="91" s="1"/>
  <c r="VO243" i="91" a="1"/>
  <c r="VO243" i="91" s="1"/>
  <c r="VO247" i="91" a="1"/>
  <c r="VO247" i="91" s="1"/>
  <c r="VO242" i="91" a="1"/>
  <c r="VO242" i="91" s="1"/>
  <c r="VO238" i="91" a="1"/>
  <c r="VO238" i="91" s="1"/>
  <c r="VO246" i="91" a="1"/>
  <c r="VO246" i="91" s="1"/>
  <c r="ZD239" i="91" a="1"/>
  <c r="ZD239" i="91" s="1"/>
  <c r="ZD243" i="91" a="1"/>
  <c r="ZD243" i="91" s="1"/>
  <c r="ZD247" i="91" a="1"/>
  <c r="ZD247" i="91" s="1"/>
  <c r="ZD246" i="91" a="1"/>
  <c r="ZD246" i="91" s="1"/>
  <c r="ZD238" i="91" a="1"/>
  <c r="ZD238" i="91" s="1"/>
  <c r="ZD242" i="91" a="1"/>
  <c r="ZD242" i="91" s="1"/>
  <c r="QV239" i="91" a="1"/>
  <c r="QV239" i="91" s="1"/>
  <c r="QV243" i="91" a="1"/>
  <c r="QV243" i="91" s="1"/>
  <c r="QV247" i="91" a="1"/>
  <c r="QV247" i="91" s="1"/>
  <c r="QV246" i="91" a="1"/>
  <c r="QV246" i="91" s="1"/>
  <c r="QV238" i="91" a="1"/>
  <c r="QV238" i="91" s="1"/>
  <c r="QV242" i="91" a="1"/>
  <c r="QV242" i="91" s="1"/>
  <c r="RY239" i="91" a="1"/>
  <c r="RY239" i="91" s="1"/>
  <c r="RY243" i="91" a="1"/>
  <c r="RY243" i="91" s="1"/>
  <c r="RY247" i="91" a="1"/>
  <c r="RY247" i="91" s="1"/>
  <c r="RY238" i="91" a="1"/>
  <c r="RY238" i="91" s="1"/>
  <c r="RY242" i="91" a="1"/>
  <c r="RY242" i="91" s="1"/>
  <c r="RY246" i="91" a="1"/>
  <c r="RY246" i="91" s="1"/>
  <c r="ABM239" i="91" a="1"/>
  <c r="ABM239" i="91" s="1"/>
  <c r="ABM243" i="91" a="1"/>
  <c r="ABM243" i="91" s="1"/>
  <c r="ABM247" i="91" a="1"/>
  <c r="ABM247" i="91" s="1"/>
  <c r="ABM242" i="91" a="1"/>
  <c r="ABM242" i="91" s="1"/>
  <c r="ABM238" i="91" a="1"/>
  <c r="ABM238" i="91" s="1"/>
  <c r="ABM246" i="91" a="1"/>
  <c r="ABM246" i="91" s="1"/>
  <c r="TD243" i="91" a="1"/>
  <c r="TD243" i="91" s="1"/>
  <c r="TD239" i="91" a="1"/>
  <c r="TD239" i="91" s="1"/>
  <c r="TD247" i="91" a="1"/>
  <c r="TD247" i="91" s="1"/>
  <c r="TD246" i="91" a="1"/>
  <c r="TD246" i="91" s="1"/>
  <c r="TD242" i="91" a="1"/>
  <c r="TD242" i="91" s="1"/>
  <c r="TD238" i="91" a="1"/>
  <c r="TD238" i="91" s="1"/>
  <c r="WS239" i="91" a="1"/>
  <c r="WS239" i="91" s="1"/>
  <c r="WS243" i="91" a="1"/>
  <c r="WS243" i="91" s="1"/>
  <c r="WS247" i="91" a="1"/>
  <c r="WS247" i="91" s="1"/>
  <c r="WS242" i="91" a="1"/>
  <c r="WS242" i="91" s="1"/>
  <c r="WS238" i="91" a="1"/>
  <c r="WS238" i="91" s="1"/>
  <c r="WS246" i="91" a="1"/>
  <c r="WS246" i="91" s="1"/>
  <c r="UI239" i="91" a="1"/>
  <c r="UI239" i="91" s="1"/>
  <c r="UI243" i="91" a="1"/>
  <c r="UI243" i="91" s="1"/>
  <c r="UI247" i="91" a="1"/>
  <c r="UI247" i="91" s="1"/>
  <c r="UI246" i="91" a="1"/>
  <c r="UI246" i="91" s="1"/>
  <c r="UI242" i="91" a="1"/>
  <c r="UI242" i="91" s="1"/>
  <c r="UI238" i="91" a="1"/>
  <c r="UI238" i="91" s="1"/>
  <c r="AAH239" i="91" a="1"/>
  <c r="AAH239" i="91" s="1"/>
  <c r="AAH243" i="91" a="1"/>
  <c r="AAH243" i="91" s="1"/>
  <c r="AAH247" i="91" a="1"/>
  <c r="AAH247" i="91" s="1"/>
  <c r="AAH246" i="91" a="1"/>
  <c r="AAH246" i="91" s="1"/>
  <c r="AAH242" i="91" a="1"/>
  <c r="AAH242" i="91" s="1"/>
  <c r="AAH238" i="91" a="1"/>
  <c r="AAH238" i="91" s="1"/>
  <c r="IL239" i="91" a="1"/>
  <c r="IL239" i="91" s="1"/>
  <c r="IL247" i="91" a="1"/>
  <c r="IL247" i="91" s="1"/>
  <c r="IL243" i="91" a="1"/>
  <c r="IL243" i="91" s="1"/>
  <c r="IL242" i="91" a="1"/>
  <c r="IL242" i="91" s="1"/>
  <c r="IL246" i="91" a="1"/>
  <c r="IL246" i="91" s="1"/>
  <c r="IL238" i="91" a="1"/>
  <c r="IL238" i="91" s="1"/>
  <c r="HF239" i="91" a="1"/>
  <c r="HF239" i="91" s="1"/>
  <c r="HF243" i="91" a="1"/>
  <c r="HF243" i="91" s="1"/>
  <c r="HF247" i="91" a="1"/>
  <c r="HF247" i="91" s="1"/>
  <c r="HF246" i="91" a="1"/>
  <c r="HF246" i="91" s="1"/>
  <c r="HF242" i="91" a="1"/>
  <c r="HF242" i="91" s="1"/>
  <c r="HF238" i="91" a="1"/>
  <c r="HF238" i="91" s="1"/>
  <c r="KU239" i="91" a="1"/>
  <c r="KU239" i="91" s="1"/>
  <c r="KU243" i="91" a="1"/>
  <c r="KU243" i="91" s="1"/>
  <c r="KU247" i="91" a="1"/>
  <c r="KU247" i="91" s="1"/>
  <c r="KU242" i="91" a="1"/>
  <c r="KU242" i="91" s="1"/>
  <c r="KU246" i="91" a="1"/>
  <c r="KU246" i="91" s="1"/>
  <c r="KU238" i="91" a="1"/>
  <c r="KU238" i="91" s="1"/>
  <c r="PP239" i="91" a="1"/>
  <c r="PP239" i="91" s="1"/>
  <c r="PP243" i="91" a="1"/>
  <c r="PP243" i="91" s="1"/>
  <c r="PP247" i="91" a="1"/>
  <c r="PP247" i="91" s="1"/>
  <c r="PP242" i="91" a="1"/>
  <c r="PP242" i="91" s="1"/>
  <c r="PP238" i="91" a="1"/>
  <c r="PP238" i="91" s="1"/>
  <c r="PP246" i="91" a="1"/>
  <c r="PP246" i="91" s="1"/>
  <c r="NF239" i="91" a="1"/>
  <c r="NF239" i="91" s="1"/>
  <c r="NF243" i="91" a="1"/>
  <c r="NF243" i="91" s="1"/>
  <c r="NF247" i="91" a="1"/>
  <c r="NF247" i="91" s="1"/>
  <c r="NF246" i="91" a="1"/>
  <c r="NF246" i="91" s="1"/>
  <c r="NF238" i="91" a="1"/>
  <c r="NF238" i="91" s="1"/>
  <c r="NF242" i="91" a="1"/>
  <c r="NF242" i="91" s="1"/>
  <c r="XX239" i="91" a="1"/>
  <c r="XX239" i="91" s="1"/>
  <c r="XX243" i="91" a="1"/>
  <c r="XX243" i="91" s="1"/>
  <c r="XX247" i="91" a="1"/>
  <c r="XX247" i="91" s="1"/>
  <c r="XX238" i="91" a="1"/>
  <c r="XX238" i="91" s="1"/>
  <c r="XX242" i="91" a="1"/>
  <c r="XX242" i="91" s="1"/>
  <c r="XX246" i="91" a="1"/>
  <c r="XX246" i="91" s="1"/>
  <c r="VW15" i="93" a="1"/>
  <c r="VW15" i="93" s="1"/>
  <c r="XY18" i="91"/>
  <c r="VW55" i="93" a="1"/>
  <c r="VW55" i="93" s="1"/>
  <c r="VW12" i="93" a="1"/>
  <c r="VW12" i="93" s="1"/>
  <c r="XX17" i="91"/>
  <c r="XX16" i="91" s="1"/>
  <c r="XX15" i="91" s="1"/>
  <c r="VW52" i="93" a="1"/>
  <c r="VW52" i="93" s="1"/>
  <c r="VW32" i="93" a="1"/>
  <c r="VW32" i="93" s="1"/>
  <c r="RC15" i="93" a="1"/>
  <c r="RC15" i="93" s="1"/>
  <c r="RC12" i="93" a="1"/>
  <c r="RC12" i="93" s="1"/>
  <c r="TD17" i="91"/>
  <c r="TD16" i="91" s="1"/>
  <c r="TD15" i="91" s="1"/>
  <c r="TE18" i="91"/>
  <c r="RC55" i="93" a="1"/>
  <c r="RC55" i="93" s="1"/>
  <c r="RC52" i="93" a="1"/>
  <c r="RC52" i="93" s="1"/>
  <c r="RC32" i="93" a="1"/>
  <c r="RC32" i="93" s="1"/>
  <c r="IT15" i="93" a="1"/>
  <c r="IT15" i="93" s="1"/>
  <c r="IT12" i="93" a="1"/>
  <c r="IT12" i="93" s="1"/>
  <c r="KU17" i="91"/>
  <c r="KU16" i="91" s="1"/>
  <c r="KU15" i="91" s="1"/>
  <c r="KV18" i="91"/>
  <c r="IT52" i="93" a="1"/>
  <c r="IT52" i="93" s="1"/>
  <c r="IT55" i="93" a="1"/>
  <c r="IT55" i="93" s="1"/>
  <c r="IT32" i="93" a="1"/>
  <c r="IT32" i="93" s="1"/>
  <c r="LE15" i="93" a="1"/>
  <c r="LE15" i="93" s="1"/>
  <c r="LE12" i="93" a="1"/>
  <c r="LE12" i="93" s="1"/>
  <c r="NG18" i="91"/>
  <c r="NF17" i="91"/>
  <c r="NF16" i="91" s="1"/>
  <c r="NF15" i="91" s="1"/>
  <c r="LE52" i="93" a="1"/>
  <c r="LE52" i="93" s="1"/>
  <c r="LE55" i="93" a="1"/>
  <c r="LE55" i="93" s="1"/>
  <c r="LE32" i="93" a="1"/>
  <c r="LE32" i="93" s="1"/>
  <c r="NO12" i="93" a="1"/>
  <c r="NO12" i="93" s="1"/>
  <c r="PP17" i="91"/>
  <c r="PP16" i="91" s="1"/>
  <c r="PP15" i="91" s="1"/>
  <c r="PQ18" i="91"/>
  <c r="NO15" i="93" a="1"/>
  <c r="NO15" i="93" s="1"/>
  <c r="NO52" i="93" a="1"/>
  <c r="NO52" i="93" s="1"/>
  <c r="NO32" i="93" a="1"/>
  <c r="NO32" i="93" s="1"/>
  <c r="NO55" i="93" a="1"/>
  <c r="NO55" i="93" s="1"/>
  <c r="SH15" i="93" a="1"/>
  <c r="SH15" i="93" s="1"/>
  <c r="SH12" i="93" a="1"/>
  <c r="SH12" i="93" s="1"/>
  <c r="UI17" i="91"/>
  <c r="UI16" i="91" s="1"/>
  <c r="UI15" i="91" s="1"/>
  <c r="UJ18" i="91"/>
  <c r="SH32" i="93" a="1"/>
  <c r="SH32" i="93" s="1"/>
  <c r="SH52" i="93" a="1"/>
  <c r="SH52" i="93" s="1"/>
  <c r="SH55" i="93" a="1"/>
  <c r="SH55" i="93" s="1"/>
  <c r="YG12" i="93" a="1"/>
  <c r="YG12" i="93" s="1"/>
  <c r="AAI18" i="91"/>
  <c r="YG15" i="93" a="1"/>
  <c r="YG15" i="93" s="1"/>
  <c r="AAH17" i="91"/>
  <c r="AAH16" i="91" s="1"/>
  <c r="AAH15" i="91" s="1"/>
  <c r="YG52" i="93" a="1"/>
  <c r="YG52" i="93" s="1"/>
  <c r="YG32" i="93" a="1"/>
  <c r="YG32" i="93" s="1"/>
  <c r="YG55" i="93" a="1"/>
  <c r="YG55" i="93" s="1"/>
  <c r="GK15" i="93" a="1"/>
  <c r="GK15" i="93" s="1"/>
  <c r="GK12" i="93" a="1"/>
  <c r="GK12" i="93" s="1"/>
  <c r="IM18" i="91"/>
  <c r="IL17" i="91"/>
  <c r="IL16" i="91" s="1"/>
  <c r="IL15" i="91" s="1"/>
  <c r="GK55" i="93" a="1"/>
  <c r="GK55" i="93" s="1"/>
  <c r="GK32" i="93" a="1"/>
  <c r="GK32" i="93" s="1"/>
  <c r="GK52" i="93" a="1"/>
  <c r="GK52" i="93" s="1"/>
  <c r="FE15" i="93" a="1"/>
  <c r="FE15" i="93" s="1"/>
  <c r="FE12" i="93" a="1"/>
  <c r="FE12" i="93" s="1"/>
  <c r="HG18" i="91"/>
  <c r="HF17" i="91"/>
  <c r="HF16" i="91" s="1"/>
  <c r="HF15" i="91" s="1"/>
  <c r="FE55" i="93" a="1"/>
  <c r="FE55" i="93" s="1"/>
  <c r="FE52" i="93" a="1"/>
  <c r="FE52" i="93" s="1"/>
  <c r="FE32" i="93" a="1"/>
  <c r="FE32" i="93" s="1"/>
  <c r="UR12" i="93" a="1"/>
  <c r="UR12" i="93" s="1"/>
  <c r="UR15" i="93" a="1"/>
  <c r="UR15" i="93" s="1"/>
  <c r="WT18" i="91"/>
  <c r="WS17" i="91"/>
  <c r="WS16" i="91" s="1"/>
  <c r="WS15" i="91" s="1"/>
  <c r="UR55" i="93" a="1"/>
  <c r="UR55" i="93" s="1"/>
  <c r="UR32" i="93" a="1"/>
  <c r="UR32" i="93" s="1"/>
  <c r="UR52" i="93" a="1"/>
  <c r="UR52" i="93" s="1"/>
  <c r="JY15" i="93" a="1"/>
  <c r="JY15" i="93" s="1"/>
  <c r="JY12" i="93" a="1"/>
  <c r="JY12" i="93" s="1"/>
  <c r="LZ17" i="91"/>
  <c r="LZ16" i="91" s="1"/>
  <c r="LZ15" i="91" s="1"/>
  <c r="MA18" i="91"/>
  <c r="JY55" i="93" a="1"/>
  <c r="JY55" i="93" s="1"/>
  <c r="JY32" i="93" a="1"/>
  <c r="JY32" i="93" s="1"/>
  <c r="JY52" i="93" a="1"/>
  <c r="JY52" i="93" s="1"/>
  <c r="XC12" i="93" a="1"/>
  <c r="XC12" i="93" s="1"/>
  <c r="XC15" i="93" a="1"/>
  <c r="XC15" i="93" s="1"/>
  <c r="ZE18" i="91"/>
  <c r="ZD17" i="91"/>
  <c r="ZD16" i="91" s="1"/>
  <c r="ZD15" i="91" s="1"/>
  <c r="XC32" i="93" a="1"/>
  <c r="XC32" i="93" s="1"/>
  <c r="XC52" i="93" a="1"/>
  <c r="XC52" i="93" s="1"/>
  <c r="XC55" i="93" a="1"/>
  <c r="XC55" i="93" s="1"/>
  <c r="TN15" i="93" a="1"/>
  <c r="TN15" i="93" s="1"/>
  <c r="TN12" i="93" a="1"/>
  <c r="TN12" i="93" s="1"/>
  <c r="VO17" i="91"/>
  <c r="VO16" i="91" s="1"/>
  <c r="VO15" i="91" s="1"/>
  <c r="VP18" i="91"/>
  <c r="TN32" i="93" a="1"/>
  <c r="TN32" i="93" s="1"/>
  <c r="TN55" i="93" a="1"/>
  <c r="TN55" i="93" s="1"/>
  <c r="TN52" i="93" a="1"/>
  <c r="TN52" i="93" s="1"/>
  <c r="OU15" i="93" a="1"/>
  <c r="OU15" i="93" s="1"/>
  <c r="OU12" i="93" a="1"/>
  <c r="OU12" i="93" s="1"/>
  <c r="QV17" i="91"/>
  <c r="QV16" i="91" s="1"/>
  <c r="QV15" i="91" s="1"/>
  <c r="OU52" i="93" a="1"/>
  <c r="OU52" i="93" s="1"/>
  <c r="OU55" i="93" a="1"/>
  <c r="OU55" i="93" s="1"/>
  <c r="OU32" i="93" a="1"/>
  <c r="OU32" i="93" s="1"/>
  <c r="PX15" i="93" a="1"/>
  <c r="PX15" i="93" s="1"/>
  <c r="PX12" i="93" a="1"/>
  <c r="PX12" i="93" s="1"/>
  <c r="RY17" i="91"/>
  <c r="RY16" i="91" s="1"/>
  <c r="RY15" i="91" s="1"/>
  <c r="RZ18" i="91"/>
  <c r="PX32" i="93" a="1"/>
  <c r="PX32" i="93" s="1"/>
  <c r="PX55" i="93" a="1"/>
  <c r="PX55" i="93" s="1"/>
  <c r="PX52" i="93" a="1"/>
  <c r="PX52" i="93" s="1"/>
  <c r="ZL15" i="93" a="1"/>
  <c r="ZL15" i="93" s="1"/>
  <c r="ZL12" i="93" a="1"/>
  <c r="ZL12" i="93" s="1"/>
  <c r="ABN18" i="91"/>
  <c r="ABM17" i="91"/>
  <c r="ABM16" i="91" s="1"/>
  <c r="ABM15" i="91" s="1"/>
  <c r="ZL55" i="93" a="1"/>
  <c r="ZL55" i="93" s="1"/>
  <c r="ZL52" i="93" a="1"/>
  <c r="ZL52" i="93" s="1"/>
  <c r="ZL32" i="93" a="1"/>
  <c r="ZL32" i="93" s="1"/>
  <c r="OK247" i="91" l="1" a="1"/>
  <c r="OK247" i="91" s="1"/>
  <c r="OK239" i="91" a="1"/>
  <c r="OK239" i="91" s="1"/>
  <c r="MJ32" i="93" a="1"/>
  <c r="MJ32" i="93" s="1"/>
  <c r="MJ52" i="93" a="1"/>
  <c r="MJ52" i="93" s="1"/>
  <c r="OL18" i="91"/>
  <c r="OK242" i="91" a="1"/>
  <c r="OK242" i="91" s="1"/>
  <c r="OK246" i="91" a="1"/>
  <c r="OK246" i="91" s="1"/>
  <c r="OK17" i="91"/>
  <c r="OK16" i="91" s="1"/>
  <c r="OK15" i="91" s="1"/>
  <c r="OK243" i="91" a="1"/>
  <c r="OK243" i="91" s="1"/>
  <c r="OK238" i="91" a="1"/>
  <c r="OK238" i="91" s="1"/>
  <c r="MJ15" i="93" a="1"/>
  <c r="MJ15" i="93" s="1"/>
  <c r="MJ12" i="93" a="1"/>
  <c r="MJ12" i="93" s="1"/>
  <c r="MJ55" i="93" a="1"/>
  <c r="MJ55" i="93" s="1"/>
  <c r="JQ243" i="91" a="1"/>
  <c r="JQ243" i="91" s="1"/>
  <c r="JQ242" i="91" a="1"/>
  <c r="JQ242" i="91" s="1"/>
  <c r="HP55" i="93" a="1"/>
  <c r="HP55" i="93" s="1"/>
  <c r="JQ238" i="91" a="1"/>
  <c r="JQ238" i="91" s="1"/>
  <c r="HP12" i="93" a="1"/>
  <c r="HP12" i="93" s="1"/>
  <c r="JQ246" i="91" a="1"/>
  <c r="JQ246" i="91" s="1"/>
  <c r="HP15" i="93" a="1"/>
  <c r="HP15" i="93" s="1"/>
  <c r="HP32" i="93" a="1"/>
  <c r="HP32" i="93" s="1"/>
  <c r="JQ239" i="91" a="1"/>
  <c r="JQ239" i="91" s="1"/>
  <c r="JQ17" i="91"/>
  <c r="JQ16" i="91" s="1"/>
  <c r="JQ15" i="91" s="1"/>
  <c r="JR18" i="91"/>
  <c r="HP52" i="93" a="1"/>
  <c r="HP52" i="93" s="1"/>
  <c r="JQ247" i="91" a="1"/>
  <c r="JQ247" i="91" s="1"/>
  <c r="GC18" i="91"/>
  <c r="GB243" i="91" a="1"/>
  <c r="GB243" i="91" s="1"/>
  <c r="GB17" i="91"/>
  <c r="GB16" i="91" s="1"/>
  <c r="GB15" i="91" s="1"/>
  <c r="GB238" i="91" a="1"/>
  <c r="GB238" i="91" s="1"/>
  <c r="GB239" i="91" a="1"/>
  <c r="GB239" i="91" s="1"/>
  <c r="GB242" i="91" a="1"/>
  <c r="GB242" i="91" s="1"/>
  <c r="GB246" i="91" a="1"/>
  <c r="GB246" i="91" s="1"/>
  <c r="GB247" i="91" a="1"/>
  <c r="GB247" i="91" s="1"/>
  <c r="ABN243" i="91" a="1"/>
  <c r="ABN243" i="91" s="1"/>
  <c r="ABN239" i="91" a="1"/>
  <c r="ABN239" i="91" s="1"/>
  <c r="ABN247" i="91" a="1"/>
  <c r="ABN247" i="91" s="1"/>
  <c r="ABN242" i="91" a="1"/>
  <c r="ABN242" i="91" s="1"/>
  <c r="ABN246" i="91" a="1"/>
  <c r="ABN246" i="91" s="1"/>
  <c r="ABN238" i="91" a="1"/>
  <c r="ABN238" i="91" s="1"/>
  <c r="RZ243" i="91" a="1"/>
  <c r="RZ243" i="91" s="1"/>
  <c r="RZ239" i="91" a="1"/>
  <c r="RZ239" i="91" s="1"/>
  <c r="RZ247" i="91" a="1"/>
  <c r="RZ247" i="91" s="1"/>
  <c r="RZ242" i="91" a="1"/>
  <c r="RZ242" i="91" s="1"/>
  <c r="RZ246" i="91" a="1"/>
  <c r="RZ246" i="91" s="1"/>
  <c r="RZ238" i="91" a="1"/>
  <c r="RZ238" i="91" s="1"/>
  <c r="VP239" i="91" a="1"/>
  <c r="VP239" i="91" s="1"/>
  <c r="VP243" i="91" a="1"/>
  <c r="VP243" i="91" s="1"/>
  <c r="VP247" i="91" a="1"/>
  <c r="VP247" i="91" s="1"/>
  <c r="VP246" i="91" a="1"/>
  <c r="VP246" i="91" s="1"/>
  <c r="VP238" i="91" a="1"/>
  <c r="VP238" i="91" s="1"/>
  <c r="VP242" i="91" a="1"/>
  <c r="VP242" i="91" s="1"/>
  <c r="ZE239" i="91" a="1"/>
  <c r="ZE239" i="91" s="1"/>
  <c r="ZE243" i="91" a="1"/>
  <c r="ZE243" i="91" s="1"/>
  <c r="ZE247" i="91" a="1"/>
  <c r="ZE247" i="91" s="1"/>
  <c r="ZE246" i="91" a="1"/>
  <c r="ZE246" i="91" s="1"/>
  <c r="ZE238" i="91" a="1"/>
  <c r="ZE238" i="91" s="1"/>
  <c r="ZE242" i="91" a="1"/>
  <c r="ZE242" i="91" s="1"/>
  <c r="MA243" i="91" a="1"/>
  <c r="MA243" i="91" s="1"/>
  <c r="MA247" i="91" a="1"/>
  <c r="MA247" i="91" s="1"/>
  <c r="MA239" i="91" a="1"/>
  <c r="MA239" i="91" s="1"/>
  <c r="MA238" i="91" a="1"/>
  <c r="MA238" i="91" s="1"/>
  <c r="MA242" i="91" a="1"/>
  <c r="MA242" i="91" s="1"/>
  <c r="MA246" i="91" a="1"/>
  <c r="MA246" i="91" s="1"/>
  <c r="WT243" i="91" a="1"/>
  <c r="WT243" i="91" s="1"/>
  <c r="WT239" i="91" a="1"/>
  <c r="WT239" i="91" s="1"/>
  <c r="WT247" i="91" a="1"/>
  <c r="WT247" i="91" s="1"/>
  <c r="WT242" i="91" a="1"/>
  <c r="WT242" i="91" s="1"/>
  <c r="WT246" i="91" a="1"/>
  <c r="WT246" i="91" s="1"/>
  <c r="WT238" i="91" a="1"/>
  <c r="WT238" i="91" s="1"/>
  <c r="HG239" i="91" a="1"/>
  <c r="HG239" i="91" s="1"/>
  <c r="HG243" i="91" a="1"/>
  <c r="HG243" i="91" s="1"/>
  <c r="HG247" i="91" a="1"/>
  <c r="HG247" i="91" s="1"/>
  <c r="HG246" i="91" a="1"/>
  <c r="HG246" i="91" s="1"/>
  <c r="HG242" i="91" a="1"/>
  <c r="HG242" i="91" s="1"/>
  <c r="HG238" i="91" a="1"/>
  <c r="HG238" i="91" s="1"/>
  <c r="IM243" i="91" a="1"/>
  <c r="IM243" i="91" s="1"/>
  <c r="IM239" i="91" a="1"/>
  <c r="IM239" i="91" s="1"/>
  <c r="IM247" i="91" a="1"/>
  <c r="IM247" i="91" s="1"/>
  <c r="IM246" i="91" a="1"/>
  <c r="IM246" i="91" s="1"/>
  <c r="IM242" i="91" a="1"/>
  <c r="IM242" i="91" s="1"/>
  <c r="IM238" i="91" a="1"/>
  <c r="IM238" i="91" s="1"/>
  <c r="AAI239" i="91" a="1"/>
  <c r="AAI239" i="91" s="1"/>
  <c r="AAI243" i="91" a="1"/>
  <c r="AAI243" i="91" s="1"/>
  <c r="AAI247" i="91" a="1"/>
  <c r="AAI247" i="91" s="1"/>
  <c r="AAI246" i="91" a="1"/>
  <c r="AAI246" i="91" s="1"/>
  <c r="AAI238" i="91" a="1"/>
  <c r="AAI238" i="91" s="1"/>
  <c r="AAI242" i="91" a="1"/>
  <c r="AAI242" i="91" s="1"/>
  <c r="UJ239" i="91" a="1"/>
  <c r="UJ239" i="91" s="1"/>
  <c r="UJ243" i="91" a="1"/>
  <c r="UJ243" i="91" s="1"/>
  <c r="UJ247" i="91" a="1"/>
  <c r="UJ247" i="91" s="1"/>
  <c r="UJ242" i="91" a="1"/>
  <c r="UJ242" i="91" s="1"/>
  <c r="UJ238" i="91" a="1"/>
  <c r="UJ238" i="91" s="1"/>
  <c r="UJ246" i="91" a="1"/>
  <c r="UJ246" i="91" s="1"/>
  <c r="PQ239" i="91" a="1"/>
  <c r="PQ239" i="91" s="1"/>
  <c r="PQ247" i="91" a="1"/>
  <c r="PQ247" i="91" s="1"/>
  <c r="PQ243" i="91" a="1"/>
  <c r="PQ243" i="91" s="1"/>
  <c r="PQ246" i="91" a="1"/>
  <c r="PQ246" i="91" s="1"/>
  <c r="PQ242" i="91" a="1"/>
  <c r="PQ242" i="91" s="1"/>
  <c r="PQ238" i="91" a="1"/>
  <c r="PQ238" i="91" s="1"/>
  <c r="NG239" i="91" a="1"/>
  <c r="NG239" i="91" s="1"/>
  <c r="NG247" i="91" a="1"/>
  <c r="NG247" i="91" s="1"/>
  <c r="NG243" i="91" a="1"/>
  <c r="NG243" i="91" s="1"/>
  <c r="NG246" i="91" a="1"/>
  <c r="NG246" i="91" s="1"/>
  <c r="NG238" i="91" a="1"/>
  <c r="NG238" i="91" s="1"/>
  <c r="NG242" i="91" a="1"/>
  <c r="NG242" i="91" s="1"/>
  <c r="KV239" i="91" a="1"/>
  <c r="KV239" i="91" s="1"/>
  <c r="KV243" i="91" a="1"/>
  <c r="KV243" i="91" s="1"/>
  <c r="KV247" i="91" a="1"/>
  <c r="KV247" i="91" s="1"/>
  <c r="KV238" i="91" a="1"/>
  <c r="KV238" i="91" s="1"/>
  <c r="KV246" i="91" a="1"/>
  <c r="KV246" i="91" s="1"/>
  <c r="KV242" i="91" a="1"/>
  <c r="KV242" i="91" s="1"/>
  <c r="TE239" i="91" a="1"/>
  <c r="TE239" i="91" s="1"/>
  <c r="TE243" i="91" a="1"/>
  <c r="TE243" i="91" s="1"/>
  <c r="TE247" i="91" a="1"/>
  <c r="TE247" i="91" s="1"/>
  <c r="TE246" i="91" a="1"/>
  <c r="TE246" i="91" s="1"/>
  <c r="TE242" i="91" a="1"/>
  <c r="TE242" i="91" s="1"/>
  <c r="TE238" i="91" a="1"/>
  <c r="TE238" i="91" s="1"/>
  <c r="XY239" i="91" a="1"/>
  <c r="XY239" i="91" s="1"/>
  <c r="XY243" i="91" a="1"/>
  <c r="XY243" i="91" s="1"/>
  <c r="XY247" i="91" a="1"/>
  <c r="XY247" i="91" s="1"/>
  <c r="XY238" i="91" a="1"/>
  <c r="XY238" i="91" s="1"/>
  <c r="XY242" i="91" a="1"/>
  <c r="XY242" i="91" s="1"/>
  <c r="XY246" i="91" a="1"/>
  <c r="XY246" i="91" s="1"/>
  <c r="VX12" i="93" a="1"/>
  <c r="VX12" i="93" s="1"/>
  <c r="XY17" i="91"/>
  <c r="XY16" i="91" s="1"/>
  <c r="XY15" i="91" s="1"/>
  <c r="VX52" i="93" a="1"/>
  <c r="VX52" i="93" s="1"/>
  <c r="VX32" i="93" a="1"/>
  <c r="VX32" i="93" s="1"/>
  <c r="VX15" i="93" a="1"/>
  <c r="VX15" i="93" s="1"/>
  <c r="XZ18" i="91"/>
  <c r="VX55" i="93" a="1"/>
  <c r="VX55" i="93" s="1"/>
  <c r="IU15" i="93" a="1"/>
  <c r="IU15" i="93" s="1"/>
  <c r="IU12" i="93" a="1"/>
  <c r="IU12" i="93" s="1"/>
  <c r="KW18" i="91"/>
  <c r="KV17" i="91"/>
  <c r="KV16" i="91" s="1"/>
  <c r="KV15" i="91" s="1"/>
  <c r="IU52" i="93" a="1"/>
  <c r="IU52" i="93" s="1"/>
  <c r="IU55" i="93" a="1"/>
  <c r="IU55" i="93" s="1"/>
  <c r="IU32" i="93" a="1"/>
  <c r="IU32" i="93" s="1"/>
  <c r="RD15" i="93" a="1"/>
  <c r="RD15" i="93" s="1"/>
  <c r="RD12" i="93" a="1"/>
  <c r="RD12" i="93" s="1"/>
  <c r="TE17" i="91"/>
  <c r="TE16" i="91" s="1"/>
  <c r="TE15" i="91" s="1"/>
  <c r="TF18" i="91"/>
  <c r="RD52" i="93" a="1"/>
  <c r="RD52" i="93" s="1"/>
  <c r="RD55" i="93" a="1"/>
  <c r="RD55" i="93" s="1"/>
  <c r="RD32" i="93" a="1"/>
  <c r="RD32" i="93" s="1"/>
  <c r="US15" i="93" a="1"/>
  <c r="US15" i="93" s="1"/>
  <c r="US12" i="93" a="1"/>
  <c r="US12" i="93" s="1"/>
  <c r="WU18" i="91"/>
  <c r="WT17" i="91"/>
  <c r="WT16" i="91" s="1"/>
  <c r="WT15" i="91" s="1"/>
  <c r="US55" i="93" a="1"/>
  <c r="US55" i="93" s="1"/>
  <c r="US32" i="93" a="1"/>
  <c r="US32" i="93" s="1"/>
  <c r="US52" i="93" a="1"/>
  <c r="US52" i="93" s="1"/>
  <c r="LF12" i="93" a="1"/>
  <c r="LF12" i="93" s="1"/>
  <c r="LF15" i="93" a="1"/>
  <c r="LF15" i="93" s="1"/>
  <c r="NG17" i="91"/>
  <c r="NG16" i="91" s="1"/>
  <c r="NG15" i="91" s="1"/>
  <c r="LF32" i="93" a="1"/>
  <c r="LF32" i="93" s="1"/>
  <c r="LF52" i="93" a="1"/>
  <c r="LF52" i="93" s="1"/>
  <c r="LF55" i="93" a="1"/>
  <c r="LF55" i="93" s="1"/>
  <c r="YH12" i="93" a="1"/>
  <c r="YH12" i="93" s="1"/>
  <c r="YH15" i="93" a="1"/>
  <c r="YH15" i="93" s="1"/>
  <c r="AAJ18" i="91"/>
  <c r="AAI17" i="91"/>
  <c r="AAI16" i="91" s="1"/>
  <c r="AAI15" i="91" s="1"/>
  <c r="YH52" i="93" a="1"/>
  <c r="YH52" i="93" s="1"/>
  <c r="YH32" i="93" a="1"/>
  <c r="YH32" i="93" s="1"/>
  <c r="YH55" i="93" a="1"/>
  <c r="YH55" i="93" s="1"/>
  <c r="NP15" i="93" a="1"/>
  <c r="NP15" i="93" s="1"/>
  <c r="NP12" i="93" a="1"/>
  <c r="NP12" i="93" s="1"/>
  <c r="PQ17" i="91"/>
  <c r="PQ16" i="91" s="1"/>
  <c r="PQ15" i="91" s="1"/>
  <c r="NP55" i="93" a="1"/>
  <c r="NP55" i="93" s="1"/>
  <c r="NP32" i="93" a="1"/>
  <c r="NP32" i="93" s="1"/>
  <c r="NP52" i="93" a="1"/>
  <c r="NP52" i="93" s="1"/>
  <c r="PY12" i="93" a="1"/>
  <c r="PY12" i="93" s="1"/>
  <c r="PY15" i="93" a="1"/>
  <c r="PY15" i="93" s="1"/>
  <c r="RZ17" i="91"/>
  <c r="RZ16" i="91" s="1"/>
  <c r="RZ15" i="91" s="1"/>
  <c r="SA18" i="91"/>
  <c r="PY52" i="93" a="1"/>
  <c r="PY52" i="93" s="1"/>
  <c r="PY55" i="93" a="1"/>
  <c r="PY55" i="93" s="1"/>
  <c r="PY32" i="93" a="1"/>
  <c r="PY32" i="93" s="1"/>
  <c r="XD12" i="93" a="1"/>
  <c r="XD12" i="93" s="1"/>
  <c r="XD15" i="93" a="1"/>
  <c r="XD15" i="93" s="1"/>
  <c r="ZE17" i="91"/>
  <c r="ZE16" i="91" s="1"/>
  <c r="ZE15" i="91" s="1"/>
  <c r="XD52" i="93" a="1"/>
  <c r="XD52" i="93" s="1"/>
  <c r="XD55" i="93" a="1"/>
  <c r="XD55" i="93" s="1"/>
  <c r="XD32" i="93" a="1"/>
  <c r="XD32" i="93" s="1"/>
  <c r="SI15" i="93" a="1"/>
  <c r="SI15" i="93" s="1"/>
  <c r="SI12" i="93" a="1"/>
  <c r="SI12" i="93" s="1"/>
  <c r="UJ17" i="91"/>
  <c r="UJ16" i="91" s="1"/>
  <c r="UJ15" i="91" s="1"/>
  <c r="UK18" i="91"/>
  <c r="SI55" i="93" a="1"/>
  <c r="SI55" i="93" s="1"/>
  <c r="SI52" i="93" a="1"/>
  <c r="SI52" i="93" s="1"/>
  <c r="SI32" i="93" a="1"/>
  <c r="SI32" i="93" s="1"/>
  <c r="TO15" i="93" a="1"/>
  <c r="TO15" i="93" s="1"/>
  <c r="TO12" i="93" a="1"/>
  <c r="TO12" i="93" s="1"/>
  <c r="VP17" i="91"/>
  <c r="VP16" i="91" s="1"/>
  <c r="VP15" i="91" s="1"/>
  <c r="TO52" i="93" a="1"/>
  <c r="TO52" i="93" s="1"/>
  <c r="TO55" i="93" a="1"/>
  <c r="TO55" i="93" s="1"/>
  <c r="TO32" i="93" a="1"/>
  <c r="TO32" i="93" s="1"/>
  <c r="MA17" i="91"/>
  <c r="MA16" i="91" s="1"/>
  <c r="MA15" i="91" s="1"/>
  <c r="JZ15" i="93" a="1"/>
  <c r="JZ15" i="93" s="1"/>
  <c r="JZ12" i="93" a="1"/>
  <c r="JZ12" i="93" s="1"/>
  <c r="MB18" i="91"/>
  <c r="JZ55" i="93" a="1"/>
  <c r="JZ55" i="93" s="1"/>
  <c r="JZ52" i="93" a="1"/>
  <c r="JZ52" i="93" s="1"/>
  <c r="JZ32" i="93" a="1"/>
  <c r="JZ32" i="93" s="1"/>
  <c r="ZM15" i="93" a="1"/>
  <c r="ZM15" i="93" s="1"/>
  <c r="ZM12" i="93" a="1"/>
  <c r="ZM12" i="93" s="1"/>
  <c r="ABN17" i="91"/>
  <c r="ABN16" i="91" s="1"/>
  <c r="ABN15" i="91" s="1"/>
  <c r="ZM32" i="93" a="1"/>
  <c r="ZM32" i="93" s="1"/>
  <c r="ZM52" i="93" a="1"/>
  <c r="ZM52" i="93" s="1"/>
  <c r="ZM55" i="93" a="1"/>
  <c r="ZM55" i="93" s="1"/>
  <c r="FF12" i="93" a="1"/>
  <c r="FF12" i="93" s="1"/>
  <c r="FF15" i="93" a="1"/>
  <c r="FF15" i="93" s="1"/>
  <c r="HH18" i="91"/>
  <c r="HG17" i="91"/>
  <c r="HG16" i="91" s="1"/>
  <c r="HG15" i="91" s="1"/>
  <c r="FF32" i="93" a="1"/>
  <c r="FF32" i="93" s="1"/>
  <c r="FF55" i="93" a="1"/>
  <c r="FF55" i="93" s="1"/>
  <c r="FF52" i="93" a="1"/>
  <c r="FF52" i="93" s="1"/>
  <c r="GL12" i="93" a="1"/>
  <c r="GL12" i="93" s="1"/>
  <c r="GL15" i="93" a="1"/>
  <c r="GL15" i="93" s="1"/>
  <c r="IM17" i="91"/>
  <c r="IM16" i="91" s="1"/>
  <c r="IM15" i="91" s="1"/>
  <c r="GL55" i="93" a="1"/>
  <c r="GL55" i="93" s="1"/>
  <c r="GL32" i="93" a="1"/>
  <c r="GL32" i="93" s="1"/>
  <c r="GL52" i="93" a="1"/>
  <c r="GL52" i="93" s="1"/>
  <c r="OL243" i="91" l="1" a="1"/>
  <c r="OL243" i="91" s="1"/>
  <c r="MK52" i="93" a="1"/>
  <c r="MK52" i="93" s="1"/>
  <c r="OL238" i="91" a="1"/>
  <c r="OL238" i="91" s="1"/>
  <c r="MK12" i="93" a="1"/>
  <c r="MK12" i="93" s="1"/>
  <c r="MK15" i="93" a="1"/>
  <c r="MK15" i="93" s="1"/>
  <c r="MK55" i="93" a="1"/>
  <c r="MK55" i="93" s="1"/>
  <c r="OL239" i="91" a="1"/>
  <c r="OL239" i="91" s="1"/>
  <c r="OL247" i="91" a="1"/>
  <c r="OL247" i="91" s="1"/>
  <c r="OL17" i="91"/>
  <c r="OL16" i="91" s="1"/>
  <c r="OL15" i="91" s="1"/>
  <c r="MK32" i="93" a="1"/>
  <c r="MK32" i="93" s="1"/>
  <c r="OL242" i="91" a="1"/>
  <c r="OL242" i="91" s="1"/>
  <c r="OL246" i="91" a="1"/>
  <c r="OL246" i="91" s="1"/>
  <c r="JR243" i="91" a="1"/>
  <c r="JR243" i="91" s="1"/>
  <c r="HQ32" i="93" a="1"/>
  <c r="HQ32" i="93" s="1"/>
  <c r="JR242" i="91" a="1"/>
  <c r="JR242" i="91" s="1"/>
  <c r="JR238" i="91" a="1"/>
  <c r="JR238" i="91" s="1"/>
  <c r="JR239" i="91" a="1"/>
  <c r="JR239" i="91" s="1"/>
  <c r="JR246" i="91" a="1"/>
  <c r="JR246" i="91" s="1"/>
  <c r="HQ52" i="93" a="1"/>
  <c r="HQ52" i="93" s="1"/>
  <c r="JR247" i="91" a="1"/>
  <c r="JR247" i="91" s="1"/>
  <c r="JR17" i="91"/>
  <c r="JR16" i="91" s="1"/>
  <c r="JR15" i="91" s="1"/>
  <c r="HQ12" i="93" a="1"/>
  <c r="HQ12" i="93" s="1"/>
  <c r="HQ15" i="93" a="1"/>
  <c r="HQ15" i="93" s="1"/>
  <c r="HQ55" i="93" a="1"/>
  <c r="HQ55" i="93" s="1"/>
  <c r="EB55" i="93" a="1"/>
  <c r="EB55" i="93" s="1"/>
  <c r="GC17" i="91"/>
  <c r="GC16" i="91" s="1"/>
  <c r="GC15" i="91" s="1"/>
  <c r="EB15" i="93" a="1"/>
  <c r="EB15" i="93" s="1"/>
  <c r="EB32" i="93" a="1"/>
  <c r="EB32" i="93" s="1"/>
  <c r="EB12" i="93" a="1"/>
  <c r="EB12" i="93" s="1"/>
  <c r="EB52" i="93" a="1"/>
  <c r="EB52" i="93" s="1"/>
  <c r="HH239" i="91" a="1"/>
  <c r="HH239" i="91" s="1"/>
  <c r="HH243" i="91" a="1"/>
  <c r="HH243" i="91" s="1"/>
  <c r="HH247" i="91" a="1"/>
  <c r="HH247" i="91" s="1"/>
  <c r="HH242" i="91" a="1"/>
  <c r="HH242" i="91" s="1"/>
  <c r="HH246" i="91" a="1"/>
  <c r="HH246" i="91" s="1"/>
  <c r="HH238" i="91" a="1"/>
  <c r="HH238" i="91" s="1"/>
  <c r="MB239" i="91" a="1"/>
  <c r="MB239" i="91" s="1"/>
  <c r="MB243" i="91" a="1"/>
  <c r="MB243" i="91" s="1"/>
  <c r="MB247" i="91" a="1"/>
  <c r="MB247" i="91" s="1"/>
  <c r="MB238" i="91" a="1"/>
  <c r="MB238" i="91" s="1"/>
  <c r="MB242" i="91" a="1"/>
  <c r="MB242" i="91" s="1"/>
  <c r="MB246" i="91" a="1"/>
  <c r="MB246" i="91" s="1"/>
  <c r="UK239" i="91" a="1"/>
  <c r="UK239" i="91" s="1"/>
  <c r="UK243" i="91" a="1"/>
  <c r="UK243" i="91" s="1"/>
  <c r="UK247" i="91" a="1"/>
  <c r="UK247" i="91" s="1"/>
  <c r="UK242" i="91" a="1"/>
  <c r="UK242" i="91" s="1"/>
  <c r="UK238" i="91" a="1"/>
  <c r="UK238" i="91" s="1"/>
  <c r="UK246" i="91" a="1"/>
  <c r="UK246" i="91" s="1"/>
  <c r="SA239" i="91" a="1"/>
  <c r="SA239" i="91" s="1"/>
  <c r="SA243" i="91" a="1"/>
  <c r="SA243" i="91" s="1"/>
  <c r="SA247" i="91" a="1"/>
  <c r="SA247" i="91" s="1"/>
  <c r="SA246" i="91" a="1"/>
  <c r="SA246" i="91" s="1"/>
  <c r="SA238" i="91" a="1"/>
  <c r="SA238" i="91" s="1"/>
  <c r="SA242" i="91" a="1"/>
  <c r="SA242" i="91" s="1"/>
  <c r="AAJ239" i="91" a="1"/>
  <c r="AAJ239" i="91" s="1"/>
  <c r="AAJ243" i="91" a="1"/>
  <c r="AAJ243" i="91" s="1"/>
  <c r="AAJ247" i="91" a="1"/>
  <c r="AAJ247" i="91" s="1"/>
  <c r="AAJ238" i="91" a="1"/>
  <c r="AAJ238" i="91" s="1"/>
  <c r="AAJ246" i="91" a="1"/>
  <c r="AAJ246" i="91" s="1"/>
  <c r="AAJ242" i="91" a="1"/>
  <c r="AAJ242" i="91" s="1"/>
  <c r="WU239" i="91" a="1"/>
  <c r="WU239" i="91" s="1"/>
  <c r="WU247" i="91" a="1"/>
  <c r="WU247" i="91" s="1"/>
  <c r="WU243" i="91" a="1"/>
  <c r="WU243" i="91" s="1"/>
  <c r="WU242" i="91" a="1"/>
  <c r="WU242" i="91" s="1"/>
  <c r="WU238" i="91" a="1"/>
  <c r="WU238" i="91" s="1"/>
  <c r="WU246" i="91" a="1"/>
  <c r="WU246" i="91" s="1"/>
  <c r="TF239" i="91" a="1"/>
  <c r="TF239" i="91" s="1"/>
  <c r="TF243" i="91" a="1"/>
  <c r="TF243" i="91" s="1"/>
  <c r="TF247" i="91" a="1"/>
  <c r="TF247" i="91" s="1"/>
  <c r="TF242" i="91" a="1"/>
  <c r="TF242" i="91" s="1"/>
  <c r="TF246" i="91" a="1"/>
  <c r="TF246" i="91" s="1"/>
  <c r="TF238" i="91" a="1"/>
  <c r="TF238" i="91" s="1"/>
  <c r="KW239" i="91" a="1"/>
  <c r="KW239" i="91" s="1"/>
  <c r="KW243" i="91" a="1"/>
  <c r="KW243" i="91" s="1"/>
  <c r="KW247" i="91" a="1"/>
  <c r="KW247" i="91" s="1"/>
  <c r="KW246" i="91" a="1"/>
  <c r="KW246" i="91" s="1"/>
  <c r="KW238" i="91" a="1"/>
  <c r="KW238" i="91" s="1"/>
  <c r="KW242" i="91" a="1"/>
  <c r="KW242" i="91" s="1"/>
  <c r="XZ239" i="91" a="1"/>
  <c r="XZ239" i="91" s="1"/>
  <c r="XZ243" i="91" a="1"/>
  <c r="XZ243" i="91" s="1"/>
  <c r="XZ247" i="91" a="1"/>
  <c r="XZ247" i="91" s="1"/>
  <c r="XZ238" i="91" a="1"/>
  <c r="XZ238" i="91" s="1"/>
  <c r="XZ242" i="91" a="1"/>
  <c r="XZ242" i="91" s="1"/>
  <c r="XZ246" i="91" a="1"/>
  <c r="XZ246" i="91" s="1"/>
  <c r="VY32" i="93" a="1"/>
  <c r="VY32" i="93" s="1"/>
  <c r="VY15" i="93" a="1"/>
  <c r="VY15" i="93" s="1"/>
  <c r="VY52" i="93" a="1"/>
  <c r="VY52" i="93" s="1"/>
  <c r="VY12" i="93" a="1"/>
  <c r="VY12" i="93" s="1"/>
  <c r="XZ17" i="91"/>
  <c r="XZ16" i="91" s="1"/>
  <c r="XZ15" i="91" s="1"/>
  <c r="VY55" i="93" a="1"/>
  <c r="VY55" i="93" s="1"/>
  <c r="SJ15" i="93" a="1"/>
  <c r="SJ15" i="93" s="1"/>
  <c r="SJ12" i="93" a="1"/>
  <c r="SJ12" i="93" s="1"/>
  <c r="UK17" i="91"/>
  <c r="UK16" i="91" s="1"/>
  <c r="UK15" i="91" s="1"/>
  <c r="SJ55" i="93" a="1"/>
  <c r="SJ55" i="93" s="1"/>
  <c r="SJ52" i="93" a="1"/>
  <c r="SJ52" i="93" s="1"/>
  <c r="SJ32" i="93" a="1"/>
  <c r="SJ32" i="93" s="1"/>
  <c r="RE15" i="93" a="1"/>
  <c r="RE15" i="93" s="1"/>
  <c r="RE12" i="93" a="1"/>
  <c r="RE12" i="93" s="1"/>
  <c r="TF17" i="91"/>
  <c r="TF16" i="91" s="1"/>
  <c r="TF15" i="91" s="1"/>
  <c r="RE52" i="93" a="1"/>
  <c r="RE52" i="93" s="1"/>
  <c r="RE32" i="93" a="1"/>
  <c r="RE32" i="93" s="1"/>
  <c r="RE55" i="93" a="1"/>
  <c r="RE55" i="93" s="1"/>
  <c r="FG12" i="93" a="1"/>
  <c r="FG12" i="93" s="1"/>
  <c r="FG15" i="93" a="1"/>
  <c r="FG15" i="93" s="1"/>
  <c r="HH17" i="91"/>
  <c r="HH16" i="91" s="1"/>
  <c r="HH15" i="91" s="1"/>
  <c r="FG55" i="93" a="1"/>
  <c r="FG55" i="93" s="1"/>
  <c r="FG52" i="93" a="1"/>
  <c r="FG52" i="93" s="1"/>
  <c r="FG32" i="93" a="1"/>
  <c r="FG32" i="93" s="1"/>
  <c r="KA15" i="93" a="1"/>
  <c r="KA15" i="93" s="1"/>
  <c r="KA12" i="93" a="1"/>
  <c r="KA12" i="93" s="1"/>
  <c r="MB17" i="91"/>
  <c r="MB16" i="91" s="1"/>
  <c r="MB15" i="91" s="1"/>
  <c r="KA55" i="93" a="1"/>
  <c r="KA55" i="93" s="1"/>
  <c r="KA52" i="93" a="1"/>
  <c r="KA52" i="93" s="1"/>
  <c r="KA32" i="93" a="1"/>
  <c r="KA32" i="93" s="1"/>
  <c r="PZ12" i="93" a="1"/>
  <c r="PZ12" i="93" s="1"/>
  <c r="PZ15" i="93" a="1"/>
  <c r="PZ15" i="93" s="1"/>
  <c r="SA17" i="91"/>
  <c r="SA16" i="91" s="1"/>
  <c r="SA15" i="91" s="1"/>
  <c r="PZ52" i="93" a="1"/>
  <c r="PZ52" i="93" s="1"/>
  <c r="PZ55" i="93" a="1"/>
  <c r="PZ55" i="93" s="1"/>
  <c r="PZ32" i="93" a="1"/>
  <c r="PZ32" i="93" s="1"/>
  <c r="YI12" i="93" a="1"/>
  <c r="YI12" i="93" s="1"/>
  <c r="YI15" i="93" a="1"/>
  <c r="YI15" i="93" s="1"/>
  <c r="AAJ17" i="91"/>
  <c r="AAJ16" i="91" s="1"/>
  <c r="AAJ15" i="91" s="1"/>
  <c r="YI55" i="93" a="1"/>
  <c r="YI55" i="93" s="1"/>
  <c r="YI52" i="93" a="1"/>
  <c r="YI52" i="93" s="1"/>
  <c r="YI32" i="93" a="1"/>
  <c r="YI32" i="93" s="1"/>
  <c r="WU17" i="91"/>
  <c r="WU16" i="91" s="1"/>
  <c r="WU15" i="91" s="1"/>
  <c r="UT12" i="93" a="1"/>
  <c r="UT12" i="93" s="1"/>
  <c r="UT15" i="93" a="1"/>
  <c r="UT15" i="93" s="1"/>
  <c r="UT52" i="93" a="1"/>
  <c r="UT52" i="93" s="1"/>
  <c r="UT55" i="93" a="1"/>
  <c r="UT55" i="93" s="1"/>
  <c r="UT32" i="93" a="1"/>
  <c r="UT32" i="93" s="1"/>
  <c r="IV15" i="93" a="1"/>
  <c r="IV15" i="93" s="1"/>
  <c r="IV12" i="93" a="1"/>
  <c r="IV12" i="93" s="1"/>
  <c r="KW17" i="91"/>
  <c r="KW16" i="91" s="1"/>
  <c r="KW15" i="91" s="1"/>
  <c r="IV55" i="93" a="1"/>
  <c r="IV55" i="93" s="1"/>
  <c r="IV52" i="93" a="1"/>
  <c r="IV52" i="93" s="1"/>
  <c r="IV32" i="93" a="1"/>
  <c r="IV32" i="93" s="1"/>
  <c r="N21" i="93" l="1"/>
  <c r="AL21" i="93"/>
  <c r="AG61" i="93"/>
  <c r="W62" i="93"/>
  <c r="AC25" i="93"/>
  <c r="AI62" i="93"/>
  <c r="AD61" i="93"/>
  <c r="AG62" i="93"/>
  <c r="W61" i="93"/>
  <c r="K21" i="93"/>
  <c r="AH42" i="93" a="1"/>
  <c r="AH42" i="93" s="1"/>
  <c r="AJ42" i="93" a="1"/>
  <c r="AJ42" i="93" s="1"/>
  <c r="K41" i="93" a="1"/>
  <c r="K41" i="93" s="1"/>
  <c r="AE45" i="93" a="1"/>
  <c r="AE45" i="93" s="1"/>
  <c r="V22" i="93"/>
  <c r="AF36" i="93" a="1"/>
  <c r="AF36" i="93" s="1"/>
  <c r="AE42" i="93" a="1"/>
  <c r="AE42" i="93" s="1"/>
  <c r="K64" i="93"/>
  <c r="Z35" i="93" a="1"/>
  <c r="Z35" i="93" s="1"/>
  <c r="AE41" i="93" a="1"/>
  <c r="AE41" i="93" s="1"/>
  <c r="AA45" i="93" a="1"/>
  <c r="AA45" i="93" s="1"/>
  <c r="X42" i="93" a="1"/>
  <c r="X42" i="93" s="1"/>
  <c r="S18" i="93"/>
  <c r="R22" i="93"/>
  <c r="AG35" i="93" a="1"/>
  <c r="AG35" i="93" s="1"/>
  <c r="AA22" i="93"/>
  <c r="N33" i="93" a="1"/>
  <c r="N33" i="93" s="1"/>
  <c r="M19" i="93"/>
  <c r="AC42" i="93" a="1"/>
  <c r="AC42" i="93" s="1"/>
  <c r="AB55" i="93"/>
  <c r="AB41" i="93" a="1"/>
  <c r="AB41" i="93" s="1"/>
  <c r="V61" i="93"/>
  <c r="V21" i="93"/>
  <c r="AC41" i="93" a="1"/>
  <c r="AC41" i="93" s="1"/>
  <c r="N42" i="93" a="1"/>
  <c r="N42" i="93" s="1"/>
  <c r="O42" i="93" a="1"/>
  <c r="O42" i="93" s="1"/>
  <c r="AJ13" i="93"/>
  <c r="O41" i="93" a="1"/>
  <c r="O41" i="93" s="1"/>
  <c r="M18" i="93"/>
  <c r="I22" i="93"/>
  <c r="AF13" i="93"/>
  <c r="AB62" i="93"/>
  <c r="X22" i="93"/>
  <c r="Y13" i="93"/>
  <c r="K53" i="93"/>
  <c r="AI25" i="93"/>
  <c r="X59" i="93"/>
  <c r="T41" i="93" a="1"/>
  <c r="T41" i="93" s="1"/>
  <c r="AE21" i="93"/>
  <c r="AD33" i="93" a="1"/>
  <c r="AD33" i="93" s="1"/>
  <c r="Y15" i="93"/>
  <c r="I21" i="93"/>
  <c r="AA53" i="93"/>
  <c r="T33" i="93" a="1"/>
  <c r="T33" i="93" s="1"/>
  <c r="AE22" i="93"/>
  <c r="X41" i="93" a="1"/>
  <c r="X41" i="93" s="1"/>
  <c r="Y22" i="93"/>
  <c r="AK13" i="93"/>
  <c r="AK15" i="93"/>
  <c r="AG41" i="93" a="1"/>
  <c r="AG41" i="93" s="1"/>
  <c r="AC24" i="93"/>
  <c r="Y62" i="93"/>
  <c r="W21" i="93"/>
  <c r="R16" i="93"/>
  <c r="N22" i="93"/>
  <c r="L62" i="93"/>
  <c r="AG56" i="93"/>
  <c r="AF44" i="93" a="1"/>
  <c r="AF44" i="93" s="1"/>
  <c r="AD18" i="93"/>
  <c r="AI42" i="93" a="1"/>
  <c r="AI42" i="93" s="1"/>
  <c r="AC45" i="93" a="1"/>
  <c r="AC45" i="93" s="1"/>
  <c r="U32" i="93" a="1"/>
  <c r="U32" i="93" s="1"/>
  <c r="T24" i="93"/>
  <c r="L56" i="93"/>
  <c r="N24" i="93"/>
  <c r="N12" i="93"/>
  <c r="AG24" i="93"/>
  <c r="Y38" i="93" a="1"/>
  <c r="Y38" i="93" s="1"/>
  <c r="W35" i="93" a="1"/>
  <c r="W35" i="93" s="1"/>
  <c r="W59" i="93"/>
  <c r="T35" i="93" a="1"/>
  <c r="T35" i="93" s="1"/>
  <c r="AI39" i="93" a="1"/>
  <c r="AI39" i="93" s="1"/>
  <c r="AF59" i="93"/>
  <c r="W44" i="93" a="1"/>
  <c r="W44" i="93" s="1"/>
  <c r="T32" i="93" a="1"/>
  <c r="T32" i="93" s="1"/>
  <c r="AC59" i="93"/>
  <c r="AI55" i="93"/>
  <c r="AG65" i="93"/>
  <c r="Y36" i="93" a="1"/>
  <c r="Y36" i="93" s="1"/>
  <c r="S45" i="93" a="1"/>
  <c r="S45" i="93" s="1"/>
  <c r="S59" i="93"/>
  <c r="Q52" i="93"/>
  <c r="AC58" i="93"/>
  <c r="R64" i="93"/>
  <c r="AL38" i="93" a="1"/>
  <c r="AL38" i="93" s="1"/>
  <c r="O45" i="93" a="1"/>
  <c r="O45" i="93" s="1"/>
  <c r="L19" i="93"/>
  <c r="J55" i="93"/>
  <c r="AF55" i="93"/>
  <c r="AB52" i="93"/>
  <c r="U24" i="93"/>
  <c r="I58" i="93"/>
  <c r="J15" i="93"/>
  <c r="AH65" i="93"/>
  <c r="AD16" i="93"/>
  <c r="AB35" i="93" a="1"/>
  <c r="AB35" i="93" s="1"/>
  <c r="X24" i="93"/>
  <c r="X15" i="93"/>
  <c r="AI38" i="93" a="1"/>
  <c r="AI38" i="93" s="1"/>
  <c r="AA58" i="93"/>
  <c r="V16" i="93"/>
  <c r="S55" i="93"/>
  <c r="Z56" i="93"/>
  <c r="AB12" i="93"/>
  <c r="R15" i="93"/>
  <c r="X65" i="93"/>
  <c r="AA18" i="93"/>
  <c r="AL55" i="93"/>
  <c r="W16" i="93"/>
  <c r="V15" i="93"/>
  <c r="Q64" i="93"/>
  <c r="W33" i="93" a="1"/>
  <c r="W33" i="93" s="1"/>
  <c r="AD25" i="93"/>
  <c r="AJ58" i="93"/>
  <c r="N64" i="93"/>
  <c r="W19" i="93"/>
  <c r="J53" i="93"/>
  <c r="Y55" i="93"/>
  <c r="AJ15" i="93"/>
  <c r="U59" i="93"/>
  <c r="U36" i="93" a="1"/>
  <c r="U36" i="93" s="1"/>
  <c r="Q12" i="93"/>
  <c r="AC65" i="93"/>
  <c r="S13" i="93"/>
  <c r="Y35" i="93" a="1"/>
  <c r="Y35" i="93" s="1"/>
  <c r="AB13" i="93"/>
  <c r="AI16" i="93"/>
  <c r="J12" i="93"/>
  <c r="P18" i="93"/>
  <c r="S15" i="93"/>
  <c r="U16" i="93"/>
  <c r="AA38" i="93" a="1"/>
  <c r="AA38" i="93" s="1"/>
  <c r="AD56" i="93"/>
  <c r="AJ32" i="93" a="1"/>
  <c r="AJ32" i="93" s="1"/>
  <c r="L55" i="93"/>
  <c r="M13" i="93"/>
  <c r="N65" i="93"/>
  <c r="T58" i="93"/>
  <c r="AA59" i="93"/>
  <c r="AJ45" i="93" a="1"/>
  <c r="AJ45" i="93" s="1"/>
  <c r="J13" i="93"/>
  <c r="R25" i="93"/>
  <c r="X53" i="93"/>
  <c r="X44" i="93" a="1"/>
  <c r="X44" i="93" s="1"/>
  <c r="I13" i="93"/>
  <c r="N32" i="93" a="1"/>
  <c r="N32" i="93" s="1"/>
  <c r="R59" i="93"/>
  <c r="P52" i="93"/>
  <c r="Z58" i="93"/>
  <c r="AE55" i="93"/>
  <c r="P55" i="93"/>
  <c r="W15" i="93"/>
  <c r="Z36" i="93" a="1"/>
  <c r="Z36" i="93" s="1"/>
  <c r="AK58" i="93"/>
  <c r="O59" i="93"/>
  <c r="S64" i="93"/>
  <c r="Y25" i="93"/>
  <c r="AH18" i="93"/>
  <c r="T59" i="93"/>
  <c r="O65" i="93"/>
  <c r="N53" i="93"/>
  <c r="S39" i="93" a="1"/>
  <c r="S39" i="93" s="1"/>
  <c r="Y59" i="93"/>
  <c r="AI65" i="93"/>
  <c r="N36" i="93" a="1"/>
  <c r="N36" i="93" s="1"/>
  <c r="T56" i="93"/>
  <c r="AF45" i="93" a="1"/>
  <c r="AF45" i="93" s="1"/>
  <c r="AK25" i="93"/>
  <c r="AG36" i="93" a="1"/>
  <c r="AG36" i="93" s="1"/>
  <c r="Z65" i="93"/>
  <c r="L15" i="93"/>
  <c r="O18" i="93"/>
  <c r="T36" i="93" a="1"/>
  <c r="T36" i="93" s="1"/>
  <c r="AB56" i="93"/>
  <c r="I18" i="93"/>
  <c r="M39" i="93" a="1"/>
  <c r="M39" i="93" s="1"/>
  <c r="AB24" i="93"/>
  <c r="AD19" i="93"/>
  <c r="AF15" i="93"/>
  <c r="AI64" i="93"/>
  <c r="Q56" i="93"/>
  <c r="O64" i="93"/>
  <c r="S56" i="93"/>
  <c r="S24" i="93"/>
  <c r="T38" i="93" a="1"/>
  <c r="T38" i="93" s="1"/>
  <c r="U19" i="93"/>
  <c r="AK44" i="93" a="1"/>
  <c r="AK44" i="93" s="1"/>
  <c r="AD59" i="93"/>
  <c r="AK53" i="93"/>
  <c r="AF33" i="93" a="1"/>
  <c r="AF33" i="93" s="1"/>
  <c r="Q15" i="93"/>
  <c r="AA19" i="93"/>
  <c r="J56" i="93"/>
  <c r="P38" i="93" a="1"/>
  <c r="P38" i="93" s="1"/>
  <c r="AH35" i="93" a="1"/>
  <c r="AH35" i="93" s="1"/>
  <c r="I15" i="93"/>
  <c r="AJ18" i="93"/>
  <c r="AH52" i="93"/>
  <c r="M38" i="93" a="1"/>
  <c r="M38" i="93" s="1"/>
  <c r="W56" i="93"/>
  <c r="V56" i="93"/>
  <c r="AD64" i="93"/>
  <c r="K56" i="93"/>
  <c r="Y56" i="93"/>
  <c r="AE59" i="93"/>
  <c r="I53" i="93"/>
  <c r="M52" i="93"/>
  <c r="R12" i="93"/>
  <c r="S19" i="93"/>
  <c r="U13" i="93"/>
  <c r="V52" i="93"/>
  <c r="AB53" i="93"/>
  <c r="AF53" i="93"/>
  <c r="M58" i="93"/>
  <c r="Q45" i="93" a="1"/>
  <c r="Q45" i="93" s="1"/>
  <c r="X19" i="93"/>
  <c r="AC16" i="93"/>
  <c r="AC15" i="93"/>
  <c r="J16" i="93"/>
  <c r="N25" i="93"/>
  <c r="Q44" i="93" a="1"/>
  <c r="Q44" i="93" s="1"/>
  <c r="U65" i="93"/>
  <c r="AC35" i="93" a="1"/>
  <c r="AC35" i="93" s="1"/>
  <c r="AH13" i="93"/>
  <c r="AI12" i="93"/>
  <c r="V25" i="93"/>
  <c r="Z24" i="93"/>
  <c r="AI13" i="93"/>
  <c r="N19" i="93"/>
  <c r="M32" i="93" a="1"/>
  <c r="M32" i="93" s="1"/>
  <c r="O25" i="93"/>
  <c r="U25" i="93"/>
  <c r="M59" i="93"/>
  <c r="AD65" i="93"/>
  <c r="Q59" i="93"/>
  <c r="I16" i="93"/>
  <c r="AL56" i="93"/>
  <c r="AD32" i="93" a="1"/>
  <c r="AD32" i="93" s="1"/>
  <c r="J52" i="93"/>
  <c r="AE18" i="93"/>
  <c r="AE53" i="93"/>
  <c r="AE52" i="93"/>
  <c r="AH56" i="93"/>
  <c r="AB19" i="93"/>
  <c r="Q35" i="93" a="1"/>
  <c r="Q35" i="93" s="1"/>
  <c r="AF12" i="93"/>
  <c r="Y19" i="93"/>
  <c r="W45" i="93" a="1"/>
  <c r="W45" i="93" s="1"/>
  <c r="R45" i="93" a="1"/>
  <c r="R45" i="93" s="1"/>
  <c r="AG45" i="93" a="1"/>
  <c r="AG45" i="93" s="1"/>
  <c r="AL25" i="93"/>
  <c r="AI15" i="93"/>
  <c r="AE25" i="93"/>
  <c r="AF39" i="93" a="1"/>
  <c r="AF39" i="93" s="1"/>
  <c r="AC32" i="93" a="1"/>
  <c r="AC32" i="93" s="1"/>
  <c r="AD55" i="93"/>
  <c r="AC33" i="93" a="1"/>
  <c r="AC33" i="93" s="1"/>
  <c r="Y12" i="93"/>
  <c r="W25" i="93"/>
  <c r="X33" i="93" a="1"/>
  <c r="X33" i="93" s="1"/>
  <c r="U55" i="93"/>
  <c r="V42" i="93" a="1"/>
  <c r="V42" i="93" s="1"/>
  <c r="S36" i="93" a="1"/>
  <c r="S36" i="93" s="1"/>
  <c r="O12" i="93"/>
  <c r="K59" i="93"/>
  <c r="L25" i="93"/>
  <c r="M64" i="93"/>
  <c r="K44" i="93" a="1"/>
  <c r="K44" i="93" s="1"/>
  <c r="J65" i="93"/>
  <c r="AH55" i="93"/>
  <c r="AD42" i="93" a="1"/>
  <c r="AD42" i="93" s="1"/>
  <c r="AD36" i="93" a="1"/>
  <c r="AD36" i="93" s="1"/>
  <c r="Y41" i="93" a="1"/>
  <c r="Y41" i="93" s="1"/>
  <c r="T25" i="93"/>
  <c r="P13" i="93"/>
  <c r="L32" i="93" a="1"/>
  <c r="L32" i="93" s="1"/>
  <c r="L18" i="93"/>
  <c r="W53" i="93"/>
  <c r="U58" i="93"/>
  <c r="O53" i="93"/>
  <c r="P42" i="93" a="1"/>
  <c r="P42" i="93" s="1"/>
  <c r="M36" i="93" a="1"/>
  <c r="M36" i="93" s="1"/>
  <c r="J19" i="93"/>
  <c r="AH21" i="93"/>
  <c r="AL52" i="93"/>
  <c r="AI52" i="93"/>
  <c r="AJ59" i="93"/>
  <c r="AJ39" i="93" a="1"/>
  <c r="AJ39" i="93" s="1"/>
  <c r="AJ22" i="93"/>
  <c r="AJ21" i="93"/>
  <c r="AA25" i="93"/>
  <c r="AE12" i="93"/>
  <c r="AA39" i="93" a="1"/>
  <c r="AA39" i="93" s="1"/>
  <c r="AB32" i="93" a="1"/>
  <c r="AB32" i="93" s="1"/>
  <c r="Z13" i="93"/>
  <c r="Z41" i="93" a="1"/>
  <c r="Z41" i="93" s="1"/>
  <c r="Z59" i="93"/>
  <c r="V64" i="93"/>
  <c r="U44" i="93" a="1"/>
  <c r="U44" i="93" s="1"/>
  <c r="T22" i="93"/>
  <c r="R38" i="93" a="1"/>
  <c r="R38" i="93" s="1"/>
  <c r="Q62" i="93"/>
  <c r="N44" i="93" a="1"/>
  <c r="N44" i="93" s="1"/>
  <c r="P64" i="93"/>
  <c r="P65" i="93"/>
  <c r="O36" i="93" a="1"/>
  <c r="O36" i="93" s="1"/>
  <c r="N52" i="93"/>
  <c r="O55" i="93"/>
  <c r="N35" i="93" a="1"/>
  <c r="N35" i="93" s="1"/>
  <c r="M44" i="93" a="1"/>
  <c r="M44" i="93" s="1"/>
  <c r="O33" i="93" a="1"/>
  <c r="O33" i="93" s="1"/>
  <c r="M12" i="93"/>
  <c r="L59" i="93"/>
  <c r="L33" i="93" a="1"/>
  <c r="L33" i="93" s="1"/>
  <c r="I52" i="93"/>
  <c r="AF65" i="93"/>
  <c r="AD53" i="93"/>
  <c r="AE64" i="93"/>
  <c r="AA32" i="93" a="1"/>
  <c r="AA32" i="93" s="1"/>
  <c r="AD12" i="93"/>
  <c r="AB42" i="93" a="1"/>
  <c r="AB42" i="93" s="1"/>
  <c r="AB45" i="93" a="1"/>
  <c r="AB45" i="93" s="1"/>
  <c r="AB61" i="93"/>
  <c r="AA62" i="93"/>
  <c r="AA55" i="93"/>
  <c r="Z32" i="93" a="1"/>
  <c r="Z32" i="93" s="1"/>
  <c r="Y32" i="93" a="1"/>
  <c r="Y32" i="93" s="1"/>
  <c r="AA21" i="93"/>
  <c r="X55" i="93"/>
  <c r="AA64" i="93"/>
  <c r="Y21" i="93"/>
  <c r="T39" i="93" a="1"/>
  <c r="T39" i="93" s="1"/>
  <c r="S32" i="93" a="1"/>
  <c r="S32" i="93" s="1"/>
  <c r="R21" i="93"/>
  <c r="R42" i="93" a="1"/>
  <c r="R42" i="93" s="1"/>
  <c r="Q21" i="93"/>
  <c r="N38" i="93" a="1"/>
  <c r="N38" i="93" s="1"/>
  <c r="P16" i="93"/>
  <c r="P15" i="93"/>
  <c r="P12" i="93"/>
  <c r="N13" i="93"/>
  <c r="N61" i="93"/>
  <c r="K25" i="93"/>
  <c r="K35" i="93" a="1"/>
  <c r="K35" i="93" s="1"/>
  <c r="I59" i="93"/>
  <c r="I12" i="93"/>
  <c r="I61" i="93"/>
  <c r="Q18" i="93"/>
  <c r="O22" i="93"/>
  <c r="AF18" i="93"/>
  <c r="AE62" i="93"/>
  <c r="AD35" i="93" a="1"/>
  <c r="AD35" i="93" s="1"/>
  <c r="AD15" i="93"/>
  <c r="AD44" i="93" a="1"/>
  <c r="AD44" i="93" s="1"/>
  <c r="AE44" i="93" a="1"/>
  <c r="AE44" i="93" s="1"/>
  <c r="AE38" i="93" a="1"/>
  <c r="AE38" i="93" s="1"/>
  <c r="AG25" i="93"/>
  <c r="AH12" i="93"/>
  <c r="AF32" i="93" a="1"/>
  <c r="AF32" i="93" s="1"/>
  <c r="AF16" i="93"/>
  <c r="AG18" i="93"/>
  <c r="AE16" i="93"/>
  <c r="AF35" i="93" a="1"/>
  <c r="AF35" i="93" s="1"/>
  <c r="AH64" i="93"/>
  <c r="AG39" i="93" a="1"/>
  <c r="AG39" i="93" s="1"/>
  <c r="AG19" i="93"/>
  <c r="AE58" i="93"/>
  <c r="W65" i="93"/>
  <c r="U64" i="93"/>
  <c r="AL39" i="93" a="1"/>
  <c r="AL39" i="93" s="1"/>
  <c r="AI58" i="93"/>
  <c r="AK21" i="93"/>
  <c r="AH38" i="93" a="1"/>
  <c r="AH38" i="93" s="1"/>
  <c r="AI35" i="93" a="1"/>
  <c r="AI35" i="93" s="1"/>
  <c r="AL24" i="93"/>
  <c r="AF25" i="93"/>
  <c r="AG22" i="93"/>
  <c r="AG42" i="93" a="1"/>
  <c r="AG42" i="93" s="1"/>
  <c r="AA13" i="93"/>
  <c r="AB64" i="93"/>
  <c r="Z33" i="93" a="1"/>
  <c r="Z33" i="93" s="1"/>
  <c r="AB33" i="93" a="1"/>
  <c r="AB33" i="93" s="1"/>
  <c r="AB65" i="93"/>
  <c r="Z16" i="93"/>
  <c r="X56" i="93"/>
  <c r="V38" i="93" a="1"/>
  <c r="V38" i="93" s="1"/>
  <c r="V58" i="93"/>
  <c r="T52" i="93"/>
  <c r="T53" i="93"/>
  <c r="R62" i="93"/>
  <c r="P39" i="93" a="1"/>
  <c r="P39" i="93" s="1"/>
  <c r="N45" i="93" a="1"/>
  <c r="N45" i="93" s="1"/>
  <c r="L16" i="93"/>
  <c r="I62" i="93"/>
  <c r="K58" i="93"/>
  <c r="AL35" i="93" a="1"/>
  <c r="AL35" i="93" s="1"/>
  <c r="AH36" i="93" a="1"/>
  <c r="AH36" i="93" s="1"/>
  <c r="U53" i="93"/>
  <c r="V36" i="93" a="1"/>
  <c r="V36" i="93" s="1"/>
  <c r="Q13" i="93"/>
  <c r="J21" i="93"/>
  <c r="AD45" i="93" a="1"/>
  <c r="AD45" i="93" s="1"/>
  <c r="AC12" i="93"/>
  <c r="N41" i="93" a="1"/>
  <c r="N41" i="93" s="1"/>
  <c r="AF42" i="93" a="1"/>
  <c r="AF42" i="93" s="1"/>
  <c r="AL44" i="93" a="1"/>
  <c r="AL44" i="93" s="1"/>
  <c r="AH33" i="93" a="1"/>
  <c r="AH33" i="93" s="1"/>
  <c r="AH22" i="93"/>
  <c r="AE33" i="93" a="1"/>
  <c r="AE33" i="93" s="1"/>
  <c r="AH62" i="93"/>
  <c r="AH25" i="93"/>
  <c r="AF64" i="93"/>
  <c r="AD13" i="93"/>
  <c r="AB38" i="93" a="1"/>
  <c r="AB38" i="93" s="1"/>
  <c r="W13" i="93"/>
  <c r="X58" i="93"/>
  <c r="Y58" i="93"/>
  <c r="V59" i="93"/>
  <c r="V44" i="93" a="1"/>
  <c r="V44" i="93" s="1"/>
  <c r="S22" i="93"/>
  <c r="P44" i="93" a="1"/>
  <c r="P44" i="93" s="1"/>
  <c r="Q32" i="93" a="1"/>
  <c r="Q32" i="93" s="1"/>
  <c r="O39" i="93" a="1"/>
  <c r="O39" i="93" s="1"/>
  <c r="O61" i="93"/>
  <c r="O24" i="93"/>
  <c r="N39" i="93" a="1"/>
  <c r="N39" i="93" s="1"/>
  <c r="L64" i="93"/>
  <c r="M25" i="93"/>
  <c r="K61" i="93"/>
  <c r="AG15" i="93"/>
  <c r="AC13" i="93"/>
  <c r="Y33" i="93" a="1"/>
  <c r="Y33" i="93" s="1"/>
  <c r="AB36" i="93" a="1"/>
  <c r="AB36" i="93" s="1"/>
  <c r="T12" i="93"/>
  <c r="AJ19" i="93"/>
  <c r="AJ25" i="93"/>
  <c r="AL61" i="93"/>
  <c r="AL53" i="93"/>
  <c r="AJ16" i="93"/>
  <c r="AF41" i="93" a="1"/>
  <c r="AF41" i="93" s="1"/>
  <c r="AF62" i="93"/>
  <c r="AL15" i="93"/>
  <c r="AC36" i="93" a="1"/>
  <c r="AC36" i="93" s="1"/>
  <c r="AC62" i="93"/>
  <c r="X16" i="93"/>
  <c r="X45" i="93" a="1"/>
  <c r="X45" i="93" s="1"/>
  <c r="X25" i="93"/>
  <c r="X35" i="93" a="1"/>
  <c r="X35" i="93" s="1"/>
  <c r="X62" i="93"/>
  <c r="S44" i="93" a="1"/>
  <c r="S44" i="93" s="1"/>
  <c r="S65" i="93"/>
  <c r="T18" i="93"/>
  <c r="R35" i="93" a="1"/>
  <c r="R35" i="93" s="1"/>
  <c r="Q24" i="93"/>
  <c r="R65" i="93"/>
  <c r="P35" i="93" a="1"/>
  <c r="P35" i="93" s="1"/>
  <c r="I65" i="93"/>
  <c r="Z21" i="93"/>
  <c r="AA12" i="93"/>
  <c r="R52" i="93"/>
  <c r="O62" i="93"/>
  <c r="AH59" i="93"/>
  <c r="AD38" i="93" a="1"/>
  <c r="AD38" i="93" s="1"/>
  <c r="R55" i="93"/>
  <c r="P62" i="93"/>
  <c r="AK22" i="93"/>
  <c r="AK64" i="93"/>
  <c r="AF52" i="93"/>
  <c r="AE13" i="93"/>
  <c r="AL18" i="93"/>
  <c r="AI22" i="93"/>
  <c r="AJ38" i="93" a="1"/>
  <c r="AJ38" i="93" s="1"/>
  <c r="AL33" i="93" a="1"/>
  <c r="AL33" i="93" s="1"/>
  <c r="AE35" i="93" a="1"/>
  <c r="AE35" i="93" s="1"/>
  <c r="AG59" i="93"/>
  <c r="Z44" i="93" a="1"/>
  <c r="Z44" i="93" s="1"/>
  <c r="AA24" i="93"/>
  <c r="X36" i="93" a="1"/>
  <c r="X36" i="93" s="1"/>
  <c r="Y65" i="93"/>
  <c r="Y52" i="93"/>
  <c r="T61" i="93"/>
  <c r="T19" i="93"/>
  <c r="P19" i="93"/>
  <c r="Q25" i="93"/>
  <c r="O15" i="93"/>
  <c r="O19" i="93"/>
  <c r="O35" i="93" a="1"/>
  <c r="O35" i="93" s="1"/>
  <c r="P32" i="93" a="1"/>
  <c r="P32" i="93" s="1"/>
  <c r="N62" i="93"/>
  <c r="J18" i="93"/>
  <c r="AI19" i="93"/>
  <c r="AF58" i="93"/>
  <c r="AE65" i="93"/>
  <c r="X52" i="93"/>
  <c r="U39" i="93" a="1"/>
  <c r="U39" i="93" s="1"/>
  <c r="V33" i="93" a="1"/>
  <c r="V33" i="93" s="1"/>
  <c r="S61" i="93"/>
  <c r="O58" i="93"/>
  <c r="AI18" i="93"/>
  <c r="AJ52" i="93"/>
  <c r="AG16" i="93"/>
  <c r="AJ53" i="93"/>
  <c r="AE39" i="93" a="1"/>
  <c r="AE39" i="93" s="1"/>
  <c r="AJ64" i="93"/>
  <c r="AF19" i="93"/>
  <c r="AK24" i="93"/>
  <c r="AE61" i="93"/>
  <c r="AL64" i="93"/>
  <c r="AI45" i="93" a="1"/>
  <c r="AI45" i="93" s="1"/>
  <c r="AJ65" i="93"/>
  <c r="AG53" i="93"/>
  <c r="AJ41" i="93" a="1"/>
  <c r="AJ41" i="93" s="1"/>
  <c r="AK39" i="93" a="1"/>
  <c r="AK39" i="93" s="1"/>
  <c r="AI61" i="93"/>
  <c r="AH41" i="93" a="1"/>
  <c r="AH41" i="93" s="1"/>
  <c r="AH24" i="93"/>
  <c r="AL32" i="93" a="1"/>
  <c r="AL32" i="93" s="1"/>
  <c r="AI59" i="93"/>
  <c r="AK35" i="93" a="1"/>
  <c r="AK35" i="93" s="1"/>
  <c r="AL58" i="93"/>
  <c r="AG55" i="93"/>
  <c r="AL65" i="93"/>
  <c r="AG32" i="93" a="1"/>
  <c r="AG32" i="93" s="1"/>
  <c r="AK38" i="93" a="1"/>
  <c r="AK38" i="93" s="1"/>
  <c r="AH58" i="93"/>
  <c r="AH16" i="93"/>
  <c r="AG52" i="93"/>
  <c r="AJ61" i="93"/>
  <c r="AJ62" i="93"/>
  <c r="AF24" i="93"/>
  <c r="AI21" i="93"/>
  <c r="AL12" i="93"/>
  <c r="AG33" i="93" a="1"/>
  <c r="AG33" i="93" s="1"/>
  <c r="AG44" i="93" a="1"/>
  <c r="AG44" i="93" s="1"/>
  <c r="AJ55" i="93"/>
  <c r="AH53" i="93"/>
  <c r="AH45" i="93" a="1"/>
  <c r="AH45" i="93" s="1"/>
  <c r="AK33" i="93" a="1"/>
  <c r="AK33" i="93" s="1"/>
  <c r="AG64" i="93"/>
  <c r="AK62" i="93"/>
  <c r="AK61" i="93"/>
  <c r="AK19" i="93"/>
  <c r="AH61" i="93"/>
  <c r="AK55" i="93"/>
  <c r="AJ35" i="93" a="1"/>
  <c r="AJ35" i="93" s="1"/>
  <c r="AI53" i="93"/>
  <c r="AL42" i="93" a="1"/>
  <c r="AL42" i="93" s="1"/>
  <c r="AK36" i="93" a="1"/>
  <c r="AK36" i="93" s="1"/>
  <c r="AF38" i="93" a="1"/>
  <c r="AF38" i="93" s="1"/>
  <c r="AJ12" i="93"/>
  <c r="AE24" i="93"/>
  <c r="AK45" i="93" a="1"/>
  <c r="AK45" i="93" s="1"/>
  <c r="AG12" i="93"/>
  <c r="AK52" i="93"/>
  <c r="AL59" i="93"/>
  <c r="I64" i="93"/>
  <c r="I24" i="93"/>
  <c r="K38" i="93" a="1"/>
  <c r="K38" i="93" s="1"/>
  <c r="L35" i="93" a="1"/>
  <c r="L35" i="93" s="1"/>
  <c r="M45" i="93" a="1"/>
  <c r="M45" i="93" s="1"/>
  <c r="M24" i="93"/>
  <c r="N58" i="93"/>
  <c r="L61" i="93"/>
  <c r="M16" i="93"/>
  <c r="R33" i="93" a="1"/>
  <c r="R33" i="93" s="1"/>
  <c r="S21" i="93"/>
  <c r="R24" i="93"/>
  <c r="U42" i="93" a="1"/>
  <c r="U42" i="93" s="1"/>
  <c r="T21" i="93"/>
  <c r="V41" i="93" a="1"/>
  <c r="V41" i="93" s="1"/>
  <c r="V39" i="93" a="1"/>
  <c r="V39" i="93" s="1"/>
  <c r="Y16" i="93"/>
  <c r="AB39" i="93" a="1"/>
  <c r="AB39" i="93" s="1"/>
  <c r="Z15" i="93"/>
  <c r="AB21" i="93"/>
  <c r="Y39" i="93" a="1"/>
  <c r="Y39" i="93" s="1"/>
  <c r="AA56" i="93"/>
  <c r="AC55" i="93"/>
  <c r="AB18" i="93"/>
  <c r="AC19" i="93"/>
  <c r="AE56" i="93"/>
  <c r="AL22" i="93"/>
  <c r="AL13" i="93"/>
  <c r="AK42" i="93" a="1"/>
  <c r="AK42" i="93" s="1"/>
  <c r="AK56" i="93"/>
  <c r="AI32" i="93" a="1"/>
  <c r="AI32" i="93" s="1"/>
  <c r="AH39" i="93" a="1"/>
  <c r="AH39" i="93" s="1"/>
  <c r="AK32" i="93" a="1"/>
  <c r="AK32" i="93" s="1"/>
  <c r="AG58" i="93"/>
  <c r="M65" i="93"/>
  <c r="L53" i="93"/>
  <c r="I25" i="93"/>
  <c r="J25" i="93"/>
  <c r="L65" i="93"/>
  <c r="M61" i="93"/>
  <c r="M55" i="93"/>
  <c r="R56" i="93"/>
  <c r="Q41" i="93" a="1"/>
  <c r="Q41" i="93" s="1"/>
  <c r="Q16" i="93"/>
  <c r="R13" i="93"/>
  <c r="T65" i="93"/>
  <c r="R41" i="93" a="1"/>
  <c r="R41" i="93" s="1"/>
  <c r="T42" i="93" a="1"/>
  <c r="T42" i="93" s="1"/>
  <c r="R39" i="93" a="1"/>
  <c r="R39" i="93" s="1"/>
  <c r="S33" i="93" a="1"/>
  <c r="S33" i="93" s="1"/>
  <c r="T64" i="93"/>
  <c r="U41" i="93" a="1"/>
  <c r="U41" i="93" s="1"/>
  <c r="U56" i="93"/>
  <c r="W64" i="93"/>
  <c r="Y53" i="93"/>
  <c r="W22" i="93"/>
  <c r="W41" i="93" a="1"/>
  <c r="W41" i="93" s="1"/>
  <c r="X32" i="93" a="1"/>
  <c r="X32" i="93" s="1"/>
  <c r="Z12" i="93"/>
  <c r="Z64" i="93"/>
  <c r="Z42" i="93" a="1"/>
  <c r="Z42" i="93" s="1"/>
  <c r="Z61" i="93"/>
  <c r="AD22" i="93"/>
  <c r="AE36" i="93" a="1"/>
  <c r="AE36" i="93" s="1"/>
  <c r="AC52" i="93"/>
  <c r="AG21" i="93"/>
  <c r="AE32" i="93" a="1"/>
  <c r="AE32" i="93" s="1"/>
  <c r="AK12" i="93"/>
  <c r="AJ24" i="93"/>
  <c r="AK41" i="93" a="1"/>
  <c r="AK41" i="93" s="1"/>
  <c r="AJ33" i="93" a="1"/>
  <c r="AJ33" i="93" s="1"/>
  <c r="AK16" i="93"/>
  <c r="AH32" i="93" a="1"/>
  <c r="AH32" i="93" s="1"/>
  <c r="AG38" i="93" a="1"/>
  <c r="AG38" i="93" s="1"/>
  <c r="AL36" i="93" a="1"/>
  <c r="AL36" i="93" s="1"/>
  <c r="AK18" i="93"/>
  <c r="I55" i="93"/>
  <c r="J64" i="93"/>
  <c r="K65" i="93"/>
  <c r="L24" i="93"/>
  <c r="M22" i="93"/>
  <c r="O32" i="93" a="1"/>
  <c r="O32" i="93" s="1"/>
  <c r="S35" i="93" a="1"/>
  <c r="S35" i="93" s="1"/>
  <c r="S42" i="93" a="1"/>
  <c r="S42" i="93" s="1"/>
  <c r="U22" i="93"/>
  <c r="U21" i="93"/>
  <c r="U15" i="93"/>
  <c r="U61" i="93"/>
  <c r="Y42" i="93" a="1"/>
  <c r="Y42" i="93" s="1"/>
  <c r="X12" i="93"/>
  <c r="V19" i="93"/>
  <c r="V45" i="93" a="1"/>
  <c r="V45" i="93" s="1"/>
  <c r="W39" i="93" a="1"/>
  <c r="W39" i="93" s="1"/>
  <c r="U35" i="93" a="1"/>
  <c r="U35" i="93" s="1"/>
  <c r="X64" i="93"/>
  <c r="Y45" i="93" a="1"/>
  <c r="Y45" i="93" s="1"/>
  <c r="X21" i="93"/>
  <c r="Y24" i="93"/>
  <c r="AB58" i="93"/>
  <c r="AA61" i="93"/>
  <c r="Z19" i="93"/>
  <c r="AC22" i="93"/>
  <c r="AC64" i="93"/>
  <c r="AC39" i="93" a="1"/>
  <c r="AC39" i="93" s="1"/>
  <c r="AA15" i="93"/>
  <c r="AC53" i="93"/>
  <c r="AE15" i="93"/>
  <c r="AJ44" i="93" a="1"/>
  <c r="AJ44" i="93" s="1"/>
  <c r="AH19" i="93"/>
  <c r="AD24" i="93"/>
  <c r="AJ36" i="93" a="1"/>
  <c r="AJ36" i="93" s="1"/>
  <c r="J22" i="93"/>
  <c r="I56" i="93"/>
  <c r="J59" i="93"/>
  <c r="K62" i="93"/>
  <c r="I19" i="93"/>
  <c r="L42" i="93" a="1"/>
  <c r="L42" i="93" s="1"/>
  <c r="L52" i="93"/>
  <c r="L45" i="93" a="1"/>
  <c r="L45" i="93" s="1"/>
  <c r="L58" i="93"/>
  <c r="P56" i="93"/>
  <c r="P58" i="93"/>
  <c r="N59" i="93"/>
  <c r="P41" i="93" a="1"/>
  <c r="P41" i="93" s="1"/>
  <c r="Q55" i="93"/>
  <c r="Q33" i="93" a="1"/>
  <c r="Q33" i="93" s="1"/>
  <c r="N18" i="93"/>
  <c r="S41" i="93" a="1"/>
  <c r="S41" i="93" s="1"/>
  <c r="T62" i="93"/>
  <c r="U38" i="93" a="1"/>
  <c r="U38" i="93" s="1"/>
  <c r="V55" i="93"/>
  <c r="V65" i="93"/>
  <c r="X39" i="93" a="1"/>
  <c r="X39" i="93" s="1"/>
  <c r="Y44" i="93" a="1"/>
  <c r="Y44" i="93" s="1"/>
  <c r="Z25" i="93"/>
  <c r="Z39" i="93" a="1"/>
  <c r="Z39" i="93" s="1"/>
  <c r="Z53" i="93"/>
  <c r="AB15" i="93"/>
  <c r="AB25" i="93"/>
  <c r="AD62" i="93"/>
  <c r="AD52" i="93"/>
  <c r="AF22" i="93"/>
  <c r="AI56" i="93"/>
  <c r="AI24" i="93"/>
  <c r="AI44" i="93" a="1"/>
  <c r="AI44" i="93" s="1"/>
  <c r="AL41" i="93" a="1"/>
  <c r="AL41" i="93" s="1"/>
  <c r="AL19" i="93"/>
  <c r="L21" i="93"/>
  <c r="K52" i="93"/>
  <c r="J62" i="93"/>
  <c r="M42" i="93" a="1"/>
  <c r="M42" i="93" s="1"/>
  <c r="M41" i="93" a="1"/>
  <c r="M41" i="93" s="1"/>
  <c r="L36" i="93" a="1"/>
  <c r="L36" i="93" s="1"/>
  <c r="L13" i="93"/>
  <c r="M21" i="93"/>
  <c r="P22" i="93"/>
  <c r="Q42" i="93" a="1"/>
  <c r="Q42" i="93" s="1"/>
  <c r="Q38" i="93" a="1"/>
  <c r="Q38" i="93" s="1"/>
  <c r="R58" i="93"/>
  <c r="S62" i="93"/>
  <c r="U33" i="93" a="1"/>
  <c r="U33" i="93" s="1"/>
  <c r="R32" i="93" a="1"/>
  <c r="R32" i="93" s="1"/>
  <c r="U45" i="93" a="1"/>
  <c r="U45" i="93" s="1"/>
  <c r="U12" i="93"/>
  <c r="U52" i="93"/>
  <c r="W24" i="93"/>
  <c r="X18" i="93"/>
  <c r="X38" i="93" a="1"/>
  <c r="X38" i="93" s="1"/>
  <c r="Y18" i="93"/>
  <c r="Z22" i="93"/>
  <c r="AB16" i="93"/>
  <c r="Z18" i="93"/>
  <c r="AA36" i="93" a="1"/>
  <c r="AA36" i="93" s="1"/>
  <c r="AC18" i="93"/>
  <c r="AD21" i="93"/>
  <c r="AF21" i="93"/>
  <c r="AD58" i="93"/>
  <c r="AD41" i="93" a="1"/>
  <c r="AD41" i="93" s="1"/>
  <c r="AL45" i="93" a="1"/>
  <c r="AL45" i="93" s="1"/>
  <c r="AL62" i="93"/>
  <c r="AH15" i="93"/>
  <c r="AG13" i="93"/>
  <c r="AI36" i="93" a="1"/>
  <c r="AI36" i="93" s="1"/>
  <c r="AI33" i="93" a="1"/>
  <c r="AI33" i="93" s="1"/>
  <c r="AE19" i="93"/>
  <c r="AI41" i="93" a="1"/>
  <c r="AI41" i="93" s="1"/>
  <c r="K12" i="93"/>
  <c r="K55" i="93"/>
  <c r="J58" i="93"/>
  <c r="L39" i="93" a="1"/>
  <c r="L39" i="93" s="1"/>
  <c r="M35" i="93" a="1"/>
  <c r="M35" i="93" s="1"/>
  <c r="K22" i="93"/>
  <c r="O21" i="93"/>
  <c r="O52" i="93"/>
  <c r="N56" i="93"/>
  <c r="Q36" i="93" a="1"/>
  <c r="Q36" i="93" s="1"/>
  <c r="P59" i="93"/>
  <c r="P53" i="93"/>
  <c r="Q39" i="93" a="1"/>
  <c r="Q39" i="93" s="1"/>
  <c r="Q58" i="93"/>
  <c r="R36" i="93" a="1"/>
  <c r="R36" i="93" s="1"/>
  <c r="S52" i="93"/>
  <c r="R61" i="93"/>
  <c r="R53" i="93"/>
  <c r="T44" i="93" a="1"/>
  <c r="T44" i="93" s="1"/>
  <c r="V32" i="93" a="1"/>
  <c r="V32" i="93" s="1"/>
  <c r="T45" i="93" a="1"/>
  <c r="T45" i="93" s="1"/>
  <c r="S25" i="93"/>
  <c r="V13" i="93"/>
  <c r="W32" i="93" a="1"/>
  <c r="W32" i="93" s="1"/>
  <c r="U18" i="93"/>
  <c r="U62" i="93"/>
  <c r="V35" i="93" a="1"/>
  <c r="V35" i="93" s="1"/>
  <c r="V12" i="93"/>
  <c r="X13" i="93"/>
  <c r="Z55" i="93"/>
  <c r="W36" i="93" a="1"/>
  <c r="W36" i="93" s="1"/>
  <c r="Z52" i="93"/>
  <c r="AA52" i="93"/>
  <c r="AC56" i="93"/>
  <c r="Y61" i="93"/>
  <c r="AA44" i="93" a="1"/>
  <c r="AA44" i="93" s="1"/>
  <c r="Z45" i="93" a="1"/>
  <c r="Z45" i="93" s="1"/>
  <c r="Z38" i="93" a="1"/>
  <c r="Z38" i="93" s="1"/>
  <c r="AC21" i="93"/>
  <c r="AA16" i="93"/>
  <c r="K24" i="93"/>
  <c r="K15" i="93"/>
  <c r="J61" i="93"/>
  <c r="K32" i="93" a="1"/>
  <c r="K32" i="93" s="1"/>
  <c r="M62" i="93"/>
  <c r="N16" i="93"/>
  <c r="L41" i="93" a="1"/>
  <c r="L41" i="93" s="1"/>
  <c r="O13" i="93"/>
  <c r="M53" i="93"/>
  <c r="P21" i="93"/>
  <c r="Q65" i="93"/>
  <c r="O16" i="93"/>
  <c r="Q22" i="93"/>
  <c r="Q53" i="93"/>
  <c r="Q61" i="93"/>
  <c r="P25" i="93"/>
  <c r="R44" i="93" a="1"/>
  <c r="R44" i="93" s="1"/>
  <c r="Q19" i="93"/>
  <c r="S38" i="93" a="1"/>
  <c r="S38" i="93" s="1"/>
  <c r="S58" i="93"/>
  <c r="S53" i="93"/>
  <c r="T15" i="93"/>
  <c r="W58" i="93"/>
  <c r="W38" i="93" a="1"/>
  <c r="W38" i="93" s="1"/>
  <c r="V24" i="93"/>
  <c r="AA35" i="93" a="1"/>
  <c r="AA35" i="93" s="1"/>
  <c r="AC61" i="93"/>
  <c r="AF61" i="93"/>
  <c r="AJ56" i="93"/>
  <c r="AK65" i="93"/>
  <c r="K18" i="93"/>
  <c r="K19" i="93"/>
  <c r="L12" i="93"/>
  <c r="L22" i="93"/>
  <c r="M56" i="93"/>
  <c r="L44" i="93" a="1"/>
  <c r="L44" i="93" s="1"/>
  <c r="M33" i="93" a="1"/>
  <c r="M33" i="93" s="1"/>
  <c r="L38" i="93" a="1"/>
  <c r="L38" i="93" s="1"/>
  <c r="N55" i="93"/>
  <c r="M15" i="93"/>
  <c r="P24" i="93"/>
  <c r="O56" i="93"/>
  <c r="P61" i="93"/>
  <c r="R18" i="93"/>
  <c r="P45" i="93" a="1"/>
  <c r="P45" i="93" s="1"/>
  <c r="R19" i="93"/>
  <c r="S12" i="93"/>
  <c r="S16" i="93"/>
  <c r="W42" i="93" a="1"/>
  <c r="W42" i="93" s="1"/>
  <c r="W55" i="93"/>
  <c r="V62" i="93"/>
  <c r="V18" i="93"/>
  <c r="V53" i="93"/>
  <c r="W18" i="93"/>
  <c r="Y64" i="93"/>
  <c r="AA65" i="93"/>
  <c r="AB59" i="93"/>
  <c r="AA41" i="93" a="1"/>
  <c r="AA41" i="93" s="1"/>
  <c r="AA33" i="93" a="1"/>
  <c r="AA33" i="93" s="1"/>
  <c r="AB22" i="93"/>
  <c r="AH44" i="93" a="1"/>
  <c r="AH44" i="93" s="1"/>
  <c r="AL16" i="93"/>
  <c r="AK59" i="93"/>
  <c r="AF56" i="93"/>
  <c r="AD39" i="93" a="1"/>
  <c r="AD39" i="93" s="1"/>
  <c r="AC44" i="93" a="1"/>
  <c r="AC44" i="93" s="1"/>
  <c r="AC38" i="93" a="1"/>
  <c r="AC38" i="93" s="1"/>
  <c r="AB44" i="93" a="1"/>
  <c r="AB44" i="93" s="1"/>
  <c r="Z62" i="93"/>
  <c r="AA42" i="93" a="1"/>
  <c r="AA42" i="93" s="1"/>
  <c r="X61" i="93"/>
  <c r="W52" i="93"/>
  <c r="W12" i="93"/>
  <c r="T16" i="93"/>
  <c r="T13" i="93"/>
  <c r="T55" i="93"/>
  <c r="P33" i="93" a="1"/>
  <c r="P33" i="93" s="1"/>
  <c r="O44" i="93" a="1"/>
  <c r="O44" i="93" s="1"/>
  <c r="P36" i="93" a="1"/>
  <c r="P36" i="93" s="1"/>
  <c r="N15" i="93"/>
  <c r="O38" i="93" a="1"/>
  <c r="O38" i="93" s="1"/>
  <c r="K16" i="93"/>
  <c r="J24" i="93"/>
  <c r="K13" i="93"/>
  <c r="C25" i="62"/>
  <c r="AI86" i="93" l="1" a="1"/>
  <c r="AI86" i="93" s="1"/>
  <c r="AI101" i="93" s="1"/>
  <c r="AH74" i="93" a="1"/>
  <c r="AH74" i="93" s="1"/>
  <c r="AG30" i="68" s="1"/>
  <c r="T89" i="93" a="1"/>
  <c r="T89" i="93" s="1"/>
  <c r="T104" i="93" s="1"/>
  <c r="AC76" i="93" a="1"/>
  <c r="AC76" i="93" s="1"/>
  <c r="AB32" i="68" s="1"/>
  <c r="AA76" i="93" a="1"/>
  <c r="AA76" i="93" s="1"/>
  <c r="Z32" i="68" s="1"/>
  <c r="S83" i="93" a="1"/>
  <c r="S83" i="93" s="1"/>
  <c r="S98" i="93" s="1"/>
  <c r="AJ90" i="93" a="1"/>
  <c r="AJ90" i="93" s="1"/>
  <c r="AJ105" i="93" s="1"/>
  <c r="AB92" i="93" a="1"/>
  <c r="AB92" i="93" s="1"/>
  <c r="AB107" i="93" s="1"/>
  <c r="AF84" i="93" a="1"/>
  <c r="AF84" i="93" s="1"/>
  <c r="AF99" i="93" s="1"/>
  <c r="Q89" i="93" a="1"/>
  <c r="Q89" i="93" s="1"/>
  <c r="Q104" i="93" s="1"/>
  <c r="AD75" i="93" a="1"/>
  <c r="AD75" i="93" s="1"/>
  <c r="AC31" i="68" s="1"/>
  <c r="O86" i="93" a="1"/>
  <c r="O86" i="93" s="1"/>
  <c r="X91" i="93" a="1"/>
  <c r="X91" i="93" s="1"/>
  <c r="X106" i="93" s="1"/>
  <c r="AA75" i="93" a="1"/>
  <c r="AA75" i="93" s="1"/>
  <c r="Z31" i="68" s="1"/>
  <c r="P75" i="93" a="1"/>
  <c r="P75" i="93" s="1"/>
  <c r="P99" i="93" s="1"/>
  <c r="O91" i="93" a="1"/>
  <c r="O91" i="93" s="1"/>
  <c r="U92" i="93" a="1"/>
  <c r="U92" i="93" s="1"/>
  <c r="U107" i="93" s="1"/>
  <c r="Z75" i="93" a="1"/>
  <c r="Z75" i="93" s="1"/>
  <c r="Y31" i="68" s="1"/>
  <c r="AL84" i="93" a="1"/>
  <c r="AL84" i="93" s="1"/>
  <c r="AL99" i="93" s="1"/>
  <c r="AE91" i="93" a="1"/>
  <c r="AE91" i="93" s="1"/>
  <c r="AE106" i="93" s="1"/>
  <c r="AK90" i="93" a="1"/>
  <c r="AK90" i="93" s="1"/>
  <c r="AK105" i="93" s="1"/>
  <c r="Y76" i="93" a="1"/>
  <c r="Y76" i="93" s="1"/>
  <c r="X32" i="68" s="1"/>
  <c r="R84" i="93" a="1"/>
  <c r="R84" i="93" s="1"/>
  <c r="R99" i="93" s="1"/>
  <c r="AI89" i="93" a="1"/>
  <c r="AI89" i="93" s="1"/>
  <c r="AI104" i="93" s="1"/>
  <c r="Q83" i="93" a="1"/>
  <c r="Q83" i="93" s="1"/>
  <c r="Q98" i="93" s="1"/>
  <c r="P86" i="93" a="1"/>
  <c r="P86" i="93" s="1"/>
  <c r="AK92" i="93" a="1"/>
  <c r="AK92" i="93" s="1"/>
  <c r="AK107" i="93" s="1"/>
  <c r="AE77" i="93" a="1"/>
  <c r="AE77" i="93" s="1"/>
  <c r="AD33" i="68" s="1"/>
  <c r="AB83" i="93" a="1"/>
  <c r="AB83" i="93" s="1"/>
  <c r="AB98" i="93" s="1"/>
  <c r="AL75" i="93" a="1"/>
  <c r="AL75" i="93" s="1"/>
  <c r="P90" i="93" a="1"/>
  <c r="P90" i="93" s="1"/>
  <c r="AA83" i="93" a="1"/>
  <c r="AA83" i="93" s="1"/>
  <c r="AF92" i="93" a="1"/>
  <c r="AF92" i="93" s="1"/>
  <c r="AF107" i="93" s="1"/>
  <c r="O77" i="93" a="1"/>
  <c r="O77" i="93" s="1"/>
  <c r="O101" i="93" s="1"/>
  <c r="N33" i="72" s="1"/>
  <c r="AK83" i="93" a="1"/>
  <c r="AK83" i="93" s="1"/>
  <c r="AK98" i="93" s="1"/>
  <c r="AI90" i="93" a="1"/>
  <c r="AI90" i="93" s="1"/>
  <c r="AI105" i="93" s="1"/>
  <c r="AC74" i="93" a="1"/>
  <c r="AC74" i="93" s="1"/>
  <c r="AB30" i="68" s="1"/>
  <c r="R89" i="93" a="1"/>
  <c r="R89" i="93" s="1"/>
  <c r="R104" i="93" s="1"/>
  <c r="AB91" i="93" a="1"/>
  <c r="AB91" i="93" s="1"/>
  <c r="AB106" i="93" s="1"/>
  <c r="Y74" i="93" a="1"/>
  <c r="Y74" i="93" s="1"/>
  <c r="X30" i="68" s="1"/>
  <c r="AC83" i="93" a="1"/>
  <c r="AC83" i="93" s="1"/>
  <c r="AC98" i="93" s="1"/>
  <c r="AF89" i="93" a="1"/>
  <c r="AF89" i="93" s="1"/>
  <c r="AF104" i="93" s="1"/>
  <c r="AF85" i="93" a="1"/>
  <c r="AF85" i="93" s="1"/>
  <c r="AF100" i="93" s="1"/>
  <c r="AL76" i="93" a="1"/>
  <c r="AL76" i="93" s="1"/>
  <c r="AD77" i="93" a="1"/>
  <c r="AD77" i="93" s="1"/>
  <c r="AC33" i="68" s="1"/>
  <c r="T74" i="93" a="1"/>
  <c r="T74" i="93" s="1"/>
  <c r="S30" i="68" s="1"/>
  <c r="T83" i="93" a="1"/>
  <c r="T83" i="93" s="1"/>
  <c r="T98" i="93" s="1"/>
  <c r="AG84" i="93" a="1"/>
  <c r="AG84" i="93" s="1"/>
  <c r="AG99" i="93" s="1"/>
  <c r="AH83" i="93" a="1"/>
  <c r="AH83" i="93" s="1"/>
  <c r="AH98" i="93" s="1"/>
  <c r="AF91" i="93" a="1"/>
  <c r="AF91" i="93" s="1"/>
  <c r="AF106" i="93" s="1"/>
  <c r="AJ76" i="93" a="1"/>
  <c r="AJ76" i="93" s="1"/>
  <c r="S76" i="93" a="1"/>
  <c r="S76" i="93" s="1"/>
  <c r="R32" i="68" s="1"/>
  <c r="X86" i="93" a="1"/>
  <c r="X86" i="93" s="1"/>
  <c r="X101" i="93" s="1"/>
  <c r="V92" i="93" a="1"/>
  <c r="V92" i="93" s="1"/>
  <c r="V107" i="93" s="1"/>
  <c r="AJ92" i="93" a="1"/>
  <c r="AJ92" i="93" s="1"/>
  <c r="AJ107" i="93" s="1"/>
  <c r="W74" i="93" a="1"/>
  <c r="W74" i="93" s="1"/>
  <c r="V30" i="68" s="1"/>
  <c r="AL74" i="93" a="1"/>
  <c r="AL74" i="93" s="1"/>
  <c r="AA74" i="93" a="1"/>
  <c r="AA74" i="93" s="1"/>
  <c r="Z30" i="68" s="1"/>
  <c r="O83" i="93" a="1"/>
  <c r="O83" i="93" s="1"/>
  <c r="AG76" i="93" a="1"/>
  <c r="AG76" i="93" s="1"/>
  <c r="AF32" i="68" s="1"/>
  <c r="V90" i="93" a="1"/>
  <c r="V90" i="93" s="1"/>
  <c r="V105" i="93" s="1"/>
  <c r="AJ86" i="93" a="1"/>
  <c r="AJ86" i="93" s="1"/>
  <c r="AJ101" i="93" s="1"/>
  <c r="T76" i="93" a="1"/>
  <c r="T76" i="93" s="1"/>
  <c r="S32" i="68" s="1"/>
  <c r="AC89" i="93" a="1"/>
  <c r="AC89" i="93" s="1"/>
  <c r="AC104" i="93" s="1"/>
  <c r="S85" i="93" a="1"/>
  <c r="S85" i="93" s="1"/>
  <c r="S100" i="93" s="1"/>
  <c r="Y75" i="93" a="1"/>
  <c r="Y75" i="93" s="1"/>
  <c r="X31" i="68" s="1"/>
  <c r="V74" i="93" a="1"/>
  <c r="V74" i="93" s="1"/>
  <c r="U30" i="68" s="1"/>
  <c r="AE89" i="93" a="1"/>
  <c r="AE89" i="93" s="1"/>
  <c r="AE104" i="93" s="1"/>
  <c r="AD89" i="93" a="1"/>
  <c r="AD89" i="93" s="1"/>
  <c r="AD104" i="93" s="1"/>
  <c r="T75" i="93" a="1"/>
  <c r="T75" i="93" s="1"/>
  <c r="S31" i="68" s="1"/>
  <c r="Y83" i="93" a="1"/>
  <c r="Y83" i="93" s="1"/>
  <c r="Y98" i="93" s="1"/>
  <c r="T92" i="93" a="1"/>
  <c r="T92" i="93" s="1"/>
  <c r="T107" i="93" s="1"/>
  <c r="R92" i="93" a="1"/>
  <c r="R92" i="93" s="1"/>
  <c r="R107" i="93" s="1"/>
  <c r="R76" i="93" a="1"/>
  <c r="R76" i="93" s="1"/>
  <c r="Q32" i="68" s="1"/>
  <c r="T86" i="93" a="1"/>
  <c r="T86" i="93" s="1"/>
  <c r="T101" i="93" s="1"/>
  <c r="T91" i="93" a="1"/>
  <c r="T91" i="93" s="1"/>
  <c r="T106" i="93" s="1"/>
  <c r="AJ89" i="93" a="1"/>
  <c r="AJ89" i="93" s="1"/>
  <c r="AJ104" i="93" s="1"/>
  <c r="Z77" i="93" a="1"/>
  <c r="Z77" i="93" s="1"/>
  <c r="Y33" i="68" s="1"/>
  <c r="AB85" i="93" a="1"/>
  <c r="AB85" i="93" s="1"/>
  <c r="AB100" i="93" s="1"/>
  <c r="T90" i="93" a="1"/>
  <c r="T90" i="93" s="1"/>
  <c r="T105" i="93" s="1"/>
  <c r="AK76" i="93" a="1"/>
  <c r="AK76" i="93" s="1"/>
  <c r="AJ75" i="93" a="1"/>
  <c r="AJ75" i="93" s="1"/>
  <c r="M92" i="93" a="1"/>
  <c r="M92" i="93" s="1"/>
  <c r="M74" i="93" a="1"/>
  <c r="M74" i="93" s="1"/>
  <c r="P83" i="93" a="1"/>
  <c r="P83" i="93" s="1"/>
  <c r="AC91" i="93" a="1"/>
  <c r="AC91" i="93" s="1"/>
  <c r="AC106" i="93" s="1"/>
  <c r="AE90" i="93" a="1"/>
  <c r="AE90" i="93" s="1"/>
  <c r="AE105" i="93" s="1"/>
  <c r="AC75" i="93" a="1"/>
  <c r="AC75" i="93" s="1"/>
  <c r="AB31" i="68" s="1"/>
  <c r="AL85" i="93" a="1"/>
  <c r="AL85" i="93" s="1"/>
  <c r="AL100" i="93" s="1"/>
  <c r="O85" i="93" a="1"/>
  <c r="O85" i="93" s="1"/>
  <c r="P85" i="93" a="1"/>
  <c r="P85" i="93" s="1"/>
  <c r="S91" i="93" a="1"/>
  <c r="S91" i="93" s="1"/>
  <c r="S106" i="93" s="1"/>
  <c r="Z84" i="93" a="1"/>
  <c r="Z84" i="93" s="1"/>
  <c r="Z99" i="93" s="1"/>
  <c r="AA89" i="93" a="1"/>
  <c r="AA89" i="93" s="1"/>
  <c r="AA104" i="93" s="1"/>
  <c r="AJ74" i="93" a="1"/>
  <c r="AJ74" i="93" s="1"/>
  <c r="AF75" i="93" a="1"/>
  <c r="AF75" i="93" s="1"/>
  <c r="AE31" i="68" s="1"/>
  <c r="O84" i="93" a="1"/>
  <c r="O84" i="93" s="1"/>
  <c r="V76" i="93" a="1"/>
  <c r="V76" i="93" s="1"/>
  <c r="U32" i="68" s="1"/>
  <c r="AG92" i="93" a="1"/>
  <c r="AG92" i="93" s="1"/>
  <c r="AG107" i="93" s="1"/>
  <c r="Z90" i="93" a="1"/>
  <c r="Z90" i="93" s="1"/>
  <c r="Z105" i="93" s="1"/>
  <c r="AH91" i="93" a="1"/>
  <c r="AH91" i="93" s="1"/>
  <c r="AH106" i="93" s="1"/>
  <c r="AG90" i="93" a="1"/>
  <c r="AG90" i="93" s="1"/>
  <c r="AG105" i="93" s="1"/>
  <c r="V85" i="93" a="1"/>
  <c r="V85" i="93" s="1"/>
  <c r="V100" i="93" s="1"/>
  <c r="R77" i="93" a="1"/>
  <c r="R77" i="93" s="1"/>
  <c r="Q33" i="68" s="1"/>
  <c r="AG74" i="93" a="1"/>
  <c r="AG74" i="93" s="1"/>
  <c r="AF30" i="68" s="1"/>
  <c r="X83" i="93" a="1"/>
  <c r="X83" i="93" s="1"/>
  <c r="X98" i="93" s="1"/>
  <c r="AL86" i="93" a="1"/>
  <c r="AL86" i="93" s="1"/>
  <c r="AL101" i="93" s="1"/>
  <c r="V86" i="93" a="1"/>
  <c r="V86" i="93" s="1"/>
  <c r="U86" i="93" a="1"/>
  <c r="U86" i="93" s="1"/>
  <c r="AH92" i="93" a="1"/>
  <c r="AH92" i="93" s="1"/>
  <c r="AH107" i="93" s="1"/>
  <c r="R85" i="93" a="1"/>
  <c r="R85" i="93" s="1"/>
  <c r="R100" i="93" s="1"/>
  <c r="Q77" i="93" a="1"/>
  <c r="Q77" i="93" s="1"/>
  <c r="P33" i="68" s="1"/>
  <c r="W89" i="93" a="1"/>
  <c r="W89" i="93" s="1"/>
  <c r="W104" i="93" s="1"/>
  <c r="AD76" i="93" a="1"/>
  <c r="AD76" i="93" s="1"/>
  <c r="AC32" i="68" s="1"/>
  <c r="AG91" i="93" a="1"/>
  <c r="AG91" i="93" s="1"/>
  <c r="AG106" i="93" s="1"/>
  <c r="Z83" i="93" a="1"/>
  <c r="Z83" i="93" s="1"/>
  <c r="Z98" i="93" s="1"/>
  <c r="X85" i="93" a="1"/>
  <c r="X85" i="93" s="1"/>
  <c r="X100" i="93" s="1"/>
  <c r="V83" i="93" a="1"/>
  <c r="V83" i="93" s="1"/>
  <c r="V98" i="93" s="1"/>
  <c r="AB84" i="93" a="1"/>
  <c r="AB84" i="93" s="1"/>
  <c r="U91" i="93" a="1"/>
  <c r="U91" i="93" s="1"/>
  <c r="U106" i="93" s="1"/>
  <c r="AH89" i="93" a="1"/>
  <c r="AH89" i="93" s="1"/>
  <c r="AH104" i="93" s="1"/>
  <c r="AI75" i="93" a="1"/>
  <c r="AI75" i="93" s="1"/>
  <c r="R74" i="93" a="1"/>
  <c r="R74" i="93" s="1"/>
  <c r="Q30" i="68" s="1"/>
  <c r="Q76" i="93" a="1"/>
  <c r="Q76" i="93" s="1"/>
  <c r="P32" i="68" s="1"/>
  <c r="AK77" i="93" a="1"/>
  <c r="AK77" i="93" s="1"/>
  <c r="W92" i="93" a="1"/>
  <c r="W92" i="93" s="1"/>
  <c r="W107" i="93" s="1"/>
  <c r="AD91" i="93" a="1"/>
  <c r="AD91" i="93" s="1"/>
  <c r="AJ77" i="93" a="1"/>
  <c r="AJ77" i="93" s="1"/>
  <c r="AG85" i="93" a="1"/>
  <c r="AG85" i="93" s="1"/>
  <c r="AG100" i="93" s="1"/>
  <c r="N77" i="93" a="1"/>
  <c r="N77" i="93" s="1"/>
  <c r="AI85" i="93" a="1"/>
  <c r="AI85" i="93" s="1"/>
  <c r="AI100" i="93" s="1"/>
  <c r="S92" i="93" a="1"/>
  <c r="S92" i="93" s="1"/>
  <c r="S107" i="93" s="1"/>
  <c r="T85" i="93" a="1"/>
  <c r="T85" i="93" s="1"/>
  <c r="T100" i="93" s="1"/>
  <c r="R91" i="93" a="1"/>
  <c r="R91" i="93" s="1"/>
  <c r="R106" i="93" s="1"/>
  <c r="T84" i="93" a="1"/>
  <c r="T84" i="93" s="1"/>
  <c r="AK74" i="93" a="1"/>
  <c r="AK74" i="93" s="1"/>
  <c r="R86" i="93" a="1"/>
  <c r="R86" i="93" s="1"/>
  <c r="R101" i="93" s="1"/>
  <c r="W85" i="93" a="1"/>
  <c r="W85" i="93" s="1"/>
  <c r="W100" i="93" s="1"/>
  <c r="Q85" i="93" a="1"/>
  <c r="Q85" i="93" s="1"/>
  <c r="AD86" i="93" a="1"/>
  <c r="AD86" i="93" s="1"/>
  <c r="AD101" i="93" s="1"/>
  <c r="R90" i="93" a="1"/>
  <c r="R90" i="93" s="1"/>
  <c r="AL83" i="93" a="1"/>
  <c r="AL83" i="93" s="1"/>
  <c r="AL98" i="93" s="1"/>
  <c r="U74" i="93" a="1"/>
  <c r="U74" i="93" s="1"/>
  <c r="T30" i="68" s="1"/>
  <c r="S89" i="93" a="1"/>
  <c r="S89" i="93" s="1"/>
  <c r="S104" i="93" s="1"/>
  <c r="AF86" i="93" a="1"/>
  <c r="AF86" i="93" s="1"/>
  <c r="AK86" i="93" a="1"/>
  <c r="AK86" i="93" s="1"/>
  <c r="AK101" i="93" s="1"/>
  <c r="P84" i="93" a="1"/>
  <c r="P84" i="93" s="1"/>
  <c r="S90" i="93" a="1"/>
  <c r="S90" i="93" s="1"/>
  <c r="S105" i="93" s="1"/>
  <c r="U76" i="93" a="1"/>
  <c r="U76" i="93" s="1"/>
  <c r="T32" i="68" s="1"/>
  <c r="AJ84" i="93" a="1"/>
  <c r="AJ84" i="93" s="1"/>
  <c r="AJ99" i="93" s="1"/>
  <c r="U89" i="93" a="1"/>
  <c r="U89" i="93" s="1"/>
  <c r="U104" i="93" s="1"/>
  <c r="L76" i="93" a="1"/>
  <c r="L76" i="93" s="1"/>
  <c r="L86" i="93" a="1"/>
  <c r="L86" i="93" s="1"/>
  <c r="L85" i="93" a="1"/>
  <c r="L85" i="93" s="1"/>
  <c r="AF76" i="93" a="1"/>
  <c r="AF76" i="93" s="1"/>
  <c r="AE32" i="68" s="1"/>
  <c r="AK84" i="93" a="1"/>
  <c r="AK84" i="93" s="1"/>
  <c r="AK99" i="93" s="1"/>
  <c r="U85" i="93" a="1"/>
  <c r="U85" i="93" s="1"/>
  <c r="S86" i="93" a="1"/>
  <c r="S86" i="93" s="1"/>
  <c r="AB75" i="93" a="1"/>
  <c r="AB75" i="93" s="1"/>
  <c r="AA31" i="68" s="1"/>
  <c r="AG89" i="93" a="1"/>
  <c r="AG89" i="93" s="1"/>
  <c r="Z76" i="93" a="1"/>
  <c r="Z76" i="93" s="1"/>
  <c r="Y32" i="68" s="1"/>
  <c r="AH90" i="93" a="1"/>
  <c r="AH90" i="93" s="1"/>
  <c r="AH105" i="93" s="1"/>
  <c r="AJ85" i="93" a="1"/>
  <c r="AJ85" i="93" s="1"/>
  <c r="AJ100" i="93" s="1"/>
  <c r="Z85" i="93" a="1"/>
  <c r="Z85" i="93" s="1"/>
  <c r="V89" i="93" a="1"/>
  <c r="V89" i="93" s="1"/>
  <c r="V104" i="93" s="1"/>
  <c r="Q92" i="93" a="1"/>
  <c r="Q92" i="93" s="1"/>
  <c r="Q107" i="93" s="1"/>
  <c r="V77" i="93" a="1"/>
  <c r="V77" i="93" s="1"/>
  <c r="U33" i="68" s="1"/>
  <c r="AI91" i="93" a="1"/>
  <c r="AI91" i="93" s="1"/>
  <c r="AI106" i="93" s="1"/>
  <c r="O90" i="93" a="1"/>
  <c r="O90" i="93" s="1"/>
  <c r="Q74" i="93" a="1"/>
  <c r="Q74" i="93" s="1"/>
  <c r="P30" i="68" s="1"/>
  <c r="AC92" i="93" a="1"/>
  <c r="AC92" i="93" s="1"/>
  <c r="AC107" i="93" s="1"/>
  <c r="W77" i="93" a="1"/>
  <c r="W77" i="93" s="1"/>
  <c r="V33" i="68" s="1"/>
  <c r="AD92" i="93" a="1"/>
  <c r="AD92" i="93" s="1"/>
  <c r="AD107" i="93" s="1"/>
  <c r="AJ91" i="93" a="1"/>
  <c r="AJ91" i="93" s="1"/>
  <c r="AJ106" i="93" s="1"/>
  <c r="S84" i="93" a="1"/>
  <c r="S84" i="93" s="1"/>
  <c r="AF83" i="93" a="1"/>
  <c r="AF83" i="93" s="1"/>
  <c r="AF98" i="93" s="1"/>
  <c r="O89" i="93" a="1"/>
  <c r="O89" i="93" s="1"/>
  <c r="AE75" i="93" a="1"/>
  <c r="AE75" i="93" s="1"/>
  <c r="AD31" i="68" s="1"/>
  <c r="AG86" i="93" a="1"/>
  <c r="AG86" i="93" s="1"/>
  <c r="AL91" i="93" a="1"/>
  <c r="AL91" i="93" s="1"/>
  <c r="AL106" i="93" s="1"/>
  <c r="AC86" i="93" a="1"/>
  <c r="AC86" i="93" s="1"/>
  <c r="AL92" i="93" a="1"/>
  <c r="AL92" i="93" s="1"/>
  <c r="AL107" i="93" s="1"/>
  <c r="W86" i="93" a="1"/>
  <c r="W86" i="93" s="1"/>
  <c r="P89" i="93" a="1"/>
  <c r="P89" i="93" s="1"/>
  <c r="Y77" i="93" a="1"/>
  <c r="Y77" i="93" s="1"/>
  <c r="X33" i="68" s="1"/>
  <c r="R75" i="93" a="1"/>
  <c r="R75" i="93" s="1"/>
  <c r="Q31" i="68" s="1"/>
  <c r="U83" i="93" a="1"/>
  <c r="U83" i="93" s="1"/>
  <c r="U98" i="93" s="1"/>
  <c r="Z91" i="93" a="1"/>
  <c r="Z91" i="93" s="1"/>
  <c r="Z106" i="93" s="1"/>
  <c r="T77" i="93" a="1"/>
  <c r="T77" i="93" s="1"/>
  <c r="S33" i="68" s="1"/>
  <c r="AL90" i="93" a="1"/>
  <c r="AL90" i="93" s="1"/>
  <c r="AL105" i="93" s="1"/>
  <c r="AH84" i="93" a="1"/>
  <c r="AH84" i="93" s="1"/>
  <c r="AJ83" i="93" a="1"/>
  <c r="AJ83" i="93" s="1"/>
  <c r="AJ98" i="93" s="1"/>
  <c r="X77" i="93" a="1"/>
  <c r="X77" i="93" s="1"/>
  <c r="W33" i="68" s="1"/>
  <c r="AI74" i="93" a="1"/>
  <c r="AI74" i="93" s="1"/>
  <c r="W75" i="93" a="1"/>
  <c r="W75" i="93" s="1"/>
  <c r="V31" i="68" s="1"/>
  <c r="AA92" i="93" a="1"/>
  <c r="AA92" i="93" s="1"/>
  <c r="AA107" i="93" s="1"/>
  <c r="W76" i="93" a="1"/>
  <c r="W76" i="93" s="1"/>
  <c r="V32" i="68" s="1"/>
  <c r="Z74" i="93" a="1"/>
  <c r="Z74" i="93" s="1"/>
  <c r="Y30" i="68" s="1"/>
  <c r="AB86" i="93" a="1"/>
  <c r="AB86" i="93" s="1"/>
  <c r="AB101" i="93" s="1"/>
  <c r="Z89" i="93" a="1"/>
  <c r="Z89" i="93" s="1"/>
  <c r="Z104" i="93" s="1"/>
  <c r="V91" i="93" a="1"/>
  <c r="V91" i="93" s="1"/>
  <c r="AB76" i="93" a="1"/>
  <c r="AB76" i="93" s="1"/>
  <c r="AA32" i="68" s="1"/>
  <c r="AA90" i="93" a="1"/>
  <c r="AA90" i="93" s="1"/>
  <c r="AH76" i="93" a="1"/>
  <c r="AH76" i="93" s="1"/>
  <c r="AG32" i="68" s="1"/>
  <c r="AI92" i="93" a="1"/>
  <c r="AI92" i="93" s="1"/>
  <c r="AI107" i="93" s="1"/>
  <c r="O76" i="93" a="1"/>
  <c r="O76" i="93" s="1"/>
  <c r="N32" i="68" s="1"/>
  <c r="Q90" i="93" a="1"/>
  <c r="Q90" i="93" s="1"/>
  <c r="Q105" i="93" s="1"/>
  <c r="AC84" i="93" a="1"/>
  <c r="AC84" i="93" s="1"/>
  <c r="W83" i="93" a="1"/>
  <c r="W83" i="93" s="1"/>
  <c r="AD90" i="93" a="1"/>
  <c r="AD90" i="93" s="1"/>
  <c r="AD105" i="93" s="1"/>
  <c r="Y89" i="93" a="1"/>
  <c r="Y89" i="93" s="1"/>
  <c r="Y104" i="93" s="1"/>
  <c r="AA86" i="93" a="1"/>
  <c r="AA86" i="93" s="1"/>
  <c r="AA101" i="93" s="1"/>
  <c r="Y85" i="93" a="1"/>
  <c r="Y85" i="93" s="1"/>
  <c r="Y100" i="93" s="1"/>
  <c r="P74" i="93" a="1"/>
  <c r="P74" i="93" s="1"/>
  <c r="P98" i="93" s="1"/>
  <c r="AK75" i="93" a="1"/>
  <c r="AK75" i="93" s="1"/>
  <c r="AA85" i="93" a="1"/>
  <c r="AA85" i="93" s="1"/>
  <c r="AA100" i="93" s="1"/>
  <c r="Y84" i="93" a="1"/>
  <c r="Y84" i="93" s="1"/>
  <c r="U75" i="93" a="1"/>
  <c r="U75" i="93" s="1"/>
  <c r="T31" i="68" s="1"/>
  <c r="Y86" i="93" a="1"/>
  <c r="Y86" i="93" s="1"/>
  <c r="AL89" i="93" a="1"/>
  <c r="AL89" i="93" s="1"/>
  <c r="AL104" i="93" s="1"/>
  <c r="AK91" i="93" a="1"/>
  <c r="AK91" i="93" s="1"/>
  <c r="AK106" i="93" s="1"/>
  <c r="W90" i="93" a="1"/>
  <c r="W90" i="93" s="1"/>
  <c r="W105" i="93" s="1"/>
  <c r="P91" i="93" a="1"/>
  <c r="P91" i="93" s="1"/>
  <c r="S77" i="93" a="1"/>
  <c r="S77" i="93" s="1"/>
  <c r="R33" i="68" s="1"/>
  <c r="AL77" i="93" a="1"/>
  <c r="AL77" i="93" s="1"/>
  <c r="Q86" i="93" a="1"/>
  <c r="Q86" i="93" s="1"/>
  <c r="Q101" i="93" s="1"/>
  <c r="X76" i="93" a="1"/>
  <c r="X76" i="93" s="1"/>
  <c r="W32" i="68" s="1"/>
  <c r="AI77" i="93" a="1"/>
  <c r="AI77" i="93" s="1"/>
  <c r="AD83" i="93" a="1"/>
  <c r="AD83" i="93" s="1"/>
  <c r="AD98" i="93" s="1"/>
  <c r="AB77" i="93" a="1"/>
  <c r="AB77" i="93" s="1"/>
  <c r="AA33" i="68" s="1"/>
  <c r="AC85" i="93" a="1"/>
  <c r="AC85" i="93" s="1"/>
  <c r="AC100" i="93" s="1"/>
  <c r="AB89" i="93" a="1"/>
  <c r="AB89" i="93" s="1"/>
  <c r="AB104" i="93" s="1"/>
  <c r="X74" i="93" a="1"/>
  <c r="X74" i="93" s="1"/>
  <c r="W30" i="68" s="1"/>
  <c r="AH75" i="93" a="1"/>
  <c r="AH75" i="93" s="1"/>
  <c r="AG31" i="68" s="1"/>
  <c r="AE86" i="93" a="1"/>
  <c r="AE86" i="93" s="1"/>
  <c r="AE101" i="93" s="1"/>
  <c r="AF74" i="93" a="1"/>
  <c r="AF74" i="93" s="1"/>
  <c r="AE30" i="68" s="1"/>
  <c r="X92" i="93" a="1"/>
  <c r="X92" i="93" s="1"/>
  <c r="AE84" i="93" a="1"/>
  <c r="AE84" i="93" s="1"/>
  <c r="AG77" i="93" a="1"/>
  <c r="AG77" i="93" s="1"/>
  <c r="AF33" i="68" s="1"/>
  <c r="AB90" i="93" a="1"/>
  <c r="AB90" i="93" s="1"/>
  <c r="AB105" i="93" s="1"/>
  <c r="AA77" i="93" a="1"/>
  <c r="AA77" i="93" s="1"/>
  <c r="Z33" i="68" s="1"/>
  <c r="AH86" i="93" a="1"/>
  <c r="AH86" i="93" s="1"/>
  <c r="AH101" i="93" s="1"/>
  <c r="AI76" i="93" a="1"/>
  <c r="AI76" i="93" s="1"/>
  <c r="O92" i="93" a="1"/>
  <c r="O92" i="93" s="1"/>
  <c r="Q75" i="93" a="1"/>
  <c r="Q75" i="93" s="1"/>
  <c r="P31" i="68" s="1"/>
  <c r="AC90" i="93" a="1"/>
  <c r="AC90" i="93" s="1"/>
  <c r="AC105" i="93" s="1"/>
  <c r="AG83" i="93" a="1"/>
  <c r="AG83" i="93" s="1"/>
  <c r="AG98" i="93" s="1"/>
  <c r="AD85" i="93" a="1"/>
  <c r="AD85" i="93" s="1"/>
  <c r="AD100" i="93" s="1"/>
  <c r="Y90" i="93" a="1"/>
  <c r="Y90" i="93" s="1"/>
  <c r="Y105" i="93" s="1"/>
  <c r="P77" i="93" a="1"/>
  <c r="P77" i="93" s="1"/>
  <c r="P101" i="93" s="1"/>
  <c r="AK89" i="93" a="1"/>
  <c r="AK89" i="93" s="1"/>
  <c r="AK104" i="93" s="1"/>
  <c r="AF90" i="93" a="1"/>
  <c r="AF90" i="93" s="1"/>
  <c r="U77" i="93" a="1"/>
  <c r="U77" i="93" s="1"/>
  <c r="T33" i="68" s="1"/>
  <c r="AK85" i="93" a="1"/>
  <c r="AK85" i="93" s="1"/>
  <c r="AK100" i="93" s="1"/>
  <c r="V75" i="93" a="1"/>
  <c r="V75" i="93" s="1"/>
  <c r="U31" i="68" s="1"/>
  <c r="W91" i="93" a="1"/>
  <c r="W91" i="93" s="1"/>
  <c r="W106" i="93" s="1"/>
  <c r="S74" i="93" a="1"/>
  <c r="S74" i="93" s="1"/>
  <c r="R30" i="68" s="1"/>
  <c r="J45" i="93" a="1"/>
  <c r="J45" i="93" s="1"/>
  <c r="J41" i="93" a="1"/>
  <c r="J41" i="93" s="1"/>
  <c r="J32" i="93" a="1"/>
  <c r="J32" i="93" s="1"/>
  <c r="J35" i="93" a="1"/>
  <c r="J35" i="93" s="1"/>
  <c r="J39" i="93" a="1"/>
  <c r="J39" i="93" s="1"/>
  <c r="J44" i="93" a="1"/>
  <c r="J44" i="93" s="1"/>
  <c r="J42" i="93" a="1"/>
  <c r="J42" i="93" s="1"/>
  <c r="J36" i="93" a="1"/>
  <c r="J36" i="93" s="1"/>
  <c r="J33" i="93" a="1"/>
  <c r="J33" i="93" s="1"/>
  <c r="J38" i="93" a="1"/>
  <c r="J38" i="93" s="1"/>
  <c r="V84" i="93" a="1"/>
  <c r="V84" i="93" s="1"/>
  <c r="W84" i="93" a="1"/>
  <c r="W84" i="93" s="1"/>
  <c r="W99" i="93" s="1"/>
  <c r="X75" i="93" a="1"/>
  <c r="X75" i="93" s="1"/>
  <c r="W31" i="68" s="1"/>
  <c r="AH85" i="93" a="1"/>
  <c r="AH85" i="93" s="1"/>
  <c r="AH100" i="93" s="1"/>
  <c r="Z92" i="93" a="1"/>
  <c r="Z92" i="93" s="1"/>
  <c r="Z107" i="93" s="1"/>
  <c r="R83" i="93" a="1"/>
  <c r="R83" i="93" s="1"/>
  <c r="R98" i="93" s="1"/>
  <c r="AG75" i="93" a="1"/>
  <c r="AG75" i="93" s="1"/>
  <c r="AF31" i="68" s="1"/>
  <c r="Q91" i="93" a="1"/>
  <c r="Q91" i="93" s="1"/>
  <c r="Q106" i="93" s="1"/>
  <c r="X90" i="93" a="1"/>
  <c r="X90" i="93" s="1"/>
  <c r="X105" i="93" s="1"/>
  <c r="AD84" i="93" a="1"/>
  <c r="AD84" i="93" s="1"/>
  <c r="AD99" i="93" s="1"/>
  <c r="AE85" i="93" a="1"/>
  <c r="AE85" i="93" s="1"/>
  <c r="AE100" i="93" s="1"/>
  <c r="AA91" i="93" a="1"/>
  <c r="AA91" i="93" s="1"/>
  <c r="AA106" i="93" s="1"/>
  <c r="X84" i="93" a="1"/>
  <c r="X84" i="93" s="1"/>
  <c r="X99" i="93" s="1"/>
  <c r="AF77" i="93" a="1"/>
  <c r="AF77" i="93" s="1"/>
  <c r="AE33" i="68" s="1"/>
  <c r="X89" i="93" a="1"/>
  <c r="X89" i="93" s="1"/>
  <c r="X104" i="93" s="1"/>
  <c r="AE83" i="93" a="1"/>
  <c r="AE83" i="93" s="1"/>
  <c r="AE98" i="93" s="1"/>
  <c r="P76" i="93" a="1"/>
  <c r="P76" i="93" s="1"/>
  <c r="P100" i="93" s="1"/>
  <c r="AB74" i="93" a="1"/>
  <c r="AB74" i="93" s="1"/>
  <c r="AA30" i="68" s="1"/>
  <c r="AA84" i="93" a="1"/>
  <c r="AA84" i="93" s="1"/>
  <c r="AA99" i="93" s="1"/>
  <c r="AI84" i="93" a="1"/>
  <c r="AI84" i="93" s="1"/>
  <c r="AI99" i="93" s="1"/>
  <c r="O75" i="93" a="1"/>
  <c r="O75" i="93" s="1"/>
  <c r="N31" i="68" s="1"/>
  <c r="Q84" i="93" a="1"/>
  <c r="Q84" i="93" s="1"/>
  <c r="Q99" i="93" s="1"/>
  <c r="AC77" i="93" a="1"/>
  <c r="AC77" i="93" s="1"/>
  <c r="AB33" i="68" s="1"/>
  <c r="S75" i="93" a="1"/>
  <c r="S75" i="93" s="1"/>
  <c r="R31" i="68" s="1"/>
  <c r="AD74" i="93" a="1"/>
  <c r="AD74" i="93" s="1"/>
  <c r="AC30" i="68" s="1"/>
  <c r="Y91" i="93" a="1"/>
  <c r="Y91" i="93" s="1"/>
  <c r="Y106" i="93" s="1"/>
  <c r="K33" i="93" a="1"/>
  <c r="K33" i="93" s="1"/>
  <c r="K42" i="93" a="1"/>
  <c r="K42" i="93" s="1"/>
  <c r="K45" i="93" a="1"/>
  <c r="K45" i="93" s="1"/>
  <c r="K39" i="93" a="1"/>
  <c r="K39" i="93" s="1"/>
  <c r="K36" i="93" a="1"/>
  <c r="K36" i="93" s="1"/>
  <c r="U84" i="93" a="1"/>
  <c r="U84" i="93" s="1"/>
  <c r="U99" i="93" s="1"/>
  <c r="I45" i="93" a="1"/>
  <c r="I45" i="93" s="1"/>
  <c r="I42" i="93" a="1"/>
  <c r="I42" i="93" s="1"/>
  <c r="I39" i="93" a="1"/>
  <c r="I39" i="93" s="1"/>
  <c r="I44" i="93" a="1"/>
  <c r="I44" i="93" s="1"/>
  <c r="I38" i="93" a="1"/>
  <c r="I38" i="93" s="1"/>
  <c r="I32" i="93" a="1"/>
  <c r="I32" i="93" s="1"/>
  <c r="I36" i="93" a="1"/>
  <c r="I36" i="93" s="1"/>
  <c r="I41" i="93" a="1"/>
  <c r="I41" i="93" s="1"/>
  <c r="I35" i="93" a="1"/>
  <c r="I35" i="93" s="1"/>
  <c r="I33" i="93" a="1"/>
  <c r="I33" i="93" s="1"/>
  <c r="AE92" i="93" a="1"/>
  <c r="AE92" i="93" s="1"/>
  <c r="AE107" i="93" s="1"/>
  <c r="O74" i="93" a="1"/>
  <c r="O74" i="93" s="1"/>
  <c r="N30" i="68" s="1"/>
  <c r="Z86" i="93" a="1"/>
  <c r="Z86" i="93" s="1"/>
  <c r="Z101" i="93" s="1"/>
  <c r="AH77" i="93" a="1"/>
  <c r="AH77" i="93" s="1"/>
  <c r="AG33" i="68" s="1"/>
  <c r="Y92" i="93" a="1"/>
  <c r="Y92" i="93" s="1"/>
  <c r="Y107" i="93" s="1"/>
  <c r="P92" i="93" a="1"/>
  <c r="P92" i="93" s="1"/>
  <c r="U90" i="93" a="1"/>
  <c r="U90" i="93" s="1"/>
  <c r="U105" i="93" s="1"/>
  <c r="AE74" i="93" a="1"/>
  <c r="AE74" i="93" s="1"/>
  <c r="AD30" i="68" s="1"/>
  <c r="AE76" i="93" a="1"/>
  <c r="AE76" i="93" s="1"/>
  <c r="AD32" i="68" s="1"/>
  <c r="AI83" i="93" a="1"/>
  <c r="AI83" i="93" s="1"/>
  <c r="AI98" i="93" s="1"/>
  <c r="M77" i="93" a="1"/>
  <c r="M77" i="93" s="1"/>
  <c r="L33" i="68" s="1"/>
  <c r="G30" i="73"/>
  <c r="G31" i="73"/>
  <c r="G32" i="73"/>
  <c r="G33" i="73"/>
  <c r="G34" i="73"/>
  <c r="A2" i="86"/>
  <c r="A1" i="86"/>
  <c r="A2" i="43"/>
  <c r="K84" i="93" l="1" a="1"/>
  <c r="K84" i="93" s="1"/>
  <c r="K76" i="93" a="1"/>
  <c r="K76" i="93" s="1"/>
  <c r="K100" i="93" s="1"/>
  <c r="J32" i="72" s="1"/>
  <c r="K91" i="93" a="1"/>
  <c r="K91" i="93" s="1"/>
  <c r="K74" i="93" a="1"/>
  <c r="K74" i="93" s="1"/>
  <c r="J30" i="68" s="1"/>
  <c r="AE31" i="81"/>
  <c r="J84" i="93" a="1"/>
  <c r="J84" i="93" s="1"/>
  <c r="I92" i="93" a="1"/>
  <c r="I92" i="93" s="1"/>
  <c r="I89" i="93" a="1"/>
  <c r="I89" i="93" s="1"/>
  <c r="O31" i="68"/>
  <c r="T32" i="81"/>
  <c r="Q31" i="81"/>
  <c r="N32" i="81"/>
  <c r="N33" i="81"/>
  <c r="T33" i="81"/>
  <c r="O33" i="81"/>
  <c r="P30" i="81"/>
  <c r="U31" i="81"/>
  <c r="R33" i="81"/>
  <c r="S31" i="81"/>
  <c r="X31" i="81"/>
  <c r="O100" i="93"/>
  <c r="N32" i="72" s="1"/>
  <c r="R31" i="81"/>
  <c r="W33" i="81"/>
  <c r="N30" i="81"/>
  <c r="O31" i="81"/>
  <c r="V30" i="81"/>
  <c r="W32" i="81"/>
  <c r="W31" i="81"/>
  <c r="AB31" i="81"/>
  <c r="Z30" i="81"/>
  <c r="AE32" i="81"/>
  <c r="AB30" i="81"/>
  <c r="O33" i="68"/>
  <c r="Q33" i="81"/>
  <c r="V33" i="81"/>
  <c r="U33" i="81"/>
  <c r="S30" i="81"/>
  <c r="AA98" i="93"/>
  <c r="Z30" i="72" s="1"/>
  <c r="AB32" i="81"/>
  <c r="R32" i="81"/>
  <c r="AD31" i="81"/>
  <c r="W98" i="93"/>
  <c r="V30" i="72" s="1"/>
  <c r="N33" i="68"/>
  <c r="AE33" i="81"/>
  <c r="AA31" i="81"/>
  <c r="AG31" i="81"/>
  <c r="N31" i="81"/>
  <c r="AC31" i="81"/>
  <c r="O32" i="81"/>
  <c r="AA32" i="81"/>
  <c r="AF101" i="93"/>
  <c r="AE33" i="72" s="1"/>
  <c r="AA30" i="81"/>
  <c r="Y99" i="93"/>
  <c r="X31" i="72" s="1"/>
  <c r="AG33" i="81"/>
  <c r="O32" i="68"/>
  <c r="AD32" i="81"/>
  <c r="O30" i="68"/>
  <c r="Y32" i="81"/>
  <c r="R30" i="81"/>
  <c r="X30" i="81"/>
  <c r="P33" i="81"/>
  <c r="AC30" i="81"/>
  <c r="AH99" i="93"/>
  <c r="AG31" i="72" s="1"/>
  <c r="AC99" i="93"/>
  <c r="AB31" i="72" s="1"/>
  <c r="S99" i="93"/>
  <c r="R31" i="72" s="1"/>
  <c r="AG30" i="81"/>
  <c r="U100" i="93"/>
  <c r="AB99" i="93"/>
  <c r="AA31" i="72" s="1"/>
  <c r="AF33" i="81"/>
  <c r="O30" i="81"/>
  <c r="X107" i="93"/>
  <c r="T30" i="81"/>
  <c r="V101" i="93"/>
  <c r="U33" i="72" s="1"/>
  <c r="AE30" i="81"/>
  <c r="AD33" i="81"/>
  <c r="Z31" i="81"/>
  <c r="S33" i="81"/>
  <c r="V31" i="81"/>
  <c r="Y31" i="81"/>
  <c r="Y33" i="81"/>
  <c r="U32" i="81"/>
  <c r="AB33" i="81"/>
  <c r="AC32" i="81"/>
  <c r="X33" i="81"/>
  <c r="AC33" i="81"/>
  <c r="P32" i="81"/>
  <c r="Y30" i="81"/>
  <c r="AF30" i="81"/>
  <c r="L84" i="93" a="1"/>
  <c r="L84" i="93" s="1"/>
  <c r="AG32" i="81"/>
  <c r="M91" i="93" a="1"/>
  <c r="M91" i="93" s="1"/>
  <c r="Y101" i="93"/>
  <c r="X33" i="72" s="1"/>
  <c r="W30" i="81"/>
  <c r="N75" i="93" a="1"/>
  <c r="N75" i="93" s="1"/>
  <c r="N99" i="93" s="1"/>
  <c r="M31" i="72" s="1"/>
  <c r="I90" i="93" a="1"/>
  <c r="I90" i="93" s="1"/>
  <c r="N90" i="93" a="1"/>
  <c r="N90" i="93" s="1"/>
  <c r="L83" i="93" a="1"/>
  <c r="L83" i="93" s="1"/>
  <c r="K77" i="93" a="1"/>
  <c r="K77" i="93" s="1"/>
  <c r="K101" i="93" s="1"/>
  <c r="J33" i="72" s="1"/>
  <c r="AF32" i="81"/>
  <c r="I75" i="93" a="1"/>
  <c r="I75" i="93" s="1"/>
  <c r="I99" i="93" s="1"/>
  <c r="J91" i="93" a="1"/>
  <c r="J91" i="93" s="1"/>
  <c r="V99" i="93"/>
  <c r="U31" i="72" s="1"/>
  <c r="AG104" i="93"/>
  <c r="AE30" i="72" s="1"/>
  <c r="AE99" i="93"/>
  <c r="V32" i="81"/>
  <c r="J74" i="93" a="1"/>
  <c r="J74" i="93" s="1"/>
  <c r="J98" i="93" s="1"/>
  <c r="I30" i="72" s="1"/>
  <c r="I77" i="93" a="1"/>
  <c r="I77" i="93" s="1"/>
  <c r="I101" i="93" s="1"/>
  <c r="Z32" i="81"/>
  <c r="I91" i="93" a="1"/>
  <c r="I91" i="93" s="1"/>
  <c r="L75" i="93" a="1"/>
  <c r="L75" i="93" s="1"/>
  <c r="K31" i="68" s="1"/>
  <c r="K75" i="93" a="1"/>
  <c r="K75" i="93" s="1"/>
  <c r="K99" i="93" s="1"/>
  <c r="J31" i="72" s="1"/>
  <c r="M90" i="93" a="1"/>
  <c r="M90" i="93" s="1"/>
  <c r="K86" i="93" a="1"/>
  <c r="K86" i="93" s="1"/>
  <c r="M83" i="93" a="1"/>
  <c r="M83" i="93" s="1"/>
  <c r="Z100" i="93"/>
  <c r="Y32" i="72" s="1"/>
  <c r="L77" i="93" a="1"/>
  <c r="L77" i="93" s="1"/>
  <c r="L101" i="93" s="1"/>
  <c r="K33" i="72" s="1"/>
  <c r="J76" i="93" a="1"/>
  <c r="J76" i="93" s="1"/>
  <c r="J100" i="93" s="1"/>
  <c r="I32" i="72" s="1"/>
  <c r="M85" i="93" a="1"/>
  <c r="M85" i="93" s="1"/>
  <c r="X32" i="81"/>
  <c r="R105" i="93"/>
  <c r="P31" i="72" s="1"/>
  <c r="I76" i="93" a="1"/>
  <c r="I76" i="93" s="1"/>
  <c r="I100" i="93" s="1"/>
  <c r="M89" i="93" a="1"/>
  <c r="M89" i="93" s="1"/>
  <c r="AA33" i="81"/>
  <c r="Q30" i="81"/>
  <c r="AA105" i="93"/>
  <c r="Y31" i="72" s="1"/>
  <c r="L92" i="93" a="1"/>
  <c r="L92" i="93" s="1"/>
  <c r="K33" i="81" s="1"/>
  <c r="N92" i="93" a="1"/>
  <c r="N92" i="93" s="1"/>
  <c r="V106" i="93"/>
  <c r="AF105" i="93"/>
  <c r="AD30" i="81"/>
  <c r="AG101" i="93"/>
  <c r="AF33" i="72" s="1"/>
  <c r="T31" i="81"/>
  <c r="Z33" i="81"/>
  <c r="P31" i="81"/>
  <c r="I85" i="93" a="1"/>
  <c r="I85" i="93" s="1"/>
  <c r="K92" i="93" a="1"/>
  <c r="K92" i="93" s="1"/>
  <c r="J92" i="93" a="1"/>
  <c r="J92" i="93" s="1"/>
  <c r="N85" i="93" a="1"/>
  <c r="N85" i="93" s="1"/>
  <c r="Q100" i="93"/>
  <c r="P32" i="72" s="1"/>
  <c r="O98" i="93"/>
  <c r="N30" i="72" s="1"/>
  <c r="J77" i="93" a="1"/>
  <c r="J77" i="93" s="1"/>
  <c r="J101" i="93" s="1"/>
  <c r="I33" i="72" s="1"/>
  <c r="M76" i="93" a="1"/>
  <c r="M76" i="93" s="1"/>
  <c r="M100" i="93" s="1"/>
  <c r="L32" i="72" s="1"/>
  <c r="N76" i="93" a="1"/>
  <c r="N76" i="93" s="1"/>
  <c r="M32" i="68" s="1"/>
  <c r="N89" i="93" a="1"/>
  <c r="N89" i="93" s="1"/>
  <c r="M86" i="93" a="1"/>
  <c r="M86" i="93" s="1"/>
  <c r="L33" i="81" s="1"/>
  <c r="U101" i="93"/>
  <c r="T33" i="72" s="1"/>
  <c r="T99" i="93"/>
  <c r="S31" i="72" s="1"/>
  <c r="N83" i="93" a="1"/>
  <c r="N83" i="93" s="1"/>
  <c r="J90" i="93" a="1"/>
  <c r="J90" i="93" s="1"/>
  <c r="J85" i="93" a="1"/>
  <c r="J85" i="93" s="1"/>
  <c r="J89" i="93" a="1"/>
  <c r="J89" i="93" s="1"/>
  <c r="K83" i="93" a="1"/>
  <c r="K83" i="93" s="1"/>
  <c r="I86" i="93" a="1"/>
  <c r="I86" i="93" s="1"/>
  <c r="AD106" i="93"/>
  <c r="AB32" i="72" s="1"/>
  <c r="N91" i="93" a="1"/>
  <c r="N91" i="93" s="1"/>
  <c r="L74" i="93" a="1"/>
  <c r="L74" i="93" s="1"/>
  <c r="L98" i="93" s="1"/>
  <c r="K30" i="72" s="1"/>
  <c r="AC101" i="93"/>
  <c r="AB33" i="72" s="1"/>
  <c r="W101" i="93"/>
  <c r="L91" i="93" a="1"/>
  <c r="L91" i="93" s="1"/>
  <c r="K32" i="81" s="1"/>
  <c r="M75" i="93" a="1"/>
  <c r="M75" i="93" s="1"/>
  <c r="M99" i="93" s="1"/>
  <c r="L31" i="72" s="1"/>
  <c r="I83" i="93" a="1"/>
  <c r="I83" i="93" s="1"/>
  <c r="J75" i="93" a="1"/>
  <c r="J75" i="93" s="1"/>
  <c r="J99" i="93" s="1"/>
  <c r="I31" i="72" s="1"/>
  <c r="S101" i="93"/>
  <c r="R33" i="72" s="1"/>
  <c r="AF31" i="81"/>
  <c r="S32" i="81"/>
  <c r="I84" i="93" a="1"/>
  <c r="I84" i="93" s="1"/>
  <c r="O99" i="93"/>
  <c r="N31" i="72" s="1"/>
  <c r="K89" i="93" a="1"/>
  <c r="K89" i="93" s="1"/>
  <c r="L90" i="93" a="1"/>
  <c r="L90" i="93" s="1"/>
  <c r="N86" i="93" a="1"/>
  <c r="N86" i="93" s="1"/>
  <c r="M84" i="93" a="1"/>
  <c r="M84" i="93" s="1"/>
  <c r="Q32" i="81"/>
  <c r="I74" i="93" a="1"/>
  <c r="I74" i="93" s="1"/>
  <c r="I98" i="93" s="1"/>
  <c r="L89" i="93" a="1"/>
  <c r="L89" i="93" s="1"/>
  <c r="K85" i="93" a="1"/>
  <c r="K85" i="93" s="1"/>
  <c r="J32" i="81" s="1"/>
  <c r="N74" i="93" a="1"/>
  <c r="N74" i="93" s="1"/>
  <c r="M30" i="68" s="1"/>
  <c r="U30" i="81"/>
  <c r="AE31" i="72"/>
  <c r="J86" i="93" a="1"/>
  <c r="J86" i="93" s="1"/>
  <c r="J83" i="93" a="1"/>
  <c r="J83" i="93" s="1"/>
  <c r="N84" i="93" a="1"/>
  <c r="N84" i="93" s="1"/>
  <c r="K90" i="93" a="1"/>
  <c r="K90" i="93" s="1"/>
  <c r="J31" i="81" s="1"/>
  <c r="AF32" i="72"/>
  <c r="Z33" i="72"/>
  <c r="S33" i="72"/>
  <c r="T30" i="72"/>
  <c r="M101" i="93"/>
  <c r="L33" i="72" s="1"/>
  <c r="AE32" i="72"/>
  <c r="R32" i="72"/>
  <c r="S30" i="72"/>
  <c r="Q32" i="72"/>
  <c r="Q33" i="72"/>
  <c r="O33" i="72"/>
  <c r="AG30" i="72"/>
  <c r="AC32" i="72"/>
  <c r="R30" i="72"/>
  <c r="P33" i="72"/>
  <c r="Y30" i="72"/>
  <c r="O32" i="72"/>
  <c r="V31" i="72"/>
  <c r="T31" i="72"/>
  <c r="U32" i="72"/>
  <c r="AG33" i="72"/>
  <c r="AD32" i="72"/>
  <c r="X30" i="72"/>
  <c r="W30" i="72"/>
  <c r="AF30" i="72"/>
  <c r="Y33" i="72"/>
  <c r="O30" i="72"/>
  <c r="W31" i="72"/>
  <c r="Q31" i="72"/>
  <c r="W32" i="72"/>
  <c r="M98" i="93"/>
  <c r="L30" i="72" s="1"/>
  <c r="L30" i="68"/>
  <c r="AD33" i="72"/>
  <c r="AA32" i="72"/>
  <c r="Q30" i="72"/>
  <c r="P30" i="72"/>
  <c r="X32" i="72"/>
  <c r="AA30" i="72"/>
  <c r="M33" i="68"/>
  <c r="N101" i="93"/>
  <c r="M33" i="72" s="1"/>
  <c r="AC31" i="72"/>
  <c r="AD30" i="72"/>
  <c r="AA33" i="72"/>
  <c r="V32" i="72"/>
  <c r="Z32" i="72"/>
  <c r="AB30" i="72"/>
  <c r="AC33" i="72"/>
  <c r="S32" i="72"/>
  <c r="AG32" i="72"/>
  <c r="K32" i="68"/>
  <c r="L100" i="93"/>
  <c r="K32" i="72" s="1"/>
  <c r="AC30" i="72"/>
  <c r="Z31" i="72"/>
  <c r="W33" i="72"/>
  <c r="O31" i="72"/>
  <c r="U30" i="72"/>
  <c r="AF31" i="72"/>
  <c r="C111" i="43"/>
  <c r="C112" i="43"/>
  <c r="C113" i="43"/>
  <c r="C114" i="43"/>
  <c r="C115" i="43"/>
  <c r="J32" i="68" l="1"/>
  <c r="K98" i="93"/>
  <c r="J30" i="72" s="1"/>
  <c r="I31" i="81"/>
  <c r="I33" i="81"/>
  <c r="M30" i="81"/>
  <c r="T32" i="72"/>
  <c r="M31" i="68"/>
  <c r="M31" i="81"/>
  <c r="V33" i="72"/>
  <c r="L31" i="81"/>
  <c r="I30" i="81"/>
  <c r="L32" i="81"/>
  <c r="M32" i="81"/>
  <c r="J33" i="68"/>
  <c r="K30" i="81"/>
  <c r="K30" i="68"/>
  <c r="J31" i="68"/>
  <c r="J30" i="81"/>
  <c r="J33" i="81"/>
  <c r="AD31" i="72"/>
  <c r="L32" i="68"/>
  <c r="L31" i="68"/>
  <c r="K31" i="81"/>
  <c r="I32" i="81"/>
  <c r="I31" i="68"/>
  <c r="L30" i="81"/>
  <c r="I33" i="68"/>
  <c r="M33" i="81"/>
  <c r="I32" i="68"/>
  <c r="L99" i="93"/>
  <c r="K31" i="72" s="1"/>
  <c r="I30" i="68"/>
  <c r="N100" i="93"/>
  <c r="M32" i="72" s="1"/>
  <c r="N98" i="93"/>
  <c r="M30" i="72" s="1"/>
  <c r="K33" i="68"/>
  <c r="A92" i="85"/>
  <c r="A93" i="85"/>
  <c r="A94" i="85"/>
  <c r="A95" i="85"/>
  <c r="A96" i="85"/>
  <c r="A97" i="85"/>
  <c r="A98" i="85"/>
  <c r="A91" i="85"/>
  <c r="B92" i="85"/>
  <c r="B93" i="85"/>
  <c r="B94" i="85"/>
  <c r="B95" i="85"/>
  <c r="B96" i="85"/>
  <c r="B97" i="85"/>
  <c r="B98" i="85"/>
  <c r="B91" i="85"/>
  <c r="G106" i="82"/>
  <c r="G106" i="73"/>
  <c r="G106" i="72"/>
  <c r="G106" i="81"/>
  <c r="G106" i="68"/>
  <c r="E117" i="82"/>
  <c r="D117" i="82"/>
  <c r="C117" i="82"/>
  <c r="A117" i="82"/>
  <c r="G117" i="82" s="1"/>
  <c r="E116" i="82"/>
  <c r="D116" i="82"/>
  <c r="C116" i="82"/>
  <c r="A116" i="82"/>
  <c r="G116" i="82" s="1"/>
  <c r="E115" i="82"/>
  <c r="D115" i="82"/>
  <c r="C115" i="82"/>
  <c r="A115" i="82"/>
  <c r="G115" i="82" s="1"/>
  <c r="E114" i="82"/>
  <c r="D114" i="82"/>
  <c r="C114" i="82"/>
  <c r="A114" i="82"/>
  <c r="G114" i="82" s="1"/>
  <c r="G113" i="82"/>
  <c r="E113" i="82"/>
  <c r="D113" i="82"/>
  <c r="C113" i="82"/>
  <c r="A113" i="82"/>
  <c r="E112" i="82"/>
  <c r="D112" i="82"/>
  <c r="C112" i="82"/>
  <c r="A112" i="82"/>
  <c r="G112" i="82" s="1"/>
  <c r="E111" i="82"/>
  <c r="D111" i="82"/>
  <c r="C111" i="82"/>
  <c r="A111" i="82"/>
  <c r="G111" i="82" s="1"/>
  <c r="E110" i="82"/>
  <c r="D110" i="82"/>
  <c r="C110" i="82"/>
  <c r="A110" i="82"/>
  <c r="G110" i="82" s="1"/>
  <c r="E109" i="82"/>
  <c r="D109" i="82"/>
  <c r="E117" i="73"/>
  <c r="D117" i="73"/>
  <c r="C117" i="73"/>
  <c r="A117" i="73"/>
  <c r="G117" i="73" s="1"/>
  <c r="E116" i="73"/>
  <c r="D116" i="73"/>
  <c r="C116" i="73"/>
  <c r="A116" i="73"/>
  <c r="G116" i="73" s="1"/>
  <c r="E115" i="73"/>
  <c r="D115" i="73"/>
  <c r="C115" i="73"/>
  <c r="A115" i="73"/>
  <c r="G115" i="73" s="1"/>
  <c r="E114" i="73"/>
  <c r="D114" i="73"/>
  <c r="C114" i="73"/>
  <c r="A114" i="73"/>
  <c r="G114" i="73" s="1"/>
  <c r="E113" i="73"/>
  <c r="D113" i="73"/>
  <c r="C113" i="73"/>
  <c r="A113" i="73"/>
  <c r="G113" i="73" s="1"/>
  <c r="G112" i="73"/>
  <c r="E112" i="73"/>
  <c r="D112" i="73"/>
  <c r="C112" i="73"/>
  <c r="A112" i="73"/>
  <c r="E111" i="73"/>
  <c r="D111" i="73"/>
  <c r="C111" i="73"/>
  <c r="A111" i="73"/>
  <c r="G111" i="73" s="1"/>
  <c r="E110" i="73"/>
  <c r="D110" i="73"/>
  <c r="C110" i="73"/>
  <c r="A110" i="73"/>
  <c r="G110" i="73" s="1"/>
  <c r="E109" i="73"/>
  <c r="D109" i="73"/>
  <c r="E117" i="72"/>
  <c r="D117" i="72"/>
  <c r="C117" i="72"/>
  <c r="A117" i="72"/>
  <c r="G117" i="72" s="1"/>
  <c r="E116" i="72"/>
  <c r="D116" i="72"/>
  <c r="C116" i="72"/>
  <c r="A116" i="72"/>
  <c r="G116" i="72" s="1"/>
  <c r="E115" i="72"/>
  <c r="D115" i="72"/>
  <c r="C115" i="72"/>
  <c r="A115" i="72"/>
  <c r="G115" i="72" s="1"/>
  <c r="E114" i="72"/>
  <c r="D114" i="72"/>
  <c r="C114" i="72"/>
  <c r="A114" i="72"/>
  <c r="G114" i="72" s="1"/>
  <c r="E113" i="72"/>
  <c r="D113" i="72"/>
  <c r="C113" i="72"/>
  <c r="A113" i="72"/>
  <c r="G113" i="72" s="1"/>
  <c r="E112" i="72"/>
  <c r="D112" i="72"/>
  <c r="C112" i="72"/>
  <c r="A112" i="72"/>
  <c r="G112" i="72" s="1"/>
  <c r="E111" i="72"/>
  <c r="D111" i="72"/>
  <c r="C111" i="72"/>
  <c r="A111" i="72"/>
  <c r="G111" i="72" s="1"/>
  <c r="E110" i="72"/>
  <c r="D110" i="72"/>
  <c r="C110" i="72"/>
  <c r="A110" i="72"/>
  <c r="G110" i="72" s="1"/>
  <c r="E109" i="72"/>
  <c r="D109" i="72"/>
  <c r="E117" i="68"/>
  <c r="D117" i="68"/>
  <c r="C117" i="68"/>
  <c r="A117" i="68"/>
  <c r="G117" i="68" s="1"/>
  <c r="E116" i="68"/>
  <c r="D116" i="68"/>
  <c r="C116" i="68"/>
  <c r="A116" i="68"/>
  <c r="G116" i="68" s="1"/>
  <c r="E115" i="68"/>
  <c r="D115" i="68"/>
  <c r="C115" i="68"/>
  <c r="A115" i="68"/>
  <c r="G115" i="68" s="1"/>
  <c r="E114" i="68"/>
  <c r="D114" i="68"/>
  <c r="C114" i="68"/>
  <c r="A114" i="68"/>
  <c r="G114" i="68" s="1"/>
  <c r="E113" i="68"/>
  <c r="D113" i="68"/>
  <c r="C113" i="68"/>
  <c r="A113" i="68"/>
  <c r="G113" i="68" s="1"/>
  <c r="E112" i="68"/>
  <c r="D112" i="68"/>
  <c r="C112" i="68"/>
  <c r="A112" i="68"/>
  <c r="G112" i="68" s="1"/>
  <c r="E111" i="68"/>
  <c r="D111" i="68"/>
  <c r="C111" i="68"/>
  <c r="A111" i="68"/>
  <c r="G111" i="68" s="1"/>
  <c r="E110" i="68"/>
  <c r="D110" i="68"/>
  <c r="C110" i="68"/>
  <c r="A110" i="68"/>
  <c r="G110" i="68" s="1"/>
  <c r="E109" i="68"/>
  <c r="D109" i="68"/>
  <c r="A111" i="81"/>
  <c r="A112" i="81"/>
  <c r="A113" i="81"/>
  <c r="A114" i="81"/>
  <c r="A115" i="81"/>
  <c r="A116" i="81"/>
  <c r="A117" i="81"/>
  <c r="A110" i="81"/>
  <c r="E109" i="81"/>
  <c r="D109" i="81"/>
  <c r="C117" i="81"/>
  <c r="C116" i="81"/>
  <c r="C115" i="81"/>
  <c r="D115" i="81"/>
  <c r="E115" i="81"/>
  <c r="D116" i="81"/>
  <c r="E116" i="81"/>
  <c r="D117" i="81"/>
  <c r="E117" i="81"/>
  <c r="E114" i="81"/>
  <c r="D114" i="81"/>
  <c r="E113" i="81"/>
  <c r="D113" i="81"/>
  <c r="E112" i="81"/>
  <c r="D112" i="81"/>
  <c r="E111" i="81"/>
  <c r="D111" i="81"/>
  <c r="E110" i="81"/>
  <c r="D110" i="81"/>
  <c r="J78" i="68" l="1"/>
  <c r="K78" i="68"/>
  <c r="L78" i="68"/>
  <c r="M78" i="68"/>
  <c r="N78" i="68"/>
  <c r="O78" i="68"/>
  <c r="P78" i="68"/>
  <c r="Q78" i="68"/>
  <c r="R78" i="68"/>
  <c r="S78" i="68"/>
  <c r="T78" i="68"/>
  <c r="U78" i="68"/>
  <c r="V78" i="68"/>
  <c r="W78" i="68"/>
  <c r="X78" i="68"/>
  <c r="Y78" i="68"/>
  <c r="Z78" i="68"/>
  <c r="AA78" i="68"/>
  <c r="AB78" i="68"/>
  <c r="AC78" i="68"/>
  <c r="AD78" i="68"/>
  <c r="AE78" i="68"/>
  <c r="AF78" i="68"/>
  <c r="AG78" i="68"/>
  <c r="J79" i="68"/>
  <c r="K79" i="68"/>
  <c r="L79" i="68"/>
  <c r="M79" i="68"/>
  <c r="N79" i="68"/>
  <c r="O79" i="68"/>
  <c r="P79" i="68"/>
  <c r="Q79" i="68"/>
  <c r="R79" i="68"/>
  <c r="S79" i="68"/>
  <c r="T79" i="68"/>
  <c r="U79" i="68"/>
  <c r="V79" i="68"/>
  <c r="W79" i="68"/>
  <c r="X79" i="68"/>
  <c r="Y79" i="68"/>
  <c r="Z79" i="68"/>
  <c r="AA79" i="68"/>
  <c r="AB79" i="68"/>
  <c r="AC79" i="68"/>
  <c r="AD79" i="68"/>
  <c r="AE79" i="68"/>
  <c r="AF79" i="68"/>
  <c r="AG79" i="68"/>
  <c r="I79" i="68"/>
  <c r="I78" i="68"/>
  <c r="I77" i="68"/>
  <c r="J77" i="82"/>
  <c r="K77" i="82"/>
  <c r="L77" i="82"/>
  <c r="M77" i="82"/>
  <c r="N77" i="82"/>
  <c r="O77" i="82"/>
  <c r="P77" i="82"/>
  <c r="Q77" i="82"/>
  <c r="R77" i="82"/>
  <c r="S77" i="82"/>
  <c r="T77" i="82"/>
  <c r="U77" i="82"/>
  <c r="V77" i="82"/>
  <c r="W77" i="82"/>
  <c r="X77" i="82"/>
  <c r="Y77" i="82"/>
  <c r="Z77" i="82"/>
  <c r="AA77" i="82"/>
  <c r="AB77" i="82"/>
  <c r="AC77" i="82"/>
  <c r="AD77" i="82"/>
  <c r="AE77" i="82"/>
  <c r="AF77" i="82"/>
  <c r="AG77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V78" i="82"/>
  <c r="W78" i="82"/>
  <c r="X78" i="82"/>
  <c r="Y78" i="82"/>
  <c r="Z78" i="82"/>
  <c r="AA78" i="82"/>
  <c r="AB78" i="82"/>
  <c r="AC78" i="82"/>
  <c r="AD78" i="82"/>
  <c r="AE78" i="82"/>
  <c r="AF78" i="82"/>
  <c r="AG78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W79" i="82"/>
  <c r="X79" i="82"/>
  <c r="Y79" i="82"/>
  <c r="Z79" i="82"/>
  <c r="AA79" i="82"/>
  <c r="AB79" i="82"/>
  <c r="AC79" i="82"/>
  <c r="AD79" i="82"/>
  <c r="AE79" i="82"/>
  <c r="AF79" i="82"/>
  <c r="AG79" i="82"/>
  <c r="I79" i="82"/>
  <c r="I78" i="82"/>
  <c r="I77" i="82"/>
  <c r="J77" i="73"/>
  <c r="K77" i="73"/>
  <c r="L77" i="73"/>
  <c r="M77" i="73"/>
  <c r="N77" i="73"/>
  <c r="O77" i="73"/>
  <c r="P77" i="73"/>
  <c r="Q77" i="73"/>
  <c r="R77" i="73"/>
  <c r="S77" i="73"/>
  <c r="T77" i="73"/>
  <c r="U77" i="73"/>
  <c r="V77" i="73"/>
  <c r="W77" i="73"/>
  <c r="X77" i="73"/>
  <c r="Y77" i="73"/>
  <c r="Z77" i="73"/>
  <c r="AA77" i="73"/>
  <c r="AB77" i="73"/>
  <c r="AC77" i="73"/>
  <c r="AD77" i="73"/>
  <c r="AE77" i="73"/>
  <c r="AF77" i="73"/>
  <c r="AG77" i="73"/>
  <c r="J78" i="73"/>
  <c r="K78" i="73"/>
  <c r="L78" i="73"/>
  <c r="M78" i="73"/>
  <c r="N78" i="73"/>
  <c r="O78" i="73"/>
  <c r="P78" i="73"/>
  <c r="Q78" i="73"/>
  <c r="R78" i="73"/>
  <c r="S78" i="73"/>
  <c r="T78" i="73"/>
  <c r="U78" i="73"/>
  <c r="V78" i="73"/>
  <c r="W78" i="73"/>
  <c r="X78" i="73"/>
  <c r="Y78" i="73"/>
  <c r="Z78" i="73"/>
  <c r="AA78" i="73"/>
  <c r="AB78" i="73"/>
  <c r="AC78" i="73"/>
  <c r="AD78" i="73"/>
  <c r="AE78" i="73"/>
  <c r="AF78" i="73"/>
  <c r="AG78" i="73"/>
  <c r="J79" i="73"/>
  <c r="K79" i="73"/>
  <c r="L79" i="73"/>
  <c r="M79" i="73"/>
  <c r="N79" i="73"/>
  <c r="O79" i="73"/>
  <c r="P79" i="73"/>
  <c r="Q79" i="73"/>
  <c r="R79" i="73"/>
  <c r="S79" i="73"/>
  <c r="T79" i="73"/>
  <c r="U79" i="73"/>
  <c r="V79" i="73"/>
  <c r="W79" i="73"/>
  <c r="X79" i="73"/>
  <c r="Y79" i="73"/>
  <c r="Z79" i="73"/>
  <c r="AA79" i="73"/>
  <c r="AB79" i="73"/>
  <c r="AC79" i="73"/>
  <c r="AD79" i="73"/>
  <c r="AE79" i="73"/>
  <c r="AF79" i="73"/>
  <c r="AG79" i="73"/>
  <c r="I79" i="73"/>
  <c r="I78" i="73"/>
  <c r="I77" i="73"/>
  <c r="J79" i="72"/>
  <c r="K79" i="72"/>
  <c r="L79" i="72"/>
  <c r="M79" i="72"/>
  <c r="N79" i="72"/>
  <c r="O79" i="72"/>
  <c r="P79" i="72"/>
  <c r="Q79" i="72"/>
  <c r="R79" i="72"/>
  <c r="S79" i="72"/>
  <c r="T79" i="72"/>
  <c r="U79" i="72"/>
  <c r="V79" i="72"/>
  <c r="W79" i="72"/>
  <c r="X79" i="72"/>
  <c r="Y79" i="72"/>
  <c r="Z79" i="72"/>
  <c r="AA79" i="72"/>
  <c r="AB79" i="72"/>
  <c r="AC79" i="72"/>
  <c r="AD79" i="72"/>
  <c r="AE79" i="72"/>
  <c r="AF79" i="72"/>
  <c r="AG79" i="72"/>
  <c r="I79" i="72"/>
  <c r="I78" i="72"/>
  <c r="I77" i="72"/>
  <c r="J79" i="81"/>
  <c r="K79" i="81"/>
  <c r="L79" i="81"/>
  <c r="M79" i="81"/>
  <c r="N79" i="81"/>
  <c r="O79" i="81"/>
  <c r="P79" i="81"/>
  <c r="Q79" i="81"/>
  <c r="R79" i="81"/>
  <c r="S79" i="81"/>
  <c r="T79" i="81"/>
  <c r="U79" i="81"/>
  <c r="V79" i="81"/>
  <c r="W79" i="81"/>
  <c r="X79" i="81"/>
  <c r="Y79" i="81"/>
  <c r="Z79" i="81"/>
  <c r="AA79" i="81"/>
  <c r="AB79" i="81"/>
  <c r="AC79" i="81"/>
  <c r="AD79" i="81"/>
  <c r="AE79" i="81"/>
  <c r="AF79" i="81"/>
  <c r="AG79" i="81"/>
  <c r="I79" i="81"/>
  <c r="I78" i="81"/>
  <c r="I77" i="81"/>
  <c r="I7" i="86"/>
  <c r="H98" i="75"/>
  <c r="R108" i="47"/>
  <c r="R109" i="47" s="1"/>
  <c r="R110" i="47" s="1"/>
  <c r="R111" i="47" s="1"/>
  <c r="R112" i="47" s="1"/>
  <c r="R113" i="47" s="1"/>
  <c r="H9" i="85" l="1"/>
  <c r="D73" i="33"/>
  <c r="D74" i="33"/>
  <c r="D75" i="33"/>
  <c r="D71" i="33"/>
  <c r="D85" i="33"/>
  <c r="E16" i="47"/>
  <c r="F9" i="47" s="1"/>
  <c r="C22" i="85" l="1"/>
  <c r="C20" i="85"/>
  <c r="C18" i="85"/>
  <c r="C16" i="85"/>
  <c r="D95" i="33"/>
  <c r="C86" i="33"/>
  <c r="C89" i="85" a="1"/>
  <c r="C89" i="85" s="1"/>
  <c r="F85" i="33" s="1"/>
  <c r="C91" i="33"/>
  <c r="C93" i="33"/>
  <c r="H40" i="85"/>
  <c r="G37" i="75"/>
  <c r="D14" i="85"/>
  <c r="D70" i="85"/>
  <c r="D56" i="85"/>
  <c r="C78" i="85"/>
  <c r="C76" i="85"/>
  <c r="C74" i="85"/>
  <c r="C72" i="85"/>
  <c r="C64" i="85"/>
  <c r="C62" i="85"/>
  <c r="C60" i="85"/>
  <c r="C58" i="85"/>
  <c r="C50" i="85"/>
  <c r="C48" i="85"/>
  <c r="C46" i="85"/>
  <c r="C44" i="85"/>
  <c r="D42" i="85"/>
  <c r="B65" i="85" l="1"/>
  <c r="D65" i="85" s="1"/>
  <c r="B59" i="85"/>
  <c r="D59" i="85" s="1"/>
  <c r="B75" i="85"/>
  <c r="D75" i="85" s="1"/>
  <c r="B61" i="85"/>
  <c r="D61" i="85" s="1"/>
  <c r="B62" i="85"/>
  <c r="D62" i="85" s="1"/>
  <c r="K93" i="33"/>
  <c r="D94" i="33"/>
  <c r="H85" i="33"/>
  <c r="I85" i="33"/>
  <c r="J85" i="33"/>
  <c r="G85" i="33"/>
  <c r="B76" i="85"/>
  <c r="D76" i="85" s="1"/>
  <c r="B73" i="85"/>
  <c r="D73" i="85" s="1"/>
  <c r="B63" i="85"/>
  <c r="D63" i="85" s="1"/>
  <c r="B60" i="85"/>
  <c r="D60" i="85" s="1"/>
  <c r="B64" i="85"/>
  <c r="D64" i="85" s="1"/>
  <c r="B77" i="85"/>
  <c r="D77" i="85" s="1"/>
  <c r="B74" i="85"/>
  <c r="D74" i="85" s="1"/>
  <c r="B78" i="85"/>
  <c r="D78" i="85" s="1"/>
  <c r="B79" i="85"/>
  <c r="D79" i="85" s="1"/>
  <c r="B58" i="85"/>
  <c r="D58" i="85" s="1"/>
  <c r="B72" i="85"/>
  <c r="D72" i="85" s="1"/>
  <c r="C112" i="81"/>
  <c r="C114" i="81"/>
  <c r="C36" i="85"/>
  <c r="C110" i="81"/>
  <c r="C23" i="85"/>
  <c r="C21" i="85"/>
  <c r="C30" i="85" l="1"/>
  <c r="C32" i="85"/>
  <c r="C34" i="85"/>
  <c r="C19" i="85"/>
  <c r="C111" i="81"/>
  <c r="C17" i="85"/>
  <c r="C87" i="33"/>
  <c r="C89" i="33"/>
  <c r="C113" i="81"/>
  <c r="C61" i="85"/>
  <c r="C47" i="85"/>
  <c r="C75" i="85"/>
  <c r="C63" i="85"/>
  <c r="C49" i="85"/>
  <c r="C77" i="85"/>
  <c r="C45" i="85"/>
  <c r="C73" i="85"/>
  <c r="C59" i="85"/>
  <c r="C35" i="85"/>
  <c r="C51" i="85"/>
  <c r="C65" i="85"/>
  <c r="C79" i="85"/>
  <c r="C37" i="85"/>
  <c r="G70" i="75"/>
  <c r="G56" i="75"/>
  <c r="G42" i="75"/>
  <c r="G28" i="75"/>
  <c r="G14" i="75"/>
  <c r="C31" i="85" l="1"/>
  <c r="C33" i="85"/>
  <c r="C92" i="33"/>
  <c r="A6" i="85"/>
  <c r="A2" i="85"/>
  <c r="A1" i="85"/>
  <c r="C90" i="33" l="1"/>
  <c r="C88" i="33"/>
  <c r="C21" i="62"/>
  <c r="B74" i="62"/>
  <c r="C67" i="62"/>
  <c r="C66" i="62"/>
  <c r="C62" i="62"/>
  <c r="C63" i="62"/>
  <c r="C58" i="62"/>
  <c r="C59" i="62"/>
  <c r="C55" i="62"/>
  <c r="C54" i="62"/>
  <c r="C51" i="62"/>
  <c r="C50" i="62"/>
  <c r="A1" i="81"/>
  <c r="A2" i="81"/>
  <c r="A1" i="68"/>
  <c r="A2" i="68"/>
  <c r="A2" i="72"/>
  <c r="A2" i="73"/>
  <c r="A2" i="82"/>
  <c r="A1" i="72"/>
  <c r="A1" i="73"/>
  <c r="A1" i="82"/>
  <c r="A1" i="75"/>
  <c r="A2" i="75"/>
  <c r="E9" i="47"/>
  <c r="I6" i="68"/>
  <c r="C9" i="33" a="1"/>
  <c r="C9" i="33" s="1"/>
  <c r="D92" i="75" l="1"/>
  <c r="D9" i="47" l="1"/>
  <c r="A6" i="75"/>
  <c r="O17" i="81" l="1"/>
  <c r="M17" i="82"/>
  <c r="M17" i="73"/>
  <c r="M17" i="81"/>
  <c r="L17" i="82"/>
  <c r="L17" i="73"/>
  <c r="L17" i="81"/>
  <c r="J17" i="82"/>
  <c r="J17" i="73"/>
  <c r="K17" i="82"/>
  <c r="K17" i="73"/>
  <c r="K17" i="81"/>
  <c r="I17" i="82"/>
  <c r="I17" i="81"/>
  <c r="I6" i="75"/>
  <c r="I6" i="85" s="1"/>
  <c r="H6" i="75"/>
  <c r="H6" i="85" s="1"/>
  <c r="H11" i="85" s="1" a="1"/>
  <c r="H11" i="85" s="1"/>
  <c r="G17" i="33"/>
  <c r="D29" i="33"/>
  <c r="I8" i="33"/>
  <c r="H8" i="33"/>
  <c r="A15" i="75"/>
  <c r="A29" i="75"/>
  <c r="A43" i="75"/>
  <c r="A57" i="75"/>
  <c r="A71" i="75"/>
  <c r="AG17" i="81"/>
  <c r="AF17" i="81"/>
  <c r="AE17" i="81"/>
  <c r="AD17" i="81"/>
  <c r="AC17" i="81"/>
  <c r="AB17" i="81"/>
  <c r="AA17" i="81"/>
  <c r="Z17" i="81"/>
  <c r="Y17" i="81"/>
  <c r="X17" i="81"/>
  <c r="W17" i="81"/>
  <c r="V17" i="81"/>
  <c r="U17" i="81"/>
  <c r="T17" i="81"/>
  <c r="S17" i="81"/>
  <c r="R17" i="81"/>
  <c r="Q17" i="81"/>
  <c r="P17" i="81"/>
  <c r="N17" i="81"/>
  <c r="J17" i="81"/>
  <c r="AG17" i="82"/>
  <c r="AF17" i="82"/>
  <c r="AE17" i="82"/>
  <c r="AD17" i="82"/>
  <c r="AC17" i="82"/>
  <c r="AB17" i="82"/>
  <c r="AA17" i="82"/>
  <c r="Z17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AG17" i="73"/>
  <c r="AF17" i="73"/>
  <c r="AE17" i="73"/>
  <c r="AD17" i="73"/>
  <c r="AC17" i="73"/>
  <c r="AB17" i="73"/>
  <c r="AA17" i="73"/>
  <c r="Z17" i="73"/>
  <c r="Y17" i="73"/>
  <c r="X17" i="73"/>
  <c r="W17" i="73"/>
  <c r="V17" i="73"/>
  <c r="U17" i="73"/>
  <c r="T17" i="73"/>
  <c r="S17" i="73"/>
  <c r="R17" i="73"/>
  <c r="Q17" i="73"/>
  <c r="P17" i="73"/>
  <c r="O17" i="73"/>
  <c r="N17" i="73"/>
  <c r="AG83" i="81"/>
  <c r="AG69" i="81"/>
  <c r="AG68" i="81"/>
  <c r="AG67" i="81"/>
  <c r="AG83" i="72"/>
  <c r="AG69" i="72"/>
  <c r="AG68" i="72"/>
  <c r="AG67" i="72"/>
  <c r="AG17" i="72"/>
  <c r="AG83" i="73"/>
  <c r="AG69" i="73"/>
  <c r="AG68" i="73"/>
  <c r="AG67" i="73"/>
  <c r="AG83" i="82"/>
  <c r="AG69" i="82"/>
  <c r="AG68" i="82"/>
  <c r="AG67" i="82"/>
  <c r="AG84" i="68"/>
  <c r="AG83" i="68"/>
  <c r="AG69" i="68"/>
  <c r="AG68" i="68"/>
  <c r="AG67" i="68"/>
  <c r="AG98" i="75"/>
  <c r="AG17" i="68"/>
  <c r="AF83" i="81"/>
  <c r="AF69" i="81"/>
  <c r="AF68" i="81"/>
  <c r="AF67" i="81"/>
  <c r="AF83" i="72"/>
  <c r="AF69" i="72"/>
  <c r="AF68" i="72"/>
  <c r="AF67" i="72"/>
  <c r="AF17" i="72"/>
  <c r="AF83" i="73"/>
  <c r="AF69" i="73"/>
  <c r="AF68" i="73"/>
  <c r="AF67" i="73"/>
  <c r="AF83" i="82"/>
  <c r="AF69" i="82"/>
  <c r="AF68" i="82"/>
  <c r="AF67" i="82"/>
  <c r="AF84" i="68"/>
  <c r="AF83" i="68"/>
  <c r="AF69" i="68"/>
  <c r="AF68" i="68"/>
  <c r="AF67" i="68"/>
  <c r="AF98" i="75"/>
  <c r="AF17" i="68"/>
  <c r="AE83" i="81"/>
  <c r="AE69" i="81"/>
  <c r="AE68" i="81"/>
  <c r="AE67" i="81"/>
  <c r="AE83" i="72"/>
  <c r="AE69" i="72"/>
  <c r="AE68" i="72"/>
  <c r="AE67" i="72"/>
  <c r="AE17" i="72"/>
  <c r="AE83" i="73"/>
  <c r="AE69" i="73"/>
  <c r="AE68" i="73"/>
  <c r="AE67" i="73"/>
  <c r="AE83" i="82"/>
  <c r="AE69" i="82"/>
  <c r="AE68" i="82"/>
  <c r="AE67" i="82"/>
  <c r="AE84" i="68"/>
  <c r="AE83" i="68"/>
  <c r="AE69" i="68"/>
  <c r="AE68" i="68"/>
  <c r="AE67" i="68"/>
  <c r="AE98" i="75"/>
  <c r="AE17" i="68"/>
  <c r="AD83" i="81"/>
  <c r="AD69" i="81"/>
  <c r="AD68" i="81"/>
  <c r="AD67" i="81"/>
  <c r="AD83" i="72"/>
  <c r="AD69" i="72"/>
  <c r="AD68" i="72"/>
  <c r="AD67" i="72"/>
  <c r="AD17" i="72"/>
  <c r="AD83" i="73"/>
  <c r="AD69" i="73"/>
  <c r="AD68" i="73"/>
  <c r="AD67" i="73"/>
  <c r="AD83" i="82"/>
  <c r="AD69" i="82"/>
  <c r="AD68" i="82"/>
  <c r="AD67" i="82"/>
  <c r="AD84" i="68"/>
  <c r="AD83" i="68"/>
  <c r="AD69" i="68"/>
  <c r="AD68" i="68"/>
  <c r="AD67" i="68"/>
  <c r="AD98" i="75"/>
  <c r="AD17" i="68"/>
  <c r="AC83" i="81"/>
  <c r="AC69" i="81"/>
  <c r="AC68" i="81"/>
  <c r="AC67" i="81"/>
  <c r="AC83" i="72"/>
  <c r="AC69" i="72"/>
  <c r="AC68" i="72"/>
  <c r="AC67" i="72"/>
  <c r="AC17" i="72"/>
  <c r="AC83" i="73"/>
  <c r="AC69" i="73"/>
  <c r="AC68" i="73"/>
  <c r="AC67" i="73"/>
  <c r="AC83" i="82"/>
  <c r="AC69" i="82"/>
  <c r="AC68" i="82"/>
  <c r="AC67" i="82"/>
  <c r="AC84" i="68"/>
  <c r="AC83" i="68"/>
  <c r="AC69" i="68"/>
  <c r="AC68" i="68"/>
  <c r="AC67" i="68"/>
  <c r="AC98" i="75"/>
  <c r="AC17" i="68"/>
  <c r="G81" i="75"/>
  <c r="G80" i="75"/>
  <c r="G79" i="75"/>
  <c r="G67" i="75"/>
  <c r="G66" i="75"/>
  <c r="G65" i="75"/>
  <c r="G53" i="75"/>
  <c r="G52" i="75"/>
  <c r="G51" i="75"/>
  <c r="G39" i="75"/>
  <c r="G38" i="75"/>
  <c r="G23" i="75"/>
  <c r="G24" i="75"/>
  <c r="G25" i="75"/>
  <c r="C57" i="62" l="1"/>
  <c r="D57" i="62" s="1"/>
  <c r="C4" i="72" s="1"/>
  <c r="C49" i="62"/>
  <c r="D49" i="62" s="1"/>
  <c r="C4" i="68" s="1"/>
  <c r="C53" i="62"/>
  <c r="D53" i="62" s="1"/>
  <c r="C4" i="81" s="1"/>
  <c r="C61" i="62"/>
  <c r="D61" i="62" s="1"/>
  <c r="C4" i="73" s="1"/>
  <c r="C65" i="62"/>
  <c r="D65" i="62" s="1"/>
  <c r="C4" i="82" s="1"/>
  <c r="I17" i="73"/>
  <c r="G90" i="73" s="1" a="1"/>
  <c r="G90" i="73" s="1"/>
  <c r="A30" i="75"/>
  <c r="A31" i="75" s="1"/>
  <c r="A32" i="75" s="1"/>
  <c r="A33" i="75" s="1"/>
  <c r="A34" i="75" s="1"/>
  <c r="A35" i="75" s="1"/>
  <c r="A36" i="75" s="1"/>
  <c r="A37" i="75" s="1"/>
  <c r="A38" i="75" s="1"/>
  <c r="A39" i="75" s="1"/>
  <c r="A28" i="75"/>
  <c r="D28" i="75" s="1"/>
  <c r="A16" i="75"/>
  <c r="A92" i="75" s="1"/>
  <c r="A14" i="75"/>
  <c r="D14" i="75" s="1"/>
  <c r="A72" i="75"/>
  <c r="A73" i="75" s="1"/>
  <c r="A74" i="75" s="1"/>
  <c r="A75" i="75" s="1"/>
  <c r="A76" i="75" s="1"/>
  <c r="A77" i="75" s="1"/>
  <c r="A78" i="75" s="1"/>
  <c r="A79" i="75" s="1"/>
  <c r="A80" i="75" s="1"/>
  <c r="A81" i="75" s="1"/>
  <c r="A70" i="75"/>
  <c r="D70" i="75" s="1"/>
  <c r="A58" i="75"/>
  <c r="A59" i="75" s="1"/>
  <c r="A60" i="75" s="1"/>
  <c r="A61" i="75" s="1"/>
  <c r="A62" i="75" s="1"/>
  <c r="A63" i="75" s="1"/>
  <c r="A64" i="75" s="1"/>
  <c r="A65" i="75" s="1"/>
  <c r="A66" i="75" s="1"/>
  <c r="A67" i="75" s="1"/>
  <c r="A56" i="75"/>
  <c r="D56" i="75" s="1"/>
  <c r="A44" i="75"/>
  <c r="A45" i="75" s="1"/>
  <c r="A46" i="75" s="1"/>
  <c r="A47" i="75" s="1"/>
  <c r="A48" i="75" s="1"/>
  <c r="A49" i="75" s="1"/>
  <c r="A50" i="75" s="1"/>
  <c r="A51" i="75" s="1"/>
  <c r="A52" i="75" s="1"/>
  <c r="A53" i="75" s="1"/>
  <c r="A42" i="75"/>
  <c r="D42" i="75" s="1"/>
  <c r="H5" i="85"/>
  <c r="H11" i="75" a="1"/>
  <c r="H11" i="75" s="1"/>
  <c r="AF15" i="75"/>
  <c r="AG15" i="75"/>
  <c r="AE15" i="75"/>
  <c r="AD15" i="75"/>
  <c r="AC15" i="75"/>
  <c r="AB17" i="72"/>
  <c r="AA17" i="72"/>
  <c r="Z17" i="72"/>
  <c r="Y17" i="72"/>
  <c r="X17" i="72"/>
  <c r="W17" i="72"/>
  <c r="V17" i="72"/>
  <c r="U17" i="72"/>
  <c r="T17" i="72"/>
  <c r="S17" i="72"/>
  <c r="R17" i="72"/>
  <c r="Q17" i="72"/>
  <c r="P17" i="72"/>
  <c r="O17" i="72"/>
  <c r="N17" i="72"/>
  <c r="M17" i="72"/>
  <c r="L17" i="72"/>
  <c r="K17" i="72"/>
  <c r="J17" i="72"/>
  <c r="I17" i="72"/>
  <c r="A17" i="75" l="1"/>
  <c r="A18" i="75" s="1"/>
  <c r="A19" i="75" s="1"/>
  <c r="A20" i="75" s="1"/>
  <c r="A21" i="75" s="1"/>
  <c r="A22" i="75" s="1"/>
  <c r="A23" i="75" s="1"/>
  <c r="C54" i="43"/>
  <c r="G63" i="43"/>
  <c r="G62" i="43"/>
  <c r="G61" i="43"/>
  <c r="G60" i="43"/>
  <c r="G59" i="43"/>
  <c r="G58" i="43"/>
  <c r="G57" i="43"/>
  <c r="G56" i="43"/>
  <c r="G55" i="43"/>
  <c r="C56" i="43"/>
  <c r="C57" i="43"/>
  <c r="C58" i="43"/>
  <c r="C59" i="43"/>
  <c r="C60" i="43"/>
  <c r="C61" i="43"/>
  <c r="C62" i="43"/>
  <c r="C63" i="43"/>
  <c r="C55" i="43"/>
  <c r="A24" i="75" l="1"/>
  <c r="A25" i="75" s="1"/>
  <c r="A99" i="75"/>
  <c r="H99" i="75" s="1"/>
  <c r="D91" i="75"/>
  <c r="N7" i="68" l="1"/>
  <c r="O7" i="68" s="1"/>
  <c r="P7" i="68" s="1"/>
  <c r="Q7" i="68" s="1"/>
  <c r="R7" i="68" s="1"/>
  <c r="S7" i="68" s="1"/>
  <c r="T7" i="68" s="1"/>
  <c r="U7" i="68" s="1"/>
  <c r="V7" i="68" s="1"/>
  <c r="W7" i="68" s="1"/>
  <c r="X7" i="68" s="1"/>
  <c r="Y7" i="68" s="1"/>
  <c r="Z7" i="68" s="1"/>
  <c r="AA7" i="68" s="1"/>
  <c r="AB7" i="68" s="1"/>
  <c r="AC7" i="68" s="1"/>
  <c r="M7" i="68"/>
  <c r="L7" i="68"/>
  <c r="K7" i="68"/>
  <c r="J7" i="68"/>
  <c r="I7" i="68"/>
  <c r="AC7" i="81" l="1"/>
  <c r="AC42" i="81" s="1"/>
  <c r="AC7" i="73"/>
  <c r="AC42" i="73" s="1"/>
  <c r="AD7" i="68"/>
  <c r="AC7" i="82"/>
  <c r="AC42" i="68"/>
  <c r="AC7" i="72"/>
  <c r="AC42" i="72" s="1"/>
  <c r="AC42" i="82" l="1"/>
  <c r="AD7" i="81"/>
  <c r="AD42" i="81" s="1"/>
  <c r="AD7" i="73"/>
  <c r="AD42" i="73" s="1"/>
  <c r="AD42" i="68"/>
  <c r="AE7" i="68"/>
  <c r="AD7" i="82"/>
  <c r="AD7" i="72"/>
  <c r="AD42" i="72" s="1"/>
  <c r="AE7" i="81" l="1"/>
  <c r="AE42" i="81" s="1"/>
  <c r="AF7" i="68"/>
  <c r="AE7" i="82"/>
  <c r="AE42" i="68"/>
  <c r="AE7" i="73"/>
  <c r="AE7" i="72"/>
  <c r="AE42" i="72" s="1"/>
  <c r="AD42" i="82"/>
  <c r="G44" i="75"/>
  <c r="C44" i="75"/>
  <c r="G58" i="75"/>
  <c r="C58" i="75"/>
  <c r="G72" i="75"/>
  <c r="C72" i="75"/>
  <c r="AE42" i="73" l="1"/>
  <c r="AE42" i="82"/>
  <c r="AF7" i="81"/>
  <c r="AF42" i="81" s="1"/>
  <c r="AG7" i="68"/>
  <c r="AF7" i="73"/>
  <c r="AF42" i="73" s="1"/>
  <c r="AF7" i="82"/>
  <c r="AF42" i="68"/>
  <c r="AF7" i="72"/>
  <c r="AF42" i="72" s="1"/>
  <c r="G30" i="75"/>
  <c r="C30" i="75"/>
  <c r="C16" i="75"/>
  <c r="G16" i="75"/>
  <c r="AG7" i="81" l="1"/>
  <c r="AG42" i="81" s="1"/>
  <c r="AG7" i="73"/>
  <c r="AG7" i="82"/>
  <c r="AG42" i="68"/>
  <c r="AG7" i="72"/>
  <c r="AG42" i="72" s="1"/>
  <c r="AF42" i="82"/>
  <c r="D17" i="75"/>
  <c r="H92" i="75"/>
  <c r="D16" i="75"/>
  <c r="AG42" i="73" l="1"/>
  <c r="AG42" i="82"/>
  <c r="AB84" i="68" l="1"/>
  <c r="AA84" i="68"/>
  <c r="Z84" i="68"/>
  <c r="Y84" i="68"/>
  <c r="X84" i="68"/>
  <c r="W84" i="68"/>
  <c r="V84" i="68"/>
  <c r="U84" i="68"/>
  <c r="T84" i="68"/>
  <c r="S84" i="68"/>
  <c r="R84" i="68"/>
  <c r="Q84" i="68"/>
  <c r="P84" i="68"/>
  <c r="O84" i="68"/>
  <c r="N84" i="68"/>
  <c r="M84" i="68"/>
  <c r="L84" i="68"/>
  <c r="K84" i="68"/>
  <c r="J84" i="68"/>
  <c r="I84" i="68"/>
  <c r="AB83" i="68"/>
  <c r="AA83" i="68"/>
  <c r="Z83" i="68"/>
  <c r="Y83" i="68"/>
  <c r="X83" i="68"/>
  <c r="W83" i="68"/>
  <c r="V83" i="68"/>
  <c r="U83" i="68"/>
  <c r="T83" i="68"/>
  <c r="S83" i="68"/>
  <c r="R83" i="68"/>
  <c r="Q83" i="68"/>
  <c r="P83" i="68"/>
  <c r="O83" i="68"/>
  <c r="N83" i="68"/>
  <c r="M83" i="68"/>
  <c r="L83" i="68"/>
  <c r="K83" i="68"/>
  <c r="J83" i="68"/>
  <c r="I83" i="68"/>
  <c r="AB83" i="81"/>
  <c r="AA83" i="81"/>
  <c r="Z83" i="81"/>
  <c r="Y83" i="81"/>
  <c r="X83" i="81"/>
  <c r="W83" i="81"/>
  <c r="V83" i="81"/>
  <c r="U83" i="81"/>
  <c r="T83" i="81"/>
  <c r="S83" i="81"/>
  <c r="R83" i="81"/>
  <c r="Q83" i="81"/>
  <c r="P83" i="81"/>
  <c r="O83" i="81"/>
  <c r="N83" i="81"/>
  <c r="M83" i="81"/>
  <c r="L83" i="81"/>
  <c r="K83" i="81"/>
  <c r="J83" i="81"/>
  <c r="I83" i="81"/>
  <c r="AB83" i="82"/>
  <c r="AA83" i="82"/>
  <c r="Z83" i="82"/>
  <c r="Y83" i="82"/>
  <c r="X83" i="82"/>
  <c r="W83" i="82"/>
  <c r="V83" i="82"/>
  <c r="U83" i="82"/>
  <c r="T83" i="82"/>
  <c r="S83" i="82"/>
  <c r="R83" i="82"/>
  <c r="Q83" i="82"/>
  <c r="P83" i="82"/>
  <c r="O83" i="82"/>
  <c r="N83" i="82"/>
  <c r="M83" i="82"/>
  <c r="L83" i="82"/>
  <c r="K83" i="82"/>
  <c r="J83" i="82"/>
  <c r="I83" i="82"/>
  <c r="J83" i="73"/>
  <c r="K83" i="73"/>
  <c r="L83" i="73"/>
  <c r="M83" i="73"/>
  <c r="N83" i="73"/>
  <c r="O83" i="73"/>
  <c r="P83" i="73"/>
  <c r="Q83" i="73"/>
  <c r="R83" i="73"/>
  <c r="S83" i="73"/>
  <c r="T83" i="73"/>
  <c r="U83" i="73"/>
  <c r="V83" i="73"/>
  <c r="W83" i="73"/>
  <c r="X83" i="73"/>
  <c r="Y83" i="73"/>
  <c r="Z83" i="73"/>
  <c r="AA83" i="73"/>
  <c r="AB83" i="73"/>
  <c r="I83" i="73"/>
  <c r="J83" i="72"/>
  <c r="K83" i="72"/>
  <c r="L83" i="72"/>
  <c r="M83" i="72"/>
  <c r="N83" i="72"/>
  <c r="O83" i="72"/>
  <c r="P83" i="72"/>
  <c r="Q83" i="72"/>
  <c r="R83" i="72"/>
  <c r="S83" i="72"/>
  <c r="T83" i="72"/>
  <c r="U83" i="72"/>
  <c r="V83" i="72"/>
  <c r="W83" i="72"/>
  <c r="X83" i="72"/>
  <c r="Y83" i="72"/>
  <c r="Z83" i="72"/>
  <c r="AA83" i="72"/>
  <c r="AB83" i="72"/>
  <c r="I83" i="72"/>
  <c r="C78" i="75"/>
  <c r="C77" i="75"/>
  <c r="C76" i="75"/>
  <c r="C75" i="75"/>
  <c r="C74" i="75"/>
  <c r="C71" i="75"/>
  <c r="C64" i="75"/>
  <c r="C57" i="75"/>
  <c r="C63" i="75"/>
  <c r="C62" i="75"/>
  <c r="C61" i="75"/>
  <c r="C60" i="75"/>
  <c r="K67" i="82"/>
  <c r="M67" i="81"/>
  <c r="L67" i="81"/>
  <c r="I67" i="81"/>
  <c r="J67" i="81"/>
  <c r="K67" i="81"/>
  <c r="N67" i="81"/>
  <c r="O67" i="81"/>
  <c r="P67" i="81"/>
  <c r="Q67" i="81"/>
  <c r="R67" i="81"/>
  <c r="S67" i="81"/>
  <c r="T67" i="81"/>
  <c r="U67" i="81"/>
  <c r="V67" i="81"/>
  <c r="W67" i="81"/>
  <c r="X67" i="81"/>
  <c r="Y67" i="81"/>
  <c r="Z67" i="81"/>
  <c r="AA67" i="81"/>
  <c r="AB67" i="81"/>
  <c r="J68" i="81"/>
  <c r="K68" i="81"/>
  <c r="L68" i="81"/>
  <c r="M68" i="81"/>
  <c r="N68" i="81"/>
  <c r="O68" i="81"/>
  <c r="P68" i="81"/>
  <c r="Q68" i="81"/>
  <c r="R68" i="81"/>
  <c r="S68" i="81"/>
  <c r="T68" i="81"/>
  <c r="U68" i="81"/>
  <c r="V68" i="81"/>
  <c r="W68" i="81"/>
  <c r="X68" i="81"/>
  <c r="Y68" i="81"/>
  <c r="Z68" i="81"/>
  <c r="AA68" i="81"/>
  <c r="AB68" i="81"/>
  <c r="J69" i="81"/>
  <c r="K69" i="81"/>
  <c r="L69" i="81"/>
  <c r="M69" i="81"/>
  <c r="N69" i="81"/>
  <c r="O69" i="81"/>
  <c r="P69" i="81"/>
  <c r="Q69" i="81"/>
  <c r="R69" i="81"/>
  <c r="S69" i="81"/>
  <c r="T69" i="81"/>
  <c r="U69" i="81"/>
  <c r="V69" i="81"/>
  <c r="W69" i="81"/>
  <c r="X69" i="81"/>
  <c r="Y69" i="81"/>
  <c r="Z69" i="81"/>
  <c r="AA69" i="81"/>
  <c r="AB69" i="81"/>
  <c r="J67" i="72"/>
  <c r="K67" i="72"/>
  <c r="L67" i="72"/>
  <c r="M67" i="72"/>
  <c r="N67" i="72"/>
  <c r="O67" i="72"/>
  <c r="P67" i="72"/>
  <c r="Q67" i="72"/>
  <c r="R67" i="72"/>
  <c r="S67" i="72"/>
  <c r="T67" i="72"/>
  <c r="U67" i="72"/>
  <c r="V67" i="72"/>
  <c r="W67" i="72"/>
  <c r="X67" i="72"/>
  <c r="Y67" i="72"/>
  <c r="Z67" i="72"/>
  <c r="AA67" i="72"/>
  <c r="AB67" i="72"/>
  <c r="J68" i="72"/>
  <c r="K68" i="72"/>
  <c r="L68" i="72"/>
  <c r="M68" i="72"/>
  <c r="N68" i="72"/>
  <c r="O68" i="72"/>
  <c r="P68" i="72"/>
  <c r="Q68" i="72"/>
  <c r="R68" i="72"/>
  <c r="S68" i="72"/>
  <c r="T68" i="72"/>
  <c r="U68" i="72"/>
  <c r="V68" i="72"/>
  <c r="W68" i="72"/>
  <c r="X68" i="72"/>
  <c r="Y68" i="72"/>
  <c r="Z68" i="72"/>
  <c r="AA68" i="72"/>
  <c r="AB68" i="72"/>
  <c r="J69" i="72"/>
  <c r="K69" i="72"/>
  <c r="L69" i="72"/>
  <c r="M69" i="72"/>
  <c r="N69" i="72"/>
  <c r="O69" i="72"/>
  <c r="P69" i="72"/>
  <c r="Q69" i="72"/>
  <c r="R69" i="72"/>
  <c r="S69" i="72"/>
  <c r="T69" i="72"/>
  <c r="U69" i="72"/>
  <c r="V69" i="72"/>
  <c r="W69" i="72"/>
  <c r="X69" i="72"/>
  <c r="Y69" i="72"/>
  <c r="Z69" i="72"/>
  <c r="AA69" i="72"/>
  <c r="AB69" i="72"/>
  <c r="J67" i="73"/>
  <c r="K67" i="73"/>
  <c r="L67" i="73"/>
  <c r="M67" i="73"/>
  <c r="N67" i="73"/>
  <c r="O67" i="73"/>
  <c r="P67" i="73"/>
  <c r="Q67" i="73"/>
  <c r="R67" i="73"/>
  <c r="S67" i="73"/>
  <c r="T67" i="73"/>
  <c r="U67" i="73"/>
  <c r="V67" i="73"/>
  <c r="W67" i="73"/>
  <c r="X67" i="73"/>
  <c r="Y67" i="73"/>
  <c r="Z67" i="73"/>
  <c r="AA67" i="73"/>
  <c r="AB67" i="73"/>
  <c r="J68" i="73"/>
  <c r="K68" i="73"/>
  <c r="L68" i="73"/>
  <c r="M68" i="73"/>
  <c r="N68" i="73"/>
  <c r="O68" i="73"/>
  <c r="P68" i="73"/>
  <c r="Q68" i="73"/>
  <c r="R68" i="73"/>
  <c r="S68" i="73"/>
  <c r="T68" i="73"/>
  <c r="U68" i="73"/>
  <c r="V68" i="73"/>
  <c r="W68" i="73"/>
  <c r="X68" i="73"/>
  <c r="Y68" i="73"/>
  <c r="Z68" i="73"/>
  <c r="AA68" i="73"/>
  <c r="AB68" i="73"/>
  <c r="J69" i="73"/>
  <c r="K69" i="73"/>
  <c r="L69" i="73"/>
  <c r="M69" i="73"/>
  <c r="N69" i="73"/>
  <c r="O69" i="73"/>
  <c r="P69" i="73"/>
  <c r="Q69" i="73"/>
  <c r="R69" i="73"/>
  <c r="S69" i="73"/>
  <c r="T69" i="73"/>
  <c r="U69" i="73"/>
  <c r="V69" i="73"/>
  <c r="W69" i="73"/>
  <c r="X69" i="73"/>
  <c r="Y69" i="73"/>
  <c r="Z69" i="73"/>
  <c r="AA69" i="73"/>
  <c r="AB69" i="73"/>
  <c r="J67" i="82"/>
  <c r="L67" i="82"/>
  <c r="M67" i="82"/>
  <c r="N67" i="82"/>
  <c r="O67" i="82"/>
  <c r="P67" i="82"/>
  <c r="Q67" i="82"/>
  <c r="R67" i="82"/>
  <c r="S67" i="82"/>
  <c r="T67" i="82"/>
  <c r="U67" i="82"/>
  <c r="V67" i="82"/>
  <c r="W67" i="82"/>
  <c r="X67" i="82"/>
  <c r="Y67" i="82"/>
  <c r="Z67" i="82"/>
  <c r="AA67" i="82"/>
  <c r="AB67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W68" i="82"/>
  <c r="X68" i="82"/>
  <c r="Y68" i="82"/>
  <c r="Z68" i="82"/>
  <c r="AA68" i="82"/>
  <c r="AB68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W69" i="82"/>
  <c r="X69" i="82"/>
  <c r="Y69" i="82"/>
  <c r="Z69" i="82"/>
  <c r="AA69" i="82"/>
  <c r="AB69" i="82"/>
  <c r="J67" i="68"/>
  <c r="K67" i="68"/>
  <c r="L67" i="68"/>
  <c r="M67" i="68"/>
  <c r="N67" i="68"/>
  <c r="O67" i="68"/>
  <c r="P67" i="68"/>
  <c r="Q67" i="68"/>
  <c r="R67" i="68"/>
  <c r="S67" i="68"/>
  <c r="T67" i="68"/>
  <c r="U67" i="68"/>
  <c r="V67" i="68"/>
  <c r="W67" i="68"/>
  <c r="X67" i="68"/>
  <c r="Y67" i="68"/>
  <c r="Z67" i="68"/>
  <c r="AA67" i="68"/>
  <c r="AB67" i="68"/>
  <c r="J68" i="68"/>
  <c r="K68" i="68"/>
  <c r="L68" i="68"/>
  <c r="M68" i="68"/>
  <c r="N68" i="68"/>
  <c r="O68" i="68"/>
  <c r="P68" i="68"/>
  <c r="Q68" i="68"/>
  <c r="R68" i="68"/>
  <c r="S68" i="68"/>
  <c r="T68" i="68"/>
  <c r="U68" i="68"/>
  <c r="V68" i="68"/>
  <c r="W68" i="68"/>
  <c r="X68" i="68"/>
  <c r="Y68" i="68"/>
  <c r="Z68" i="68"/>
  <c r="AA68" i="68"/>
  <c r="AB68" i="68"/>
  <c r="J69" i="68"/>
  <c r="K69" i="68"/>
  <c r="L69" i="68"/>
  <c r="M69" i="68"/>
  <c r="N69" i="68"/>
  <c r="O69" i="68"/>
  <c r="P69" i="68"/>
  <c r="Q69" i="68"/>
  <c r="R69" i="68"/>
  <c r="S69" i="68"/>
  <c r="T69" i="68"/>
  <c r="U69" i="68"/>
  <c r="V69" i="68"/>
  <c r="W69" i="68"/>
  <c r="X69" i="68"/>
  <c r="Y69" i="68"/>
  <c r="Z69" i="68"/>
  <c r="AA69" i="68"/>
  <c r="AB69" i="68"/>
  <c r="I69" i="81"/>
  <c r="I68" i="81"/>
  <c r="I69" i="72"/>
  <c r="I68" i="72"/>
  <c r="I67" i="72"/>
  <c r="I69" i="73"/>
  <c r="I68" i="73"/>
  <c r="I67" i="73"/>
  <c r="I69" i="82"/>
  <c r="I68" i="82"/>
  <c r="I67" i="82"/>
  <c r="I69" i="68"/>
  <c r="I68" i="68"/>
  <c r="I67" i="68"/>
  <c r="C79" i="81"/>
  <c r="C78" i="81"/>
  <c r="C77" i="81"/>
  <c r="C74" i="81"/>
  <c r="C73" i="81"/>
  <c r="C72" i="81"/>
  <c r="C69" i="81"/>
  <c r="C68" i="81"/>
  <c r="C67" i="81"/>
  <c r="C79" i="72"/>
  <c r="C78" i="72"/>
  <c r="C77" i="72"/>
  <c r="C74" i="72"/>
  <c r="C73" i="72"/>
  <c r="C72" i="72"/>
  <c r="C69" i="72"/>
  <c r="C68" i="72"/>
  <c r="C67" i="72"/>
  <c r="C79" i="73"/>
  <c r="C78" i="73"/>
  <c r="C77" i="73"/>
  <c r="C74" i="73"/>
  <c r="C73" i="73"/>
  <c r="C72" i="73"/>
  <c r="C69" i="73"/>
  <c r="C68" i="73"/>
  <c r="C67" i="73"/>
  <c r="C79" i="82"/>
  <c r="C78" i="82"/>
  <c r="C77" i="82"/>
  <c r="C74" i="82"/>
  <c r="C73" i="82"/>
  <c r="C72" i="82"/>
  <c r="C69" i="82"/>
  <c r="C68" i="82"/>
  <c r="C67" i="82"/>
  <c r="C79" i="68"/>
  <c r="C78" i="68"/>
  <c r="C77" i="68"/>
  <c r="C74" i="68"/>
  <c r="C73" i="68"/>
  <c r="C72" i="68"/>
  <c r="C69" i="68"/>
  <c r="C68" i="68"/>
  <c r="C67" i="68"/>
  <c r="I72" i="68" l="1" a="1"/>
  <c r="I72" i="68" s="1"/>
  <c r="J77" i="68" s="1"/>
  <c r="I73" i="68" a="1"/>
  <c r="I73" i="68" s="1"/>
  <c r="I80" i="68" s="1"/>
  <c r="I82" i="68" s="1"/>
  <c r="I107" i="68" s="1"/>
  <c r="I74" i="68" a="1"/>
  <c r="I74" i="68" s="1"/>
  <c r="W15" i="75"/>
  <c r="O15" i="75"/>
  <c r="Y15" i="75"/>
  <c r="Q15" i="75"/>
  <c r="X15" i="75"/>
  <c r="P15" i="75"/>
  <c r="V15" i="75"/>
  <c r="N15" i="75"/>
  <c r="U15" i="75"/>
  <c r="M15" i="75"/>
  <c r="AB15" i="75"/>
  <c r="T15" i="75"/>
  <c r="L15" i="75"/>
  <c r="S15" i="75"/>
  <c r="AA15" i="75"/>
  <c r="K15" i="75"/>
  <c r="Z15" i="75"/>
  <c r="R15" i="75"/>
  <c r="J15" i="75"/>
  <c r="C50" i="75"/>
  <c r="C49" i="75"/>
  <c r="C48" i="75"/>
  <c r="C47" i="75"/>
  <c r="C46" i="75"/>
  <c r="C43" i="75"/>
  <c r="G50" i="75"/>
  <c r="G49" i="75"/>
  <c r="G48" i="75"/>
  <c r="G47" i="75"/>
  <c r="G46" i="75"/>
  <c r="G43" i="75"/>
  <c r="D41" i="75"/>
  <c r="C64" i="82"/>
  <c r="A7" i="82"/>
  <c r="I6" i="82"/>
  <c r="A6" i="82"/>
  <c r="D82" i="75"/>
  <c r="C36" i="75"/>
  <c r="C22" i="75"/>
  <c r="I72" i="82" l="1" a="1"/>
  <c r="I72" i="82" s="1"/>
  <c r="I74" i="82" a="1"/>
  <c r="I74" i="82" s="1"/>
  <c r="I73" i="82" a="1"/>
  <c r="I73" i="82" s="1"/>
  <c r="C13" i="47"/>
  <c r="D43" i="75"/>
  <c r="C64" i="72"/>
  <c r="F13" i="47" l="1"/>
  <c r="L75" i="33"/>
  <c r="G75" i="33"/>
  <c r="J75" i="33"/>
  <c r="F75" i="33"/>
  <c r="H75" i="33"/>
  <c r="I75" i="33"/>
  <c r="D35" i="62"/>
  <c r="D13" i="47"/>
  <c r="A4" i="82" s="1"/>
  <c r="I80" i="82"/>
  <c r="I82" i="82" s="1"/>
  <c r="I107" i="82" s="1"/>
  <c r="D44" i="75"/>
  <c r="C34" i="75" l="1"/>
  <c r="G29" i="33"/>
  <c r="H29" i="33"/>
  <c r="I29" i="33"/>
  <c r="J29" i="33"/>
  <c r="F29" i="33"/>
  <c r="A7" i="81"/>
  <c r="I6" i="81"/>
  <c r="A6" i="81"/>
  <c r="I72" i="81" l="1" a="1"/>
  <c r="I72" i="81" s="1"/>
  <c r="J77" i="81" s="1"/>
  <c r="I73" i="81" a="1"/>
  <c r="I73" i="81" s="1"/>
  <c r="J78" i="81" s="1"/>
  <c r="I74" i="81" a="1"/>
  <c r="I74" i="81" s="1"/>
  <c r="D72" i="75"/>
  <c r="D58" i="75"/>
  <c r="D46" i="75"/>
  <c r="D30" i="75"/>
  <c r="C10" i="47"/>
  <c r="F10" i="47" s="1"/>
  <c r="D32" i="62" l="1"/>
  <c r="D10" i="47"/>
  <c r="A4" i="81" s="1"/>
  <c r="I80" i="81"/>
  <c r="D65" i="75"/>
  <c r="D79" i="75"/>
  <c r="D37" i="75"/>
  <c r="D47" i="75"/>
  <c r="I82" i="81" l="1"/>
  <c r="D81" i="75"/>
  <c r="D80" i="75"/>
  <c r="D39" i="75"/>
  <c r="D38" i="75"/>
  <c r="D67" i="75"/>
  <c r="D66" i="75"/>
  <c r="D25" i="75"/>
  <c r="D24" i="75"/>
  <c r="D48" i="75"/>
  <c r="D31" i="75"/>
  <c r="A7" i="73"/>
  <c r="I6" i="73"/>
  <c r="A6" i="73"/>
  <c r="A7" i="72"/>
  <c r="I6" i="72"/>
  <c r="A6" i="72"/>
  <c r="I107" i="81" l="1"/>
  <c r="I74" i="73" a="1"/>
  <c r="I74" i="73" s="1"/>
  <c r="I72" i="73" a="1"/>
  <c r="I72" i="73" s="1"/>
  <c r="I73" i="73" a="1"/>
  <c r="I73" i="73" s="1"/>
  <c r="I72" i="72" a="1"/>
  <c r="I72" i="72" s="1"/>
  <c r="J77" i="72" s="1"/>
  <c r="I74" i="72" a="1"/>
  <c r="I74" i="72" s="1"/>
  <c r="I73" i="72" a="1"/>
  <c r="I73" i="72" s="1"/>
  <c r="J78" i="72" s="1"/>
  <c r="D49" i="75"/>
  <c r="I80" i="73" l="1"/>
  <c r="D51" i="75"/>
  <c r="D50" i="75"/>
  <c r="D70" i="33"/>
  <c r="I82" i="73" l="1"/>
  <c r="I107" i="73" s="1"/>
  <c r="D53" i="75"/>
  <c r="D52" i="75"/>
  <c r="D76" i="75" l="1"/>
  <c r="D62" i="75"/>
  <c r="D34" i="75"/>
  <c r="D26" i="75"/>
  <c r="D27" i="75"/>
  <c r="D59" i="75"/>
  <c r="D69" i="75"/>
  <c r="D73" i="75"/>
  <c r="D23" i="75"/>
  <c r="G78" i="75"/>
  <c r="G77" i="75"/>
  <c r="G76" i="75"/>
  <c r="G75" i="75"/>
  <c r="G74" i="75"/>
  <c r="G71" i="75"/>
  <c r="G64" i="75"/>
  <c r="G63" i="75"/>
  <c r="G62" i="75"/>
  <c r="G61" i="75"/>
  <c r="G60" i="75"/>
  <c r="G57" i="75"/>
  <c r="G36" i="75"/>
  <c r="G35" i="75"/>
  <c r="G34" i="75"/>
  <c r="G33" i="75"/>
  <c r="G32" i="75"/>
  <c r="G29" i="75"/>
  <c r="C20" i="75"/>
  <c r="D20" i="75" s="1"/>
  <c r="G22" i="75"/>
  <c r="G21" i="75"/>
  <c r="G20" i="75"/>
  <c r="G19" i="75"/>
  <c r="G18" i="75"/>
  <c r="G15" i="75"/>
  <c r="J98" i="75" l="1"/>
  <c r="K98" i="75"/>
  <c r="L98" i="75"/>
  <c r="M98" i="75"/>
  <c r="N98" i="75"/>
  <c r="O98" i="75"/>
  <c r="P98" i="75"/>
  <c r="Q98" i="75"/>
  <c r="R98" i="75"/>
  <c r="S98" i="75"/>
  <c r="T98" i="75"/>
  <c r="U98" i="75"/>
  <c r="V98" i="75"/>
  <c r="W98" i="75"/>
  <c r="X98" i="75"/>
  <c r="Y98" i="75"/>
  <c r="Z98" i="75"/>
  <c r="AA98" i="75"/>
  <c r="AB98" i="75"/>
  <c r="C11" i="47" l="1"/>
  <c r="C12" i="47"/>
  <c r="I98" i="75"/>
  <c r="D98" i="75" l="1"/>
  <c r="F12" i="47"/>
  <c r="F74" i="33"/>
  <c r="I74" i="33"/>
  <c r="L74" i="33"/>
  <c r="G74" i="33"/>
  <c r="H74" i="33"/>
  <c r="J74" i="33"/>
  <c r="F11" i="47"/>
  <c r="D33" i="62"/>
  <c r="D34" i="62"/>
  <c r="D12" i="47"/>
  <c r="A4" i="73" s="1"/>
  <c r="G92" i="73" s="1"/>
  <c r="D11" i="47"/>
  <c r="A4" i="72" s="1"/>
  <c r="J7" i="82"/>
  <c r="J42" i="82" s="1"/>
  <c r="K7" i="82"/>
  <c r="K42" i="82" s="1"/>
  <c r="L7" i="82"/>
  <c r="L42" i="82" s="1"/>
  <c r="M7" i="82"/>
  <c r="M42" i="82" s="1"/>
  <c r="N7" i="82"/>
  <c r="N42" i="82" s="1"/>
  <c r="I7" i="82"/>
  <c r="I42" i="82" s="1"/>
  <c r="C88" i="85" l="1" a="1"/>
  <c r="C34" i="62"/>
  <c r="L7" i="81"/>
  <c r="L42" i="81" s="1"/>
  <c r="N7" i="81"/>
  <c r="N42" i="81" s="1"/>
  <c r="M7" i="81"/>
  <c r="M42" i="81" s="1"/>
  <c r="K7" i="81"/>
  <c r="K42" i="81" s="1"/>
  <c r="I7" i="81"/>
  <c r="I42" i="81" s="1"/>
  <c r="J7" i="81"/>
  <c r="J42" i="81" s="1"/>
  <c r="N42" i="68"/>
  <c r="N7" i="73"/>
  <c r="N42" i="73" s="1"/>
  <c r="N7" i="72"/>
  <c r="N42" i="72" s="1"/>
  <c r="M42" i="68"/>
  <c r="M7" i="72"/>
  <c r="M42" i="72" s="1"/>
  <c r="M7" i="73"/>
  <c r="M42" i="73" s="1"/>
  <c r="K42" i="68"/>
  <c r="K7" i="73"/>
  <c r="K42" i="73" s="1"/>
  <c r="K7" i="72"/>
  <c r="K42" i="72" s="1"/>
  <c r="L42" i="68"/>
  <c r="L7" i="73"/>
  <c r="L42" i="73" s="1"/>
  <c r="L7" i="72"/>
  <c r="L42" i="72" s="1"/>
  <c r="I42" i="68"/>
  <c r="I7" i="73"/>
  <c r="I42" i="73" s="1"/>
  <c r="I7" i="72"/>
  <c r="I42" i="72" s="1"/>
  <c r="J42" i="68"/>
  <c r="J7" i="73"/>
  <c r="J42" i="73" s="1"/>
  <c r="J7" i="72"/>
  <c r="J42" i="72" s="1"/>
  <c r="O7" i="82"/>
  <c r="O42" i="82" s="1"/>
  <c r="J17" i="68"/>
  <c r="K17" i="68"/>
  <c r="L17" i="68"/>
  <c r="M17" i="68"/>
  <c r="N17" i="68"/>
  <c r="O17" i="68"/>
  <c r="P17" i="68"/>
  <c r="Q17" i="68"/>
  <c r="R17" i="68"/>
  <c r="S17" i="68"/>
  <c r="T17" i="68"/>
  <c r="U17" i="68"/>
  <c r="V17" i="68"/>
  <c r="W17" i="68"/>
  <c r="X17" i="68"/>
  <c r="Y17" i="68"/>
  <c r="Z17" i="68"/>
  <c r="AA17" i="68"/>
  <c r="AB17" i="68"/>
  <c r="I17" i="68"/>
  <c r="J6" i="68"/>
  <c r="J6" i="75" s="1"/>
  <c r="J6" i="85" s="1"/>
  <c r="D97" i="85" l="1"/>
  <c r="F97" i="85"/>
  <c r="I93" i="33" s="1"/>
  <c r="F96" i="85"/>
  <c r="F93" i="85"/>
  <c r="F91" i="85"/>
  <c r="F90" i="85"/>
  <c r="G93" i="85"/>
  <c r="G94" i="85"/>
  <c r="G92" i="85"/>
  <c r="D98" i="85"/>
  <c r="G90" i="85"/>
  <c r="F98" i="85"/>
  <c r="I94" i="33" s="1"/>
  <c r="F95" i="85"/>
  <c r="F92" i="85"/>
  <c r="E98" i="85"/>
  <c r="D96" i="85"/>
  <c r="F94" i="85"/>
  <c r="E97" i="85"/>
  <c r="G98" i="85"/>
  <c r="J94" i="33" s="1"/>
  <c r="G96" i="85"/>
  <c r="E96" i="85"/>
  <c r="G91" i="85"/>
  <c r="G97" i="85"/>
  <c r="J93" i="33" s="1"/>
  <c r="G95" i="85"/>
  <c r="C88" i="85"/>
  <c r="J74" i="68" a="1"/>
  <c r="J74" i="68" s="1"/>
  <c r="J72" i="68" a="1"/>
  <c r="J72" i="68" s="1"/>
  <c r="K77" i="68" s="1"/>
  <c r="J73" i="68" a="1"/>
  <c r="J73" i="68" s="1"/>
  <c r="J6" i="82"/>
  <c r="K6" i="68"/>
  <c r="K6" i="75" s="1"/>
  <c r="K6" i="85" s="1"/>
  <c r="J6" i="81"/>
  <c r="J6" i="73"/>
  <c r="J6" i="72"/>
  <c r="O7" i="81"/>
  <c r="O42" i="81" s="1"/>
  <c r="O7" i="73"/>
  <c r="O42" i="73" s="1"/>
  <c r="O7" i="72"/>
  <c r="O42" i="72" s="1"/>
  <c r="P7" i="82"/>
  <c r="P42" i="82" s="1"/>
  <c r="O42" i="68"/>
  <c r="K88" i="85" l="1"/>
  <c r="K97" i="85" s="1"/>
  <c r="L93" i="33" s="1"/>
  <c r="C98" i="85"/>
  <c r="F94" i="33" s="1"/>
  <c r="C97" i="85"/>
  <c r="F93" i="33" s="1"/>
  <c r="C96" i="85"/>
  <c r="F92" i="33" s="1"/>
  <c r="K6" i="82"/>
  <c r="K72" i="68" a="1"/>
  <c r="K72" i="68" s="1"/>
  <c r="L77" i="68" s="1"/>
  <c r="K73" i="68" a="1"/>
  <c r="K73" i="68" s="1"/>
  <c r="K74" i="68" a="1"/>
  <c r="K74" i="68" s="1"/>
  <c r="J72" i="82" a="1"/>
  <c r="J72" i="82" s="1"/>
  <c r="J74" i="82" a="1"/>
  <c r="J74" i="82" s="1"/>
  <c r="J73" i="82" a="1"/>
  <c r="J73" i="82" s="1"/>
  <c r="J74" i="73" a="1"/>
  <c r="J74" i="73" s="1"/>
  <c r="J73" i="73" a="1"/>
  <c r="J73" i="73" s="1"/>
  <c r="J72" i="73" a="1"/>
  <c r="J72" i="73" s="1"/>
  <c r="J73" i="81" a="1"/>
  <c r="J73" i="81" s="1"/>
  <c r="K78" i="81" s="1"/>
  <c r="J72" i="81" a="1"/>
  <c r="J72" i="81" s="1"/>
  <c r="K77" i="81" s="1"/>
  <c r="J74" i="81" a="1"/>
  <c r="J74" i="81" s="1"/>
  <c r="J73" i="72" a="1"/>
  <c r="J73" i="72" s="1"/>
  <c r="K78" i="72" s="1"/>
  <c r="J72" i="72" a="1"/>
  <c r="J72" i="72" s="1"/>
  <c r="K77" i="72" s="1"/>
  <c r="J74" i="72" a="1"/>
  <c r="J74" i="72" s="1"/>
  <c r="J80" i="68"/>
  <c r="J82" i="68" s="1"/>
  <c r="J107" i="68" s="1"/>
  <c r="L6" i="68"/>
  <c r="L6" i="75" s="1"/>
  <c r="L6" i="85" s="1"/>
  <c r="K6" i="81"/>
  <c r="G90" i="81" s="1" a="1"/>
  <c r="G90" i="81" s="1"/>
  <c r="G92" i="81" s="1"/>
  <c r="C32" i="62" s="1"/>
  <c r="K6" i="73"/>
  <c r="K6" i="72"/>
  <c r="P7" i="81"/>
  <c r="P42" i="81" s="1"/>
  <c r="P7" i="73"/>
  <c r="P42" i="73" s="1"/>
  <c r="P7" i="72"/>
  <c r="P42" i="72" s="1"/>
  <c r="Q7" i="82"/>
  <c r="Q42" i="82" s="1"/>
  <c r="P42" i="68"/>
  <c r="K72" i="72" l="1" a="1"/>
  <c r="K72" i="72" s="1"/>
  <c r="L77" i="72" s="1"/>
  <c r="K73" i="72" a="1"/>
  <c r="K73" i="72" s="1"/>
  <c r="L78" i="72" s="1"/>
  <c r="K74" i="72" a="1"/>
  <c r="K74" i="72" s="1"/>
  <c r="L72" i="68" a="1"/>
  <c r="L72" i="68" s="1"/>
  <c r="M77" i="68" s="1"/>
  <c r="L73" i="68" a="1"/>
  <c r="L73" i="68" s="1"/>
  <c r="L74" i="68" a="1"/>
  <c r="L74" i="68" s="1"/>
  <c r="K74" i="73" a="1"/>
  <c r="K74" i="73" s="1"/>
  <c r="K72" i="73" a="1"/>
  <c r="K72" i="73" s="1"/>
  <c r="K73" i="73" a="1"/>
  <c r="K73" i="73" s="1"/>
  <c r="K73" i="81" a="1"/>
  <c r="K73" i="81" s="1"/>
  <c r="L78" i="81" s="1"/>
  <c r="K72" i="81" a="1"/>
  <c r="K72" i="81" s="1"/>
  <c r="L77" i="81" s="1"/>
  <c r="K74" i="81" a="1"/>
  <c r="K74" i="81" s="1"/>
  <c r="K73" i="82" a="1"/>
  <c r="K73" i="82" s="1"/>
  <c r="K72" i="82" a="1"/>
  <c r="K72" i="82" s="1"/>
  <c r="K80" i="82" s="1"/>
  <c r="K82" i="82" s="1"/>
  <c r="K107" i="82" s="1"/>
  <c r="K74" i="82" a="1"/>
  <c r="K74" i="82" s="1"/>
  <c r="J80" i="81"/>
  <c r="K80" i="68"/>
  <c r="K82" i="68" s="1"/>
  <c r="K107" i="68" s="1"/>
  <c r="J80" i="82"/>
  <c r="J82" i="82" s="1"/>
  <c r="J107" i="82" s="1"/>
  <c r="J80" i="73"/>
  <c r="L6" i="82"/>
  <c r="M6" i="68"/>
  <c r="M6" i="75" s="1"/>
  <c r="M6" i="85" s="1"/>
  <c r="L6" i="81"/>
  <c r="L6" i="72"/>
  <c r="L6" i="73"/>
  <c r="Q7" i="81"/>
  <c r="Q42" i="81" s="1"/>
  <c r="Q7" i="73"/>
  <c r="Q42" i="73" s="1"/>
  <c r="Q7" i="72"/>
  <c r="Q42" i="72" s="1"/>
  <c r="R7" i="82"/>
  <c r="R42" i="82" s="1"/>
  <c r="Q42" i="68"/>
  <c r="J82" i="73" l="1"/>
  <c r="J107" i="73" s="1"/>
  <c r="J82" i="81"/>
  <c r="L74" i="82" a="1"/>
  <c r="L74" i="82" s="1"/>
  <c r="L72" i="82" a="1"/>
  <c r="L72" i="82" s="1"/>
  <c r="L73" i="82" a="1"/>
  <c r="L73" i="82" s="1"/>
  <c r="M72" i="68" a="1"/>
  <c r="M72" i="68" s="1"/>
  <c r="N77" i="68" s="1"/>
  <c r="M74" i="68" a="1"/>
  <c r="M74" i="68" s="1"/>
  <c r="M73" i="68" a="1"/>
  <c r="M73" i="68" s="1"/>
  <c r="L72" i="73" a="1"/>
  <c r="L72" i="73" s="1"/>
  <c r="L73" i="73" a="1"/>
  <c r="L73" i="73" s="1"/>
  <c r="L74" i="73" a="1"/>
  <c r="L74" i="73" s="1"/>
  <c r="L72" i="72" a="1"/>
  <c r="L72" i="72" s="1"/>
  <c r="M77" i="72" s="1"/>
  <c r="L73" i="72" a="1"/>
  <c r="L73" i="72" s="1"/>
  <c r="M78" i="72" s="1"/>
  <c r="L74" i="72" a="1"/>
  <c r="L74" i="72" s="1"/>
  <c r="L74" i="81" a="1"/>
  <c r="L74" i="81" s="1"/>
  <c r="L72" i="81" a="1"/>
  <c r="L72" i="81" s="1"/>
  <c r="M77" i="81" s="1"/>
  <c r="L73" i="81" a="1"/>
  <c r="L73" i="81" s="1"/>
  <c r="M78" i="81" s="1"/>
  <c r="K80" i="81"/>
  <c r="L80" i="68"/>
  <c r="L82" i="68" s="1"/>
  <c r="L107" i="68" s="1"/>
  <c r="K80" i="73"/>
  <c r="M6" i="82"/>
  <c r="N6" i="68"/>
  <c r="N6" i="75" s="1"/>
  <c r="N6" i="85" s="1"/>
  <c r="M6" i="81"/>
  <c r="M6" i="72"/>
  <c r="M6" i="73"/>
  <c r="R7" i="81"/>
  <c r="R42" i="81" s="1"/>
  <c r="R7" i="73"/>
  <c r="R42" i="73" s="1"/>
  <c r="R7" i="72"/>
  <c r="R42" i="72" s="1"/>
  <c r="S7" i="82"/>
  <c r="S42" i="82" s="1"/>
  <c r="R42" i="68"/>
  <c r="J107" i="81" l="1"/>
  <c r="K82" i="73"/>
  <c r="K107" i="73" s="1"/>
  <c r="K82" i="81"/>
  <c r="M74" i="82" a="1"/>
  <c r="M74" i="82" s="1"/>
  <c r="M72" i="82" a="1"/>
  <c r="M72" i="82" s="1"/>
  <c r="M73" i="82" a="1"/>
  <c r="M73" i="82" s="1"/>
  <c r="M72" i="73" a="1"/>
  <c r="M72" i="73" s="1"/>
  <c r="M73" i="73" a="1"/>
  <c r="M73" i="73" s="1"/>
  <c r="M74" i="73" a="1"/>
  <c r="M74" i="73" s="1"/>
  <c r="M74" i="81" a="1"/>
  <c r="M74" i="81" s="1"/>
  <c r="M73" i="81" a="1"/>
  <c r="M73" i="81" s="1"/>
  <c r="N78" i="81" s="1"/>
  <c r="M72" i="81" a="1"/>
  <c r="M72" i="81" s="1"/>
  <c r="N77" i="81" s="1"/>
  <c r="M72" i="72" a="1"/>
  <c r="M72" i="72" s="1"/>
  <c r="N77" i="72" s="1"/>
  <c r="M73" i="72" a="1"/>
  <c r="M73" i="72" s="1"/>
  <c r="N78" i="72" s="1"/>
  <c r="M74" i="72" a="1"/>
  <c r="M74" i="72" s="1"/>
  <c r="N74" i="68" a="1"/>
  <c r="N74" i="68" s="1"/>
  <c r="N73" i="68" a="1"/>
  <c r="N73" i="68" s="1"/>
  <c r="N72" i="68" a="1"/>
  <c r="N72" i="68" s="1"/>
  <c r="O77" i="68" s="1"/>
  <c r="L80" i="81"/>
  <c r="M80" i="68"/>
  <c r="M82" i="68" s="1"/>
  <c r="M107" i="68" s="1"/>
  <c r="L80" i="82"/>
  <c r="L82" i="82" s="1"/>
  <c r="L107" i="82" s="1"/>
  <c r="L80" i="73"/>
  <c r="N6" i="82"/>
  <c r="O6" i="68"/>
  <c r="O6" i="75" s="1"/>
  <c r="O6" i="85" s="1"/>
  <c r="N6" i="81"/>
  <c r="N6" i="72"/>
  <c r="N6" i="73"/>
  <c r="S7" i="81"/>
  <c r="S42" i="81" s="1"/>
  <c r="S7" i="73"/>
  <c r="S42" i="73" s="1"/>
  <c r="S7" i="72"/>
  <c r="S42" i="72" s="1"/>
  <c r="T7" i="82"/>
  <c r="T42" i="82" s="1"/>
  <c r="S42" i="68"/>
  <c r="K107" i="81" l="1"/>
  <c r="L82" i="73"/>
  <c r="L107" i="73" s="1"/>
  <c r="L82" i="81"/>
  <c r="N73" i="72" a="1"/>
  <c r="N73" i="72" s="1"/>
  <c r="O78" i="72" s="1"/>
  <c r="N74" i="72" a="1"/>
  <c r="N74" i="72" s="1"/>
  <c r="N72" i="72" a="1"/>
  <c r="N72" i="72" s="1"/>
  <c r="O77" i="72" s="1"/>
  <c r="N74" i="73" a="1"/>
  <c r="N74" i="73" s="1"/>
  <c r="N72" i="73" a="1"/>
  <c r="N72" i="73" s="1"/>
  <c r="N73" i="73" a="1"/>
  <c r="N73" i="73" s="1"/>
  <c r="N73" i="81" a="1"/>
  <c r="N73" i="81" s="1"/>
  <c r="O78" i="81" s="1"/>
  <c r="N74" i="81" a="1"/>
  <c r="N74" i="81" s="1"/>
  <c r="N72" i="81" a="1"/>
  <c r="N72" i="81" s="1"/>
  <c r="O77" i="81" s="1"/>
  <c r="O72" i="68" a="1"/>
  <c r="O72" i="68" s="1"/>
  <c r="P77" i="68" s="1"/>
  <c r="O74" i="68" a="1"/>
  <c r="O74" i="68" s="1"/>
  <c r="O73" i="68" a="1"/>
  <c r="O73" i="68" s="1"/>
  <c r="N73" i="82" a="1"/>
  <c r="N73" i="82" s="1"/>
  <c r="N74" i="82" a="1"/>
  <c r="N74" i="82" s="1"/>
  <c r="N72" i="82" a="1"/>
  <c r="N72" i="82" s="1"/>
  <c r="M80" i="81"/>
  <c r="N80" i="68"/>
  <c r="N82" i="68" s="1"/>
  <c r="N107" i="68" s="1"/>
  <c r="M80" i="82"/>
  <c r="M82" i="82" s="1"/>
  <c r="M107" i="82" s="1"/>
  <c r="M80" i="73"/>
  <c r="O6" i="82"/>
  <c r="P6" i="68"/>
  <c r="P6" i="75" s="1"/>
  <c r="P6" i="85" s="1"/>
  <c r="O6" i="81"/>
  <c r="O6" i="72"/>
  <c r="G90" i="72" s="1" a="1"/>
  <c r="G90" i="72" s="1"/>
  <c r="G92" i="72" s="1"/>
  <c r="C33" i="62" s="1"/>
  <c r="O6" i="73"/>
  <c r="T7" i="81"/>
  <c r="T42" i="81" s="1"/>
  <c r="T7" i="73"/>
  <c r="T42" i="73" s="1"/>
  <c r="T7" i="72"/>
  <c r="T42" i="72" s="1"/>
  <c r="T42" i="68"/>
  <c r="U7" i="82"/>
  <c r="U42" i="82" s="1"/>
  <c r="L107" i="81" l="1"/>
  <c r="M82" i="73"/>
  <c r="M107" i="73" s="1"/>
  <c r="M82" i="81"/>
  <c r="O74" i="72" a="1"/>
  <c r="O74" i="72" s="1"/>
  <c r="O73" i="72" a="1"/>
  <c r="O73" i="72" s="1"/>
  <c r="P78" i="72" s="1"/>
  <c r="O72" i="72" a="1"/>
  <c r="O72" i="72" s="1"/>
  <c r="P77" i="72" s="1"/>
  <c r="O72" i="81" a="1"/>
  <c r="O72" i="81" s="1"/>
  <c r="P77" i="81" s="1"/>
  <c r="O74" i="81" a="1"/>
  <c r="O74" i="81" s="1"/>
  <c r="O73" i="81" a="1"/>
  <c r="O73" i="81" s="1"/>
  <c r="P78" i="81" s="1"/>
  <c r="O73" i="73" a="1"/>
  <c r="O73" i="73" s="1"/>
  <c r="O72" i="73" a="1"/>
  <c r="O72" i="73" s="1"/>
  <c r="O74" i="73" a="1"/>
  <c r="O74" i="73" s="1"/>
  <c r="P73" i="68" a="1"/>
  <c r="P73" i="68" s="1"/>
  <c r="P74" i="68" a="1"/>
  <c r="P74" i="68" s="1"/>
  <c r="P72" i="68" a="1"/>
  <c r="P72" i="68" s="1"/>
  <c r="Q77" i="68" s="1"/>
  <c r="O72" i="82" a="1"/>
  <c r="O72" i="82" s="1"/>
  <c r="O73" i="82" a="1"/>
  <c r="O73" i="82" s="1"/>
  <c r="O74" i="82" a="1"/>
  <c r="O74" i="82" s="1"/>
  <c r="N80" i="81"/>
  <c r="O80" i="68"/>
  <c r="O82" i="68" s="1"/>
  <c r="O107" i="68" s="1"/>
  <c r="N80" i="73"/>
  <c r="N80" i="82"/>
  <c r="N82" i="82" s="1"/>
  <c r="N107" i="82" s="1"/>
  <c r="P6" i="82"/>
  <c r="Q6" i="68"/>
  <c r="Q6" i="75" s="1"/>
  <c r="Q6" i="85" s="1"/>
  <c r="P6" i="81"/>
  <c r="P6" i="72"/>
  <c r="P6" i="73"/>
  <c r="U7" i="81"/>
  <c r="U42" i="81" s="1"/>
  <c r="U7" i="72"/>
  <c r="U42" i="72" s="1"/>
  <c r="U7" i="73"/>
  <c r="U42" i="73" s="1"/>
  <c r="U42" i="68"/>
  <c r="V7" i="82"/>
  <c r="V42" i="82" s="1"/>
  <c r="M107" i="81" l="1"/>
  <c r="N82" i="73"/>
  <c r="N107" i="73" s="1"/>
  <c r="N82" i="81"/>
  <c r="P73" i="72" a="1"/>
  <c r="P73" i="72" s="1"/>
  <c r="Q78" i="72" s="1"/>
  <c r="P72" i="72" a="1"/>
  <c r="P72" i="72" s="1"/>
  <c r="Q77" i="72" s="1"/>
  <c r="P74" i="72" a="1"/>
  <c r="P74" i="72" s="1"/>
  <c r="P72" i="81" a="1"/>
  <c r="P72" i="81" s="1"/>
  <c r="Q77" i="81" s="1"/>
  <c r="P74" i="81" a="1"/>
  <c r="P74" i="81" s="1"/>
  <c r="P73" i="81" a="1"/>
  <c r="P73" i="81" s="1"/>
  <c r="Q78" i="81" s="1"/>
  <c r="P74" i="73" a="1"/>
  <c r="P74" i="73" s="1"/>
  <c r="P73" i="73" a="1"/>
  <c r="P73" i="73" s="1"/>
  <c r="P72" i="73" a="1"/>
  <c r="P72" i="73" s="1"/>
  <c r="P74" i="82" a="1"/>
  <c r="P74" i="82" s="1"/>
  <c r="P73" i="82" a="1"/>
  <c r="P73" i="82" s="1"/>
  <c r="P72" i="82" a="1"/>
  <c r="P72" i="82" s="1"/>
  <c r="Q72" i="68" a="1"/>
  <c r="Q72" i="68" s="1"/>
  <c r="R77" i="68" s="1"/>
  <c r="Q74" i="68" a="1"/>
  <c r="Q74" i="68" s="1"/>
  <c r="Q73" i="68" a="1"/>
  <c r="Q73" i="68" s="1"/>
  <c r="O80" i="81"/>
  <c r="P80" i="68"/>
  <c r="P82" i="68" s="1"/>
  <c r="P107" i="68" s="1"/>
  <c r="O80" i="82"/>
  <c r="O82" i="82" s="1"/>
  <c r="O107" i="82" s="1"/>
  <c r="O80" i="73"/>
  <c r="Q6" i="82"/>
  <c r="R6" i="68"/>
  <c r="R6" i="75" s="1"/>
  <c r="R6" i="85" s="1"/>
  <c r="Q6" i="81"/>
  <c r="Q6" i="73"/>
  <c r="Q6" i="72"/>
  <c r="V7" i="81"/>
  <c r="V42" i="81" s="1"/>
  <c r="V7" i="73"/>
  <c r="V42" i="73" s="1"/>
  <c r="V7" i="72"/>
  <c r="V42" i="72" s="1"/>
  <c r="V42" i="68"/>
  <c r="W7" i="82"/>
  <c r="W42" i="82" s="1"/>
  <c r="N107" i="81" l="1"/>
  <c r="O82" i="73"/>
  <c r="O107" i="73" s="1"/>
  <c r="O82" i="81"/>
  <c r="Q73" i="72" a="1"/>
  <c r="Q73" i="72" s="1"/>
  <c r="R78" i="72" s="1"/>
  <c r="Q74" i="72" a="1"/>
  <c r="Q74" i="72" s="1"/>
  <c r="Q72" i="72" a="1"/>
  <c r="Q72" i="72" s="1"/>
  <c r="R77" i="72" s="1"/>
  <c r="Q72" i="73" a="1"/>
  <c r="Q72" i="73" s="1"/>
  <c r="Q74" i="73" a="1"/>
  <c r="Q74" i="73" s="1"/>
  <c r="Q73" i="73" a="1"/>
  <c r="Q73" i="73" s="1"/>
  <c r="Q73" i="82" a="1"/>
  <c r="Q73" i="82" s="1"/>
  <c r="Q72" i="82" a="1"/>
  <c r="Q72" i="82" s="1"/>
  <c r="Q74" i="82" a="1"/>
  <c r="Q74" i="82" s="1"/>
  <c r="Q73" i="81" a="1"/>
  <c r="Q73" i="81" s="1"/>
  <c r="R78" i="81" s="1"/>
  <c r="Q74" i="81" a="1"/>
  <c r="Q74" i="81" s="1"/>
  <c r="Q72" i="81" a="1"/>
  <c r="Q72" i="81" s="1"/>
  <c r="R77" i="81" s="1"/>
  <c r="R74" i="68" a="1"/>
  <c r="R74" i="68" s="1"/>
  <c r="R72" i="68" a="1"/>
  <c r="R72" i="68" s="1"/>
  <c r="S77" i="68" s="1"/>
  <c r="R73" i="68" a="1"/>
  <c r="R73" i="68" s="1"/>
  <c r="P80" i="81"/>
  <c r="Q80" i="68"/>
  <c r="Q82" i="68" s="1"/>
  <c r="Q107" i="68" s="1"/>
  <c r="P80" i="73"/>
  <c r="P80" i="82"/>
  <c r="P82" i="82" s="1"/>
  <c r="P107" i="82" s="1"/>
  <c r="R6" i="82"/>
  <c r="S6" i="68"/>
  <c r="S6" i="75" s="1"/>
  <c r="S6" i="85" s="1"/>
  <c r="R6" i="81"/>
  <c r="R6" i="73"/>
  <c r="R6" i="72"/>
  <c r="W7" i="81"/>
  <c r="W42" i="81" s="1"/>
  <c r="W7" i="73"/>
  <c r="W42" i="73" s="1"/>
  <c r="W7" i="72"/>
  <c r="W42" i="72" s="1"/>
  <c r="W42" i="68"/>
  <c r="X7" i="82"/>
  <c r="X42" i="82" s="1"/>
  <c r="O107" i="81" l="1"/>
  <c r="P82" i="73"/>
  <c r="P107" i="73" s="1"/>
  <c r="P82" i="81"/>
  <c r="P107" i="81" s="1"/>
  <c r="R72" i="82" a="1"/>
  <c r="R72" i="82" s="1"/>
  <c r="R73" i="82" a="1"/>
  <c r="R73" i="82" s="1"/>
  <c r="R74" i="82" a="1"/>
  <c r="R74" i="82" s="1"/>
  <c r="R72" i="73" a="1"/>
  <c r="R72" i="73" s="1"/>
  <c r="R74" i="73" a="1"/>
  <c r="R74" i="73" s="1"/>
  <c r="R73" i="73" a="1"/>
  <c r="R73" i="73" s="1"/>
  <c r="R72" i="81" a="1"/>
  <c r="R72" i="81" s="1"/>
  <c r="S77" i="81" s="1"/>
  <c r="R73" i="81" a="1"/>
  <c r="R73" i="81" s="1"/>
  <c r="S78" i="81" s="1"/>
  <c r="R74" i="81" a="1"/>
  <c r="R74" i="81" s="1"/>
  <c r="R73" i="72" a="1"/>
  <c r="R73" i="72" s="1"/>
  <c r="S78" i="72" s="1"/>
  <c r="R72" i="72" a="1"/>
  <c r="R72" i="72" s="1"/>
  <c r="S77" i="72" s="1"/>
  <c r="R74" i="72" a="1"/>
  <c r="R74" i="72" s="1"/>
  <c r="S72" i="68" a="1"/>
  <c r="S72" i="68" s="1"/>
  <c r="T77" i="68" s="1"/>
  <c r="S74" i="68" a="1"/>
  <c r="S74" i="68" s="1"/>
  <c r="S73" i="68" a="1"/>
  <c r="S73" i="68" s="1"/>
  <c r="Q80" i="81"/>
  <c r="R80" i="68"/>
  <c r="Q80" i="73"/>
  <c r="Q80" i="82"/>
  <c r="Q82" i="82" s="1"/>
  <c r="Q107" i="82" s="1"/>
  <c r="S6" i="82"/>
  <c r="T6" i="68"/>
  <c r="T6" i="75" s="1"/>
  <c r="T6" i="85" s="1"/>
  <c r="S6" i="81"/>
  <c r="S6" i="73"/>
  <c r="S6" i="72"/>
  <c r="X7" i="81"/>
  <c r="X42" i="81" s="1"/>
  <c r="X7" i="73"/>
  <c r="X42" i="73" s="1"/>
  <c r="X7" i="72"/>
  <c r="X42" i="72" s="1"/>
  <c r="X42" i="68"/>
  <c r="Y7" i="82"/>
  <c r="Y42" i="82" s="1"/>
  <c r="R82" i="68" l="1"/>
  <c r="R107" i="68" s="1"/>
  <c r="Q82" i="73"/>
  <c r="Q107" i="73" s="1"/>
  <c r="Q82" i="81"/>
  <c r="Q107" i="81" s="1"/>
  <c r="S74" i="82" a="1"/>
  <c r="S74" i="82" s="1"/>
  <c r="S73" i="82" a="1"/>
  <c r="S73" i="82" s="1"/>
  <c r="S72" i="82" a="1"/>
  <c r="S72" i="82" s="1"/>
  <c r="S74" i="72" a="1"/>
  <c r="S74" i="72" s="1"/>
  <c r="S72" i="72" a="1"/>
  <c r="S72" i="72" s="1"/>
  <c r="T77" i="72" s="1"/>
  <c r="S73" i="72" a="1"/>
  <c r="S73" i="72" s="1"/>
  <c r="T78" i="72" s="1"/>
  <c r="S72" i="73" a="1"/>
  <c r="S72" i="73" s="1"/>
  <c r="S74" i="73" a="1"/>
  <c r="S74" i="73" s="1"/>
  <c r="S73" i="73" a="1"/>
  <c r="S73" i="73" s="1"/>
  <c r="S73" i="81" a="1"/>
  <c r="S73" i="81" s="1"/>
  <c r="T78" i="81" s="1"/>
  <c r="S74" i="81" a="1"/>
  <c r="S74" i="81" s="1"/>
  <c r="S72" i="81" a="1"/>
  <c r="S72" i="81" s="1"/>
  <c r="T77" i="81" s="1"/>
  <c r="T73" i="68" a="1"/>
  <c r="T73" i="68" s="1"/>
  <c r="T74" i="68" a="1"/>
  <c r="T74" i="68" s="1"/>
  <c r="T72" i="68" a="1"/>
  <c r="T72" i="68" s="1"/>
  <c r="U77" i="68" s="1"/>
  <c r="R80" i="81"/>
  <c r="S80" i="68"/>
  <c r="R80" i="73"/>
  <c r="R80" i="82"/>
  <c r="T6" i="82"/>
  <c r="U6" i="68"/>
  <c r="U6" i="75" s="1"/>
  <c r="U6" i="85" s="1"/>
  <c r="T6" i="81"/>
  <c r="T6" i="72"/>
  <c r="T6" i="73"/>
  <c r="Y7" i="81"/>
  <c r="Y42" i="81" s="1"/>
  <c r="Y7" i="73"/>
  <c r="Y42" i="73" s="1"/>
  <c r="Y7" i="72"/>
  <c r="Y42" i="72" s="1"/>
  <c r="Y42" i="68"/>
  <c r="Z7" i="82"/>
  <c r="Z42" i="82" s="1"/>
  <c r="R82" i="82" l="1"/>
  <c r="R107" i="82" s="1"/>
  <c r="S82" i="68"/>
  <c r="S107" i="68" s="1"/>
  <c r="R82" i="73"/>
  <c r="R107" i="73" s="1"/>
  <c r="R82" i="81"/>
  <c r="R107" i="81" s="1"/>
  <c r="U72" i="68" a="1"/>
  <c r="U72" i="68" s="1"/>
  <c r="V77" i="68" s="1"/>
  <c r="U74" i="68" a="1"/>
  <c r="U74" i="68" s="1"/>
  <c r="U73" i="68" a="1"/>
  <c r="U73" i="68" s="1"/>
  <c r="T74" i="73" a="1"/>
  <c r="T74" i="73" s="1"/>
  <c r="T72" i="73" a="1"/>
  <c r="T72" i="73" s="1"/>
  <c r="T73" i="73" a="1"/>
  <c r="T73" i="73" s="1"/>
  <c r="T73" i="72" a="1"/>
  <c r="T73" i="72" s="1"/>
  <c r="U78" i="72" s="1"/>
  <c r="T72" i="72" a="1"/>
  <c r="T72" i="72" s="1"/>
  <c r="U77" i="72" s="1"/>
  <c r="T74" i="72" a="1"/>
  <c r="T74" i="72" s="1"/>
  <c r="T72" i="81" a="1"/>
  <c r="T72" i="81" s="1"/>
  <c r="U77" i="81" s="1"/>
  <c r="T73" i="81" a="1"/>
  <c r="T73" i="81" s="1"/>
  <c r="U78" i="81" s="1"/>
  <c r="T74" i="81" a="1"/>
  <c r="T74" i="81" s="1"/>
  <c r="T72" i="82" a="1"/>
  <c r="T72" i="82" s="1"/>
  <c r="T73" i="82" a="1"/>
  <c r="T73" i="82" s="1"/>
  <c r="T74" i="82" a="1"/>
  <c r="T74" i="82" s="1"/>
  <c r="S80" i="81"/>
  <c r="T80" i="68"/>
  <c r="S80" i="82"/>
  <c r="S80" i="73"/>
  <c r="U6" i="82"/>
  <c r="G90" i="82" s="1" a="1"/>
  <c r="G90" i="82" s="1"/>
  <c r="G92" i="82" s="1"/>
  <c r="V6" i="68"/>
  <c r="V6" i="75" s="1"/>
  <c r="V6" i="85" s="1"/>
  <c r="U6" i="81"/>
  <c r="U6" i="72"/>
  <c r="U6" i="73"/>
  <c r="Z7" i="81"/>
  <c r="Z42" i="81" s="1"/>
  <c r="Z7" i="73"/>
  <c r="Z42" i="73" s="1"/>
  <c r="Z7" i="72"/>
  <c r="Z42" i="72" s="1"/>
  <c r="Z42" i="68"/>
  <c r="AA7" i="82"/>
  <c r="AA42" i="82" s="1"/>
  <c r="S82" i="82" l="1"/>
  <c r="S107" i="82" s="1"/>
  <c r="T82" i="68"/>
  <c r="T107" i="68" s="1"/>
  <c r="C35" i="62"/>
  <c r="C38" i="62" s="1" a="1"/>
  <c r="C38" i="62" s="1"/>
  <c r="N7" i="75" s="1"/>
  <c r="N7" i="85" s="1"/>
  <c r="S82" i="73"/>
  <c r="S107" i="73" s="1"/>
  <c r="S82" i="81"/>
  <c r="S107" i="81" s="1"/>
  <c r="U74" i="73" a="1"/>
  <c r="U74" i="73" s="1"/>
  <c r="U72" i="73" a="1"/>
  <c r="U72" i="73" s="1"/>
  <c r="U73" i="73" a="1"/>
  <c r="U73" i="73" s="1"/>
  <c r="U74" i="72" a="1"/>
  <c r="U74" i="72" s="1"/>
  <c r="U72" i="72" a="1"/>
  <c r="U72" i="72" s="1"/>
  <c r="V77" i="72" s="1"/>
  <c r="U73" i="72" a="1"/>
  <c r="U73" i="72" s="1"/>
  <c r="V78" i="72" s="1"/>
  <c r="U74" i="82" a="1"/>
  <c r="U74" i="82" s="1"/>
  <c r="U73" i="82" a="1"/>
  <c r="U73" i="82" s="1"/>
  <c r="U72" i="82" a="1"/>
  <c r="U72" i="82" s="1"/>
  <c r="U72" i="81" a="1"/>
  <c r="U72" i="81" s="1"/>
  <c r="V77" i="81" s="1"/>
  <c r="U73" i="81" a="1"/>
  <c r="U73" i="81" s="1"/>
  <c r="V78" i="81" s="1"/>
  <c r="U74" i="81" a="1"/>
  <c r="U74" i="81" s="1"/>
  <c r="V72" i="68" a="1"/>
  <c r="V72" i="68" s="1"/>
  <c r="W77" i="68" s="1"/>
  <c r="V73" i="68" a="1"/>
  <c r="V73" i="68" s="1"/>
  <c r="V74" i="68" a="1"/>
  <c r="V74" i="68" s="1"/>
  <c r="T80" i="81"/>
  <c r="U80" i="68"/>
  <c r="T80" i="73"/>
  <c r="T80" i="82"/>
  <c r="V6" i="82"/>
  <c r="W6" i="68"/>
  <c r="W6" i="75" s="1"/>
  <c r="W6" i="85" s="1"/>
  <c r="V6" i="81"/>
  <c r="V6" i="72"/>
  <c r="V6" i="73"/>
  <c r="AA7" i="81"/>
  <c r="AA42" i="81" s="1"/>
  <c r="AA7" i="73"/>
  <c r="AA42" i="73" s="1"/>
  <c r="AA7" i="72"/>
  <c r="AA42" i="72" s="1"/>
  <c r="AA42" i="68"/>
  <c r="AB7" i="82"/>
  <c r="AB42" i="82" s="1"/>
  <c r="T82" i="82" l="1"/>
  <c r="T107" i="82" s="1"/>
  <c r="U82" i="68"/>
  <c r="U107" i="68" s="1"/>
  <c r="V7" i="75"/>
  <c r="V7" i="85" s="1"/>
  <c r="Q7" i="75"/>
  <c r="Q7" i="85" s="1"/>
  <c r="L7" i="75"/>
  <c r="L7" i="85" s="1"/>
  <c r="J7" i="75"/>
  <c r="J7" i="85" s="1"/>
  <c r="M7" i="75"/>
  <c r="M7" i="85" s="1"/>
  <c r="P7" i="75"/>
  <c r="P7" i="85" s="1"/>
  <c r="I7" i="75"/>
  <c r="W7" i="75"/>
  <c r="W7" i="85" s="1"/>
  <c r="H7" i="75"/>
  <c r="H7" i="85" s="1"/>
  <c r="T7" i="75"/>
  <c r="T7" i="85" s="1"/>
  <c r="S7" i="75"/>
  <c r="S7" i="85" s="1"/>
  <c r="K7" i="75"/>
  <c r="K7" i="85" s="1"/>
  <c r="R7" i="75"/>
  <c r="R7" i="85" s="1"/>
  <c r="O7" i="75"/>
  <c r="O7" i="85" s="1"/>
  <c r="U7" i="75"/>
  <c r="U7" i="85" s="1"/>
  <c r="T82" i="73"/>
  <c r="T107" i="73" s="1"/>
  <c r="T82" i="81"/>
  <c r="T107" i="81" s="1"/>
  <c r="V73" i="72" a="1"/>
  <c r="V73" i="72" s="1"/>
  <c r="W78" i="72" s="1"/>
  <c r="V72" i="72" a="1"/>
  <c r="V72" i="72" s="1"/>
  <c r="W77" i="72" s="1"/>
  <c r="V74" i="72" a="1"/>
  <c r="V74" i="72" s="1"/>
  <c r="V72" i="82" a="1"/>
  <c r="V72" i="82" s="1"/>
  <c r="V73" i="82" a="1"/>
  <c r="V73" i="82" s="1"/>
  <c r="V74" i="82" a="1"/>
  <c r="V74" i="82" s="1"/>
  <c r="V73" i="73" a="1"/>
  <c r="V73" i="73" s="1"/>
  <c r="V72" i="73" a="1"/>
  <c r="V72" i="73" s="1"/>
  <c r="V74" i="73" a="1"/>
  <c r="V74" i="73" s="1"/>
  <c r="V74" i="81" a="1"/>
  <c r="V74" i="81" s="1"/>
  <c r="V72" i="81" a="1"/>
  <c r="V72" i="81" s="1"/>
  <c r="W77" i="81" s="1"/>
  <c r="V73" i="81" a="1"/>
  <c r="V73" i="81" s="1"/>
  <c r="W78" i="81" s="1"/>
  <c r="W73" i="68" a="1"/>
  <c r="W73" i="68" s="1"/>
  <c r="W74" i="68" a="1"/>
  <c r="W74" i="68" s="1"/>
  <c r="W72" i="68" a="1"/>
  <c r="W72" i="68" s="1"/>
  <c r="X77" i="68" s="1"/>
  <c r="U80" i="81"/>
  <c r="V80" i="68"/>
  <c r="V82" i="68" s="1"/>
  <c r="V107" i="68" s="1"/>
  <c r="U80" i="73"/>
  <c r="U80" i="82"/>
  <c r="W6" i="82"/>
  <c r="X6" i="68"/>
  <c r="X6" i="75" s="1"/>
  <c r="W6" i="81"/>
  <c r="W6" i="72"/>
  <c r="W6" i="73"/>
  <c r="AB7" i="81"/>
  <c r="AB42" i="81" s="1"/>
  <c r="AB7" i="73"/>
  <c r="AB42" i="73" s="1"/>
  <c r="AB7" i="72"/>
  <c r="AB42" i="72" s="1"/>
  <c r="AB42" i="68"/>
  <c r="U82" i="82" l="1"/>
  <c r="U107" i="82" s="1"/>
  <c r="X7" i="75"/>
  <c r="X7" i="85" s="1"/>
  <c r="X6" i="85"/>
  <c r="I7" i="85"/>
  <c r="U82" i="73"/>
  <c r="U107" i="73" s="1"/>
  <c r="U82" i="81"/>
  <c r="U107" i="81" s="1"/>
  <c r="W74" i="82" a="1"/>
  <c r="W74" i="82" s="1"/>
  <c r="W73" i="82" a="1"/>
  <c r="W73" i="82" s="1"/>
  <c r="W72" i="82" a="1"/>
  <c r="W72" i="82" s="1"/>
  <c r="W73" i="72" a="1"/>
  <c r="W73" i="72" s="1"/>
  <c r="X78" i="72" s="1"/>
  <c r="W72" i="72" a="1"/>
  <c r="W72" i="72" s="1"/>
  <c r="X77" i="72" s="1"/>
  <c r="W74" i="72" a="1"/>
  <c r="W74" i="72" s="1"/>
  <c r="W73" i="81" a="1"/>
  <c r="W73" i="81" s="1"/>
  <c r="X78" i="81" s="1"/>
  <c r="W72" i="81" a="1"/>
  <c r="W72" i="81" s="1"/>
  <c r="X77" i="81" s="1"/>
  <c r="W74" i="81" a="1"/>
  <c r="W74" i="81" s="1"/>
  <c r="X73" i="68" a="1"/>
  <c r="X73" i="68" s="1"/>
  <c r="X72" i="68" a="1"/>
  <c r="X72" i="68" s="1"/>
  <c r="Y77" i="68" s="1"/>
  <c r="X74" i="68" a="1"/>
  <c r="X74" i="68" s="1"/>
  <c r="W72" i="73" a="1"/>
  <c r="W72" i="73" s="1"/>
  <c r="W74" i="73" a="1"/>
  <c r="W74" i="73" s="1"/>
  <c r="W73" i="73" a="1"/>
  <c r="W73" i="73" s="1"/>
  <c r="V80" i="81"/>
  <c r="W80" i="68"/>
  <c r="W82" i="68" s="1"/>
  <c r="W107" i="68" s="1"/>
  <c r="V80" i="82"/>
  <c r="V82" i="82" s="1"/>
  <c r="V107" i="82" s="1"/>
  <c r="V80" i="73"/>
  <c r="X6" i="82"/>
  <c r="Y6" i="68"/>
  <c r="Y6" i="75" s="1"/>
  <c r="X6" i="81"/>
  <c r="X6" i="72"/>
  <c r="X6" i="73"/>
  <c r="Y7" i="75" l="1"/>
  <c r="Y7" i="85" s="1"/>
  <c r="Y6" i="85"/>
  <c r="V82" i="73"/>
  <c r="V107" i="73" s="1"/>
  <c r="V82" i="81"/>
  <c r="V107" i="81" s="1"/>
  <c r="X74" i="82" a="1"/>
  <c r="X74" i="82" s="1"/>
  <c r="X72" i="82" a="1"/>
  <c r="X72" i="82" s="1"/>
  <c r="X73" i="82" a="1"/>
  <c r="X73" i="82" s="1"/>
  <c r="X74" i="73" a="1"/>
  <c r="X74" i="73" s="1"/>
  <c r="X73" i="73" a="1"/>
  <c r="X73" i="73" s="1"/>
  <c r="X72" i="73" a="1"/>
  <c r="X72" i="73" s="1"/>
  <c r="X73" i="72" a="1"/>
  <c r="X73" i="72" s="1"/>
  <c r="Y78" i="72" s="1"/>
  <c r="X72" i="72" a="1"/>
  <c r="X72" i="72" s="1"/>
  <c r="Y77" i="72" s="1"/>
  <c r="X74" i="72" a="1"/>
  <c r="X74" i="72" s="1"/>
  <c r="Y74" i="68" a="1"/>
  <c r="Y74" i="68" s="1"/>
  <c r="Y73" i="68" a="1"/>
  <c r="Y73" i="68" s="1"/>
  <c r="Y72" i="68" a="1"/>
  <c r="Y72" i="68" s="1"/>
  <c r="Z77" i="68" s="1"/>
  <c r="X72" i="81" a="1"/>
  <c r="X72" i="81" s="1"/>
  <c r="Y77" i="81" s="1"/>
  <c r="X74" i="81" a="1"/>
  <c r="X74" i="81" s="1"/>
  <c r="X73" i="81" a="1"/>
  <c r="X73" i="81" s="1"/>
  <c r="Y78" i="81" s="1"/>
  <c r="W80" i="81"/>
  <c r="X80" i="68"/>
  <c r="X82" i="68" s="1"/>
  <c r="X107" i="68" s="1"/>
  <c r="W80" i="73"/>
  <c r="W80" i="82"/>
  <c r="W82" i="82" s="1"/>
  <c r="W107" i="82" s="1"/>
  <c r="Y6" i="82"/>
  <c r="Z6" i="68"/>
  <c r="Z6" i="75" s="1"/>
  <c r="Y6" i="81"/>
  <c r="Y6" i="73"/>
  <c r="Y6" i="72"/>
  <c r="Z7" i="75" l="1"/>
  <c r="Z7" i="85" s="1"/>
  <c r="Z6" i="85"/>
  <c r="W82" i="73"/>
  <c r="W107" i="73" s="1"/>
  <c r="W82" i="81"/>
  <c r="W107" i="81" s="1"/>
  <c r="Y72" i="82" a="1"/>
  <c r="Y72" i="82" s="1"/>
  <c r="Y73" i="82" a="1"/>
  <c r="Y73" i="82" s="1"/>
  <c r="Y74" i="82" a="1"/>
  <c r="Y74" i="82" s="1"/>
  <c r="Y73" i="72" a="1"/>
  <c r="Y73" i="72" s="1"/>
  <c r="Z78" i="72" s="1"/>
  <c r="Y72" i="72" a="1"/>
  <c r="Y72" i="72" s="1"/>
  <c r="Z77" i="72" s="1"/>
  <c r="Y74" i="72" a="1"/>
  <c r="Y74" i="72" s="1"/>
  <c r="Y72" i="73" a="1"/>
  <c r="Y72" i="73" s="1"/>
  <c r="Y73" i="73" a="1"/>
  <c r="Y73" i="73" s="1"/>
  <c r="Y74" i="73" a="1"/>
  <c r="Y74" i="73" s="1"/>
  <c r="Y73" i="81" a="1"/>
  <c r="Y73" i="81" s="1"/>
  <c r="Z78" i="81" s="1"/>
  <c r="Y72" i="81" a="1"/>
  <c r="Y72" i="81" s="1"/>
  <c r="Z77" i="81" s="1"/>
  <c r="Y74" i="81" a="1"/>
  <c r="Y74" i="81" s="1"/>
  <c r="Z72" i="68" a="1"/>
  <c r="Z72" i="68" s="1"/>
  <c r="AA77" i="68" s="1"/>
  <c r="Z73" i="68" a="1"/>
  <c r="Z73" i="68" s="1"/>
  <c r="Z74" i="68" a="1"/>
  <c r="Z74" i="68" s="1"/>
  <c r="X80" i="81"/>
  <c r="Y80" i="68"/>
  <c r="Y82" i="68" s="1"/>
  <c r="Y107" i="68" s="1"/>
  <c r="X80" i="73"/>
  <c r="X80" i="82"/>
  <c r="X82" i="82" s="1"/>
  <c r="X107" i="82" s="1"/>
  <c r="Z6" i="82"/>
  <c r="AA6" i="68"/>
  <c r="AA6" i="75" s="1"/>
  <c r="Z6" i="81"/>
  <c r="Z6" i="73"/>
  <c r="Z6" i="72"/>
  <c r="AA7" i="75" l="1"/>
  <c r="AA7" i="85" s="1"/>
  <c r="AA6" i="85"/>
  <c r="X82" i="73"/>
  <c r="X107" i="73" s="1"/>
  <c r="X82" i="81"/>
  <c r="X107" i="81" s="1"/>
  <c r="Z74" i="72" a="1"/>
  <c r="Z74" i="72" s="1"/>
  <c r="Z73" i="72" a="1"/>
  <c r="Z73" i="72" s="1"/>
  <c r="AA78" i="72" s="1"/>
  <c r="Z72" i="72" a="1"/>
  <c r="Z72" i="72" s="1"/>
  <c r="AA77" i="72" s="1"/>
  <c r="Z72" i="82" a="1"/>
  <c r="Z72" i="82" s="1"/>
  <c r="Z73" i="82" a="1"/>
  <c r="Z73" i="82" s="1"/>
  <c r="Z74" i="82" a="1"/>
  <c r="Z74" i="82" s="1"/>
  <c r="Z74" i="73" a="1"/>
  <c r="Z74" i="73" s="1"/>
  <c r="Z72" i="73" a="1"/>
  <c r="Z72" i="73" s="1"/>
  <c r="Z73" i="73" a="1"/>
  <c r="Z73" i="73" s="1"/>
  <c r="Z74" i="81" a="1"/>
  <c r="Z74" i="81" s="1"/>
  <c r="Z72" i="81" a="1"/>
  <c r="Z72" i="81" s="1"/>
  <c r="AA77" i="81" s="1"/>
  <c r="Z73" i="81" a="1"/>
  <c r="Z73" i="81" s="1"/>
  <c r="AA78" i="81" s="1"/>
  <c r="AA72" i="68" a="1"/>
  <c r="AA72" i="68" s="1"/>
  <c r="AB77" i="68" s="1"/>
  <c r="AA73" i="68" a="1"/>
  <c r="AA73" i="68" s="1"/>
  <c r="AA74" i="68" a="1"/>
  <c r="AA74" i="68" s="1"/>
  <c r="Y80" i="81"/>
  <c r="Z80" i="68"/>
  <c r="Z82" i="68" s="1"/>
  <c r="Z107" i="68" s="1"/>
  <c r="Y80" i="73"/>
  <c r="Y80" i="82"/>
  <c r="Y82" i="82" s="1"/>
  <c r="Y107" i="82" s="1"/>
  <c r="AA6" i="82"/>
  <c r="AB6" i="68"/>
  <c r="AB6" i="75" s="1"/>
  <c r="AA6" i="81"/>
  <c r="AA6" i="73"/>
  <c r="AA6" i="72"/>
  <c r="AB7" i="75" l="1"/>
  <c r="AB7" i="85" s="1"/>
  <c r="AB6" i="85"/>
  <c r="Y82" i="73"/>
  <c r="Y107" i="73" s="1"/>
  <c r="Y82" i="81"/>
  <c r="Y107" i="81" s="1"/>
  <c r="AA72" i="73" a="1"/>
  <c r="AA72" i="73" s="1"/>
  <c r="AA74" i="73" a="1"/>
  <c r="AA74" i="73" s="1"/>
  <c r="AA73" i="73" a="1"/>
  <c r="AA73" i="73" s="1"/>
  <c r="AA73" i="81" a="1"/>
  <c r="AA73" i="81" s="1"/>
  <c r="AB78" i="81" s="1"/>
  <c r="AA74" i="81" a="1"/>
  <c r="AA74" i="81" s="1"/>
  <c r="AA72" i="81" a="1"/>
  <c r="AA72" i="81" s="1"/>
  <c r="AB77" i="81" s="1"/>
  <c r="AC6" i="68"/>
  <c r="AB74" i="68" a="1"/>
  <c r="AB74" i="68" s="1"/>
  <c r="AB73" i="68" a="1"/>
  <c r="AB73" i="68" s="1"/>
  <c r="AB72" i="68" a="1"/>
  <c r="AB72" i="68" s="1"/>
  <c r="AC77" i="68" s="1"/>
  <c r="AA72" i="72" a="1"/>
  <c r="AA72" i="72" s="1"/>
  <c r="AB77" i="72" s="1"/>
  <c r="AA74" i="72" a="1"/>
  <c r="AA74" i="72" s="1"/>
  <c r="AA73" i="72" a="1"/>
  <c r="AA73" i="72" s="1"/>
  <c r="AB78" i="72" s="1"/>
  <c r="AA74" i="82" a="1"/>
  <c r="AA74" i="82" s="1"/>
  <c r="AA73" i="82" a="1"/>
  <c r="AA73" i="82" s="1"/>
  <c r="AA72" i="82" a="1"/>
  <c r="AA72" i="82" s="1"/>
  <c r="Z80" i="81"/>
  <c r="AA80" i="68"/>
  <c r="AA82" i="68" s="1"/>
  <c r="AA107" i="68" s="1"/>
  <c r="Z80" i="82"/>
  <c r="Z82" i="82" s="1"/>
  <c r="Z107" i="82" s="1"/>
  <c r="Z80" i="73"/>
  <c r="AB6" i="82"/>
  <c r="AB6" i="81"/>
  <c r="AB6" i="72"/>
  <c r="AB6" i="73"/>
  <c r="Z82" i="73" l="1"/>
  <c r="Z107" i="73" s="1"/>
  <c r="Z82" i="81"/>
  <c r="Z107" i="81" s="1"/>
  <c r="AC6" i="73"/>
  <c r="AC6" i="75"/>
  <c r="AC6" i="82"/>
  <c r="AC73" i="82" s="1" a="1"/>
  <c r="AC73" i="82" s="1"/>
  <c r="AC72" i="73" a="1"/>
  <c r="AC72" i="73" s="1"/>
  <c r="AC80" i="73" s="1"/>
  <c r="AC74" i="73" a="1"/>
  <c r="AC74" i="73" s="1"/>
  <c r="AC73" i="73" a="1"/>
  <c r="AC73" i="73" s="1"/>
  <c r="AC6" i="72"/>
  <c r="AB74" i="82" a="1"/>
  <c r="AB74" i="82" s="1"/>
  <c r="AB73" i="82" a="1"/>
  <c r="AB73" i="82" s="1"/>
  <c r="AB72" i="82" a="1"/>
  <c r="AB72" i="82" s="1"/>
  <c r="AC72" i="82" a="1"/>
  <c r="AC72" i="82" s="1"/>
  <c r="AC80" i="82" s="1"/>
  <c r="AC82" i="82" s="1"/>
  <c r="AC107" i="82" s="1"/>
  <c r="AC74" i="82" a="1"/>
  <c r="AC74" i="82" s="1"/>
  <c r="AC72" i="68" a="1"/>
  <c r="AC72" i="68" s="1"/>
  <c r="AD77" i="68" s="1"/>
  <c r="AC74" i="68" a="1"/>
  <c r="AC74" i="68" s="1"/>
  <c r="AC73" i="68" a="1"/>
  <c r="AC73" i="68" s="1"/>
  <c r="AC80" i="68" s="1"/>
  <c r="AC82" i="68" s="1"/>
  <c r="AC107" i="68" s="1"/>
  <c r="AC6" i="81"/>
  <c r="AB74" i="73" a="1"/>
  <c r="AB74" i="73" s="1"/>
  <c r="AB73" i="73" a="1"/>
  <c r="AB73" i="73" s="1"/>
  <c r="AB72" i="73" a="1"/>
  <c r="AB72" i="73" s="1"/>
  <c r="AD6" i="68"/>
  <c r="AB74" i="72" a="1"/>
  <c r="AB74" i="72" s="1"/>
  <c r="AB72" i="72" a="1"/>
  <c r="AB72" i="72" s="1"/>
  <c r="AC77" i="72" s="1"/>
  <c r="AB73" i="72" a="1"/>
  <c r="AB73" i="72" s="1"/>
  <c r="AC78" i="72" s="1"/>
  <c r="AB74" i="81" a="1"/>
  <c r="AB74" i="81" s="1"/>
  <c r="AB72" i="81" a="1"/>
  <c r="AB72" i="81" s="1"/>
  <c r="AC77" i="81" s="1"/>
  <c r="AB73" i="81" a="1"/>
  <c r="AB73" i="81" s="1"/>
  <c r="AC78" i="81" s="1"/>
  <c r="AA80" i="81"/>
  <c r="AB80" i="68"/>
  <c r="AB82" i="68" s="1"/>
  <c r="AB107" i="68" s="1"/>
  <c r="AD6" i="73"/>
  <c r="AA80" i="82"/>
  <c r="AA82" i="82" s="1"/>
  <c r="AA107" i="82" s="1"/>
  <c r="AA80" i="73"/>
  <c r="J7" i="86"/>
  <c r="I9" i="85" l="1"/>
  <c r="AC7" i="75"/>
  <c r="AC7" i="85" s="1"/>
  <c r="AC6" i="85"/>
  <c r="AA82" i="73"/>
  <c r="AA107" i="73" s="1"/>
  <c r="AC82" i="73"/>
  <c r="AC107" i="73" s="1"/>
  <c r="AA82" i="81"/>
  <c r="AA107" i="81" s="1"/>
  <c r="AE6" i="68"/>
  <c r="AE6" i="75" s="1"/>
  <c r="AD6" i="75"/>
  <c r="AD6" i="81"/>
  <c r="AD73" i="81" s="1" a="1"/>
  <c r="AD73" i="81" s="1"/>
  <c r="AE78" i="81" s="1"/>
  <c r="AD6" i="82"/>
  <c r="AD73" i="82" s="1" a="1"/>
  <c r="AD73" i="82" s="1"/>
  <c r="AD6" i="72"/>
  <c r="AD74" i="72" s="1" a="1"/>
  <c r="AD74" i="72" s="1"/>
  <c r="AC73" i="81" a="1"/>
  <c r="AC73" i="81" s="1"/>
  <c r="AD78" i="81" s="1"/>
  <c r="AC74" i="81" a="1"/>
  <c r="AC74" i="81" s="1"/>
  <c r="AC72" i="81" a="1"/>
  <c r="AC72" i="81" s="1"/>
  <c r="AD77" i="81" s="1"/>
  <c r="AE74" i="68" a="1"/>
  <c r="AE74" i="68" s="1"/>
  <c r="AE72" i="68" a="1"/>
  <c r="AE72" i="68" s="1"/>
  <c r="AF77" i="68" s="1"/>
  <c r="AE73" i="68" a="1"/>
  <c r="AE73" i="68" s="1"/>
  <c r="AC72" i="72" a="1"/>
  <c r="AC72" i="72" s="1"/>
  <c r="AD77" i="72" s="1"/>
  <c r="AC73" i="72" a="1"/>
  <c r="AC73" i="72" s="1"/>
  <c r="AD78" i="72" s="1"/>
  <c r="AC74" i="72" a="1"/>
  <c r="AC74" i="72" s="1"/>
  <c r="AD73" i="73" a="1"/>
  <c r="AD73" i="73" s="1"/>
  <c r="AD74" i="73" a="1"/>
  <c r="AD74" i="73" s="1"/>
  <c r="AD72" i="73" a="1"/>
  <c r="AD72" i="73" s="1"/>
  <c r="AD80" i="73" s="1"/>
  <c r="AD73" i="68" a="1"/>
  <c r="AD73" i="68" s="1"/>
  <c r="AD80" i="68" s="1"/>
  <c r="AD82" i="68" s="1"/>
  <c r="AD107" i="68" s="1"/>
  <c r="AD72" i="68" a="1"/>
  <c r="AD72" i="68" s="1"/>
  <c r="AE77" i="68" s="1"/>
  <c r="AD74" i="68" a="1"/>
  <c r="AD74" i="68" s="1"/>
  <c r="AB80" i="81"/>
  <c r="AE6" i="73"/>
  <c r="AF6" i="68"/>
  <c r="AF6" i="75" s="1"/>
  <c r="AE6" i="81"/>
  <c r="AE6" i="72"/>
  <c r="AE6" i="82"/>
  <c r="F70" i="33"/>
  <c r="AB80" i="73"/>
  <c r="AB80" i="82"/>
  <c r="AB82" i="82" s="1"/>
  <c r="AB107" i="82" s="1"/>
  <c r="I9" i="75"/>
  <c r="I9" i="82"/>
  <c r="I9" i="81"/>
  <c r="I9" i="73"/>
  <c r="I9" i="72"/>
  <c r="J9" i="68"/>
  <c r="K7" i="86" s="1"/>
  <c r="AE80" i="68" l="1"/>
  <c r="AE82" i="68" s="1"/>
  <c r="AE107" i="68" s="1"/>
  <c r="J9" i="85"/>
  <c r="AF7" i="75"/>
  <c r="AF7" i="85" s="1"/>
  <c r="AF6" i="85"/>
  <c r="AE7" i="75"/>
  <c r="AE7" i="85" s="1"/>
  <c r="AE6" i="85"/>
  <c r="AD7" i="75"/>
  <c r="AD7" i="85" s="1"/>
  <c r="AD6" i="85"/>
  <c r="AB82" i="73"/>
  <c r="AB107" i="73" s="1"/>
  <c r="AD82" i="73"/>
  <c r="AD107" i="73" s="1"/>
  <c r="I5" i="85"/>
  <c r="G70" i="33"/>
  <c r="AB82" i="81"/>
  <c r="AB107" i="81" s="1"/>
  <c r="AD74" i="82" a="1"/>
  <c r="AD74" i="82" s="1"/>
  <c r="AD74" i="81" a="1"/>
  <c r="AD74" i="81" s="1"/>
  <c r="AD72" i="81" a="1"/>
  <c r="AD72" i="81" s="1"/>
  <c r="AE77" i="81" s="1"/>
  <c r="AD73" i="72" a="1"/>
  <c r="AD73" i="72" s="1"/>
  <c r="AE78" i="72" s="1"/>
  <c r="AC80" i="81"/>
  <c r="AD72" i="72" a="1"/>
  <c r="AD72" i="72" s="1"/>
  <c r="AE77" i="72" s="1"/>
  <c r="AD72" i="82" a="1"/>
  <c r="AD72" i="82" s="1"/>
  <c r="AD80" i="82" s="1"/>
  <c r="AD82" i="82" s="1"/>
  <c r="AD107" i="82" s="1"/>
  <c r="AE74" i="82" a="1"/>
  <c r="AE74" i="82" s="1"/>
  <c r="AE72" i="82" a="1"/>
  <c r="AE72" i="82" s="1"/>
  <c r="AE80" i="82" s="1"/>
  <c r="AE82" i="82" s="1"/>
  <c r="AE107" i="82" s="1"/>
  <c r="AE73" i="82" a="1"/>
  <c r="AE73" i="82" s="1"/>
  <c r="AE72" i="81" a="1"/>
  <c r="AE72" i="81" s="1"/>
  <c r="AF77" i="81" s="1"/>
  <c r="AE74" i="81" a="1"/>
  <c r="AE74" i="81" s="1"/>
  <c r="AE73" i="81" a="1"/>
  <c r="AE73" i="81" s="1"/>
  <c r="AF78" i="81" s="1"/>
  <c r="AF73" i="68" a="1"/>
  <c r="AF73" i="68" s="1"/>
  <c r="AF80" i="68" s="1"/>
  <c r="AF82" i="68" s="1"/>
  <c r="AF107" i="68" s="1"/>
  <c r="AF72" i="68" a="1"/>
  <c r="AF72" i="68" s="1"/>
  <c r="AG77" i="68" s="1"/>
  <c r="AF74" i="68" a="1"/>
  <c r="AF74" i="68" s="1"/>
  <c r="AE73" i="73" a="1"/>
  <c r="AE73" i="73" s="1"/>
  <c r="AE72" i="73" a="1"/>
  <c r="AE72" i="73" s="1"/>
  <c r="AE80" i="73" s="1"/>
  <c r="AE74" i="73" a="1"/>
  <c r="AE74" i="73" s="1"/>
  <c r="AE72" i="72" a="1"/>
  <c r="AE72" i="72" s="1"/>
  <c r="AF77" i="72" s="1"/>
  <c r="AE74" i="72" a="1"/>
  <c r="AE74" i="72" s="1"/>
  <c r="AE73" i="72" a="1"/>
  <c r="AE73" i="72" s="1"/>
  <c r="AF78" i="72" s="1"/>
  <c r="AF6" i="73"/>
  <c r="AG6" i="68"/>
  <c r="AG6" i="75" s="1"/>
  <c r="AF6" i="81"/>
  <c r="AF6" i="72"/>
  <c r="AF6" i="82"/>
  <c r="I88" i="75"/>
  <c r="I97" i="75" s="1"/>
  <c r="J9" i="75"/>
  <c r="J9" i="82"/>
  <c r="J9" i="81"/>
  <c r="J9" i="72"/>
  <c r="J9" i="73"/>
  <c r="K9" i="68"/>
  <c r="L7" i="86" s="1"/>
  <c r="K9" i="85" l="1"/>
  <c r="AG7" i="75"/>
  <c r="AG7" i="85" s="1"/>
  <c r="AG6" i="85"/>
  <c r="AE82" i="73"/>
  <c r="AE107" i="73" s="1"/>
  <c r="J5" i="85"/>
  <c r="AC82" i="81"/>
  <c r="AC107" i="81" s="1"/>
  <c r="H70" i="33"/>
  <c r="AD80" i="81"/>
  <c r="AF72" i="82" a="1"/>
  <c r="AF72" i="82" s="1"/>
  <c r="AF80" i="82" s="1"/>
  <c r="AF82" i="82" s="1"/>
  <c r="AF107" i="82" s="1"/>
  <c r="AF74" i="82" a="1"/>
  <c r="AF74" i="82" s="1"/>
  <c r="AF73" i="82" a="1"/>
  <c r="AF73" i="82" s="1"/>
  <c r="AF74" i="72" a="1"/>
  <c r="AF74" i="72" s="1"/>
  <c r="AF73" i="72" a="1"/>
  <c r="AF73" i="72" s="1"/>
  <c r="AG78" i="72" s="1"/>
  <c r="AF72" i="72" a="1"/>
  <c r="AF72" i="72" s="1"/>
  <c r="AG77" i="72" s="1"/>
  <c r="AF72" i="81" a="1"/>
  <c r="AF72" i="81" s="1"/>
  <c r="AG77" i="81" s="1"/>
  <c r="AF73" i="81" a="1"/>
  <c r="AF73" i="81" s="1"/>
  <c r="AG78" i="81" s="1"/>
  <c r="AF74" i="81" a="1"/>
  <c r="AF74" i="81" s="1"/>
  <c r="AG74" i="68" a="1"/>
  <c r="AG74" i="68" s="1"/>
  <c r="AG73" i="68" a="1"/>
  <c r="AG73" i="68" s="1"/>
  <c r="AG80" i="68" s="1"/>
  <c r="AG82" i="68" s="1"/>
  <c r="AG107" i="68" s="1"/>
  <c r="AG72" i="68" a="1"/>
  <c r="AG72" i="68" s="1"/>
  <c r="AF74" i="73" a="1"/>
  <c r="AF74" i="73" s="1"/>
  <c r="AF73" i="73" a="1"/>
  <c r="AF73" i="73" s="1"/>
  <c r="AF72" i="73" a="1"/>
  <c r="AF72" i="73" s="1"/>
  <c r="AF80" i="73" s="1"/>
  <c r="AE80" i="81"/>
  <c r="AG6" i="73"/>
  <c r="AG6" i="81"/>
  <c r="AG6" i="72"/>
  <c r="AG6" i="82"/>
  <c r="J88" i="75"/>
  <c r="J97" i="75" s="1"/>
  <c r="K9" i="75"/>
  <c r="K9" i="82"/>
  <c r="K9" i="81"/>
  <c r="L9" i="68"/>
  <c r="M7" i="86" s="1"/>
  <c r="K9" i="72"/>
  <c r="K9" i="73"/>
  <c r="L9" i="85" l="1"/>
  <c r="AF82" i="73"/>
  <c r="AF107" i="73" s="1"/>
  <c r="K5" i="85"/>
  <c r="AD82" i="81"/>
  <c r="AD107" i="81" s="1"/>
  <c r="I70" i="33"/>
  <c r="AE82" i="81"/>
  <c r="AE107" i="81" s="1"/>
  <c r="AG74" i="82" a="1"/>
  <c r="AG74" i="82" s="1"/>
  <c r="AG72" i="82" a="1"/>
  <c r="AG72" i="82" s="1"/>
  <c r="AG80" i="82" s="1"/>
  <c r="AG82" i="82" s="1"/>
  <c r="AG107" i="82" s="1"/>
  <c r="AG73" i="82" a="1"/>
  <c r="AG73" i="82" s="1"/>
  <c r="AG72" i="72" a="1"/>
  <c r="AG72" i="72" s="1"/>
  <c r="AG73" i="72" a="1"/>
  <c r="AG73" i="72" s="1"/>
  <c r="AG74" i="72" a="1"/>
  <c r="AG74" i="72" s="1"/>
  <c r="AG72" i="81" a="1"/>
  <c r="AG72" i="81" s="1"/>
  <c r="AG73" i="81" a="1"/>
  <c r="AG73" i="81" s="1"/>
  <c r="AG74" i="81" a="1"/>
  <c r="AG74" i="81" s="1"/>
  <c r="AG73" i="73" a="1"/>
  <c r="AG73" i="73" s="1"/>
  <c r="AG74" i="73" a="1"/>
  <c r="AG74" i="73" s="1"/>
  <c r="AG72" i="73" a="1"/>
  <c r="AG72" i="73" s="1"/>
  <c r="AG80" i="73" s="1"/>
  <c r="AF80" i="81"/>
  <c r="K88" i="75"/>
  <c r="K97" i="75" s="1"/>
  <c r="L9" i="75"/>
  <c r="L9" i="82"/>
  <c r="L9" i="81"/>
  <c r="M9" i="68"/>
  <c r="N7" i="86" s="1"/>
  <c r="L9" i="73"/>
  <c r="L9" i="72"/>
  <c r="M9" i="85" l="1"/>
  <c r="AG82" i="73"/>
  <c r="AG107" i="73" s="1"/>
  <c r="L5" i="85"/>
  <c r="J70" i="33"/>
  <c r="AF82" i="81"/>
  <c r="AF107" i="81" s="1"/>
  <c r="AG80" i="81"/>
  <c r="L88" i="75"/>
  <c r="L97" i="75" s="1"/>
  <c r="M9" i="75"/>
  <c r="M9" i="82"/>
  <c r="M9" i="81"/>
  <c r="N9" i="68"/>
  <c r="O7" i="86" s="1"/>
  <c r="M9" i="73"/>
  <c r="M9" i="72"/>
  <c r="N9" i="85" l="1"/>
  <c r="M5" i="85"/>
  <c r="AG82" i="81"/>
  <c r="AG107" i="81" s="1"/>
  <c r="M88" i="75"/>
  <c r="M97" i="75" s="1"/>
  <c r="N9" i="75"/>
  <c r="N9" i="82"/>
  <c r="N9" i="81"/>
  <c r="O9" i="68"/>
  <c r="P7" i="86" s="1"/>
  <c r="N9" i="73"/>
  <c r="N9" i="72"/>
  <c r="O9" i="85" l="1"/>
  <c r="N5" i="85"/>
  <c r="N88" i="75"/>
  <c r="N97" i="75" s="1"/>
  <c r="O9" i="75"/>
  <c r="O9" i="82"/>
  <c r="O9" i="81"/>
  <c r="P9" i="68"/>
  <c r="Q7" i="86" s="1"/>
  <c r="O9" i="73"/>
  <c r="O9" i="72"/>
  <c r="P9" i="85" l="1"/>
  <c r="O5" i="85"/>
  <c r="O88" i="75"/>
  <c r="O97" i="75" s="1"/>
  <c r="P9" i="75"/>
  <c r="P9" i="82"/>
  <c r="P9" i="81"/>
  <c r="Q9" i="68"/>
  <c r="R7" i="86" s="1"/>
  <c r="P9" i="73"/>
  <c r="P9" i="72"/>
  <c r="Q9" i="85" l="1"/>
  <c r="P5" i="85"/>
  <c r="P88" i="75"/>
  <c r="P97" i="75" s="1"/>
  <c r="Q9" i="75"/>
  <c r="Q9" i="82"/>
  <c r="Q9" i="81"/>
  <c r="R9" i="68"/>
  <c r="S7" i="86" s="1"/>
  <c r="Q9" i="73"/>
  <c r="Q9" i="72"/>
  <c r="R9" i="85" l="1"/>
  <c r="Q5" i="85"/>
  <c r="Q88" i="75"/>
  <c r="Q97" i="75" s="1"/>
  <c r="R9" i="75"/>
  <c r="R9" i="82"/>
  <c r="R9" i="81"/>
  <c r="S9" i="68"/>
  <c r="T7" i="86" s="1"/>
  <c r="R9" i="72"/>
  <c r="R9" i="73"/>
  <c r="S9" i="85" l="1"/>
  <c r="R5" i="85"/>
  <c r="R88" i="75"/>
  <c r="R97" i="75" s="1"/>
  <c r="S9" i="75"/>
  <c r="S9" i="82"/>
  <c r="S9" i="81"/>
  <c r="T9" i="68"/>
  <c r="U7" i="86" s="1"/>
  <c r="S9" i="72"/>
  <c r="S9" i="73"/>
  <c r="T9" i="85" l="1"/>
  <c r="S5" i="85"/>
  <c r="S88" i="75"/>
  <c r="S97" i="75" s="1"/>
  <c r="T9" i="75"/>
  <c r="T9" i="82"/>
  <c r="T9" i="81"/>
  <c r="U9" i="68"/>
  <c r="V7" i="86" s="1"/>
  <c r="T9" i="73"/>
  <c r="T9" i="72"/>
  <c r="U9" i="85" l="1"/>
  <c r="T5" i="85"/>
  <c r="T88" i="75"/>
  <c r="T97" i="75" s="1"/>
  <c r="U9" i="75"/>
  <c r="U9" i="82"/>
  <c r="U9" i="81"/>
  <c r="V9" i="68"/>
  <c r="W7" i="86" s="1"/>
  <c r="U9" i="72"/>
  <c r="U9" i="73"/>
  <c r="V9" i="85" l="1"/>
  <c r="U5" i="85"/>
  <c r="U88" i="75"/>
  <c r="U97" i="75" s="1"/>
  <c r="V9" i="75"/>
  <c r="V9" i="82"/>
  <c r="V9" i="81"/>
  <c r="W9" i="68"/>
  <c r="X7" i="86" s="1"/>
  <c r="V9" i="73"/>
  <c r="V9" i="72"/>
  <c r="W9" i="85" l="1"/>
  <c r="V5" i="85"/>
  <c r="V88" i="75"/>
  <c r="V97" i="75" s="1"/>
  <c r="W9" i="75"/>
  <c r="W9" i="82"/>
  <c r="W9" i="81"/>
  <c r="X9" i="68"/>
  <c r="Y7" i="86" s="1"/>
  <c r="W9" i="73"/>
  <c r="W9" i="72"/>
  <c r="X9" i="85" l="1"/>
  <c r="W5" i="85"/>
  <c r="W88" i="75"/>
  <c r="W97" i="75" s="1"/>
  <c r="X9" i="75"/>
  <c r="X9" i="82"/>
  <c r="X9" i="81"/>
  <c r="Y9" i="68"/>
  <c r="Z7" i="86" s="1"/>
  <c r="X9" i="73"/>
  <c r="X9" i="72"/>
  <c r="Y9" i="85" l="1"/>
  <c r="X5" i="85"/>
  <c r="X88" i="75"/>
  <c r="X97" i="75" s="1"/>
  <c r="Y9" i="75"/>
  <c r="Y9" i="82"/>
  <c r="Y9" i="81"/>
  <c r="Z9" i="68"/>
  <c r="AA7" i="86" s="1"/>
  <c r="Y9" i="73"/>
  <c r="Y9" i="72"/>
  <c r="Z9" i="85" l="1"/>
  <c r="Y5" i="85"/>
  <c r="Y88" i="75"/>
  <c r="Y97" i="75" s="1"/>
  <c r="Z9" i="75"/>
  <c r="Z9" i="82"/>
  <c r="Z9" i="81"/>
  <c r="AA9" i="68"/>
  <c r="AB7" i="86" s="1"/>
  <c r="Z9" i="72"/>
  <c r="Z9" i="73"/>
  <c r="AA9" i="85" l="1"/>
  <c r="Z5" i="85"/>
  <c r="Z88" i="75"/>
  <c r="Z97" i="75" s="1"/>
  <c r="AA9" i="75"/>
  <c r="AA9" i="82"/>
  <c r="AA9" i="81"/>
  <c r="AB9" i="68"/>
  <c r="AC7" i="86" s="1"/>
  <c r="AA9" i="72"/>
  <c r="AA9" i="73"/>
  <c r="AB9" i="85" l="1"/>
  <c r="AA5" i="85"/>
  <c r="AC9" i="68"/>
  <c r="AD7" i="86" s="1"/>
  <c r="AA88" i="75"/>
  <c r="AA97" i="75" s="1"/>
  <c r="AB9" i="75"/>
  <c r="AB9" i="82"/>
  <c r="AB9" i="81"/>
  <c r="AB9" i="73"/>
  <c r="AB9" i="72"/>
  <c r="AC9" i="85" l="1"/>
  <c r="AC9" i="75"/>
  <c r="AC88" i="75" s="1"/>
  <c r="AC97" i="75" s="1"/>
  <c r="AC9" i="72"/>
  <c r="AC9" i="73"/>
  <c r="AD9" i="68"/>
  <c r="AE7" i="86" s="1"/>
  <c r="AC9" i="81"/>
  <c r="AC9" i="82"/>
  <c r="AB88" i="75"/>
  <c r="AB97" i="75" s="1"/>
  <c r="AD9" i="85" l="1"/>
  <c r="AC5" i="85"/>
  <c r="AB5" i="85"/>
  <c r="AD9" i="82"/>
  <c r="AD9" i="72"/>
  <c r="AD9" i="75"/>
  <c r="AD9" i="73"/>
  <c r="AD9" i="81"/>
  <c r="AE9" i="68"/>
  <c r="AF7" i="86" s="1"/>
  <c r="C94" i="43"/>
  <c r="C95" i="43"/>
  <c r="C96" i="43"/>
  <c r="C97" i="43"/>
  <c r="C98" i="43"/>
  <c r="C99" i="43"/>
  <c r="C100" i="43"/>
  <c r="C101" i="43"/>
  <c r="A44" i="47"/>
  <c r="A45" i="47" s="1"/>
  <c r="A46" i="47" s="1"/>
  <c r="A47" i="47" s="1"/>
  <c r="A48" i="47" s="1"/>
  <c r="A49" i="47" s="1"/>
  <c r="A50" i="47" s="1"/>
  <c r="A51" i="47" s="1"/>
  <c r="A52" i="47" s="1"/>
  <c r="A53" i="47" s="1"/>
  <c r="A54" i="47" s="1"/>
  <c r="A55" i="47" s="1"/>
  <c r="AE9" i="85" l="1"/>
  <c r="AD5" i="85"/>
  <c r="AD88" i="75"/>
  <c r="AD97" i="75" s="1"/>
  <c r="AE9" i="81"/>
  <c r="AE9" i="82"/>
  <c r="AE9" i="75"/>
  <c r="AE88" i="75" s="1"/>
  <c r="AE97" i="75" s="1"/>
  <c r="AE9" i="72"/>
  <c r="AE9" i="73"/>
  <c r="AF9" i="68"/>
  <c r="AG7" i="86" s="1"/>
  <c r="G8" i="33"/>
  <c r="AF9" i="85" l="1"/>
  <c r="AE5" i="85"/>
  <c r="AF9" i="82"/>
  <c r="AF9" i="81"/>
  <c r="AF9" i="75"/>
  <c r="AF9" i="72"/>
  <c r="AF9" i="73"/>
  <c r="AG9" i="68"/>
  <c r="AH7" i="86" s="1"/>
  <c r="AG9" i="85" l="1"/>
  <c r="AF5" i="85"/>
  <c r="AF88" i="75"/>
  <c r="AF97" i="75" s="1"/>
  <c r="AG9" i="82"/>
  <c r="AG9" i="75"/>
  <c r="AG9" i="81"/>
  <c r="AG9" i="73"/>
  <c r="AG9" i="72"/>
  <c r="D72" i="33"/>
  <c r="AG5" i="85" l="1"/>
  <c r="AG88" i="75"/>
  <c r="AG97" i="75" s="1"/>
  <c r="E49" i="81" l="1"/>
  <c r="E50" i="73"/>
  <c r="E49" i="72"/>
  <c r="E46" i="68"/>
  <c r="E48" i="72"/>
  <c r="E52" i="73"/>
  <c r="E52" i="68"/>
  <c r="E46" i="82"/>
  <c r="E48" i="81"/>
  <c r="E49" i="73"/>
  <c r="E51" i="72"/>
  <c r="E50" i="81"/>
  <c r="E49" i="82"/>
  <c r="E47" i="81"/>
  <c r="E47" i="72"/>
  <c r="E51" i="68"/>
  <c r="E52" i="72"/>
  <c r="E47" i="68"/>
  <c r="E50" i="72"/>
  <c r="E52" i="82"/>
  <c r="E48" i="73"/>
  <c r="E50" i="68"/>
  <c r="E48" i="68"/>
  <c r="E51" i="73"/>
  <c r="E51" i="82"/>
  <c r="E46" i="81"/>
  <c r="E47" i="73"/>
  <c r="E46" i="72"/>
  <c r="E49" i="68"/>
  <c r="E46" i="73"/>
  <c r="E51" i="81"/>
  <c r="E50" i="82"/>
  <c r="E52" i="81"/>
  <c r="E48" i="82"/>
  <c r="E47" i="82"/>
  <c r="C14" i="43" a="1"/>
  <c r="G27" i="43"/>
  <c r="H90" i="43"/>
  <c r="C17" i="62"/>
  <c r="H11" i="62"/>
  <c r="I11" i="62" s="1"/>
  <c r="I12" i="62" s="1"/>
  <c r="C74" i="33" l="1"/>
  <c r="C75" i="33"/>
  <c r="C73" i="33"/>
  <c r="G34" i="82"/>
  <c r="G33" i="82"/>
  <c r="G14" i="82"/>
  <c r="G55" i="72"/>
  <c r="G19" i="72"/>
  <c r="G33" i="81"/>
  <c r="G15" i="81"/>
  <c r="G17" i="73"/>
  <c r="G55" i="82"/>
  <c r="G55" i="81"/>
  <c r="G54" i="81"/>
  <c r="G34" i="81"/>
  <c r="G32" i="82"/>
  <c r="G28" i="82"/>
  <c r="G54" i="72"/>
  <c r="G17" i="72"/>
  <c r="G32" i="81"/>
  <c r="G14" i="81"/>
  <c r="G54" i="73"/>
  <c r="G14" i="72"/>
  <c r="G19" i="81"/>
  <c r="G15" i="73"/>
  <c r="G15" i="82"/>
  <c r="G16" i="81"/>
  <c r="G31" i="82"/>
  <c r="G57" i="73"/>
  <c r="G28" i="73"/>
  <c r="G28" i="72"/>
  <c r="G16" i="72"/>
  <c r="G31" i="81"/>
  <c r="G55" i="68"/>
  <c r="G33" i="72"/>
  <c r="G17" i="82"/>
  <c r="G32" i="72"/>
  <c r="G16" i="82"/>
  <c r="G17" i="81"/>
  <c r="G30" i="72"/>
  <c r="G30" i="82"/>
  <c r="G55" i="73"/>
  <c r="G19" i="73"/>
  <c r="G34" i="72"/>
  <c r="G15" i="72"/>
  <c r="G30" i="81"/>
  <c r="G54" i="68"/>
  <c r="G19" i="82"/>
  <c r="G28" i="81"/>
  <c r="G16" i="73"/>
  <c r="G54" i="82"/>
  <c r="G31" i="72"/>
  <c r="G14" i="73"/>
  <c r="C22" i="62"/>
  <c r="G34" i="68"/>
  <c r="G16" i="68"/>
  <c r="G33" i="68"/>
  <c r="G17" i="68"/>
  <c r="G14" i="68"/>
  <c r="G32" i="68"/>
  <c r="G31" i="68"/>
  <c r="G30" i="68"/>
  <c r="G28" i="68"/>
  <c r="G15" i="68"/>
  <c r="G19" i="68"/>
  <c r="H12" i="62"/>
  <c r="H13" i="62" s="1"/>
  <c r="G57" i="82"/>
  <c r="G57" i="68"/>
  <c r="G57" i="72"/>
  <c r="G57" i="81"/>
  <c r="G78" i="73"/>
  <c r="G77" i="81"/>
  <c r="G78" i="72"/>
  <c r="G77" i="72"/>
  <c r="G79" i="72"/>
  <c r="G77" i="73"/>
  <c r="G80" i="81"/>
  <c r="G79" i="81"/>
  <c r="G79" i="73"/>
  <c r="G78" i="81"/>
  <c r="H52" i="43"/>
  <c r="H78" i="43"/>
  <c r="H79" i="43"/>
  <c r="G80" i="68"/>
  <c r="G74" i="81"/>
  <c r="G73" i="82"/>
  <c r="G69" i="72"/>
  <c r="G68" i="68"/>
  <c r="G74" i="72"/>
  <c r="G69" i="73"/>
  <c r="G78" i="68"/>
  <c r="G72" i="81"/>
  <c r="G79" i="82"/>
  <c r="G74" i="68"/>
  <c r="G72" i="73"/>
  <c r="G68" i="81"/>
  <c r="G67" i="82"/>
  <c r="G80" i="72"/>
  <c r="G79" i="68"/>
  <c r="G73" i="81"/>
  <c r="G72" i="82"/>
  <c r="G68" i="72"/>
  <c r="G67" i="68"/>
  <c r="G80" i="82"/>
  <c r="G77" i="68"/>
  <c r="G73" i="73"/>
  <c r="G69" i="81"/>
  <c r="G68" i="82"/>
  <c r="G78" i="82"/>
  <c r="G73" i="68"/>
  <c r="G67" i="81"/>
  <c r="G74" i="73"/>
  <c r="G69" i="68"/>
  <c r="G68" i="73"/>
  <c r="G77" i="82"/>
  <c r="G74" i="82"/>
  <c r="G67" i="73"/>
  <c r="G72" i="72"/>
  <c r="G80" i="73"/>
  <c r="G73" i="72"/>
  <c r="G69" i="82"/>
  <c r="G67" i="72"/>
  <c r="G72" i="68"/>
  <c r="G85" i="82"/>
  <c r="G83" i="82"/>
  <c r="G82" i="82"/>
  <c r="G64" i="82"/>
  <c r="G84" i="82"/>
  <c r="G87" i="82"/>
  <c r="G83" i="73"/>
  <c r="G82" i="72"/>
  <c r="G82" i="73"/>
  <c r="G87" i="72"/>
  <c r="G87" i="73"/>
  <c r="G85" i="68"/>
  <c r="G85" i="73"/>
  <c r="G83" i="68"/>
  <c r="G85" i="72"/>
  <c r="G84" i="68"/>
  <c r="G84" i="72"/>
  <c r="G64" i="72"/>
  <c r="G84" i="73"/>
  <c r="G83" i="72"/>
  <c r="G82" i="68"/>
  <c r="G87" i="68"/>
  <c r="G64" i="81"/>
  <c r="G83" i="81"/>
  <c r="G87" i="81"/>
  <c r="G85" i="81"/>
  <c r="G82" i="81"/>
  <c r="G84" i="81"/>
  <c r="E45" i="82"/>
  <c r="E45" i="73"/>
  <c r="E45" i="81"/>
  <c r="E45" i="68"/>
  <c r="E45" i="72"/>
  <c r="G64" i="73"/>
  <c r="G64" i="68"/>
  <c r="C14" i="43"/>
  <c r="C72" i="33"/>
  <c r="C3" i="73" l="1"/>
  <c r="C3" i="82"/>
  <c r="C3" i="81"/>
  <c r="C3" i="72"/>
  <c r="Z57" i="73" a="1"/>
  <c r="Z57" i="73" s="1"/>
  <c r="K57" i="73" a="1"/>
  <c r="K57" i="73" s="1"/>
  <c r="Y57" i="73" a="1"/>
  <c r="Y57" i="73" s="1"/>
  <c r="W57" i="73" a="1"/>
  <c r="W57" i="73" s="1"/>
  <c r="J57" i="73" a="1"/>
  <c r="J57" i="73" s="1"/>
  <c r="S57" i="73" a="1"/>
  <c r="S57" i="73" s="1"/>
  <c r="I57" i="73" a="1"/>
  <c r="I57" i="73" s="1"/>
  <c r="AG57" i="73" a="1"/>
  <c r="AG57" i="73" s="1"/>
  <c r="AE57" i="73" a="1"/>
  <c r="AE57" i="73" s="1"/>
  <c r="AA57" i="73" a="1"/>
  <c r="AA57" i="73" s="1"/>
  <c r="Q57" i="73" a="1"/>
  <c r="Q57" i="73" s="1"/>
  <c r="R57" i="73" a="1"/>
  <c r="R57" i="73" s="1"/>
  <c r="O57" i="73" a="1"/>
  <c r="O57" i="73" s="1"/>
  <c r="AC57" i="73" a="1"/>
  <c r="AC57" i="73" s="1"/>
  <c r="AD57" i="73" a="1"/>
  <c r="AD57" i="73" s="1"/>
  <c r="AF57" i="73" a="1"/>
  <c r="AF57" i="73" s="1"/>
  <c r="L57" i="73" a="1"/>
  <c r="L57" i="73" s="1"/>
  <c r="M57" i="73" a="1"/>
  <c r="M57" i="73" s="1"/>
  <c r="N57" i="73" a="1"/>
  <c r="N57" i="73" s="1"/>
  <c r="P57" i="73" a="1"/>
  <c r="P57" i="73" s="1"/>
  <c r="T57" i="73" a="1"/>
  <c r="T57" i="73" s="1"/>
  <c r="U57" i="73" a="1"/>
  <c r="U57" i="73" s="1"/>
  <c r="V57" i="73" a="1"/>
  <c r="V57" i="73" s="1"/>
  <c r="X57" i="73" a="1"/>
  <c r="X57" i="73" s="1"/>
  <c r="AB57" i="73" a="1"/>
  <c r="AB57" i="73" s="1"/>
  <c r="W57" i="81" a="1"/>
  <c r="W57" i="81" s="1"/>
  <c r="S57" i="81" a="1"/>
  <c r="S57" i="81" s="1"/>
  <c r="Q57" i="81" a="1"/>
  <c r="Q57" i="81" s="1"/>
  <c r="O57" i="81" a="1"/>
  <c r="O57" i="81" s="1"/>
  <c r="AG57" i="81" a="1"/>
  <c r="AG57" i="81" s="1"/>
  <c r="K57" i="81" a="1"/>
  <c r="K57" i="81" s="1"/>
  <c r="AE57" i="81" a="1"/>
  <c r="AE57" i="81" s="1"/>
  <c r="I57" i="81" a="1"/>
  <c r="I57" i="81" s="1"/>
  <c r="AA57" i="81" a="1"/>
  <c r="AA57" i="81" s="1"/>
  <c r="Y57" i="81" a="1"/>
  <c r="Y57" i="81" s="1"/>
  <c r="AC57" i="81" a="1"/>
  <c r="AC57" i="81" s="1"/>
  <c r="AD57" i="81" a="1"/>
  <c r="AD57" i="81" s="1"/>
  <c r="AF57" i="81" a="1"/>
  <c r="AF57" i="81" s="1"/>
  <c r="M57" i="81" a="1"/>
  <c r="M57" i="81" s="1"/>
  <c r="L57" i="81" a="1"/>
  <c r="L57" i="81" s="1"/>
  <c r="N57" i="81" a="1"/>
  <c r="N57" i="81" s="1"/>
  <c r="J57" i="81" a="1"/>
  <c r="J57" i="81" s="1"/>
  <c r="P57" i="81" a="1"/>
  <c r="P57" i="81" s="1"/>
  <c r="R57" i="81" a="1"/>
  <c r="R57" i="81" s="1"/>
  <c r="T57" i="81" a="1"/>
  <c r="T57" i="81" s="1"/>
  <c r="U57" i="81" a="1"/>
  <c r="U57" i="81" s="1"/>
  <c r="V57" i="81" a="1"/>
  <c r="V57" i="81" s="1"/>
  <c r="X57" i="81" a="1"/>
  <c r="X57" i="81" s="1"/>
  <c r="Z57" i="81" a="1"/>
  <c r="Z57" i="81" s="1"/>
  <c r="AB57" i="81" a="1"/>
  <c r="AB57" i="81" s="1"/>
  <c r="W57" i="82" a="1"/>
  <c r="W57" i="82" s="1"/>
  <c r="Q57" i="82" a="1"/>
  <c r="Q57" i="82" s="1"/>
  <c r="O57" i="82" a="1"/>
  <c r="O57" i="82" s="1"/>
  <c r="I57" i="82" a="1"/>
  <c r="I57" i="82" s="1"/>
  <c r="I85" i="82" s="1"/>
  <c r="AG57" i="82" a="1"/>
  <c r="AG57" i="82" s="1"/>
  <c r="AG85" i="82" s="1"/>
  <c r="AE57" i="82" a="1"/>
  <c r="AE57" i="82" s="1"/>
  <c r="AE85" i="82" s="1"/>
  <c r="Y57" i="82" a="1"/>
  <c r="Y57" i="82" s="1"/>
  <c r="AC57" i="82" a="1"/>
  <c r="AC57" i="82" s="1"/>
  <c r="AC85" i="82" s="1"/>
  <c r="AD57" i="82" a="1"/>
  <c r="AD57" i="82" s="1"/>
  <c r="AD85" i="82" s="1"/>
  <c r="AF57" i="82" a="1"/>
  <c r="AF57" i="82" s="1"/>
  <c r="AF85" i="82" s="1"/>
  <c r="K57" i="82" a="1"/>
  <c r="K57" i="82" s="1"/>
  <c r="N57" i="82" a="1"/>
  <c r="N57" i="82" s="1"/>
  <c r="L57" i="82" a="1"/>
  <c r="L57" i="82" s="1"/>
  <c r="J57" i="82" a="1"/>
  <c r="J57" i="82" s="1"/>
  <c r="M57" i="82" a="1"/>
  <c r="M57" i="82" s="1"/>
  <c r="P57" i="82" a="1"/>
  <c r="P57" i="82" s="1"/>
  <c r="R57" i="82" a="1"/>
  <c r="R57" i="82" s="1"/>
  <c r="S57" i="82" a="1"/>
  <c r="S57" i="82" s="1"/>
  <c r="T57" i="82" a="1"/>
  <c r="T57" i="82" s="1"/>
  <c r="U57" i="82" a="1"/>
  <c r="U57" i="82" s="1"/>
  <c r="V57" i="82" a="1"/>
  <c r="V57" i="82" s="1"/>
  <c r="X57" i="82" a="1"/>
  <c r="X57" i="82" s="1"/>
  <c r="Z57" i="82" a="1"/>
  <c r="Z57" i="82" s="1"/>
  <c r="AA57" i="82" a="1"/>
  <c r="AA57" i="82" s="1"/>
  <c r="AB57" i="82" a="1"/>
  <c r="AB57" i="82" s="1"/>
  <c r="AC57" i="72" a="1"/>
  <c r="AC57" i="72" s="1"/>
  <c r="AD57" i="72" a="1"/>
  <c r="AD57" i="72" s="1"/>
  <c r="AE57" i="72" a="1"/>
  <c r="AE57" i="72" s="1"/>
  <c r="AF57" i="72" a="1"/>
  <c r="AF57" i="72" s="1"/>
  <c r="AG57" i="72" a="1"/>
  <c r="AG57" i="72" s="1"/>
  <c r="AC57" i="68" a="1"/>
  <c r="AC57" i="68" s="1"/>
  <c r="AC85" i="68" s="1"/>
  <c r="AC108" i="68" s="1"/>
  <c r="AD57" i="68" a="1"/>
  <c r="AD57" i="68" s="1"/>
  <c r="AD85" i="68" s="1"/>
  <c r="AD108" i="68" s="1"/>
  <c r="AE57" i="68" a="1"/>
  <c r="AE57" i="68" s="1"/>
  <c r="AE85" i="68" s="1"/>
  <c r="AE108" i="68" s="1"/>
  <c r="AF57" i="68" a="1"/>
  <c r="AF57" i="68" s="1"/>
  <c r="AF85" i="68" s="1"/>
  <c r="AF108" i="68" s="1"/>
  <c r="AG57" i="68" a="1"/>
  <c r="AG57" i="68" s="1"/>
  <c r="AG85" i="68" s="1"/>
  <c r="AG108" i="68" s="1"/>
  <c r="X57" i="72" a="1"/>
  <c r="X57" i="72" s="1"/>
  <c r="S57" i="72" a="1"/>
  <c r="S57" i="72" s="1"/>
  <c r="J57" i="72" a="1"/>
  <c r="J57" i="72" s="1"/>
  <c r="R57" i="72" a="1"/>
  <c r="R57" i="72" s="1"/>
  <c r="P57" i="72" a="1"/>
  <c r="P57" i="72" s="1"/>
  <c r="O57" i="72" a="1"/>
  <c r="O57" i="72" s="1"/>
  <c r="Z57" i="72" a="1"/>
  <c r="Z57" i="72" s="1"/>
  <c r="L57" i="72" a="1"/>
  <c r="L57" i="72" s="1"/>
  <c r="K57" i="72" a="1"/>
  <c r="K57" i="72" s="1"/>
  <c r="N57" i="72" a="1"/>
  <c r="N57" i="72" s="1"/>
  <c r="I57" i="72" a="1"/>
  <c r="I57" i="72" s="1"/>
  <c r="M57" i="72" a="1"/>
  <c r="M57" i="72" s="1"/>
  <c r="Q57" i="72" a="1"/>
  <c r="Q57" i="72" s="1"/>
  <c r="T57" i="72" a="1"/>
  <c r="T57" i="72" s="1"/>
  <c r="U57" i="72" a="1"/>
  <c r="U57" i="72" s="1"/>
  <c r="V57" i="72" a="1"/>
  <c r="V57" i="72" s="1"/>
  <c r="W57" i="72" a="1"/>
  <c r="W57" i="72" s="1"/>
  <c r="Y57" i="72" a="1"/>
  <c r="Y57" i="72" s="1"/>
  <c r="AA57" i="72" a="1"/>
  <c r="AA57" i="72" s="1"/>
  <c r="AB57" i="72" a="1"/>
  <c r="AB57" i="72" s="1"/>
  <c r="D13" i="33"/>
  <c r="Q57" i="68" a="1"/>
  <c r="Q57" i="68" s="1"/>
  <c r="Q85" i="68" s="1"/>
  <c r="Q108" i="68" s="1"/>
  <c r="W57" i="68" a="1"/>
  <c r="W57" i="68" s="1"/>
  <c r="W85" i="68" s="1"/>
  <c r="W108" i="68" s="1"/>
  <c r="U57" i="68" a="1"/>
  <c r="U57" i="68" s="1"/>
  <c r="U85" i="68" s="1"/>
  <c r="U108" i="68" s="1"/>
  <c r="P57" i="68" a="1"/>
  <c r="P57" i="68" s="1"/>
  <c r="P85" i="68" s="1"/>
  <c r="P108" i="68" s="1"/>
  <c r="X57" i="68" a="1"/>
  <c r="X57" i="68" s="1"/>
  <c r="X85" i="68" s="1"/>
  <c r="X108" i="68" s="1"/>
  <c r="AB57" i="68" a="1"/>
  <c r="AB57" i="68" s="1"/>
  <c r="AB85" i="68" s="1"/>
  <c r="AB108" i="68" s="1"/>
  <c r="I57" i="68" a="1"/>
  <c r="I57" i="68" s="1"/>
  <c r="I85" i="68" s="1"/>
  <c r="I108" i="68" s="1"/>
  <c r="O57" i="68" a="1"/>
  <c r="O57" i="68" s="1"/>
  <c r="O85" i="68" s="1"/>
  <c r="O108" i="68" s="1"/>
  <c r="Y57" i="68" a="1"/>
  <c r="Y57" i="68" s="1"/>
  <c r="Y85" i="68" s="1"/>
  <c r="Y108" i="68" s="1"/>
  <c r="N57" i="68" a="1"/>
  <c r="N57" i="68" s="1"/>
  <c r="N85" i="68" s="1"/>
  <c r="N108" i="68" s="1"/>
  <c r="T57" i="68" a="1"/>
  <c r="T57" i="68" s="1"/>
  <c r="T85" i="68" s="1"/>
  <c r="T108" i="68" s="1"/>
  <c r="Z57" i="68" a="1"/>
  <c r="Z57" i="68" s="1"/>
  <c r="Z85" i="68" s="1"/>
  <c r="Z108" i="68" s="1"/>
  <c r="M57" i="68" a="1"/>
  <c r="M57" i="68" s="1"/>
  <c r="M85" i="68" s="1"/>
  <c r="M108" i="68" s="1"/>
  <c r="R57" i="68" a="1"/>
  <c r="R57" i="68" s="1"/>
  <c r="R85" i="68" s="1"/>
  <c r="R108" i="68" s="1"/>
  <c r="AA57" i="68" a="1"/>
  <c r="AA57" i="68" s="1"/>
  <c r="AA85" i="68" s="1"/>
  <c r="AA108" i="68" s="1"/>
  <c r="L57" i="68" a="1"/>
  <c r="L57" i="68" s="1"/>
  <c r="L85" i="68" s="1"/>
  <c r="L108" i="68" s="1"/>
  <c r="K57" i="68" a="1"/>
  <c r="K57" i="68" s="1"/>
  <c r="K85" i="68" s="1"/>
  <c r="K108" i="68" s="1"/>
  <c r="S57" i="68" a="1"/>
  <c r="S57" i="68" s="1"/>
  <c r="S85" i="68" s="1"/>
  <c r="S108" i="68" s="1"/>
  <c r="J57" i="68" a="1"/>
  <c r="J57" i="68" s="1"/>
  <c r="J85" i="68" s="1"/>
  <c r="J108" i="68" s="1"/>
  <c r="V57" i="68" a="1"/>
  <c r="V57" i="68" s="1"/>
  <c r="V85" i="68" s="1"/>
  <c r="V108" i="68" s="1"/>
  <c r="D10" i="33"/>
  <c r="D11" i="33"/>
  <c r="D9" i="33"/>
  <c r="D12" i="33"/>
  <c r="H95" i="43"/>
  <c r="H96" i="43"/>
  <c r="H97" i="43"/>
  <c r="H98" i="43"/>
  <c r="H99" i="43"/>
  <c r="H100" i="43"/>
  <c r="H101" i="43"/>
  <c r="H94" i="43"/>
  <c r="U85" i="72" l="1"/>
  <c r="Z85" i="72"/>
  <c r="AC85" i="72"/>
  <c r="T85" i="72"/>
  <c r="O85" i="72"/>
  <c r="Q85" i="72"/>
  <c r="P85" i="72"/>
  <c r="AB85" i="72"/>
  <c r="M85" i="72"/>
  <c r="R85" i="72"/>
  <c r="AE85" i="73"/>
  <c r="AA85" i="72"/>
  <c r="I85" i="72"/>
  <c r="J85" i="72"/>
  <c r="AG85" i="72"/>
  <c r="AF85" i="73"/>
  <c r="AG85" i="73"/>
  <c r="Y85" i="72"/>
  <c r="N85" i="72"/>
  <c r="S85" i="72"/>
  <c r="AF85" i="72"/>
  <c r="AD85" i="73"/>
  <c r="I85" i="73"/>
  <c r="W85" i="72"/>
  <c r="K85" i="72"/>
  <c r="X85" i="72"/>
  <c r="AE85" i="72"/>
  <c r="AC85" i="73"/>
  <c r="V85" i="72"/>
  <c r="L85" i="72"/>
  <c r="AD85" i="72"/>
  <c r="AE85" i="81"/>
  <c r="AC85" i="81"/>
  <c r="AF85" i="81"/>
  <c r="AG85" i="81"/>
  <c r="AD85" i="81"/>
  <c r="Q80" i="72"/>
  <c r="I80" i="72"/>
  <c r="AG87" i="68"/>
  <c r="AG106" i="68" s="1"/>
  <c r="AF87" i="68"/>
  <c r="AF106" i="68" s="1"/>
  <c r="AE87" i="68"/>
  <c r="AE106" i="68" s="1"/>
  <c r="AD87" i="68"/>
  <c r="AD106" i="68" s="1"/>
  <c r="AC87" i="68"/>
  <c r="AC106" i="68" s="1"/>
  <c r="AA85" i="81"/>
  <c r="T85" i="73"/>
  <c r="S85" i="81"/>
  <c r="Y85" i="81"/>
  <c r="W85" i="73"/>
  <c r="Q85" i="73"/>
  <c r="O85" i="73"/>
  <c r="O85" i="82"/>
  <c r="O85" i="81"/>
  <c r="R85" i="81"/>
  <c r="V85" i="73"/>
  <c r="X85" i="73"/>
  <c r="T85" i="82"/>
  <c r="V85" i="82"/>
  <c r="M85" i="81"/>
  <c r="J85" i="81"/>
  <c r="T85" i="81"/>
  <c r="AA85" i="73"/>
  <c r="P85" i="73"/>
  <c r="Q85" i="82"/>
  <c r="J85" i="82"/>
  <c r="K85" i="82"/>
  <c r="J85" i="73"/>
  <c r="V85" i="81"/>
  <c r="K85" i="81"/>
  <c r="I85" i="81"/>
  <c r="U85" i="73"/>
  <c r="U85" i="82"/>
  <c r="AA85" i="82"/>
  <c r="R85" i="82"/>
  <c r="AB85" i="81"/>
  <c r="Z85" i="81"/>
  <c r="W85" i="81"/>
  <c r="N85" i="73"/>
  <c r="Z85" i="73"/>
  <c r="AB85" i="82"/>
  <c r="W85" i="82"/>
  <c r="P85" i="82"/>
  <c r="N85" i="81"/>
  <c r="Q85" i="81"/>
  <c r="L85" i="81"/>
  <c r="X85" i="81"/>
  <c r="M85" i="73"/>
  <c r="K85" i="73"/>
  <c r="Y85" i="82"/>
  <c r="Z85" i="82"/>
  <c r="M85" i="82"/>
  <c r="N85" i="82"/>
  <c r="S85" i="73"/>
  <c r="R85" i="73"/>
  <c r="S85" i="82"/>
  <c r="U85" i="81"/>
  <c r="P85" i="81"/>
  <c r="AB85" i="73"/>
  <c r="L85" i="73"/>
  <c r="Y85" i="73"/>
  <c r="X85" i="82"/>
  <c r="L85" i="82"/>
  <c r="AG117" i="68" l="1" a="1"/>
  <c r="AG117" i="68" s="1"/>
  <c r="AG116" i="68" a="1"/>
  <c r="AG116" i="68" s="1"/>
  <c r="AG115" i="68" a="1"/>
  <c r="AG115" i="68" s="1"/>
  <c r="AG113" i="68" a="1"/>
  <c r="AG113" i="68" s="1"/>
  <c r="AG110" i="68" a="1"/>
  <c r="AG110" i="68" s="1"/>
  <c r="AG111" i="68" a="1"/>
  <c r="AG111" i="68" s="1"/>
  <c r="AG112" i="68" a="1"/>
  <c r="AG112" i="68" s="1"/>
  <c r="AG114" i="68" a="1"/>
  <c r="AG114" i="68" s="1"/>
  <c r="AF117" i="68" a="1"/>
  <c r="AF117" i="68" s="1"/>
  <c r="AF113" i="68" a="1"/>
  <c r="AF113" i="68" s="1"/>
  <c r="AF116" i="68" a="1"/>
  <c r="AF116" i="68" s="1"/>
  <c r="AF115" i="68" a="1"/>
  <c r="AF115" i="68" s="1"/>
  <c r="AF114" i="68" a="1"/>
  <c r="AF114" i="68" s="1"/>
  <c r="AF112" i="68" a="1"/>
  <c r="AF112" i="68" s="1"/>
  <c r="AF111" i="68" a="1"/>
  <c r="AF111" i="68" s="1"/>
  <c r="AF110" i="68" a="1"/>
  <c r="AF110" i="68" s="1"/>
  <c r="AE113" i="68" a="1"/>
  <c r="AE113" i="68" s="1"/>
  <c r="AE117" i="68" a="1"/>
  <c r="AE117" i="68" s="1"/>
  <c r="AE116" i="68" a="1"/>
  <c r="AE116" i="68" s="1"/>
  <c r="AE115" i="68" a="1"/>
  <c r="AE115" i="68" s="1"/>
  <c r="AE114" i="68" a="1"/>
  <c r="AE114" i="68" s="1"/>
  <c r="AE111" i="68" a="1"/>
  <c r="AE111" i="68" s="1"/>
  <c r="AE112" i="68" a="1"/>
  <c r="AE112" i="68" s="1"/>
  <c r="AE110" i="68" a="1"/>
  <c r="AE110" i="68" s="1"/>
  <c r="AC112" i="68" a="1"/>
  <c r="AC112" i="68" s="1"/>
  <c r="AC115" i="68" a="1"/>
  <c r="AC115" i="68" s="1"/>
  <c r="AC116" i="68" a="1"/>
  <c r="AC116" i="68" s="1"/>
  <c r="AC113" i="68" a="1"/>
  <c r="AC113" i="68" s="1"/>
  <c r="AC117" i="68" a="1"/>
  <c r="AC117" i="68" s="1"/>
  <c r="AC111" i="68" a="1"/>
  <c r="AC111" i="68" s="1"/>
  <c r="AC114" i="68" a="1"/>
  <c r="AC114" i="68" s="1"/>
  <c r="AC110" i="68" a="1"/>
  <c r="AC110" i="68" s="1"/>
  <c r="AD112" i="68" a="1"/>
  <c r="AD112" i="68" s="1"/>
  <c r="AD115" i="68" a="1"/>
  <c r="AD115" i="68" s="1"/>
  <c r="AD110" i="68" a="1"/>
  <c r="AD110" i="68" s="1"/>
  <c r="AD113" i="68" a="1"/>
  <c r="AD113" i="68" s="1"/>
  <c r="AD116" i="68" a="1"/>
  <c r="AD116" i="68" s="1"/>
  <c r="AD117" i="68" a="1"/>
  <c r="AD117" i="68" s="1"/>
  <c r="AD114" i="68" a="1"/>
  <c r="AD114" i="68" s="1"/>
  <c r="AD111" i="68" a="1"/>
  <c r="AD111" i="68" s="1"/>
  <c r="I82" i="72"/>
  <c r="Q82" i="72"/>
  <c r="R80" i="72"/>
  <c r="J80" i="72"/>
  <c r="N80" i="72"/>
  <c r="AE80" i="72"/>
  <c r="O80" i="72"/>
  <c r="L80" i="72"/>
  <c r="AG80" i="72"/>
  <c r="AA80" i="72"/>
  <c r="K80" i="72"/>
  <c r="P80" i="72"/>
  <c r="M80" i="72"/>
  <c r="AF80" i="72"/>
  <c r="AD80" i="72"/>
  <c r="V80" i="72"/>
  <c r="U80" i="72"/>
  <c r="AC80" i="72"/>
  <c r="Z80" i="72"/>
  <c r="T80" i="72"/>
  <c r="W80" i="72"/>
  <c r="AB80" i="72"/>
  <c r="Y80" i="72"/>
  <c r="X80" i="72"/>
  <c r="S80" i="72"/>
  <c r="X87" i="68"/>
  <c r="X106" i="68" s="1"/>
  <c r="M87" i="68"/>
  <c r="M106" i="68" s="1"/>
  <c r="K87" i="68"/>
  <c r="K106" i="68" s="1"/>
  <c r="U87" i="68"/>
  <c r="U106" i="68" s="1"/>
  <c r="Q87" i="68"/>
  <c r="Q106" i="68" s="1"/>
  <c r="Z87" i="68"/>
  <c r="Z106" i="68" s="1"/>
  <c r="Y87" i="68"/>
  <c r="Y106" i="68" s="1"/>
  <c r="N87" i="68"/>
  <c r="N106" i="68" s="1"/>
  <c r="AA87" i="68"/>
  <c r="AA106" i="68" s="1"/>
  <c r="V87" i="68"/>
  <c r="V106" i="68" s="1"/>
  <c r="P87" i="68"/>
  <c r="P106" i="68" s="1"/>
  <c r="L87" i="68"/>
  <c r="L106" i="68" s="1"/>
  <c r="O87" i="68"/>
  <c r="O106" i="68" s="1"/>
  <c r="R87" i="68"/>
  <c r="R106" i="68" s="1"/>
  <c r="S87" i="68"/>
  <c r="S106" i="68" s="1"/>
  <c r="T87" i="68"/>
  <c r="T106" i="68" s="1"/>
  <c r="W87" i="68"/>
  <c r="W106" i="68" s="1"/>
  <c r="AB87" i="68"/>
  <c r="AB106" i="68" s="1"/>
  <c r="C16" i="62"/>
  <c r="Q107" i="72" l="1"/>
  <c r="I107" i="72"/>
  <c r="P117" i="68" a="1"/>
  <c r="P117" i="68" s="1"/>
  <c r="P111" i="68" a="1"/>
  <c r="P111" i="68" s="1"/>
  <c r="P112" i="68" a="1"/>
  <c r="P112" i="68" s="1"/>
  <c r="P114" i="68" a="1"/>
  <c r="P114" i="68" s="1"/>
  <c r="P116" i="68" a="1"/>
  <c r="P116" i="68" s="1"/>
  <c r="P110" i="68" a="1"/>
  <c r="P110" i="68" s="1"/>
  <c r="P113" i="68" a="1"/>
  <c r="P113" i="68" s="1"/>
  <c r="P115" i="68" a="1"/>
  <c r="P115" i="68" s="1"/>
  <c r="AA112" i="68" a="1"/>
  <c r="AA112" i="68" s="1"/>
  <c r="AA114" i="68" a="1"/>
  <c r="AA114" i="68" s="1"/>
  <c r="AA110" i="68" a="1"/>
  <c r="AA110" i="68" s="1"/>
  <c r="AA113" i="68" a="1"/>
  <c r="AA113" i="68" s="1"/>
  <c r="AA111" i="68" a="1"/>
  <c r="AA111" i="68" s="1"/>
  <c r="AA115" i="68" a="1"/>
  <c r="AA115" i="68" s="1"/>
  <c r="AA117" i="68" a="1"/>
  <c r="AA117" i="68" s="1"/>
  <c r="AA116" i="68" a="1"/>
  <c r="AA116" i="68" s="1"/>
  <c r="W116" i="68" a="1"/>
  <c r="W116" i="68" s="1"/>
  <c r="W113" i="68" a="1"/>
  <c r="W113" i="68" s="1"/>
  <c r="W110" i="68" a="1"/>
  <c r="W110" i="68" s="1"/>
  <c r="W117" i="68" a="1"/>
  <c r="W117" i="68" s="1"/>
  <c r="W111" i="68" a="1"/>
  <c r="W111" i="68" s="1"/>
  <c r="W112" i="68" a="1"/>
  <c r="W112" i="68" s="1"/>
  <c r="W115" i="68" a="1"/>
  <c r="W115" i="68" s="1"/>
  <c r="W114" i="68" a="1"/>
  <c r="W114" i="68" s="1"/>
  <c r="S117" i="68" a="1"/>
  <c r="S117" i="68" s="1"/>
  <c r="S111" i="68" a="1"/>
  <c r="S111" i="68" s="1"/>
  <c r="S114" i="68" a="1"/>
  <c r="S114" i="68" s="1"/>
  <c r="S112" i="68" a="1"/>
  <c r="S112" i="68" s="1"/>
  <c r="S115" i="68" a="1"/>
  <c r="S115" i="68" s="1"/>
  <c r="S116" i="68" a="1"/>
  <c r="S116" i="68" s="1"/>
  <c r="S113" i="68" a="1"/>
  <c r="S113" i="68" s="1"/>
  <c r="S110" i="68" a="1"/>
  <c r="S110" i="68" s="1"/>
  <c r="R117" i="68" a="1"/>
  <c r="R117" i="68" s="1"/>
  <c r="R111" i="68" a="1"/>
  <c r="R111" i="68" s="1"/>
  <c r="R114" i="68" a="1"/>
  <c r="R114" i="68" s="1"/>
  <c r="R112" i="68" a="1"/>
  <c r="R112" i="68" s="1"/>
  <c r="R115" i="68" a="1"/>
  <c r="R115" i="68" s="1"/>
  <c r="R116" i="68" a="1"/>
  <c r="R116" i="68" s="1"/>
  <c r="R110" i="68" a="1"/>
  <c r="R110" i="68" s="1"/>
  <c r="R113" i="68" a="1"/>
  <c r="R113" i="68" s="1"/>
  <c r="O117" i="68" a="1"/>
  <c r="O117" i="68" s="1"/>
  <c r="O111" i="68" a="1"/>
  <c r="O111" i="68" s="1"/>
  <c r="O115" i="68" a="1"/>
  <c r="O115" i="68" s="1"/>
  <c r="O112" i="68" a="1"/>
  <c r="O112" i="68" s="1"/>
  <c r="O113" i="68" a="1"/>
  <c r="O113" i="68" s="1"/>
  <c r="O114" i="68" a="1"/>
  <c r="O114" i="68" s="1"/>
  <c r="O116" i="68" a="1"/>
  <c r="O116" i="68" s="1"/>
  <c r="O110" i="68" a="1"/>
  <c r="O110" i="68" s="1"/>
  <c r="L115" i="68" a="1"/>
  <c r="L115" i="68" s="1"/>
  <c r="L112" i="68" a="1"/>
  <c r="L112" i="68" s="1"/>
  <c r="L116" i="68" a="1"/>
  <c r="L116" i="68" s="1"/>
  <c r="L113" i="68" a="1"/>
  <c r="L113" i="68" s="1"/>
  <c r="L111" i="68" a="1"/>
  <c r="L111" i="68" s="1"/>
  <c r="L117" i="68" a="1"/>
  <c r="L117" i="68" s="1"/>
  <c r="L114" i="68" a="1"/>
  <c r="L114" i="68" s="1"/>
  <c r="L110" i="68" a="1"/>
  <c r="L110" i="68" s="1"/>
  <c r="N115" i="68" a="1"/>
  <c r="N115" i="68" s="1"/>
  <c r="N112" i="68" a="1"/>
  <c r="N112" i="68" s="1"/>
  <c r="N117" i="68" a="1"/>
  <c r="N117" i="68" s="1"/>
  <c r="N111" i="68" a="1"/>
  <c r="N111" i="68" s="1"/>
  <c r="N110" i="68" a="1"/>
  <c r="N110" i="68" s="1"/>
  <c r="N116" i="68" a="1"/>
  <c r="N116" i="68" s="1"/>
  <c r="N114" i="68" a="1"/>
  <c r="N114" i="68" s="1"/>
  <c r="N113" i="68" a="1"/>
  <c r="N113" i="68" s="1"/>
  <c r="Y116" i="68" a="1"/>
  <c r="Y116" i="68" s="1"/>
  <c r="Y113" i="68" a="1"/>
  <c r="Y113" i="68" s="1"/>
  <c r="Y110" i="68" a="1"/>
  <c r="Y110" i="68" s="1"/>
  <c r="Y117" i="68" a="1"/>
  <c r="Y117" i="68" s="1"/>
  <c r="Y111" i="68" a="1"/>
  <c r="Y111" i="68" s="1"/>
  <c r="Y112" i="68" a="1"/>
  <c r="Y112" i="68" s="1"/>
  <c r="Y115" i="68" a="1"/>
  <c r="Y115" i="68" s="1"/>
  <c r="Y114" i="68" a="1"/>
  <c r="Y114" i="68" s="1"/>
  <c r="Q117" i="68" a="1"/>
  <c r="Q117" i="68" s="1"/>
  <c r="Q111" i="68" a="1"/>
  <c r="Q111" i="68" s="1"/>
  <c r="Q115" i="68" a="1"/>
  <c r="Q115" i="68" s="1"/>
  <c r="Q112" i="68" a="1"/>
  <c r="Q112" i="68" s="1"/>
  <c r="Q114" i="68" a="1"/>
  <c r="Q114" i="68" s="1"/>
  <c r="Q116" i="68" a="1"/>
  <c r="Q116" i="68" s="1"/>
  <c r="Q110" i="68" a="1"/>
  <c r="Q110" i="68" s="1"/>
  <c r="Q113" i="68" a="1"/>
  <c r="Q113" i="68" s="1"/>
  <c r="K115" i="68" a="1"/>
  <c r="K115" i="68" s="1"/>
  <c r="K112" i="68" a="1"/>
  <c r="K112" i="68" s="1"/>
  <c r="K116" i="68" a="1"/>
  <c r="K116" i="68" s="1"/>
  <c r="K110" i="68" a="1"/>
  <c r="K110" i="68" s="1"/>
  <c r="K113" i="68" a="1"/>
  <c r="K113" i="68" s="1"/>
  <c r="K111" i="68" a="1"/>
  <c r="K111" i="68" s="1"/>
  <c r="K117" i="68" a="1"/>
  <c r="K117" i="68" s="1"/>
  <c r="K114" i="68" a="1"/>
  <c r="K114" i="68" s="1"/>
  <c r="M115" i="68" a="1"/>
  <c r="M115" i="68" s="1"/>
  <c r="M112" i="68" a="1"/>
  <c r="M112" i="68" s="1"/>
  <c r="M116" i="68" a="1"/>
  <c r="M116" i="68" s="1"/>
  <c r="M113" i="68" a="1"/>
  <c r="M113" i="68" s="1"/>
  <c r="M111" i="68" a="1"/>
  <c r="M111" i="68" s="1"/>
  <c r="M117" i="68" a="1"/>
  <c r="M117" i="68" s="1"/>
  <c r="M114" i="68" a="1"/>
  <c r="M114" i="68" s="1"/>
  <c r="M110" i="68" a="1"/>
  <c r="M110" i="68" s="1"/>
  <c r="U113" i="68" a="1"/>
  <c r="U113" i="68" s="1"/>
  <c r="U110" i="68" a="1"/>
  <c r="U110" i="68" s="1"/>
  <c r="U115" i="68" a="1"/>
  <c r="U115" i="68" s="1"/>
  <c r="U111" i="68" a="1"/>
  <c r="U111" i="68" s="1"/>
  <c r="U116" i="68" a="1"/>
  <c r="U116" i="68" s="1"/>
  <c r="U112" i="68" a="1"/>
  <c r="U112" i="68" s="1"/>
  <c r="U117" i="68" a="1"/>
  <c r="U117" i="68" s="1"/>
  <c r="U114" i="68" a="1"/>
  <c r="U114" i="68" s="1"/>
  <c r="X116" i="68" a="1"/>
  <c r="X116" i="68" s="1"/>
  <c r="X113" i="68" a="1"/>
  <c r="X113" i="68" s="1"/>
  <c r="X110" i="68" a="1"/>
  <c r="X110" i="68" s="1"/>
  <c r="X114" i="68" a="1"/>
  <c r="X114" i="68" s="1"/>
  <c r="X111" i="68" a="1"/>
  <c r="X111" i="68" s="1"/>
  <c r="X112" i="68" a="1"/>
  <c r="X112" i="68" s="1"/>
  <c r="X115" i="68" a="1"/>
  <c r="X115" i="68" s="1"/>
  <c r="X117" i="68" a="1"/>
  <c r="X117" i="68" s="1"/>
  <c r="AB112" i="68" a="1"/>
  <c r="AB112" i="68" s="1"/>
  <c r="AB115" i="68" a="1"/>
  <c r="AB115" i="68" s="1"/>
  <c r="AB116" i="68" a="1"/>
  <c r="AB116" i="68" s="1"/>
  <c r="AB110" i="68" a="1"/>
  <c r="AB110" i="68" s="1"/>
  <c r="AB113" i="68" a="1"/>
  <c r="AB113" i="68" s="1"/>
  <c r="AB117" i="68" a="1"/>
  <c r="AB117" i="68" s="1"/>
  <c r="AB111" i="68" a="1"/>
  <c r="AB111" i="68" s="1"/>
  <c r="AB114" i="68" a="1"/>
  <c r="AB114" i="68" s="1"/>
  <c r="T114" i="68" a="1"/>
  <c r="T114" i="68" s="1"/>
  <c r="T112" i="68" a="1"/>
  <c r="T112" i="68" s="1"/>
  <c r="T117" i="68" a="1"/>
  <c r="T117" i="68" s="1"/>
  <c r="T115" i="68" a="1"/>
  <c r="T115" i="68" s="1"/>
  <c r="T113" i="68" a="1"/>
  <c r="T113" i="68" s="1"/>
  <c r="T116" i="68" a="1"/>
  <c r="T116" i="68" s="1"/>
  <c r="T110" i="68" a="1"/>
  <c r="T110" i="68" s="1"/>
  <c r="T111" i="68" a="1"/>
  <c r="T111" i="68" s="1"/>
  <c r="V116" i="68" a="1"/>
  <c r="V116" i="68" s="1"/>
  <c r="V113" i="68" a="1"/>
  <c r="V113" i="68" s="1"/>
  <c r="V110" i="68" a="1"/>
  <c r="V110" i="68" s="1"/>
  <c r="V115" i="68" a="1"/>
  <c r="V115" i="68" s="1"/>
  <c r="V114" i="68" a="1"/>
  <c r="V114" i="68" s="1"/>
  <c r="V111" i="68" a="1"/>
  <c r="V111" i="68" s="1"/>
  <c r="V117" i="68" a="1"/>
  <c r="V117" i="68" s="1"/>
  <c r="V112" i="68" a="1"/>
  <c r="V112" i="68" s="1"/>
  <c r="Z116" i="68" a="1"/>
  <c r="Z116" i="68" s="1"/>
  <c r="Z113" i="68" a="1"/>
  <c r="Z113" i="68" s="1"/>
  <c r="Z112" i="68" a="1"/>
  <c r="Z112" i="68" s="1"/>
  <c r="Z117" i="68" a="1"/>
  <c r="Z117" i="68" s="1"/>
  <c r="Z111" i="68" a="1"/>
  <c r="Z111" i="68" s="1"/>
  <c r="Z110" i="68" a="1"/>
  <c r="Z110" i="68" s="1"/>
  <c r="Z115" i="68" a="1"/>
  <c r="Z115" i="68" s="1"/>
  <c r="Z114" i="68" a="1"/>
  <c r="Z114" i="68" s="1"/>
  <c r="J82" i="72"/>
  <c r="K82" i="72"/>
  <c r="AB82" i="72"/>
  <c r="AD82" i="72"/>
  <c r="Z82" i="72"/>
  <c r="Y82" i="72"/>
  <c r="O82" i="72"/>
  <c r="AF82" i="72"/>
  <c r="AE82" i="72"/>
  <c r="W82" i="72"/>
  <c r="M82" i="72"/>
  <c r="N82" i="72"/>
  <c r="T82" i="72"/>
  <c r="P82" i="72"/>
  <c r="R82" i="72"/>
  <c r="AC82" i="72"/>
  <c r="AA82" i="72"/>
  <c r="S82" i="72"/>
  <c r="U82" i="72"/>
  <c r="AG82" i="72"/>
  <c r="X82" i="72"/>
  <c r="V82" i="72"/>
  <c r="L82" i="72"/>
  <c r="J87" i="68"/>
  <c r="J106" i="68" s="1"/>
  <c r="I87" i="68"/>
  <c r="I106" i="68" s="1"/>
  <c r="A1" i="43"/>
  <c r="A1" i="33"/>
  <c r="N107" i="72" l="1"/>
  <c r="AE107" i="72"/>
  <c r="J107" i="72"/>
  <c r="W107" i="72"/>
  <c r="O107" i="72"/>
  <c r="AB107" i="72"/>
  <c r="AF107" i="72"/>
  <c r="V107" i="72"/>
  <c r="K107" i="72"/>
  <c r="AA107" i="72"/>
  <c r="R107" i="72"/>
  <c r="L107" i="72"/>
  <c r="S107" i="72"/>
  <c r="AC107" i="72"/>
  <c r="M107" i="72"/>
  <c r="Y107" i="72"/>
  <c r="Z107" i="72"/>
  <c r="AD107" i="72"/>
  <c r="X107" i="72"/>
  <c r="AG107" i="72"/>
  <c r="U107" i="72"/>
  <c r="P107" i="72"/>
  <c r="T107" i="72"/>
  <c r="J115" i="68" a="1"/>
  <c r="J115" i="68" s="1"/>
  <c r="J112" i="68" a="1"/>
  <c r="J112" i="68" s="1"/>
  <c r="J113" i="68" a="1"/>
  <c r="J113" i="68" s="1"/>
  <c r="J116" i="68" a="1"/>
  <c r="J116" i="68" s="1"/>
  <c r="J110" i="68" a="1"/>
  <c r="J110" i="68" s="1"/>
  <c r="J111" i="68" a="1"/>
  <c r="J111" i="68" s="1"/>
  <c r="J117" i="68" a="1"/>
  <c r="J117" i="68" s="1"/>
  <c r="J114" i="68" a="1"/>
  <c r="J114" i="68" s="1"/>
  <c r="I115" i="68" a="1"/>
  <c r="I115" i="68" s="1"/>
  <c r="I112" i="68" a="1"/>
  <c r="I112" i="68" s="1"/>
  <c r="I114" i="68" a="1"/>
  <c r="I114" i="68" s="1"/>
  <c r="I116" i="68" a="1"/>
  <c r="I116" i="68" s="1"/>
  <c r="I110" i="68" a="1"/>
  <c r="I110" i="68" s="1"/>
  <c r="I117" i="68" a="1"/>
  <c r="I117" i="68" s="1"/>
  <c r="I111" i="68" a="1"/>
  <c r="I111" i="68" s="1"/>
  <c r="I113" i="68" a="1"/>
  <c r="I113" i="68" s="1"/>
  <c r="A2" i="47"/>
  <c r="A1" i="47"/>
  <c r="A2" i="62"/>
  <c r="A1" i="62"/>
  <c r="I6" i="62"/>
  <c r="I13" i="62" l="1"/>
  <c r="J6" i="62"/>
  <c r="J11" i="62" l="1"/>
  <c r="K6" i="62"/>
  <c r="J12" i="62" l="1"/>
  <c r="J13" i="62" s="1"/>
  <c r="I15" i="62"/>
  <c r="K11" i="62"/>
  <c r="K12" i="62" s="1"/>
  <c r="K13" i="62" s="1"/>
  <c r="L6" i="62"/>
  <c r="J15" i="62" l="1"/>
  <c r="L11" i="62"/>
  <c r="M6" i="62"/>
  <c r="L12" i="62" l="1"/>
  <c r="L13" i="62" s="1"/>
  <c r="K15" i="62"/>
  <c r="M11" i="62"/>
  <c r="M12" i="62" l="1"/>
  <c r="M13" i="62" s="1"/>
  <c r="L15" i="62"/>
  <c r="N11" i="62"/>
  <c r="C71" i="33"/>
  <c r="N12" i="62" l="1"/>
  <c r="N13" i="62" s="1"/>
  <c r="M15" i="62"/>
  <c r="O11" i="62"/>
  <c r="D21" i="62" l="1"/>
  <c r="O12" i="62"/>
  <c r="O13" i="62" s="1"/>
  <c r="P11" i="62"/>
  <c r="P12" i="62" s="1"/>
  <c r="P13" i="62" s="1"/>
  <c r="N15" i="62"/>
  <c r="Q11" i="62" l="1"/>
  <c r="Q12" i="62" s="1"/>
  <c r="Q13" i="62" s="1"/>
  <c r="O15" i="62"/>
  <c r="P15" i="62" l="1"/>
  <c r="R11" i="62"/>
  <c r="Q15" i="62" l="1"/>
  <c r="R12" i="62"/>
  <c r="R13" i="62" s="1"/>
  <c r="D22" i="62" l="1"/>
  <c r="D23" i="62" s="1"/>
  <c r="G71" i="43"/>
  <c r="G70" i="43"/>
  <c r="D16" i="62"/>
  <c r="R15" i="62"/>
  <c r="D17" i="62" s="1"/>
  <c r="D19" i="62" l="1"/>
  <c r="E28" i="73"/>
  <c r="E28" i="81"/>
  <c r="E28" i="72"/>
  <c r="E28" i="68"/>
  <c r="AG14" i="85"/>
  <c r="AE14" i="85"/>
  <c r="AD14" i="85"/>
  <c r="AF14" i="85"/>
  <c r="AB14" i="85"/>
  <c r="AC14" i="85"/>
  <c r="Y14" i="85"/>
  <c r="AA14" i="85"/>
  <c r="Q14" i="85"/>
  <c r="U14" i="85"/>
  <c r="S14" i="85"/>
  <c r="N14" i="85"/>
  <c r="T14" i="85"/>
  <c r="L14" i="85"/>
  <c r="V14" i="85"/>
  <c r="K14" i="85"/>
  <c r="M14" i="85"/>
  <c r="O14" i="85"/>
  <c r="H14" i="85"/>
  <c r="I14" i="85"/>
  <c r="S74" i="75"/>
  <c r="N43" i="75"/>
  <c r="N60" i="75"/>
  <c r="L75" i="75"/>
  <c r="K71" i="75"/>
  <c r="R71" i="75"/>
  <c r="J43" i="75"/>
  <c r="Q61" i="75"/>
  <c r="Q60" i="75"/>
  <c r="M43" i="75"/>
  <c r="U61" i="75"/>
  <c r="W47" i="75"/>
  <c r="P43" i="75"/>
  <c r="V61" i="75"/>
  <c r="O33" i="75"/>
  <c r="N75" i="75"/>
  <c r="N32" i="75"/>
  <c r="T71" i="75"/>
  <c r="S57" i="75"/>
  <c r="K57" i="75"/>
  <c r="T60" i="75"/>
  <c r="Q32" i="75"/>
  <c r="M60" i="75"/>
  <c r="U71" i="75"/>
  <c r="P75" i="75"/>
  <c r="W57" i="75"/>
  <c r="P61" i="75"/>
  <c r="I33" i="75"/>
  <c r="O61" i="75"/>
  <c r="N47" i="75"/>
  <c r="L47" i="75"/>
  <c r="T43" i="75"/>
  <c r="S33" i="75"/>
  <c r="V33" i="75"/>
  <c r="R74" i="75"/>
  <c r="J60" i="75"/>
  <c r="Q71" i="75"/>
  <c r="M74" i="75"/>
  <c r="W61" i="75"/>
  <c r="S32" i="75"/>
  <c r="O47" i="75"/>
  <c r="N57" i="75"/>
  <c r="V43" i="75"/>
  <c r="L60" i="75"/>
  <c r="T47" i="75"/>
  <c r="S71" i="75"/>
  <c r="K74" i="75"/>
  <c r="R47" i="75"/>
  <c r="R60" i="75"/>
  <c r="M71" i="75"/>
  <c r="M32" i="75"/>
  <c r="P71" i="75"/>
  <c r="W33" i="75"/>
  <c r="V57" i="75"/>
  <c r="O57" i="75"/>
  <c r="L32" i="75"/>
  <c r="T75" i="75"/>
  <c r="S61" i="75"/>
  <c r="K75" i="75"/>
  <c r="R57" i="75"/>
  <c r="R32" i="75"/>
  <c r="J74" i="75"/>
  <c r="Q47" i="75"/>
  <c r="M33" i="75"/>
  <c r="U57" i="75"/>
  <c r="P33" i="75"/>
  <c r="Q57" i="75"/>
  <c r="W71" i="75"/>
  <c r="N71" i="75"/>
  <c r="L43" i="75"/>
  <c r="L74" i="75"/>
  <c r="V71" i="75"/>
  <c r="R61" i="75"/>
  <c r="J61" i="75"/>
  <c r="J75" i="75"/>
  <c r="M75" i="75"/>
  <c r="U43" i="75"/>
  <c r="O71" i="75"/>
  <c r="O74" i="75"/>
  <c r="N61" i="75"/>
  <c r="L61" i="75"/>
  <c r="T57" i="75"/>
  <c r="K61" i="75"/>
  <c r="R43" i="75"/>
  <c r="J47" i="75"/>
  <c r="J57" i="75"/>
  <c r="Q33" i="75"/>
  <c r="U33" i="75"/>
  <c r="O75" i="75"/>
  <c r="L71" i="75"/>
  <c r="T33" i="75"/>
  <c r="S75" i="75"/>
  <c r="K60" i="75"/>
  <c r="V75" i="75"/>
  <c r="R33" i="75"/>
  <c r="J32" i="75"/>
  <c r="S60" i="75"/>
  <c r="Q74" i="75"/>
  <c r="P47" i="75"/>
  <c r="W75" i="75"/>
  <c r="W43" i="75"/>
  <c r="U74" i="75"/>
  <c r="X47" i="75"/>
  <c r="U32" i="75"/>
  <c r="X43" i="75"/>
  <c r="X71" i="75"/>
  <c r="X61" i="75"/>
  <c r="X33" i="75"/>
  <c r="V60" i="75"/>
  <c r="Y33" i="75"/>
  <c r="V74" i="75"/>
  <c r="Y61" i="75"/>
  <c r="Y71" i="75"/>
  <c r="Y57" i="75"/>
  <c r="Y75" i="75"/>
  <c r="Y47" i="75"/>
  <c r="W74" i="75"/>
  <c r="Z71" i="75"/>
  <c r="Z57" i="75"/>
  <c r="W60" i="75"/>
  <c r="Z47" i="75"/>
  <c r="Z33" i="75"/>
  <c r="W32" i="75"/>
  <c r="Z43" i="75"/>
  <c r="X74" i="75"/>
  <c r="AA47" i="75"/>
  <c r="X60" i="75"/>
  <c r="AA43" i="75"/>
  <c r="AA61" i="75"/>
  <c r="AA57" i="75"/>
  <c r="AA75" i="75"/>
  <c r="Y60" i="75"/>
  <c r="AB71" i="75"/>
  <c r="AB43" i="75"/>
  <c r="AB57" i="75"/>
  <c r="AB61" i="75"/>
  <c r="Y74" i="75"/>
  <c r="Y32" i="75"/>
  <c r="AB75" i="75"/>
  <c r="AB47" i="75"/>
  <c r="AB33" i="75"/>
  <c r="Z74" i="75"/>
  <c r="Z32" i="75"/>
  <c r="AA32" i="75"/>
  <c r="AA60" i="75"/>
  <c r="AA74" i="75"/>
  <c r="AC75" i="75"/>
  <c r="AC57" i="75"/>
  <c r="AC33" i="75"/>
  <c r="AC61" i="75"/>
  <c r="AC60" i="75"/>
  <c r="AC47" i="75"/>
  <c r="AB74" i="75"/>
  <c r="AD33" i="75"/>
  <c r="AF43" i="75"/>
  <c r="AE43" i="75"/>
  <c r="AB60" i="75"/>
  <c r="AD71" i="75"/>
  <c r="AF61" i="75"/>
  <c r="AE57" i="75"/>
  <c r="AE33" i="75"/>
  <c r="AF71" i="75"/>
  <c r="AB32" i="75"/>
  <c r="AF47" i="75"/>
  <c r="AD47" i="75"/>
  <c r="AD75" i="75"/>
  <c r="AF75" i="75"/>
  <c r="AD60" i="75"/>
  <c r="AF57" i="75"/>
  <c r="AF33" i="75"/>
  <c r="AE61" i="75"/>
  <c r="AD57" i="75"/>
  <c r="AD61" i="75"/>
  <c r="AD74" i="75"/>
  <c r="AG75" i="75"/>
  <c r="AC32" i="75"/>
  <c r="AG47" i="75"/>
  <c r="AG57" i="75"/>
  <c r="AG33" i="75"/>
  <c r="AE74" i="75"/>
  <c r="AG43" i="75"/>
  <c r="AG61" i="75"/>
  <c r="AE32" i="75"/>
  <c r="AF60" i="75"/>
  <c r="AF32" i="75"/>
  <c r="AG60" i="75"/>
  <c r="AG74" i="75"/>
  <c r="AG32" i="75"/>
  <c r="L49" i="75"/>
  <c r="T49" i="75"/>
  <c r="M49" i="75"/>
  <c r="AF63" i="75"/>
  <c r="W49" i="75"/>
  <c r="AB49" i="75"/>
  <c r="U49" i="75"/>
  <c r="AG63" i="75"/>
  <c r="K49" i="75"/>
  <c r="AD63" i="75"/>
  <c r="Z49" i="75"/>
  <c r="AE63" i="75"/>
  <c r="Y49" i="75"/>
  <c r="AC49" i="75"/>
  <c r="AD49" i="75"/>
  <c r="AA49" i="75"/>
  <c r="N49" i="75"/>
  <c r="AE49" i="75"/>
  <c r="AE35" i="75"/>
  <c r="AF77" i="75"/>
  <c r="Q49" i="75"/>
  <c r="J49" i="75"/>
  <c r="S49" i="75"/>
  <c r="AD35" i="75"/>
  <c r="AC35" i="75"/>
  <c r="AG49" i="75"/>
  <c r="AF49" i="75"/>
  <c r="AG35" i="75"/>
  <c r="AC77" i="75"/>
  <c r="AE77" i="75"/>
  <c r="AG77" i="75"/>
  <c r="AC63" i="75"/>
  <c r="S63" i="75"/>
  <c r="Q63" i="75"/>
  <c r="W35" i="75"/>
  <c r="K35" i="75"/>
  <c r="U63" i="75"/>
  <c r="P35" i="75"/>
  <c r="R35" i="75"/>
  <c r="T35" i="75"/>
  <c r="L35" i="75"/>
  <c r="AA35" i="75"/>
  <c r="Q35" i="75"/>
  <c r="U35" i="75"/>
  <c r="T63" i="75"/>
  <c r="W63" i="75"/>
  <c r="Q46" i="75"/>
  <c r="AB63" i="75"/>
  <c r="Z35" i="75"/>
  <c r="N77" i="75"/>
  <c r="L63" i="75"/>
  <c r="AB77" i="75"/>
  <c r="M35" i="75"/>
  <c r="Z63" i="75"/>
  <c r="Y63" i="75"/>
  <c r="W77" i="75"/>
  <c r="K63" i="75"/>
  <c r="N35" i="75"/>
  <c r="S35" i="75"/>
  <c r="L77" i="75"/>
  <c r="X63" i="75"/>
  <c r="O63" i="75"/>
  <c r="M77" i="75"/>
  <c r="P77" i="75"/>
  <c r="AA77" i="75"/>
  <c r="U77" i="75"/>
  <c r="Y77" i="75"/>
  <c r="X77" i="75"/>
  <c r="R63" i="75"/>
  <c r="K77" i="75"/>
  <c r="V77" i="75"/>
  <c r="J63" i="75"/>
  <c r="R77" i="75"/>
  <c r="J77" i="75"/>
  <c r="Q77" i="75"/>
  <c r="S77" i="75"/>
  <c r="O35" i="75"/>
  <c r="X35" i="75"/>
  <c r="M63" i="75"/>
  <c r="J46" i="75"/>
  <c r="AB46" i="75"/>
  <c r="X46" i="75"/>
  <c r="Z46" i="75"/>
  <c r="AA46" i="75"/>
  <c r="K46" i="75"/>
  <c r="U46" i="75"/>
  <c r="AG46" i="75"/>
  <c r="O46" i="75"/>
  <c r="AC46" i="75"/>
  <c r="M46" i="75"/>
  <c r="L46" i="75"/>
  <c r="Y46" i="75"/>
  <c r="AF46" i="75"/>
  <c r="AE46" i="75"/>
  <c r="T46" i="75"/>
  <c r="S46" i="75"/>
  <c r="R46" i="75"/>
  <c r="I19" i="75"/>
  <c r="I20" i="75"/>
  <c r="I15" i="75"/>
  <c r="F15" i="75" s="1"/>
  <c r="I18" i="75"/>
  <c r="X29" i="75"/>
  <c r="Y29" i="75"/>
  <c r="I43" i="75"/>
  <c r="W29" i="75"/>
  <c r="L29" i="75"/>
  <c r="AE29" i="75"/>
  <c r="AG29" i="75"/>
  <c r="I60" i="75"/>
  <c r="Z29" i="75"/>
  <c r="I75" i="75"/>
  <c r="I74" i="75"/>
  <c r="I57" i="75"/>
  <c r="T29" i="75"/>
  <c r="S29" i="75"/>
  <c r="Q29" i="75"/>
  <c r="I71" i="75"/>
  <c r="K29" i="75"/>
  <c r="AD29" i="75"/>
  <c r="AA29" i="75"/>
  <c r="AB29" i="75"/>
  <c r="O29" i="75"/>
  <c r="AF29" i="75"/>
  <c r="M29" i="75"/>
  <c r="R29" i="75"/>
  <c r="AC29" i="75"/>
  <c r="V29" i="75"/>
  <c r="I61" i="75"/>
  <c r="I49" i="75"/>
  <c r="I21" i="75"/>
  <c r="I77" i="75"/>
  <c r="I35" i="75"/>
  <c r="AC20" i="75"/>
  <c r="AF19" i="75"/>
  <c r="AC19" i="75"/>
  <c r="AE19" i="75"/>
  <c r="AD20" i="75"/>
  <c r="AF20" i="75"/>
  <c r="AG19" i="75"/>
  <c r="AE20" i="75"/>
  <c r="AD19" i="75"/>
  <c r="AC18" i="75"/>
  <c r="AD18" i="75"/>
  <c r="AE18" i="75"/>
  <c r="AF18" i="75"/>
  <c r="AG21" i="75"/>
  <c r="AC21" i="75"/>
  <c r="AE21" i="75"/>
  <c r="AD21" i="75"/>
  <c r="L20" i="75"/>
  <c r="K20" i="75"/>
  <c r="AB20" i="75"/>
  <c r="N20" i="75"/>
  <c r="O20" i="75"/>
  <c r="X20" i="75"/>
  <c r="S20" i="75"/>
  <c r="V20" i="75"/>
  <c r="M20" i="75"/>
  <c r="Q20" i="75"/>
  <c r="U20" i="75"/>
  <c r="T20" i="75"/>
  <c r="AA20" i="75"/>
  <c r="Z20" i="75"/>
  <c r="J20" i="75"/>
  <c r="K19" i="75"/>
  <c r="N19" i="75"/>
  <c r="M19" i="75"/>
  <c r="Z19" i="75"/>
  <c r="L19" i="75"/>
  <c r="W19" i="75"/>
  <c r="P19" i="75"/>
  <c r="V19" i="75"/>
  <c r="Q19" i="75"/>
  <c r="R19" i="75"/>
  <c r="AB19" i="75"/>
  <c r="Y19" i="75"/>
  <c r="J19" i="75"/>
  <c r="U19" i="75"/>
  <c r="X19" i="75"/>
  <c r="AA19" i="75"/>
  <c r="T19" i="75"/>
  <c r="K21" i="75"/>
  <c r="Q21" i="75"/>
  <c r="Y21" i="75"/>
  <c r="O21" i="75"/>
  <c r="N21" i="75"/>
  <c r="M21" i="75"/>
  <c r="P21" i="75"/>
  <c r="Z21" i="75"/>
  <c r="J21" i="75"/>
  <c r="V21" i="75"/>
  <c r="T21" i="75"/>
  <c r="W21" i="75"/>
  <c r="S21" i="75"/>
  <c r="U21" i="75"/>
  <c r="AB21" i="75"/>
  <c r="X18" i="75"/>
  <c r="AB18" i="75"/>
  <c r="Z18" i="75"/>
  <c r="L18" i="75"/>
  <c r="R18" i="75"/>
  <c r="U18" i="75"/>
  <c r="Q18" i="75"/>
  <c r="W18" i="75"/>
  <c r="S18" i="75"/>
  <c r="AA18" i="75"/>
  <c r="V18" i="75"/>
  <c r="P18" i="75"/>
  <c r="M18" i="75"/>
  <c r="J18" i="75"/>
  <c r="K18" i="75"/>
  <c r="A2" i="33"/>
  <c r="N28" i="82" l="1"/>
  <c r="AG28" i="82"/>
  <c r="M28" i="82"/>
  <c r="AF28" i="82"/>
  <c r="L28" i="82"/>
  <c r="AE28" i="82"/>
  <c r="K28" i="82"/>
  <c r="AD28" i="82"/>
  <c r="J28" i="82"/>
  <c r="AC28" i="82"/>
  <c r="I28" i="82"/>
  <c r="AB28" i="82"/>
  <c r="AA28" i="82"/>
  <c r="Z28" i="82"/>
  <c r="Y28" i="82"/>
  <c r="X28" i="82"/>
  <c r="W28" i="82"/>
  <c r="V28" i="82"/>
  <c r="U28" i="82"/>
  <c r="T28" i="82"/>
  <c r="S28" i="82"/>
  <c r="R28" i="82"/>
  <c r="Q28" i="82"/>
  <c r="P28" i="82"/>
  <c r="O28" i="82"/>
  <c r="AC28" i="68"/>
  <c r="J28" i="68"/>
  <c r="AD28" i="68"/>
  <c r="K28" i="68"/>
  <c r="AE28" i="68"/>
  <c r="AF28" i="68"/>
  <c r="L28" i="68"/>
  <c r="I28" i="68"/>
  <c r="N28" i="68"/>
  <c r="M28" i="68"/>
  <c r="AG28" i="68"/>
  <c r="P28" i="68"/>
  <c r="Q28" i="68"/>
  <c r="R28" i="68"/>
  <c r="V28" i="68"/>
  <c r="S28" i="68"/>
  <c r="X28" i="68"/>
  <c r="AB28" i="68"/>
  <c r="Y28" i="68"/>
  <c r="T28" i="68"/>
  <c r="U28" i="68"/>
  <c r="Z28" i="68"/>
  <c r="AA28" i="68"/>
  <c r="O28" i="68"/>
  <c r="W28" i="68"/>
  <c r="X28" i="72"/>
  <c r="W28" i="72"/>
  <c r="U28" i="72"/>
  <c r="AD28" i="72"/>
  <c r="V28" i="72"/>
  <c r="O28" i="72"/>
  <c r="K28" i="72"/>
  <c r="T28" i="72"/>
  <c r="S28" i="72"/>
  <c r="Q28" i="72"/>
  <c r="P28" i="72"/>
  <c r="J28" i="72"/>
  <c r="N28" i="72"/>
  <c r="AG28" i="72"/>
  <c r="AF28" i="72"/>
  <c r="L28" i="72"/>
  <c r="AC28" i="72"/>
  <c r="I28" i="72"/>
  <c r="R28" i="72"/>
  <c r="AB28" i="72"/>
  <c r="AE28" i="72"/>
  <c r="AA28" i="72"/>
  <c r="Z28" i="72"/>
  <c r="Y28" i="72"/>
  <c r="M28" i="72"/>
  <c r="AC28" i="81"/>
  <c r="I28" i="81"/>
  <c r="AB28" i="81"/>
  <c r="Z28" i="81"/>
  <c r="T28" i="81"/>
  <c r="AA28" i="81"/>
  <c r="P28" i="81"/>
  <c r="Y28" i="81"/>
  <c r="X28" i="81"/>
  <c r="V28" i="81"/>
  <c r="U28" i="81"/>
  <c r="S28" i="81"/>
  <c r="Q28" i="81"/>
  <c r="N28" i="81"/>
  <c r="AG28" i="81"/>
  <c r="M28" i="81"/>
  <c r="O28" i="81"/>
  <c r="AF28" i="81"/>
  <c r="L28" i="81"/>
  <c r="AD28" i="81"/>
  <c r="AE28" i="81"/>
  <c r="K28" i="81"/>
  <c r="J28" i="81"/>
  <c r="W28" i="81"/>
  <c r="R28" i="81"/>
  <c r="S28" i="73"/>
  <c r="R28" i="73"/>
  <c r="AG28" i="73"/>
  <c r="Q28" i="73"/>
  <c r="P28" i="73"/>
  <c r="M28" i="73"/>
  <c r="O28" i="73"/>
  <c r="N28" i="73"/>
  <c r="AF28" i="73"/>
  <c r="L28" i="73"/>
  <c r="AE28" i="73"/>
  <c r="K28" i="73"/>
  <c r="AD28" i="73"/>
  <c r="J28" i="73"/>
  <c r="AC28" i="73"/>
  <c r="I28" i="73"/>
  <c r="AB28" i="73"/>
  <c r="AA28" i="73"/>
  <c r="Z28" i="73"/>
  <c r="Y28" i="73"/>
  <c r="X28" i="73"/>
  <c r="W28" i="73"/>
  <c r="V28" i="73"/>
  <c r="U28" i="73"/>
  <c r="T28" i="73"/>
  <c r="H79" i="85"/>
  <c r="H76" i="85"/>
  <c r="H56" i="85"/>
  <c r="H64" i="85"/>
  <c r="H58" i="85"/>
  <c r="H72" i="85"/>
  <c r="H42" i="85"/>
  <c r="H65" i="85"/>
  <c r="H63" i="85"/>
  <c r="H70" i="85"/>
  <c r="H77" i="85"/>
  <c r="H75" i="85"/>
  <c r="H62" i="85"/>
  <c r="H78" i="85"/>
  <c r="H60" i="85"/>
  <c r="H74" i="85"/>
  <c r="H61" i="85"/>
  <c r="H73" i="85"/>
  <c r="H59" i="85"/>
  <c r="I32" i="75"/>
  <c r="X32" i="75"/>
  <c r="W14" i="85"/>
  <c r="T61" i="75"/>
  <c r="R75" i="75"/>
  <c r="U75" i="75"/>
  <c r="N33" i="75"/>
  <c r="K33" i="75"/>
  <c r="O32" i="75"/>
  <c r="U60" i="75"/>
  <c r="Z75" i="75"/>
  <c r="Z60" i="75"/>
  <c r="AE75" i="75"/>
  <c r="AD32" i="75"/>
  <c r="R49" i="75"/>
  <c r="P49" i="75"/>
  <c r="P63" i="75"/>
  <c r="V35" i="75"/>
  <c r="Y35" i="75"/>
  <c r="N46" i="75"/>
  <c r="I29" i="75"/>
  <c r="I46" i="75"/>
  <c r="W20" i="75"/>
  <c r="W22" i="75" s="1"/>
  <c r="O19" i="75"/>
  <c r="X21" i="75"/>
  <c r="X22" i="75" s="1"/>
  <c r="N18" i="75"/>
  <c r="N22" i="75" s="1"/>
  <c r="P14" i="85"/>
  <c r="S47" i="75"/>
  <c r="Q43" i="75"/>
  <c r="P74" i="75"/>
  <c r="L33" i="75"/>
  <c r="K43" i="75"/>
  <c r="N74" i="75"/>
  <c r="X75" i="75"/>
  <c r="Z61" i="75"/>
  <c r="Y18" i="75"/>
  <c r="AA21" i="75"/>
  <c r="AA22" i="75" s="1"/>
  <c r="Y20" i="75"/>
  <c r="AG18" i="75"/>
  <c r="J29" i="75"/>
  <c r="U29" i="75"/>
  <c r="W46" i="75"/>
  <c r="N63" i="75"/>
  <c r="V63" i="75"/>
  <c r="J35" i="75"/>
  <c r="X49" i="75"/>
  <c r="AF74" i="75"/>
  <c r="AD43" i="75"/>
  <c r="AC71" i="75"/>
  <c r="AA71" i="75"/>
  <c r="X57" i="75"/>
  <c r="M57" i="75"/>
  <c r="O60" i="75"/>
  <c r="J71" i="75"/>
  <c r="V47" i="75"/>
  <c r="P57" i="75"/>
  <c r="Z14" i="85"/>
  <c r="R14" i="85"/>
  <c r="T74" i="75"/>
  <c r="J33" i="75"/>
  <c r="M47" i="75"/>
  <c r="P60" i="75"/>
  <c r="T32" i="75"/>
  <c r="K47" i="75"/>
  <c r="U47" i="75"/>
  <c r="V32" i="75"/>
  <c r="AC43" i="75"/>
  <c r="AE71" i="75"/>
  <c r="AE60" i="75"/>
  <c r="O49" i="75"/>
  <c r="AF35" i="75"/>
  <c r="O77" i="75"/>
  <c r="Z77" i="75"/>
  <c r="AB35" i="75"/>
  <c r="AD46" i="75"/>
  <c r="I47" i="75"/>
  <c r="N29" i="75"/>
  <c r="AG20" i="75"/>
  <c r="R20" i="75"/>
  <c r="S19" i="75"/>
  <c r="S22" i="75" s="1"/>
  <c r="R21" i="75"/>
  <c r="O18" i="75"/>
  <c r="X14" i="85"/>
  <c r="T18" i="75"/>
  <c r="T22" i="75" s="1"/>
  <c r="L21" i="75"/>
  <c r="L22" i="75" s="1"/>
  <c r="P20" i="75"/>
  <c r="P22" i="75" s="1"/>
  <c r="AF21" i="75"/>
  <c r="AF22" i="75" s="1"/>
  <c r="I63" i="75"/>
  <c r="P29" i="75"/>
  <c r="P46" i="75"/>
  <c r="V46" i="75"/>
  <c r="AA63" i="75"/>
  <c r="T77" i="75"/>
  <c r="V49" i="75"/>
  <c r="AD77" i="75"/>
  <c r="AG71" i="75"/>
  <c r="AE47" i="75"/>
  <c r="AC74" i="75"/>
  <c r="AA33" i="75"/>
  <c r="Y43" i="75"/>
  <c r="M61" i="75"/>
  <c r="S43" i="75"/>
  <c r="P32" i="75"/>
  <c r="Q75" i="75"/>
  <c r="K32" i="75"/>
  <c r="L57" i="75"/>
  <c r="O43" i="75"/>
  <c r="J14" i="85"/>
  <c r="F28" i="82"/>
  <c r="O99" i="75"/>
  <c r="I99" i="75"/>
  <c r="F28" i="68"/>
  <c r="F28" i="72"/>
  <c r="F28" i="81"/>
  <c r="F28" i="73"/>
  <c r="I22" i="75"/>
  <c r="AC22" i="75"/>
  <c r="AE22" i="75"/>
  <c r="AD22" i="75"/>
  <c r="Q22" i="75"/>
  <c r="K22" i="75"/>
  <c r="V22" i="75"/>
  <c r="J22" i="75"/>
  <c r="U22" i="75"/>
  <c r="M22" i="75"/>
  <c r="Z22" i="75"/>
  <c r="AB22" i="75"/>
  <c r="AD99" i="75" l="1"/>
  <c r="AB99" i="75"/>
  <c r="R99" i="75"/>
  <c r="Q99" i="75"/>
  <c r="AA99" i="75"/>
  <c r="M99" i="75"/>
  <c r="N99" i="75"/>
  <c r="P99" i="75"/>
  <c r="T99" i="75"/>
  <c r="V99" i="75"/>
  <c r="L99" i="75"/>
  <c r="J99" i="75"/>
  <c r="Y99" i="75"/>
  <c r="S99" i="75"/>
  <c r="X99" i="75"/>
  <c r="AC99" i="75"/>
  <c r="W99" i="75"/>
  <c r="Z99" i="75"/>
  <c r="U99" i="75"/>
  <c r="K99" i="75"/>
  <c r="F19" i="75"/>
  <c r="AE99" i="75"/>
  <c r="AF99" i="75"/>
  <c r="AG99" i="75"/>
  <c r="F29" i="75" a="1"/>
  <c r="F29" i="75" s="1"/>
  <c r="AG22" i="75"/>
  <c r="F74" i="75" a="1"/>
  <c r="F74" i="75" s="1"/>
  <c r="F63" i="75"/>
  <c r="F77" i="75"/>
  <c r="Y22" i="75"/>
  <c r="F46" i="75"/>
  <c r="F57" i="75"/>
  <c r="F35" i="75" a="1"/>
  <c r="F35" i="75" s="1"/>
  <c r="F75" i="75" a="1"/>
  <c r="F75" i="75" s="1"/>
  <c r="F71" i="75"/>
  <c r="F43" i="75"/>
  <c r="F61" i="75"/>
  <c r="F20" i="75"/>
  <c r="O22" i="75"/>
  <c r="F14" i="85"/>
  <c r="F60" i="75"/>
  <c r="F49" i="75"/>
  <c r="F32" i="75" a="1"/>
  <c r="F32" i="75" s="1"/>
  <c r="F33" i="75" a="1"/>
  <c r="F33" i="75" s="1"/>
  <c r="F47" i="75"/>
  <c r="F18" i="75"/>
  <c r="F21" i="75"/>
  <c r="R22" i="75"/>
  <c r="L42" i="75"/>
  <c r="T28" i="75"/>
  <c r="AG28" i="75"/>
  <c r="N42" i="75"/>
  <c r="I14" i="75"/>
  <c r="R70" i="75"/>
  <c r="L14" i="75"/>
  <c r="AF56" i="75"/>
  <c r="AF28" i="75"/>
  <c r="Z28" i="75"/>
  <c r="Q42" i="75"/>
  <c r="Z14" i="75"/>
  <c r="I70" i="75"/>
  <c r="X56" i="75"/>
  <c r="K28" i="75"/>
  <c r="AE42" i="75"/>
  <c r="K42" i="75"/>
  <c r="N14" i="75"/>
  <c r="AA70" i="75"/>
  <c r="O56" i="75"/>
  <c r="Q28" i="75"/>
  <c r="J42" i="75"/>
  <c r="R42" i="75"/>
  <c r="AG14" i="75"/>
  <c r="J70" i="75"/>
  <c r="AD14" i="75"/>
  <c r="AB70" i="75"/>
  <c r="AE56" i="75"/>
  <c r="U28" i="75"/>
  <c r="V42" i="75"/>
  <c r="AD42" i="75"/>
  <c r="V56" i="75"/>
  <c r="R28" i="75"/>
  <c r="M42" i="75"/>
  <c r="T42" i="75"/>
  <c r="Y14" i="75"/>
  <c r="U70" i="75"/>
  <c r="AB56" i="75"/>
  <c r="N28" i="75"/>
  <c r="AC42" i="75"/>
  <c r="Y42" i="75"/>
  <c r="O14" i="75"/>
  <c r="P70" i="75"/>
  <c r="S56" i="75"/>
  <c r="X28" i="75"/>
  <c r="AG42" i="75"/>
  <c r="AA14" i="75"/>
  <c r="AE70" i="75"/>
  <c r="T56" i="75"/>
  <c r="J28" i="75"/>
  <c r="AB42" i="75"/>
  <c r="M14" i="75"/>
  <c r="X14" i="75"/>
  <c r="T70" i="75"/>
  <c r="AF70" i="75"/>
  <c r="AB28" i="75"/>
  <c r="AF14" i="75"/>
  <c r="Y56" i="75"/>
  <c r="Q56" i="75"/>
  <c r="P28" i="75"/>
  <c r="O42" i="75"/>
  <c r="W14" i="75"/>
  <c r="T14" i="75"/>
  <c r="M70" i="75"/>
  <c r="K56" i="75"/>
  <c r="R56" i="75"/>
  <c r="M28" i="75"/>
  <c r="P42" i="75"/>
  <c r="V14" i="75"/>
  <c r="Q14" i="75"/>
  <c r="L70" i="75"/>
  <c r="U56" i="75"/>
  <c r="I28" i="75"/>
  <c r="AA42" i="75"/>
  <c r="U14" i="75"/>
  <c r="K14" i="75"/>
  <c r="O70" i="75"/>
  <c r="I56" i="75"/>
  <c r="J56" i="75"/>
  <c r="O28" i="75"/>
  <c r="X42" i="75"/>
  <c r="P14" i="75"/>
  <c r="AG70" i="75"/>
  <c r="P56" i="75"/>
  <c r="AD56" i="75"/>
  <c r="Y28" i="75"/>
  <c r="U42" i="75"/>
  <c r="R14" i="75"/>
  <c r="N70" i="75"/>
  <c r="K70" i="75"/>
  <c r="AC14" i="75"/>
  <c r="AC70" i="75"/>
  <c r="N56" i="75"/>
  <c r="W28" i="75"/>
  <c r="S28" i="75"/>
  <c r="W42" i="75"/>
  <c r="J14" i="75"/>
  <c r="X70" i="75"/>
  <c r="Y70" i="75"/>
  <c r="L56" i="75"/>
  <c r="AC56" i="75"/>
  <c r="AG56" i="75"/>
  <c r="Z56" i="75"/>
  <c r="AA28" i="75"/>
  <c r="Z42" i="75"/>
  <c r="S14" i="75"/>
  <c r="Z70" i="75"/>
  <c r="V70" i="75"/>
  <c r="AA56" i="75"/>
  <c r="AE28" i="75"/>
  <c r="AD28" i="75"/>
  <c r="AF42" i="75"/>
  <c r="AB14" i="75"/>
  <c r="Q70" i="75"/>
  <c r="AD70" i="75"/>
  <c r="I42" i="75"/>
  <c r="W56" i="75"/>
  <c r="L28" i="75"/>
  <c r="M56" i="75"/>
  <c r="AC28" i="75"/>
  <c r="V28" i="75"/>
  <c r="S42" i="75"/>
  <c r="AE14" i="75"/>
  <c r="S70" i="75"/>
  <c r="W70" i="75"/>
  <c r="D99" i="75" l="1"/>
  <c r="C90" i="85"/>
  <c r="F86" i="33" s="1"/>
  <c r="F42" i="75"/>
  <c r="F28" i="75"/>
  <c r="F56" i="75"/>
  <c r="F70" i="75"/>
  <c r="F14" i="75"/>
  <c r="C64" i="81"/>
  <c r="C64" i="73"/>
  <c r="C15" i="75"/>
  <c r="D15" i="75" s="1"/>
  <c r="D57" i="75"/>
  <c r="D60" i="75"/>
  <c r="C18" i="75"/>
  <c r="D18" i="75" s="1"/>
  <c r="D74" i="75"/>
  <c r="D63" i="75"/>
  <c r="D61" i="75"/>
  <c r="D64" i="75"/>
  <c r="D36" i="75"/>
  <c r="D78" i="75"/>
  <c r="D22" i="75"/>
  <c r="D71" i="75"/>
  <c r="C29" i="75"/>
  <c r="D29" i="75" s="1"/>
  <c r="C35" i="75"/>
  <c r="D35" i="75" s="1"/>
  <c r="D77" i="75"/>
  <c r="C21" i="75"/>
  <c r="D21" i="75" s="1"/>
  <c r="C33" i="75"/>
  <c r="D33" i="75" s="1"/>
  <c r="C19" i="75"/>
  <c r="D19" i="75" s="1"/>
  <c r="D75" i="75"/>
  <c r="C32" i="75"/>
  <c r="D32" i="75" s="1"/>
  <c r="H13" i="33" l="1"/>
  <c r="H12" i="33"/>
  <c r="G71" i="33"/>
  <c r="I71" i="33"/>
  <c r="J71" i="33"/>
  <c r="H71" i="33"/>
  <c r="F71" i="33"/>
  <c r="I73" i="33" l="1"/>
  <c r="G73" i="33"/>
  <c r="H73" i="33"/>
  <c r="J73" i="33"/>
  <c r="G72" i="33"/>
  <c r="I72" i="33"/>
  <c r="H72" i="33"/>
  <c r="J72" i="33"/>
  <c r="L71" i="33"/>
  <c r="F52" i="75"/>
  <c r="G11" i="33" s="1"/>
  <c r="F66" i="75" l="1"/>
  <c r="G12" i="33" s="1"/>
  <c r="F38" i="75"/>
  <c r="G10" i="33" s="1"/>
  <c r="F25" i="75" l="1"/>
  <c r="H9" i="33" s="1"/>
  <c r="F24" i="75"/>
  <c r="G9" i="33" s="1"/>
  <c r="I12" i="33"/>
  <c r="I13" i="33"/>
  <c r="F23" i="75" a="1"/>
  <c r="F23" i="75" s="1"/>
  <c r="I9" i="33" s="1"/>
  <c r="F80" i="75" l="1"/>
  <c r="G13" i="33" s="1"/>
  <c r="D28" i="85" l="1"/>
  <c r="J86" i="33" l="1"/>
  <c r="I86" i="33"/>
  <c r="J90" i="33"/>
  <c r="J88" i="33"/>
  <c r="J89" i="33"/>
  <c r="I88" i="33"/>
  <c r="I89" i="33"/>
  <c r="J87" i="33"/>
  <c r="I90" i="33"/>
  <c r="I87" i="33"/>
  <c r="B22" i="85" l="1"/>
  <c r="D22" i="85" s="1"/>
  <c r="B21" i="85"/>
  <c r="D21" i="85" s="1"/>
  <c r="G115" i="81"/>
  <c r="B46" i="85"/>
  <c r="D46" i="85" s="1"/>
  <c r="G116" i="81"/>
  <c r="B17" i="85"/>
  <c r="D17" i="85" s="1"/>
  <c r="B36" i="85"/>
  <c r="B19" i="85"/>
  <c r="D19" i="85" s="1"/>
  <c r="B20" i="85"/>
  <c r="D20" i="85" s="1"/>
  <c r="G113" i="81"/>
  <c r="B23" i="85"/>
  <c r="D23" i="85" s="1"/>
  <c r="B18" i="85"/>
  <c r="D18" i="85" s="1"/>
  <c r="B33" i="85"/>
  <c r="B49" i="85"/>
  <c r="D49" i="85" s="1"/>
  <c r="G114" i="81"/>
  <c r="B34" i="85"/>
  <c r="B35" i="85"/>
  <c r="D35" i="85" s="1"/>
  <c r="B51" i="85"/>
  <c r="D51" i="85" s="1"/>
  <c r="G112" i="81"/>
  <c r="G117" i="81"/>
  <c r="B47" i="85"/>
  <c r="D47" i="85" s="1"/>
  <c r="B37" i="85"/>
  <c r="D37" i="85" s="1"/>
  <c r="G111" i="81"/>
  <c r="B31" i="85"/>
  <c r="B32" i="85"/>
  <c r="B16" i="85"/>
  <c r="D16" i="85" s="1"/>
  <c r="H18" i="85" l="1"/>
  <c r="AF18" i="85"/>
  <c r="AE18" i="85"/>
  <c r="AG18" i="85"/>
  <c r="AC18" i="85"/>
  <c r="AD18" i="85"/>
  <c r="Y18" i="85"/>
  <c r="AA18" i="85"/>
  <c r="AB18" i="85"/>
  <c r="S18" i="85"/>
  <c r="N18" i="85"/>
  <c r="T18" i="85"/>
  <c r="Q18" i="85"/>
  <c r="R18" i="85"/>
  <c r="M18" i="85"/>
  <c r="V18" i="85"/>
  <c r="U18" i="85"/>
  <c r="Z18" i="85"/>
  <c r="P18" i="85"/>
  <c r="W18" i="85"/>
  <c r="O18" i="85"/>
  <c r="L18" i="85"/>
  <c r="K18" i="85"/>
  <c r="X18" i="85"/>
  <c r="I18" i="85"/>
  <c r="J18" i="85"/>
  <c r="H23" i="85"/>
  <c r="AE23" i="85"/>
  <c r="AF23" i="85"/>
  <c r="AG23" i="85"/>
  <c r="AD23" i="85"/>
  <c r="AC23" i="85"/>
  <c r="S23" i="85"/>
  <c r="M23" i="85"/>
  <c r="AB23" i="85"/>
  <c r="Y23" i="85"/>
  <c r="Z23" i="85"/>
  <c r="N23" i="85"/>
  <c r="O23" i="85"/>
  <c r="Q23" i="85"/>
  <c r="X23" i="85"/>
  <c r="T23" i="85"/>
  <c r="L23" i="85"/>
  <c r="V23" i="85"/>
  <c r="U23" i="85"/>
  <c r="P23" i="85"/>
  <c r="W23" i="85"/>
  <c r="R23" i="85"/>
  <c r="K23" i="85"/>
  <c r="AA23" i="85"/>
  <c r="I23" i="85"/>
  <c r="J23" i="85"/>
  <c r="H47" i="85"/>
  <c r="H46" i="85"/>
  <c r="H20" i="85"/>
  <c r="AF20" i="85"/>
  <c r="AE20" i="85"/>
  <c r="AG20" i="85"/>
  <c r="AD20" i="85"/>
  <c r="AC20" i="85"/>
  <c r="V20" i="85"/>
  <c r="Y20" i="85"/>
  <c r="R20" i="85"/>
  <c r="U20" i="85"/>
  <c r="AA20" i="85"/>
  <c r="M20" i="85"/>
  <c r="X20" i="85"/>
  <c r="L20" i="85"/>
  <c r="T20" i="85"/>
  <c r="O20" i="85"/>
  <c r="S20" i="85"/>
  <c r="Q20" i="85"/>
  <c r="K20" i="85"/>
  <c r="Z20" i="85"/>
  <c r="AB20" i="85"/>
  <c r="N20" i="85"/>
  <c r="W20" i="85"/>
  <c r="P20" i="85"/>
  <c r="I20" i="85"/>
  <c r="J20" i="85"/>
  <c r="H21" i="85"/>
  <c r="AF21" i="85"/>
  <c r="AE21" i="85"/>
  <c r="AG21" i="85"/>
  <c r="AD21" i="85"/>
  <c r="AC21" i="85"/>
  <c r="S21" i="85"/>
  <c r="M21" i="85"/>
  <c r="AB21" i="85"/>
  <c r="Z21" i="85"/>
  <c r="Y21" i="85"/>
  <c r="X21" i="85"/>
  <c r="AA21" i="85"/>
  <c r="T21" i="85"/>
  <c r="Q21" i="85"/>
  <c r="N21" i="85"/>
  <c r="O21" i="85"/>
  <c r="R21" i="85"/>
  <c r="K21" i="85"/>
  <c r="V21" i="85"/>
  <c r="W21" i="85"/>
  <c r="P21" i="85"/>
  <c r="L21" i="85"/>
  <c r="U21" i="85"/>
  <c r="I21" i="85"/>
  <c r="J21" i="85"/>
  <c r="H49" i="85"/>
  <c r="H16" i="85"/>
  <c r="AE16" i="85"/>
  <c r="AF16" i="85"/>
  <c r="AG16" i="85"/>
  <c r="AD16" i="85"/>
  <c r="AC16" i="85"/>
  <c r="X16" i="85"/>
  <c r="R16" i="85"/>
  <c r="L16" i="85"/>
  <c r="Q16" i="85"/>
  <c r="S16" i="85"/>
  <c r="W16" i="85"/>
  <c r="M16" i="85"/>
  <c r="V16" i="85"/>
  <c r="K16" i="85"/>
  <c r="Z16" i="85"/>
  <c r="Y16" i="85"/>
  <c r="AB16" i="85"/>
  <c r="P16" i="85"/>
  <c r="AA16" i="85"/>
  <c r="O16" i="85"/>
  <c r="T16" i="85"/>
  <c r="U16" i="85"/>
  <c r="N16" i="85"/>
  <c r="I16" i="85"/>
  <c r="J16" i="85"/>
  <c r="H19" i="85"/>
  <c r="AF19" i="85"/>
  <c r="AE19" i="85"/>
  <c r="AG19" i="85"/>
  <c r="AD19" i="85"/>
  <c r="AC19" i="85"/>
  <c r="Q19" i="85"/>
  <c r="W19" i="85"/>
  <c r="U19" i="85"/>
  <c r="L19" i="85"/>
  <c r="AA19" i="85"/>
  <c r="T19" i="85"/>
  <c r="X19" i="85"/>
  <c r="Y19" i="85"/>
  <c r="V19" i="85"/>
  <c r="K19" i="85"/>
  <c r="M19" i="85"/>
  <c r="R19" i="85"/>
  <c r="P19" i="85"/>
  <c r="O19" i="85"/>
  <c r="S19" i="85"/>
  <c r="Z19" i="85"/>
  <c r="N19" i="85"/>
  <c r="AB19" i="85"/>
  <c r="I19" i="85"/>
  <c r="J19" i="85"/>
  <c r="H51" i="85"/>
  <c r="H17" i="85"/>
  <c r="AF17" i="85"/>
  <c r="AE17" i="85"/>
  <c r="AG17" i="85"/>
  <c r="AD17" i="85"/>
  <c r="AC17" i="85"/>
  <c r="V17" i="85"/>
  <c r="O17" i="85"/>
  <c r="X17" i="85"/>
  <c r="W17" i="85"/>
  <c r="N17" i="85"/>
  <c r="Z17" i="85"/>
  <c r="S17" i="85"/>
  <c r="AB17" i="85"/>
  <c r="Y17" i="85"/>
  <c r="K17" i="85"/>
  <c r="L17" i="85"/>
  <c r="M17" i="85"/>
  <c r="T17" i="85"/>
  <c r="U17" i="85"/>
  <c r="Q17" i="85"/>
  <c r="R17" i="85"/>
  <c r="P17" i="85"/>
  <c r="AA17" i="85"/>
  <c r="J17" i="85"/>
  <c r="I17" i="85"/>
  <c r="H22" i="85"/>
  <c r="AF22" i="85"/>
  <c r="AE22" i="85"/>
  <c r="AG22" i="85"/>
  <c r="AD22" i="85"/>
  <c r="AC22" i="85"/>
  <c r="Z22" i="85"/>
  <c r="Y22" i="85"/>
  <c r="AB22" i="85"/>
  <c r="N22" i="85"/>
  <c r="O22" i="85"/>
  <c r="X22" i="85"/>
  <c r="AA22" i="85"/>
  <c r="Q22" i="85"/>
  <c r="R22" i="85"/>
  <c r="W22" i="85"/>
  <c r="V22" i="85"/>
  <c r="T22" i="85"/>
  <c r="M22" i="85"/>
  <c r="P22" i="85"/>
  <c r="K22" i="85"/>
  <c r="L22" i="85"/>
  <c r="S22" i="85"/>
  <c r="U22" i="85"/>
  <c r="I22" i="85"/>
  <c r="J22" i="85"/>
  <c r="B45" i="85"/>
  <c r="D45" i="85" s="1"/>
  <c r="B50" i="85"/>
  <c r="D50" i="85" s="1"/>
  <c r="D33" i="85"/>
  <c r="G110" i="81"/>
  <c r="B30" i="85"/>
  <c r="B48" i="85"/>
  <c r="D48" i="85" s="1"/>
  <c r="B44" i="85"/>
  <c r="D44" i="85" s="1"/>
  <c r="D31" i="85"/>
  <c r="D32" i="85"/>
  <c r="D34" i="85"/>
  <c r="D36" i="85"/>
  <c r="H35" i="85" l="1"/>
  <c r="H37" i="85"/>
  <c r="F20" i="85"/>
  <c r="C95" i="85" s="1"/>
  <c r="F91" i="33" s="1"/>
  <c r="F22" i="85"/>
  <c r="F16" i="85"/>
  <c r="C91" i="85" s="1"/>
  <c r="F87" i="33" s="1"/>
  <c r="F17" i="85"/>
  <c r="C92" i="85" s="1"/>
  <c r="F88" i="33" s="1"/>
  <c r="H50" i="85"/>
  <c r="H48" i="85"/>
  <c r="H44" i="85"/>
  <c r="H45" i="85"/>
  <c r="H32" i="85"/>
  <c r="H93" i="33"/>
  <c r="H92" i="33"/>
  <c r="H94" i="33"/>
  <c r="H31" i="85"/>
  <c r="F23" i="85"/>
  <c r="H34" i="85"/>
  <c r="H36" i="85"/>
  <c r="F19" i="85"/>
  <c r="F18" i="85"/>
  <c r="D30" i="85"/>
  <c r="H33" i="85"/>
  <c r="H28" i="85"/>
  <c r="F21" i="85"/>
  <c r="C94" i="85" l="1"/>
  <c r="F90" i="33" s="1"/>
  <c r="C93" i="85"/>
  <c r="F89" i="33" s="1"/>
  <c r="H30" i="85"/>
  <c r="G94" i="33" l="1"/>
  <c r="I98" i="85"/>
  <c r="K98" i="85" s="1"/>
  <c r="L94" i="33" s="1"/>
  <c r="G92" i="33"/>
  <c r="I96" i="85"/>
  <c r="K96" i="85" s="1"/>
  <c r="L92" i="33" s="1"/>
  <c r="G93" i="33"/>
  <c r="I97" i="85"/>
  <c r="I92" i="33" l="1"/>
  <c r="J92" i="33"/>
  <c r="J91" i="33"/>
  <c r="I91" i="33"/>
  <c r="F73" i="33"/>
  <c r="L73" i="33" s="1"/>
  <c r="F72" i="33"/>
  <c r="L72" i="33" s="1"/>
  <c r="X36" i="73" l="1"/>
  <c r="X58" i="75" s="1"/>
  <c r="N36" i="82" l="1"/>
  <c r="N72" i="75" s="1"/>
  <c r="Z36" i="82"/>
  <c r="Z72" i="75" s="1"/>
  <c r="AF36" i="82"/>
  <c r="AF72" i="75" s="1"/>
  <c r="W36" i="82"/>
  <c r="W72" i="75" s="1"/>
  <c r="K36" i="82"/>
  <c r="K72" i="75" s="1"/>
  <c r="V36" i="82"/>
  <c r="V72" i="75" s="1"/>
  <c r="U36" i="73"/>
  <c r="U58" i="75" s="1"/>
  <c r="Q36" i="73"/>
  <c r="Q58" i="75" s="1"/>
  <c r="AF36" i="73"/>
  <c r="AF58" i="75" s="1"/>
  <c r="R36" i="82"/>
  <c r="R72" i="75" s="1"/>
  <c r="M36" i="73"/>
  <c r="M58" i="75" s="1"/>
  <c r="Y36" i="82"/>
  <c r="Y72" i="75" s="1"/>
  <c r="V36" i="73"/>
  <c r="V58" i="75" s="1"/>
  <c r="I36" i="82"/>
  <c r="I72" i="75" s="1"/>
  <c r="Q36" i="82"/>
  <c r="Q72" i="75" s="1"/>
  <c r="S36" i="73"/>
  <c r="S58" i="75" s="1"/>
  <c r="AE36" i="73"/>
  <c r="AE58" i="75" s="1"/>
  <c r="N36" i="73"/>
  <c r="N58" i="75" s="1"/>
  <c r="T36" i="73"/>
  <c r="T58" i="75" s="1"/>
  <c r="J36" i="82"/>
  <c r="J72" i="75" s="1"/>
  <c r="W36" i="73"/>
  <c r="W58" i="75" s="1"/>
  <c r="AB36" i="82"/>
  <c r="AB72" i="75" s="1"/>
  <c r="AD36" i="73"/>
  <c r="AD58" i="75" s="1"/>
  <c r="AE36" i="82"/>
  <c r="AE72" i="75" s="1"/>
  <c r="L36" i="82"/>
  <c r="L72" i="75" s="1"/>
  <c r="P36" i="82"/>
  <c r="P72" i="75" s="1"/>
  <c r="Y36" i="73"/>
  <c r="Y58" i="75" s="1"/>
  <c r="AA36" i="82"/>
  <c r="AA72" i="75" s="1"/>
  <c r="O36" i="73"/>
  <c r="O58" i="75" s="1"/>
  <c r="O36" i="82"/>
  <c r="O72" i="75" s="1"/>
  <c r="AG36" i="82"/>
  <c r="AG72" i="75" s="1"/>
  <c r="T36" i="82"/>
  <c r="T72" i="75" s="1"/>
  <c r="S36" i="82"/>
  <c r="S72" i="75" s="1"/>
  <c r="L36" i="73"/>
  <c r="L58" i="75" s="1"/>
  <c r="M36" i="82"/>
  <c r="M72" i="75" s="1"/>
  <c r="AG36" i="73"/>
  <c r="AG58" i="75" s="1"/>
  <c r="AC36" i="82"/>
  <c r="AC72" i="75" s="1"/>
  <c r="AD36" i="82"/>
  <c r="AD72" i="75" s="1"/>
  <c r="I36" i="73"/>
  <c r="I58" i="75" s="1"/>
  <c r="J36" i="73"/>
  <c r="J58" i="75" s="1"/>
  <c r="P36" i="73"/>
  <c r="P58" i="75" s="1"/>
  <c r="AB36" i="73"/>
  <c r="AB58" i="75" s="1"/>
  <c r="Z36" i="73"/>
  <c r="Z58" i="75" s="1"/>
  <c r="AC36" i="73"/>
  <c r="AC58" i="75" s="1"/>
  <c r="K36" i="73"/>
  <c r="K58" i="75" s="1"/>
  <c r="R36" i="73"/>
  <c r="R58" i="75" s="1"/>
  <c r="U36" i="82"/>
  <c r="U72" i="75" s="1"/>
  <c r="AA36" i="73"/>
  <c r="AA58" i="75" s="1"/>
  <c r="X36" i="82"/>
  <c r="X72" i="75" s="1"/>
  <c r="F58" i="75" l="1"/>
  <c r="F72" i="75"/>
  <c r="V36" i="81" l="1"/>
  <c r="V30" i="75" s="1"/>
  <c r="AA36" i="72"/>
  <c r="AA44" i="75" s="1"/>
  <c r="AD36" i="81"/>
  <c r="AD30" i="75" s="1"/>
  <c r="Z36" i="81"/>
  <c r="Z30" i="75" s="1"/>
  <c r="U36" i="72"/>
  <c r="U44" i="75" s="1"/>
  <c r="X36" i="81"/>
  <c r="X30" i="75" s="1"/>
  <c r="S36" i="81" l="1"/>
  <c r="S30" i="75" s="1"/>
  <c r="AC36" i="81"/>
  <c r="AC30" i="75" s="1"/>
  <c r="P36" i="68"/>
  <c r="P64" i="73" s="1"/>
  <c r="P84" i="73" s="1"/>
  <c r="W36" i="68"/>
  <c r="W16" i="75" s="1"/>
  <c r="W92" i="75" s="1"/>
  <c r="R36" i="72"/>
  <c r="R44" i="75" s="1"/>
  <c r="AC36" i="68"/>
  <c r="U36" i="81"/>
  <c r="U30" i="75" s="1"/>
  <c r="AB36" i="81"/>
  <c r="AB30" i="75" s="1"/>
  <c r="AB36" i="68"/>
  <c r="AA36" i="81"/>
  <c r="AA30" i="75" s="1"/>
  <c r="Y36" i="81"/>
  <c r="Y30" i="75" s="1"/>
  <c r="Q36" i="81"/>
  <c r="Q30" i="75" s="1"/>
  <c r="I36" i="72"/>
  <c r="I44" i="75" s="1"/>
  <c r="S36" i="72"/>
  <c r="S44" i="75" s="1"/>
  <c r="AF36" i="72"/>
  <c r="AF44" i="75" s="1"/>
  <c r="AG36" i="68"/>
  <c r="P36" i="81"/>
  <c r="P30" i="75" s="1"/>
  <c r="AD36" i="72"/>
  <c r="AD44" i="75" s="1"/>
  <c r="X36" i="68"/>
  <c r="AG36" i="81"/>
  <c r="AG30" i="75" s="1"/>
  <c r="AB36" i="72"/>
  <c r="AB44" i="75" s="1"/>
  <c r="AE36" i="68"/>
  <c r="W36" i="81"/>
  <c r="W30" i="75" s="1"/>
  <c r="U36" i="68"/>
  <c r="S36" i="68"/>
  <c r="AC36" i="72"/>
  <c r="AC44" i="75" s="1"/>
  <c r="Y36" i="72"/>
  <c r="Y44" i="75" s="1"/>
  <c r="V36" i="68"/>
  <c r="AF36" i="68"/>
  <c r="AE36" i="81"/>
  <c r="AE30" i="75" s="1"/>
  <c r="Z36" i="68"/>
  <c r="T36" i="72"/>
  <c r="T44" i="75" s="1"/>
  <c r="R36" i="68"/>
  <c r="W36" i="72"/>
  <c r="W44" i="75" s="1"/>
  <c r="Q36" i="68"/>
  <c r="V36" i="72"/>
  <c r="V44" i="75" s="1"/>
  <c r="X36" i="72"/>
  <c r="X44" i="75" s="1"/>
  <c r="T36" i="81"/>
  <c r="T30" i="75" s="1"/>
  <c r="AF36" i="81"/>
  <c r="AF30" i="75" s="1"/>
  <c r="Q36" i="72"/>
  <c r="Q44" i="75" s="1"/>
  <c r="AA36" i="68"/>
  <c r="Z36" i="72"/>
  <c r="Z44" i="75" s="1"/>
  <c r="P36" i="72"/>
  <c r="P44" i="75" s="1"/>
  <c r="T36" i="68"/>
  <c r="Y36" i="68"/>
  <c r="AD36" i="68"/>
  <c r="AG36" i="72"/>
  <c r="AG44" i="75" s="1"/>
  <c r="R36" i="81"/>
  <c r="R30" i="75" s="1"/>
  <c r="AE36" i="72"/>
  <c r="AE44" i="75" s="1"/>
  <c r="N36" i="72" l="1"/>
  <c r="N44" i="75" s="1"/>
  <c r="P16" i="75"/>
  <c r="P92" i="75" s="1"/>
  <c r="W64" i="82"/>
  <c r="W84" i="82" s="1"/>
  <c r="W87" i="82" s="1"/>
  <c r="W106" i="82" s="1"/>
  <c r="P64" i="82"/>
  <c r="P84" i="82" s="1"/>
  <c r="P76" i="75" s="1"/>
  <c r="P78" i="75" s="1"/>
  <c r="J36" i="68"/>
  <c r="J16" i="75" s="1"/>
  <c r="J92" i="75" s="1"/>
  <c r="L36" i="81"/>
  <c r="L30" i="75" s="1"/>
  <c r="W64" i="73"/>
  <c r="W84" i="73" s="1"/>
  <c r="W87" i="73" s="1"/>
  <c r="W106" i="73" s="1"/>
  <c r="K36" i="68"/>
  <c r="K64" i="73" s="1"/>
  <c r="K84" i="73" s="1"/>
  <c r="M36" i="68"/>
  <c r="M16" i="75" s="1"/>
  <c r="M92" i="75" s="1"/>
  <c r="S64" i="81"/>
  <c r="S84" i="81" s="1"/>
  <c r="S64" i="73"/>
  <c r="S84" i="73" s="1"/>
  <c r="S16" i="75"/>
  <c r="S92" i="75" s="1"/>
  <c r="S64" i="82"/>
  <c r="S84" i="82" s="1"/>
  <c r="S64" i="72"/>
  <c r="S84" i="72" s="1"/>
  <c r="M36" i="72"/>
  <c r="M44" i="75" s="1"/>
  <c r="J36" i="72"/>
  <c r="J44" i="75" s="1"/>
  <c r="U64" i="81"/>
  <c r="U84" i="81" s="1"/>
  <c r="U64" i="82"/>
  <c r="U84" i="82" s="1"/>
  <c r="U16" i="75"/>
  <c r="U92" i="75" s="1"/>
  <c r="U64" i="73"/>
  <c r="U84" i="73" s="1"/>
  <c r="U64" i="72"/>
  <c r="U84" i="72" s="1"/>
  <c r="AG64" i="82"/>
  <c r="AG84" i="82" s="1"/>
  <c r="AG16" i="75"/>
  <c r="AG92" i="75" s="1"/>
  <c r="AG64" i="73"/>
  <c r="AG84" i="73" s="1"/>
  <c r="AG64" i="72"/>
  <c r="AG84" i="72" s="1"/>
  <c r="AG64" i="81"/>
  <c r="AG84" i="81" s="1"/>
  <c r="P64" i="72"/>
  <c r="P84" i="72" s="1"/>
  <c r="P64" i="81"/>
  <c r="P84" i="81" s="1"/>
  <c r="N36" i="68"/>
  <c r="M36" i="81"/>
  <c r="M30" i="75" s="1"/>
  <c r="J36" i="81"/>
  <c r="J30" i="75" s="1"/>
  <c r="AB16" i="75"/>
  <c r="AB92" i="75" s="1"/>
  <c r="AB64" i="73"/>
  <c r="AB84" i="73" s="1"/>
  <c r="AB64" i="81"/>
  <c r="AB84" i="81" s="1"/>
  <c r="AB64" i="72"/>
  <c r="AB84" i="72" s="1"/>
  <c r="AB64" i="82"/>
  <c r="AB84" i="82" s="1"/>
  <c r="K36" i="72"/>
  <c r="K44" i="75" s="1"/>
  <c r="P108" i="73"/>
  <c r="P62" i="75"/>
  <c r="P64" i="75" s="1"/>
  <c r="P87" i="73"/>
  <c r="P106" i="73" s="1"/>
  <c r="W64" i="81"/>
  <c r="W84" i="81" s="1"/>
  <c r="AE64" i="82"/>
  <c r="AE84" i="82" s="1"/>
  <c r="AE64" i="73"/>
  <c r="AE84" i="73" s="1"/>
  <c r="AE16" i="75"/>
  <c r="AE92" i="75" s="1"/>
  <c r="AE64" i="72"/>
  <c r="AE84" i="72" s="1"/>
  <c r="AE64" i="81"/>
  <c r="AE84" i="81" s="1"/>
  <c r="AC64" i="73"/>
  <c r="AC84" i="73" s="1"/>
  <c r="AC64" i="82"/>
  <c r="AC84" i="82" s="1"/>
  <c r="AC64" i="81"/>
  <c r="AC84" i="81" s="1"/>
  <c r="AC64" i="72"/>
  <c r="AC84" i="72" s="1"/>
  <c r="AC16" i="75"/>
  <c r="AC92" i="75" s="1"/>
  <c r="Q16" i="75"/>
  <c r="Q92" i="75" s="1"/>
  <c r="Q64" i="81"/>
  <c r="Q84" i="81" s="1"/>
  <c r="Q64" i="72"/>
  <c r="Q84" i="72" s="1"/>
  <c r="Q64" i="82"/>
  <c r="Q84" i="82" s="1"/>
  <c r="Q64" i="73"/>
  <c r="Q84" i="73" s="1"/>
  <c r="I36" i="81"/>
  <c r="I30" i="75" s="1"/>
  <c r="O36" i="72"/>
  <c r="O44" i="75" s="1"/>
  <c r="W64" i="72"/>
  <c r="W84" i="72" s="1"/>
  <c r="O36" i="68"/>
  <c r="I36" i="68"/>
  <c r="R64" i="82"/>
  <c r="R84" i="82" s="1"/>
  <c r="R16" i="75"/>
  <c r="R92" i="75" s="1"/>
  <c r="R64" i="72"/>
  <c r="R84" i="72" s="1"/>
  <c r="R64" i="73"/>
  <c r="R84" i="73" s="1"/>
  <c r="R64" i="81"/>
  <c r="R84" i="81" s="1"/>
  <c r="Z64" i="72"/>
  <c r="Z84" i="72" s="1"/>
  <c r="Z64" i="82"/>
  <c r="Z84" i="82" s="1"/>
  <c r="Z64" i="73"/>
  <c r="Z84" i="73" s="1"/>
  <c r="Z64" i="81"/>
  <c r="Z84" i="81" s="1"/>
  <c r="Z16" i="75"/>
  <c r="Z92" i="75" s="1"/>
  <c r="O36" i="81"/>
  <c r="O30" i="75" s="1"/>
  <c r="V64" i="82"/>
  <c r="V84" i="82" s="1"/>
  <c r="V64" i="72"/>
  <c r="V84" i="72" s="1"/>
  <c r="V64" i="73"/>
  <c r="V84" i="73" s="1"/>
  <c r="V16" i="75"/>
  <c r="V92" i="75" s="1"/>
  <c r="V64" i="81"/>
  <c r="V84" i="81" s="1"/>
  <c r="AA64" i="82"/>
  <c r="AA84" i="82" s="1"/>
  <c r="AA64" i="73"/>
  <c r="AA84" i="73" s="1"/>
  <c r="AA64" i="72"/>
  <c r="AA84" i="72" s="1"/>
  <c r="AA64" i="81"/>
  <c r="AA84" i="81" s="1"/>
  <c r="AA16" i="75"/>
  <c r="AA92" i="75" s="1"/>
  <c r="AD64" i="72"/>
  <c r="AD84" i="72" s="1"/>
  <c r="AD64" i="82"/>
  <c r="AD84" i="82" s="1"/>
  <c r="AD16" i="75"/>
  <c r="AD92" i="75" s="1"/>
  <c r="AD64" i="73"/>
  <c r="AD84" i="73" s="1"/>
  <c r="AD64" i="81"/>
  <c r="AD84" i="81" s="1"/>
  <c r="Y16" i="75"/>
  <c r="Y92" i="75" s="1"/>
  <c r="Y64" i="82"/>
  <c r="Y84" i="82" s="1"/>
  <c r="Y64" i="72"/>
  <c r="Y84" i="72" s="1"/>
  <c r="Y64" i="73"/>
  <c r="Y84" i="73" s="1"/>
  <c r="Y64" i="81"/>
  <c r="Y84" i="81" s="1"/>
  <c r="L36" i="68"/>
  <c r="K36" i="81"/>
  <c r="K30" i="75" s="1"/>
  <c r="X16" i="75"/>
  <c r="X92" i="75" s="1"/>
  <c r="X64" i="72"/>
  <c r="X84" i="72" s="1"/>
  <c r="X64" i="73"/>
  <c r="X84" i="73" s="1"/>
  <c r="X64" i="81"/>
  <c r="X84" i="81" s="1"/>
  <c r="X64" i="82"/>
  <c r="X84" i="82" s="1"/>
  <c r="T64" i="73"/>
  <c r="T84" i="73" s="1"/>
  <c r="T64" i="72"/>
  <c r="T84" i="72" s="1"/>
  <c r="T64" i="81"/>
  <c r="T84" i="81" s="1"/>
  <c r="T64" i="82"/>
  <c r="T84" i="82" s="1"/>
  <c r="T16" i="75"/>
  <c r="T92" i="75" s="1"/>
  <c r="L36" i="72"/>
  <c r="L44" i="75" s="1"/>
  <c r="AF64" i="81"/>
  <c r="AF84" i="81" s="1"/>
  <c r="AF64" i="82"/>
  <c r="AF84" i="82" s="1"/>
  <c r="AF16" i="75"/>
  <c r="AF92" i="75" s="1"/>
  <c r="AF64" i="73"/>
  <c r="AF84" i="73" s="1"/>
  <c r="AF64" i="72"/>
  <c r="AF84" i="72" s="1"/>
  <c r="N36" i="81"/>
  <c r="N30" i="75" s="1"/>
  <c r="P108" i="82" l="1"/>
  <c r="W76" i="75"/>
  <c r="W78" i="75" s="1"/>
  <c r="P87" i="82"/>
  <c r="P106" i="82" s="1"/>
  <c r="P115" i="82" s="1" a="1"/>
  <c r="P115" i="82" s="1"/>
  <c r="K64" i="81"/>
  <c r="K84" i="81" s="1"/>
  <c r="K87" i="81" s="1"/>
  <c r="K106" i="81" s="1"/>
  <c r="K64" i="82"/>
  <c r="K84" i="82" s="1"/>
  <c r="K108" i="82" s="1"/>
  <c r="K16" i="75"/>
  <c r="K92" i="75" s="1"/>
  <c r="J64" i="73"/>
  <c r="J84" i="73" s="1"/>
  <c r="J87" i="73" s="1"/>
  <c r="J106" i="73" s="1"/>
  <c r="W108" i="73"/>
  <c r="W110" i="73" s="1" a="1"/>
  <c r="W110" i="73" s="1"/>
  <c r="W58" i="85" s="1"/>
  <c r="J64" i="82"/>
  <c r="J84" i="82" s="1"/>
  <c r="J76" i="75" s="1"/>
  <c r="J78" i="75" s="1"/>
  <c r="M64" i="82"/>
  <c r="M84" i="82" s="1"/>
  <c r="M87" i="82" s="1"/>
  <c r="M106" i="82" s="1"/>
  <c r="M64" i="73"/>
  <c r="M84" i="73" s="1"/>
  <c r="M108" i="73" s="1"/>
  <c r="K64" i="72"/>
  <c r="K84" i="72" s="1"/>
  <c r="K87" i="72" s="1"/>
  <c r="K106" i="72" s="1"/>
  <c r="W108" i="82"/>
  <c r="W112" i="82" s="1" a="1"/>
  <c r="W112" i="82" s="1"/>
  <c r="W74" i="85" s="1"/>
  <c r="W62" i="75"/>
  <c r="W64" i="75" s="1"/>
  <c r="X87" i="82"/>
  <c r="X106" i="82" s="1"/>
  <c r="X76" i="75"/>
  <c r="X78" i="75" s="1"/>
  <c r="X108" i="82"/>
  <c r="AE87" i="82"/>
  <c r="AE106" i="82" s="1"/>
  <c r="AE76" i="75"/>
  <c r="AE78" i="75" s="1"/>
  <c r="AE108" i="82"/>
  <c r="S48" i="75"/>
  <c r="S50" i="75" s="1"/>
  <c r="S40" i="85" s="1"/>
  <c r="S108" i="72"/>
  <c r="S87" i="72"/>
  <c r="S106" i="72" s="1"/>
  <c r="X34" i="75"/>
  <c r="X36" i="75" s="1"/>
  <c r="X87" i="81"/>
  <c r="X106" i="81" s="1"/>
  <c r="X108" i="81"/>
  <c r="AA108" i="82"/>
  <c r="AA76" i="75"/>
  <c r="AA78" i="75" s="1"/>
  <c r="AA87" i="82"/>
  <c r="AA106" i="82" s="1"/>
  <c r="AB108" i="73"/>
  <c r="AB62" i="75"/>
  <c r="AB64" i="75" s="1"/>
  <c r="AB87" i="73"/>
  <c r="AB106" i="73" s="1"/>
  <c r="S87" i="82"/>
  <c r="S106" i="82" s="1"/>
  <c r="S76" i="75"/>
  <c r="S78" i="75" s="1"/>
  <c r="S108" i="82"/>
  <c r="X108" i="73"/>
  <c r="X87" i="73"/>
  <c r="X106" i="73" s="1"/>
  <c r="X62" i="75"/>
  <c r="X64" i="75" s="1"/>
  <c r="V108" i="81"/>
  <c r="V87" i="81"/>
  <c r="V106" i="81" s="1"/>
  <c r="V34" i="75"/>
  <c r="V36" i="75" s="1"/>
  <c r="AD108" i="82"/>
  <c r="AD87" i="82"/>
  <c r="AD106" i="82" s="1"/>
  <c r="AD76" i="75"/>
  <c r="AD78" i="75" s="1"/>
  <c r="T87" i="82"/>
  <c r="T106" i="82" s="1"/>
  <c r="T76" i="75"/>
  <c r="T78" i="75" s="1"/>
  <c r="T108" i="82"/>
  <c r="T108" i="72"/>
  <c r="T87" i="72"/>
  <c r="T106" i="72" s="1"/>
  <c r="T48" i="75"/>
  <c r="T50" i="75" s="1"/>
  <c r="T40" i="85" s="1"/>
  <c r="AA87" i="73"/>
  <c r="AA106" i="73" s="1"/>
  <c r="AA108" i="73"/>
  <c r="AA62" i="75"/>
  <c r="AA64" i="75" s="1"/>
  <c r="W117" i="73" a="1"/>
  <c r="W117" i="73" s="1"/>
  <c r="W56" i="85"/>
  <c r="W116" i="73" a="1"/>
  <c r="W116" i="73" s="1"/>
  <c r="W115" i="73" a="1"/>
  <c r="W115" i="73" s="1"/>
  <c r="AB34" i="75"/>
  <c r="AB36" i="75" s="1"/>
  <c r="AA12" i="85" s="1"/>
  <c r="AB87" i="81"/>
  <c r="AB106" i="81" s="1"/>
  <c r="AB108" i="81"/>
  <c r="X87" i="72"/>
  <c r="X106" i="72" s="1"/>
  <c r="X108" i="72"/>
  <c r="X48" i="75"/>
  <c r="X50" i="75" s="1"/>
  <c r="X40" i="85" s="1"/>
  <c r="W48" i="75"/>
  <c r="W50" i="75" s="1"/>
  <c r="W40" i="85" s="1"/>
  <c r="W87" i="72"/>
  <c r="W106" i="72" s="1"/>
  <c r="W108" i="72"/>
  <c r="S108" i="73"/>
  <c r="S62" i="75"/>
  <c r="S64" i="75" s="1"/>
  <c r="S87" i="73"/>
  <c r="S106" i="73" s="1"/>
  <c r="U108" i="82"/>
  <c r="U76" i="75"/>
  <c r="U78" i="75" s="1"/>
  <c r="U87" i="82"/>
  <c r="U106" i="82" s="1"/>
  <c r="R87" i="82"/>
  <c r="R106" i="82" s="1"/>
  <c r="R76" i="75"/>
  <c r="R78" i="75" s="1"/>
  <c r="R108" i="82"/>
  <c r="I16" i="75"/>
  <c r="I64" i="81"/>
  <c r="I84" i="81" s="1"/>
  <c r="I64" i="73"/>
  <c r="I84" i="73" s="1"/>
  <c r="I64" i="82"/>
  <c r="I84" i="82" s="1"/>
  <c r="I64" i="72"/>
  <c r="I84" i="72" s="1"/>
  <c r="AA48" i="75"/>
  <c r="AA50" i="75" s="1"/>
  <c r="AA40" i="85" s="1"/>
  <c r="AA108" i="72"/>
  <c r="AA87" i="72"/>
  <c r="AA106" i="72" s="1"/>
  <c r="S34" i="75"/>
  <c r="S36" i="75" s="1"/>
  <c r="S87" i="81"/>
  <c r="S106" i="81" s="1"/>
  <c r="S108" i="81"/>
  <c r="T62" i="75"/>
  <c r="T64" i="75" s="1"/>
  <c r="T108" i="73"/>
  <c r="T87" i="73"/>
  <c r="T106" i="73" s="1"/>
  <c r="V87" i="72"/>
  <c r="V106" i="72" s="1"/>
  <c r="V108" i="72"/>
  <c r="V48" i="75"/>
  <c r="V50" i="75" s="1"/>
  <c r="V40" i="85" s="1"/>
  <c r="F30" i="75" a="1"/>
  <c r="F30" i="75" s="1"/>
  <c r="K87" i="73"/>
  <c r="K106" i="73" s="1"/>
  <c r="K108" i="73"/>
  <c r="K62" i="75"/>
  <c r="K64" i="75" s="1"/>
  <c r="N64" i="73"/>
  <c r="N84" i="73" s="1"/>
  <c r="N64" i="72"/>
  <c r="N84" i="72" s="1"/>
  <c r="N16" i="75"/>
  <c r="N92" i="75" s="1"/>
  <c r="N64" i="82"/>
  <c r="N84" i="82" s="1"/>
  <c r="N64" i="81"/>
  <c r="N84" i="81" s="1"/>
  <c r="O64" i="73"/>
  <c r="O84" i="73" s="1"/>
  <c r="O16" i="75"/>
  <c r="O92" i="75" s="1"/>
  <c r="O64" i="81"/>
  <c r="O84" i="81" s="1"/>
  <c r="O64" i="72"/>
  <c r="O84" i="72" s="1"/>
  <c r="O64" i="82"/>
  <c r="O84" i="82" s="1"/>
  <c r="V108" i="82"/>
  <c r="V76" i="75"/>
  <c r="V78" i="75" s="1"/>
  <c r="V87" i="82"/>
  <c r="V106" i="82" s="1"/>
  <c r="Q108" i="73"/>
  <c r="Q62" i="75"/>
  <c r="Q64" i="75" s="1"/>
  <c r="Q87" i="73"/>
  <c r="Q106" i="73" s="1"/>
  <c r="W34" i="75"/>
  <c r="W36" i="75" s="1"/>
  <c r="W87" i="81"/>
  <c r="W106" i="81" s="1"/>
  <c r="W108" i="81"/>
  <c r="P108" i="81"/>
  <c r="P34" i="75"/>
  <c r="P36" i="75" s="1"/>
  <c r="P87" i="81"/>
  <c r="P106" i="81" s="1"/>
  <c r="J64" i="72"/>
  <c r="J84" i="72" s="1"/>
  <c r="R108" i="72"/>
  <c r="R87" i="72"/>
  <c r="R106" i="72" s="1"/>
  <c r="R48" i="75"/>
  <c r="R50" i="75" s="1"/>
  <c r="R40" i="85" s="1"/>
  <c r="T34" i="75"/>
  <c r="T36" i="75" s="1"/>
  <c r="T87" i="81"/>
  <c r="T106" i="81" s="1"/>
  <c r="T108" i="81"/>
  <c r="AA87" i="81"/>
  <c r="AA106" i="81" s="1"/>
  <c r="AA108" i="81"/>
  <c r="AA34" i="75"/>
  <c r="AA36" i="75" s="1"/>
  <c r="Z12" i="85" s="1"/>
  <c r="V87" i="73"/>
  <c r="V106" i="73" s="1"/>
  <c r="V108" i="73"/>
  <c r="V62" i="75"/>
  <c r="V64" i="75" s="1"/>
  <c r="P110" i="73" a="1"/>
  <c r="P110" i="73" s="1"/>
  <c r="P58" i="85" s="1"/>
  <c r="P115" i="73" a="1"/>
  <c r="P115" i="73" s="1"/>
  <c r="P117" i="73" a="1"/>
  <c r="P117" i="73" s="1"/>
  <c r="P112" i="73" a="1"/>
  <c r="P112" i="73" s="1"/>
  <c r="P60" i="85" s="1"/>
  <c r="P111" i="73" a="1"/>
  <c r="P111" i="73" s="1"/>
  <c r="P59" i="85" s="1"/>
  <c r="P56" i="85"/>
  <c r="P113" i="73" a="1"/>
  <c r="P113" i="73" s="1"/>
  <c r="P61" i="85" s="1"/>
  <c r="P116" i="73" a="1"/>
  <c r="P116" i="73" s="1"/>
  <c r="P114" i="73" a="1"/>
  <c r="P114" i="73" s="1"/>
  <c r="P62" i="85" s="1"/>
  <c r="P108" i="72"/>
  <c r="P87" i="72"/>
  <c r="P106" i="72" s="1"/>
  <c r="P48" i="75"/>
  <c r="P50" i="75" s="1"/>
  <c r="P40" i="85" s="1"/>
  <c r="AC108" i="73"/>
  <c r="AC87" i="73"/>
  <c r="AC106" i="73" s="1"/>
  <c r="AC62" i="75"/>
  <c r="AC64" i="75" s="1"/>
  <c r="AE87" i="72"/>
  <c r="AE106" i="72" s="1"/>
  <c r="AE48" i="75"/>
  <c r="AE50" i="75" s="1"/>
  <c r="AE40" i="85" s="1"/>
  <c r="AE108" i="72"/>
  <c r="Y108" i="73"/>
  <c r="Y62" i="75"/>
  <c r="Y64" i="75" s="1"/>
  <c r="Y87" i="73"/>
  <c r="Y106" i="73" s="1"/>
  <c r="Q87" i="72"/>
  <c r="Q106" i="72" s="1"/>
  <c r="Q108" i="72"/>
  <c r="Q48" i="75"/>
  <c r="Q50" i="75" s="1"/>
  <c r="Q40" i="85" s="1"/>
  <c r="AG34" i="75"/>
  <c r="AG36" i="75" s="1"/>
  <c r="AF12" i="85" s="1"/>
  <c r="AG108" i="81"/>
  <c r="AG87" i="81"/>
  <c r="AG106" i="81" s="1"/>
  <c r="AD108" i="72"/>
  <c r="AD87" i="72"/>
  <c r="AD106" i="72" s="1"/>
  <c r="AD48" i="75"/>
  <c r="AD50" i="75" s="1"/>
  <c r="AD40" i="85" s="1"/>
  <c r="U34" i="75"/>
  <c r="U36" i="75" s="1"/>
  <c r="U87" i="81"/>
  <c r="U106" i="81" s="1"/>
  <c r="U108" i="81"/>
  <c r="L64" i="82"/>
  <c r="L84" i="82" s="1"/>
  <c r="L64" i="81"/>
  <c r="L84" i="81" s="1"/>
  <c r="L16" i="75"/>
  <c r="L92" i="75" s="1"/>
  <c r="L64" i="72"/>
  <c r="L84" i="72" s="1"/>
  <c r="L64" i="73"/>
  <c r="L84" i="73" s="1"/>
  <c r="AF87" i="72"/>
  <c r="AF106" i="72" s="1"/>
  <c r="AF108" i="72"/>
  <c r="AF48" i="75"/>
  <c r="AF50" i="75" s="1"/>
  <c r="AF40" i="85" s="1"/>
  <c r="Y87" i="72"/>
  <c r="Y106" i="72" s="1"/>
  <c r="Y48" i="75"/>
  <c r="Y50" i="75" s="1"/>
  <c r="Y40" i="85" s="1"/>
  <c r="Y108" i="72"/>
  <c r="Z108" i="81"/>
  <c r="Z34" i="75"/>
  <c r="Z36" i="75" s="1"/>
  <c r="Z87" i="81"/>
  <c r="Z106" i="81" s="1"/>
  <c r="Q108" i="81"/>
  <c r="Q87" i="81"/>
  <c r="Q106" i="81" s="1"/>
  <c r="Q34" i="75"/>
  <c r="Q36" i="75" s="1"/>
  <c r="AG48" i="75"/>
  <c r="AG50" i="75" s="1"/>
  <c r="AG40" i="85" s="1"/>
  <c r="AG108" i="72"/>
  <c r="AG87" i="72"/>
  <c r="AG106" i="72" s="1"/>
  <c r="J64" i="81"/>
  <c r="J84" i="81" s="1"/>
  <c r="Y108" i="81"/>
  <c r="Y87" i="81"/>
  <c r="Y106" i="81" s="1"/>
  <c r="Y34" i="75"/>
  <c r="Y36" i="75" s="1"/>
  <c r="Q87" i="82"/>
  <c r="Q106" i="82" s="1"/>
  <c r="Q76" i="75"/>
  <c r="Q78" i="75" s="1"/>
  <c r="Q108" i="82"/>
  <c r="AF62" i="75"/>
  <c r="AF64" i="75" s="1"/>
  <c r="AF108" i="73"/>
  <c r="AF87" i="73"/>
  <c r="AF106" i="73" s="1"/>
  <c r="Y87" i="82"/>
  <c r="Y106" i="82" s="1"/>
  <c r="Y108" i="82"/>
  <c r="Y76" i="75"/>
  <c r="Y78" i="75" s="1"/>
  <c r="Z108" i="73"/>
  <c r="Z62" i="75"/>
  <c r="Z64" i="75" s="1"/>
  <c r="Z87" i="73"/>
  <c r="Z106" i="73" s="1"/>
  <c r="AG108" i="73"/>
  <c r="AG62" i="75"/>
  <c r="AG64" i="75" s="1"/>
  <c r="AG87" i="73"/>
  <c r="AG106" i="73" s="1"/>
  <c r="M64" i="81"/>
  <c r="M84" i="81" s="1"/>
  <c r="AB87" i="72"/>
  <c r="AB106" i="72" s="1"/>
  <c r="AB108" i="72"/>
  <c r="AB48" i="75"/>
  <c r="AB50" i="75" s="1"/>
  <c r="AB40" i="85" s="1"/>
  <c r="Z76" i="75"/>
  <c r="Z78" i="75" s="1"/>
  <c r="Z108" i="82"/>
  <c r="Z87" i="82"/>
  <c r="Z106" i="82" s="1"/>
  <c r="M64" i="72"/>
  <c r="M84" i="72" s="1"/>
  <c r="AB108" i="82"/>
  <c r="AB87" i="82"/>
  <c r="AB106" i="82" s="1"/>
  <c r="AB76" i="75"/>
  <c r="AB78" i="75" s="1"/>
  <c r="AF108" i="82"/>
  <c r="AF76" i="75"/>
  <c r="AF78" i="75" s="1"/>
  <c r="AF87" i="82"/>
  <c r="AF106" i="82" s="1"/>
  <c r="AD34" i="75"/>
  <c r="AD36" i="75" s="1"/>
  <c r="AC12" i="85" s="1"/>
  <c r="AD87" i="81"/>
  <c r="AD106" i="81" s="1"/>
  <c r="AD108" i="81"/>
  <c r="Z87" i="72"/>
  <c r="Z106" i="72" s="1"/>
  <c r="Z48" i="75"/>
  <c r="Z50" i="75" s="1"/>
  <c r="Z40" i="85" s="1"/>
  <c r="Z108" i="72"/>
  <c r="AC48" i="75"/>
  <c r="AC50" i="75" s="1"/>
  <c r="AC40" i="85" s="1"/>
  <c r="AC87" i="72"/>
  <c r="AC106" i="72" s="1"/>
  <c r="AC108" i="72"/>
  <c r="W116" i="82" a="1"/>
  <c r="W116" i="82" s="1"/>
  <c r="W115" i="82" a="1"/>
  <c r="W115" i="82" s="1"/>
  <c r="W117" i="82" a="1"/>
  <c r="W117" i="82" s="1"/>
  <c r="W70" i="85"/>
  <c r="AG108" i="82"/>
  <c r="AG87" i="82"/>
  <c r="AG106" i="82" s="1"/>
  <c r="AG76" i="75"/>
  <c r="AG78" i="75" s="1"/>
  <c r="AE34" i="75"/>
  <c r="AE36" i="75" s="1"/>
  <c r="AD12" i="85" s="1"/>
  <c r="AE108" i="81"/>
  <c r="AE87" i="81"/>
  <c r="AE106" i="81" s="1"/>
  <c r="AE87" i="73"/>
  <c r="AE106" i="73" s="1"/>
  <c r="AE108" i="73"/>
  <c r="AE62" i="75"/>
  <c r="AE64" i="75" s="1"/>
  <c r="AF34" i="75"/>
  <c r="AF36" i="75" s="1"/>
  <c r="AE12" i="85" s="1"/>
  <c r="AF108" i="81"/>
  <c r="AF87" i="81"/>
  <c r="AF106" i="81" s="1"/>
  <c r="AD62" i="75"/>
  <c r="AD64" i="75" s="1"/>
  <c r="AD108" i="73"/>
  <c r="AD87" i="73"/>
  <c r="AD106" i="73" s="1"/>
  <c r="R34" i="75"/>
  <c r="R36" i="75" s="1"/>
  <c r="R87" i="81"/>
  <c r="R106" i="81" s="1"/>
  <c r="R108" i="81"/>
  <c r="AC34" i="75"/>
  <c r="AC36" i="75" s="1"/>
  <c r="AB12" i="85" s="1"/>
  <c r="AC87" i="81"/>
  <c r="AC106" i="81" s="1"/>
  <c r="AC108" i="81"/>
  <c r="U108" i="72"/>
  <c r="U48" i="75"/>
  <c r="U50" i="75" s="1"/>
  <c r="U40" i="85" s="1"/>
  <c r="U87" i="72"/>
  <c r="U106" i="72" s="1"/>
  <c r="F44" i="75"/>
  <c r="R108" i="73"/>
  <c r="R87" i="73"/>
  <c r="R106" i="73" s="1"/>
  <c r="R62" i="75"/>
  <c r="R64" i="75" s="1"/>
  <c r="AC108" i="82"/>
  <c r="AC87" i="82"/>
  <c r="AC106" i="82" s="1"/>
  <c r="AC76" i="75"/>
  <c r="AC78" i="75" s="1"/>
  <c r="U62" i="75"/>
  <c r="U64" i="75" s="1"/>
  <c r="U87" i="73"/>
  <c r="U106" i="73" s="1"/>
  <c r="U108" i="73"/>
  <c r="P116" i="82" l="1" a="1"/>
  <c r="P116" i="82" s="1"/>
  <c r="P111" i="82" a="1"/>
  <c r="P111" i="82" s="1"/>
  <c r="P73" i="85" s="1"/>
  <c r="P114" i="82" a="1"/>
  <c r="P114" i="82" s="1"/>
  <c r="P76" i="85" s="1"/>
  <c r="P112" i="82" a="1"/>
  <c r="P112" i="82" s="1"/>
  <c r="P74" i="85" s="1"/>
  <c r="W112" i="73" a="1"/>
  <c r="W112" i="73" s="1"/>
  <c r="W60" i="85" s="1"/>
  <c r="P70" i="85"/>
  <c r="P110" i="82" a="1"/>
  <c r="P110" i="82" s="1"/>
  <c r="P72" i="85" s="1"/>
  <c r="P113" i="82" a="1"/>
  <c r="P113" i="82" s="1"/>
  <c r="P75" i="85" s="1"/>
  <c r="K87" i="82"/>
  <c r="K106" i="82" s="1"/>
  <c r="K112" i="82" s="1" a="1"/>
  <c r="K112" i="82" s="1"/>
  <c r="K74" i="85" s="1"/>
  <c r="P117" i="82" a="1"/>
  <c r="P117" i="82" s="1"/>
  <c r="V113" i="73" a="1"/>
  <c r="V113" i="73" s="1"/>
  <c r="V61" i="85" s="1"/>
  <c r="W113" i="82" a="1"/>
  <c r="W113" i="82" s="1"/>
  <c r="W75" i="85" s="1"/>
  <c r="W110" i="82" a="1"/>
  <c r="W110" i="82" s="1"/>
  <c r="W72" i="85" s="1"/>
  <c r="J62" i="75"/>
  <c r="J64" i="75" s="1"/>
  <c r="J108" i="73"/>
  <c r="J110" i="73" s="1" a="1"/>
  <c r="J110" i="73" s="1"/>
  <c r="J58" i="85" s="1"/>
  <c r="W114" i="73" a="1"/>
  <c r="W114" i="73" s="1"/>
  <c r="W62" i="85" s="1"/>
  <c r="J108" i="82"/>
  <c r="K76" i="75"/>
  <c r="K78" i="75" s="1"/>
  <c r="J87" i="82"/>
  <c r="J106" i="82" s="1"/>
  <c r="J115" i="82" s="1" a="1"/>
  <c r="J115" i="82" s="1"/>
  <c r="M62" i="75"/>
  <c r="M64" i="75" s="1"/>
  <c r="M87" i="73"/>
  <c r="M106" i="73" s="1"/>
  <c r="M110" i="73" s="1" a="1"/>
  <c r="M110" i="73" s="1"/>
  <c r="M58" i="85" s="1"/>
  <c r="K108" i="81"/>
  <c r="K112" i="81" s="1" a="1"/>
  <c r="K112" i="81" s="1"/>
  <c r="K32" i="85" s="1"/>
  <c r="K34" i="75"/>
  <c r="K36" i="75" s="1"/>
  <c r="K108" i="72"/>
  <c r="K114" i="72" s="1" a="1"/>
  <c r="K114" i="72" s="1"/>
  <c r="K48" i="85" s="1"/>
  <c r="K48" i="75"/>
  <c r="K50" i="75" s="1"/>
  <c r="K40" i="85" s="1"/>
  <c r="W111" i="73" a="1"/>
  <c r="W111" i="73" s="1"/>
  <c r="W59" i="85" s="1"/>
  <c r="W113" i="73" a="1"/>
  <c r="W113" i="73" s="1"/>
  <c r="W61" i="85" s="1"/>
  <c r="W114" i="82" a="1"/>
  <c r="W114" i="82" s="1"/>
  <c r="W76" i="85" s="1"/>
  <c r="W111" i="82" a="1"/>
  <c r="W111" i="82" s="1"/>
  <c r="W73" i="85" s="1"/>
  <c r="M108" i="82"/>
  <c r="M114" i="82" s="1" a="1"/>
  <c r="M114" i="82" s="1"/>
  <c r="M76" i="85" s="1"/>
  <c r="M76" i="75"/>
  <c r="M78" i="75" s="1"/>
  <c r="Q110" i="82" a="1"/>
  <c r="Q110" i="82" s="1"/>
  <c r="Q72" i="85" s="1"/>
  <c r="L108" i="81"/>
  <c r="L34" i="75"/>
  <c r="L36" i="75" s="1"/>
  <c r="L87" i="81"/>
  <c r="L106" i="81" s="1"/>
  <c r="V114" i="73" a="1"/>
  <c r="V114" i="73" s="1"/>
  <c r="V62" i="85" s="1"/>
  <c r="V116" i="73" a="1"/>
  <c r="V116" i="73" s="1"/>
  <c r="V56" i="85"/>
  <c r="V115" i="73" a="1"/>
  <c r="V115" i="73" s="1"/>
  <c r="V117" i="73" a="1"/>
  <c r="V117" i="73" s="1"/>
  <c r="V110" i="73" a="1"/>
  <c r="V110" i="73" s="1"/>
  <c r="V58" i="85" s="1"/>
  <c r="V112" i="73" a="1"/>
  <c r="V112" i="73" s="1"/>
  <c r="V60" i="85" s="1"/>
  <c r="V111" i="73" a="1"/>
  <c r="V111" i="73" s="1"/>
  <c r="V59" i="85" s="1"/>
  <c r="V115" i="82" a="1"/>
  <c r="V115" i="82" s="1"/>
  <c r="V110" i="82" a="1"/>
  <c r="V110" i="82" s="1"/>
  <c r="V72" i="85" s="1"/>
  <c r="V112" i="82" a="1"/>
  <c r="V112" i="82" s="1"/>
  <c r="V74" i="85" s="1"/>
  <c r="V114" i="82" a="1"/>
  <c r="V114" i="82" s="1"/>
  <c r="V76" i="85" s="1"/>
  <c r="V70" i="85"/>
  <c r="V111" i="82" a="1"/>
  <c r="V111" i="82" s="1"/>
  <c r="V73" i="85" s="1"/>
  <c r="V117" i="82" a="1"/>
  <c r="V117" i="82" s="1"/>
  <c r="V116" i="82" a="1"/>
  <c r="V116" i="82" s="1"/>
  <c r="V113" i="82" a="1"/>
  <c r="V113" i="82" s="1"/>
  <c r="V75" i="85" s="1"/>
  <c r="U112" i="82" a="1"/>
  <c r="U112" i="82" s="1"/>
  <c r="U74" i="85" s="1"/>
  <c r="U70" i="85"/>
  <c r="U115" i="82" a="1"/>
  <c r="U115" i="82" s="1"/>
  <c r="U117" i="82" a="1"/>
  <c r="U117" i="82" s="1"/>
  <c r="U114" i="82" a="1"/>
  <c r="U114" i="82" s="1"/>
  <c r="U76" i="85" s="1"/>
  <c r="U116" i="82" a="1"/>
  <c r="U116" i="82" s="1"/>
  <c r="U111" i="82" a="1"/>
  <c r="U111" i="82" s="1"/>
  <c r="U73" i="85" s="1"/>
  <c r="U113" i="82" a="1"/>
  <c r="U113" i="82" s="1"/>
  <c r="U75" i="85" s="1"/>
  <c r="U110" i="82" a="1"/>
  <c r="U110" i="82" s="1"/>
  <c r="U72" i="85" s="1"/>
  <c r="AE110" i="73" a="1"/>
  <c r="AE110" i="73" s="1"/>
  <c r="AE58" i="85" s="1"/>
  <c r="AE111" i="73" a="1"/>
  <c r="AE111" i="73" s="1"/>
  <c r="AE59" i="85" s="1"/>
  <c r="AE56" i="85"/>
  <c r="AE113" i="73" a="1"/>
  <c r="AE113" i="73" s="1"/>
  <c r="AE61" i="85" s="1"/>
  <c r="AE114" i="73" a="1"/>
  <c r="AE114" i="73" s="1"/>
  <c r="AE62" i="85" s="1"/>
  <c r="AE115" i="73" a="1"/>
  <c r="AE115" i="73" s="1"/>
  <c r="AE117" i="73" a="1"/>
  <c r="AE117" i="73" s="1"/>
  <c r="AE112" i="73" a="1"/>
  <c r="AE112" i="73" s="1"/>
  <c r="AE60" i="85" s="1"/>
  <c r="AE116" i="73" a="1"/>
  <c r="AE116" i="73" s="1"/>
  <c r="AC42" i="85"/>
  <c r="AC112" i="72" a="1"/>
  <c r="AC112" i="72" s="1"/>
  <c r="AC46" i="85" s="1"/>
  <c r="AC110" i="72" a="1"/>
  <c r="AC110" i="72" s="1"/>
  <c r="AC44" i="85" s="1"/>
  <c r="AC117" i="72" a="1"/>
  <c r="AC117" i="72" s="1"/>
  <c r="AC113" i="72" a="1"/>
  <c r="AC113" i="72" s="1"/>
  <c r="AC47" i="85" s="1"/>
  <c r="AC111" i="72" a="1"/>
  <c r="AC111" i="72" s="1"/>
  <c r="AC45" i="85" s="1"/>
  <c r="AC116" i="72" a="1"/>
  <c r="AC116" i="72" s="1"/>
  <c r="AC115" i="72" a="1"/>
  <c r="AC115" i="72" s="1"/>
  <c r="AC114" i="72" a="1"/>
  <c r="AC114" i="72" s="1"/>
  <c r="AC48" i="85" s="1"/>
  <c r="AB112" i="72" a="1"/>
  <c r="AB112" i="72" s="1"/>
  <c r="AB46" i="85" s="1"/>
  <c r="AB111" i="72" a="1"/>
  <c r="AB111" i="72" s="1"/>
  <c r="AB45" i="85" s="1"/>
  <c r="AB115" i="72" a="1"/>
  <c r="AB115" i="72" s="1"/>
  <c r="AB117" i="72" a="1"/>
  <c r="AB117" i="72" s="1"/>
  <c r="AB113" i="72" a="1"/>
  <c r="AB113" i="72" s="1"/>
  <c r="AB47" i="85" s="1"/>
  <c r="AB42" i="85"/>
  <c r="AB116" i="72" a="1"/>
  <c r="AB116" i="72" s="1"/>
  <c r="AB110" i="72" a="1"/>
  <c r="AB110" i="72" s="1"/>
  <c r="AB44" i="85" s="1"/>
  <c r="AB114" i="72" a="1"/>
  <c r="AB114" i="72" s="1"/>
  <c r="AB48" i="85" s="1"/>
  <c r="J34" i="75"/>
  <c r="J36" i="75" s="1"/>
  <c r="J108" i="81"/>
  <c r="J87" i="81"/>
  <c r="J106" i="81" s="1"/>
  <c r="L108" i="82"/>
  <c r="L76" i="75"/>
  <c r="L78" i="75" s="1"/>
  <c r="L87" i="82"/>
  <c r="L106" i="82" s="1"/>
  <c r="AC56" i="85"/>
  <c r="AC113" i="73" a="1"/>
  <c r="AC113" i="73" s="1"/>
  <c r="AC61" i="85" s="1"/>
  <c r="AC111" i="73" a="1"/>
  <c r="AC111" i="73" s="1"/>
  <c r="AC59" i="85" s="1"/>
  <c r="AC116" i="73" a="1"/>
  <c r="AC116" i="73" s="1"/>
  <c r="AC114" i="73" a="1"/>
  <c r="AC114" i="73" s="1"/>
  <c r="AC62" i="85" s="1"/>
  <c r="AC115" i="73" a="1"/>
  <c r="AC115" i="73" s="1"/>
  <c r="AC112" i="73" a="1"/>
  <c r="AC112" i="73" s="1"/>
  <c r="AC60" i="85" s="1"/>
  <c r="AC110" i="73" a="1"/>
  <c r="AC110" i="73" s="1"/>
  <c r="AC58" i="85" s="1"/>
  <c r="AC117" i="73" a="1"/>
  <c r="AC117" i="73" s="1"/>
  <c r="N87" i="72"/>
  <c r="N106" i="72" s="1"/>
  <c r="N48" i="75"/>
  <c r="N50" i="75" s="1"/>
  <c r="N40" i="85" s="1"/>
  <c r="N108" i="72"/>
  <c r="AD110" i="82" a="1"/>
  <c r="AD110" i="82" s="1"/>
  <c r="AD72" i="85" s="1"/>
  <c r="AD113" i="82" a="1"/>
  <c r="AD113" i="82" s="1"/>
  <c r="AD75" i="85" s="1"/>
  <c r="AD115" i="82" a="1"/>
  <c r="AD115" i="82" s="1"/>
  <c r="AD114" i="82" a="1"/>
  <c r="AD114" i="82" s="1"/>
  <c r="AD76" i="85" s="1"/>
  <c r="AD70" i="85"/>
  <c r="AD117" i="82" a="1"/>
  <c r="AD117" i="82" s="1"/>
  <c r="AD112" i="82" a="1"/>
  <c r="AD112" i="82" s="1"/>
  <c r="AD74" i="85" s="1"/>
  <c r="AD116" i="82" a="1"/>
  <c r="AD116" i="82" s="1"/>
  <c r="AD111" i="82" a="1"/>
  <c r="AD111" i="82" s="1"/>
  <c r="AD73" i="85" s="1"/>
  <c r="AE113" i="81" a="1"/>
  <c r="AE113" i="81" s="1"/>
  <c r="AE33" i="85" s="1"/>
  <c r="AE110" i="81" a="1"/>
  <c r="AE110" i="81" s="1"/>
  <c r="AE30" i="85" s="1"/>
  <c r="AE115" i="81" a="1"/>
  <c r="AE115" i="81" s="1"/>
  <c r="AE114" i="81" a="1"/>
  <c r="AE114" i="81" s="1"/>
  <c r="AE34" i="85" s="1"/>
  <c r="AE111" i="81" a="1"/>
  <c r="AE111" i="81" s="1"/>
  <c r="AE31" i="85" s="1"/>
  <c r="AE116" i="81" a="1"/>
  <c r="AE116" i="81" s="1"/>
  <c r="AE117" i="81" a="1"/>
  <c r="AE117" i="81" s="1"/>
  <c r="AE112" i="81" a="1"/>
  <c r="AE112" i="81" s="1"/>
  <c r="AE32" i="85" s="1"/>
  <c r="AE28" i="85"/>
  <c r="M87" i="81"/>
  <c r="M106" i="81" s="1"/>
  <c r="M34" i="75"/>
  <c r="M36" i="75" s="1"/>
  <c r="M108" i="81"/>
  <c r="AG116" i="72" a="1"/>
  <c r="AG116" i="72" s="1"/>
  <c r="AG114" i="72" a="1"/>
  <c r="AG114" i="72" s="1"/>
  <c r="AG48" i="85" s="1"/>
  <c r="AG42" i="85"/>
  <c r="AG115" i="72" a="1"/>
  <c r="AG115" i="72" s="1"/>
  <c r="AG113" i="72" a="1"/>
  <c r="AG113" i="72" s="1"/>
  <c r="AG47" i="85" s="1"/>
  <c r="AG112" i="72" a="1"/>
  <c r="AG112" i="72" s="1"/>
  <c r="AG46" i="85" s="1"/>
  <c r="AG111" i="72" a="1"/>
  <c r="AG111" i="72" s="1"/>
  <c r="AG45" i="85" s="1"/>
  <c r="AG110" i="72" a="1"/>
  <c r="AG110" i="72" s="1"/>
  <c r="AG44" i="85" s="1"/>
  <c r="AG117" i="72" a="1"/>
  <c r="AG117" i="72" s="1"/>
  <c r="V42" i="85"/>
  <c r="V115" i="72" a="1"/>
  <c r="V115" i="72" s="1"/>
  <c r="V110" i="72" a="1"/>
  <c r="V110" i="72" s="1"/>
  <c r="V44" i="85" s="1"/>
  <c r="V113" i="72" a="1"/>
  <c r="V113" i="72" s="1"/>
  <c r="V47" i="85" s="1"/>
  <c r="V111" i="72" a="1"/>
  <c r="V111" i="72" s="1"/>
  <c r="V45" i="85" s="1"/>
  <c r="V114" i="72" a="1"/>
  <c r="V114" i="72" s="1"/>
  <c r="V48" i="85" s="1"/>
  <c r="V112" i="72" a="1"/>
  <c r="V112" i="72" s="1"/>
  <c r="V46" i="85" s="1"/>
  <c r="V117" i="72" a="1"/>
  <c r="V117" i="72" s="1"/>
  <c r="V116" i="72" a="1"/>
  <c r="V116" i="72" s="1"/>
  <c r="K116" i="72" a="1"/>
  <c r="K116" i="72" s="1"/>
  <c r="K115" i="72" a="1"/>
  <c r="K115" i="72" s="1"/>
  <c r="K42" i="85"/>
  <c r="K117" i="72" a="1"/>
  <c r="K117" i="72" s="1"/>
  <c r="U113" i="73" a="1"/>
  <c r="U113" i="73" s="1"/>
  <c r="U61" i="85" s="1"/>
  <c r="U116" i="73" a="1"/>
  <c r="U116" i="73" s="1"/>
  <c r="U112" i="73" a="1"/>
  <c r="U112" i="73" s="1"/>
  <c r="U60" i="85" s="1"/>
  <c r="U56" i="85"/>
  <c r="U114" i="73" a="1"/>
  <c r="U114" i="73" s="1"/>
  <c r="U62" i="85" s="1"/>
  <c r="U111" i="73" a="1"/>
  <c r="U111" i="73" s="1"/>
  <c r="U59" i="85" s="1"/>
  <c r="U110" i="73" a="1"/>
  <c r="U110" i="73" s="1"/>
  <c r="U58" i="85" s="1"/>
  <c r="U117" i="73" a="1"/>
  <c r="U117" i="73" s="1"/>
  <c r="U115" i="73" a="1"/>
  <c r="U115" i="73" s="1"/>
  <c r="AG110" i="73" a="1"/>
  <c r="AG110" i="73" s="1"/>
  <c r="AG58" i="85" s="1"/>
  <c r="AG116" i="73" a="1"/>
  <c r="AG116" i="73" s="1"/>
  <c r="AG115" i="73" a="1"/>
  <c r="AG115" i="73" s="1"/>
  <c r="AG114" i="73" a="1"/>
  <c r="AG114" i="73" s="1"/>
  <c r="AG62" i="85" s="1"/>
  <c r="AG117" i="73" a="1"/>
  <c r="AG117" i="73" s="1"/>
  <c r="AG56" i="85"/>
  <c r="AG112" i="73" a="1"/>
  <c r="AG112" i="73" s="1"/>
  <c r="AG60" i="85" s="1"/>
  <c r="AG111" i="73" a="1"/>
  <c r="AG111" i="73" s="1"/>
  <c r="AG59" i="85" s="1"/>
  <c r="AG113" i="73" a="1"/>
  <c r="AG113" i="73" s="1"/>
  <c r="AG61" i="85" s="1"/>
  <c r="U28" i="85"/>
  <c r="U114" i="81" a="1"/>
  <c r="U114" i="81" s="1"/>
  <c r="U34" i="85" s="1"/>
  <c r="U112" i="81" a="1"/>
  <c r="U112" i="81" s="1"/>
  <c r="U32" i="85" s="1"/>
  <c r="U117" i="81" a="1"/>
  <c r="U117" i="81" s="1"/>
  <c r="U110" i="81" a="1"/>
  <c r="U110" i="81" s="1"/>
  <c r="U30" i="85" s="1"/>
  <c r="U111" i="81" a="1"/>
  <c r="U111" i="81" s="1"/>
  <c r="U31" i="85" s="1"/>
  <c r="U116" i="81" a="1"/>
  <c r="U116" i="81" s="1"/>
  <c r="U113" i="81" a="1"/>
  <c r="U113" i="81" s="1"/>
  <c r="U33" i="85" s="1"/>
  <c r="U115" i="81" a="1"/>
  <c r="U115" i="81" s="1"/>
  <c r="AA113" i="81" a="1"/>
  <c r="AA113" i="81" s="1"/>
  <c r="AA33" i="85" s="1"/>
  <c r="AA114" i="81" a="1"/>
  <c r="AA114" i="81" s="1"/>
  <c r="AA34" i="85" s="1"/>
  <c r="AA115" i="81" a="1"/>
  <c r="AA115" i="81" s="1"/>
  <c r="AA117" i="81" a="1"/>
  <c r="AA117" i="81" s="1"/>
  <c r="AA112" i="81" a="1"/>
  <c r="AA112" i="81" s="1"/>
  <c r="AA32" i="85" s="1"/>
  <c r="AA111" i="81" a="1"/>
  <c r="AA111" i="81" s="1"/>
  <c r="AA31" i="85" s="1"/>
  <c r="AA116" i="81" a="1"/>
  <c r="AA116" i="81" s="1"/>
  <c r="AA28" i="85"/>
  <c r="AA110" i="81" a="1"/>
  <c r="AA110" i="81" s="1"/>
  <c r="AA30" i="85" s="1"/>
  <c r="O76" i="75"/>
  <c r="O78" i="75" s="1"/>
  <c r="O87" i="82"/>
  <c r="O106" i="82" s="1"/>
  <c r="O108" i="82"/>
  <c r="T111" i="73" a="1"/>
  <c r="T111" i="73" s="1"/>
  <c r="T59" i="85" s="1"/>
  <c r="T115" i="73" a="1"/>
  <c r="T115" i="73" s="1"/>
  <c r="T117" i="73" a="1"/>
  <c r="T117" i="73" s="1"/>
  <c r="T116" i="73" a="1"/>
  <c r="T116" i="73" s="1"/>
  <c r="T114" i="73" a="1"/>
  <c r="T114" i="73" s="1"/>
  <c r="T62" i="85" s="1"/>
  <c r="T110" i="73" a="1"/>
  <c r="T110" i="73" s="1"/>
  <c r="T58" i="85" s="1"/>
  <c r="T112" i="73" a="1"/>
  <c r="T112" i="73" s="1"/>
  <c r="T60" i="85" s="1"/>
  <c r="T113" i="73" a="1"/>
  <c r="T113" i="73" s="1"/>
  <c r="T61" i="85" s="1"/>
  <c r="T56" i="85"/>
  <c r="S117" i="73" a="1"/>
  <c r="S117" i="73" s="1"/>
  <c r="S114" i="73" a="1"/>
  <c r="S114" i="73" s="1"/>
  <c r="S62" i="85" s="1"/>
  <c r="S116" i="73" a="1"/>
  <c r="S116" i="73" s="1"/>
  <c r="S56" i="85"/>
  <c r="S110" i="73" a="1"/>
  <c r="S110" i="73" s="1"/>
  <c r="S58" i="85" s="1"/>
  <c r="S113" i="73" a="1"/>
  <c r="S113" i="73" s="1"/>
  <c r="S61" i="85" s="1"/>
  <c r="S115" i="73" a="1"/>
  <c r="S115" i="73" s="1"/>
  <c r="S111" i="73" a="1"/>
  <c r="S111" i="73" s="1"/>
  <c r="S59" i="85" s="1"/>
  <c r="S112" i="73" a="1"/>
  <c r="S112" i="73" s="1"/>
  <c r="S60" i="85" s="1"/>
  <c r="X28" i="85"/>
  <c r="X111" i="81" a="1"/>
  <c r="X111" i="81" s="1"/>
  <c r="X31" i="85" s="1"/>
  <c r="X116" i="81" a="1"/>
  <c r="X116" i="81" s="1"/>
  <c r="X112" i="81" a="1"/>
  <c r="X112" i="81" s="1"/>
  <c r="X32" i="85" s="1"/>
  <c r="X110" i="81" a="1"/>
  <c r="X110" i="81" s="1"/>
  <c r="X30" i="85" s="1"/>
  <c r="X114" i="81" a="1"/>
  <c r="X114" i="81" s="1"/>
  <c r="X34" i="85" s="1"/>
  <c r="X115" i="81" a="1"/>
  <c r="X115" i="81" s="1"/>
  <c r="X113" i="81" a="1"/>
  <c r="X113" i="81" s="1"/>
  <c r="X33" i="85" s="1"/>
  <c r="X117" i="81" a="1"/>
  <c r="X117" i="81" s="1"/>
  <c r="M87" i="72"/>
  <c r="M106" i="72" s="1"/>
  <c r="M108" i="72"/>
  <c r="M48" i="75"/>
  <c r="M50" i="75" s="1"/>
  <c r="M40" i="85" s="1"/>
  <c r="W79" i="85"/>
  <c r="W77" i="85"/>
  <c r="W78" i="85"/>
  <c r="Q70" i="85"/>
  <c r="Q116" i="82" a="1"/>
  <c r="Q116" i="82" s="1"/>
  <c r="Q117" i="82" a="1"/>
  <c r="Q117" i="82" s="1"/>
  <c r="Q115" i="82" a="1"/>
  <c r="Q115" i="82" s="1"/>
  <c r="Q113" i="82" a="1"/>
  <c r="Q113" i="82" s="1"/>
  <c r="Q75" i="85" s="1"/>
  <c r="Q111" i="82" a="1"/>
  <c r="Q111" i="82" s="1"/>
  <c r="Q73" i="85" s="1"/>
  <c r="Q112" i="82" a="1"/>
  <c r="Q112" i="82" s="1"/>
  <c r="Q74" i="85" s="1"/>
  <c r="Q114" i="82" a="1"/>
  <c r="Q114" i="82" s="1"/>
  <c r="Q76" i="85" s="1"/>
  <c r="L87" i="73"/>
  <c r="L106" i="73" s="1"/>
  <c r="L62" i="75"/>
  <c r="L64" i="75" s="1"/>
  <c r="L108" i="73"/>
  <c r="Q115" i="73" a="1"/>
  <c r="Q115" i="73" s="1"/>
  <c r="Q56" i="85"/>
  <c r="Q114" i="73" a="1"/>
  <c r="Q114" i="73" s="1"/>
  <c r="Q62" i="85" s="1"/>
  <c r="Q110" i="73" a="1"/>
  <c r="Q110" i="73" s="1"/>
  <c r="Q58" i="85" s="1"/>
  <c r="Q113" i="73" a="1"/>
  <c r="Q113" i="73" s="1"/>
  <c r="Q61" i="85" s="1"/>
  <c r="Q116" i="73" a="1"/>
  <c r="Q116" i="73" s="1"/>
  <c r="Q117" i="73" a="1"/>
  <c r="Q117" i="73" s="1"/>
  <c r="Q111" i="73" a="1"/>
  <c r="Q111" i="73" s="1"/>
  <c r="Q59" i="85" s="1"/>
  <c r="Q112" i="73" a="1"/>
  <c r="Q112" i="73" s="1"/>
  <c r="Q60" i="85" s="1"/>
  <c r="AB110" i="81" a="1"/>
  <c r="AB110" i="81" s="1"/>
  <c r="AB30" i="85" s="1"/>
  <c r="AB111" i="81" a="1"/>
  <c r="AB111" i="81" s="1"/>
  <c r="AB31" i="85" s="1"/>
  <c r="AB113" i="81" a="1"/>
  <c r="AB113" i="81" s="1"/>
  <c r="AB33" i="85" s="1"/>
  <c r="AB115" i="81" a="1"/>
  <c r="AB115" i="81" s="1"/>
  <c r="AB112" i="81" a="1"/>
  <c r="AB112" i="81" s="1"/>
  <c r="AB32" i="85" s="1"/>
  <c r="AB117" i="81" a="1"/>
  <c r="AB117" i="81" s="1"/>
  <c r="AB114" i="81" a="1"/>
  <c r="AB114" i="81" s="1"/>
  <c r="AB34" i="85" s="1"/>
  <c r="AB116" i="81" a="1"/>
  <c r="AB116" i="81" s="1"/>
  <c r="AB28" i="85"/>
  <c r="R111" i="73" a="1"/>
  <c r="R111" i="73" s="1"/>
  <c r="R59" i="85" s="1"/>
  <c r="R112" i="73" a="1"/>
  <c r="R112" i="73" s="1"/>
  <c r="R60" i="85" s="1"/>
  <c r="R117" i="73" a="1"/>
  <c r="R117" i="73" s="1"/>
  <c r="R113" i="73" a="1"/>
  <c r="R113" i="73" s="1"/>
  <c r="R61" i="85" s="1"/>
  <c r="R56" i="85"/>
  <c r="R114" i="73" a="1"/>
  <c r="R114" i="73" s="1"/>
  <c r="R62" i="85" s="1"/>
  <c r="R116" i="73" a="1"/>
  <c r="R116" i="73" s="1"/>
  <c r="R115" i="73" a="1"/>
  <c r="R115" i="73" s="1"/>
  <c r="R110" i="73" a="1"/>
  <c r="R110" i="73" s="1"/>
  <c r="R58" i="85" s="1"/>
  <c r="Y116" i="81" a="1"/>
  <c r="Y116" i="81" s="1"/>
  <c r="Y28" i="85"/>
  <c r="Y110" i="81" a="1"/>
  <c r="Y110" i="81" s="1"/>
  <c r="Y30" i="85" s="1"/>
  <c r="Y111" i="81" a="1"/>
  <c r="Y111" i="81" s="1"/>
  <c r="Y31" i="85" s="1"/>
  <c r="Y115" i="81" a="1"/>
  <c r="Y115" i="81" s="1"/>
  <c r="Y117" i="81" a="1"/>
  <c r="Y117" i="81" s="1"/>
  <c r="Y114" i="81" a="1"/>
  <c r="Y114" i="81" s="1"/>
  <c r="Y34" i="85" s="1"/>
  <c r="Y113" i="81" a="1"/>
  <c r="Y113" i="81" s="1"/>
  <c r="Y33" i="85" s="1"/>
  <c r="Y112" i="81" a="1"/>
  <c r="Y112" i="81" s="1"/>
  <c r="Y32" i="85" s="1"/>
  <c r="U116" i="72" a="1"/>
  <c r="U116" i="72" s="1"/>
  <c r="U42" i="85"/>
  <c r="U117" i="72" a="1"/>
  <c r="U117" i="72" s="1"/>
  <c r="U115" i="72" a="1"/>
  <c r="U115" i="72" s="1"/>
  <c r="U111" i="72" a="1"/>
  <c r="U111" i="72" s="1"/>
  <c r="U45" i="85" s="1"/>
  <c r="U113" i="72" a="1"/>
  <c r="U113" i="72" s="1"/>
  <c r="U47" i="85" s="1"/>
  <c r="U112" i="72" a="1"/>
  <c r="U112" i="72" s="1"/>
  <c r="U46" i="85" s="1"/>
  <c r="U110" i="72" a="1"/>
  <c r="U110" i="72" s="1"/>
  <c r="U44" i="85" s="1"/>
  <c r="U114" i="72" a="1"/>
  <c r="U114" i="72" s="1"/>
  <c r="U48" i="85" s="1"/>
  <c r="O48" i="75"/>
  <c r="O50" i="75" s="1"/>
  <c r="O40" i="85" s="1"/>
  <c r="O87" i="72"/>
  <c r="O106" i="72" s="1"/>
  <c r="O108" i="72"/>
  <c r="V116" i="81" a="1"/>
  <c r="V116" i="81" s="1"/>
  <c r="V114" i="81" a="1"/>
  <c r="V114" i="81" s="1"/>
  <c r="V34" i="85" s="1"/>
  <c r="V112" i="81" a="1"/>
  <c r="V112" i="81" s="1"/>
  <c r="V32" i="85" s="1"/>
  <c r="V115" i="81" a="1"/>
  <c r="V115" i="81" s="1"/>
  <c r="V117" i="81" a="1"/>
  <c r="V117" i="81" s="1"/>
  <c r="V113" i="81" a="1"/>
  <c r="V113" i="81" s="1"/>
  <c r="V33" i="85" s="1"/>
  <c r="V111" i="81" a="1"/>
  <c r="V111" i="81" s="1"/>
  <c r="V31" i="85" s="1"/>
  <c r="V28" i="85"/>
  <c r="V110" i="81" a="1"/>
  <c r="V110" i="81" s="1"/>
  <c r="V30" i="85" s="1"/>
  <c r="Z117" i="72" a="1"/>
  <c r="Z117" i="72" s="1"/>
  <c r="Z116" i="72" a="1"/>
  <c r="Z116" i="72" s="1"/>
  <c r="Z113" i="72" a="1"/>
  <c r="Z113" i="72" s="1"/>
  <c r="Z47" i="85" s="1"/>
  <c r="Z112" i="72" a="1"/>
  <c r="Z112" i="72" s="1"/>
  <c r="Z46" i="85" s="1"/>
  <c r="Z42" i="85"/>
  <c r="Z115" i="72" a="1"/>
  <c r="Z115" i="72" s="1"/>
  <c r="Z111" i="72" a="1"/>
  <c r="Z111" i="72" s="1"/>
  <c r="Z45" i="85" s="1"/>
  <c r="Z114" i="72" a="1"/>
  <c r="Z114" i="72" s="1"/>
  <c r="Z48" i="85" s="1"/>
  <c r="Z110" i="72" a="1"/>
  <c r="Z110" i="72" s="1"/>
  <c r="Z44" i="85" s="1"/>
  <c r="T110" i="81" a="1"/>
  <c r="T110" i="81" s="1"/>
  <c r="T30" i="85" s="1"/>
  <c r="T114" i="81" a="1"/>
  <c r="T114" i="81" s="1"/>
  <c r="T34" i="85" s="1"/>
  <c r="T112" i="81" a="1"/>
  <c r="T112" i="81" s="1"/>
  <c r="T32" i="85" s="1"/>
  <c r="T115" i="81" a="1"/>
  <c r="T115" i="81" s="1"/>
  <c r="T117" i="81" a="1"/>
  <c r="T117" i="81" s="1"/>
  <c r="T116" i="81" a="1"/>
  <c r="T116" i="81" s="1"/>
  <c r="T111" i="81" a="1"/>
  <c r="T111" i="81" s="1"/>
  <c r="T31" i="85" s="1"/>
  <c r="T113" i="81" a="1"/>
  <c r="T113" i="81" s="1"/>
  <c r="T33" i="85" s="1"/>
  <c r="T28" i="85"/>
  <c r="O34" i="75"/>
  <c r="O36" i="75" s="1"/>
  <c r="O87" i="81"/>
  <c r="O106" i="81" s="1"/>
  <c r="O108" i="81"/>
  <c r="S117" i="72" a="1"/>
  <c r="S117" i="72" s="1"/>
  <c r="S115" i="72" a="1"/>
  <c r="S115" i="72" s="1"/>
  <c r="S42" i="85"/>
  <c r="S110" i="72" a="1"/>
  <c r="S110" i="72" s="1"/>
  <c r="S44" i="85" s="1"/>
  <c r="S116" i="72" a="1"/>
  <c r="S116" i="72" s="1"/>
  <c r="S113" i="72" a="1"/>
  <c r="S113" i="72" s="1"/>
  <c r="S47" i="85" s="1"/>
  <c r="S112" i="72" a="1"/>
  <c r="S112" i="72" s="1"/>
  <c r="S46" i="85" s="1"/>
  <c r="S111" i="72" a="1"/>
  <c r="S111" i="72" s="1"/>
  <c r="S45" i="85" s="1"/>
  <c r="S114" i="72" a="1"/>
  <c r="S114" i="72" s="1"/>
  <c r="S48" i="85" s="1"/>
  <c r="Z117" i="73" a="1"/>
  <c r="Z117" i="73" s="1"/>
  <c r="Z111" i="73" a="1"/>
  <c r="Z111" i="73" s="1"/>
  <c r="Z59" i="85" s="1"/>
  <c r="Z110" i="73" a="1"/>
  <c r="Z110" i="73" s="1"/>
  <c r="Z58" i="85" s="1"/>
  <c r="Z115" i="73" a="1"/>
  <c r="Z115" i="73" s="1"/>
  <c r="Z56" i="85"/>
  <c r="Z116" i="73" a="1"/>
  <c r="Z116" i="73" s="1"/>
  <c r="Z112" i="73" a="1"/>
  <c r="Z112" i="73" s="1"/>
  <c r="Z60" i="85" s="1"/>
  <c r="Z114" i="73" a="1"/>
  <c r="Z114" i="73" s="1"/>
  <c r="Z62" i="85" s="1"/>
  <c r="Z113" i="73" a="1"/>
  <c r="Z113" i="73" s="1"/>
  <c r="Z61" i="85" s="1"/>
  <c r="Q112" i="81" a="1"/>
  <c r="Q112" i="81" s="1"/>
  <c r="Q32" i="85" s="1"/>
  <c r="Q111" i="81" a="1"/>
  <c r="Q111" i="81" s="1"/>
  <c r="Q31" i="85" s="1"/>
  <c r="Q116" i="81" a="1"/>
  <c r="Q116" i="81" s="1"/>
  <c r="Q110" i="81" a="1"/>
  <c r="Q110" i="81" s="1"/>
  <c r="Q30" i="85" s="1"/>
  <c r="Q113" i="81" a="1"/>
  <c r="Q113" i="81" s="1"/>
  <c r="Q33" i="85" s="1"/>
  <c r="Q114" i="81" a="1"/>
  <c r="Q114" i="81" s="1"/>
  <c r="Q34" i="85" s="1"/>
  <c r="Q115" i="81" a="1"/>
  <c r="Q115" i="81" s="1"/>
  <c r="Q117" i="81" a="1"/>
  <c r="Q117" i="81" s="1"/>
  <c r="Q28" i="85"/>
  <c r="AD115" i="72" a="1"/>
  <c r="AD115" i="72" s="1"/>
  <c r="AD42" i="85"/>
  <c r="AD112" i="72" a="1"/>
  <c r="AD112" i="72" s="1"/>
  <c r="AD46" i="85" s="1"/>
  <c r="AD110" i="72" a="1"/>
  <c r="AD110" i="72" s="1"/>
  <c r="AD44" i="85" s="1"/>
  <c r="AD117" i="72" a="1"/>
  <c r="AD117" i="72" s="1"/>
  <c r="AD116" i="72" a="1"/>
  <c r="AD116" i="72" s="1"/>
  <c r="AD111" i="72" a="1"/>
  <c r="AD111" i="72" s="1"/>
  <c r="AD45" i="85" s="1"/>
  <c r="AD113" i="72" a="1"/>
  <c r="AD113" i="72" s="1"/>
  <c r="AD47" i="85" s="1"/>
  <c r="AD114" i="72" a="1"/>
  <c r="AD114" i="72" s="1"/>
  <c r="AD48" i="85" s="1"/>
  <c r="P79" i="85"/>
  <c r="P78" i="85"/>
  <c r="P77" i="85"/>
  <c r="M115" i="82" a="1"/>
  <c r="M115" i="82" s="1"/>
  <c r="M116" i="82" a="1"/>
  <c r="M116" i="82" s="1"/>
  <c r="M117" i="82" a="1"/>
  <c r="M117" i="82" s="1"/>
  <c r="M70" i="85"/>
  <c r="AD114" i="81" a="1"/>
  <c r="AD114" i="81" s="1"/>
  <c r="AD34" i="85" s="1"/>
  <c r="AD116" i="81" a="1"/>
  <c r="AD116" i="81" s="1"/>
  <c r="AD112" i="81" a="1"/>
  <c r="AD112" i="81" s="1"/>
  <c r="AD32" i="85" s="1"/>
  <c r="AD110" i="81" a="1"/>
  <c r="AD110" i="81" s="1"/>
  <c r="AD30" i="85" s="1"/>
  <c r="AD117" i="81" a="1"/>
  <c r="AD117" i="81" s="1"/>
  <c r="AD111" i="81" a="1"/>
  <c r="AD111" i="81" s="1"/>
  <c r="AD31" i="85" s="1"/>
  <c r="AD113" i="81" a="1"/>
  <c r="AD113" i="81" s="1"/>
  <c r="AD33" i="85" s="1"/>
  <c r="AD115" i="81" a="1"/>
  <c r="AD115" i="81" s="1"/>
  <c r="AD28" i="85"/>
  <c r="P111" i="72" a="1"/>
  <c r="P111" i="72" s="1"/>
  <c r="P45" i="85" s="1"/>
  <c r="P113" i="72" a="1"/>
  <c r="P113" i="72" s="1"/>
  <c r="P47" i="85" s="1"/>
  <c r="P115" i="72" a="1"/>
  <c r="P115" i="72" s="1"/>
  <c r="P110" i="72" a="1"/>
  <c r="P110" i="72" s="1"/>
  <c r="P44" i="85" s="1"/>
  <c r="P116" i="72" a="1"/>
  <c r="P116" i="72" s="1"/>
  <c r="P117" i="72" a="1"/>
  <c r="P117" i="72" s="1"/>
  <c r="P112" i="72" a="1"/>
  <c r="P112" i="72" s="1"/>
  <c r="P46" i="85" s="1"/>
  <c r="P114" i="72" a="1"/>
  <c r="P114" i="72" s="1"/>
  <c r="P48" i="85" s="1"/>
  <c r="P42" i="85"/>
  <c r="O108" i="73"/>
  <c r="O62" i="75"/>
  <c r="O64" i="75" s="1"/>
  <c r="O87" i="73"/>
  <c r="O106" i="73" s="1"/>
  <c r="S113" i="81" a="1"/>
  <c r="S113" i="81" s="1"/>
  <c r="S33" i="85" s="1"/>
  <c r="S115" i="81" a="1"/>
  <c r="S115" i="81" s="1"/>
  <c r="S112" i="81" a="1"/>
  <c r="S112" i="81" s="1"/>
  <c r="S32" i="85" s="1"/>
  <c r="S28" i="85"/>
  <c r="S110" i="81" a="1"/>
  <c r="S110" i="81" s="1"/>
  <c r="S30" i="85" s="1"/>
  <c r="S111" i="81" a="1"/>
  <c r="S111" i="81" s="1"/>
  <c r="S31" i="85" s="1"/>
  <c r="S114" i="81" a="1"/>
  <c r="S114" i="81" s="1"/>
  <c r="S34" i="85" s="1"/>
  <c r="S116" i="81" a="1"/>
  <c r="S116" i="81" s="1"/>
  <c r="S117" i="81" a="1"/>
  <c r="S117" i="81" s="1"/>
  <c r="X56" i="85"/>
  <c r="X116" i="73" a="1"/>
  <c r="X116" i="73" s="1"/>
  <c r="X110" i="73" a="1"/>
  <c r="X110" i="73" s="1"/>
  <c r="X58" i="85" s="1"/>
  <c r="X117" i="73" a="1"/>
  <c r="X117" i="73" s="1"/>
  <c r="X115" i="73" a="1"/>
  <c r="X115" i="73" s="1"/>
  <c r="X113" i="73" a="1"/>
  <c r="X113" i="73" s="1"/>
  <c r="X61" i="85" s="1"/>
  <c r="X111" i="73" a="1"/>
  <c r="X111" i="73" s="1"/>
  <c r="X59" i="85" s="1"/>
  <c r="X112" i="73" a="1"/>
  <c r="X112" i="73" s="1"/>
  <c r="X60" i="85" s="1"/>
  <c r="X114" i="73" a="1"/>
  <c r="X114" i="73" s="1"/>
  <c r="X62" i="85" s="1"/>
  <c r="I62" i="75"/>
  <c r="I108" i="73"/>
  <c r="I87" i="73"/>
  <c r="I106" i="73" s="1"/>
  <c r="X117" i="72" a="1"/>
  <c r="X117" i="72" s="1"/>
  <c r="X115" i="72" a="1"/>
  <c r="X115" i="72" s="1"/>
  <c r="X113" i="72" a="1"/>
  <c r="X113" i="72" s="1"/>
  <c r="X47" i="85" s="1"/>
  <c r="X111" i="72" a="1"/>
  <c r="X111" i="72" s="1"/>
  <c r="X45" i="85" s="1"/>
  <c r="X116" i="72" a="1"/>
  <c r="X116" i="72" s="1"/>
  <c r="X112" i="72" a="1"/>
  <c r="X112" i="72" s="1"/>
  <c r="X46" i="85" s="1"/>
  <c r="X110" i="72" a="1"/>
  <c r="X110" i="72" s="1"/>
  <c r="X44" i="85" s="1"/>
  <c r="X42" i="85"/>
  <c r="X114" i="72" a="1"/>
  <c r="X114" i="72" s="1"/>
  <c r="X48" i="85" s="1"/>
  <c r="AA70" i="85"/>
  <c r="AA112" i="82" a="1"/>
  <c r="AA112" i="82" s="1"/>
  <c r="AA74" i="85" s="1"/>
  <c r="AA114" i="82" a="1"/>
  <c r="AA114" i="82" s="1"/>
  <c r="AA76" i="85" s="1"/>
  <c r="AA115" i="82" a="1"/>
  <c r="AA115" i="82" s="1"/>
  <c r="AA110" i="82" a="1"/>
  <c r="AA110" i="82" s="1"/>
  <c r="AA72" i="85" s="1"/>
  <c r="AA111" i="82" a="1"/>
  <c r="AA111" i="82" s="1"/>
  <c r="AA73" i="85" s="1"/>
  <c r="AA113" i="82" a="1"/>
  <c r="AA113" i="82" s="1"/>
  <c r="AA75" i="85" s="1"/>
  <c r="AA117" i="82" a="1"/>
  <c r="AA117" i="82" s="1"/>
  <c r="AA116" i="82" a="1"/>
  <c r="AA116" i="82" s="1"/>
  <c r="AC116" i="81" a="1"/>
  <c r="AC116" i="81" s="1"/>
  <c r="AC110" i="81" a="1"/>
  <c r="AC110" i="81" s="1"/>
  <c r="AC30" i="85" s="1"/>
  <c r="AC28" i="85"/>
  <c r="AC115" i="81" a="1"/>
  <c r="AC115" i="81" s="1"/>
  <c r="AC113" i="81" a="1"/>
  <c r="AC113" i="81" s="1"/>
  <c r="AC33" i="85" s="1"/>
  <c r="AC112" i="81" a="1"/>
  <c r="AC112" i="81" s="1"/>
  <c r="AC32" i="85" s="1"/>
  <c r="AC117" i="81" a="1"/>
  <c r="AC117" i="81" s="1"/>
  <c r="AC111" i="81" a="1"/>
  <c r="AC111" i="81" s="1"/>
  <c r="AC31" i="85" s="1"/>
  <c r="AC114" i="81" a="1"/>
  <c r="AC114" i="81" s="1"/>
  <c r="AC34" i="85" s="1"/>
  <c r="Z113" i="81" a="1"/>
  <c r="Z113" i="81" s="1"/>
  <c r="Z33" i="85" s="1"/>
  <c r="Z111" i="81" a="1"/>
  <c r="Z111" i="81" s="1"/>
  <c r="Z31" i="85" s="1"/>
  <c r="Z115" i="81" a="1"/>
  <c r="Z115" i="81" s="1"/>
  <c r="Z110" i="81" a="1"/>
  <c r="Z110" i="81" s="1"/>
  <c r="Z30" i="85" s="1"/>
  <c r="Z114" i="81" a="1"/>
  <c r="Z114" i="81" s="1"/>
  <c r="Z34" i="85" s="1"/>
  <c r="Z116" i="81" a="1"/>
  <c r="Z116" i="81" s="1"/>
  <c r="Z112" i="81" a="1"/>
  <c r="Z112" i="81" s="1"/>
  <c r="Z32" i="85" s="1"/>
  <c r="Z117" i="81" a="1"/>
  <c r="Z117" i="81" s="1"/>
  <c r="Z28" i="85"/>
  <c r="AG110" i="81" a="1"/>
  <c r="AG110" i="81" s="1"/>
  <c r="AG30" i="85" s="1"/>
  <c r="AG116" i="81" a="1"/>
  <c r="AG116" i="81" s="1"/>
  <c r="AG111" i="81" a="1"/>
  <c r="AG111" i="81" s="1"/>
  <c r="AG31" i="85" s="1"/>
  <c r="AG113" i="81" a="1"/>
  <c r="AG113" i="81" s="1"/>
  <c r="AG33" i="85" s="1"/>
  <c r="AG115" i="81" a="1"/>
  <c r="AG115" i="81" s="1"/>
  <c r="AG28" i="85"/>
  <c r="AG117" i="81" a="1"/>
  <c r="AG117" i="81" s="1"/>
  <c r="AG114" i="81" a="1"/>
  <c r="AG114" i="81" s="1"/>
  <c r="AG34" i="85" s="1"/>
  <c r="AG112" i="81" a="1"/>
  <c r="AG112" i="81" s="1"/>
  <c r="AG32" i="85" s="1"/>
  <c r="R114" i="72" a="1"/>
  <c r="R114" i="72" s="1"/>
  <c r="R48" i="85" s="1"/>
  <c r="R42" i="85"/>
  <c r="R110" i="72" a="1"/>
  <c r="R110" i="72" s="1"/>
  <c r="R44" i="85" s="1"/>
  <c r="R111" i="72" a="1"/>
  <c r="R111" i="72" s="1"/>
  <c r="R45" i="85" s="1"/>
  <c r="R113" i="72" a="1"/>
  <c r="R113" i="72" s="1"/>
  <c r="R47" i="85" s="1"/>
  <c r="R115" i="72" a="1"/>
  <c r="R115" i="72" s="1"/>
  <c r="R116" i="72" a="1"/>
  <c r="R116" i="72" s="1"/>
  <c r="R112" i="72" a="1"/>
  <c r="R112" i="72" s="1"/>
  <c r="R46" i="85" s="1"/>
  <c r="R117" i="72" a="1"/>
  <c r="R117" i="72" s="1"/>
  <c r="AG113" i="82" a="1"/>
  <c r="AG113" i="82" s="1"/>
  <c r="AG75" i="85" s="1"/>
  <c r="AG70" i="85"/>
  <c r="AG112" i="82" a="1"/>
  <c r="AG112" i="82" s="1"/>
  <c r="AG74" i="85" s="1"/>
  <c r="AG116" i="82" a="1"/>
  <c r="AG116" i="82" s="1"/>
  <c r="AG114" i="82" a="1"/>
  <c r="AG114" i="82" s="1"/>
  <c r="AG76" i="85" s="1"/>
  <c r="AG115" i="82" a="1"/>
  <c r="AG115" i="82" s="1"/>
  <c r="AG111" i="82" a="1"/>
  <c r="AG111" i="82" s="1"/>
  <c r="AG73" i="85" s="1"/>
  <c r="AG117" i="82" a="1"/>
  <c r="AG117" i="82" s="1"/>
  <c r="AG110" i="82" a="1"/>
  <c r="AG110" i="82" s="1"/>
  <c r="AG72" i="85" s="1"/>
  <c r="AF113" i="82" a="1"/>
  <c r="AF113" i="82" s="1"/>
  <c r="AF75" i="85" s="1"/>
  <c r="AF114" i="82" a="1"/>
  <c r="AF114" i="82" s="1"/>
  <c r="AF76" i="85" s="1"/>
  <c r="AF112" i="82" a="1"/>
  <c r="AF112" i="82" s="1"/>
  <c r="AF74" i="85" s="1"/>
  <c r="AF116" i="82" a="1"/>
  <c r="AF116" i="82" s="1"/>
  <c r="AF115" i="82" a="1"/>
  <c r="AF115" i="82" s="1"/>
  <c r="AF70" i="85"/>
  <c r="AF117" i="82" a="1"/>
  <c r="AF117" i="82" s="1"/>
  <c r="AF111" i="82" a="1"/>
  <c r="AF111" i="82" s="1"/>
  <c r="AF73" i="85" s="1"/>
  <c r="AF110" i="82" a="1"/>
  <c r="AF110" i="82" s="1"/>
  <c r="AF72" i="85" s="1"/>
  <c r="AA111" i="72" a="1"/>
  <c r="AA111" i="72" s="1"/>
  <c r="AA45" i="85" s="1"/>
  <c r="AA114" i="72" a="1"/>
  <c r="AA114" i="72" s="1"/>
  <c r="AA48" i="85" s="1"/>
  <c r="AA116" i="72" a="1"/>
  <c r="AA116" i="72" s="1"/>
  <c r="AA113" i="72" a="1"/>
  <c r="AA113" i="72" s="1"/>
  <c r="AA47" i="85" s="1"/>
  <c r="AA115" i="72" a="1"/>
  <c r="AA115" i="72" s="1"/>
  <c r="AA42" i="85"/>
  <c r="AA110" i="72" a="1"/>
  <c r="AA110" i="72" s="1"/>
  <c r="AA44" i="85" s="1"/>
  <c r="AA117" i="72" a="1"/>
  <c r="AA117" i="72" s="1"/>
  <c r="AA112" i="72" a="1"/>
  <c r="AA112" i="72" s="1"/>
  <c r="AA46" i="85" s="1"/>
  <c r="AE117" i="72" a="1"/>
  <c r="AE117" i="72" s="1"/>
  <c r="AE114" i="72" a="1"/>
  <c r="AE114" i="72" s="1"/>
  <c r="AE48" i="85" s="1"/>
  <c r="AE113" i="72" a="1"/>
  <c r="AE113" i="72" s="1"/>
  <c r="AE47" i="85" s="1"/>
  <c r="AE112" i="72" a="1"/>
  <c r="AE112" i="72" s="1"/>
  <c r="AE46" i="85" s="1"/>
  <c r="AE42" i="85"/>
  <c r="AE110" i="72" a="1"/>
  <c r="AE110" i="72" s="1"/>
  <c r="AE44" i="85" s="1"/>
  <c r="AE111" i="72" a="1"/>
  <c r="AE111" i="72" s="1"/>
  <c r="AE45" i="85" s="1"/>
  <c r="AE116" i="72" a="1"/>
  <c r="AE116" i="72" s="1"/>
  <c r="AE115" i="72" a="1"/>
  <c r="AE115" i="72" s="1"/>
  <c r="J48" i="75"/>
  <c r="J50" i="75" s="1"/>
  <c r="J40" i="85" s="1"/>
  <c r="J87" i="72"/>
  <c r="J106" i="72" s="1"/>
  <c r="J108" i="72"/>
  <c r="J117" i="73" a="1"/>
  <c r="J117" i="73" s="1"/>
  <c r="J56" i="85"/>
  <c r="J116" i="73" a="1"/>
  <c r="J116" i="73" s="1"/>
  <c r="J115" i="73" a="1"/>
  <c r="J115" i="73" s="1"/>
  <c r="W111" i="72" a="1"/>
  <c r="W111" i="72" s="1"/>
  <c r="W45" i="85" s="1"/>
  <c r="W112" i="72" a="1"/>
  <c r="W112" i="72" s="1"/>
  <c r="W46" i="85" s="1"/>
  <c r="W116" i="72" a="1"/>
  <c r="W116" i="72" s="1"/>
  <c r="W115" i="72" a="1"/>
  <c r="W115" i="72" s="1"/>
  <c r="W42" i="85"/>
  <c r="W113" i="72" a="1"/>
  <c r="W113" i="72" s="1"/>
  <c r="W47" i="85" s="1"/>
  <c r="W117" i="72" a="1"/>
  <c r="W117" i="72" s="1"/>
  <c r="W110" i="72" a="1"/>
  <c r="W110" i="72" s="1"/>
  <c r="W44" i="85" s="1"/>
  <c r="W114" i="72" a="1"/>
  <c r="W114" i="72" s="1"/>
  <c r="W48" i="85" s="1"/>
  <c r="AA115" i="73" a="1"/>
  <c r="AA115" i="73" s="1"/>
  <c r="AA112" i="73" a="1"/>
  <c r="AA112" i="73" s="1"/>
  <c r="AA60" i="85" s="1"/>
  <c r="AA110" i="73" a="1"/>
  <c r="AA110" i="73" s="1"/>
  <c r="AA58" i="85" s="1"/>
  <c r="AA116" i="73" a="1"/>
  <c r="AA116" i="73" s="1"/>
  <c r="AA111" i="73" a="1"/>
  <c r="AA111" i="73" s="1"/>
  <c r="AA59" i="85" s="1"/>
  <c r="AA117" i="73" a="1"/>
  <c r="AA117" i="73" s="1"/>
  <c r="AA113" i="73" a="1"/>
  <c r="AA113" i="73" s="1"/>
  <c r="AA61" i="85" s="1"/>
  <c r="AA114" i="73" a="1"/>
  <c r="AA114" i="73" s="1"/>
  <c r="AA62" i="85" s="1"/>
  <c r="AA56" i="85"/>
  <c r="AE114" i="82" a="1"/>
  <c r="AE114" i="82" s="1"/>
  <c r="AE76" i="85" s="1"/>
  <c r="AE112" i="82" a="1"/>
  <c r="AE112" i="82" s="1"/>
  <c r="AE74" i="85" s="1"/>
  <c r="AE111" i="82" a="1"/>
  <c r="AE111" i="82" s="1"/>
  <c r="AE73" i="85" s="1"/>
  <c r="AE110" i="82" a="1"/>
  <c r="AE110" i="82" s="1"/>
  <c r="AE72" i="85" s="1"/>
  <c r="AE115" i="82" a="1"/>
  <c r="AE115" i="82" s="1"/>
  <c r="AE117" i="82" a="1"/>
  <c r="AE117" i="82" s="1"/>
  <c r="AE116" i="82" a="1"/>
  <c r="AE116" i="82" s="1"/>
  <c r="AE70" i="85"/>
  <c r="AE113" i="82" a="1"/>
  <c r="AE113" i="82" s="1"/>
  <c r="AE75" i="85" s="1"/>
  <c r="Y116" i="73" a="1"/>
  <c r="Y116" i="73" s="1"/>
  <c r="Y110" i="73" a="1"/>
  <c r="Y110" i="73" s="1"/>
  <c r="Y58" i="85" s="1"/>
  <c r="Y117" i="73" a="1"/>
  <c r="Y117" i="73" s="1"/>
  <c r="Y112" i="73" a="1"/>
  <c r="Y112" i="73" s="1"/>
  <c r="Y60" i="85" s="1"/>
  <c r="Y114" i="73" a="1"/>
  <c r="Y114" i="73" s="1"/>
  <c r="Y62" i="85" s="1"/>
  <c r="Y113" i="73" a="1"/>
  <c r="Y113" i="73" s="1"/>
  <c r="Y61" i="85" s="1"/>
  <c r="Y115" i="73" a="1"/>
  <c r="Y115" i="73" s="1"/>
  <c r="Y56" i="85"/>
  <c r="Y111" i="73" a="1"/>
  <c r="Y111" i="73" s="1"/>
  <c r="Y59" i="85" s="1"/>
  <c r="P64" i="85"/>
  <c r="P65" i="85"/>
  <c r="P63" i="85"/>
  <c r="F16" i="75" a="1"/>
  <c r="F16" i="75" s="1"/>
  <c r="I92" i="75"/>
  <c r="K116" i="81" a="1"/>
  <c r="K116" i="81" s="1"/>
  <c r="K28" i="85"/>
  <c r="K115" i="81" a="1"/>
  <c r="K115" i="81" s="1"/>
  <c r="K117" i="81" a="1"/>
  <c r="K117" i="81" s="1"/>
  <c r="L87" i="72"/>
  <c r="L106" i="72" s="1"/>
  <c r="L108" i="72"/>
  <c r="L48" i="75"/>
  <c r="L50" i="75" s="1"/>
  <c r="L40" i="85" s="1"/>
  <c r="R116" i="81" a="1"/>
  <c r="R116" i="81" s="1"/>
  <c r="R28" i="85"/>
  <c r="R115" i="81" a="1"/>
  <c r="R115" i="81" s="1"/>
  <c r="R114" i="81" a="1"/>
  <c r="R114" i="81" s="1"/>
  <c r="R34" i="85" s="1"/>
  <c r="R117" i="81" a="1"/>
  <c r="R117" i="81" s="1"/>
  <c r="R110" i="81" a="1"/>
  <c r="R110" i="81" s="1"/>
  <c r="R30" i="85" s="1"/>
  <c r="R111" i="81" a="1"/>
  <c r="R111" i="81" s="1"/>
  <c r="R31" i="85" s="1"/>
  <c r="R113" i="81" a="1"/>
  <c r="R113" i="81" s="1"/>
  <c r="R33" i="85" s="1"/>
  <c r="R112" i="81" a="1"/>
  <c r="R112" i="81" s="1"/>
  <c r="R32" i="85" s="1"/>
  <c r="Y114" i="82" a="1"/>
  <c r="Y114" i="82" s="1"/>
  <c r="Y76" i="85" s="1"/>
  <c r="Y113" i="82" a="1"/>
  <c r="Y113" i="82" s="1"/>
  <c r="Y75" i="85" s="1"/>
  <c r="Y112" i="82" a="1"/>
  <c r="Y112" i="82" s="1"/>
  <c r="Y74" i="85" s="1"/>
  <c r="Y111" i="82" a="1"/>
  <c r="Y111" i="82" s="1"/>
  <c r="Y73" i="85" s="1"/>
  <c r="Y116" i="82" a="1"/>
  <c r="Y116" i="82" s="1"/>
  <c r="Y70" i="85"/>
  <c r="Y110" i="82" a="1"/>
  <c r="Y110" i="82" s="1"/>
  <c r="Y72" i="85" s="1"/>
  <c r="Y115" i="82" a="1"/>
  <c r="Y115" i="82" s="1"/>
  <c r="Y117" i="82" a="1"/>
  <c r="Y117" i="82" s="1"/>
  <c r="P28" i="85"/>
  <c r="P113" i="81" a="1"/>
  <c r="P113" i="81" s="1"/>
  <c r="P33" i="85" s="1"/>
  <c r="P112" i="81" a="1"/>
  <c r="P112" i="81" s="1"/>
  <c r="P32" i="85" s="1"/>
  <c r="P114" i="81" a="1"/>
  <c r="P114" i="81" s="1"/>
  <c r="P34" i="85" s="1"/>
  <c r="P117" i="81" a="1"/>
  <c r="P117" i="81" s="1"/>
  <c r="P111" i="81" a="1"/>
  <c r="P111" i="81" s="1"/>
  <c r="P31" i="85" s="1"/>
  <c r="P115" i="81" a="1"/>
  <c r="P115" i="81" s="1"/>
  <c r="P110" i="81" a="1"/>
  <c r="P110" i="81" s="1"/>
  <c r="P30" i="85" s="1"/>
  <c r="P116" i="81" a="1"/>
  <c r="P116" i="81" s="1"/>
  <c r="N34" i="75"/>
  <c r="N36" i="75" s="1"/>
  <c r="N87" i="81"/>
  <c r="N106" i="81" s="1"/>
  <c r="N108" i="81"/>
  <c r="AC117" i="82" a="1"/>
  <c r="AC117" i="82" s="1"/>
  <c r="AC116" i="82" a="1"/>
  <c r="AC116" i="82" s="1"/>
  <c r="AC112" i="82" a="1"/>
  <c r="AC112" i="82" s="1"/>
  <c r="AC74" i="85" s="1"/>
  <c r="AC113" i="82" a="1"/>
  <c r="AC113" i="82" s="1"/>
  <c r="AC75" i="85" s="1"/>
  <c r="AC111" i="82" a="1"/>
  <c r="AC111" i="82" s="1"/>
  <c r="AC73" i="85" s="1"/>
  <c r="AC70" i="85"/>
  <c r="AC114" i="82" a="1"/>
  <c r="AC114" i="82" s="1"/>
  <c r="AC76" i="85" s="1"/>
  <c r="AC115" i="82" a="1"/>
  <c r="AC115" i="82" s="1"/>
  <c r="AC110" i="82" a="1"/>
  <c r="AC110" i="82" s="1"/>
  <c r="AC72" i="85" s="1"/>
  <c r="W113" i="81" a="1"/>
  <c r="W113" i="81" s="1"/>
  <c r="W33" i="85" s="1"/>
  <c r="W114" i="81" a="1"/>
  <c r="W114" i="81" s="1"/>
  <c r="W34" i="85" s="1"/>
  <c r="W115" i="81" a="1"/>
  <c r="W115" i="81" s="1"/>
  <c r="W28" i="85"/>
  <c r="W116" i="81" a="1"/>
  <c r="W116" i="81" s="1"/>
  <c r="W111" i="81" a="1"/>
  <c r="W111" i="81" s="1"/>
  <c r="W31" i="85" s="1"/>
  <c r="W110" i="81" a="1"/>
  <c r="W110" i="81" s="1"/>
  <c r="W30" i="85" s="1"/>
  <c r="W117" i="81" a="1"/>
  <c r="W117" i="81" s="1"/>
  <c r="W112" i="81" a="1"/>
  <c r="W112" i="81" s="1"/>
  <c r="W32" i="85" s="1"/>
  <c r="N87" i="73"/>
  <c r="N106" i="73" s="1"/>
  <c r="N108" i="73"/>
  <c r="N62" i="75"/>
  <c r="N64" i="75" s="1"/>
  <c r="I87" i="81"/>
  <c r="I106" i="81" s="1"/>
  <c r="I108" i="81"/>
  <c r="I34" i="75"/>
  <c r="R111" i="82" a="1"/>
  <c r="R111" i="82" s="1"/>
  <c r="R73" i="85" s="1"/>
  <c r="R117" i="82" a="1"/>
  <c r="R117" i="82" s="1"/>
  <c r="R112" i="82" a="1"/>
  <c r="R112" i="82" s="1"/>
  <c r="R74" i="85" s="1"/>
  <c r="R114" i="82" a="1"/>
  <c r="R114" i="82" s="1"/>
  <c r="R76" i="85" s="1"/>
  <c r="R116" i="82" a="1"/>
  <c r="R116" i="82" s="1"/>
  <c r="R115" i="82" a="1"/>
  <c r="R115" i="82" s="1"/>
  <c r="R113" i="82" a="1"/>
  <c r="R113" i="82" s="1"/>
  <c r="R75" i="85" s="1"/>
  <c r="R70" i="85"/>
  <c r="R110" i="82" a="1"/>
  <c r="R110" i="82" s="1"/>
  <c r="R72" i="85" s="1"/>
  <c r="AF56" i="85"/>
  <c r="AF116" i="73" a="1"/>
  <c r="AF116" i="73" s="1"/>
  <c r="AF112" i="73" a="1"/>
  <c r="AF112" i="73" s="1"/>
  <c r="AF60" i="85" s="1"/>
  <c r="AF113" i="73" a="1"/>
  <c r="AF113" i="73" s="1"/>
  <c r="AF61" i="85" s="1"/>
  <c r="AF115" i="73" a="1"/>
  <c r="AF115" i="73" s="1"/>
  <c r="AF110" i="73" a="1"/>
  <c r="AF110" i="73" s="1"/>
  <c r="AF58" i="85" s="1"/>
  <c r="AF117" i="73" a="1"/>
  <c r="AF117" i="73" s="1"/>
  <c r="AF114" i="73" a="1"/>
  <c r="AF114" i="73" s="1"/>
  <c r="AF62" i="85" s="1"/>
  <c r="AF111" i="73" a="1"/>
  <c r="AF111" i="73" s="1"/>
  <c r="AF59" i="85" s="1"/>
  <c r="Q113" i="72" a="1"/>
  <c r="Q113" i="72" s="1"/>
  <c r="Q47" i="85" s="1"/>
  <c r="N76" i="75"/>
  <c r="N78" i="75" s="1"/>
  <c r="N87" i="82"/>
  <c r="N106" i="82" s="1"/>
  <c r="N108" i="82"/>
  <c r="I108" i="72"/>
  <c r="I87" i="72"/>
  <c r="I106" i="72" s="1"/>
  <c r="I48" i="75"/>
  <c r="T115" i="72" a="1"/>
  <c r="T115" i="72" s="1"/>
  <c r="T112" i="72" a="1"/>
  <c r="T112" i="72" s="1"/>
  <c r="T46" i="85" s="1"/>
  <c r="T113" i="72" a="1"/>
  <c r="T113" i="72" s="1"/>
  <c r="T47" i="85" s="1"/>
  <c r="T114" i="72" a="1"/>
  <c r="T114" i="72" s="1"/>
  <c r="T48" i="85" s="1"/>
  <c r="T111" i="72" a="1"/>
  <c r="T111" i="72" s="1"/>
  <c r="T45" i="85" s="1"/>
  <c r="T116" i="72" a="1"/>
  <c r="T116" i="72" s="1"/>
  <c r="T117" i="72" a="1"/>
  <c r="T117" i="72" s="1"/>
  <c r="T110" i="72" a="1"/>
  <c r="T110" i="72" s="1"/>
  <c r="T44" i="85" s="1"/>
  <c r="T42" i="85"/>
  <c r="S113" i="82" a="1"/>
  <c r="S113" i="82" s="1"/>
  <c r="S75" i="85" s="1"/>
  <c r="S70" i="85"/>
  <c r="S112" i="82" a="1"/>
  <c r="S112" i="82" s="1"/>
  <c r="S74" i="85" s="1"/>
  <c r="S117" i="82" a="1"/>
  <c r="S117" i="82" s="1"/>
  <c r="S114" i="82" a="1"/>
  <c r="S114" i="82" s="1"/>
  <c r="S76" i="85" s="1"/>
  <c r="S111" i="82" a="1"/>
  <c r="S111" i="82" s="1"/>
  <c r="S73" i="85" s="1"/>
  <c r="S115" i="82" a="1"/>
  <c r="S115" i="82" s="1"/>
  <c r="S110" i="82" a="1"/>
  <c r="S110" i="82" s="1"/>
  <c r="S72" i="85" s="1"/>
  <c r="S116" i="82" a="1"/>
  <c r="S116" i="82" s="1"/>
  <c r="AF115" i="81" a="1"/>
  <c r="AF115" i="81" s="1"/>
  <c r="AF116" i="81" a="1"/>
  <c r="AF116" i="81" s="1"/>
  <c r="AF111" i="81" a="1"/>
  <c r="AF111" i="81" s="1"/>
  <c r="AF31" i="85" s="1"/>
  <c r="AF117" i="81" a="1"/>
  <c r="AF117" i="81" s="1"/>
  <c r="AF113" i="81" a="1"/>
  <c r="AF113" i="81" s="1"/>
  <c r="AF33" i="85" s="1"/>
  <c r="AF114" i="81" a="1"/>
  <c r="AF114" i="81" s="1"/>
  <c r="AF34" i="85" s="1"/>
  <c r="AF112" i="81" a="1"/>
  <c r="AF112" i="81" s="1"/>
  <c r="AF32" i="85" s="1"/>
  <c r="AF28" i="85"/>
  <c r="AF110" i="81" a="1"/>
  <c r="AF110" i="81" s="1"/>
  <c r="AF30" i="85" s="1"/>
  <c r="Z113" i="82" a="1"/>
  <c r="Z113" i="82" s="1"/>
  <c r="Z75" i="85" s="1"/>
  <c r="Z114" i="82" a="1"/>
  <c r="Z114" i="82" s="1"/>
  <c r="Z76" i="85" s="1"/>
  <c r="Z115" i="82" a="1"/>
  <c r="Z115" i="82" s="1"/>
  <c r="Z116" i="82" a="1"/>
  <c r="Z116" i="82" s="1"/>
  <c r="Z117" i="82" a="1"/>
  <c r="Z117" i="82" s="1"/>
  <c r="Z70" i="85"/>
  <c r="Z112" i="82" a="1"/>
  <c r="Z112" i="82" s="1"/>
  <c r="Z74" i="85" s="1"/>
  <c r="Z111" i="82" a="1"/>
  <c r="Z111" i="82" s="1"/>
  <c r="Z73" i="85" s="1"/>
  <c r="Z110" i="82" a="1"/>
  <c r="Z110" i="82" s="1"/>
  <c r="Z72" i="85" s="1"/>
  <c r="AF116" i="72" a="1"/>
  <c r="AF116" i="72" s="1"/>
  <c r="AF112" i="72" a="1"/>
  <c r="AF112" i="72" s="1"/>
  <c r="AF46" i="85" s="1"/>
  <c r="AF42" i="85"/>
  <c r="AF117" i="72" a="1"/>
  <c r="AF117" i="72" s="1"/>
  <c r="AF110" i="72" a="1"/>
  <c r="AF110" i="72" s="1"/>
  <c r="AF44" i="85" s="1"/>
  <c r="AF111" i="72" a="1"/>
  <c r="AF111" i="72" s="1"/>
  <c r="AF45" i="85" s="1"/>
  <c r="AF115" i="72" a="1"/>
  <c r="AF115" i="72" s="1"/>
  <c r="AF113" i="72" a="1"/>
  <c r="AF113" i="72" s="1"/>
  <c r="AF47" i="85" s="1"/>
  <c r="AF114" i="72" a="1"/>
  <c r="AF114" i="72" s="1"/>
  <c r="AF48" i="85" s="1"/>
  <c r="T117" i="82" a="1"/>
  <c r="T117" i="82" s="1"/>
  <c r="T70" i="85"/>
  <c r="T116" i="82" a="1"/>
  <c r="T116" i="82" s="1"/>
  <c r="T115" i="82" a="1"/>
  <c r="T115" i="82" s="1"/>
  <c r="T112" i="82" a="1"/>
  <c r="T112" i="82" s="1"/>
  <c r="T74" i="85" s="1"/>
  <c r="T110" i="82" a="1"/>
  <c r="T110" i="82" s="1"/>
  <c r="T72" i="85" s="1"/>
  <c r="T113" i="82" a="1"/>
  <c r="T113" i="82" s="1"/>
  <c r="T75" i="85" s="1"/>
  <c r="T111" i="82" a="1"/>
  <c r="T111" i="82" s="1"/>
  <c r="T73" i="85" s="1"/>
  <c r="T114" i="82" a="1"/>
  <c r="T114" i="82" s="1"/>
  <c r="T76" i="85" s="1"/>
  <c r="K117" i="73" a="1"/>
  <c r="K117" i="73" s="1"/>
  <c r="K116" i="73" a="1"/>
  <c r="K116" i="73" s="1"/>
  <c r="K114" i="73" a="1"/>
  <c r="K114" i="73" s="1"/>
  <c r="K62" i="85" s="1"/>
  <c r="K110" i="73" a="1"/>
  <c r="K110" i="73" s="1"/>
  <c r="K58" i="85" s="1"/>
  <c r="K111" i="73" a="1"/>
  <c r="K111" i="73" s="1"/>
  <c r="K59" i="85" s="1"/>
  <c r="K115" i="73" a="1"/>
  <c r="K115" i="73" s="1"/>
  <c r="K56" i="85"/>
  <c r="K113" i="73" a="1"/>
  <c r="K113" i="73" s="1"/>
  <c r="K61" i="85" s="1"/>
  <c r="K112" i="73" a="1"/>
  <c r="K112" i="73" s="1"/>
  <c r="K60" i="85" s="1"/>
  <c r="W63" i="85"/>
  <c r="W65" i="85"/>
  <c r="W64" i="85"/>
  <c r="AD116" i="73" a="1"/>
  <c r="AD116" i="73" s="1"/>
  <c r="AD111" i="73" a="1"/>
  <c r="AD111" i="73" s="1"/>
  <c r="AD59" i="85" s="1"/>
  <c r="AD56" i="85"/>
  <c r="AD113" i="73" a="1"/>
  <c r="AD113" i="73" s="1"/>
  <c r="AD61" i="85" s="1"/>
  <c r="AD115" i="73" a="1"/>
  <c r="AD115" i="73" s="1"/>
  <c r="AD110" i="73" a="1"/>
  <c r="AD110" i="73" s="1"/>
  <c r="AD58" i="85" s="1"/>
  <c r="AD112" i="73" a="1"/>
  <c r="AD112" i="73" s="1"/>
  <c r="AD60" i="85" s="1"/>
  <c r="AD114" i="73" a="1"/>
  <c r="AD114" i="73" s="1"/>
  <c r="AD62" i="85" s="1"/>
  <c r="AD117" i="73" a="1"/>
  <c r="AD117" i="73" s="1"/>
  <c r="AB110" i="82" a="1"/>
  <c r="AB110" i="82" s="1"/>
  <c r="AB72" i="85" s="1"/>
  <c r="AB115" i="82" a="1"/>
  <c r="AB115" i="82" s="1"/>
  <c r="AB113" i="82" a="1"/>
  <c r="AB113" i="82" s="1"/>
  <c r="AB75" i="85" s="1"/>
  <c r="AB114" i="82" a="1"/>
  <c r="AB114" i="82" s="1"/>
  <c r="AB76" i="85" s="1"/>
  <c r="AB117" i="82" a="1"/>
  <c r="AB117" i="82" s="1"/>
  <c r="AB116" i="82" a="1"/>
  <c r="AB116" i="82" s="1"/>
  <c r="AB70" i="85"/>
  <c r="AB112" i="82" a="1"/>
  <c r="AB112" i="82" s="1"/>
  <c r="AB74" i="85" s="1"/>
  <c r="AB111" i="82" a="1"/>
  <c r="AB111" i="82" s="1"/>
  <c r="AB73" i="85" s="1"/>
  <c r="Y114" i="72" a="1"/>
  <c r="Y114" i="72" s="1"/>
  <c r="Y48" i="85" s="1"/>
  <c r="Y113" i="72" a="1"/>
  <c r="Y113" i="72" s="1"/>
  <c r="Y47" i="85" s="1"/>
  <c r="Y110" i="72" a="1"/>
  <c r="Y110" i="72" s="1"/>
  <c r="Y44" i="85" s="1"/>
  <c r="Y42" i="85"/>
  <c r="Y117" i="72" a="1"/>
  <c r="Y117" i="72" s="1"/>
  <c r="Y116" i="72" a="1"/>
  <c r="Y116" i="72" s="1"/>
  <c r="Y112" i="72" a="1"/>
  <c r="Y112" i="72" s="1"/>
  <c r="Y46" i="85" s="1"/>
  <c r="Y111" i="72" a="1"/>
  <c r="Y111" i="72" s="1"/>
  <c r="Y45" i="85" s="1"/>
  <c r="Y115" i="72" a="1"/>
  <c r="Y115" i="72" s="1"/>
  <c r="Q117" i="72" a="1"/>
  <c r="Q117" i="72" s="1"/>
  <c r="Q115" i="72" a="1"/>
  <c r="Q115" i="72" s="1"/>
  <c r="Q116" i="72" a="1"/>
  <c r="Q116" i="72" s="1"/>
  <c r="Q42" i="85"/>
  <c r="Q114" i="72" a="1"/>
  <c r="Q114" i="72" s="1"/>
  <c r="Q48" i="85" s="1"/>
  <c r="Q111" i="72" a="1"/>
  <c r="Q111" i="72" s="1"/>
  <c r="Q45" i="85" s="1"/>
  <c r="Q110" i="72" a="1"/>
  <c r="Q110" i="72" s="1"/>
  <c r="Q44" i="85" s="1"/>
  <c r="Q112" i="72" a="1"/>
  <c r="Q112" i="72" s="1"/>
  <c r="Q46" i="85" s="1"/>
  <c r="I76" i="75"/>
  <c r="I87" i="82"/>
  <c r="I106" i="82" s="1"/>
  <c r="I108" i="82"/>
  <c r="AB110" i="73" a="1"/>
  <c r="AB110" i="73" s="1"/>
  <c r="AB58" i="85" s="1"/>
  <c r="AB115" i="73" a="1"/>
  <c r="AB115" i="73" s="1"/>
  <c r="AB116" i="73" a="1"/>
  <c r="AB116" i="73" s="1"/>
  <c r="AB112" i="73" a="1"/>
  <c r="AB112" i="73" s="1"/>
  <c r="AB60" i="85" s="1"/>
  <c r="AB113" i="73" a="1"/>
  <c r="AB113" i="73" s="1"/>
  <c r="AB61" i="85" s="1"/>
  <c r="AB117" i="73" a="1"/>
  <c r="AB117" i="73" s="1"/>
  <c r="AB56" i="85"/>
  <c r="AB114" i="73" a="1"/>
  <c r="AB114" i="73" s="1"/>
  <c r="AB62" i="85" s="1"/>
  <c r="AB111" i="73" a="1"/>
  <c r="AB111" i="73" s="1"/>
  <c r="AB59" i="85" s="1"/>
  <c r="X117" i="82" a="1"/>
  <c r="X117" i="82" s="1"/>
  <c r="X113" i="82" a="1"/>
  <c r="X113" i="82" s="1"/>
  <c r="X75" i="85" s="1"/>
  <c r="X116" i="82" a="1"/>
  <c r="X116" i="82" s="1"/>
  <c r="X70" i="85"/>
  <c r="X112" i="82" a="1"/>
  <c r="X112" i="82" s="1"/>
  <c r="X74" i="85" s="1"/>
  <c r="X114" i="82" a="1"/>
  <c r="X114" i="82" s="1"/>
  <c r="X76" i="85" s="1"/>
  <c r="X111" i="82" a="1"/>
  <c r="X111" i="82" s="1"/>
  <c r="X73" i="85" s="1"/>
  <c r="X115" i="82" a="1"/>
  <c r="X115" i="82" s="1"/>
  <c r="X110" i="82" a="1"/>
  <c r="X110" i="82" s="1"/>
  <c r="X72" i="85" s="1"/>
  <c r="K113" i="82" l="1" a="1"/>
  <c r="K113" i="82" s="1"/>
  <c r="K75" i="85" s="1"/>
  <c r="K70" i="85"/>
  <c r="K114" i="82" a="1"/>
  <c r="K114" i="82" s="1"/>
  <c r="K76" i="85" s="1"/>
  <c r="K111" i="82" a="1"/>
  <c r="K111" i="82" s="1"/>
  <c r="K73" i="85" s="1"/>
  <c r="K110" i="82" a="1"/>
  <c r="K110" i="82" s="1"/>
  <c r="K72" i="85" s="1"/>
  <c r="K117" i="82" a="1"/>
  <c r="K117" i="82" s="1"/>
  <c r="K116" i="82" a="1"/>
  <c r="K116" i="82" s="1"/>
  <c r="K115" i="82" a="1"/>
  <c r="K115" i="82" s="1"/>
  <c r="K77" i="85" s="1"/>
  <c r="K110" i="72" a="1"/>
  <c r="K110" i="72" s="1"/>
  <c r="K44" i="85" s="1"/>
  <c r="K112" i="72" a="1"/>
  <c r="K112" i="72" s="1"/>
  <c r="K46" i="85" s="1"/>
  <c r="K111" i="72" a="1"/>
  <c r="K111" i="72" s="1"/>
  <c r="K45" i="85" s="1"/>
  <c r="K113" i="72" a="1"/>
  <c r="K113" i="72" s="1"/>
  <c r="K47" i="85" s="1"/>
  <c r="J111" i="82" a="1"/>
  <c r="J111" i="82" s="1"/>
  <c r="J73" i="85" s="1"/>
  <c r="K111" i="81" a="1"/>
  <c r="K111" i="81" s="1"/>
  <c r="K31" i="85" s="1"/>
  <c r="J112" i="82" a="1"/>
  <c r="J112" i="82" s="1"/>
  <c r="J74" i="85" s="1"/>
  <c r="J113" i="82" a="1"/>
  <c r="J113" i="82" s="1"/>
  <c r="J75" i="85" s="1"/>
  <c r="J110" i="82" a="1"/>
  <c r="J110" i="82" s="1"/>
  <c r="J72" i="85" s="1"/>
  <c r="J112" i="73" a="1"/>
  <c r="J112" i="73" s="1"/>
  <c r="J60" i="85" s="1"/>
  <c r="J114" i="73" a="1"/>
  <c r="J114" i="73" s="1"/>
  <c r="J62" i="85" s="1"/>
  <c r="J111" i="73" a="1"/>
  <c r="J111" i="73" s="1"/>
  <c r="J59" i="85" s="1"/>
  <c r="J113" i="73" a="1"/>
  <c r="J113" i="73" s="1"/>
  <c r="J61" i="85" s="1"/>
  <c r="M111" i="82" a="1"/>
  <c r="M111" i="82" s="1"/>
  <c r="M73" i="85" s="1"/>
  <c r="M115" i="73" a="1"/>
  <c r="M115" i="73" s="1"/>
  <c r="M65" i="85" s="1"/>
  <c r="M112" i="73" a="1"/>
  <c r="M112" i="73" s="1"/>
  <c r="M60" i="85" s="1"/>
  <c r="M113" i="73" a="1"/>
  <c r="M113" i="73" s="1"/>
  <c r="M61" i="85" s="1"/>
  <c r="M111" i="73" a="1"/>
  <c r="M111" i="73" s="1"/>
  <c r="M59" i="85" s="1"/>
  <c r="M116" i="73" a="1"/>
  <c r="M116" i="73" s="1"/>
  <c r="J114" i="82" a="1"/>
  <c r="J114" i="82" s="1"/>
  <c r="J76" i="85" s="1"/>
  <c r="M56" i="85"/>
  <c r="J117" i="82" a="1"/>
  <c r="J117" i="82" s="1"/>
  <c r="M117" i="73" a="1"/>
  <c r="M117" i="73" s="1"/>
  <c r="M114" i="73" a="1"/>
  <c r="M114" i="73" s="1"/>
  <c r="M62" i="85" s="1"/>
  <c r="J70" i="85"/>
  <c r="J116" i="82" a="1"/>
  <c r="J116" i="82" s="1"/>
  <c r="M112" i="82" a="1"/>
  <c r="M112" i="82" s="1"/>
  <c r="M74" i="85" s="1"/>
  <c r="M113" i="82" a="1"/>
  <c r="M113" i="82" s="1"/>
  <c r="M75" i="85" s="1"/>
  <c r="M110" i="82" a="1"/>
  <c r="M110" i="82" s="1"/>
  <c r="M72" i="85" s="1"/>
  <c r="K113" i="81" a="1"/>
  <c r="K113" i="81" s="1"/>
  <c r="K33" i="85" s="1"/>
  <c r="K110" i="81" a="1"/>
  <c r="K110" i="81" s="1"/>
  <c r="K30" i="85" s="1"/>
  <c r="K114" i="81" a="1"/>
  <c r="K114" i="81" s="1"/>
  <c r="K34" i="85" s="1"/>
  <c r="L113" i="73" a="1"/>
  <c r="L113" i="73" s="1"/>
  <c r="L61" i="85" s="1"/>
  <c r="AD79" i="85"/>
  <c r="AD77" i="85"/>
  <c r="AD78" i="85"/>
  <c r="R77" i="85"/>
  <c r="R79" i="85"/>
  <c r="R78" i="85"/>
  <c r="AF37" i="85"/>
  <c r="AF36" i="85"/>
  <c r="AF35" i="85"/>
  <c r="I113" i="72" a="1"/>
  <c r="I113" i="72" s="1"/>
  <c r="I47" i="85" s="1"/>
  <c r="I115" i="72" a="1"/>
  <c r="I115" i="72" s="1"/>
  <c r="I117" i="72" a="1"/>
  <c r="I117" i="72" s="1"/>
  <c r="I114" i="72" a="1"/>
  <c r="I114" i="72" s="1"/>
  <c r="I48" i="85" s="1"/>
  <c r="I111" i="72" a="1"/>
  <c r="I111" i="72" s="1"/>
  <c r="I45" i="85" s="1"/>
  <c r="I110" i="72" a="1"/>
  <c r="I110" i="72" s="1"/>
  <c r="I44" i="85" s="1"/>
  <c r="I116" i="72" a="1"/>
  <c r="I116" i="72" s="1"/>
  <c r="I112" i="72" a="1"/>
  <c r="I112" i="72" s="1"/>
  <c r="I46" i="85" s="1"/>
  <c r="I42" i="85"/>
  <c r="AC79" i="85"/>
  <c r="AC78" i="85"/>
  <c r="AC77" i="85"/>
  <c r="L115" i="72" a="1"/>
  <c r="L115" i="72" s="1"/>
  <c r="L112" i="72" a="1"/>
  <c r="L112" i="72" s="1"/>
  <c r="L46" i="85" s="1"/>
  <c r="L113" i="72" a="1"/>
  <c r="L113" i="72" s="1"/>
  <c r="L47" i="85" s="1"/>
  <c r="L116" i="72" a="1"/>
  <c r="L116" i="72" s="1"/>
  <c r="L114" i="72" a="1"/>
  <c r="L114" i="72" s="1"/>
  <c r="L48" i="85" s="1"/>
  <c r="L117" i="72" a="1"/>
  <c r="L117" i="72" s="1"/>
  <c r="L42" i="85"/>
  <c r="L110" i="72" a="1"/>
  <c r="L110" i="72" s="1"/>
  <c r="L44" i="85" s="1"/>
  <c r="L111" i="72" a="1"/>
  <c r="L111" i="72" s="1"/>
  <c r="L45" i="85" s="1"/>
  <c r="J42" i="85"/>
  <c r="J114" i="72" a="1"/>
  <c r="J114" i="72" s="1"/>
  <c r="J48" i="85" s="1"/>
  <c r="J110" i="72" a="1"/>
  <c r="J110" i="72" s="1"/>
  <c r="J44" i="85" s="1"/>
  <c r="J111" i="72" a="1"/>
  <c r="J111" i="72" s="1"/>
  <c r="J45" i="85" s="1"/>
  <c r="J116" i="72" a="1"/>
  <c r="J116" i="72" s="1"/>
  <c r="J115" i="72" a="1"/>
  <c r="J115" i="72" s="1"/>
  <c r="J117" i="72" a="1"/>
  <c r="J117" i="72" s="1"/>
  <c r="J113" i="72" a="1"/>
  <c r="J113" i="72" s="1"/>
  <c r="J47" i="85" s="1"/>
  <c r="J112" i="72" a="1"/>
  <c r="J112" i="72" s="1"/>
  <c r="J46" i="85" s="1"/>
  <c r="I117" i="73" a="1"/>
  <c r="I117" i="73" s="1"/>
  <c r="I113" i="73" a="1"/>
  <c r="I113" i="73" s="1"/>
  <c r="I61" i="85" s="1"/>
  <c r="I111" i="73" a="1"/>
  <c r="I111" i="73" s="1"/>
  <c r="I59" i="85" s="1"/>
  <c r="I112" i="73" a="1"/>
  <c r="I112" i="73" s="1"/>
  <c r="I60" i="85" s="1"/>
  <c r="I116" i="73" a="1"/>
  <c r="I116" i="73" s="1"/>
  <c r="I115" i="73" a="1"/>
  <c r="I115" i="73" s="1"/>
  <c r="I114" i="73" a="1"/>
  <c r="I114" i="73" s="1"/>
  <c r="I62" i="85" s="1"/>
  <c r="I110" i="73" a="1"/>
  <c r="I110" i="73" s="1"/>
  <c r="I58" i="85" s="1"/>
  <c r="I56" i="85"/>
  <c r="O115" i="72" a="1"/>
  <c r="O115" i="72" s="1"/>
  <c r="O110" i="72" a="1"/>
  <c r="O110" i="72" s="1"/>
  <c r="O44" i="85" s="1"/>
  <c r="O116" i="72" a="1"/>
  <c r="O116" i="72" s="1"/>
  <c r="O114" i="72" a="1"/>
  <c r="O114" i="72" s="1"/>
  <c r="O48" i="85" s="1"/>
  <c r="O42" i="85"/>
  <c r="O113" i="72" a="1"/>
  <c r="O113" i="72" s="1"/>
  <c r="O47" i="85" s="1"/>
  <c r="O112" i="72" a="1"/>
  <c r="O112" i="72" s="1"/>
  <c r="O46" i="85" s="1"/>
  <c r="O117" i="72" a="1"/>
  <c r="O117" i="72" s="1"/>
  <c r="O111" i="72" a="1"/>
  <c r="O111" i="72" s="1"/>
  <c r="O45" i="85" s="1"/>
  <c r="AD49" i="85"/>
  <c r="AD50" i="85"/>
  <c r="AD51" i="85"/>
  <c r="O114" i="82" a="1"/>
  <c r="O114" i="82" s="1"/>
  <c r="O76" i="85" s="1"/>
  <c r="O110" i="82" a="1"/>
  <c r="O110" i="82" s="1"/>
  <c r="O72" i="85" s="1"/>
  <c r="O70" i="85"/>
  <c r="O116" i="82" a="1"/>
  <c r="O116" i="82" s="1"/>
  <c r="O115" i="82" a="1"/>
  <c r="O115" i="82" s="1"/>
  <c r="O117" i="82" a="1"/>
  <c r="O117" i="82" s="1"/>
  <c r="O113" i="82" a="1"/>
  <c r="O113" i="82" s="1"/>
  <c r="O75" i="85" s="1"/>
  <c r="O112" i="82" a="1"/>
  <c r="O112" i="82" s="1"/>
  <c r="O74" i="85" s="1"/>
  <c r="O111" i="82" a="1"/>
  <c r="O111" i="82" s="1"/>
  <c r="O73" i="85" s="1"/>
  <c r="AB51" i="85"/>
  <c r="AB49" i="85"/>
  <c r="AB50" i="85"/>
  <c r="V79" i="85"/>
  <c r="V78" i="85"/>
  <c r="V77" i="85"/>
  <c r="AE36" i="85"/>
  <c r="AE35" i="85"/>
  <c r="AE37" i="85"/>
  <c r="X79" i="85"/>
  <c r="X77" i="85"/>
  <c r="X78" i="85"/>
  <c r="K65" i="85"/>
  <c r="K63" i="85"/>
  <c r="K64" i="85"/>
  <c r="S35" i="85"/>
  <c r="S36" i="85"/>
  <c r="S37" i="85"/>
  <c r="AG51" i="85"/>
  <c r="AG50" i="85"/>
  <c r="AG49" i="85"/>
  <c r="J65" i="85"/>
  <c r="J64" i="85"/>
  <c r="J63" i="85"/>
  <c r="X36" i="85"/>
  <c r="X35" i="85"/>
  <c r="X37" i="85"/>
  <c r="Z65" i="85"/>
  <c r="Z64" i="85"/>
  <c r="Z63" i="85"/>
  <c r="U51" i="85"/>
  <c r="U49" i="85"/>
  <c r="U50" i="85"/>
  <c r="AE64" i="85"/>
  <c r="AE63" i="85"/>
  <c r="AE65" i="85"/>
  <c r="Y64" i="85"/>
  <c r="Y63" i="85"/>
  <c r="Y65" i="85"/>
  <c r="T37" i="85"/>
  <c r="T35" i="85"/>
  <c r="T36" i="85"/>
  <c r="T63" i="85"/>
  <c r="T64" i="85"/>
  <c r="T65" i="85"/>
  <c r="Y78" i="85"/>
  <c r="Y77" i="85"/>
  <c r="Y79" i="85"/>
  <c r="AA63" i="85"/>
  <c r="AA64" i="85"/>
  <c r="AA65" i="85"/>
  <c r="AE50" i="85"/>
  <c r="AE49" i="85"/>
  <c r="AE51" i="85"/>
  <c r="I64" i="75"/>
  <c r="F65" i="75" s="1" a="1"/>
  <c r="F65" i="75" s="1"/>
  <c r="F62" i="75"/>
  <c r="F67" i="75" s="1"/>
  <c r="S79" i="85"/>
  <c r="S77" i="85"/>
  <c r="S78" i="85"/>
  <c r="N112" i="82" a="1"/>
  <c r="N112" i="82" s="1"/>
  <c r="N74" i="85" s="1"/>
  <c r="N110" i="82" a="1"/>
  <c r="N110" i="82" s="1"/>
  <c r="N72" i="85" s="1"/>
  <c r="N113" i="82" a="1"/>
  <c r="N113" i="82" s="1"/>
  <c r="N75" i="85" s="1"/>
  <c r="N111" i="82" a="1"/>
  <c r="N111" i="82" s="1"/>
  <c r="N73" i="85" s="1"/>
  <c r="N115" i="82" a="1"/>
  <c r="N115" i="82" s="1"/>
  <c r="N117" i="82" a="1"/>
  <c r="N117" i="82" s="1"/>
  <c r="N114" i="82" a="1"/>
  <c r="N114" i="82" s="1"/>
  <c r="N76" i="85" s="1"/>
  <c r="N70" i="85"/>
  <c r="N116" i="82" a="1"/>
  <c r="N116" i="82" s="1"/>
  <c r="AB35" i="85"/>
  <c r="AB37" i="85"/>
  <c r="AB36" i="85"/>
  <c r="Q79" i="85"/>
  <c r="Q78" i="85"/>
  <c r="Q77" i="85"/>
  <c r="AC65" i="85"/>
  <c r="AC63" i="85"/>
  <c r="AC64" i="85"/>
  <c r="L117" i="73" a="1"/>
  <c r="L117" i="73" s="1"/>
  <c r="L115" i="73" a="1"/>
  <c r="L115" i="73" s="1"/>
  <c r="L56" i="85"/>
  <c r="L116" i="73" a="1"/>
  <c r="L116" i="73" s="1"/>
  <c r="L110" i="73" a="1"/>
  <c r="L110" i="73" s="1"/>
  <c r="L58" i="85" s="1"/>
  <c r="L112" i="73" a="1"/>
  <c r="L112" i="73" s="1"/>
  <c r="L60" i="85" s="1"/>
  <c r="L114" i="73" a="1"/>
  <c r="L114" i="73" s="1"/>
  <c r="L62" i="85" s="1"/>
  <c r="L111" i="73" a="1"/>
  <c r="L111" i="73" s="1"/>
  <c r="L59" i="85" s="1"/>
  <c r="F48" i="75"/>
  <c r="F53" i="75" s="1"/>
  <c r="H11" i="33" s="1"/>
  <c r="I50" i="75"/>
  <c r="AF78" i="85"/>
  <c r="AF77" i="85"/>
  <c r="AF79" i="85"/>
  <c r="Q35" i="85"/>
  <c r="Q36" i="85"/>
  <c r="Q37" i="85"/>
  <c r="Z51" i="85"/>
  <c r="Z49" i="85"/>
  <c r="Z50" i="85"/>
  <c r="Y35" i="85"/>
  <c r="Y36" i="85"/>
  <c r="Y37" i="85"/>
  <c r="S65" i="85"/>
  <c r="S64" i="85"/>
  <c r="S63" i="85"/>
  <c r="K50" i="85"/>
  <c r="K49" i="85"/>
  <c r="K51" i="85"/>
  <c r="AB79" i="85"/>
  <c r="AB77" i="85"/>
  <c r="AB78" i="85"/>
  <c r="AC51" i="85"/>
  <c r="AC49" i="85"/>
  <c r="AC50" i="85"/>
  <c r="X50" i="85"/>
  <c r="X49" i="85"/>
  <c r="X51" i="85"/>
  <c r="N117" i="72" a="1"/>
  <c r="N117" i="72" s="1"/>
  <c r="N116" i="72" a="1"/>
  <c r="N116" i="72" s="1"/>
  <c r="N111" i="72" a="1"/>
  <c r="N111" i="72" s="1"/>
  <c r="N45" i="85" s="1"/>
  <c r="N114" i="72" a="1"/>
  <c r="N114" i="72" s="1"/>
  <c r="N48" i="85" s="1"/>
  <c r="N42" i="85"/>
  <c r="N115" i="72" a="1"/>
  <c r="N115" i="72" s="1"/>
  <c r="N112" i="72" a="1"/>
  <c r="N112" i="72" s="1"/>
  <c r="N46" i="85" s="1"/>
  <c r="N110" i="72" a="1"/>
  <c r="N110" i="72" s="1"/>
  <c r="N44" i="85" s="1"/>
  <c r="N113" i="72" a="1"/>
  <c r="N113" i="72" s="1"/>
  <c r="N47" i="85" s="1"/>
  <c r="Y49" i="85"/>
  <c r="Y50" i="85"/>
  <c r="Y51" i="85"/>
  <c r="I115" i="81" a="1"/>
  <c r="I115" i="81" s="1"/>
  <c r="I112" i="81" a="1"/>
  <c r="I112" i="81" s="1"/>
  <c r="I32" i="85" s="1"/>
  <c r="I28" i="85"/>
  <c r="I117" i="81" a="1"/>
  <c r="I117" i="81" s="1"/>
  <c r="I111" i="81" a="1"/>
  <c r="I111" i="81" s="1"/>
  <c r="I31" i="85" s="1"/>
  <c r="I110" i="81" a="1"/>
  <c r="I110" i="81" s="1"/>
  <c r="I30" i="85" s="1"/>
  <c r="I116" i="81" a="1"/>
  <c r="I116" i="81" s="1"/>
  <c r="I114" i="81" a="1"/>
  <c r="I114" i="81" s="1"/>
  <c r="I34" i="85" s="1"/>
  <c r="I113" i="81" a="1"/>
  <c r="I113" i="81" s="1"/>
  <c r="I33" i="85" s="1"/>
  <c r="K36" i="85"/>
  <c r="K37" i="85"/>
  <c r="K35" i="85"/>
  <c r="J79" i="85"/>
  <c r="J78" i="85"/>
  <c r="J77" i="85"/>
  <c r="V64" i="85"/>
  <c r="V65" i="85"/>
  <c r="V63" i="85"/>
  <c r="AF51" i="85"/>
  <c r="AF50" i="85"/>
  <c r="AF49" i="85"/>
  <c r="I78" i="75"/>
  <c r="F79" i="75" s="1" a="1"/>
  <c r="F79" i="75" s="1"/>
  <c r="F76" i="75"/>
  <c r="F81" i="75" s="1"/>
  <c r="W49" i="85"/>
  <c r="W51" i="85"/>
  <c r="W50" i="85"/>
  <c r="AA79" i="85"/>
  <c r="AA77" i="85"/>
  <c r="AA78" i="85"/>
  <c r="X63" i="85"/>
  <c r="X65" i="85"/>
  <c r="X64" i="85"/>
  <c r="S49" i="85"/>
  <c r="S50" i="85"/>
  <c r="S51" i="85"/>
  <c r="AG65" i="85"/>
  <c r="AG63" i="85"/>
  <c r="AG64" i="85"/>
  <c r="AD35" i="85"/>
  <c r="AD36" i="85"/>
  <c r="AD37" i="85"/>
  <c r="I115" i="82" a="1"/>
  <c r="I115" i="82" s="1"/>
  <c r="I114" i="82" a="1"/>
  <c r="I114" i="82" s="1"/>
  <c r="I76" i="85" s="1"/>
  <c r="I111" i="82" a="1"/>
  <c r="I111" i="82" s="1"/>
  <c r="I73" i="85" s="1"/>
  <c r="I116" i="82" a="1"/>
  <c r="I116" i="82" s="1"/>
  <c r="I70" i="85"/>
  <c r="I117" i="82" a="1"/>
  <c r="I117" i="82" s="1"/>
  <c r="I113" i="82" a="1"/>
  <c r="I113" i="82" s="1"/>
  <c r="I75" i="85" s="1"/>
  <c r="I112" i="82" a="1"/>
  <c r="I112" i="82" s="1"/>
  <c r="I74" i="85" s="1"/>
  <c r="I110" i="82" a="1"/>
  <c r="I110" i="82" s="1"/>
  <c r="I72" i="85" s="1"/>
  <c r="W36" i="85"/>
  <c r="W37" i="85"/>
  <c r="W35" i="85"/>
  <c r="AD64" i="85"/>
  <c r="AD63" i="85"/>
  <c r="AD65" i="85"/>
  <c r="AE77" i="85"/>
  <c r="AE79" i="85"/>
  <c r="AE78" i="85"/>
  <c r="M115" i="81" a="1"/>
  <c r="M115" i="81" s="1"/>
  <c r="M112" i="81" a="1"/>
  <c r="M112" i="81" s="1"/>
  <c r="M32" i="85" s="1"/>
  <c r="M110" i="81" a="1"/>
  <c r="M110" i="81" s="1"/>
  <c r="M30" i="85" s="1"/>
  <c r="M114" i="81" a="1"/>
  <c r="M114" i="81" s="1"/>
  <c r="M34" i="85" s="1"/>
  <c r="M111" i="81" a="1"/>
  <c r="M111" i="81" s="1"/>
  <c r="M31" i="85" s="1"/>
  <c r="M113" i="81" a="1"/>
  <c r="M113" i="81" s="1"/>
  <c r="M33" i="85" s="1"/>
  <c r="M117" i="81" a="1"/>
  <c r="M117" i="81" s="1"/>
  <c r="M28" i="85"/>
  <c r="M116" i="81" a="1"/>
  <c r="M116" i="81" s="1"/>
  <c r="R35" i="85"/>
  <c r="R36" i="85"/>
  <c r="R37" i="85"/>
  <c r="AA49" i="85"/>
  <c r="AA51" i="85"/>
  <c r="AA50" i="85"/>
  <c r="V51" i="85"/>
  <c r="V49" i="85"/>
  <c r="V50" i="85"/>
  <c r="Z79" i="85"/>
  <c r="Z77" i="85"/>
  <c r="Z78" i="85"/>
  <c r="N117" i="73" a="1"/>
  <c r="N117" i="73" s="1"/>
  <c r="N56" i="85"/>
  <c r="N115" i="73" a="1"/>
  <c r="N115" i="73" s="1"/>
  <c r="N113" i="73" a="1"/>
  <c r="N113" i="73" s="1"/>
  <c r="N61" i="85" s="1"/>
  <c r="N110" i="73" a="1"/>
  <c r="N110" i="73" s="1"/>
  <c r="N58" i="85" s="1"/>
  <c r="N116" i="73" a="1"/>
  <c r="N116" i="73" s="1"/>
  <c r="N114" i="73" a="1"/>
  <c r="N114" i="73" s="1"/>
  <c r="N62" i="85" s="1"/>
  <c r="N111" i="73" a="1"/>
  <c r="N111" i="73" s="1"/>
  <c r="N59" i="85" s="1"/>
  <c r="N112" i="73" a="1"/>
  <c r="N112" i="73" s="1"/>
  <c r="N60" i="85" s="1"/>
  <c r="N112" i="81" a="1"/>
  <c r="N112" i="81" s="1"/>
  <c r="N32" i="85" s="1"/>
  <c r="N110" i="81" a="1"/>
  <c r="N110" i="81" s="1"/>
  <c r="N30" i="85" s="1"/>
  <c r="N115" i="81" a="1"/>
  <c r="N115" i="81" s="1"/>
  <c r="N117" i="81" a="1"/>
  <c r="N117" i="81" s="1"/>
  <c r="N28" i="85"/>
  <c r="N116" i="81" a="1"/>
  <c r="N116" i="81" s="1"/>
  <c r="N111" i="81" a="1"/>
  <c r="N111" i="81" s="1"/>
  <c r="N31" i="85" s="1"/>
  <c r="N113" i="81" a="1"/>
  <c r="N113" i="81" s="1"/>
  <c r="N33" i="85" s="1"/>
  <c r="N114" i="81" a="1"/>
  <c r="N114" i="81" s="1"/>
  <c r="N34" i="85" s="1"/>
  <c r="R50" i="85"/>
  <c r="R51" i="85"/>
  <c r="R49" i="85"/>
  <c r="M79" i="85"/>
  <c r="M78" i="85"/>
  <c r="M77" i="85"/>
  <c r="AA36" i="85"/>
  <c r="AA35" i="85"/>
  <c r="AA37" i="85"/>
  <c r="L112" i="82" a="1"/>
  <c r="L112" i="82" s="1"/>
  <c r="L74" i="85" s="1"/>
  <c r="L111" i="82" a="1"/>
  <c r="L111" i="82" s="1"/>
  <c r="L73" i="85" s="1"/>
  <c r="L115" i="82" a="1"/>
  <c r="L115" i="82" s="1"/>
  <c r="L113" i="82" a="1"/>
  <c r="L113" i="82" s="1"/>
  <c r="L75" i="85" s="1"/>
  <c r="L116" i="82" a="1"/>
  <c r="L116" i="82" s="1"/>
  <c r="L117" i="82" a="1"/>
  <c r="L117" i="82" s="1"/>
  <c r="L110" i="82" a="1"/>
  <c r="L110" i="82" s="1"/>
  <c r="L72" i="85" s="1"/>
  <c r="L70" i="85"/>
  <c r="L114" i="82" a="1"/>
  <c r="L114" i="82" s="1"/>
  <c r="L76" i="85" s="1"/>
  <c r="P36" i="85"/>
  <c r="P35" i="85"/>
  <c r="P37" i="85"/>
  <c r="V37" i="85"/>
  <c r="V35" i="85"/>
  <c r="V36" i="85"/>
  <c r="Q65" i="85"/>
  <c r="Q64" i="85"/>
  <c r="Q63" i="85"/>
  <c r="I36" i="75"/>
  <c r="F37" i="75" s="1" a="1"/>
  <c r="F37" i="75" s="1"/>
  <c r="I10" i="33" s="1"/>
  <c r="F34" i="75" a="1"/>
  <c r="F34" i="75" s="1"/>
  <c r="F39" i="75" s="1"/>
  <c r="H10" i="33" s="1"/>
  <c r="T78" i="85"/>
  <c r="T79" i="85"/>
  <c r="T77" i="85"/>
  <c r="AF63" i="85"/>
  <c r="AF65" i="85"/>
  <c r="AF64" i="85"/>
  <c r="Z36" i="85"/>
  <c r="Z37" i="85"/>
  <c r="Z35" i="85"/>
  <c r="P51" i="85"/>
  <c r="P49" i="85"/>
  <c r="P50" i="85"/>
  <c r="O115" i="81" a="1"/>
  <c r="O115" i="81" s="1"/>
  <c r="O111" i="81" a="1"/>
  <c r="O111" i="81" s="1"/>
  <c r="O31" i="85" s="1"/>
  <c r="O28" i="85"/>
  <c r="O113" i="81" a="1"/>
  <c r="O113" i="81" s="1"/>
  <c r="O33" i="85" s="1"/>
  <c r="O112" i="81" a="1"/>
  <c r="O112" i="81" s="1"/>
  <c r="O32" i="85" s="1"/>
  <c r="O114" i="81" a="1"/>
  <c r="O114" i="81" s="1"/>
  <c r="O34" i="85" s="1"/>
  <c r="O116" i="81" a="1"/>
  <c r="O116" i="81" s="1"/>
  <c r="O110" i="81" a="1"/>
  <c r="O110" i="81" s="1"/>
  <c r="O30" i="85" s="1"/>
  <c r="O117" i="81" a="1"/>
  <c r="O117" i="81" s="1"/>
  <c r="R64" i="85"/>
  <c r="R65" i="85"/>
  <c r="R63" i="85"/>
  <c r="U63" i="85"/>
  <c r="U64" i="85"/>
  <c r="U65" i="85"/>
  <c r="U78" i="85"/>
  <c r="U79" i="85"/>
  <c r="U77" i="85"/>
  <c r="L111" i="81" a="1"/>
  <c r="L111" i="81" s="1"/>
  <c r="L31" i="85" s="1"/>
  <c r="L113" i="81" a="1"/>
  <c r="L113" i="81" s="1"/>
  <c r="L33" i="85" s="1"/>
  <c r="L115" i="81" a="1"/>
  <c r="L115" i="81" s="1"/>
  <c r="L116" i="81" a="1"/>
  <c r="L116" i="81" s="1"/>
  <c r="L114" i="81" a="1"/>
  <c r="L114" i="81" s="1"/>
  <c r="L34" i="85" s="1"/>
  <c r="L110" i="81" a="1"/>
  <c r="L110" i="81" s="1"/>
  <c r="L30" i="85" s="1"/>
  <c r="L117" i="81" a="1"/>
  <c r="L117" i="81" s="1"/>
  <c r="L28" i="85"/>
  <c r="L112" i="81" a="1"/>
  <c r="L112" i="81" s="1"/>
  <c r="L32" i="85" s="1"/>
  <c r="AC35" i="85"/>
  <c r="AC36" i="85"/>
  <c r="AC37" i="85"/>
  <c r="AG36" i="85"/>
  <c r="AG35" i="85"/>
  <c r="AG37" i="85"/>
  <c r="O117" i="73" a="1"/>
  <c r="O117" i="73" s="1"/>
  <c r="O113" i="73" a="1"/>
  <c r="O113" i="73" s="1"/>
  <c r="O61" i="85" s="1"/>
  <c r="O110" i="73" a="1"/>
  <c r="O110" i="73" s="1"/>
  <c r="O58" i="85" s="1"/>
  <c r="O116" i="73" a="1"/>
  <c r="O116" i="73" s="1"/>
  <c r="O114" i="73" a="1"/>
  <c r="O114" i="73" s="1"/>
  <c r="O62" i="85" s="1"/>
  <c r="O115" i="73" a="1"/>
  <c r="O115" i="73" s="1"/>
  <c r="O111" i="73" a="1"/>
  <c r="O111" i="73" s="1"/>
  <c r="O59" i="85" s="1"/>
  <c r="O112" i="73" a="1"/>
  <c r="O112" i="73" s="1"/>
  <c r="O60" i="85" s="1"/>
  <c r="O56" i="85"/>
  <c r="Q50" i="85"/>
  <c r="Q49" i="85"/>
  <c r="Q51" i="85"/>
  <c r="M111" i="72" a="1"/>
  <c r="M111" i="72" s="1"/>
  <c r="M45" i="85" s="1"/>
  <c r="AB63" i="85"/>
  <c r="AB65" i="85"/>
  <c r="AB64" i="85"/>
  <c r="T49" i="85"/>
  <c r="T50" i="85"/>
  <c r="T51" i="85"/>
  <c r="AG78" i="85"/>
  <c r="AG79" i="85"/>
  <c r="AG77" i="85"/>
  <c r="M116" i="72" a="1"/>
  <c r="M116" i="72" s="1"/>
  <c r="M117" i="72" a="1"/>
  <c r="M117" i="72" s="1"/>
  <c r="M42" i="85"/>
  <c r="M115" i="72" a="1"/>
  <c r="M115" i="72" s="1"/>
  <c r="M114" i="72" a="1"/>
  <c r="M114" i="72" s="1"/>
  <c r="M48" i="85" s="1"/>
  <c r="M110" i="72" a="1"/>
  <c r="M110" i="72" s="1"/>
  <c r="M44" i="85" s="1"/>
  <c r="M112" i="72" a="1"/>
  <c r="M112" i="72" s="1"/>
  <c r="M46" i="85" s="1"/>
  <c r="M113" i="72" a="1"/>
  <c r="M113" i="72" s="1"/>
  <c r="M47" i="85" s="1"/>
  <c r="U36" i="85"/>
  <c r="U37" i="85"/>
  <c r="U35" i="85"/>
  <c r="J28" i="85"/>
  <c r="J116" i="81" a="1"/>
  <c r="J116" i="81" s="1"/>
  <c r="J111" i="81" a="1"/>
  <c r="J111" i="81" s="1"/>
  <c r="J31" i="85" s="1"/>
  <c r="J117" i="81" a="1"/>
  <c r="J117" i="81" s="1"/>
  <c r="J112" i="81" a="1"/>
  <c r="J112" i="81" s="1"/>
  <c r="J32" i="85" s="1"/>
  <c r="J114" i="81" a="1"/>
  <c r="J114" i="81" s="1"/>
  <c r="J34" i="85" s="1"/>
  <c r="J113" i="81" a="1"/>
  <c r="J113" i="81" s="1"/>
  <c r="J33" i="85" s="1"/>
  <c r="J110" i="81" a="1"/>
  <c r="J110" i="81" s="1"/>
  <c r="J30" i="85" s="1"/>
  <c r="J115" i="81" a="1"/>
  <c r="J115" i="81" s="1"/>
  <c r="K79" i="85" l="1"/>
  <c r="K78" i="85"/>
  <c r="M64" i="85"/>
  <c r="M63" i="85"/>
  <c r="F76" i="85"/>
  <c r="F73" i="85"/>
  <c r="F44" i="85"/>
  <c r="E91" i="85" s="1"/>
  <c r="H87" i="33" s="1"/>
  <c r="F74" i="85"/>
  <c r="F31" i="85"/>
  <c r="D92" i="85" s="1"/>
  <c r="G88" i="33" s="1"/>
  <c r="J51" i="85"/>
  <c r="J50" i="85"/>
  <c r="J49" i="85"/>
  <c r="L35" i="85"/>
  <c r="L37" i="85"/>
  <c r="L36" i="85"/>
  <c r="F48" i="85"/>
  <c r="E95" i="85" s="1"/>
  <c r="H91" i="33" s="1"/>
  <c r="O35" i="85"/>
  <c r="O36" i="85"/>
  <c r="O37" i="85"/>
  <c r="I51" i="85"/>
  <c r="I49" i="85"/>
  <c r="I50" i="85"/>
  <c r="I79" i="85"/>
  <c r="I77" i="85"/>
  <c r="I78" i="85"/>
  <c r="F47" i="85"/>
  <c r="E94" i="85" s="1"/>
  <c r="H90" i="33" s="1"/>
  <c r="M50" i="85"/>
  <c r="M51" i="85"/>
  <c r="M49" i="85"/>
  <c r="I37" i="85"/>
  <c r="I36" i="85"/>
  <c r="I35" i="85"/>
  <c r="N50" i="85"/>
  <c r="N49" i="85"/>
  <c r="N51" i="85"/>
  <c r="O51" i="85"/>
  <c r="O50" i="85"/>
  <c r="O49" i="85"/>
  <c r="J36" i="85"/>
  <c r="J35" i="85"/>
  <c r="J37" i="85"/>
  <c r="L64" i="85"/>
  <c r="L65" i="85"/>
  <c r="L63" i="85"/>
  <c r="F56" i="85"/>
  <c r="N64" i="85"/>
  <c r="N63" i="85"/>
  <c r="N65" i="85"/>
  <c r="I40" i="85"/>
  <c r="F51" i="75" a="1"/>
  <c r="F51" i="75" s="1"/>
  <c r="I11" i="33" s="1"/>
  <c r="G18" i="33" s="1"/>
  <c r="M37" i="85"/>
  <c r="M36" i="85"/>
  <c r="M35" i="85"/>
  <c r="N77" i="85"/>
  <c r="N79" i="85"/>
  <c r="N78" i="85"/>
  <c r="N36" i="85"/>
  <c r="N35" i="85"/>
  <c r="N37" i="85"/>
  <c r="F58" i="85"/>
  <c r="F62" i="85"/>
  <c r="F32" i="85"/>
  <c r="D93" i="85" s="1"/>
  <c r="F46" i="85"/>
  <c r="E93" i="85" s="1"/>
  <c r="H89" i="33" s="1"/>
  <c r="L79" i="85"/>
  <c r="L78" i="85"/>
  <c r="L77" i="85"/>
  <c r="F72" i="85"/>
  <c r="O77" i="85"/>
  <c r="O79" i="85"/>
  <c r="O78" i="85"/>
  <c r="I64" i="85"/>
  <c r="I65" i="85"/>
  <c r="I63" i="85"/>
  <c r="F28" i="85"/>
  <c r="D90" i="85" s="1"/>
  <c r="F42" i="85"/>
  <c r="E90" i="85" s="1"/>
  <c r="H86" i="33" s="1"/>
  <c r="F75" i="85"/>
  <c r="F34" i="85"/>
  <c r="D95" i="85" s="1"/>
  <c r="F60" i="85"/>
  <c r="F33" i="85"/>
  <c r="D94" i="85" s="1"/>
  <c r="F59" i="85"/>
  <c r="L51" i="85"/>
  <c r="L50" i="85"/>
  <c r="L49" i="85"/>
  <c r="F45" i="85"/>
  <c r="E92" i="85" s="1"/>
  <c r="H88" i="33" s="1"/>
  <c r="O64" i="85"/>
  <c r="O63" i="85"/>
  <c r="O65" i="85"/>
  <c r="F70" i="85"/>
  <c r="F30" i="85"/>
  <c r="D91" i="85" s="1"/>
  <c r="F61" i="85"/>
  <c r="F78" i="85" l="1"/>
  <c r="F77" i="85"/>
  <c r="I92" i="85"/>
  <c r="K92" i="85" s="1"/>
  <c r="L88" i="33" s="1"/>
  <c r="F79" i="85"/>
  <c r="G89" i="33"/>
  <c r="I93" i="85"/>
  <c r="K93" i="85" s="1"/>
  <c r="L89" i="33" s="1"/>
  <c r="F50" i="85"/>
  <c r="G90" i="33"/>
  <c r="I94" i="85"/>
  <c r="K94" i="85" s="1"/>
  <c r="L90" i="33" s="1"/>
  <c r="F49" i="85"/>
  <c r="F51" i="85"/>
  <c r="G91" i="33"/>
  <c r="I95" i="85"/>
  <c r="K95" i="85" s="1"/>
  <c r="L91" i="33" s="1"/>
  <c r="G86" i="33"/>
  <c r="I90" i="85"/>
  <c r="K90" i="85" s="1"/>
  <c r="L86" i="33" s="1"/>
  <c r="F63" i="85"/>
  <c r="F65" i="85"/>
  <c r="F64" i="85"/>
  <c r="F35" i="85"/>
  <c r="G87" i="33"/>
  <c r="I91" i="85"/>
  <c r="K91" i="85" s="1"/>
  <c r="L87" i="33" s="1"/>
  <c r="F36" i="85"/>
  <c r="C18" i="33"/>
  <c r="C26" i="33" s="1"/>
  <c r="D18" i="33"/>
  <c r="F37" i="85"/>
  <c r="A91" i="75" l="1"/>
  <c r="J31" i="33"/>
  <c r="J30" i="33"/>
  <c r="I30" i="33"/>
  <c r="H31" i="33"/>
  <c r="F31" i="33"/>
  <c r="G30" i="33"/>
  <c r="H30" i="33"/>
  <c r="G31" i="33"/>
  <c r="F30" i="33"/>
  <c r="I31" i="33"/>
  <c r="L30" i="33" l="1"/>
  <c r="L31" i="33"/>
  <c r="S91" i="75" a="1"/>
  <c r="S91" i="75" s="1"/>
  <c r="P91" i="75" a="1"/>
  <c r="P91" i="75" s="1"/>
  <c r="AB91" i="75" a="1"/>
  <c r="AB91" i="75" s="1"/>
  <c r="Y91" i="75" a="1"/>
  <c r="Y91" i="75" s="1"/>
  <c r="AF91" i="75" a="1"/>
  <c r="AF91" i="75" s="1"/>
  <c r="O91" i="75" a="1"/>
  <c r="O91" i="75" s="1"/>
  <c r="J91" i="75" a="1"/>
  <c r="J91" i="75" s="1"/>
  <c r="AA91" i="75" a="1"/>
  <c r="AA91" i="75" s="1"/>
  <c r="M91" i="75" a="1"/>
  <c r="M91" i="75" s="1"/>
  <c r="L91" i="75" a="1"/>
  <c r="L91" i="75" s="1"/>
  <c r="Q91" i="75" a="1"/>
  <c r="Q91" i="75" s="1"/>
  <c r="R91" i="75" a="1"/>
  <c r="R91" i="75" s="1"/>
  <c r="T91" i="75" a="1"/>
  <c r="T91" i="75" s="1"/>
  <c r="AC91" i="75" a="1"/>
  <c r="AC91" i="75" s="1"/>
  <c r="U91" i="75" a="1"/>
  <c r="U91" i="75" s="1"/>
  <c r="K91" i="75" a="1"/>
  <c r="K91" i="75" s="1"/>
  <c r="AG91" i="75" a="1"/>
  <c r="AG91" i="75" s="1"/>
  <c r="Z91" i="75" a="1"/>
  <c r="Z91" i="75" s="1"/>
  <c r="W91" i="75" a="1"/>
  <c r="W91" i="75" s="1"/>
  <c r="V91" i="75" a="1"/>
  <c r="V91" i="75" s="1"/>
  <c r="AD91" i="75" a="1"/>
  <c r="AD91" i="75" s="1"/>
  <c r="N91" i="75" a="1"/>
  <c r="N91" i="75" s="1"/>
  <c r="AE91" i="75" a="1"/>
  <c r="AE91" i="75" s="1"/>
  <c r="X91" i="75" a="1"/>
  <c r="X91" i="75" s="1"/>
  <c r="H91" i="75"/>
  <c r="I91" i="75" a="1"/>
  <c r="I91" i="7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<sst xmlns="http://schemas.openxmlformats.org/spreadsheetml/2006/main" count="4409" uniqueCount="1922">
  <si>
    <t>Description</t>
  </si>
  <si>
    <t>Option</t>
  </si>
  <si>
    <t>Opex</t>
  </si>
  <si>
    <t>Powercor</t>
  </si>
  <si>
    <t>Network resilience</t>
  </si>
  <si>
    <t>Enabling solar exports</t>
  </si>
  <si>
    <t>Communication</t>
  </si>
  <si>
    <t>Information accessibility</t>
  </si>
  <si>
    <t>VCR</t>
  </si>
  <si>
    <t>Customer value of time - residential</t>
  </si>
  <si>
    <t>Customer value of time - business</t>
  </si>
  <si>
    <t>Business:</t>
  </si>
  <si>
    <t xml:space="preserve">Descripton: </t>
  </si>
  <si>
    <t xml:space="preserve">Date of cost inputs: </t>
  </si>
  <si>
    <t>Reliability in worst-served areas</t>
  </si>
  <si>
    <t>Aesthetics</t>
  </si>
  <si>
    <t>SUMMARY</t>
  </si>
  <si>
    <t>Capex</t>
  </si>
  <si>
    <t>Other</t>
  </si>
  <si>
    <t>2026-27</t>
  </si>
  <si>
    <t>2028-29</t>
  </si>
  <si>
    <t>2027-28</t>
  </si>
  <si>
    <t>2029-30</t>
  </si>
  <si>
    <t>Energy</t>
  </si>
  <si>
    <t>Preferred option:</t>
  </si>
  <si>
    <t>Units</t>
  </si>
  <si>
    <t>Dollar inputs - month</t>
  </si>
  <si>
    <t>Dollar inputs - year</t>
  </si>
  <si>
    <t>Preferred Option</t>
  </si>
  <si>
    <t>Expenditure forecast</t>
  </si>
  <si>
    <t>Capital expenditure</t>
  </si>
  <si>
    <t>Operating expenditure</t>
  </si>
  <si>
    <t>Output dollars</t>
  </si>
  <si>
    <t>per minute customer time</t>
  </si>
  <si>
    <t>per customer impacted</t>
  </si>
  <si>
    <t>Actual/forecast CPI (June to June)</t>
  </si>
  <si>
    <t>December</t>
  </si>
  <si>
    <t>CY</t>
  </si>
  <si>
    <t>FY</t>
  </si>
  <si>
    <t>Select category for table:</t>
  </si>
  <si>
    <t>COSTS</t>
  </si>
  <si>
    <t>MWh</t>
  </si>
  <si>
    <t>Business</t>
  </si>
  <si>
    <t>CitiPower</t>
  </si>
  <si>
    <t>United Energy</t>
  </si>
  <si>
    <t>Project</t>
  </si>
  <si>
    <t>June</t>
  </si>
  <si>
    <t>Input dollars</t>
  </si>
  <si>
    <t>2025-26</t>
  </si>
  <si>
    <t>Customers impacted</t>
  </si>
  <si>
    <t>Type</t>
  </si>
  <si>
    <t>- Select -</t>
  </si>
  <si>
    <t>select &gt;</t>
  </si>
  <si>
    <t>DATA</t>
  </si>
  <si>
    <t>Include</t>
  </si>
  <si>
    <t>per MWh</t>
  </si>
  <si>
    <t>Benefits</t>
  </si>
  <si>
    <t>Other benefits</t>
  </si>
  <si>
    <t>OTHER BENEFITS</t>
  </si>
  <si>
    <t>&lt; Enter description &gt;</t>
  </si>
  <si>
    <t>No change to existing practices</t>
  </si>
  <si>
    <r>
      <t>Reduction in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emissions</t>
    </r>
  </si>
  <si>
    <t>Carbon</t>
  </si>
  <si>
    <t>VCR date</t>
  </si>
  <si>
    <t>$/kWh</t>
  </si>
  <si>
    <t>$/MWh</t>
  </si>
  <si>
    <t>[output_dollars]</t>
  </si>
  <si>
    <t>[start]</t>
  </si>
  <si>
    <t>[real_disc]</t>
  </si>
  <si>
    <t>[vcr_date]</t>
  </si>
  <si>
    <t>Value</t>
  </si>
  <si>
    <t>Asset life (yrs)</t>
  </si>
  <si>
    <t>[input_dollars]</t>
  </si>
  <si>
    <t>Other benefits date</t>
  </si>
  <si>
    <t>[custval_date]</t>
  </si>
  <si>
    <r>
      <t>Value of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reductions</t>
    </r>
  </si>
  <si>
    <t>HY ending</t>
  </si>
  <si>
    <t>FY ending</t>
  </si>
  <si>
    <t>Actual cumulative HY escalation</t>
  </si>
  <si>
    <t>Conversion from input dollars to output dollars</t>
  </si>
  <si>
    <t>per customer</t>
  </si>
  <si>
    <t>per customer minute</t>
  </si>
  <si>
    <t>Options</t>
  </si>
  <si>
    <t>Flag to include</t>
  </si>
  <si>
    <t>Customer minutes</t>
  </si>
  <si>
    <t>Not used</t>
  </si>
  <si>
    <t>Value of benefits</t>
  </si>
  <si>
    <t>Categories</t>
  </si>
  <si>
    <t>DROPDOWN LISTS</t>
  </si>
  <si>
    <t>Short categ</t>
  </si>
  <si>
    <t>PREFERRED OPTION</t>
  </si>
  <si>
    <t>Not used options</t>
  </si>
  <si>
    <t>CONSOLIDATED</t>
  </si>
  <si>
    <t>Annualised capex</t>
  </si>
  <si>
    <t>Count</t>
  </si>
  <si>
    <t>2030-31</t>
  </si>
  <si>
    <t>2031-32</t>
  </si>
  <si>
    <t>Not applicable (compliance)</t>
  </si>
  <si>
    <t xml:space="preserve"> </t>
  </si>
  <si>
    <t>Safety</t>
  </si>
  <si>
    <t>Disproportionate factors applied to various bushfire and other risk valuations</t>
  </si>
  <si>
    <t>Harm to property from network</t>
  </si>
  <si>
    <t>Harm to property from bushfire</t>
  </si>
  <si>
    <t>Harm to environment</t>
  </si>
  <si>
    <t>Safety - Public trespass</t>
  </si>
  <si>
    <r>
      <t xml:space="preserve">Safety from bushfire in </t>
    </r>
    <r>
      <rPr>
        <sz val="8"/>
        <color theme="1"/>
        <rFont val="Calibri"/>
        <family val="2"/>
      </rPr>
      <t>HBRA</t>
    </r>
  </si>
  <si>
    <t>$</t>
  </si>
  <si>
    <t>Bushfire</t>
  </si>
  <si>
    <t>Unserved energy</t>
  </si>
  <si>
    <t>UnRepl</t>
  </si>
  <si>
    <t>Unplanned replacement</t>
  </si>
  <si>
    <t>Fire</t>
  </si>
  <si>
    <t>Defined value</t>
  </si>
  <si>
    <t>Safety - Single fatality or serious injury ^</t>
  </si>
  <si>
    <t>Safety - Multiple fatality or serious injury ^</t>
  </si>
  <si>
    <t>^ Public or employee</t>
  </si>
  <si>
    <t>Safety consequence</t>
  </si>
  <si>
    <t>Environmental consequence</t>
  </si>
  <si>
    <t>Unplanned replacements</t>
  </si>
  <si>
    <t>Other benefits 1</t>
  </si>
  <si>
    <t>Other benefits 2</t>
  </si>
  <si>
    <t>NPV</t>
  </si>
  <si>
    <t>INVESTMENT &amp; OPERATING COST</t>
  </si>
  <si>
    <t>Risks mitigated vs base case</t>
  </si>
  <si>
    <t>Other benefits value</t>
  </si>
  <si>
    <t>Energy at risk (weighted)</t>
  </si>
  <si>
    <t>Energy at risk value</t>
  </si>
  <si>
    <t>Total other benefits</t>
  </si>
  <si>
    <t>$/customer</t>
  </si>
  <si>
    <r>
      <t>Value of CO</t>
    </r>
    <r>
      <rPr>
        <i/>
        <vertAlign val="subscript"/>
        <sz val="7.65"/>
        <color theme="1" tint="0.499984740745262"/>
        <rFont val="Calibri"/>
        <family val="2"/>
      </rPr>
      <t>2</t>
    </r>
    <r>
      <rPr>
        <i/>
        <sz val="9"/>
        <color theme="1" tint="0.499984740745262"/>
        <rFont val="Calibri"/>
        <family val="2"/>
        <scheme val="minor"/>
      </rPr>
      <t xml:space="preserve"> reductions</t>
    </r>
  </si>
  <si>
    <t>Year end</t>
  </si>
  <si>
    <r>
      <t>Value of reduction in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emissions</t>
    </r>
  </si>
  <si>
    <t>OPTION 2</t>
  </si>
  <si>
    <t>Option 2</t>
  </si>
  <si>
    <t>Option 3</t>
  </si>
  <si>
    <t>Option 4</t>
  </si>
  <si>
    <t>OPTION 4</t>
  </si>
  <si>
    <t>OPTION 3</t>
  </si>
  <si>
    <t>Enter ZSS code &gt;&gt;</t>
  </si>
  <si>
    <t>CP</t>
  </si>
  <si>
    <t>PA</t>
  </si>
  <si>
    <t>UE</t>
  </si>
  <si>
    <t>Risk mitigated</t>
  </si>
  <si>
    <t>Total</t>
  </si>
  <si>
    <t>eg. AR</t>
  </si>
  <si>
    <t>OPTION 1 (base case)</t>
  </si>
  <si>
    <t>Option 1 (base case)</t>
  </si>
  <si>
    <t>Option1</t>
  </si>
  <si>
    <t>Option2</t>
  </si>
  <si>
    <t>Option3</t>
  </si>
  <si>
    <t>Option4</t>
  </si>
  <si>
    <t>Value of statistical life</t>
  </si>
  <si>
    <t>Risks</t>
  </si>
  <si>
    <t>RISK ASSUMPTIONS</t>
  </si>
  <si>
    <t>PoF (major)</t>
  </si>
  <si>
    <t>PoF (reparable)</t>
  </si>
  <si>
    <t>PV</t>
  </si>
  <si>
    <t>Option 5</t>
  </si>
  <si>
    <t>Option5</t>
  </si>
  <si>
    <t>Cumulative capex</t>
  </si>
  <si>
    <t>Total annualised capex</t>
  </si>
  <si>
    <t>CHART</t>
  </si>
  <si>
    <t>RESULTS</t>
  </si>
  <si>
    <t>Conversions</t>
  </si>
  <si>
    <t>thous_conv</t>
  </si>
  <si>
    <t>mill_conv</t>
  </si>
  <si>
    <t>Enter asset life</t>
  </si>
  <si>
    <t>Message</t>
  </si>
  <si>
    <t>Value of injury</t>
  </si>
  <si>
    <t>Probability</t>
  </si>
  <si>
    <t>Safety (fatality)</t>
  </si>
  <si>
    <t>Safety (injury)</t>
  </si>
  <si>
    <t>Major failure (replace)</t>
  </si>
  <si>
    <t>Minor failure (repair)</t>
  </si>
  <si>
    <t>Premium for failure</t>
  </si>
  <si>
    <t>Total risk cost</t>
  </si>
  <si>
    <t>&lt; Other risk - enter description &gt;</t>
  </si>
  <si>
    <t>SAFETY</t>
  </si>
  <si>
    <t>UNPLANNED REPLACEMENT/REPAIR</t>
  </si>
  <si>
    <t>ENVIRONMENTAL</t>
  </si>
  <si>
    <t>CUSTOMER VALUE</t>
  </si>
  <si>
    <t>Safety from bushfire (REFCL declared areas)</t>
  </si>
  <si>
    <t>Safety from bushfire (electric line construction areas)</t>
  </si>
  <si>
    <t>DF selected</t>
  </si>
  <si>
    <t>Incident type</t>
  </si>
  <si>
    <t>Timing &amp; WACC</t>
  </si>
  <si>
    <t>Pre-tax real WACC</t>
  </si>
  <si>
    <t>Description/comment</t>
  </si>
  <si>
    <t>OPTION 5</t>
  </si>
  <si>
    <t>Convert from input dollars</t>
  </si>
  <si>
    <t>To output dollars</t>
  </si>
  <si>
    <t>Net benefits</t>
  </si>
  <si>
    <t>PV of costs</t>
  </si>
  <si>
    <t>PV of benefits</t>
  </si>
  <si>
    <t>Error message</t>
  </si>
  <si>
    <t>Remove inputs prior to start year</t>
  </si>
  <si>
    <t>First year</t>
  </si>
  <si>
    <t>Discount factor</t>
  </si>
  <si>
    <t>Analysis period</t>
  </si>
  <si>
    <t>Analysis period (years)</t>
  </si>
  <si>
    <t>[years]\</t>
  </si>
  <si>
    <t>First capex year</t>
  </si>
  <si>
    <t>Text</t>
  </si>
  <si>
    <t>Option included</t>
  </si>
  <si>
    <t>ESCALATION &amp; OTHER</t>
  </si>
  <si>
    <t>CHART DATA</t>
  </si>
  <si>
    <t>Customer value of time (res)</t>
  </si>
  <si>
    <t>Customer value of time (bus)</t>
  </si>
  <si>
    <t>customers</t>
  </si>
  <si>
    <t>$/customer min</t>
  </si>
  <si>
    <t>mins</t>
  </si>
  <si>
    <t>(after DF)</t>
  </si>
  <si>
    <t>!</t>
  </si>
  <si>
    <t>FIRST YEAR</t>
  </si>
  <si>
    <r>
      <t>!!</t>
    </r>
    <r>
      <rPr>
        <b/>
        <sz val="8"/>
        <color theme="1"/>
        <rFont val="Verdana"/>
        <family val="2"/>
      </rPr>
      <t xml:space="preserve">  </t>
    </r>
    <r>
      <rPr>
        <sz val="10"/>
        <color theme="1"/>
        <rFont val="Verdana"/>
        <family val="2"/>
      </rPr>
      <t>Capex asset life required !!</t>
    </r>
  </si>
  <si>
    <t>Convert from VCR date</t>
  </si>
  <si>
    <t>To input dollars</t>
  </si>
  <si>
    <t>VCR escalation</t>
  </si>
  <si>
    <t>2023 VCR ($/MWh)</t>
  </si>
  <si>
    <t>SENSITIVITIES</t>
  </si>
  <si>
    <t>Sensitivities</t>
  </si>
  <si>
    <t>PREFERRED OPTION DATA</t>
  </si>
  <si>
    <t>Preferred option</t>
  </si>
  <si>
    <t>None</t>
  </si>
  <si>
    <t>Sensitivity</t>
  </si>
  <si>
    <t>For conditional formatting of preferred option on Summary :</t>
  </si>
  <si>
    <t>SENSITIVITY CALCULATIONS</t>
  </si>
  <si>
    <t>Compliance project</t>
  </si>
  <si>
    <t>Compliance</t>
  </si>
  <si>
    <t>Yes</t>
  </si>
  <si>
    <t>No</t>
  </si>
  <si>
    <t>Flags for compliance project</t>
  </si>
  <si>
    <t>Max</t>
  </si>
  <si>
    <t>Preferred</t>
  </si>
  <si>
    <t>CP:</t>
  </si>
  <si>
    <t>PAL:</t>
  </si>
  <si>
    <t>UE:</t>
  </si>
  <si>
    <t>Capex and risk ($M, 2026)</t>
  </si>
  <si>
    <t>Energy at risk</t>
  </si>
  <si>
    <t>Capex first year</t>
  </si>
  <si>
    <t>2024-25</t>
  </si>
  <si>
    <t>Expenditure starts</t>
  </si>
  <si>
    <t>Start_year</t>
  </si>
  <si>
    <r>
      <t>Value of CO</t>
    </r>
    <r>
      <rPr>
        <vertAlign val="subscript"/>
        <sz val="8.5"/>
        <color theme="1"/>
        <rFont val="Calibri"/>
        <family val="2"/>
      </rPr>
      <t>2</t>
    </r>
    <r>
      <rPr>
        <sz val="10"/>
        <color theme="1"/>
        <rFont val="Calibri"/>
        <family val="2"/>
        <scheme val="minor"/>
      </rPr>
      <t xml:space="preserve"> reductions input date</t>
    </r>
  </si>
  <si>
    <t>Total benefits</t>
  </si>
  <si>
    <t>WORKINGS - COSTS</t>
  </si>
  <si>
    <t>Safety Risk</t>
  </si>
  <si>
    <t>Unplanned Replacement Risk</t>
  </si>
  <si>
    <t>Financial consequence</t>
  </si>
  <si>
    <t>NP consequence</t>
  </si>
  <si>
    <t>Relay replacements</t>
  </si>
  <si>
    <t>Replace all ageing relays at zone substations</t>
  </si>
  <si>
    <t>Relay replacement capex</t>
  </si>
  <si>
    <t>Blank</t>
  </si>
  <si>
    <t>Asset Description</t>
  </si>
  <si>
    <t>Essential Information</t>
  </si>
  <si>
    <t>Asset Index</t>
  </si>
  <si>
    <t>Asset ID</t>
  </si>
  <si>
    <t>Substation ID</t>
  </si>
  <si>
    <t>Feeder ID</t>
  </si>
  <si>
    <t>Operating voltage</t>
  </si>
  <si>
    <t>Protection Function</t>
  </si>
  <si>
    <t>Relay Set</t>
  </si>
  <si>
    <t>Manufacturer</t>
  </si>
  <si>
    <t>Model</t>
  </si>
  <si>
    <t>ManuModel</t>
  </si>
  <si>
    <t>Class</t>
  </si>
  <si>
    <t>Relay Type</t>
  </si>
  <si>
    <t>Forecast Ageing Constant (B2)</t>
  </si>
  <si>
    <t>Asset ID 1</t>
  </si>
  <si>
    <t>Asset ID 2</t>
  </si>
  <si>
    <t>Asset ID 3</t>
  </si>
  <si>
    <t>Asset Description 1</t>
  </si>
  <si>
    <t>Asset Description 2</t>
  </si>
  <si>
    <t>Asset Description 3</t>
  </si>
  <si>
    <t>Asset Description 4</t>
  </si>
  <si>
    <t>Asset Description 5</t>
  </si>
  <si>
    <t>Asset Description 6</t>
  </si>
  <si>
    <t>Asset Description 7</t>
  </si>
  <si>
    <t>Asset Description 8</t>
  </si>
  <si>
    <t>Blank 1</t>
  </si>
  <si>
    <t>Blank 2</t>
  </si>
  <si>
    <t>Blank 3</t>
  </si>
  <si>
    <t>Blank 4</t>
  </si>
  <si>
    <t>BUS ALL</t>
  </si>
  <si>
    <t>VOLTAGE REGULATION</t>
  </si>
  <si>
    <t>C</t>
  </si>
  <si>
    <t>RMS</t>
  </si>
  <si>
    <t>2V162</t>
  </si>
  <si>
    <t>Electronic</t>
  </si>
  <si>
    <t>POWER QUALITY</t>
  </si>
  <si>
    <t>I</t>
  </si>
  <si>
    <t>Schneider</t>
  </si>
  <si>
    <t>ION_7650</t>
  </si>
  <si>
    <t>ION 7650</t>
  </si>
  <si>
    <t>ION 7000s</t>
  </si>
  <si>
    <t>Digital</t>
  </si>
  <si>
    <t>EMAIL</t>
  </si>
  <si>
    <t>Electromechanical</t>
  </si>
  <si>
    <t>BUS NO.1</t>
  </si>
  <si>
    <t>OVERCURRENT</t>
  </si>
  <si>
    <t>English Electric</t>
  </si>
  <si>
    <t>CDG11</t>
  </si>
  <si>
    <t>GEC</t>
  </si>
  <si>
    <t>CDG14</t>
  </si>
  <si>
    <t>BUS NO.2</t>
  </si>
  <si>
    <t>BUS NO.3</t>
  </si>
  <si>
    <t>CAP NO.1</t>
  </si>
  <si>
    <t>CDG14_984</t>
  </si>
  <si>
    <t>CDG14 984</t>
  </si>
  <si>
    <t>RPL</t>
  </si>
  <si>
    <t>METER (DIGITAL MULTI FN.)</t>
  </si>
  <si>
    <t>ION_6200</t>
  </si>
  <si>
    <t>ION 6200</t>
  </si>
  <si>
    <t>ION 6000s</t>
  </si>
  <si>
    <t>CAP NO.3</t>
  </si>
  <si>
    <t>CB BT 1-2</t>
  </si>
  <si>
    <t>CB FAIL</t>
  </si>
  <si>
    <t>X</t>
  </si>
  <si>
    <t>Schweitzer</t>
  </si>
  <si>
    <t>SEL_551</t>
  </si>
  <si>
    <t>SEL 551</t>
  </si>
  <si>
    <t>SEL 500s</t>
  </si>
  <si>
    <t>CB BT 2-3</t>
  </si>
  <si>
    <t>CB MGMT &amp; CB FAIL</t>
  </si>
  <si>
    <t>SEL_351S</t>
  </si>
  <si>
    <t>SEL 351</t>
  </si>
  <si>
    <t>SEL 300s</t>
  </si>
  <si>
    <t>MASTER EARTH FAULT</t>
  </si>
  <si>
    <t>AUTO RECLOSE</t>
  </si>
  <si>
    <t>FEEDER MANAGEMENT</t>
  </si>
  <si>
    <t>OC &amp; EF</t>
  </si>
  <si>
    <t>Siemens</t>
  </si>
  <si>
    <t>7SR11</t>
  </si>
  <si>
    <t>SIEMENS 7SR11</t>
  </si>
  <si>
    <t>TRANS NO.1</t>
  </si>
  <si>
    <t>TRANS NO.2</t>
  </si>
  <si>
    <t>TRANS NO.3</t>
  </si>
  <si>
    <t>LOW IMP BUS PROT</t>
  </si>
  <si>
    <t>Y</t>
  </si>
  <si>
    <t>SEL_351A</t>
  </si>
  <si>
    <t>CB A</t>
  </si>
  <si>
    <t>CB B</t>
  </si>
  <si>
    <t>CURRENT DIFF &amp; DEF</t>
  </si>
  <si>
    <t>GE</t>
  </si>
  <si>
    <t>GE_L90</t>
  </si>
  <si>
    <t>GE L90</t>
  </si>
  <si>
    <t>GE RELAYS</t>
  </si>
  <si>
    <t>SEL_311L</t>
  </si>
  <si>
    <t>SEL 311L</t>
  </si>
  <si>
    <t>DIFFERENTIAL</t>
  </si>
  <si>
    <t>AEI</t>
  </si>
  <si>
    <t>SEL_387E</t>
  </si>
  <si>
    <t>SEL 387E</t>
  </si>
  <si>
    <t>DIFFERENTIAL &amp; REF</t>
  </si>
  <si>
    <t>Brown Boveri</t>
  </si>
  <si>
    <t>CURRENT BALANCE</t>
  </si>
  <si>
    <t>CB TR NO.1</t>
  </si>
  <si>
    <t>2T105</t>
  </si>
  <si>
    <t>RMS 2T1XX</t>
  </si>
  <si>
    <t>CB TR NO.2</t>
  </si>
  <si>
    <t>CB TR NO.3</t>
  </si>
  <si>
    <t>PILOT WIRE</t>
  </si>
  <si>
    <t>DSF7_1490</t>
  </si>
  <si>
    <t>DSF7 1490</t>
  </si>
  <si>
    <t>DSF7</t>
  </si>
  <si>
    <t>ASEA</t>
  </si>
  <si>
    <t>GROUP 3000s</t>
  </si>
  <si>
    <t>ABB</t>
  </si>
  <si>
    <t>SPAJ</t>
  </si>
  <si>
    <t>HIBP</t>
  </si>
  <si>
    <t>CB BT1-2</t>
  </si>
  <si>
    <t>CB BT2-3</t>
  </si>
  <si>
    <t>Alstom</t>
  </si>
  <si>
    <t>NEUTRAL DISPLACEMENT</t>
  </si>
  <si>
    <t>SEL 2000s</t>
  </si>
  <si>
    <t>GAS &amp; T/C PROT</t>
  </si>
  <si>
    <t>Condition PoF  (2024)</t>
  </si>
  <si>
    <t>Condition PoF  (2034)</t>
  </si>
  <si>
    <t>Current PoF</t>
  </si>
  <si>
    <t>Future PoF</t>
  </si>
  <si>
    <t>New PoF</t>
  </si>
  <si>
    <t>Time Between Inspections Used</t>
  </si>
  <si>
    <t>Demand Distribution</t>
  </si>
  <si>
    <t>Demand Dist</t>
  </si>
  <si>
    <t>Future:  future risk of current assets</t>
  </si>
  <si>
    <t>New assets: risk associated with new assets</t>
  </si>
  <si>
    <t>Year</t>
  </si>
  <si>
    <t>Flags</t>
  </si>
  <si>
    <t>Current Condition Related Failure Risks (2024)</t>
  </si>
  <si>
    <t>Future Condition Related Failure Risks (2034)</t>
  </si>
  <si>
    <t>New Asset Condition Related Failure Risks</t>
  </si>
  <si>
    <t>Total Risk</t>
  </si>
  <si>
    <t>Future Health index</t>
  </si>
  <si>
    <t>Future NP PoF</t>
  </si>
  <si>
    <t>Future Risk</t>
  </si>
  <si>
    <t>New Asset Risk</t>
  </si>
  <si>
    <t>Future Opex Risk</t>
  </si>
  <si>
    <t>New Asset Future Opex Risk</t>
  </si>
  <si>
    <t>Delta Opex Risk</t>
  </si>
  <si>
    <t>Future Capex Risk</t>
  </si>
  <si>
    <t>New Asset Capex Risk</t>
  </si>
  <si>
    <t>Delta Capex Risk</t>
  </si>
  <si>
    <t>Delta Totex Risk</t>
  </si>
  <si>
    <t>Future Safety Risk</t>
  </si>
  <si>
    <t>New Asset Safety Risk</t>
  </si>
  <si>
    <t>Delta Safety Risk</t>
  </si>
  <si>
    <t>Future Environment Risk</t>
  </si>
  <si>
    <t>New Asset Environment Risk</t>
  </si>
  <si>
    <t>Delta Environment Risk</t>
  </si>
  <si>
    <t>Future NP Risk</t>
  </si>
  <si>
    <t>New Asset NP Risk</t>
  </si>
  <si>
    <t>Delta NP Risk</t>
  </si>
  <si>
    <t>Delta Risk</t>
  </si>
  <si>
    <t>Replace</t>
  </si>
  <si>
    <t>Current Health Index (2024)</t>
  </si>
  <si>
    <t>Condition PoF with NP Consequences</t>
  </si>
  <si>
    <t>Condition PoF without NP Consequences</t>
  </si>
  <si>
    <t>Financial Risk OPEX (2024)</t>
  </si>
  <si>
    <t>Financial Risk CAPEX (2024)</t>
  </si>
  <si>
    <t>Financial Risk TOTEX (2024)</t>
  </si>
  <si>
    <t>Safety Risk (2024)</t>
  </si>
  <si>
    <t>Envionmental Risk (2024)</t>
  </si>
  <si>
    <t>Network Performance Risk (2024)</t>
  </si>
  <si>
    <t>Future Health Index (2034)</t>
  </si>
  <si>
    <t>Financial Risk OPEX (2034)</t>
  </si>
  <si>
    <t>Financial Risk CAPEX (2034)</t>
  </si>
  <si>
    <t>Financial Risk TOTEX (2034)</t>
  </si>
  <si>
    <t>Safety Risk (2034)</t>
  </si>
  <si>
    <t>Envionmental Risk (2034)</t>
  </si>
  <si>
    <t>Network Performance Risk (2034)</t>
  </si>
  <si>
    <t xml:space="preserve">New Asset Condition PoF </t>
  </si>
  <si>
    <t>New Asset Financial Risk OPEX</t>
  </si>
  <si>
    <t>New Asset Financial Risk CAPEX</t>
  </si>
  <si>
    <t>New Asset Financial Risk TOTEX</t>
  </si>
  <si>
    <t>New Asset Envionmental Risk</t>
  </si>
  <si>
    <t>New Asset Network Performance Risk</t>
  </si>
  <si>
    <t>Total Risk (2024)</t>
  </si>
  <si>
    <t>Total Risk (2034)</t>
  </si>
  <si>
    <t>Health Index (2025)</t>
  </si>
  <si>
    <t>Health Index (2026)</t>
  </si>
  <si>
    <t>Health Index (2027)</t>
  </si>
  <si>
    <t>Health Index (2028)</t>
  </si>
  <si>
    <t>Health Index (2029)</t>
  </si>
  <si>
    <t>Health Index (2030)</t>
  </si>
  <si>
    <t>Health Index (2031)</t>
  </si>
  <si>
    <t>Health Index (2032)</t>
  </si>
  <si>
    <t>Health Index (2033)</t>
  </si>
  <si>
    <t>Health Index (2034)</t>
  </si>
  <si>
    <t>Health Index (2035)</t>
  </si>
  <si>
    <t>Health Index (2036)</t>
  </si>
  <si>
    <t>Health Index (2037)</t>
  </si>
  <si>
    <t>Health Index (2038)</t>
  </si>
  <si>
    <t>Health Index (2039)</t>
  </si>
  <si>
    <t>Health Index (2040)</t>
  </si>
  <si>
    <t>Health Index (2041)</t>
  </si>
  <si>
    <t>Health Index (2042)</t>
  </si>
  <si>
    <t>Health Index (2043)</t>
  </si>
  <si>
    <t>Health Index (2044)</t>
  </si>
  <si>
    <t>Health Index (2045)</t>
  </si>
  <si>
    <t>Health Index (2046)</t>
  </si>
  <si>
    <t>Health Index (2047)</t>
  </si>
  <si>
    <t>Health Index (2048)</t>
  </si>
  <si>
    <t>Health Index (2049)</t>
  </si>
  <si>
    <t>Health Index (2050)</t>
  </si>
  <si>
    <t>Health Index (2051)</t>
  </si>
  <si>
    <t>Health Index (2052)</t>
  </si>
  <si>
    <t>Health Index (2053)</t>
  </si>
  <si>
    <t>Health Index (2054)</t>
  </si>
  <si>
    <t>PoF (2025)</t>
  </si>
  <si>
    <t>PoF (2026)</t>
  </si>
  <si>
    <t>PoF (2027)</t>
  </si>
  <si>
    <t>PoF (2028)</t>
  </si>
  <si>
    <t>PoF (2029)</t>
  </si>
  <si>
    <t>PoF (2030)</t>
  </si>
  <si>
    <t>PoF (2031)</t>
  </si>
  <si>
    <t>PoF (2032)</t>
  </si>
  <si>
    <t>PoF (2033)</t>
  </si>
  <si>
    <t>PoF (2034)</t>
  </si>
  <si>
    <t>PoF (2035)</t>
  </si>
  <si>
    <t>PoF (2036)</t>
  </si>
  <si>
    <t>PoF (2037)</t>
  </si>
  <si>
    <t>PoF (2038)</t>
  </si>
  <si>
    <t>PoF (2039)</t>
  </si>
  <si>
    <t>PoF (2040)</t>
  </si>
  <si>
    <t>PoF (2041)</t>
  </si>
  <si>
    <t>PoF (2042)</t>
  </si>
  <si>
    <t>PoF (2043)</t>
  </si>
  <si>
    <t>PoF (2044)</t>
  </si>
  <si>
    <t>PoF (2045)</t>
  </si>
  <si>
    <t>PoF (2046)</t>
  </si>
  <si>
    <t>PoF (2047)</t>
  </si>
  <si>
    <t>PoF (2048)</t>
  </si>
  <si>
    <t>PoF (2049)</t>
  </si>
  <si>
    <t>PoF (2050)</t>
  </si>
  <si>
    <t>PoF (2051)</t>
  </si>
  <si>
    <t>PoF (2052)</t>
  </si>
  <si>
    <t>PoF (2053)</t>
  </si>
  <si>
    <t>PoF (2054)</t>
  </si>
  <si>
    <t>Future NP PoF (2025)</t>
  </si>
  <si>
    <t>Future NP PoF (2026)</t>
  </si>
  <si>
    <t>Future NP PoF (2027)</t>
  </si>
  <si>
    <t>Future NP PoF (2028)</t>
  </si>
  <si>
    <t>Future NP PoF (2029)</t>
  </si>
  <si>
    <t>Future NP PoF (2030)</t>
  </si>
  <si>
    <t>Future NP PoF (2031)</t>
  </si>
  <si>
    <t>Future NP PoF (2032)</t>
  </si>
  <si>
    <t>Future NP PoF (2033)</t>
  </si>
  <si>
    <t>Future NP PoF (2034)</t>
  </si>
  <si>
    <t>Future NP PoF (2035)</t>
  </si>
  <si>
    <t>Future NP PoF (2036)</t>
  </si>
  <si>
    <t>Future NP PoF (2037)</t>
  </si>
  <si>
    <t>Future NP PoF (2038)</t>
  </si>
  <si>
    <t>Future NP PoF (2039)</t>
  </si>
  <si>
    <t>Future NP PoF (2040)</t>
  </si>
  <si>
    <t>Future NP PoF (2041)</t>
  </si>
  <si>
    <t>Future NP PoF (2042)</t>
  </si>
  <si>
    <t>Future NP PoF (2043)</t>
  </si>
  <si>
    <t>Future NP PoF (2044)</t>
  </si>
  <si>
    <t>Future NP PoF (2045)</t>
  </si>
  <si>
    <t>Future NP PoF (2046)</t>
  </si>
  <si>
    <t>Future NP PoF (2047)</t>
  </si>
  <si>
    <t>Future NP PoF (2048)</t>
  </si>
  <si>
    <t>Future NP PoF (2049)</t>
  </si>
  <si>
    <t>Future NP PoF (2050)</t>
  </si>
  <si>
    <t>Future NP PoF (2051)</t>
  </si>
  <si>
    <t>Future NP PoF (2052)</t>
  </si>
  <si>
    <t>Future NP PoF (2053)</t>
  </si>
  <si>
    <t>Future NP PoF (2054)</t>
  </si>
  <si>
    <t>Future Total Risk (2025)</t>
  </si>
  <si>
    <t>Future Total Risk (2026)</t>
  </si>
  <si>
    <t>Future Total Risk (2027)</t>
  </si>
  <si>
    <t>Future Total Risk (2028)</t>
  </si>
  <si>
    <t>Future Total Risk (2029)</t>
  </si>
  <si>
    <t>Future Total Risk (2030)</t>
  </si>
  <si>
    <t>Future Total Risk (2031)</t>
  </si>
  <si>
    <t>Future Total Risk (2032)</t>
  </si>
  <si>
    <t>Future Total Risk (2033)</t>
  </si>
  <si>
    <t>Future Total Risk (2034)</t>
  </si>
  <si>
    <t>Future Total Risk (2035)</t>
  </si>
  <si>
    <t>Future Total Risk (2036)</t>
  </si>
  <si>
    <t>Future Total Risk (2037)</t>
  </si>
  <si>
    <t>Future Total Risk (2038)</t>
  </si>
  <si>
    <t>Future Total Risk (2039)</t>
  </si>
  <si>
    <t>Future Total Risk (2040)</t>
  </si>
  <si>
    <t>Future Total Risk (2041)</t>
  </si>
  <si>
    <t>Future Total Risk (2042)</t>
  </si>
  <si>
    <t>Future Total Risk (2043)</t>
  </si>
  <si>
    <t>Future Total Risk (2044)</t>
  </si>
  <si>
    <t>Future Total Risk (2045)</t>
  </si>
  <si>
    <t>Future Total Risk (2046)</t>
  </si>
  <si>
    <t>Future Total Risk (2047)</t>
  </si>
  <si>
    <t>Future Total Risk (2048)</t>
  </si>
  <si>
    <t>Future Total Risk (2049)</t>
  </si>
  <si>
    <t>Future Total Risk (2050)</t>
  </si>
  <si>
    <t>Future Total Risk (2051)</t>
  </si>
  <si>
    <t>Future Total Risk (2052)</t>
  </si>
  <si>
    <t>Future Total Risk (2053)</t>
  </si>
  <si>
    <t>Future Total Risk (2054)</t>
  </si>
  <si>
    <t>New Asset Total Risk (2025)</t>
  </si>
  <si>
    <t>New Asset Total Risk (2026)</t>
  </si>
  <si>
    <t>New Asset Total Risk (2027)</t>
  </si>
  <si>
    <t>New Asset Total Risk (2028)</t>
  </si>
  <si>
    <t>New Asset Total Risk (2029)</t>
  </si>
  <si>
    <t>New Asset Total Risk (2030)</t>
  </si>
  <si>
    <t>New Asset Total Risk (2031)</t>
  </si>
  <si>
    <t>New Asset Total Risk (2032)</t>
  </si>
  <si>
    <t>New Asset Total Risk (2033)</t>
  </si>
  <si>
    <t>New Asset Total Risk (2034)</t>
  </si>
  <si>
    <t>New Asset Total Risk (2035)</t>
  </si>
  <si>
    <t>New Asset Total Risk (2036)</t>
  </si>
  <si>
    <t>New Asset Total Risk (2037)</t>
  </si>
  <si>
    <t>New Asset Total Risk (2038)</t>
  </si>
  <si>
    <t>New Asset Total Risk (2039)</t>
  </si>
  <si>
    <t>New Asset Total Risk (2040)</t>
  </si>
  <si>
    <t>New Asset Total Risk (2041)</t>
  </si>
  <si>
    <t>New Asset Total Risk (2042)</t>
  </si>
  <si>
    <t>New Asset Total Risk (2043)</t>
  </si>
  <si>
    <t>New Asset Total Risk (2044)</t>
  </si>
  <si>
    <t>New Asset Total Risk (2045)</t>
  </si>
  <si>
    <t>New Asset Total Risk (2046)</t>
  </si>
  <si>
    <t>New Asset Total Risk (2047)</t>
  </si>
  <si>
    <t>New Asset Total Risk (2048)</t>
  </si>
  <si>
    <t>New Asset Total Risk (2049)</t>
  </si>
  <si>
    <t>New Asset Total Risk (2050)</t>
  </si>
  <si>
    <t>New Asset Total Risk (2051)</t>
  </si>
  <si>
    <t>New Asset Total Risk (2052)</t>
  </si>
  <si>
    <t>New Asset Total Risk (2053)</t>
  </si>
  <si>
    <t>New Asset Total Risk (2054)</t>
  </si>
  <si>
    <t>Future Opex Risk (2025)</t>
  </si>
  <si>
    <t>Future Opex Risk (2026)</t>
  </si>
  <si>
    <t>Future Opex Risk (2027)</t>
  </si>
  <si>
    <t>Future Opex Risk (2028)</t>
  </si>
  <si>
    <t>Future Opex Risk (2029)</t>
  </si>
  <si>
    <t>Future Opex Risk (2030)</t>
  </si>
  <si>
    <t>Future Opex Risk (2031)</t>
  </si>
  <si>
    <t>Future Opex Risk (2032)</t>
  </si>
  <si>
    <t>Future Opex Risk (2033)</t>
  </si>
  <si>
    <t>Future Opex Risk (2034)</t>
  </si>
  <si>
    <t>Future Opex Risk (2035)</t>
  </si>
  <si>
    <t>Future Opex Risk (2036)</t>
  </si>
  <si>
    <t>Future Opex Risk (2037)</t>
  </si>
  <si>
    <t>Future Opex Risk (2038)</t>
  </si>
  <si>
    <t>Future Opex Risk (2039)</t>
  </si>
  <si>
    <t>Future Opex Risk (2040)</t>
  </si>
  <si>
    <t>Future Opex Risk (2041)</t>
  </si>
  <si>
    <t>Future Opex Risk (2042)</t>
  </si>
  <si>
    <t>Future Opex Risk (2043)</t>
  </si>
  <si>
    <t>Future Opex Risk (2044)</t>
  </si>
  <si>
    <t>Future Opex Risk (2045)</t>
  </si>
  <si>
    <t>Future Opex Risk (2046)</t>
  </si>
  <si>
    <t>Future Opex Risk (2047)</t>
  </si>
  <si>
    <t>Future Opex Risk (2048)</t>
  </si>
  <si>
    <t>Future Opex Risk (2049)</t>
  </si>
  <si>
    <t>Future Opex Risk (2050)</t>
  </si>
  <si>
    <t>Future Opex Risk (2051)</t>
  </si>
  <si>
    <t>Future Opex Risk (2052)</t>
  </si>
  <si>
    <t>Future Opex Risk (2053)</t>
  </si>
  <si>
    <t>Future Opex Risk (2054)</t>
  </si>
  <si>
    <t>New Asset Opex Risk (2025)</t>
  </si>
  <si>
    <t>New Asset Opex Risk (2026)</t>
  </si>
  <si>
    <t>New Asset Opex Risk (2027)</t>
  </si>
  <si>
    <t>New Asset Opex Risk (2028)</t>
  </si>
  <si>
    <t>New Asset Opex Risk (2029)</t>
  </si>
  <si>
    <t>New Asset Opex Risk (2030)</t>
  </si>
  <si>
    <t>New Asset Opex Risk (2031)</t>
  </si>
  <si>
    <t>New Asset Opex Risk (2032)</t>
  </si>
  <si>
    <t>New Asset Opex Risk (2033)</t>
  </si>
  <si>
    <t>New Asset Opex Risk (2034)</t>
  </si>
  <si>
    <t>New Asset Opex Risk (2035)</t>
  </si>
  <si>
    <t>New Asset Opex Risk (2036)</t>
  </si>
  <si>
    <t>New Asset Opex Risk (2037)</t>
  </si>
  <si>
    <t>New Asset Opex Risk (2038)</t>
  </si>
  <si>
    <t>New Asset Opex Risk (2039)</t>
  </si>
  <si>
    <t>New Asset Opex Risk (2040)</t>
  </si>
  <si>
    <t>New Asset Opex Risk (2041)</t>
  </si>
  <si>
    <t>New Asset Opex Risk (2042)</t>
  </si>
  <si>
    <t>New Asset Opex Risk (2043)</t>
  </si>
  <si>
    <t>New Asset Opex Risk (2044)</t>
  </si>
  <si>
    <t>New Asset Opex Risk (2045)</t>
  </si>
  <si>
    <t>New Asset Opex Risk (2046)</t>
  </si>
  <si>
    <t>New Asset Opex Risk (2047)</t>
  </si>
  <si>
    <t>New Asset Opex Risk (2048)</t>
  </si>
  <si>
    <t>New Asset Opex Risk (2049)</t>
  </si>
  <si>
    <t>New Asset Opex Risk (2050)</t>
  </si>
  <si>
    <t>New Asset Opex Risk (2051)</t>
  </si>
  <si>
    <t>New Asset Opex Risk (2052)</t>
  </si>
  <si>
    <t>New Asset Opex Risk (2053)</t>
  </si>
  <si>
    <t>New Asset Opex Risk (2054)</t>
  </si>
  <si>
    <t>Delta Opex Risk (2025)</t>
  </si>
  <si>
    <t>Delta Opex Risk (2026)</t>
  </si>
  <si>
    <t>Delta Opex Risk (2027)</t>
  </si>
  <si>
    <t>Delta Opex Risk (2028)</t>
  </si>
  <si>
    <t>Delta Opex Risk (2029)</t>
  </si>
  <si>
    <t>Delta Opex Risk (2030)</t>
  </si>
  <si>
    <t>Delta Opex Risk (2031)</t>
  </si>
  <si>
    <t>Delta Opex Risk (2032)</t>
  </si>
  <si>
    <t>Delta Opex Risk (2033)</t>
  </si>
  <si>
    <t>Delta Opex Risk (2034)</t>
  </si>
  <si>
    <t>Delta Opex Risk (2035)</t>
  </si>
  <si>
    <t>Delta Opex Risk (2036)</t>
  </si>
  <si>
    <t>Delta Opex Risk (2037)</t>
  </si>
  <si>
    <t>Delta Opex Risk (2038)</t>
  </si>
  <si>
    <t>Delta Opex Risk (2039)</t>
  </si>
  <si>
    <t>Delta Opex Risk (2040)</t>
  </si>
  <si>
    <t>Delta Opex Risk (2041)</t>
  </si>
  <si>
    <t>Delta Opex Risk (2042)</t>
  </si>
  <si>
    <t>Delta Opex Risk (2043)</t>
  </si>
  <si>
    <t>Delta Opex Risk (2044)</t>
  </si>
  <si>
    <t>Delta Opex Risk (2045)</t>
  </si>
  <si>
    <t>Delta Opex Risk (2046)</t>
  </si>
  <si>
    <t>Delta Opex Risk (2047)</t>
  </si>
  <si>
    <t>Delta Opex Risk (2048)</t>
  </si>
  <si>
    <t>Delta Opex Risk (2049)</t>
  </si>
  <si>
    <t>Delta Opex Risk (2050)</t>
  </si>
  <si>
    <t>Delta Opex Risk (2051)</t>
  </si>
  <si>
    <t>Delta Opex Risk (2052)</t>
  </si>
  <si>
    <t>Delta Opex Risk (2053)</t>
  </si>
  <si>
    <t>Delta Opex Risk (2054)</t>
  </si>
  <si>
    <t>Future Capex Risk (2025)</t>
  </si>
  <si>
    <t>Future Capex Risk (2026)</t>
  </si>
  <si>
    <t>Future Capex Risk (2027)</t>
  </si>
  <si>
    <t>Future Capex Risk (2028)</t>
  </si>
  <si>
    <t>Future Capex Risk (2029)</t>
  </si>
  <si>
    <t>Future Capex Risk (2030)</t>
  </si>
  <si>
    <t>Future Capex Risk (2031)</t>
  </si>
  <si>
    <t>Future Capex Risk (2032)</t>
  </si>
  <si>
    <t>Future Capex Risk (2033)</t>
  </si>
  <si>
    <t>Future Capex Risk (2034)</t>
  </si>
  <si>
    <t>Future Capex Risk (2035)</t>
  </si>
  <si>
    <t>Future Capex Risk (2036)</t>
  </si>
  <si>
    <t>Future Capex Risk (2037)</t>
  </si>
  <si>
    <t>Future Capex Risk (2038)</t>
  </si>
  <si>
    <t>Future Capex Risk (2039)</t>
  </si>
  <si>
    <t>Future Capex Risk (2040)</t>
  </si>
  <si>
    <t>Future Capex Risk (2041)</t>
  </si>
  <si>
    <t>Future Capex Risk (2042)</t>
  </si>
  <si>
    <t>Future Capex Risk (2043)</t>
  </si>
  <si>
    <t>Future Capex Risk (2044)</t>
  </si>
  <si>
    <t>Future Capex Risk (2045)</t>
  </si>
  <si>
    <t>Future Capex Risk (2046)</t>
  </si>
  <si>
    <t>Future Capex Risk (2047)</t>
  </si>
  <si>
    <t>Future Capex Risk (2048)</t>
  </si>
  <si>
    <t>Future Capex Risk (2049)</t>
  </si>
  <si>
    <t>Future Capex Risk (2050)</t>
  </si>
  <si>
    <t>Future Capex Risk (2051)</t>
  </si>
  <si>
    <t>Future Capex Risk (2052)</t>
  </si>
  <si>
    <t>Future Capex Risk (2053)</t>
  </si>
  <si>
    <t>Future Capex Risk (2054)</t>
  </si>
  <si>
    <t>New Asset Capex Risk (2025)</t>
  </si>
  <si>
    <t>New Asset Capex Risk (2026)</t>
  </si>
  <si>
    <t>New Asset Capex Risk (2027)</t>
  </si>
  <si>
    <t>New Asset Capex Risk (2028)</t>
  </si>
  <si>
    <t>New Asset Capex Risk (2029)</t>
  </si>
  <si>
    <t>New Asset Capex Risk (2030)</t>
  </si>
  <si>
    <t>New Asset Capex Risk (2031)</t>
  </si>
  <si>
    <t>New Asset Capex Risk (2032)</t>
  </si>
  <si>
    <t>New Asset Capex Risk (2033)</t>
  </si>
  <si>
    <t>New Asset Capex Risk (2034)</t>
  </si>
  <si>
    <t>New Asset Capex Risk (2035)</t>
  </si>
  <si>
    <t>New Asset Capex Risk (2036)</t>
  </si>
  <si>
    <t>New Asset Capex Risk (2037)</t>
  </si>
  <si>
    <t>New Asset Capex Risk (2038)</t>
  </si>
  <si>
    <t>New Asset Capex Risk (2039)</t>
  </si>
  <si>
    <t>New Asset Capex Risk (2040)</t>
  </si>
  <si>
    <t>New Asset Capex Risk (2041)</t>
  </si>
  <si>
    <t>New Asset Capex Risk (2042)</t>
  </si>
  <si>
    <t>New Asset Capex Risk (2043)</t>
  </si>
  <si>
    <t>New Asset Capex Risk (2044)</t>
  </si>
  <si>
    <t>New Asset Capex Risk (2045)</t>
  </si>
  <si>
    <t>New Asset Capex Risk (2046)</t>
  </si>
  <si>
    <t>New Asset Capex Risk (2047)</t>
  </si>
  <si>
    <t>New Asset Capex Risk (2048)</t>
  </si>
  <si>
    <t>New Asset Capex Risk (2049)</t>
  </si>
  <si>
    <t>New Asset Capex Risk (2050)</t>
  </si>
  <si>
    <t>New Asset Capex Risk (2051)</t>
  </si>
  <si>
    <t>New Asset Capex Risk (2052)</t>
  </si>
  <si>
    <t>New Asset Capex Risk (2053)</t>
  </si>
  <si>
    <t>New Asset Capex Risk (2054)</t>
  </si>
  <si>
    <t>Delta Capex Risk (2025)</t>
  </si>
  <si>
    <t>Delta Capex Risk (2026)</t>
  </si>
  <si>
    <t>Delta Capex Risk (2027)</t>
  </si>
  <si>
    <t>Delta Capex Risk (2028)</t>
  </si>
  <si>
    <t>Delta Capex Risk (2029)</t>
  </si>
  <si>
    <t>Delta Capex Risk (2030)</t>
  </si>
  <si>
    <t>Delta Capex Risk (2031)</t>
  </si>
  <si>
    <t>Delta Capex Risk (2032)</t>
  </si>
  <si>
    <t>Delta Capex Risk (2033)</t>
  </si>
  <si>
    <t>Delta Capex Risk (2034)</t>
  </si>
  <si>
    <t>Delta Capex Risk (2035)</t>
  </si>
  <si>
    <t>Delta Capex Risk (2036)</t>
  </si>
  <si>
    <t>Delta Capex Risk (2037)</t>
  </si>
  <si>
    <t>Delta Capex Risk (2038)</t>
  </si>
  <si>
    <t>Delta Capex Risk (2039)</t>
  </si>
  <si>
    <t>Delta Capex Risk (2040)</t>
  </si>
  <si>
    <t>Delta Capex Risk (2041)</t>
  </si>
  <si>
    <t>Delta Capex Risk (2042)</t>
  </si>
  <si>
    <t>Delta Capex Risk (2043)</t>
  </si>
  <si>
    <t>Delta Capex Risk (2044)</t>
  </si>
  <si>
    <t>Delta Capex Risk (2045)</t>
  </si>
  <si>
    <t>Delta Capex Risk (2046)</t>
  </si>
  <si>
    <t>Delta Capex Risk (2047)</t>
  </si>
  <si>
    <t>Delta Capex Risk (2048)</t>
  </si>
  <si>
    <t>Delta Capex Risk (2049)</t>
  </si>
  <si>
    <t>Delta Capex Risk (2050)</t>
  </si>
  <si>
    <t>Delta Capex Risk (2051)</t>
  </si>
  <si>
    <t>Delta Capex Risk (2052)</t>
  </si>
  <si>
    <t>Delta Capex Risk (2053)</t>
  </si>
  <si>
    <t>Delta Capex Risk (2054)</t>
  </si>
  <si>
    <t>Delta Totex Risk (2025)</t>
  </si>
  <si>
    <t>Delta Totex Risk (2026)</t>
  </si>
  <si>
    <t>Delta Totex Risk (2027)</t>
  </si>
  <si>
    <t>Delta Totex Risk (2028)</t>
  </si>
  <si>
    <t>Delta Totex Risk (2029)</t>
  </si>
  <si>
    <t>Delta Totex Risk (2030)</t>
  </si>
  <si>
    <t>Delta Totex Risk (2031)</t>
  </si>
  <si>
    <t>Delta Totex Risk (2032)</t>
  </si>
  <si>
    <t>Delta Totex Risk (2033)</t>
  </si>
  <si>
    <t>Delta Totex Risk (2034)</t>
  </si>
  <si>
    <t>Delta Totex Risk (2035)</t>
  </si>
  <si>
    <t>Delta Totex Risk (2036)</t>
  </si>
  <si>
    <t>Delta Totex Risk (2037)</t>
  </si>
  <si>
    <t>Delta Totex Risk (2038)</t>
  </si>
  <si>
    <t>Delta Totex Risk (2039)</t>
  </si>
  <si>
    <t>Delta Totex Risk (2040)</t>
  </si>
  <si>
    <t>Delta Totex Risk (2041)</t>
  </si>
  <si>
    <t>Delta Totex Risk (2042)</t>
  </si>
  <si>
    <t>Delta Totex Risk (2043)</t>
  </si>
  <si>
    <t>Delta Totex Risk (2044)</t>
  </si>
  <si>
    <t>Delta Totex Risk (2045)</t>
  </si>
  <si>
    <t>Delta Totex Risk (2046)</t>
  </si>
  <si>
    <t>Delta Totex Risk (2047)</t>
  </si>
  <si>
    <t>Delta Totex Risk (2048)</t>
  </si>
  <si>
    <t>Delta Totex Risk (2049)</t>
  </si>
  <si>
    <t>Delta Totex Risk (2050)</t>
  </si>
  <si>
    <t>Delta Totex Risk (2051)</t>
  </si>
  <si>
    <t>Delta Totex Risk (2052)</t>
  </si>
  <si>
    <t>Delta Totex Risk (2053)</t>
  </si>
  <si>
    <t>Delta Totex Risk (2054)</t>
  </si>
  <si>
    <t>Future Safety Risk (2025)</t>
  </si>
  <si>
    <t>Future Safety Risk (2026)</t>
  </si>
  <si>
    <t>Future Safety Risk (2027)</t>
  </si>
  <si>
    <t>Future Safety Risk (2028)</t>
  </si>
  <si>
    <t>Future Safety Risk (2029)</t>
  </si>
  <si>
    <t>Future Safety Risk (2030)</t>
  </si>
  <si>
    <t>Future Safety Risk (2031)</t>
  </si>
  <si>
    <t>Future Safety Risk (2032)</t>
  </si>
  <si>
    <t>Future Safety Risk (2033)</t>
  </si>
  <si>
    <t>Future Safety Risk (2034)</t>
  </si>
  <si>
    <t>Future Safety Risk (2035)</t>
  </si>
  <si>
    <t>Future Safety Risk (2036)</t>
  </si>
  <si>
    <t>Future Safety Risk (2037)</t>
  </si>
  <si>
    <t>Future Safety Risk (2038)</t>
  </si>
  <si>
    <t>Future Safety Risk (2039)</t>
  </si>
  <si>
    <t>Future Safety Risk (2040)</t>
  </si>
  <si>
    <t>Future Safety Risk (2041)</t>
  </si>
  <si>
    <t>Future Safety Risk (2042)</t>
  </si>
  <si>
    <t>Future Safety Risk (2043)</t>
  </si>
  <si>
    <t>Future Safety Risk (2044)</t>
  </si>
  <si>
    <t>Future Safety Risk (2045)</t>
  </si>
  <si>
    <t>Future Safety Risk (2046)</t>
  </si>
  <si>
    <t>Future Safety Risk (2047)</t>
  </si>
  <si>
    <t>Future Safety Risk (2048)</t>
  </si>
  <si>
    <t>Future Safety Risk (2049)</t>
  </si>
  <si>
    <t>Future Safety Risk (2050)</t>
  </si>
  <si>
    <t>Future Safety Risk (2051)</t>
  </si>
  <si>
    <t>Future Safety Risk (2052)</t>
  </si>
  <si>
    <t>Future Safety Risk (2053)</t>
  </si>
  <si>
    <t>Future Safety Risk (2054)</t>
  </si>
  <si>
    <t>New Asset Safety Risk (2025)</t>
  </si>
  <si>
    <t>New Asset Safety Risk (2026)</t>
  </si>
  <si>
    <t>New Asset Safety Risk (2027)</t>
  </si>
  <si>
    <t>New Asset Safety Risk (2028)</t>
  </si>
  <si>
    <t>New Asset Safety Risk (2029)</t>
  </si>
  <si>
    <t>New Asset Safety Risk (2030)</t>
  </si>
  <si>
    <t>New Asset Safety Risk (2031)</t>
  </si>
  <si>
    <t>New Asset Safety Risk (2032)</t>
  </si>
  <si>
    <t>New Asset Safety Risk (2033)</t>
  </si>
  <si>
    <t>New Asset Safety Risk (2034)</t>
  </si>
  <si>
    <t>New Asset Safety Risk (2035)</t>
  </si>
  <si>
    <t>New Asset Safety Risk (2036)</t>
  </si>
  <si>
    <t>New Asset Safety Risk (2037)</t>
  </si>
  <si>
    <t>New Asset Safety Risk (2038)</t>
  </si>
  <si>
    <t>New Asset Safety Risk (2039)</t>
  </si>
  <si>
    <t>New Asset Safety Risk (2040)</t>
  </si>
  <si>
    <t>New Asset Safety Risk (2041)</t>
  </si>
  <si>
    <t>New Asset Safety Risk (2042)</t>
  </si>
  <si>
    <t>New Asset Safety Risk (2043)</t>
  </si>
  <si>
    <t>New Asset Safety Risk (2044)</t>
  </si>
  <si>
    <t>New Asset Safety Risk (2045)</t>
  </si>
  <si>
    <t>New Asset Safety Risk (2046)</t>
  </si>
  <si>
    <t>New Asset Safety Risk (2047)</t>
  </si>
  <si>
    <t>New Asset Safety Risk (2048)</t>
  </si>
  <si>
    <t>New Asset Safety Risk (2049)</t>
  </si>
  <si>
    <t>New Asset Safety Risk (2050)</t>
  </si>
  <si>
    <t>New Asset Safety Risk (2051)</t>
  </si>
  <si>
    <t>New Asset Safety Risk (2052)</t>
  </si>
  <si>
    <t>New Asset Safety Risk (2053)</t>
  </si>
  <si>
    <t>New Asset Safety Risk (2054)</t>
  </si>
  <si>
    <t>Delta Safety Risk (2025)</t>
  </si>
  <si>
    <t>Delta Safety Risk (2026)</t>
  </si>
  <si>
    <t>Delta Safety Risk (2027)</t>
  </si>
  <si>
    <t>Delta Safety Risk (2028)</t>
  </si>
  <si>
    <t>Delta Safety Risk (2029)</t>
  </si>
  <si>
    <t>Delta Safety Risk (2030)</t>
  </si>
  <si>
    <t>Delta Safety Risk (2031)</t>
  </si>
  <si>
    <t>Delta Safety Risk (2032)</t>
  </si>
  <si>
    <t>Delta Safety Risk (2033)</t>
  </si>
  <si>
    <t>Delta Safety Risk (2034)</t>
  </si>
  <si>
    <t>Delta Safety Risk (2035)</t>
  </si>
  <si>
    <t>Delta Safety Risk (2036)</t>
  </si>
  <si>
    <t>Delta Safety Risk (2037)</t>
  </si>
  <si>
    <t>Delta Safety Risk (2038)</t>
  </si>
  <si>
    <t>Delta Safety Risk (2039)</t>
  </si>
  <si>
    <t>Delta Safety Risk (2040)</t>
  </si>
  <si>
    <t>Delta Safety Risk (2041)</t>
  </si>
  <si>
    <t>Delta Safety Risk (2042)</t>
  </si>
  <si>
    <t>Delta Safety Risk (2043)</t>
  </si>
  <si>
    <t>Delta Safety Risk (2044)</t>
  </si>
  <si>
    <t>Delta Safety Risk (2045)</t>
  </si>
  <si>
    <t>Delta Safety Risk (2046)</t>
  </si>
  <si>
    <t>Delta Safety Risk (2047)</t>
  </si>
  <si>
    <t>Delta Safety Risk (2048)</t>
  </si>
  <si>
    <t>Delta Safety Risk (2049)</t>
  </si>
  <si>
    <t>Delta Safety Risk (2050)</t>
  </si>
  <si>
    <t>Delta Safety Risk (2051)</t>
  </si>
  <si>
    <t>Delta Safety Risk (2052)</t>
  </si>
  <si>
    <t>Delta Safety Risk (2053)</t>
  </si>
  <si>
    <t>Delta Safety Risk (2054)</t>
  </si>
  <si>
    <t>Future Environment Risk (2025)</t>
  </si>
  <si>
    <t>Future Environment Risk (2026)</t>
  </si>
  <si>
    <t>Future Environment Risk (2027)</t>
  </si>
  <si>
    <t>Future Environment Risk (2028)</t>
  </si>
  <si>
    <t>Future Environment Risk (2029)</t>
  </si>
  <si>
    <t>Future Environment Risk (2030)</t>
  </si>
  <si>
    <t>Future Environment Risk (2031)</t>
  </si>
  <si>
    <t>Future Environment Risk (2032)</t>
  </si>
  <si>
    <t>Future Environment Risk (2033)</t>
  </si>
  <si>
    <t>Future Environment Risk (2034)</t>
  </si>
  <si>
    <t>Future Environment Risk (2035)</t>
  </si>
  <si>
    <t>Future Environment Risk (2036)</t>
  </si>
  <si>
    <t>Future Environment Risk (2037)</t>
  </si>
  <si>
    <t>Future Environment Risk (2038)</t>
  </si>
  <si>
    <t>Future Environment Risk (2039)</t>
  </si>
  <si>
    <t>Future Environment Risk (2040)</t>
  </si>
  <si>
    <t>Future Environment Risk (2041)</t>
  </si>
  <si>
    <t>Future Environment Risk (2042)</t>
  </si>
  <si>
    <t>Future Environment Risk (2043)</t>
  </si>
  <si>
    <t>Future Environment Risk (2044)</t>
  </si>
  <si>
    <t>Future Environment Risk (2045)</t>
  </si>
  <si>
    <t>Future Environment Risk (2046)</t>
  </si>
  <si>
    <t>Future Environment Risk (2047)</t>
  </si>
  <si>
    <t>Future Environment Risk (2048)</t>
  </si>
  <si>
    <t>Future Environment Risk (2049)</t>
  </si>
  <si>
    <t>Future Environment Risk (2050)</t>
  </si>
  <si>
    <t>Future Environment Risk (2051)</t>
  </si>
  <si>
    <t>Future Environment Risk (2052)</t>
  </si>
  <si>
    <t>Future Environment Risk (2053)</t>
  </si>
  <si>
    <t>Future Environment Risk (2054)</t>
  </si>
  <si>
    <t>New Asset Environment Risk (2025)</t>
  </si>
  <si>
    <t>New Asset Environment Risk (2026)</t>
  </si>
  <si>
    <t>New Asset Environment Risk (2027)</t>
  </si>
  <si>
    <t>New Asset Environment Risk (2028)</t>
  </si>
  <si>
    <t>New Asset Environment Risk (2029)</t>
  </si>
  <si>
    <t>New Asset Environment Risk (2030)</t>
  </si>
  <si>
    <t>New Asset Environment Risk (2031)</t>
  </si>
  <si>
    <t>New Asset Environment Risk (2032)</t>
  </si>
  <si>
    <t>New Asset Environment Risk (2033)</t>
  </si>
  <si>
    <t>New Asset Environment Risk (2034)</t>
  </si>
  <si>
    <t>New Asset Environment Risk (2035)</t>
  </si>
  <si>
    <t>New Asset Environment Risk (2036)</t>
  </si>
  <si>
    <t>New Asset Environment Risk (2037)</t>
  </si>
  <si>
    <t>New Asset Environment Risk (2038)</t>
  </si>
  <si>
    <t>New Asset Environment Risk (2039)</t>
  </si>
  <si>
    <t>New Asset Environment Risk (2040)</t>
  </si>
  <si>
    <t>New Asset Environment Risk (2041)</t>
  </si>
  <si>
    <t>New Asset Environment Risk (2042)</t>
  </si>
  <si>
    <t>New Asset Environment Risk (2043)</t>
  </si>
  <si>
    <t>New Asset Environment Risk (2044)</t>
  </si>
  <si>
    <t>New Asset Environment Risk (2045)</t>
  </si>
  <si>
    <t>New Asset Environment Risk (2046)</t>
  </si>
  <si>
    <t>New Asset Environment Risk (2047)</t>
  </si>
  <si>
    <t>New Asset Environment Risk (2048)</t>
  </si>
  <si>
    <t>New Asset Environment Risk (2049)</t>
  </si>
  <si>
    <t>New Asset Environment Risk (2050)</t>
  </si>
  <si>
    <t>New Asset Environment Risk (2051)</t>
  </si>
  <si>
    <t>New Asset Environment Risk (2052)</t>
  </si>
  <si>
    <t>New Asset Environment Risk (2053)</t>
  </si>
  <si>
    <t>New Asset Environment Risk (2054)</t>
  </si>
  <si>
    <t>Delta Environment Risk (2025)</t>
  </si>
  <si>
    <t>Delta Environment Risk (2026)</t>
  </si>
  <si>
    <t>Delta Environment Risk (2027)</t>
  </si>
  <si>
    <t>Delta Environment Risk (2028)</t>
  </si>
  <si>
    <t>Delta Environment Risk (2029)</t>
  </si>
  <si>
    <t>Delta Environment Risk (2030)</t>
  </si>
  <si>
    <t>Delta Environment Risk (2031)</t>
  </si>
  <si>
    <t>Delta Environment Risk (2032)</t>
  </si>
  <si>
    <t>Delta Environment Risk (2033)</t>
  </si>
  <si>
    <t>Delta Environment Risk (2034)</t>
  </si>
  <si>
    <t>Delta Environment Risk (2035)</t>
  </si>
  <si>
    <t>Delta Environment Risk (2036)</t>
  </si>
  <si>
    <t>Delta Environment Risk (2037)</t>
  </si>
  <si>
    <t>Delta Environment Risk (2038)</t>
  </si>
  <si>
    <t>Delta Environment Risk (2039)</t>
  </si>
  <si>
    <t>Delta Environment Risk (2040)</t>
  </si>
  <si>
    <t>Delta Environment Risk (2041)</t>
  </si>
  <si>
    <t>Delta Environment Risk (2042)</t>
  </si>
  <si>
    <t>Delta Environment Risk (2043)</t>
  </si>
  <si>
    <t>Delta Environment Risk (2044)</t>
  </si>
  <si>
    <t>Delta Environment Risk (2045)</t>
  </si>
  <si>
    <t>Delta Environment Risk (2046)</t>
  </si>
  <si>
    <t>Delta Environment Risk (2047)</t>
  </si>
  <si>
    <t>Delta Environment Risk (2048)</t>
  </si>
  <si>
    <t>Delta Environment Risk (2049)</t>
  </si>
  <si>
    <t>Delta Environment Risk (2050)</t>
  </si>
  <si>
    <t>Delta Environment Risk (2051)</t>
  </si>
  <si>
    <t>Delta Environment Risk (2052)</t>
  </si>
  <si>
    <t>Delta Environment Risk (2053)</t>
  </si>
  <si>
    <t>Delta Environment Risk (2054)</t>
  </si>
  <si>
    <t>Future NP Risk (2025)</t>
  </si>
  <si>
    <t>Future NP Risk (2026)</t>
  </si>
  <si>
    <t>Future NP Risk (2027)</t>
  </si>
  <si>
    <t>Future NP Risk (2028)</t>
  </si>
  <si>
    <t>Future NP Risk (2029)</t>
  </si>
  <si>
    <t>Future NP Risk (2030)</t>
  </si>
  <si>
    <t>Future NP Risk (2031)</t>
  </si>
  <si>
    <t>Future NP Risk (2032)</t>
  </si>
  <si>
    <t>Future NP Risk (2033)</t>
  </si>
  <si>
    <t>Future NP Risk (2034)</t>
  </si>
  <si>
    <t>Future NP Risk (2035)</t>
  </si>
  <si>
    <t>Future NP Risk (2036)</t>
  </si>
  <si>
    <t>Future NP Risk (2037)</t>
  </si>
  <si>
    <t>Future NP Risk (2038)</t>
  </si>
  <si>
    <t>Future NP Risk (2039)</t>
  </si>
  <si>
    <t>Future NP Risk (2040)</t>
  </si>
  <si>
    <t>Future NP Risk (2041)</t>
  </si>
  <si>
    <t>Future NP Risk (2042)</t>
  </si>
  <si>
    <t>Future NP Risk (2043)</t>
  </si>
  <si>
    <t>Future NP Risk (2044)</t>
  </si>
  <si>
    <t>Future NP Risk (2045)</t>
  </si>
  <si>
    <t>Future NP Risk (2046)</t>
  </si>
  <si>
    <t>Future NP Risk (2047)</t>
  </si>
  <si>
    <t>Future NP Risk (2048)</t>
  </si>
  <si>
    <t>Future NP Risk (2049)</t>
  </si>
  <si>
    <t>Future NP Risk (2050)</t>
  </si>
  <si>
    <t>Future NP Risk (2051)</t>
  </si>
  <si>
    <t>Future NP Risk (2052)</t>
  </si>
  <si>
    <t>Future NP Risk (2053)</t>
  </si>
  <si>
    <t>Future NP Risk (2054)</t>
  </si>
  <si>
    <t>New Asset NP Risk (2025)</t>
  </si>
  <si>
    <t>New Asset NP Risk (2026)</t>
  </si>
  <si>
    <t>New Asset NP Risk (2027)</t>
  </si>
  <si>
    <t>New Asset NP Risk (2028)</t>
  </si>
  <si>
    <t>New Asset NP Risk (2029)</t>
  </si>
  <si>
    <t>New Asset NP Risk (2030)</t>
  </si>
  <si>
    <t>New Asset NP Risk (2031)</t>
  </si>
  <si>
    <t>New Asset NP Risk (2032)</t>
  </si>
  <si>
    <t>New Asset NP Risk (2033)</t>
  </si>
  <si>
    <t>New Asset NP Risk (2034)</t>
  </si>
  <si>
    <t>New Asset NP Risk (2035)</t>
  </si>
  <si>
    <t>New Asset NP Risk (2036)</t>
  </si>
  <si>
    <t>New Asset NP Risk (2037)</t>
  </si>
  <si>
    <t>New Asset NP Risk (2038)</t>
  </si>
  <si>
    <t>New Asset NP Risk (2039)</t>
  </si>
  <si>
    <t>New Asset NP Risk (2040)</t>
  </si>
  <si>
    <t>New Asset NP Risk (2041)</t>
  </si>
  <si>
    <t>New Asset NP Risk (2042)</t>
  </si>
  <si>
    <t>New Asset NP Risk (2043)</t>
  </si>
  <si>
    <t>New Asset NP Risk (2044)</t>
  </si>
  <si>
    <t>New Asset NP Risk (2045)</t>
  </si>
  <si>
    <t>New Asset NP Risk (2046)</t>
  </si>
  <si>
    <t>New Asset NP Risk (2047)</t>
  </si>
  <si>
    <t>New Asset NP Risk (2048)</t>
  </si>
  <si>
    <t>New Asset NP Risk (2049)</t>
  </si>
  <si>
    <t>New Asset NP Risk (2050)</t>
  </si>
  <si>
    <t>New Asset NP Risk (2051)</t>
  </si>
  <si>
    <t>New Asset NP Risk (2052)</t>
  </si>
  <si>
    <t>New Asset NP Risk (2053)</t>
  </si>
  <si>
    <t>New Asset NP Risk (2054)</t>
  </si>
  <si>
    <t>Delta NP Risk (2025)</t>
  </si>
  <si>
    <t>Delta NP Risk (2026)</t>
  </si>
  <si>
    <t>Delta NP Risk (2027)</t>
  </si>
  <si>
    <t>Delta NP Risk (2028)</t>
  </si>
  <si>
    <t>Delta NP Risk (2029)</t>
  </si>
  <si>
    <t>Delta NP Risk (2030)</t>
  </si>
  <si>
    <t>Delta NP Risk (2031)</t>
  </si>
  <si>
    <t>Delta NP Risk (2032)</t>
  </si>
  <si>
    <t>Delta NP Risk (2033)</t>
  </si>
  <si>
    <t>Delta NP Risk (2034)</t>
  </si>
  <si>
    <t>Delta NP Risk (2035)</t>
  </si>
  <si>
    <t>Delta NP Risk (2036)</t>
  </si>
  <si>
    <t>Delta NP Risk (2037)</t>
  </si>
  <si>
    <t>Delta NP Risk (2038)</t>
  </si>
  <si>
    <t>Delta NP Risk (2039)</t>
  </si>
  <si>
    <t>Delta NP Risk (2040)</t>
  </si>
  <si>
    <t>Delta NP Risk (2041)</t>
  </si>
  <si>
    <t>Delta NP Risk (2042)</t>
  </si>
  <si>
    <t>Delta NP Risk (2043)</t>
  </si>
  <si>
    <t>Delta NP Risk (2044)</t>
  </si>
  <si>
    <t>Delta NP Risk (2045)</t>
  </si>
  <si>
    <t>Delta NP Risk (2046)</t>
  </si>
  <si>
    <t>Delta NP Risk (2047)</t>
  </si>
  <si>
    <t>Delta NP Risk (2048)</t>
  </si>
  <si>
    <t>Delta NP Risk (2049)</t>
  </si>
  <si>
    <t>Delta NP Risk (2050)</t>
  </si>
  <si>
    <t>Delta NP Risk (2051)</t>
  </si>
  <si>
    <t>Delta NP Risk (2052)</t>
  </si>
  <si>
    <t>Delta NP Risk (2053)</t>
  </si>
  <si>
    <t>Delta NP Risk (2054)</t>
  </si>
  <si>
    <t>Delta Risk (2025)</t>
  </si>
  <si>
    <t>Delta Risk (2026)</t>
  </si>
  <si>
    <t>Delta Risk (2027)</t>
  </si>
  <si>
    <t>Delta Risk (2028)</t>
  </si>
  <si>
    <t>Delta Risk (2029)</t>
  </si>
  <si>
    <t>Delta Risk (2030)</t>
  </si>
  <si>
    <t>Delta Risk (2031)</t>
  </si>
  <si>
    <t>Delta Risk (2032)</t>
  </si>
  <si>
    <t>Delta Risk (2033)</t>
  </si>
  <si>
    <t>Delta Risk (2034)</t>
  </si>
  <si>
    <t>Delta Risk (2035)</t>
  </si>
  <si>
    <t>Delta Risk (2036)</t>
  </si>
  <si>
    <t>Delta Risk (2037)</t>
  </si>
  <si>
    <t>Delta Risk (2038)</t>
  </si>
  <si>
    <t>Delta Risk (2039)</t>
  </si>
  <si>
    <t>Delta Risk (2040)</t>
  </si>
  <si>
    <t>Delta Risk (2041)</t>
  </si>
  <si>
    <t>Delta Risk (2042)</t>
  </si>
  <si>
    <t>Delta Risk (2043)</t>
  </si>
  <si>
    <t>Delta Risk (2044)</t>
  </si>
  <si>
    <t>Delta Risk (2045)</t>
  </si>
  <si>
    <t>Delta Risk (2046)</t>
  </si>
  <si>
    <t>Delta Risk (2047)</t>
  </si>
  <si>
    <t>Delta Risk (2048)</t>
  </si>
  <si>
    <t>Delta Risk (2049)</t>
  </si>
  <si>
    <t>Delta Risk (2050)</t>
  </si>
  <si>
    <t>Delta Risk (2051)</t>
  </si>
  <si>
    <t>Delta Risk (2052)</t>
  </si>
  <si>
    <t>Delta Risk (2053)</t>
  </si>
  <si>
    <t>Delta Risk (2054)</t>
  </si>
  <si>
    <t>Current HI</t>
  </si>
  <si>
    <t>Y0 POF Cons</t>
  </si>
  <si>
    <t>Y0 POF No Cons</t>
  </si>
  <si>
    <t>Current Financial Risk OPEX</t>
  </si>
  <si>
    <t>Current Financial Risk CAPEX</t>
  </si>
  <si>
    <t>Current Financial Risk TOTEX</t>
  </si>
  <si>
    <t>Current Safety Risk</t>
  </si>
  <si>
    <t>Current Environmental Risk</t>
  </si>
  <si>
    <t>Current Network Performance Risk</t>
  </si>
  <si>
    <t>Blank 22</t>
  </si>
  <si>
    <t>Future HI</t>
  </si>
  <si>
    <t>YN POF Cons</t>
  </si>
  <si>
    <t>YN POF No Cons</t>
  </si>
  <si>
    <t>Future Financial Risk OPEX</t>
  </si>
  <si>
    <t>Future Financial Risk CAPEX</t>
  </si>
  <si>
    <t>Future Financial Risk TOTEX</t>
  </si>
  <si>
    <t>Future Environmental Risk</t>
  </si>
  <si>
    <t>Future Network Performance Risk</t>
  </si>
  <si>
    <t>NEW POF Cons</t>
  </si>
  <si>
    <t>NEW POF No Cons</t>
  </si>
  <si>
    <t>New Financial Risk OPEX</t>
  </si>
  <si>
    <t>New Financial Risk CAPEX</t>
  </si>
  <si>
    <t>New Financial Risk TOTEX</t>
  </si>
  <si>
    <t>New Safety Risk</t>
  </si>
  <si>
    <t>New Environmental Risk</t>
  </si>
  <si>
    <t>New Network Performance Risk</t>
  </si>
  <si>
    <t>Current Total Risk</t>
  </si>
  <si>
    <t>Future Total Risk</t>
  </si>
  <si>
    <t>New Total Risk</t>
  </si>
  <si>
    <t>Column1</t>
  </si>
  <si>
    <t>Forecast Ageing Rate</t>
  </si>
  <si>
    <t>Column3</t>
  </si>
  <si>
    <t>Health Index FY1</t>
  </si>
  <si>
    <t>Health Index FY2</t>
  </si>
  <si>
    <t>Health Index FY3</t>
  </si>
  <si>
    <t>Health Index FY4</t>
  </si>
  <si>
    <t>Health Index FY5</t>
  </si>
  <si>
    <t>Health Index FY6</t>
  </si>
  <si>
    <t>Health Index FY7</t>
  </si>
  <si>
    <t>Health Index FY8</t>
  </si>
  <si>
    <t>Health Index FY9</t>
  </si>
  <si>
    <t>Health Index FY10</t>
  </si>
  <si>
    <t>Health Index FY11</t>
  </si>
  <si>
    <t>Health Index FY12</t>
  </si>
  <si>
    <t>Health Index FY13</t>
  </si>
  <si>
    <t>Health Index FY14</t>
  </si>
  <si>
    <t>Health Index FY15</t>
  </si>
  <si>
    <t>Health Index FY16</t>
  </si>
  <si>
    <t>Health Index FY17</t>
  </si>
  <si>
    <t>Health Index FY18</t>
  </si>
  <si>
    <t>Health Index FY19</t>
  </si>
  <si>
    <t>Health Index FY20</t>
  </si>
  <si>
    <t>Health Index FY21</t>
  </si>
  <si>
    <t>Health Index FY22</t>
  </si>
  <si>
    <t>Health Index FY23</t>
  </si>
  <si>
    <t>Health Index FY24</t>
  </si>
  <si>
    <t>Health Index FY25</t>
  </si>
  <si>
    <t>Health Index FY26</t>
  </si>
  <si>
    <t>Health Index FY27</t>
  </si>
  <si>
    <t>Health Index FY28</t>
  </si>
  <si>
    <t>Health Index FY29</t>
  </si>
  <si>
    <t>Health Index FY30</t>
  </si>
  <si>
    <t>Delta Risk22</t>
  </si>
  <si>
    <t>PoF FY1</t>
  </si>
  <si>
    <t>PoF FY2</t>
  </si>
  <si>
    <t>PoF FY3</t>
  </si>
  <si>
    <t>PoF FY4</t>
  </si>
  <si>
    <t>PoF FY5</t>
  </si>
  <si>
    <t>PoF FY6</t>
  </si>
  <si>
    <t>PoF FY7</t>
  </si>
  <si>
    <t>PoF FY8</t>
  </si>
  <si>
    <t>PoF FY9</t>
  </si>
  <si>
    <t>PoF FY10</t>
  </si>
  <si>
    <t>PoF FY11</t>
  </si>
  <si>
    <t>PoF FY12</t>
  </si>
  <si>
    <t>PoF FY13</t>
  </si>
  <si>
    <t>PoF FY14</t>
  </si>
  <si>
    <t>PoF FY15</t>
  </si>
  <si>
    <t>PoF FY16</t>
  </si>
  <si>
    <t>PoF FY17</t>
  </si>
  <si>
    <t>PoF FY18</t>
  </si>
  <si>
    <t>PoF FY19</t>
  </si>
  <si>
    <t>PoF FY20</t>
  </si>
  <si>
    <t>PoF FY21</t>
  </si>
  <si>
    <t>PoF FY22</t>
  </si>
  <si>
    <t>PoF FY23</t>
  </si>
  <si>
    <t>PoF FY24</t>
  </si>
  <si>
    <t>PoF FY25</t>
  </si>
  <si>
    <t>PoF FY26</t>
  </si>
  <si>
    <t>PoF FY27</t>
  </si>
  <si>
    <t>PoF FY28</t>
  </si>
  <si>
    <t>PoF FY29</t>
  </si>
  <si>
    <t>PoF FY30</t>
  </si>
  <si>
    <t>Column2</t>
  </si>
  <si>
    <t>NP POF FY1</t>
  </si>
  <si>
    <t>NP POF FY2</t>
  </si>
  <si>
    <t>NP POF FY3</t>
  </si>
  <si>
    <t>NP POF FY4</t>
  </si>
  <si>
    <t>NP POF FY5</t>
  </si>
  <si>
    <t>NP POF FY6</t>
  </si>
  <si>
    <t>NP POF FY7</t>
  </si>
  <si>
    <t>NP POF FY8</t>
  </si>
  <si>
    <t>NP POF FY9</t>
  </si>
  <si>
    <t>NP POF FY10</t>
  </si>
  <si>
    <t>NP POF FY11</t>
  </si>
  <si>
    <t>NP POF FY12</t>
  </si>
  <si>
    <t>NP POF FY13</t>
  </si>
  <si>
    <t>NP POF FY14</t>
  </si>
  <si>
    <t>NP POF FY15</t>
  </si>
  <si>
    <t>NP POF FY16</t>
  </si>
  <si>
    <t>NP POF FY17</t>
  </si>
  <si>
    <t>NP POF FY18</t>
  </si>
  <si>
    <t>NP POF FY19</t>
  </si>
  <si>
    <t>NP POF FY20</t>
  </si>
  <si>
    <t>NP POF FY21</t>
  </si>
  <si>
    <t>NP POF FY22</t>
  </si>
  <si>
    <t>NP POF FY23</t>
  </si>
  <si>
    <t>NP POF FY24</t>
  </si>
  <si>
    <t>NP POF FY25</t>
  </si>
  <si>
    <t>NP POF FY26</t>
  </si>
  <si>
    <t>NP POF FY27</t>
  </si>
  <si>
    <t>NP POF FY28</t>
  </si>
  <si>
    <t>NP POF FY29</t>
  </si>
  <si>
    <t>NP POF FY30</t>
  </si>
  <si>
    <t>Delta Risk107</t>
  </si>
  <si>
    <t>New Asset Opex Risk FY1</t>
  </si>
  <si>
    <t>New Asset Opex Risk FY2</t>
  </si>
  <si>
    <t>New Asset Opex Risk FY3</t>
  </si>
  <si>
    <t>New Asset Opex Risk FY4</t>
  </si>
  <si>
    <t>New Asset Opex Risk FY5</t>
  </si>
  <si>
    <t>New Asset Opex Risk FY6</t>
  </si>
  <si>
    <t>New Asset Opex Risk FY7</t>
  </si>
  <si>
    <t>New Asset Opex Risk FY8</t>
  </si>
  <si>
    <t>New Asset Opex Risk FY9</t>
  </si>
  <si>
    <t>New Asset Opex Risk FY10</t>
  </si>
  <si>
    <t>New Asset Opex Risk FY11</t>
  </si>
  <si>
    <t>New Asset Opex Risk FY12</t>
  </si>
  <si>
    <t>New Asset Opex Risk FY13</t>
  </si>
  <si>
    <t>New Asset Opex Risk FY14</t>
  </si>
  <si>
    <t>New Asset Opex Risk FY15</t>
  </si>
  <si>
    <t>New Asset Opex Risk FY16</t>
  </si>
  <si>
    <t>New Asset Opex Risk FY17</t>
  </si>
  <si>
    <t>New Asset Opex Risk FY18</t>
  </si>
  <si>
    <t>New Asset Opex Risk FY19</t>
  </si>
  <si>
    <t>New Asset Opex Risk FY20</t>
  </si>
  <si>
    <t>New Asset Opex Risk FY21</t>
  </si>
  <si>
    <t>New Asset Opex Risk FY22</t>
  </si>
  <si>
    <t>New Asset Opex Risk FY23</t>
  </si>
  <si>
    <t>New Asset Opex Risk FY24</t>
  </si>
  <si>
    <t>New Asset Opex Risk FY25</t>
  </si>
  <si>
    <t>New Asset Opex Risk FY26</t>
  </si>
  <si>
    <t>New Asset Opex Risk FY27</t>
  </si>
  <si>
    <t>New Asset Opex Risk FY28</t>
  </si>
  <si>
    <t>New Asset Opex Risk FY29</t>
  </si>
  <si>
    <t>New Asset Opex Risk FY30</t>
  </si>
  <si>
    <t>Delta Risk126</t>
  </si>
  <si>
    <t>Delta Opex Risk FY1</t>
  </si>
  <si>
    <t>Delta Opex Risk FY2</t>
  </si>
  <si>
    <t>Delta Opex Risk FY3</t>
  </si>
  <si>
    <t>Delta Opex Risk FY4</t>
  </si>
  <si>
    <t>Delta Opex Risk FY5</t>
  </si>
  <si>
    <t>Delta Opex Risk FY6</t>
  </si>
  <si>
    <t>Delta Opex Risk FY7</t>
  </si>
  <si>
    <t>Delta Opex Risk FY8</t>
  </si>
  <si>
    <t>Delta Opex Risk FY9</t>
  </si>
  <si>
    <t>Delta Opex Risk FY10</t>
  </si>
  <si>
    <t>Delta Opex Risk FY11</t>
  </si>
  <si>
    <t>Delta Opex Risk FY12</t>
  </si>
  <si>
    <t>Delta Opex Risk FY13</t>
  </si>
  <si>
    <t>Delta Opex Risk FY14</t>
  </si>
  <si>
    <t>Delta Opex Risk FY15</t>
  </si>
  <si>
    <t>Delta Opex Risk FY16</t>
  </si>
  <si>
    <t>Delta Opex Risk FY17</t>
  </si>
  <si>
    <t>Delta Opex Risk FY18</t>
  </si>
  <si>
    <t>Delta Opex Risk FY19</t>
  </si>
  <si>
    <t>Delta Opex Risk FY20</t>
  </si>
  <si>
    <t>Delta Opex Risk FY21</t>
  </si>
  <si>
    <t>Delta Opex Risk FY22</t>
  </si>
  <si>
    <t>Delta Opex Risk FY23</t>
  </si>
  <si>
    <t>Delta Opex Risk FY24</t>
  </si>
  <si>
    <t>Delta Opex Risk FY25</t>
  </si>
  <si>
    <t>Delta Opex Risk FY26</t>
  </si>
  <si>
    <t>Delta Opex Risk FY27</t>
  </si>
  <si>
    <t>Delta Opex Risk FY28</t>
  </si>
  <si>
    <t>Delta Opex Risk FY29</t>
  </si>
  <si>
    <t>Delta Opex Risk FY30</t>
  </si>
  <si>
    <t>NewRisk FY21</t>
  </si>
  <si>
    <t>Future Capex Risk FY1</t>
  </si>
  <si>
    <t>Future Capex Risk FY2</t>
  </si>
  <si>
    <t>Future Capex Risk FY3</t>
  </si>
  <si>
    <t>Future Capex Risk FY4</t>
  </si>
  <si>
    <t>Future Capex Risk FY5</t>
  </si>
  <si>
    <t>Future Capex Risk FY6</t>
  </si>
  <si>
    <t>Future Capex Risk FY7</t>
  </si>
  <si>
    <t>Future Capex Risk FY8</t>
  </si>
  <si>
    <t>Future Capex Risk FY9</t>
  </si>
  <si>
    <t>Future Capex Risk FY10</t>
  </si>
  <si>
    <t>Future Capex Risk FY11</t>
  </si>
  <si>
    <t>Future Capex Risk FY12</t>
  </si>
  <si>
    <t>Future Capex Risk FY13</t>
  </si>
  <si>
    <t>Future Capex Risk FY14</t>
  </si>
  <si>
    <t>Future Capex Risk FY15</t>
  </si>
  <si>
    <t>Future Capex Risk FY16</t>
  </si>
  <si>
    <t>Future Capex Risk FY17</t>
  </si>
  <si>
    <t>Future Capex Risk FY18</t>
  </si>
  <si>
    <t>Future Capex Risk FY19</t>
  </si>
  <si>
    <t>Future Capex Risk FY20</t>
  </si>
  <si>
    <t>Future Capex Risk FY21</t>
  </si>
  <si>
    <t>Future Capex Risk FY22</t>
  </si>
  <si>
    <t>Future Capex Risk FY23</t>
  </si>
  <si>
    <t>Future Capex Risk FY24</t>
  </si>
  <si>
    <t>Future Capex Risk FY25</t>
  </si>
  <si>
    <t>Future Capex Risk FY26</t>
  </si>
  <si>
    <t>Future Capex Risk FY27</t>
  </si>
  <si>
    <t>Future Capex Risk FY28</t>
  </si>
  <si>
    <t>Future Capex Risk FY29</t>
  </si>
  <si>
    <t>Future Capex Risk FY30</t>
  </si>
  <si>
    <t>NewRisk FY2312</t>
  </si>
  <si>
    <t>New Asset Capex Risk FY1</t>
  </si>
  <si>
    <t>New Asset Capex Risk FY2</t>
  </si>
  <si>
    <t>New Asset Capex Risk FY3</t>
  </si>
  <si>
    <t>New Asset Capex Risk FY4</t>
  </si>
  <si>
    <t>New Asset Capex Risk FY5</t>
  </si>
  <si>
    <t>New Asset Capex Risk FY6</t>
  </si>
  <si>
    <t>New Asset Capex Risk FY7</t>
  </si>
  <si>
    <t>New Asset Capex Risk FY8</t>
  </si>
  <si>
    <t>New Asset Capex Risk FY9</t>
  </si>
  <si>
    <t>New Asset Capex Risk FY10</t>
  </si>
  <si>
    <t>New Asset Capex Risk FY11</t>
  </si>
  <si>
    <t>New Asset Capex Risk FY12</t>
  </si>
  <si>
    <t>New Asset Capex Risk FY13</t>
  </si>
  <si>
    <t>New Asset Capex Risk FY14</t>
  </si>
  <si>
    <t>New Asset Capex Risk FY15</t>
  </si>
  <si>
    <t>New Asset Capex Risk FY16</t>
  </si>
  <si>
    <t>New Asset Capex Risk FY17</t>
  </si>
  <si>
    <t>New Asset Capex Risk FY18</t>
  </si>
  <si>
    <t>New Asset Capex Risk FY19</t>
  </si>
  <si>
    <t>New Asset Capex Risk FY20</t>
  </si>
  <si>
    <t>New Asset Capex Risk FY21</t>
  </si>
  <si>
    <t>New Asset Capex Risk FY22</t>
  </si>
  <si>
    <t>New Asset Capex Risk FY23</t>
  </si>
  <si>
    <t>New Asset Capex Risk FY24</t>
  </si>
  <si>
    <t>New Asset Capex Risk FY25</t>
  </si>
  <si>
    <t>New Asset Capex Risk FY26</t>
  </si>
  <si>
    <t>New Asset Capex Risk FY27</t>
  </si>
  <si>
    <t>New Asset Capex Risk FY28</t>
  </si>
  <si>
    <t>New Asset Capex Risk FY29</t>
  </si>
  <si>
    <t>New Asset Capex Risk FY30</t>
  </si>
  <si>
    <t>NewRisk FY41</t>
  </si>
  <si>
    <t>Delta Capex Risk FY1</t>
  </si>
  <si>
    <t>Delta Capex Risk FY2</t>
  </si>
  <si>
    <t>Delta Capex Risk FY3</t>
  </si>
  <si>
    <t>Delta Capex Risk FY4</t>
  </si>
  <si>
    <t>Delta Capex Risk FY5</t>
  </si>
  <si>
    <t>Delta Capex Risk FY6</t>
  </si>
  <si>
    <t>Delta Capex Risk FY7</t>
  </si>
  <si>
    <t>Delta Capex Risk FY8</t>
  </si>
  <si>
    <t>Delta Capex Risk FY9</t>
  </si>
  <si>
    <t>Delta Capex Risk FY10</t>
  </si>
  <si>
    <t>Delta Capex Risk FY11</t>
  </si>
  <si>
    <t>Delta Capex Risk FY12</t>
  </si>
  <si>
    <t>Delta Capex Risk FY13</t>
  </si>
  <si>
    <t>Delta Capex Risk FY14</t>
  </si>
  <si>
    <t>Delta Capex Risk FY15</t>
  </si>
  <si>
    <t>Delta Capex Risk FY16</t>
  </si>
  <si>
    <t>Delta Capex Risk FY17</t>
  </si>
  <si>
    <t>Delta Capex Risk FY18</t>
  </si>
  <si>
    <t>Delta Capex Risk FY19</t>
  </si>
  <si>
    <t>Delta Capex Risk FY20</t>
  </si>
  <si>
    <t>Delta Capex Risk FY21</t>
  </si>
  <si>
    <t>Delta Capex Risk FY22</t>
  </si>
  <si>
    <t>Delta Capex Risk FY23</t>
  </si>
  <si>
    <t>Delta Capex Risk FY24</t>
  </si>
  <si>
    <t>Delta Capex Risk FY25</t>
  </si>
  <si>
    <t>Delta Capex Risk FY26</t>
  </si>
  <si>
    <t>Delta Capex Risk FY27</t>
  </si>
  <si>
    <t>Delta Capex Risk FY28</t>
  </si>
  <si>
    <t>Delta Capex Risk FY29</t>
  </si>
  <si>
    <t>Delta Capex Risk FY30</t>
  </si>
  <si>
    <t>Column8</t>
  </si>
  <si>
    <t>Delta Totex Risk FY1</t>
  </si>
  <si>
    <t>Delta Totex Risk FY2</t>
  </si>
  <si>
    <t>Delta Totex Risk FY3</t>
  </si>
  <si>
    <t>Delta Totex Risk FY4</t>
  </si>
  <si>
    <t>Delta Totex Risk FY5</t>
  </si>
  <si>
    <t>Delta Totex Risk FY6</t>
  </si>
  <si>
    <t>Delta Totex Risk FY7</t>
  </si>
  <si>
    <t>Delta Totex Risk FY8</t>
  </si>
  <si>
    <t>Delta Totex Risk FY9</t>
  </si>
  <si>
    <t>Delta Totex Risk FY10</t>
  </si>
  <si>
    <t>Delta Totex Risk FY11</t>
  </si>
  <si>
    <t>Delta Totex Risk FY12</t>
  </si>
  <si>
    <t>Delta Totex Risk FY13</t>
  </si>
  <si>
    <t>Delta Totex Risk FY14</t>
  </si>
  <si>
    <t>Delta Totex Risk FY15</t>
  </si>
  <si>
    <t>Delta Totex Risk FY16</t>
  </si>
  <si>
    <t>Delta Totex Risk FY17</t>
  </si>
  <si>
    <t>Delta Totex Risk FY18</t>
  </si>
  <si>
    <t>Delta Totex Risk FY19</t>
  </si>
  <si>
    <t>Delta Totex Risk FY20</t>
  </si>
  <si>
    <t>Delta Totex Risk FY21</t>
  </si>
  <si>
    <t>Delta Totex Risk FY22</t>
  </si>
  <si>
    <t>Delta Totex Risk FY23</t>
  </si>
  <si>
    <t>Delta Totex Risk FY24</t>
  </si>
  <si>
    <t>Delta Totex Risk FY25</t>
  </si>
  <si>
    <t>Delta Totex Risk FY26</t>
  </si>
  <si>
    <t>Delta Totex Risk FY27</t>
  </si>
  <si>
    <t>Delta Totex Risk FY28</t>
  </si>
  <si>
    <t>Delta Totex Risk FY29</t>
  </si>
  <si>
    <t>Delta Totex Risk FY30</t>
  </si>
  <si>
    <t>Delta Totex Risk FY212</t>
  </si>
  <si>
    <t>Future Safety Risk FY1</t>
  </si>
  <si>
    <t>Future Safety Risk FY2</t>
  </si>
  <si>
    <t>Future Safety Risk FY3</t>
  </si>
  <si>
    <t>Future Safety Risk FY4</t>
  </si>
  <si>
    <t>Future Safety Risk FY5</t>
  </si>
  <si>
    <t>Future Safety Risk FY6</t>
  </si>
  <si>
    <t>Future Safety Risk FY7</t>
  </si>
  <si>
    <t>Future Safety Risk FY8</t>
  </si>
  <si>
    <t>Future Safety Risk FY9</t>
  </si>
  <si>
    <t>Future Safety Risk FY10</t>
  </si>
  <si>
    <t>Future Safety Risk FY11</t>
  </si>
  <si>
    <t>Future Safety Risk FY12</t>
  </si>
  <si>
    <t>Future Safety Risk FY13</t>
  </si>
  <si>
    <t>Future Safety Risk FY14</t>
  </si>
  <si>
    <t>Future Safety Risk FY15</t>
  </si>
  <si>
    <t>Future Safety Risk FY16</t>
  </si>
  <si>
    <t>Future Safety Risk FY17</t>
  </si>
  <si>
    <t>Future Safety Risk FY18</t>
  </si>
  <si>
    <t>Future Safety Risk FY19</t>
  </si>
  <si>
    <t>Future Safety Risk FY20</t>
  </si>
  <si>
    <t>Future Safety Risk FY21</t>
  </si>
  <si>
    <t>Future Safety Risk FY22</t>
  </si>
  <si>
    <t>Future Safety Risk FY23</t>
  </si>
  <si>
    <t>Future Safety Risk FY24</t>
  </si>
  <si>
    <t>Future Safety Risk FY25</t>
  </si>
  <si>
    <t>Future Safety Risk FY26</t>
  </si>
  <si>
    <t>Future Safety Risk FY27</t>
  </si>
  <si>
    <t>Future Safety Risk FY28</t>
  </si>
  <si>
    <t>Future Safety Risk FY29</t>
  </si>
  <si>
    <t>Future Safety Risk FY30</t>
  </si>
  <si>
    <t>Column5</t>
  </si>
  <si>
    <t>New Asset Safety Risk FY1</t>
  </si>
  <si>
    <t>New Asset Safety Risk FY2</t>
  </si>
  <si>
    <t>New Asset Safety Risk FY3</t>
  </si>
  <si>
    <t>New Asset Safety Risk FY4</t>
  </si>
  <si>
    <t>New Asset Safety Risk FY5</t>
  </si>
  <si>
    <t>New Asset Safety Risk FY6</t>
  </si>
  <si>
    <t>New Asset Safety Risk FY7</t>
  </si>
  <si>
    <t>New Asset Safety Risk FY8</t>
  </si>
  <si>
    <t>New Asset Safety Risk FY9</t>
  </si>
  <si>
    <t>New Asset Safety Risk FY10</t>
  </si>
  <si>
    <t>New Asset Safety Risk FY11</t>
  </si>
  <si>
    <t>New Asset Safety Risk FY12</t>
  </si>
  <si>
    <t>New Asset Safety Risk FY13</t>
  </si>
  <si>
    <t>New Asset Safety Risk FY14</t>
  </si>
  <si>
    <t>New Asset Safety Risk FY15</t>
  </si>
  <si>
    <t>New Asset Safety Risk FY16</t>
  </si>
  <si>
    <t>New Asset Safety Risk FY17</t>
  </si>
  <si>
    <t>New Asset Safety Risk FY18</t>
  </si>
  <si>
    <t>New Asset Safety Risk FY19</t>
  </si>
  <si>
    <t>New Asset Safety Risk FY20</t>
  </si>
  <si>
    <t>New Asset Safety Risk FY21</t>
  </si>
  <si>
    <t>New Asset Safety Risk FY22</t>
  </si>
  <si>
    <t>New Asset Safety Risk FY23</t>
  </si>
  <si>
    <t>New Asset Safety Risk FY24</t>
  </si>
  <si>
    <t>New Asset Safety Risk FY25</t>
  </si>
  <si>
    <t>New Asset Safety Risk FY26</t>
  </si>
  <si>
    <t>New Asset Safety Risk FY27</t>
  </si>
  <si>
    <t>New Asset Safety Risk FY28</t>
  </si>
  <si>
    <t>New Asset Safety Risk FY29</t>
  </si>
  <si>
    <t>New Asset Safety Risk FY30</t>
  </si>
  <si>
    <t>Delta Risk FY42</t>
  </si>
  <si>
    <t>Delta Safety Risk FY1</t>
  </si>
  <si>
    <t>Delta Safety Risk FY2</t>
  </si>
  <si>
    <t>Delta Safety Risk FY3</t>
  </si>
  <si>
    <t>Delta Safety Risk FY4</t>
  </si>
  <si>
    <t>Delta Safety Risk FY5</t>
  </si>
  <si>
    <t>Delta Safety Risk FY6</t>
  </si>
  <si>
    <t>Delta Safety Risk FY7</t>
  </si>
  <si>
    <t>Delta Safety Risk FY8</t>
  </si>
  <si>
    <t>Delta Safety Risk FY9</t>
  </si>
  <si>
    <t>Delta Safety Risk FY10</t>
  </si>
  <si>
    <t>Delta Safety Risk FY11</t>
  </si>
  <si>
    <t>Delta Safety Risk FY12</t>
  </si>
  <si>
    <t>Delta Safety Risk FY13</t>
  </si>
  <si>
    <t>Delta Safety Risk FY14</t>
  </si>
  <si>
    <t>Delta Safety Risk FY15</t>
  </si>
  <si>
    <t>Delta Safety Risk FY16</t>
  </si>
  <si>
    <t>Delta Safety Risk FY17</t>
  </si>
  <si>
    <t>Delta Safety Risk FY18</t>
  </si>
  <si>
    <t>Delta Safety Risk FY19</t>
  </si>
  <si>
    <t>Delta Safety Risk FY20</t>
  </si>
  <si>
    <t>Delta Safety Risk FY21</t>
  </si>
  <si>
    <t>Delta Safety Risk FY22</t>
  </si>
  <si>
    <t>Delta Safety Risk FY23</t>
  </si>
  <si>
    <t>Delta Safety Risk FY24</t>
  </si>
  <si>
    <t>Delta Safety Risk FY25</t>
  </si>
  <si>
    <t>Delta Safety Risk FY26</t>
  </si>
  <si>
    <t>Delta Safety Risk FY27</t>
  </si>
  <si>
    <t>Delta Safety Risk FY28</t>
  </si>
  <si>
    <t>Delta Safety Risk FY29</t>
  </si>
  <si>
    <t>Delta Safety Risk FY30</t>
  </si>
  <si>
    <t>Delta Safety Risk FY2010</t>
  </si>
  <si>
    <t>Future Environment Risk FY1</t>
  </si>
  <si>
    <t>Future Environment Risk FY2</t>
  </si>
  <si>
    <t>Future Environment Risk FY3</t>
  </si>
  <si>
    <t>Future Environment Risk FY4</t>
  </si>
  <si>
    <t>Future Environment Risk FY5</t>
  </si>
  <si>
    <t>Future Environment Risk FY6</t>
  </si>
  <si>
    <t>Future Environment Risk FY7</t>
  </si>
  <si>
    <t>Future Environment Risk FY8</t>
  </si>
  <si>
    <t>Future Environment Risk FY9</t>
  </si>
  <si>
    <t>Future Environment Risk FY10</t>
  </si>
  <si>
    <t>Future Environment Risk FY11</t>
  </si>
  <si>
    <t>Future Environment Risk FY12</t>
  </si>
  <si>
    <t>Future Environment Risk FY13</t>
  </si>
  <si>
    <t>Future Environment Risk FY14</t>
  </si>
  <si>
    <t>Future Environment Risk FY15</t>
  </si>
  <si>
    <t>Future Environment Risk FY16</t>
  </si>
  <si>
    <t>Future Environment Risk FY17</t>
  </si>
  <si>
    <t>Future Environment Risk FY18</t>
  </si>
  <si>
    <t>Future Environment Risk FY19</t>
  </si>
  <si>
    <t>Future Environment Risk FY20</t>
  </si>
  <si>
    <t>Future Environment Risk FY21</t>
  </si>
  <si>
    <t>Future Environment Risk FY22</t>
  </si>
  <si>
    <t>Future Environment Risk FY23</t>
  </si>
  <si>
    <t>Future Environment Risk FY24</t>
  </si>
  <si>
    <t>Future Environment Risk FY25</t>
  </si>
  <si>
    <t>Future Environment Risk FY26</t>
  </si>
  <si>
    <t>Future Environment Risk FY27</t>
  </si>
  <si>
    <t>Future Environment Risk FY28</t>
  </si>
  <si>
    <t>Future Environment Risk FY29</t>
  </si>
  <si>
    <t>Future Environment Risk FY30</t>
  </si>
  <si>
    <t>Delta Safety Risk FY212</t>
  </si>
  <si>
    <t>New Asset Environment Risk FY1</t>
  </si>
  <si>
    <t>New Asset Environment Risk FY2</t>
  </si>
  <si>
    <t>New Asset Environment Risk FY3</t>
  </si>
  <si>
    <t>New Asset Environment Risk FY4</t>
  </si>
  <si>
    <t>New Asset Environment Risk FY5</t>
  </si>
  <si>
    <t>New Asset Environment Risk FY6</t>
  </si>
  <si>
    <t>New Asset Environment Risk FY7</t>
  </si>
  <si>
    <t>New Asset Environment Risk FY8</t>
  </si>
  <si>
    <t>New Asset Environment Risk FY9</t>
  </si>
  <si>
    <t>New Asset Environment Risk FY10</t>
  </si>
  <si>
    <t>New Asset Environment Risk FY11</t>
  </si>
  <si>
    <t>New Asset Environment Risk FY12</t>
  </si>
  <si>
    <t>New Asset Environment Risk FY13</t>
  </si>
  <si>
    <t>New Asset Environment Risk FY14</t>
  </si>
  <si>
    <t>New Asset Environment Risk FY15</t>
  </si>
  <si>
    <t>New Asset Environment Risk FY16</t>
  </si>
  <si>
    <t>New Asset Environment Risk FY17</t>
  </si>
  <si>
    <t>New Asset Environment Risk FY18</t>
  </si>
  <si>
    <t>New Asset Environment Risk FY19</t>
  </si>
  <si>
    <t>New Asset Environment Risk FY20</t>
  </si>
  <si>
    <t>New Asset Environment Risk FY21</t>
  </si>
  <si>
    <t>New Asset Environment Risk FY22</t>
  </si>
  <si>
    <t>New Asset Environment Risk FY23</t>
  </si>
  <si>
    <t>New Asset Environment Risk FY24</t>
  </si>
  <si>
    <t>New Asset Environment Risk FY25</t>
  </si>
  <si>
    <t>New Asset Environment Risk FY26</t>
  </si>
  <si>
    <t>New Asset Environment Risk FY27</t>
  </si>
  <si>
    <t>New Asset Environment Risk FY28</t>
  </si>
  <si>
    <t>New Asset Environment Risk FY29</t>
  </si>
  <si>
    <t>New Asset Environment Risk FY30</t>
  </si>
  <si>
    <t>Column4</t>
  </si>
  <si>
    <t>Delta Environment Risk FY1</t>
  </si>
  <si>
    <t>Delta Environment Risk FY2</t>
  </si>
  <si>
    <t>Delta Environment Risk FY3</t>
  </si>
  <si>
    <t>Delta Environment Risk FY4</t>
  </si>
  <si>
    <t>Delta Environment Risk FY5</t>
  </si>
  <si>
    <t>Delta Environment Risk FY6</t>
  </si>
  <si>
    <t>Delta Environment Risk FY7</t>
  </si>
  <si>
    <t>Delta Environment Risk FY8</t>
  </si>
  <si>
    <t>Delta Environment Risk FY9</t>
  </si>
  <si>
    <t>Delta Environment Risk FY10</t>
  </si>
  <si>
    <t>Delta Environment Risk FY11</t>
  </si>
  <si>
    <t>Delta Environment Risk FY12</t>
  </si>
  <si>
    <t>Delta Environment Risk FY13</t>
  </si>
  <si>
    <t>Delta Environment Risk FY14</t>
  </si>
  <si>
    <t>Delta Environment Risk FY15</t>
  </si>
  <si>
    <t>Delta Environment Risk FY16</t>
  </si>
  <si>
    <t>Delta Environment Risk FY17</t>
  </si>
  <si>
    <t>Delta Environment Risk FY18</t>
  </si>
  <si>
    <t>Delta Environment Risk FY19</t>
  </si>
  <si>
    <t>Delta Environment Risk FY20</t>
  </si>
  <si>
    <t>Delta Environment Risk FY21</t>
  </si>
  <si>
    <t>Delta Environment Risk FY22</t>
  </si>
  <si>
    <t>Delta Environment Risk FY23</t>
  </si>
  <si>
    <t>Delta Environment Risk FY24</t>
  </si>
  <si>
    <t>Delta Environment Risk FY25</t>
  </si>
  <si>
    <t>Delta Environment Risk FY26</t>
  </si>
  <si>
    <t>Delta Environment Risk FY27</t>
  </si>
  <si>
    <t>Delta Environment Risk FY28</t>
  </si>
  <si>
    <t>Delta Environment Risk FY29</t>
  </si>
  <si>
    <t>Delta Environment Risk FY30</t>
  </si>
  <si>
    <t>Delta Risk FY44</t>
  </si>
  <si>
    <t>Future NP Risk FY1</t>
  </si>
  <si>
    <t>Future NP Risk FY2</t>
  </si>
  <si>
    <t>Future NP Risk FY3</t>
  </si>
  <si>
    <t>Future NP Risk FY4</t>
  </si>
  <si>
    <t>Future NP Risk FY5</t>
  </si>
  <si>
    <t>Future NP Risk FY6</t>
  </si>
  <si>
    <t>Future NP Risk FY7</t>
  </si>
  <si>
    <t>Future NP Risk FY8</t>
  </si>
  <si>
    <t>Future NP Risk FY9</t>
  </si>
  <si>
    <t>Future NP Risk FY10</t>
  </si>
  <si>
    <t>Future NP Risk FY11</t>
  </si>
  <si>
    <t>Future NP Risk FY12</t>
  </si>
  <si>
    <t>Future NP Risk FY13</t>
  </si>
  <si>
    <t>Future NP Risk FY14</t>
  </si>
  <si>
    <t>Future NP Risk FY15</t>
  </si>
  <si>
    <t>Future NP Risk FY16</t>
  </si>
  <si>
    <t>Future NP Risk FY17</t>
  </si>
  <si>
    <t>Future NP Risk FY18</t>
  </si>
  <si>
    <t>Future NP Risk FY19</t>
  </si>
  <si>
    <t>Future NP Risk FY20</t>
  </si>
  <si>
    <t>Future NP Risk FY21</t>
  </si>
  <si>
    <t>Future NP Risk FY22</t>
  </si>
  <si>
    <t>Future NP Risk FY23</t>
  </si>
  <si>
    <t>Future NP Risk FY24</t>
  </si>
  <si>
    <t>Future NP Risk FY25</t>
  </si>
  <si>
    <t>Future NP Risk FY26</t>
  </si>
  <si>
    <t>Future NP Risk FY27</t>
  </si>
  <si>
    <t>Future NP Risk FY28</t>
  </si>
  <si>
    <t>Future NP Risk FY29</t>
  </si>
  <si>
    <t>Future NP Risk FY30</t>
  </si>
  <si>
    <t>Column6</t>
  </si>
  <si>
    <t>New Asset NP Risk FY1</t>
  </si>
  <si>
    <t>New Asset NP Risk FY2</t>
  </si>
  <si>
    <t>New Asset NP Risk FY3</t>
  </si>
  <si>
    <t>New Asset NP Risk FY4</t>
  </si>
  <si>
    <t>New Asset NP Risk FY5</t>
  </si>
  <si>
    <t>New Asset NP Risk FY6</t>
  </si>
  <si>
    <t>New Asset NP Risk FY7</t>
  </si>
  <si>
    <t>New Asset NP Risk FY8</t>
  </si>
  <si>
    <t>New Asset NP Risk FY9</t>
  </si>
  <si>
    <t>New Asset NP Risk FY10</t>
  </si>
  <si>
    <t>New Asset NP Risk FY11</t>
  </si>
  <si>
    <t>New Asset NP Risk FY12</t>
  </si>
  <si>
    <t>New Asset NP Risk FY13</t>
  </si>
  <si>
    <t>New Asset NP Risk FY14</t>
  </si>
  <si>
    <t>New Asset NP Risk FY15</t>
  </si>
  <si>
    <t>New Asset NP Risk FY16</t>
  </si>
  <si>
    <t>New Asset NP Risk FY17</t>
  </si>
  <si>
    <t>New Asset NP Risk FY18</t>
  </si>
  <si>
    <t>New Asset NP Risk FY19</t>
  </si>
  <si>
    <t>New Asset NP Risk FY20</t>
  </si>
  <si>
    <t>New Asset NP Risk FY21</t>
  </si>
  <si>
    <t>New Asset NP Risk FY22</t>
  </si>
  <si>
    <t>New Asset NP Risk FY23</t>
  </si>
  <si>
    <t>New Asset NP Risk FY24</t>
  </si>
  <si>
    <t>New Asset NP Risk FY25</t>
  </si>
  <si>
    <t>New Asset NP Risk FY26</t>
  </si>
  <si>
    <t>New Asset NP Risk FY27</t>
  </si>
  <si>
    <t>New Asset NP Risk FY28</t>
  </si>
  <si>
    <t>New Asset NP Risk FY29</t>
  </si>
  <si>
    <t>New Asset NP Risk FY30</t>
  </si>
  <si>
    <t>Delta Risk FY480</t>
  </si>
  <si>
    <t>Delta NP Risk FY1</t>
  </si>
  <si>
    <t>Delta NP Risk FY2</t>
  </si>
  <si>
    <t>Delta NP Risk FY3</t>
  </si>
  <si>
    <t>Delta NP Risk FY4</t>
  </si>
  <si>
    <t>Delta NP Risk FY5</t>
  </si>
  <si>
    <t>Delta NP Risk FY6</t>
  </si>
  <si>
    <t>Delta NP Risk FY7</t>
  </si>
  <si>
    <t>Delta NP Risk FY8</t>
  </si>
  <si>
    <t>Delta NP Risk FY9</t>
  </si>
  <si>
    <t>Delta NP Risk FY10</t>
  </si>
  <si>
    <t>Delta NP Risk FY11</t>
  </si>
  <si>
    <t>Delta NP Risk FY12</t>
  </si>
  <si>
    <t>Delta NP Risk FY13</t>
  </si>
  <si>
    <t>Delta NP Risk FY14</t>
  </si>
  <si>
    <t>Delta NP Risk FY15</t>
  </si>
  <si>
    <t>Delta NP Risk FY16</t>
  </si>
  <si>
    <t>Delta NP Risk FY17</t>
  </si>
  <si>
    <t>Delta NP Risk FY18</t>
  </si>
  <si>
    <t>Delta NP Risk FY19</t>
  </si>
  <si>
    <t>Delta NP Risk FY20</t>
  </si>
  <si>
    <t>Delta NP Risk FY21</t>
  </si>
  <si>
    <t>Delta NP Risk FY22</t>
  </si>
  <si>
    <t>Delta NP Risk FY23</t>
  </si>
  <si>
    <t>Delta NP Risk FY24</t>
  </si>
  <si>
    <t>Delta NP Risk FY25</t>
  </si>
  <si>
    <t>Delta NP Risk FY26</t>
  </si>
  <si>
    <t>Delta NP Risk FY27</t>
  </si>
  <si>
    <t>Delta NP Risk FY28</t>
  </si>
  <si>
    <t>Delta NP Risk FY29</t>
  </si>
  <si>
    <t>Delta NP Risk FY30</t>
  </si>
  <si>
    <t>Column7</t>
  </si>
  <si>
    <t>Delta Risk FY1</t>
  </si>
  <si>
    <t>Delta Risk FY2</t>
  </si>
  <si>
    <t>Delta Risk FY3</t>
  </si>
  <si>
    <t>Delta Risk FY4</t>
  </si>
  <si>
    <t>Delta Risk FY5</t>
  </si>
  <si>
    <t>Delta Risk FY6</t>
  </si>
  <si>
    <t>Delta Risk FY7</t>
  </si>
  <si>
    <t>Delta Risk FY8</t>
  </si>
  <si>
    <t>Delta Risk FY9</t>
  </si>
  <si>
    <t>Delta Risk FY10</t>
  </si>
  <si>
    <t>Delta Risk FY11</t>
  </si>
  <si>
    <t>Delta Risk FY12</t>
  </si>
  <si>
    <t>Delta Risk FY13</t>
  </si>
  <si>
    <t>Delta Risk FY14</t>
  </si>
  <si>
    <t>Delta Risk FY15</t>
  </si>
  <si>
    <t>Delta Risk FY16</t>
  </si>
  <si>
    <t>Delta Risk FY17</t>
  </si>
  <si>
    <t>Delta Risk FY18</t>
  </si>
  <si>
    <t>Delta Risk FY19</t>
  </si>
  <si>
    <t>Delta Risk FY20</t>
  </si>
  <si>
    <t>Delta Risk FY212</t>
  </si>
  <si>
    <t>Delta Risk FY22</t>
  </si>
  <si>
    <t>Delta Risk FY23</t>
  </si>
  <si>
    <t>Delta Risk FY24</t>
  </si>
  <si>
    <t>Delta Risk FY25</t>
  </si>
  <si>
    <t>Delta Risk FY26</t>
  </si>
  <si>
    <t>Delta Risk FY27</t>
  </si>
  <si>
    <t>Delta Risk FY28</t>
  </si>
  <si>
    <t>Delta Risk FY29</t>
  </si>
  <si>
    <t>Delta Risk FY30</t>
  </si>
  <si>
    <t>Future</t>
  </si>
  <si>
    <t>Aggregated by ZSS</t>
  </si>
  <si>
    <t>All</t>
  </si>
  <si>
    <t>Not replaced</t>
  </si>
  <si>
    <t>New</t>
  </si>
  <si>
    <t>Replaced</t>
  </si>
  <si>
    <t>Replacement year</t>
  </si>
  <si>
    <t>Option 1</t>
  </si>
  <si>
    <t>Risk</t>
  </si>
  <si>
    <t>Assets</t>
  </si>
  <si>
    <t>ZSS</t>
  </si>
  <si>
    <t>Environment</t>
  </si>
  <si>
    <t>NP</t>
  </si>
  <si>
    <t>Financial</t>
  </si>
  <si>
    <t>Option 1 capex profile</t>
  </si>
  <si>
    <t>Option 2 capex profile</t>
  </si>
  <si>
    <t>Flags and data for calcs</t>
  </si>
  <si>
    <t>CBRM data extract</t>
  </si>
  <si>
    <t>Relay replacement capex deferred tp FY33</t>
  </si>
  <si>
    <t>Option 1 Yr</t>
  </si>
  <si>
    <t>Risk without replacement</t>
  </si>
  <si>
    <t>Residual risk of assets not replaced</t>
  </si>
  <si>
    <t>Risk after replacement</t>
  </si>
  <si>
    <t>Summary</t>
  </si>
  <si>
    <t>Base case risk</t>
  </si>
  <si>
    <t>Option 3 risk</t>
  </si>
  <si>
    <t>Option 2 risk</t>
  </si>
  <si>
    <t>Risk of replaced assets</t>
  </si>
  <si>
    <t>Risk before replacement</t>
  </si>
  <si>
    <t>Base case</t>
  </si>
  <si>
    <t xml:space="preserve"> Network average</t>
  </si>
  <si>
    <t>Network average</t>
  </si>
  <si>
    <t>Defer investment to 2032-33</t>
  </si>
  <si>
    <t>RISK CONSOLIDATION CALCS</t>
  </si>
  <si>
    <t>FLAGS</t>
  </si>
  <si>
    <t>Regulatory proposal 2026-31</t>
  </si>
  <si>
    <t>Model number:</t>
  </si>
  <si>
    <t>BC</t>
  </si>
  <si>
    <t>STRUCTURE LEAKAGE</t>
  </si>
  <si>
    <t>RC3_170</t>
  </si>
  <si>
    <t>RC3</t>
  </si>
  <si>
    <t>CDG11_520</t>
  </si>
  <si>
    <t>CDG11 520</t>
  </si>
  <si>
    <t>RESIDUAL BUS PROT</t>
  </si>
  <si>
    <t>CDG14_548</t>
  </si>
  <si>
    <t>CDG14 548</t>
  </si>
  <si>
    <t>VOLTAGE BALANCE</t>
  </si>
  <si>
    <t>GROUP_653</t>
  </si>
  <si>
    <t>GROUP 653</t>
  </si>
  <si>
    <t>GROUP 000s</t>
  </si>
  <si>
    <t>CB TR1 NO.1 11kV Bus</t>
  </si>
  <si>
    <t>CB TR1 NO.2 11kV Bus</t>
  </si>
  <si>
    <t>CB TR2 NO.2 11kV Bus</t>
  </si>
  <si>
    <t>CB TR2 NO.3 11kV Bus</t>
  </si>
  <si>
    <t>CB TR3 NO.1 11kV Bus</t>
  </si>
  <si>
    <t>CB TR3 NO.3 11kV Bus</t>
  </si>
  <si>
    <t>ALLFDRS</t>
  </si>
  <si>
    <t>CMU_590B</t>
  </si>
  <si>
    <t>CMU 590B</t>
  </si>
  <si>
    <t>CMU</t>
  </si>
  <si>
    <t>BC011</t>
  </si>
  <si>
    <t>BC11</t>
  </si>
  <si>
    <t>SENSITIVE EF</t>
  </si>
  <si>
    <t>ARTC_650</t>
  </si>
  <si>
    <t>ARTC 650</t>
  </si>
  <si>
    <t>AVE</t>
  </si>
  <si>
    <t>GROUP_624</t>
  </si>
  <si>
    <t>GROUP 624</t>
  </si>
  <si>
    <t>BC012</t>
  </si>
  <si>
    <t>BC12</t>
  </si>
  <si>
    <t>BC013</t>
  </si>
  <si>
    <t>BC13</t>
  </si>
  <si>
    <t>BC014</t>
  </si>
  <si>
    <t>BC14</t>
  </si>
  <si>
    <t>BC015</t>
  </si>
  <si>
    <t>BC15</t>
  </si>
  <si>
    <t>BC019</t>
  </si>
  <si>
    <t>BC19</t>
  </si>
  <si>
    <t>BC2</t>
  </si>
  <si>
    <t>BC020</t>
  </si>
  <si>
    <t>BC20</t>
  </si>
  <si>
    <t>BC022</t>
  </si>
  <si>
    <t>BC22</t>
  </si>
  <si>
    <t>CDG11_1054</t>
  </si>
  <si>
    <t>CDG11 1054</t>
  </si>
  <si>
    <t>BC023</t>
  </si>
  <si>
    <t>BC23</t>
  </si>
  <si>
    <t>BC024</t>
  </si>
  <si>
    <t>BC24</t>
  </si>
  <si>
    <t>BC003</t>
  </si>
  <si>
    <t>BC3</t>
  </si>
  <si>
    <t>BC006</t>
  </si>
  <si>
    <t>BC6</t>
  </si>
  <si>
    <t>BC007</t>
  </si>
  <si>
    <t>BC7</t>
  </si>
  <si>
    <t>BC-AR</t>
  </si>
  <si>
    <t>AR LINE</t>
  </si>
  <si>
    <t>BC-TK/RTS</t>
  </si>
  <si>
    <t>TK/RTS LINE</t>
  </si>
  <si>
    <t>NEUT DISP &amp; AUTO RECL</t>
  </si>
  <si>
    <t>DT2_577</t>
  </si>
  <si>
    <t>DT2 577</t>
  </si>
  <si>
    <t>DT2</t>
  </si>
  <si>
    <t>HT OVERCURRENT</t>
  </si>
  <si>
    <t>7UT612</t>
  </si>
  <si>
    <t>SIEMENS 7UT61X</t>
  </si>
  <si>
    <t>FB</t>
  </si>
  <si>
    <t>ICM21_1058</t>
  </si>
  <si>
    <t>ICM21 1058</t>
  </si>
  <si>
    <t>ICM21</t>
  </si>
  <si>
    <t>CDG11_525</t>
  </si>
  <si>
    <t>CDG11 525</t>
  </si>
  <si>
    <t>ICM21_1060</t>
  </si>
  <si>
    <t>ICM21 1060</t>
  </si>
  <si>
    <t>CB FAIL TIMER</t>
  </si>
  <si>
    <t>CMU_590</t>
  </si>
  <si>
    <t>RI 009</t>
  </si>
  <si>
    <t>RI</t>
  </si>
  <si>
    <t>FB001</t>
  </si>
  <si>
    <t>FB1</t>
  </si>
  <si>
    <t>CURRENT INTERLOCK</t>
  </si>
  <si>
    <t>CAG39_1012</t>
  </si>
  <si>
    <t>CAG39 1012</t>
  </si>
  <si>
    <t>CAG</t>
  </si>
  <si>
    <t>CMG_1328</t>
  </si>
  <si>
    <t>CMG 1328</t>
  </si>
  <si>
    <t>CMG</t>
  </si>
  <si>
    <t>RACID_3245</t>
  </si>
  <si>
    <t>RACID 3245</t>
  </si>
  <si>
    <t>RACID</t>
  </si>
  <si>
    <t>FB010</t>
  </si>
  <si>
    <t>FB10</t>
  </si>
  <si>
    <t>FB011</t>
  </si>
  <si>
    <t>FB11</t>
  </si>
  <si>
    <t>GROUP_3328</t>
  </si>
  <si>
    <t>GROUP 3328</t>
  </si>
  <si>
    <t>FB013</t>
  </si>
  <si>
    <t>FB13</t>
  </si>
  <si>
    <t>Metropolitan Vickers</t>
  </si>
  <si>
    <t>HO2_971</t>
  </si>
  <si>
    <t>FB014</t>
  </si>
  <si>
    <t>FB14</t>
  </si>
  <si>
    <t>FB015</t>
  </si>
  <si>
    <t>FB15</t>
  </si>
  <si>
    <t>FB018</t>
  </si>
  <si>
    <t>FB18</t>
  </si>
  <si>
    <t>FB019</t>
  </si>
  <si>
    <t>FB19</t>
  </si>
  <si>
    <t>FB002</t>
  </si>
  <si>
    <t>FB2</t>
  </si>
  <si>
    <t>FB020</t>
  </si>
  <si>
    <t>FB20</t>
  </si>
  <si>
    <t>FB022</t>
  </si>
  <si>
    <t>FB22</t>
  </si>
  <si>
    <t>FB023</t>
  </si>
  <si>
    <t>FB23</t>
  </si>
  <si>
    <t>FB004</t>
  </si>
  <si>
    <t>FB4</t>
  </si>
  <si>
    <t>FB005</t>
  </si>
  <si>
    <t>FB5</t>
  </si>
  <si>
    <t>FB006</t>
  </si>
  <si>
    <t>FB6</t>
  </si>
  <si>
    <t>FB009</t>
  </si>
  <si>
    <t>FB9</t>
  </si>
  <si>
    <t>SPAJ_3167</t>
  </si>
  <si>
    <t>SPAJ 3167</t>
  </si>
  <si>
    <t>A</t>
  </si>
  <si>
    <t>CAG34_1363</t>
  </si>
  <si>
    <t>CAG34 1363</t>
  </si>
  <si>
    <t>B</t>
  </si>
  <si>
    <t>FB-FBTS</t>
  </si>
  <si>
    <t>FBTS LINE</t>
  </si>
  <si>
    <t>DS5_649</t>
  </si>
  <si>
    <t>DS5 649</t>
  </si>
  <si>
    <t>DS5</t>
  </si>
  <si>
    <t>DSF7_1489</t>
  </si>
  <si>
    <t>DSF7 1489</t>
  </si>
  <si>
    <t>MCAG39</t>
  </si>
  <si>
    <t>MCAG</t>
  </si>
  <si>
    <t>RVL_1274</t>
  </si>
  <si>
    <t>RVL 1274</t>
  </si>
  <si>
    <t>RVL</t>
  </si>
  <si>
    <t>REM TRIP SEND/RCVE UNIT 2</t>
  </si>
  <si>
    <t>SEL_2506</t>
  </si>
  <si>
    <t>SEL 2506</t>
  </si>
  <si>
    <t>REM TRIP SEND/RCVE UNIT 1</t>
  </si>
  <si>
    <t>FB-WG</t>
  </si>
  <si>
    <t>WG LINE</t>
  </si>
  <si>
    <t>LT OVERCURRENT</t>
  </si>
  <si>
    <t>CDG11_1055</t>
  </si>
  <si>
    <t>CDG11 1055</t>
  </si>
  <si>
    <t>CDG11_1056</t>
  </si>
  <si>
    <t>CDG11 1056</t>
  </si>
  <si>
    <t>ESP</t>
  </si>
  <si>
    <t>GP3_234</t>
  </si>
  <si>
    <t>ESP - GP3_234</t>
  </si>
  <si>
    <t>GP3</t>
  </si>
  <si>
    <t>RYDSA_1105</t>
  </si>
  <si>
    <t>RYDSA 1105</t>
  </si>
  <si>
    <t>RYDSA</t>
  </si>
  <si>
    <t>GP3_1630</t>
  </si>
  <si>
    <t>GP3 1630</t>
  </si>
  <si>
    <t>Relay replacement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</si>
</sst>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??_);_(@_)"/>
    <numFmt numFmtId="165" formatCode="_-* #,##0_-;* \(#,##0\)_-;_-* &quot;-&quot;??_-;_-@_-"/>
    <numFmt numFmtId="166" formatCode="#,##0_);\(#,##0\);\-\-_)"/>
    <numFmt numFmtId="167" formatCode="#,##0;[Red]\ \-#,##0;\ &quot;-&quot;"/>
    <numFmt numFmtId="168" formatCode="&quot;$&quot;\ mmm\ yyyy"/>
    <numFmt numFmtId="169" formatCode="&quot;$&quot;#,##0.00"/>
    <numFmt numFmtId="170" formatCode="&quot;$&quot;#,##0"/>
    <numFmt numFmtId="171" formatCode="0.000"/>
    <numFmt numFmtId="172" formatCode="mmmm"/>
    <numFmt numFmtId="173" formatCode="#,##0;[Red]\ \(#,##0\);\ &quot;-&quot;"/>
    <numFmt numFmtId="174" formatCode="0.0000"/>
    <numFmt numFmtId="175" formatCode="#,##0.000;[Red]\ \-#,##0.000;\ &quot;-&quot;"/>
    <numFmt numFmtId="176" formatCode="#,##0;[Red]\ \ \-\ #,##0;\ &quot;-&quot;"/>
    <numFmt numFmtId="177" formatCode="#,##0.00;[Red]\ \-#,##0.00;\ &quot;-&quot;"/>
    <numFmt numFmtId="178" formatCode="#,##0.0;[Red]\ \(#,##0.0\);\ &quot;-&quot;"/>
    <numFmt numFmtId="179" formatCode="#,##0.0;[Red]\ \-#,##0.0;\ &quot;-&quot;"/>
    <numFmt numFmtId="180" formatCode="&quot;$&quot;#,##0;\ \-&quot;$&quot;#,##0;\ &quot;-&quot;"/>
    <numFmt numFmtId="181" formatCode="0;\ \-0;\ &quot;&quot;"/>
    <numFmt numFmtId="182" formatCode="#,##0.00000;[Red]\ \-#,##0.00000;\ &quot;-&quot;"/>
    <numFmt numFmtId="183" formatCode="0;\ \-0;\ &quot;-&quot;"/>
    <numFmt numFmtId="184" formatCode="#,##0.000000;\ \-#,##0.000000;\ &quot;-&quot;"/>
    <numFmt numFmtId="185" formatCode="#,##0;\ \-#,##0;\ &quot;-&quot;"/>
    <numFmt numFmtId="186" formatCode="&quot;year &quot;#"/>
    <numFmt numFmtId="187" formatCode="#,##0.0000000;[Red]\ \-#,##0.0000000;\ &quot;-&quot;"/>
    <numFmt numFmtId="188" formatCode="&quot;$&quot;&quot;m&quot;\ mmm\ yyyy"/>
    <numFmt numFmtId="189" formatCode="\+0%;[Red]\ \ \-0%;\ &quot;-&quot;"/>
    <numFmt numFmtId="190" formatCode="#,##0.00_ ;[Red]\-#,##0.00\ "/>
    <numFmt numFmtId="191" formatCode="#,##0.0;[Red]\ \-#,##0.0;\ &quot;&quot;"/>
    <numFmt numFmtId="192" formatCode="0.000000000000000"/>
    <numFmt numFmtId="193" formatCode="0%;[Red]\ \ \-0%;\ &quot;-&quot;"/>
    <numFmt numFmtId="194" formatCode="#,##0.000_);\(#,##0.000\);\-\-_)"/>
    <numFmt numFmtId="195" formatCode="#,##0_ ;[Red]\-#,##0\ "/>
    <numFmt numFmtId="196" formatCode="0.00000000"/>
    <numFmt numFmtId="197" formatCode="0.0000000"/>
    <numFmt numFmtId="198" formatCode="#,##0.000000"/>
    <numFmt numFmtId="199" formatCode="&quot;FY&quot;00"/>
    <numFmt numFmtId="200" formatCode="mmm\ yyyy"/>
    <numFmt numFmtId="201" formatCode="dd\ mmmm\ yyyy"/>
  </numFmts>
  <fonts count="108" x14ac:knownFonts="1">
    <font>
      <sz val="10"/>
      <color theme="1"/>
      <name val="Verdana"/>
      <family val="2"/>
    </font>
    <font>
      <sz val="10"/>
      <color theme="3"/>
      <name val="Arial"/>
      <family val="2"/>
    </font>
    <font>
      <sz val="11"/>
      <color theme="1"/>
      <name val="Arial"/>
      <family val="2"/>
    </font>
    <font>
      <sz val="10"/>
      <color theme="0" tint="-0.34998626667073579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9" tint="-0.499984740745262"/>
      <name val="Arial"/>
      <family val="2"/>
    </font>
    <font>
      <sz val="10"/>
      <color theme="0"/>
      <name val="Arial"/>
      <family val="2"/>
    </font>
    <font>
      <sz val="10"/>
      <color theme="0" tint="-0.499984740745262"/>
      <name val="Arial"/>
      <family val="2"/>
    </font>
    <font>
      <i/>
      <sz val="10"/>
      <color theme="0" tint="-0.34998626667073579"/>
      <name val="Arial"/>
      <family val="2"/>
    </font>
    <font>
      <b/>
      <sz val="14"/>
      <color indexed="9"/>
      <name val="Arial"/>
      <family val="2"/>
    </font>
    <font>
      <b/>
      <u/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"/>
      <name val="Arial"/>
      <family val="2"/>
    </font>
    <font>
      <b/>
      <sz val="12"/>
      <color indexed="9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FFF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4"/>
      <color indexed="9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3333FF"/>
      <name val="Calibri"/>
      <family val="2"/>
      <scheme val="minor"/>
    </font>
    <font>
      <sz val="8"/>
      <color rgb="FF767676"/>
      <name val="Arial"/>
      <family val="2"/>
    </font>
    <font>
      <vertAlign val="subscript"/>
      <sz val="8.5"/>
      <color theme="1"/>
      <name val="Calibri"/>
      <family val="2"/>
    </font>
    <font>
      <b/>
      <sz val="10"/>
      <color rgb="FF00000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indexed="9"/>
      <name val="Calibri"/>
      <family val="2"/>
    </font>
    <font>
      <sz val="10"/>
      <color rgb="FF0000CC"/>
      <name val="Calibri"/>
      <family val="2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3333FF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9"/>
      <color theme="1" tint="0.499984740745262"/>
      <name val="Calibri"/>
      <family val="2"/>
      <scheme val="minor"/>
    </font>
    <font>
      <b/>
      <i/>
      <sz val="9"/>
      <color theme="1" tint="0.499984740745262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i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sz val="10"/>
      <color theme="1" tint="0.14999847407452621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theme="1"/>
      <name val="Verdana"/>
      <family val="2"/>
    </font>
    <font>
      <b/>
      <i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8"/>
      <color theme="1"/>
      <name val="Calibri"/>
      <family val="2"/>
    </font>
    <font>
      <i/>
      <vertAlign val="subscript"/>
      <sz val="7.65"/>
      <color theme="1" tint="0.499984740745262"/>
      <name val="Calibri"/>
      <family val="2"/>
    </font>
    <font>
      <sz val="10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8"/>
      <color theme="1"/>
      <name val="Verdana"/>
      <family val="2"/>
    </font>
    <font>
      <b/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8"/>
      <color theme="1"/>
      <name val="Verdana"/>
      <family val="2"/>
    </font>
    <font>
      <b/>
      <sz val="10"/>
      <color theme="5"/>
      <name val="Calibri"/>
      <family val="2"/>
      <scheme val="minor"/>
    </font>
    <font>
      <sz val="8"/>
      <name val="Calibri"/>
      <family val="2"/>
      <scheme val="minor"/>
    </font>
    <font>
      <b/>
      <sz val="8"/>
      <color indexed="9"/>
      <name val="Calibri"/>
      <family val="2"/>
    </font>
    <font>
      <i/>
      <sz val="10"/>
      <color rgb="FF000000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Verdana"/>
      <family val="2"/>
    </font>
    <font>
      <sz val="10"/>
      <color theme="1"/>
      <name val="Verdana"/>
      <family val="2"/>
    </font>
    <font>
      <i/>
      <sz val="9"/>
      <color theme="1"/>
      <name val="Calibri"/>
      <family val="2"/>
      <scheme val="minor"/>
    </font>
    <font>
      <i/>
      <sz val="9"/>
      <color theme="1" tint="0.34998626667073579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b/>
      <sz val="14"/>
      <color theme="1"/>
      <name val="Calibri"/>
      <family val="2"/>
    </font>
    <font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  <font>
      <sz val="11"/>
      <color rgb="FF9C0006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9"/>
      <color rgb="FF0033CC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FFFFFF"/>
      <name val="Calibri"/>
      <family val="2"/>
      <scheme val="minor"/>
    </font>
    <font>
      <sz val="11"/>
      <color indexed="9"/>
      <name val="Calibri"/>
      <family val="2"/>
    </font>
    <font>
      <sz val="10"/>
      <color indexed="9"/>
      <name val="Calibri"/>
      <family val="2"/>
    </font>
    <font>
      <b/>
      <sz val="18"/>
      <color rgb="FF00215B"/>
      <name val="Arial"/>
      <family val="2"/>
    </font>
    <font>
      <sz val="11"/>
      <color rgb="FF00215B"/>
      <name val="Calibri"/>
      <family val="2"/>
      <scheme val="minor"/>
    </font>
    <font>
      <b/>
      <sz val="12"/>
      <color rgb="FF00215B"/>
      <name val="Arial"/>
      <family val="2"/>
    </font>
    <font>
      <b/>
      <sz val="11"/>
      <color rgb="FF00215B"/>
      <name val="Arial"/>
      <family val="2"/>
    </font>
    <font>
      <sz val="11"/>
      <color rgb="FF00215B"/>
      <name val="Arial"/>
      <family val="2"/>
    </font>
    <font>
      <sz val="10"/>
      <color rgb="FF00215B"/>
      <name val="Arial"/>
      <family val="2"/>
    </font>
    <font>
      <sz val="9"/>
      <color rgb="FF00215B"/>
      <name val="Arial"/>
      <family val="2"/>
    </font>
    <font>
      <sz val="8"/>
      <color rgb="FF00215B"/>
      <name val="Arial"/>
      <family val="2"/>
    </font>
    <font>
      <i/>
      <sz val="11"/>
      <color theme="1"/>
      <name val="Calibri"/>
      <family val="2"/>
      <scheme val="minor"/>
    </font>
    <font>
      <i/>
      <sz val="10"/>
      <color rgb="FF0033CC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lightUp">
        <fgColor theme="0" tint="-0.34998626667073579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3366"/>
        <bgColor indexed="64"/>
      </patternFill>
    </fill>
    <fill>
      <patternFill patternType="solid">
        <fgColor rgb="FF0054A8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rgb="FFFFC7CE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BA7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4472C4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EAEAEA"/>
        <bgColor indexed="64"/>
      </patternFill>
    </fill>
    <fill>
      <patternFill patternType="solid">
        <fgColor rgb="FF00215B"/>
        <bgColor indexed="64"/>
      </patternFill>
    </fill>
    <fill>
      <patternFill patternType="solid">
        <fgColor rgb="FFE1F0FF"/>
        <bgColor indexed="64"/>
      </patternFill>
    </fill>
  </fills>
  <borders count="19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ck">
        <color theme="0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</borders>
  <cellStyleXfs count="44">
    <xf numFmtId="0" fontId="0" fillId="0" borderId="0"/>
    <xf numFmtId="0" fontId="5" fillId="0" borderId="0"/>
    <xf numFmtId="0" fontId="1" fillId="2" borderId="1" applyNumberFormat="0" applyAlignment="0">
      <alignment horizontal="right"/>
      <protection locked="0"/>
    </xf>
    <xf numFmtId="164" fontId="2" fillId="0" borderId="0" applyFont="0" applyFill="0" applyBorder="0" applyAlignment="0" applyProtection="0"/>
    <xf numFmtId="165" fontId="3" fillId="3" borderId="2" applyAlignment="0"/>
    <xf numFmtId="0" fontId="13" fillId="0" borderId="0" applyNumberFormat="0"/>
    <xf numFmtId="0" fontId="4" fillId="0" borderId="3" applyNumberFormat="0" applyAlignment="0"/>
    <xf numFmtId="0" fontId="2" fillId="0" borderId="4" applyNumberFormat="0" applyFont="0" applyFill="0" applyAlignment="0"/>
    <xf numFmtId="0" fontId="4" fillId="0" borderId="0"/>
    <xf numFmtId="0" fontId="5" fillId="1" borderId="0"/>
    <xf numFmtId="0" fontId="6" fillId="4" borderId="5" applyNumberFormat="0" applyAlignment="0"/>
    <xf numFmtId="0" fontId="7" fillId="5" borderId="3" applyNumberFormat="0">
      <alignment horizontal="centerContinuous" vertical="center" wrapText="1"/>
    </xf>
    <xf numFmtId="0" fontId="8" fillId="4" borderId="6" applyNumberFormat="0" applyAlignment="0"/>
    <xf numFmtId="0" fontId="9" fillId="0" borderId="0" applyNumberFormat="0"/>
    <xf numFmtId="0" fontId="11" fillId="7" borderId="0"/>
    <xf numFmtId="0" fontId="12" fillId="0" borderId="0"/>
    <xf numFmtId="166" fontId="10" fillId="6" borderId="0"/>
    <xf numFmtId="166" fontId="14" fillId="6" borderId="0"/>
    <xf numFmtId="0" fontId="15" fillId="0" borderId="0"/>
    <xf numFmtId="9" fontId="18" fillId="0" borderId="0" applyFont="0" applyFill="0" applyBorder="0" applyAlignment="0" applyProtection="0"/>
    <xf numFmtId="0" fontId="18" fillId="0" borderId="0"/>
    <xf numFmtId="0" fontId="28" fillId="9" borderId="0" applyNumberFormat="0">
      <alignment horizontal="center"/>
    </xf>
    <xf numFmtId="170" fontId="21" fillId="0" borderId="8" applyNumberFormat="0" applyProtection="0">
      <alignment horizontal="right"/>
    </xf>
    <xf numFmtId="10" fontId="27" fillId="2" borderId="0" applyNumberFormat="0" applyAlignment="0" applyProtection="0"/>
    <xf numFmtId="10" fontId="47" fillId="12" borderId="0" applyNumberFormat="0" applyBorder="0" applyAlignment="0" applyProtection="0"/>
    <xf numFmtId="0" fontId="4" fillId="0" borderId="0"/>
    <xf numFmtId="0" fontId="77" fillId="0" borderId="0"/>
    <xf numFmtId="9" fontId="77" fillId="0" borderId="0" applyFont="0" applyFill="0" applyBorder="0" applyAlignment="0" applyProtection="0"/>
    <xf numFmtId="0" fontId="18" fillId="0" borderId="0"/>
    <xf numFmtId="44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83" fillId="0" borderId="0" applyFill="0" applyBorder="0"/>
    <xf numFmtId="0" fontId="86" fillId="19" borderId="16">
      <alignment horizontal="left" indent="1"/>
    </xf>
    <xf numFmtId="0" fontId="86" fillId="20" borderId="3">
      <alignment horizontal="center" vertical="center"/>
    </xf>
    <xf numFmtId="0" fontId="18" fillId="20" borderId="3">
      <alignment horizontal="center" vertical="center"/>
    </xf>
    <xf numFmtId="49" fontId="18" fillId="18" borderId="3">
      <alignment horizontal="center" vertical="center"/>
    </xf>
    <xf numFmtId="10" fontId="18" fillId="21" borderId="3">
      <alignment horizontal="center" vertical="center"/>
    </xf>
    <xf numFmtId="0" fontId="87" fillId="17" borderId="0" applyNumberFormat="0" applyBorder="0" applyAlignment="0" applyProtection="0"/>
    <xf numFmtId="0" fontId="61" fillId="24" borderId="3">
      <alignment horizontal="center" vertical="center" wrapText="1"/>
    </xf>
    <xf numFmtId="0" fontId="61" fillId="26" borderId="3">
      <alignment horizontal="center" vertical="center" wrapText="1"/>
    </xf>
    <xf numFmtId="0" fontId="61" fillId="25" borderId="3">
      <alignment horizontal="center" vertical="center" wrapText="1"/>
    </xf>
    <xf numFmtId="0" fontId="61" fillId="27" borderId="3">
      <alignment horizontal="center" vertical="center" wrapText="1"/>
    </xf>
    <xf numFmtId="0" fontId="88" fillId="28" borderId="0">
      <alignment horizontal="center" vertical="center"/>
    </xf>
    <xf numFmtId="44" fontId="18" fillId="0" borderId="0" applyFont="0" applyFill="0" applyBorder="0" applyAlignment="0" applyProtection="0"/>
  </cellStyleXfs>
  <cellXfs count="445">
    <xf numFmtId="0" fontId="0" fillId="0" borderId="0" xfId="0"/>
    <xf numFmtId="0" fontId="15" fillId="0" borderId="0" xfId="18"/>
    <xf numFmtId="0" fontId="15" fillId="0" borderId="0" xfId="18" applyAlignment="1">
      <alignment horizontal="right"/>
    </xf>
    <xf numFmtId="0" fontId="17" fillId="0" borderId="0" xfId="18" applyFont="1"/>
    <xf numFmtId="0" fontId="16" fillId="0" borderId="0" xfId="18" applyFont="1" applyAlignment="1">
      <alignment vertical="center"/>
    </xf>
    <xf numFmtId="0" fontId="20" fillId="0" borderId="0" xfId="18" applyFont="1"/>
    <xf numFmtId="0" fontId="15" fillId="0" borderId="0" xfId="18" applyFont="1"/>
    <xf numFmtId="0" fontId="15" fillId="0" borderId="0" xfId="18" applyFont="1" applyAlignment="1">
      <alignment horizontal="right"/>
    </xf>
    <xf numFmtId="0" fontId="15" fillId="0" borderId="0" xfId="0" applyFont="1"/>
    <xf numFmtId="0" fontId="22" fillId="0" borderId="0" xfId="8" applyFont="1" applyFill="1" applyBorder="1"/>
    <xf numFmtId="0" fontId="23" fillId="0" borderId="0" xfId="0" applyFont="1"/>
    <xf numFmtId="166" fontId="25" fillId="8" borderId="0" xfId="16" applyFont="1" applyFill="1"/>
    <xf numFmtId="0" fontId="15" fillId="0" borderId="0" xfId="18" applyAlignment="1">
      <alignment horizontal="left"/>
    </xf>
    <xf numFmtId="0" fontId="27" fillId="2" borderId="0" xfId="0" applyFont="1" applyFill="1"/>
    <xf numFmtId="0" fontId="17" fillId="0" borderId="0" xfId="0" applyFont="1"/>
    <xf numFmtId="166" fontId="25" fillId="10" borderId="0" xfId="16" applyFont="1" applyFill="1"/>
    <xf numFmtId="0" fontId="19" fillId="11" borderId="0" xfId="18" applyFont="1" applyFill="1" applyAlignment="1">
      <alignment vertical="center"/>
    </xf>
    <xf numFmtId="0" fontId="19" fillId="11" borderId="0" xfId="18" applyFont="1" applyFill="1" applyAlignment="1">
      <alignment horizontal="right" vertical="center"/>
    </xf>
    <xf numFmtId="0" fontId="24" fillId="11" borderId="0" xfId="18" applyFont="1" applyFill="1" applyAlignment="1">
      <alignment vertical="center"/>
    </xf>
    <xf numFmtId="166" fontId="31" fillId="10" borderId="0" xfId="16" applyFont="1" applyFill="1"/>
    <xf numFmtId="166" fontId="32" fillId="10" borderId="0" xfId="16" applyFont="1" applyFill="1" applyAlignment="1">
      <alignment horizontal="right"/>
    </xf>
    <xf numFmtId="0" fontId="15" fillId="0" borderId="0" xfId="0" applyFont="1" applyAlignment="1">
      <alignment horizontal="left"/>
    </xf>
    <xf numFmtId="0" fontId="21" fillId="0" borderId="0" xfId="18" applyFont="1"/>
    <xf numFmtId="0" fontId="15" fillId="2" borderId="0" xfId="0" applyFont="1" applyFill="1"/>
    <xf numFmtId="172" fontId="15" fillId="0" borderId="0" xfId="0" applyNumberFormat="1" applyFont="1"/>
    <xf numFmtId="172" fontId="15" fillId="2" borderId="0" xfId="0" applyNumberFormat="1" applyFont="1" applyFill="1" applyAlignment="1">
      <alignment horizontal="left"/>
    </xf>
    <xf numFmtId="0" fontId="17" fillId="0" borderId="0" xfId="18" applyFont="1" applyAlignment="1">
      <alignment horizontal="left"/>
    </xf>
    <xf numFmtId="0" fontId="15" fillId="2" borderId="0" xfId="0" quotePrefix="1" applyFont="1" applyFill="1"/>
    <xf numFmtId="0" fontId="15" fillId="0" borderId="0" xfId="18" applyFont="1" applyAlignment="1">
      <alignment horizontal="left"/>
    </xf>
    <xf numFmtId="0" fontId="17" fillId="0" borderId="7" xfId="18" applyFont="1" applyBorder="1" applyAlignment="1">
      <alignment horizontal="left"/>
    </xf>
    <xf numFmtId="0" fontId="17" fillId="0" borderId="7" xfId="18" applyFont="1" applyBorder="1"/>
    <xf numFmtId="167" fontId="16" fillId="0" borderId="0" xfId="18" applyNumberFormat="1" applyFont="1" applyFill="1" applyBorder="1" applyAlignment="1">
      <alignment horizontal="right" vertical="center"/>
    </xf>
    <xf numFmtId="167" fontId="27" fillId="2" borderId="8" xfId="18" applyNumberFormat="1" applyFont="1" applyFill="1" applyBorder="1" applyAlignment="1">
      <alignment horizontal="right" vertical="center"/>
    </xf>
    <xf numFmtId="0" fontId="34" fillId="0" borderId="0" xfId="8" applyFont="1" applyFill="1"/>
    <xf numFmtId="0" fontId="35" fillId="0" borderId="0" xfId="18" applyFont="1"/>
    <xf numFmtId="0" fontId="34" fillId="0" borderId="0" xfId="8" applyFont="1" applyFill="1" applyBorder="1"/>
    <xf numFmtId="0" fontId="15" fillId="13" borderId="4" xfId="18" applyFont="1" applyFill="1" applyBorder="1" applyAlignment="1">
      <alignment horizontal="left"/>
    </xf>
    <xf numFmtId="1" fontId="27" fillId="2" borderId="0" xfId="18" quotePrefix="1" applyNumberFormat="1" applyFont="1" applyFill="1" applyAlignment="1">
      <alignment horizontal="center"/>
    </xf>
    <xf numFmtId="166" fontId="38" fillId="0" borderId="0" xfId="18" applyNumberFormat="1" applyFont="1" applyAlignment="1">
      <alignment horizontal="left"/>
    </xf>
    <xf numFmtId="0" fontId="17" fillId="0" borderId="0" xfId="18" applyFont="1" applyBorder="1"/>
    <xf numFmtId="10" fontId="27" fillId="2" borderId="0" xfId="23" applyNumberFormat="1"/>
    <xf numFmtId="0" fontId="21" fillId="0" borderId="0" xfId="18" applyFont="1" applyBorder="1"/>
    <xf numFmtId="171" fontId="33" fillId="2" borderId="0" xfId="18" applyNumberFormat="1" applyFont="1" applyFill="1" applyBorder="1" applyAlignment="1">
      <alignment horizontal="right"/>
    </xf>
    <xf numFmtId="14" fontId="15" fillId="0" borderId="0" xfId="0" applyNumberFormat="1" applyFont="1"/>
    <xf numFmtId="1" fontId="15" fillId="2" borderId="0" xfId="0" applyNumberFormat="1" applyFont="1" applyFill="1" applyAlignment="1">
      <alignment horizontal="left"/>
    </xf>
    <xf numFmtId="14" fontId="17" fillId="0" borderId="7" xfId="18" applyNumberFormat="1" applyFont="1" applyBorder="1"/>
    <xf numFmtId="0" fontId="40" fillId="0" borderId="7" xfId="18" quotePrefix="1" applyFont="1" applyBorder="1" applyAlignment="1">
      <alignment horizontal="left"/>
    </xf>
    <xf numFmtId="14" fontId="37" fillId="2" borderId="7" xfId="23" applyNumberFormat="1" applyFont="1" applyBorder="1"/>
    <xf numFmtId="166" fontId="25" fillId="10" borderId="0" xfId="16" applyFont="1" applyFill="1" applyAlignment="1">
      <alignment horizontal="left"/>
    </xf>
    <xf numFmtId="0" fontId="0" fillId="0" borderId="0" xfId="0" applyAlignment="1">
      <alignment horizontal="left"/>
    </xf>
    <xf numFmtId="168" fontId="30" fillId="0" borderId="7" xfId="18" applyNumberFormat="1" applyFont="1" applyBorder="1" applyAlignment="1">
      <alignment horizontal="left" vertical="center"/>
    </xf>
    <xf numFmtId="0" fontId="21" fillId="0" borderId="0" xfId="18" applyFont="1" applyAlignment="1">
      <alignment horizontal="left"/>
    </xf>
    <xf numFmtId="167" fontId="30" fillId="0" borderId="4" xfId="18" applyNumberFormat="1" applyFont="1" applyFill="1" applyBorder="1" applyAlignment="1">
      <alignment horizontal="right" vertical="center"/>
    </xf>
    <xf numFmtId="0" fontId="17" fillId="0" borderId="7" xfId="0" applyFont="1" applyBorder="1"/>
    <xf numFmtId="168" fontId="41" fillId="10" borderId="0" xfId="18" applyNumberFormat="1" applyFont="1" applyFill="1" applyAlignment="1">
      <alignment horizontal="center" vertical="center"/>
    </xf>
    <xf numFmtId="0" fontId="17" fillId="0" borderId="7" xfId="0" applyFont="1" applyBorder="1" applyAlignment="1">
      <alignment horizontal="right"/>
    </xf>
    <xf numFmtId="166" fontId="42" fillId="10" borderId="0" xfId="16" applyFont="1" applyFill="1"/>
    <xf numFmtId="0" fontId="27" fillId="2" borderId="0" xfId="18" applyFont="1" applyFill="1" applyAlignment="1">
      <alignment horizontal="left"/>
    </xf>
    <xf numFmtId="167" fontId="16" fillId="0" borderId="0" xfId="18" applyNumberFormat="1" applyFont="1" applyFill="1" applyBorder="1" applyAlignment="1">
      <alignment horizontal="left" vertical="center"/>
    </xf>
    <xf numFmtId="0" fontId="15" fillId="0" borderId="7" xfId="0" applyFont="1" applyBorder="1"/>
    <xf numFmtId="172" fontId="27" fillId="2" borderId="9" xfId="18" quotePrefix="1" applyNumberFormat="1" applyFont="1" applyFill="1" applyBorder="1" applyAlignment="1">
      <alignment horizontal="left"/>
    </xf>
    <xf numFmtId="0" fontId="16" fillId="0" borderId="0" xfId="18" applyFont="1" applyAlignment="1">
      <alignment horizontal="left" vertical="top"/>
    </xf>
    <xf numFmtId="168" fontId="15" fillId="0" borderId="0" xfId="18" applyNumberFormat="1" applyFill="1" applyAlignment="1">
      <alignment horizontal="left"/>
    </xf>
    <xf numFmtId="172" fontId="15" fillId="2" borderId="0" xfId="0" quotePrefix="1" applyNumberFormat="1" applyFont="1" applyFill="1" applyAlignment="1">
      <alignment horizontal="left"/>
    </xf>
    <xf numFmtId="0" fontId="15" fillId="0" borderId="0" xfId="18" applyBorder="1"/>
    <xf numFmtId="0" fontId="45" fillId="0" borderId="0" xfId="0" applyFont="1" applyAlignment="1">
      <alignment horizontal="right"/>
    </xf>
    <xf numFmtId="0" fontId="43" fillId="0" borderId="0" xfId="0" applyFont="1" applyAlignment="1">
      <alignment horizontal="left" indent="1"/>
    </xf>
    <xf numFmtId="168" fontId="21" fillId="0" borderId="8" xfId="22" applyNumberFormat="1" applyAlignment="1">
      <alignment horizontal="right"/>
    </xf>
    <xf numFmtId="0" fontId="46" fillId="0" borderId="0" xfId="18" quotePrefix="1" applyFont="1" applyAlignment="1">
      <alignment horizontal="left"/>
    </xf>
    <xf numFmtId="168" fontId="44" fillId="0" borderId="0" xfId="23" applyNumberFormat="1" applyFont="1" applyFill="1" applyAlignment="1">
      <alignment horizontal="right"/>
    </xf>
    <xf numFmtId="0" fontId="17" fillId="0" borderId="7" xfId="18" applyFont="1" applyBorder="1" applyAlignment="1">
      <alignment horizontal="right"/>
    </xf>
    <xf numFmtId="0" fontId="44" fillId="0" borderId="0" xfId="18" applyFont="1" applyAlignment="1">
      <alignment horizontal="left" indent="1"/>
    </xf>
    <xf numFmtId="0" fontId="15" fillId="0" borderId="0" xfId="18" applyAlignment="1">
      <alignment horizontal="left" vertical="top" wrapText="1"/>
    </xf>
    <xf numFmtId="0" fontId="17" fillId="0" borderId="7" xfId="18" applyFont="1" applyBorder="1" applyAlignment="1">
      <alignment horizontal="left" vertical="top"/>
    </xf>
    <xf numFmtId="0" fontId="15" fillId="0" borderId="7" xfId="18" applyBorder="1" applyAlignment="1">
      <alignment horizontal="left" vertical="top"/>
    </xf>
    <xf numFmtId="0" fontId="17" fillId="0" borderId="0" xfId="0" applyFont="1" applyFill="1" applyBorder="1" applyAlignment="1"/>
    <xf numFmtId="14" fontId="15" fillId="0" borderId="0" xfId="18" applyNumberFormat="1" applyFont="1" applyBorder="1"/>
    <xf numFmtId="14" fontId="15" fillId="0" borderId="7" xfId="18" applyNumberFormat="1" applyFont="1" applyBorder="1"/>
    <xf numFmtId="14" fontId="27" fillId="2" borderId="0" xfId="18" applyNumberFormat="1" applyFont="1" applyFill="1" applyBorder="1"/>
    <xf numFmtId="10" fontId="34" fillId="0" borderId="0" xfId="23" applyNumberFormat="1" applyFont="1" applyFill="1"/>
    <xf numFmtId="0" fontId="21" fillId="0" borderId="0" xfId="18" applyFont="1" applyFill="1"/>
    <xf numFmtId="0" fontId="21" fillId="0" borderId="0" xfId="18" applyFont="1" applyFill="1" applyBorder="1"/>
    <xf numFmtId="0" fontId="26" fillId="0" borderId="0" xfId="0" applyFont="1"/>
    <xf numFmtId="166" fontId="31" fillId="10" borderId="0" xfId="16" applyFont="1" applyFill="1" applyAlignment="1">
      <alignment horizontal="center"/>
    </xf>
    <xf numFmtId="0" fontId="23" fillId="0" borderId="0" xfId="0" applyFont="1" applyAlignment="1">
      <alignment horizontal="center"/>
    </xf>
    <xf numFmtId="176" fontId="16" fillId="0" borderId="0" xfId="18" applyNumberFormat="1" applyFont="1" applyFill="1" applyBorder="1" applyAlignment="1">
      <alignment horizontal="right" vertical="center"/>
    </xf>
    <xf numFmtId="49" fontId="15" fillId="2" borderId="0" xfId="0" applyNumberFormat="1" applyFont="1" applyFill="1" applyAlignment="1">
      <alignment horizontal="left"/>
    </xf>
    <xf numFmtId="0" fontId="15" fillId="0" borderId="0" xfId="0" applyNumberFormat="1" applyFont="1" applyFill="1" applyAlignment="1">
      <alignment horizontal="left"/>
    </xf>
    <xf numFmtId="0" fontId="50" fillId="0" borderId="7" xfId="18" applyFont="1" applyBorder="1"/>
    <xf numFmtId="0" fontId="51" fillId="0" borderId="7" xfId="18" applyFont="1" applyFill="1" applyBorder="1" applyAlignment="1">
      <alignment vertical="center"/>
    </xf>
    <xf numFmtId="0" fontId="36" fillId="0" borderId="7" xfId="18" applyFont="1" applyFill="1" applyBorder="1" applyAlignment="1">
      <alignment vertical="center"/>
    </xf>
    <xf numFmtId="0" fontId="15" fillId="0" borderId="0" xfId="18" applyFont="1" applyFill="1" applyAlignment="1">
      <alignment horizontal="left" vertical="top" wrapText="1"/>
    </xf>
    <xf numFmtId="173" fontId="15" fillId="0" borderId="0" xfId="18" applyNumberFormat="1" applyFont="1" applyAlignment="1"/>
    <xf numFmtId="0" fontId="21" fillId="13" borderId="8" xfId="22" applyNumberFormat="1" applyFill="1" applyAlignment="1">
      <alignment horizontal="left"/>
    </xf>
    <xf numFmtId="0" fontId="52" fillId="0" borderId="0" xfId="18" applyFont="1"/>
    <xf numFmtId="167" fontId="34" fillId="2" borderId="0" xfId="18" applyNumberFormat="1" applyFont="1" applyFill="1" applyBorder="1" applyAlignment="1">
      <alignment horizontal="right" vertical="center"/>
    </xf>
    <xf numFmtId="177" fontId="34" fillId="2" borderId="0" xfId="18" applyNumberFormat="1" applyFont="1" applyFill="1" applyBorder="1" applyAlignment="1">
      <alignment horizontal="right" vertical="center"/>
    </xf>
    <xf numFmtId="173" fontId="16" fillId="0" borderId="0" xfId="18" applyNumberFormat="1" applyFont="1" applyFill="1" applyBorder="1" applyAlignment="1">
      <alignment horizontal="right" vertical="center"/>
    </xf>
    <xf numFmtId="0" fontId="39" fillId="0" borderId="0" xfId="8" applyFont="1" applyFill="1" applyBorder="1"/>
    <xf numFmtId="175" fontId="45" fillId="0" borderId="0" xfId="18" applyNumberFormat="1" applyFont="1" applyFill="1" applyBorder="1" applyAlignment="1">
      <alignment horizontal="right" vertical="center"/>
    </xf>
    <xf numFmtId="0" fontId="39" fillId="0" borderId="0" xfId="8" applyFont="1" applyFill="1" applyBorder="1" applyAlignment="1">
      <alignment horizontal="center"/>
    </xf>
    <xf numFmtId="0" fontId="45" fillId="0" borderId="0" xfId="18" applyFont="1" applyAlignment="1">
      <alignment horizontal="right"/>
    </xf>
    <xf numFmtId="49" fontId="15" fillId="0" borderId="0" xfId="0" applyNumberFormat="1" applyFont="1"/>
    <xf numFmtId="178" fontId="15" fillId="0" borderId="0" xfId="18" applyNumberFormat="1" applyFont="1" applyFill="1" applyAlignment="1">
      <alignment vertical="top" wrapText="1"/>
    </xf>
    <xf numFmtId="178" fontId="16" fillId="13" borderId="0" xfId="18" applyNumberFormat="1" applyFont="1" applyFill="1" applyBorder="1" applyAlignment="1">
      <alignment horizontal="right" vertical="center"/>
    </xf>
    <xf numFmtId="179" fontId="16" fillId="0" borderId="0" xfId="18" applyNumberFormat="1" applyFont="1" applyFill="1" applyBorder="1" applyAlignment="1">
      <alignment horizontal="right" vertical="center"/>
    </xf>
    <xf numFmtId="176" fontId="30" fillId="0" borderId="0" xfId="18" applyNumberFormat="1" applyFont="1" applyFill="1" applyBorder="1" applyAlignment="1">
      <alignment horizontal="right" vertical="center"/>
    </xf>
    <xf numFmtId="0" fontId="49" fillId="0" borderId="0" xfId="0" applyFont="1"/>
    <xf numFmtId="167" fontId="30" fillId="0" borderId="0" xfId="18" applyNumberFormat="1" applyFont="1" applyFill="1" applyBorder="1" applyAlignment="1">
      <alignment horizontal="right" vertical="center"/>
    </xf>
    <xf numFmtId="166" fontId="38" fillId="0" borderId="4" xfId="18" applyNumberFormat="1" applyFont="1" applyBorder="1" applyAlignment="1">
      <alignment horizontal="left"/>
    </xf>
    <xf numFmtId="0" fontId="15" fillId="0" borderId="4" xfId="18" applyBorder="1"/>
    <xf numFmtId="0" fontId="51" fillId="0" borderId="0" xfId="18" applyFont="1" applyFill="1" applyBorder="1" applyAlignment="1">
      <alignment vertical="center"/>
    </xf>
    <xf numFmtId="169" fontId="21" fillId="0" borderId="8" xfId="22" applyNumberFormat="1" applyAlignment="1">
      <alignment horizontal="right"/>
    </xf>
    <xf numFmtId="170" fontId="21" fillId="0" borderId="8" xfId="22" applyNumberFormat="1" applyAlignment="1">
      <alignment horizontal="right"/>
    </xf>
    <xf numFmtId="0" fontId="34" fillId="0" borderId="0" xfId="8" applyFont="1"/>
    <xf numFmtId="0" fontId="48" fillId="0" borderId="0" xfId="8" applyFont="1"/>
    <xf numFmtId="0" fontId="39" fillId="0" borderId="0" xfId="8" applyFont="1"/>
    <xf numFmtId="175" fontId="45" fillId="0" borderId="0" xfId="18" applyNumberFormat="1" applyFont="1" applyAlignment="1">
      <alignment horizontal="right" vertical="center"/>
    </xf>
    <xf numFmtId="0" fontId="22" fillId="0" borderId="0" xfId="8" applyFont="1"/>
    <xf numFmtId="167" fontId="16" fillId="0" borderId="0" xfId="18" applyNumberFormat="1" applyFont="1" applyAlignment="1">
      <alignment horizontal="right" vertical="center"/>
    </xf>
    <xf numFmtId="0" fontId="51" fillId="0" borderId="7" xfId="18" applyFont="1" applyBorder="1" applyAlignment="1">
      <alignment vertical="center"/>
    </xf>
    <xf numFmtId="0" fontId="36" fillId="0" borderId="7" xfId="18" applyFont="1" applyBorder="1" applyAlignment="1">
      <alignment vertical="center"/>
    </xf>
    <xf numFmtId="0" fontId="36" fillId="0" borderId="7" xfId="18" applyFont="1" applyBorder="1" applyAlignment="1">
      <alignment horizontal="right" vertical="center"/>
    </xf>
    <xf numFmtId="167" fontId="16" fillId="0" borderId="0" xfId="18" applyNumberFormat="1" applyFont="1" applyAlignment="1">
      <alignment horizontal="left" vertical="center"/>
    </xf>
    <xf numFmtId="0" fontId="22" fillId="0" borderId="0" xfId="8" applyFont="1" applyAlignment="1">
      <alignment horizontal="left"/>
    </xf>
    <xf numFmtId="0" fontId="17" fillId="0" borderId="4" xfId="0" applyFont="1" applyFill="1" applyBorder="1" applyAlignment="1">
      <alignment horizontal="left"/>
    </xf>
    <xf numFmtId="0" fontId="55" fillId="0" borderId="0" xfId="18" applyFont="1"/>
    <xf numFmtId="0" fontId="15" fillId="0" borderId="0" xfId="20" applyFont="1"/>
    <xf numFmtId="0" fontId="15" fillId="0" borderId="0" xfId="20" applyFont="1" applyAlignment="1">
      <alignment horizontal="center"/>
    </xf>
    <xf numFmtId="0" fontId="15" fillId="0" borderId="0" xfId="20" applyFont="1" applyAlignment="1">
      <alignment horizontal="left"/>
    </xf>
    <xf numFmtId="0" fontId="45" fillId="0" borderId="0" xfId="20" applyFont="1" applyAlignment="1">
      <alignment horizontal="right"/>
    </xf>
    <xf numFmtId="0" fontId="15" fillId="2" borderId="0" xfId="20" applyFont="1" applyFill="1"/>
    <xf numFmtId="180" fontId="15" fillId="0" borderId="0" xfId="20" applyNumberFormat="1" applyFont="1" applyBorder="1" applyAlignment="1">
      <alignment horizontal="center"/>
    </xf>
    <xf numFmtId="180" fontId="21" fillId="0" borderId="8" xfId="22" applyNumberFormat="1">
      <alignment horizontal="right"/>
    </xf>
    <xf numFmtId="167" fontId="15" fillId="0" borderId="0" xfId="18" applyNumberFormat="1" applyFont="1" applyFill="1" applyBorder="1" applyAlignment="1">
      <alignment horizontal="right" vertical="center"/>
    </xf>
    <xf numFmtId="167" fontId="15" fillId="14" borderId="0" xfId="18" applyNumberFormat="1" applyFont="1" applyFill="1" applyBorder="1" applyAlignment="1">
      <alignment horizontal="right" vertical="center"/>
    </xf>
    <xf numFmtId="0" fontId="56" fillId="0" borderId="0" xfId="18" applyFont="1" applyAlignment="1">
      <alignment horizontal="left" indent="1"/>
    </xf>
    <xf numFmtId="49" fontId="15" fillId="0" borderId="0" xfId="18" applyNumberFormat="1"/>
    <xf numFmtId="182" fontId="27" fillId="2" borderId="8" xfId="18" applyNumberFormat="1" applyFont="1" applyFill="1" applyBorder="1" applyAlignment="1">
      <alignment horizontal="right" vertical="center"/>
    </xf>
    <xf numFmtId="176" fontId="15" fillId="0" borderId="0" xfId="18" applyNumberFormat="1"/>
    <xf numFmtId="166" fontId="38" fillId="0" borderId="0" xfId="18" applyNumberFormat="1" applyFont="1" applyBorder="1" applyAlignment="1">
      <alignment horizontal="left"/>
    </xf>
    <xf numFmtId="2" fontId="15" fillId="0" borderId="0" xfId="18" applyNumberFormat="1"/>
    <xf numFmtId="178" fontId="30" fillId="0" borderId="0" xfId="18" applyNumberFormat="1" applyFont="1" applyFill="1" applyBorder="1" applyAlignment="1">
      <alignment horizontal="right" vertical="center"/>
    </xf>
    <xf numFmtId="178" fontId="57" fillId="0" borderId="0" xfId="18" applyNumberFormat="1" applyFont="1" applyFill="1" applyBorder="1" applyAlignment="1">
      <alignment horizontal="right" vertical="center"/>
    </xf>
    <xf numFmtId="0" fontId="24" fillId="11" borderId="0" xfId="18" applyFont="1" applyFill="1" applyAlignment="1">
      <alignment horizontal="right" vertical="center"/>
    </xf>
    <xf numFmtId="167" fontId="16" fillId="0" borderId="4" xfId="18" applyNumberFormat="1" applyFont="1" applyFill="1" applyBorder="1" applyAlignment="1">
      <alignment horizontal="right" vertical="center"/>
    </xf>
    <xf numFmtId="0" fontId="15" fillId="0" borderId="4" xfId="0" applyFont="1" applyFill="1" applyBorder="1" applyAlignment="1">
      <alignment horizontal="left"/>
    </xf>
    <xf numFmtId="0" fontId="15" fillId="2" borderId="0" xfId="18" applyFill="1"/>
    <xf numFmtId="14" fontId="58" fillId="0" borderId="0" xfId="0" applyNumberFormat="1" applyFont="1"/>
    <xf numFmtId="0" fontId="57" fillId="0" borderId="0" xfId="18" applyFont="1" applyAlignment="1">
      <alignment vertical="center"/>
    </xf>
    <xf numFmtId="167" fontId="27" fillId="2" borderId="0" xfId="18" applyNumberFormat="1" applyFont="1" applyFill="1" applyAlignment="1">
      <alignment horizontal="right" vertical="center"/>
    </xf>
    <xf numFmtId="167" fontId="0" fillId="0" borderId="0" xfId="0" applyNumberFormat="1"/>
    <xf numFmtId="167" fontId="23" fillId="0" borderId="0" xfId="0" applyNumberFormat="1" applyFont="1"/>
    <xf numFmtId="0" fontId="45" fillId="2" borderId="0" xfId="18" applyFont="1" applyFill="1" applyAlignment="1">
      <alignment horizontal="right"/>
    </xf>
    <xf numFmtId="0" fontId="17" fillId="0" borderId="0" xfId="18" applyFont="1" applyBorder="1" applyAlignment="1">
      <alignment horizontal="center"/>
    </xf>
    <xf numFmtId="167" fontId="34" fillId="2" borderId="0" xfId="18" applyNumberFormat="1" applyFont="1" applyFill="1" applyBorder="1" applyAlignment="1">
      <alignment horizontal="left" vertical="center"/>
    </xf>
    <xf numFmtId="170" fontId="27" fillId="2" borderId="0" xfId="23" applyNumberFormat="1" applyAlignment="1">
      <alignment horizontal="right"/>
    </xf>
    <xf numFmtId="183" fontId="47" fillId="2" borderId="0" xfId="24" applyNumberFormat="1" applyFill="1" applyAlignment="1">
      <alignment horizontal="right"/>
    </xf>
    <xf numFmtId="0" fontId="17" fillId="0" borderId="7" xfId="0" applyFont="1" applyBorder="1" applyAlignment="1">
      <alignment horizontal="left"/>
    </xf>
    <xf numFmtId="0" fontId="17" fillId="0" borderId="7" xfId="0" applyFont="1" applyBorder="1" applyAlignment="1">
      <alignment horizontal="center"/>
    </xf>
    <xf numFmtId="170" fontId="21" fillId="0" borderId="8" xfId="22" applyNumberFormat="1">
      <alignment horizontal="right"/>
    </xf>
    <xf numFmtId="9" fontId="27" fillId="2" borderId="0" xfId="23" applyNumberFormat="1" applyAlignment="1">
      <alignment horizontal="right"/>
    </xf>
    <xf numFmtId="175" fontId="45" fillId="0" borderId="0" xfId="18" applyNumberFormat="1" applyFont="1" applyFill="1" applyBorder="1" applyAlignment="1">
      <alignment horizontal="left" vertical="center"/>
    </xf>
    <xf numFmtId="0" fontId="17" fillId="0" borderId="0" xfId="0" applyFont="1" applyBorder="1" applyAlignment="1">
      <alignment horizontal="center"/>
    </xf>
    <xf numFmtId="184" fontId="27" fillId="2" borderId="8" xfId="23" applyNumberFormat="1" applyBorder="1" applyAlignment="1">
      <alignment horizontal="right"/>
    </xf>
    <xf numFmtId="184" fontId="27" fillId="2" borderId="10" xfId="23" applyNumberFormat="1" applyBorder="1" applyAlignment="1">
      <alignment horizontal="right"/>
    </xf>
    <xf numFmtId="0" fontId="27" fillId="2" borderId="8" xfId="23" applyNumberFormat="1" applyBorder="1" applyAlignment="1">
      <alignment horizontal="center"/>
    </xf>
    <xf numFmtId="170" fontId="27" fillId="2" borderId="0" xfId="23" applyNumberFormat="1" applyBorder="1" applyAlignment="1">
      <alignment horizontal="right"/>
    </xf>
    <xf numFmtId="185" fontId="27" fillId="2" borderId="10" xfId="23" applyNumberFormat="1" applyBorder="1" applyAlignment="1">
      <alignment horizontal="center"/>
    </xf>
    <xf numFmtId="169" fontId="15" fillId="0" borderId="0" xfId="0" applyNumberFormat="1" applyFont="1"/>
    <xf numFmtId="0" fontId="34" fillId="0" borderId="0" xfId="18" applyFont="1"/>
    <xf numFmtId="179" fontId="27" fillId="2" borderId="8" xfId="18" applyNumberFormat="1" applyFont="1" applyFill="1" applyBorder="1" applyAlignment="1">
      <alignment horizontal="right" vertical="center"/>
    </xf>
    <xf numFmtId="187" fontId="27" fillId="2" borderId="8" xfId="18" applyNumberFormat="1" applyFont="1" applyFill="1" applyBorder="1" applyAlignment="1">
      <alignment horizontal="right" vertical="center"/>
    </xf>
    <xf numFmtId="179" fontId="30" fillId="0" borderId="0" xfId="18" applyNumberFormat="1" applyFont="1" applyFill="1" applyBorder="1" applyAlignment="1">
      <alignment horizontal="right" vertical="center"/>
    </xf>
    <xf numFmtId="0" fontId="15" fillId="0" borderId="7" xfId="18" applyBorder="1"/>
    <xf numFmtId="0" fontId="16" fillId="0" borderId="11" xfId="18" applyFont="1" applyBorder="1" applyAlignment="1">
      <alignment vertical="center"/>
    </xf>
    <xf numFmtId="0" fontId="15" fillId="0" borderId="11" xfId="18" applyBorder="1"/>
    <xf numFmtId="173" fontId="16" fillId="0" borderId="11" xfId="18" applyNumberFormat="1" applyFont="1" applyFill="1" applyBorder="1" applyAlignment="1">
      <alignment horizontal="right" vertical="center"/>
    </xf>
    <xf numFmtId="167" fontId="16" fillId="0" borderId="11" xfId="18" applyNumberFormat="1" applyFont="1" applyFill="1" applyBorder="1" applyAlignment="1">
      <alignment horizontal="right" vertical="center"/>
    </xf>
    <xf numFmtId="167" fontId="16" fillId="0" borderId="11" xfId="18" applyNumberFormat="1" applyFont="1" applyBorder="1" applyAlignment="1">
      <alignment horizontal="right" vertical="center"/>
    </xf>
    <xf numFmtId="0" fontId="55" fillId="0" borderId="11" xfId="0" applyFont="1" applyFill="1" applyBorder="1" applyAlignment="1"/>
    <xf numFmtId="166" fontId="38" fillId="0" borderId="11" xfId="18" applyNumberFormat="1" applyFont="1" applyBorder="1" applyAlignment="1">
      <alignment horizontal="left"/>
    </xf>
    <xf numFmtId="167" fontId="30" fillId="0" borderId="11" xfId="18" applyNumberFormat="1" applyFont="1" applyFill="1" applyBorder="1" applyAlignment="1">
      <alignment horizontal="right" vertical="center"/>
    </xf>
    <xf numFmtId="0" fontId="15" fillId="0" borderId="11" xfId="0" applyFont="1" applyFill="1" applyBorder="1" applyAlignment="1"/>
    <xf numFmtId="0" fontId="24" fillId="15" borderId="0" xfId="18" applyFont="1" applyFill="1" applyAlignment="1">
      <alignment vertical="center"/>
    </xf>
    <xf numFmtId="0" fontId="24" fillId="15" borderId="0" xfId="18" applyFont="1" applyFill="1" applyAlignment="1">
      <alignment horizontal="right" vertical="center"/>
    </xf>
    <xf numFmtId="0" fontId="19" fillId="15" borderId="0" xfId="18" applyFont="1" applyFill="1" applyAlignment="1">
      <alignment horizontal="right" vertical="center"/>
    </xf>
    <xf numFmtId="188" fontId="15" fillId="0" borderId="7" xfId="18" applyNumberFormat="1" applyFill="1" applyBorder="1" applyAlignment="1">
      <alignment horizontal="center"/>
    </xf>
    <xf numFmtId="188" fontId="15" fillId="0" borderId="7" xfId="18" applyNumberFormat="1" applyFill="1" applyBorder="1" applyAlignment="1">
      <alignment horizontal="left"/>
    </xf>
    <xf numFmtId="179" fontId="15" fillId="0" borderId="0" xfId="0" applyNumberFormat="1" applyFont="1"/>
    <xf numFmtId="186" fontId="15" fillId="0" borderId="0" xfId="18" applyNumberFormat="1" applyAlignment="1">
      <alignment horizontal="left"/>
    </xf>
    <xf numFmtId="171" fontId="39" fillId="0" borderId="0" xfId="8" applyNumberFormat="1" applyFont="1"/>
    <xf numFmtId="1" fontId="39" fillId="0" borderId="0" xfId="8" applyNumberFormat="1" applyFont="1"/>
    <xf numFmtId="167" fontId="22" fillId="0" borderId="0" xfId="8" applyNumberFormat="1" applyFont="1"/>
    <xf numFmtId="167" fontId="22" fillId="0" borderId="0" xfId="8" applyNumberFormat="1" applyFont="1" applyAlignment="1">
      <alignment horizontal="right"/>
    </xf>
    <xf numFmtId="0" fontId="22" fillId="0" borderId="7" xfId="8" applyFont="1" applyBorder="1" applyAlignment="1">
      <alignment horizontal="left"/>
    </xf>
    <xf numFmtId="0" fontId="23" fillId="0" borderId="7" xfId="0" applyFont="1" applyBorder="1" applyAlignment="1">
      <alignment horizontal="center"/>
    </xf>
    <xf numFmtId="0" fontId="23" fillId="0" borderId="7" xfId="0" applyFont="1" applyBorder="1"/>
    <xf numFmtId="0" fontId="59" fillId="0" borderId="12" xfId="0" applyFont="1" applyBorder="1"/>
    <xf numFmtId="0" fontId="22" fillId="2" borderId="0" xfId="8" applyFont="1" applyFill="1" applyAlignment="1">
      <alignment horizontal="left"/>
    </xf>
    <xf numFmtId="2" fontId="15" fillId="2" borderId="0" xfId="18" applyNumberFormat="1" applyFill="1"/>
    <xf numFmtId="2" fontId="21" fillId="0" borderId="8" xfId="22" applyNumberFormat="1" applyAlignment="1">
      <alignment horizontal="left"/>
    </xf>
    <xf numFmtId="168" fontId="60" fillId="10" borderId="0" xfId="18" applyNumberFormat="1" applyFont="1" applyFill="1" applyAlignment="1">
      <alignment horizontal="center" vertical="center"/>
    </xf>
    <xf numFmtId="0" fontId="20" fillId="0" borderId="0" xfId="18" applyFont="1" applyAlignment="1">
      <alignment horizontal="left" indent="1"/>
    </xf>
    <xf numFmtId="0" fontId="15" fillId="0" borderId="0" xfId="18" applyFont="1" applyAlignment="1"/>
    <xf numFmtId="168" fontId="60" fillId="10" borderId="0" xfId="18" applyNumberFormat="1" applyFont="1" applyFill="1" applyAlignment="1">
      <alignment horizontal="left" vertical="center"/>
    </xf>
    <xf numFmtId="0" fontId="61" fillId="0" borderId="0" xfId="18" applyFont="1"/>
    <xf numFmtId="0" fontId="62" fillId="0" borderId="7" xfId="18" applyFont="1" applyFill="1" applyBorder="1" applyAlignment="1">
      <alignment vertical="center"/>
    </xf>
    <xf numFmtId="0" fontId="63" fillId="0" borderId="0" xfId="18" applyFont="1"/>
    <xf numFmtId="0" fontId="58" fillId="0" borderId="0" xfId="0" applyFont="1"/>
    <xf numFmtId="168" fontId="63" fillId="0" borderId="0" xfId="18" applyNumberFormat="1" applyFont="1" applyFill="1" applyAlignment="1">
      <alignment horizontal="left"/>
    </xf>
    <xf numFmtId="0" fontId="62" fillId="0" borderId="0" xfId="18" applyFont="1" applyFill="1" applyBorder="1" applyAlignment="1">
      <alignment vertical="center"/>
    </xf>
    <xf numFmtId="168" fontId="64" fillId="0" borderId="0" xfId="18" applyNumberFormat="1" applyFont="1" applyFill="1" applyAlignment="1">
      <alignment horizontal="left"/>
    </xf>
    <xf numFmtId="168" fontId="65" fillId="0" borderId="0" xfId="18" applyNumberFormat="1" applyFont="1" applyAlignment="1">
      <alignment horizontal="left" vertical="center"/>
    </xf>
    <xf numFmtId="0" fontId="62" fillId="0" borderId="0" xfId="18" applyFont="1" applyFill="1" applyBorder="1" applyAlignment="1">
      <alignment horizontal="left" vertical="center"/>
    </xf>
    <xf numFmtId="0" fontId="63" fillId="0" borderId="0" xfId="18" applyFont="1" applyAlignment="1">
      <alignment horizontal="left"/>
    </xf>
    <xf numFmtId="0" fontId="66" fillId="0" borderId="0" xfId="18" applyFont="1" applyAlignment="1">
      <alignment horizontal="left" vertical="center"/>
    </xf>
    <xf numFmtId="0" fontId="65" fillId="0" borderId="0" xfId="18" applyFont="1" applyAlignment="1">
      <alignment horizontal="left" vertical="center"/>
    </xf>
    <xf numFmtId="168" fontId="65" fillId="0" borderId="11" xfId="18" applyNumberFormat="1" applyFont="1" applyBorder="1" applyAlignment="1">
      <alignment horizontal="left" vertical="center"/>
    </xf>
    <xf numFmtId="168" fontId="67" fillId="0" borderId="0" xfId="18" applyNumberFormat="1" applyFont="1" applyAlignment="1">
      <alignment horizontal="left" vertical="center"/>
    </xf>
    <xf numFmtId="168" fontId="65" fillId="0" borderId="0" xfId="18" applyNumberFormat="1" applyFont="1" applyBorder="1" applyAlignment="1">
      <alignment horizontal="left" vertical="center"/>
    </xf>
    <xf numFmtId="0" fontId="68" fillId="0" borderId="0" xfId="0" applyFont="1"/>
    <xf numFmtId="0" fontId="46" fillId="0" borderId="0" xfId="18" applyFont="1"/>
    <xf numFmtId="0" fontId="69" fillId="11" borderId="0" xfId="18" applyFont="1" applyFill="1" applyAlignment="1">
      <alignment horizontal="right" vertical="center"/>
    </xf>
    <xf numFmtId="167" fontId="65" fillId="0" borderId="0" xfId="18" applyNumberFormat="1" applyFont="1" applyAlignment="1">
      <alignment horizontal="right" vertical="center"/>
    </xf>
    <xf numFmtId="0" fontId="62" fillId="0" borderId="7" xfId="18" applyFont="1" applyBorder="1" applyAlignment="1">
      <alignment horizontal="right" vertical="center"/>
    </xf>
    <xf numFmtId="166" fontId="71" fillId="10" borderId="0" xfId="16" applyFont="1" applyFill="1" applyAlignment="1">
      <alignment horizontal="right"/>
    </xf>
    <xf numFmtId="0" fontId="70" fillId="0" borderId="0" xfId="8" applyFont="1" applyAlignment="1">
      <alignment horizontal="right"/>
    </xf>
    <xf numFmtId="168" fontId="65" fillId="0" borderId="0" xfId="18" applyNumberFormat="1" applyFont="1" applyAlignment="1">
      <alignment horizontal="right" vertical="center"/>
    </xf>
    <xf numFmtId="168" fontId="67" fillId="0" borderId="0" xfId="18" applyNumberFormat="1" applyFont="1" applyAlignment="1">
      <alignment horizontal="right" vertical="center"/>
    </xf>
    <xf numFmtId="168" fontId="65" fillId="0" borderId="4" xfId="18" applyNumberFormat="1" applyFont="1" applyBorder="1" applyAlignment="1">
      <alignment horizontal="right" vertical="center"/>
    </xf>
    <xf numFmtId="0" fontId="63" fillId="0" borderId="0" xfId="18" applyFont="1" applyAlignment="1">
      <alignment horizontal="right"/>
    </xf>
    <xf numFmtId="0" fontId="63" fillId="0" borderId="0" xfId="0" applyFont="1" applyAlignment="1">
      <alignment horizontal="right"/>
    </xf>
    <xf numFmtId="0" fontId="72" fillId="0" borderId="0" xfId="18" applyFont="1" applyAlignment="1">
      <alignment vertical="center"/>
    </xf>
    <xf numFmtId="0" fontId="26" fillId="0" borderId="0" xfId="18" applyFont="1"/>
    <xf numFmtId="178" fontId="72" fillId="0" borderId="0" xfId="18" applyNumberFormat="1" applyFont="1" applyFill="1" applyBorder="1" applyAlignment="1">
      <alignment horizontal="right" vertical="center"/>
    </xf>
    <xf numFmtId="167" fontId="48" fillId="0" borderId="0" xfId="8" applyNumberFormat="1" applyFont="1"/>
    <xf numFmtId="166" fontId="73" fillId="0" borderId="0" xfId="18" applyNumberFormat="1" applyFont="1" applyAlignment="1">
      <alignment horizontal="left"/>
    </xf>
    <xf numFmtId="0" fontId="74" fillId="0" borderId="11" xfId="0" applyFont="1" applyFill="1" applyBorder="1" applyAlignment="1"/>
    <xf numFmtId="166" fontId="73" fillId="0" borderId="11" xfId="18" applyNumberFormat="1" applyFont="1" applyBorder="1" applyAlignment="1">
      <alignment horizontal="left"/>
    </xf>
    <xf numFmtId="0" fontId="26" fillId="0" borderId="11" xfId="18" applyFont="1" applyBorder="1" applyAlignment="1">
      <alignment horizontal="right"/>
    </xf>
    <xf numFmtId="0" fontId="75" fillId="0" borderId="0" xfId="18" applyFont="1"/>
    <xf numFmtId="0" fontId="0" fillId="2" borderId="0" xfId="0" applyFill="1"/>
    <xf numFmtId="168" fontId="44" fillId="0" borderId="0" xfId="23" applyNumberFormat="1" applyFont="1" applyFill="1" applyAlignment="1">
      <alignment horizontal="left"/>
    </xf>
    <xf numFmtId="0" fontId="45" fillId="0" borderId="0" xfId="20" applyFont="1" applyAlignment="1">
      <alignment horizontal="center"/>
    </xf>
    <xf numFmtId="173" fontId="15" fillId="0" borderId="0" xfId="18" applyNumberFormat="1" applyFont="1" applyBorder="1" applyAlignment="1"/>
    <xf numFmtId="174" fontId="15" fillId="0" borderId="0" xfId="18" applyNumberFormat="1"/>
    <xf numFmtId="189" fontId="15" fillId="0" borderId="0" xfId="18" applyNumberFormat="1"/>
    <xf numFmtId="190" fontId="15" fillId="0" borderId="0" xfId="0" applyNumberFormat="1" applyFont="1"/>
    <xf numFmtId="0" fontId="36" fillId="0" borderId="0" xfId="18" applyFont="1" applyBorder="1" applyAlignment="1">
      <alignment vertical="center"/>
    </xf>
    <xf numFmtId="0" fontId="36" fillId="0" borderId="0" xfId="18" applyFont="1" applyBorder="1" applyAlignment="1">
      <alignment horizontal="right" vertical="center"/>
    </xf>
    <xf numFmtId="0" fontId="15" fillId="0" borderId="0" xfId="18" applyFont="1" applyFill="1" applyBorder="1" applyAlignment="1">
      <alignment horizontal="left" vertical="top" wrapText="1"/>
    </xf>
    <xf numFmtId="167" fontId="15" fillId="0" borderId="0" xfId="18" applyNumberFormat="1"/>
    <xf numFmtId="0" fontId="77" fillId="0" borderId="0" xfId="0" applyFont="1"/>
    <xf numFmtId="172" fontId="15" fillId="0" borderId="0" xfId="0" applyNumberFormat="1" applyFont="1" applyFill="1" applyAlignment="1">
      <alignment horizontal="left"/>
    </xf>
    <xf numFmtId="0" fontId="0" fillId="0" borderId="0" xfId="0" applyFill="1"/>
    <xf numFmtId="9" fontId="15" fillId="0" borderId="0" xfId="18" applyNumberFormat="1"/>
    <xf numFmtId="0" fontId="34" fillId="0" borderId="0" xfId="18" applyFont="1" applyBorder="1" applyAlignment="1">
      <alignment vertical="center"/>
    </xf>
    <xf numFmtId="189" fontId="15" fillId="0" borderId="0" xfId="18" applyNumberFormat="1" applyFont="1"/>
    <xf numFmtId="171" fontId="39" fillId="0" borderId="0" xfId="8" applyNumberFormat="1" applyFont="1" applyAlignment="1">
      <alignment horizontal="right"/>
    </xf>
    <xf numFmtId="0" fontId="15" fillId="0" borderId="0" xfId="18" applyFont="1" applyFill="1" applyAlignment="1">
      <alignment horizontal="left" vertical="top"/>
    </xf>
    <xf numFmtId="0" fontId="15" fillId="0" borderId="0" xfId="0" applyFont="1" applyFill="1"/>
    <xf numFmtId="0" fontId="17" fillId="0" borderId="7" xfId="0" applyFont="1" applyFill="1" applyBorder="1"/>
    <xf numFmtId="0" fontId="17" fillId="0" borderId="7" xfId="0" applyFont="1" applyFill="1" applyBorder="1" applyAlignment="1">
      <alignment horizontal="right"/>
    </xf>
    <xf numFmtId="0" fontId="17" fillId="0" borderId="0" xfId="0" applyFont="1" applyFill="1"/>
    <xf numFmtId="0" fontId="78" fillId="0" borderId="0" xfId="0" applyFont="1"/>
    <xf numFmtId="185" fontId="15" fillId="0" borderId="0" xfId="0" applyNumberFormat="1" applyFont="1" applyAlignment="1">
      <alignment horizontal="left"/>
    </xf>
    <xf numFmtId="0" fontId="17" fillId="0" borderId="0" xfId="0" applyFont="1" applyFill="1" applyBorder="1" applyAlignment="1">
      <alignment horizontal="right"/>
    </xf>
    <xf numFmtId="0" fontId="15" fillId="0" borderId="0" xfId="0" applyFont="1" applyBorder="1"/>
    <xf numFmtId="181" fontId="15" fillId="0" borderId="0" xfId="0" applyNumberFormat="1" applyFont="1" applyFill="1" applyAlignment="1">
      <alignment horizontal="left"/>
    </xf>
    <xf numFmtId="181" fontId="15" fillId="0" borderId="14" xfId="0" applyNumberFormat="1" applyFont="1" applyFill="1" applyBorder="1" applyAlignment="1">
      <alignment horizontal="left"/>
    </xf>
    <xf numFmtId="191" fontId="15" fillId="0" borderId="0" xfId="0" applyNumberFormat="1" applyFont="1" applyFill="1" applyAlignment="1">
      <alignment horizontal="center"/>
    </xf>
    <xf numFmtId="0" fontId="79" fillId="0" borderId="0" xfId="0" applyFont="1"/>
    <xf numFmtId="167" fontId="16" fillId="0" borderId="0" xfId="18" applyNumberFormat="1" applyFont="1" applyFill="1" applyAlignment="1">
      <alignment horizontal="left" vertical="center"/>
    </xf>
    <xf numFmtId="166" fontId="38" fillId="0" borderId="0" xfId="18" applyNumberFormat="1" applyFont="1" applyFill="1" applyAlignment="1">
      <alignment horizontal="left"/>
    </xf>
    <xf numFmtId="0" fontId="15" fillId="0" borderId="0" xfId="18" applyFill="1" applyAlignment="1">
      <alignment horizontal="right"/>
    </xf>
    <xf numFmtId="168" fontId="65" fillId="0" borderId="0" xfId="18" applyNumberFormat="1" applyFont="1" applyFill="1" applyAlignment="1">
      <alignment horizontal="right" vertical="center"/>
    </xf>
    <xf numFmtId="167" fontId="16" fillId="0" borderId="0" xfId="18" applyNumberFormat="1" applyFont="1" applyFill="1" applyAlignment="1">
      <alignment horizontal="right" vertical="center"/>
    </xf>
    <xf numFmtId="191" fontId="16" fillId="0" borderId="11" xfId="18" applyNumberFormat="1" applyFont="1" applyBorder="1" applyAlignment="1">
      <alignment horizontal="right" vertical="center"/>
    </xf>
    <xf numFmtId="191" fontId="16" fillId="0" borderId="0" xfId="18" applyNumberFormat="1" applyFont="1" applyBorder="1" applyAlignment="1">
      <alignment horizontal="right" vertical="center"/>
    </xf>
    <xf numFmtId="0" fontId="15" fillId="0" borderId="0" xfId="0" applyFont="1" applyAlignment="1">
      <alignment horizontal="center"/>
    </xf>
    <xf numFmtId="0" fontId="77" fillId="0" borderId="0" xfId="0" applyFont="1" applyAlignment="1">
      <alignment horizontal="center"/>
    </xf>
    <xf numFmtId="0" fontId="15" fillId="0" borderId="7" xfId="0" applyFont="1" applyBorder="1" applyAlignment="1">
      <alignment horizontal="center"/>
    </xf>
    <xf numFmtId="179" fontId="16" fillId="0" borderId="11" xfId="18" applyNumberFormat="1" applyFont="1" applyBorder="1" applyAlignment="1">
      <alignment horizontal="right" vertical="center"/>
    </xf>
    <xf numFmtId="179" fontId="16" fillId="0" borderId="0" xfId="18" applyNumberFormat="1" applyFont="1" applyBorder="1" applyAlignment="1">
      <alignment horizontal="right" vertical="center"/>
    </xf>
    <xf numFmtId="179" fontId="15" fillId="0" borderId="0" xfId="0" applyNumberFormat="1" applyFont="1" applyFill="1" applyBorder="1"/>
    <xf numFmtId="181" fontId="80" fillId="0" borderId="0" xfId="0" applyNumberFormat="1" applyFont="1" applyFill="1" applyAlignment="1">
      <alignment horizontal="center"/>
    </xf>
    <xf numFmtId="179" fontId="23" fillId="0" borderId="0" xfId="0" applyNumberFormat="1" applyFont="1"/>
    <xf numFmtId="0" fontId="15" fillId="0" borderId="7" xfId="0" applyFont="1" applyBorder="1" applyAlignment="1"/>
    <xf numFmtId="0" fontId="27" fillId="2" borderId="0" xfId="18" applyFont="1" applyFill="1"/>
    <xf numFmtId="181" fontId="17" fillId="0" borderId="14" xfId="0" applyNumberFormat="1" applyFont="1" applyFill="1" applyBorder="1" applyAlignment="1">
      <alignment horizontal="left"/>
    </xf>
    <xf numFmtId="191" fontId="30" fillId="0" borderId="11" xfId="18" applyNumberFormat="1" applyFont="1" applyBorder="1" applyAlignment="1">
      <alignment horizontal="right" vertical="center"/>
    </xf>
    <xf numFmtId="0" fontId="17" fillId="0" borderId="7" xfId="0" applyFont="1" applyFill="1" applyBorder="1" applyAlignment="1">
      <alignment horizontal="center"/>
    </xf>
    <xf numFmtId="191" fontId="81" fillId="0" borderId="14" xfId="0" applyNumberFormat="1" applyFont="1" applyFill="1" applyBorder="1" applyAlignment="1">
      <alignment horizontal="center"/>
    </xf>
    <xf numFmtId="188" fontId="23" fillId="0" borderId="7" xfId="18" applyNumberFormat="1" applyFont="1" applyFill="1" applyBorder="1" applyAlignment="1">
      <alignment horizontal="left"/>
    </xf>
    <xf numFmtId="0" fontId="30" fillId="0" borderId="0" xfId="18" applyFont="1" applyAlignment="1">
      <alignment horizontal="left" vertical="top"/>
    </xf>
    <xf numFmtId="0" fontId="37" fillId="2" borderId="0" xfId="0" applyFont="1" applyFill="1"/>
    <xf numFmtId="192" fontId="0" fillId="0" borderId="0" xfId="0" applyNumberFormat="1"/>
    <xf numFmtId="167" fontId="15" fillId="0" borderId="0" xfId="18" applyNumberFormat="1" applyAlignment="1">
      <alignment horizontal="right"/>
    </xf>
    <xf numFmtId="168" fontId="23" fillId="0" borderId="0" xfId="0" applyNumberFormat="1" applyFont="1"/>
    <xf numFmtId="0" fontId="23" fillId="0" borderId="0" xfId="0" applyFont="1" applyAlignment="1">
      <alignment wrapText="1"/>
    </xf>
    <xf numFmtId="168" fontId="27" fillId="2" borderId="0" xfId="24" applyNumberFormat="1" applyFont="1" applyFill="1" applyAlignment="1">
      <alignment horizontal="left" vertical="center"/>
    </xf>
    <xf numFmtId="179" fontId="16" fillId="0" borderId="0" xfId="18" applyNumberFormat="1" applyFont="1" applyAlignment="1">
      <alignment horizontal="right" vertical="center"/>
    </xf>
    <xf numFmtId="0" fontId="15" fillId="0" borderId="0" xfId="0" applyFont="1" applyAlignment="1">
      <alignment horizontal="left" indent="3"/>
    </xf>
    <xf numFmtId="0" fontId="15" fillId="0" borderId="7" xfId="18" applyFont="1" applyBorder="1"/>
    <xf numFmtId="0" fontId="78" fillId="0" borderId="7" xfId="18" applyFont="1" applyBorder="1"/>
    <xf numFmtId="183" fontId="15" fillId="0" borderId="0" xfId="18" applyNumberFormat="1" applyAlignment="1">
      <alignment horizontal="left"/>
    </xf>
    <xf numFmtId="193" fontId="15" fillId="0" borderId="0" xfId="18" applyNumberFormat="1"/>
    <xf numFmtId="10" fontId="27" fillId="2" borderId="0" xfId="24" quotePrefix="1" applyNumberFormat="1" applyFont="1" applyFill="1"/>
    <xf numFmtId="168" fontId="27" fillId="2" borderId="0" xfId="24" applyNumberFormat="1" applyFont="1" applyFill="1" applyAlignment="1">
      <alignment horizontal="right"/>
    </xf>
    <xf numFmtId="0" fontId="27" fillId="2" borderId="0" xfId="24" applyNumberFormat="1" applyFont="1" applyFill="1"/>
    <xf numFmtId="168" fontId="27" fillId="2" borderId="0" xfId="24" applyNumberFormat="1" applyFont="1" applyFill="1" applyAlignment="1">
      <alignment horizontal="right" vertical="center"/>
    </xf>
    <xf numFmtId="170" fontId="27" fillId="2" borderId="0" xfId="24" applyNumberFormat="1" applyFont="1" applyFill="1" applyBorder="1" applyAlignment="1">
      <alignment horizontal="right"/>
    </xf>
    <xf numFmtId="169" fontId="27" fillId="2" borderId="0" xfId="24" applyNumberFormat="1" applyFont="1" applyFill="1" applyBorder="1" applyAlignment="1">
      <alignment horizontal="right"/>
    </xf>
    <xf numFmtId="189" fontId="27" fillId="2" borderId="0" xfId="23" applyNumberFormat="1" applyAlignment="1">
      <alignment horizontal="right"/>
    </xf>
    <xf numFmtId="189" fontId="37" fillId="2" borderId="0" xfId="23" applyNumberFormat="1" applyFont="1" applyAlignment="1">
      <alignment horizontal="right"/>
    </xf>
    <xf numFmtId="166" fontId="25" fillId="8" borderId="0" xfId="16" applyFont="1" applyFill="1" applyAlignment="1">
      <alignment horizontal="left"/>
    </xf>
    <xf numFmtId="0" fontId="82" fillId="0" borderId="0" xfId="18" applyFont="1"/>
    <xf numFmtId="0" fontId="24" fillId="16" borderId="0" xfId="18" applyFont="1" applyFill="1" applyAlignment="1">
      <alignment vertical="center"/>
    </xf>
    <xf numFmtId="0" fontId="24" fillId="16" borderId="0" xfId="18" applyFont="1" applyFill="1" applyAlignment="1">
      <alignment horizontal="left" vertical="center"/>
    </xf>
    <xf numFmtId="0" fontId="27" fillId="2" borderId="0" xfId="23" applyNumberFormat="1"/>
    <xf numFmtId="167" fontId="21" fillId="0" borderId="8" xfId="22" applyNumberFormat="1">
      <alignment horizontal="right"/>
    </xf>
    <xf numFmtId="0" fontId="18" fillId="0" borderId="0" xfId="20"/>
    <xf numFmtId="0" fontId="18" fillId="22" borderId="0" xfId="20" applyFill="1"/>
    <xf numFmtId="0" fontId="18" fillId="23" borderId="0" xfId="20" applyFill="1"/>
    <xf numFmtId="0" fontId="85" fillId="28" borderId="17" xfId="42" applyFont="1" applyBorder="1">
      <alignment horizontal="center" vertical="center"/>
    </xf>
    <xf numFmtId="0" fontId="85" fillId="28" borderId="17" xfId="20" applyFont="1" applyFill="1" applyBorder="1" applyAlignment="1">
      <alignment horizontal="center" vertical="center"/>
    </xf>
    <xf numFmtId="0" fontId="85" fillId="28" borderId="0" xfId="42" applyFont="1">
      <alignment horizontal="center" vertical="center"/>
    </xf>
    <xf numFmtId="0" fontId="18" fillId="28" borderId="0" xfId="20" applyFill="1"/>
    <xf numFmtId="196" fontId="18" fillId="0" borderId="0" xfId="20" applyNumberFormat="1"/>
    <xf numFmtId="2" fontId="18" fillId="0" borderId="0" xfId="20" applyNumberFormat="1"/>
    <xf numFmtId="196" fontId="18" fillId="29" borderId="0" xfId="20" applyNumberFormat="1" applyFill="1"/>
    <xf numFmtId="2" fontId="88" fillId="29" borderId="0" xfId="20" applyNumberFormat="1" applyFont="1" applyFill="1"/>
    <xf numFmtId="0" fontId="88" fillId="29" borderId="0" xfId="20" applyFont="1" applyFill="1"/>
    <xf numFmtId="0" fontId="90" fillId="30" borderId="0" xfId="20" applyFont="1" applyFill="1"/>
    <xf numFmtId="0" fontId="90" fillId="31" borderId="0" xfId="20" applyFont="1" applyFill="1"/>
    <xf numFmtId="0" fontId="88" fillId="28" borderId="0" xfId="20" applyFont="1" applyFill="1"/>
    <xf numFmtId="1" fontId="18" fillId="0" borderId="0" xfId="20" applyNumberFormat="1"/>
    <xf numFmtId="0" fontId="84" fillId="0" borderId="0" xfId="20" applyFont="1"/>
    <xf numFmtId="0" fontId="84" fillId="28" borderId="0" xfId="20" applyFont="1" applyFill="1"/>
    <xf numFmtId="196" fontId="85" fillId="28" borderId="17" xfId="42" applyNumberFormat="1" applyFont="1" applyBorder="1">
      <alignment horizontal="center" vertical="center"/>
    </xf>
    <xf numFmtId="2" fontId="85" fillId="28" borderId="17" xfId="42" applyNumberFormat="1" applyFont="1" applyBorder="1">
      <alignment horizontal="center" vertical="center"/>
    </xf>
    <xf numFmtId="0" fontId="85" fillId="28" borderId="17" xfId="20" applyFont="1" applyFill="1" applyBorder="1"/>
    <xf numFmtId="0" fontId="24" fillId="31" borderId="17" xfId="20" applyFont="1" applyFill="1" applyBorder="1" applyAlignment="1">
      <alignment horizontal="center" vertical="center"/>
    </xf>
    <xf numFmtId="169" fontId="18" fillId="0" borderId="0" xfId="20" applyNumberFormat="1"/>
    <xf numFmtId="0" fontId="61" fillId="0" borderId="0" xfId="20" applyFont="1"/>
    <xf numFmtId="195" fontId="18" fillId="0" borderId="0" xfId="20" applyNumberFormat="1"/>
    <xf numFmtId="0" fontId="18" fillId="0" borderId="7" xfId="20" applyBorder="1"/>
    <xf numFmtId="0" fontId="61" fillId="0" borderId="7" xfId="20" applyFont="1" applyBorder="1"/>
    <xf numFmtId="0" fontId="92" fillId="0" borderId="0" xfId="20" applyFont="1"/>
    <xf numFmtId="0" fontId="17" fillId="0" borderId="4" xfId="18" applyFont="1" applyBorder="1"/>
    <xf numFmtId="166" fontId="25" fillId="8" borderId="0" xfId="16" applyFont="1" applyFill="1" applyAlignment="1">
      <alignment horizontal="right"/>
    </xf>
    <xf numFmtId="194" fontId="25" fillId="8" borderId="0" xfId="16" applyNumberFormat="1" applyFont="1" applyFill="1" applyAlignment="1">
      <alignment horizontal="right"/>
    </xf>
    <xf numFmtId="194" fontId="15" fillId="0" borderId="0" xfId="18" applyNumberFormat="1" applyAlignment="1">
      <alignment horizontal="right"/>
    </xf>
    <xf numFmtId="0" fontId="24" fillId="16" borderId="0" xfId="18" applyFont="1" applyFill="1" applyAlignment="1">
      <alignment horizontal="right" vertical="center"/>
    </xf>
    <xf numFmtId="194" fontId="24" fillId="16" borderId="0" xfId="18" applyNumberFormat="1" applyFont="1" applyFill="1" applyAlignment="1">
      <alignment horizontal="right" vertical="center"/>
    </xf>
    <xf numFmtId="166" fontId="31" fillId="10" borderId="0" xfId="16" applyFont="1" applyFill="1" applyAlignment="1">
      <alignment horizontal="right"/>
    </xf>
    <xf numFmtId="167" fontId="21" fillId="0" borderId="8" xfId="22" applyNumberFormat="1" applyAlignment="1">
      <alignment horizontal="left"/>
    </xf>
    <xf numFmtId="0" fontId="18" fillId="32" borderId="0" xfId="20" applyFill="1"/>
    <xf numFmtId="196" fontId="18" fillId="32" borderId="0" xfId="20" applyNumberFormat="1" applyFill="1"/>
    <xf numFmtId="2" fontId="18" fillId="32" borderId="0" xfId="20" applyNumberFormat="1" applyFill="1"/>
    <xf numFmtId="0" fontId="89" fillId="32" borderId="0" xfId="20" applyFont="1" applyFill="1"/>
    <xf numFmtId="169" fontId="89" fillId="32" borderId="0" xfId="20" applyNumberFormat="1" applyFont="1" applyFill="1"/>
    <xf numFmtId="0" fontId="18" fillId="32" borderId="7" xfId="20" applyFill="1" applyBorder="1"/>
    <xf numFmtId="196" fontId="18" fillId="32" borderId="7" xfId="20" applyNumberFormat="1" applyFill="1" applyBorder="1"/>
    <xf numFmtId="2" fontId="18" fillId="32" borderId="7" xfId="20" applyNumberFormat="1" applyFill="1" applyBorder="1"/>
    <xf numFmtId="0" fontId="89" fillId="32" borderId="7" xfId="20" applyFont="1" applyFill="1" applyBorder="1"/>
    <xf numFmtId="185" fontId="18" fillId="0" borderId="0" xfId="20" applyNumberFormat="1"/>
    <xf numFmtId="0" fontId="15" fillId="28" borderId="0" xfId="20" applyFont="1" applyFill="1"/>
    <xf numFmtId="0" fontId="15" fillId="14" borderId="3" xfId="20" applyFont="1" applyFill="1" applyBorder="1" applyAlignment="1">
      <alignment horizontal="center" vertical="center" wrapText="1"/>
    </xf>
    <xf numFmtId="0" fontId="15" fillId="24" borderId="3" xfId="20" applyFont="1" applyFill="1" applyBorder="1" applyAlignment="1">
      <alignment horizontal="center" vertical="center" wrapText="1"/>
    </xf>
    <xf numFmtId="0" fontId="15" fillId="24" borderId="3" xfId="38" applyFont="1">
      <alignment horizontal="center" vertical="center" wrapText="1"/>
    </xf>
    <xf numFmtId="0" fontId="15" fillId="26" borderId="3" xfId="39" applyFont="1">
      <alignment horizontal="center" vertical="center" wrapText="1"/>
    </xf>
    <xf numFmtId="0" fontId="15" fillId="27" borderId="3" xfId="41" applyFont="1">
      <alignment horizontal="center" vertical="center" wrapText="1"/>
    </xf>
    <xf numFmtId="196" fontId="15" fillId="25" borderId="3" xfId="40" applyNumberFormat="1" applyFont="1">
      <alignment horizontal="center" vertical="center" wrapText="1"/>
    </xf>
    <xf numFmtId="2" fontId="15" fillId="27" borderId="3" xfId="41" applyNumberFormat="1" applyFont="1">
      <alignment horizontal="center" vertical="center" wrapText="1"/>
    </xf>
    <xf numFmtId="0" fontId="16" fillId="31" borderId="3" xfId="20" applyFont="1" applyFill="1" applyBorder="1" applyAlignment="1">
      <alignment horizontal="center" vertical="center" wrapText="1"/>
    </xf>
    <xf numFmtId="0" fontId="15" fillId="28" borderId="3" xfId="41" applyFont="1" applyFill="1">
      <alignment horizontal="center" vertical="center" wrapText="1"/>
    </xf>
    <xf numFmtId="167" fontId="27" fillId="2" borderId="0" xfId="23" applyNumberFormat="1" applyAlignment="1">
      <alignment horizontal="right" vertical="center"/>
    </xf>
    <xf numFmtId="199" fontId="27" fillId="2" borderId="0" xfId="23" applyNumberFormat="1"/>
    <xf numFmtId="199" fontId="61" fillId="0" borderId="7" xfId="20" applyNumberFormat="1" applyFont="1" applyBorder="1"/>
    <xf numFmtId="0" fontId="85" fillId="15" borderId="0" xfId="20" applyFont="1" applyFill="1"/>
    <xf numFmtId="0" fontId="88" fillId="15" borderId="0" xfId="20" applyFont="1" applyFill="1"/>
    <xf numFmtId="0" fontId="27" fillId="2" borderId="0" xfId="23" applyNumberFormat="1" applyFont="1"/>
    <xf numFmtId="199" fontId="27" fillId="2" borderId="0" xfId="23" applyNumberFormat="1" applyFont="1"/>
    <xf numFmtId="195" fontId="15" fillId="0" borderId="0" xfId="20" applyNumberFormat="1" applyFont="1"/>
    <xf numFmtId="0" fontId="94" fillId="15" borderId="0" xfId="20" applyFont="1" applyFill="1"/>
    <xf numFmtId="0" fontId="93" fillId="15" borderId="0" xfId="20" applyFont="1" applyFill="1"/>
    <xf numFmtId="199" fontId="15" fillId="0" borderId="0" xfId="20" applyNumberFormat="1" applyFont="1"/>
    <xf numFmtId="2" fontId="15" fillId="0" borderId="0" xfId="20" applyNumberFormat="1" applyFont="1"/>
    <xf numFmtId="0" fontId="17" fillId="0" borderId="7" xfId="20" applyFont="1" applyBorder="1"/>
    <xf numFmtId="0" fontId="15" fillId="0" borderId="7" xfId="20" applyFont="1" applyBorder="1"/>
    <xf numFmtId="2" fontId="15" fillId="0" borderId="7" xfId="20" applyNumberFormat="1" applyFont="1" applyBorder="1"/>
    <xf numFmtId="195" fontId="15" fillId="0" borderId="0" xfId="20" applyNumberFormat="1" applyFont="1" applyFill="1"/>
    <xf numFmtId="195" fontId="26" fillId="0" borderId="0" xfId="20" applyNumberFormat="1" applyFont="1"/>
    <xf numFmtId="0" fontId="36" fillId="0" borderId="0" xfId="20" applyFont="1" applyFill="1"/>
    <xf numFmtId="0" fontId="17" fillId="0" borderId="0" xfId="20" applyFont="1" applyBorder="1"/>
    <xf numFmtId="0" fontId="15" fillId="0" borderId="0" xfId="20" applyFont="1" applyBorder="1"/>
    <xf numFmtId="2" fontId="15" fillId="0" borderId="0" xfId="20" applyNumberFormat="1" applyFont="1" applyBorder="1"/>
    <xf numFmtId="200" fontId="95" fillId="15" borderId="0" xfId="18" applyNumberFormat="1" applyFont="1" applyFill="1" applyAlignment="1">
      <alignment horizontal="right" vertical="center"/>
    </xf>
    <xf numFmtId="200" fontId="96" fillId="10" borderId="0" xfId="16" applyNumberFormat="1" applyFont="1" applyFill="1" applyAlignment="1">
      <alignment horizontal="right"/>
    </xf>
    <xf numFmtId="200" fontId="97" fillId="10" borderId="0" xfId="16" applyNumberFormat="1" applyFont="1" applyFill="1" applyAlignment="1">
      <alignment horizontal="right"/>
    </xf>
    <xf numFmtId="0" fontId="15" fillId="0" borderId="18" xfId="18" applyBorder="1"/>
    <xf numFmtId="167" fontId="16" fillId="0" borderId="18" xfId="18" applyNumberFormat="1" applyFont="1" applyFill="1" applyBorder="1" applyAlignment="1">
      <alignment horizontal="right" vertical="center"/>
    </xf>
    <xf numFmtId="199" fontId="15" fillId="0" borderId="7" xfId="18" applyNumberFormat="1" applyBorder="1"/>
    <xf numFmtId="199" fontId="15" fillId="0" borderId="7" xfId="18" applyNumberFormat="1" applyBorder="1" applyAlignment="1">
      <alignment horizontal="right"/>
    </xf>
    <xf numFmtId="0" fontId="18" fillId="33" borderId="0" xfId="20" applyFill="1"/>
    <xf numFmtId="0" fontId="98" fillId="0" borderId="0" xfId="20" applyFont="1"/>
    <xf numFmtId="0" fontId="99" fillId="0" borderId="0" xfId="20" applyFont="1"/>
    <xf numFmtId="0" fontId="100" fillId="0" borderId="0" xfId="20" applyFont="1"/>
    <xf numFmtId="0" fontId="101" fillId="0" borderId="0" xfId="20" applyFont="1"/>
    <xf numFmtId="0" fontId="102" fillId="0" borderId="0" xfId="20" applyFont="1"/>
    <xf numFmtId="0" fontId="103" fillId="0" borderId="0" xfId="20" applyFont="1"/>
    <xf numFmtId="201" fontId="104" fillId="0" borderId="0" xfId="20" applyNumberFormat="1" applyFont="1" applyAlignment="1">
      <alignment horizontal="left"/>
    </xf>
    <xf numFmtId="0" fontId="105" fillId="0" borderId="0" xfId="20" applyFont="1"/>
    <xf numFmtId="0" fontId="106" fillId="0" borderId="0" xfId="20" applyFont="1"/>
    <xf numFmtId="0" fontId="18" fillId="0" borderId="0" xfId="20" applyBorder="1"/>
    <xf numFmtId="0" fontId="0" fillId="0" borderId="0" xfId="0" applyBorder="1" applyAlignment="1">
      <alignment horizontal="center" vertical="center"/>
    </xf>
    <xf numFmtId="0" fontId="88" fillId="0" borderId="0" xfId="42" applyFill="1" applyBorder="1">
      <alignment horizontal="center" vertical="center"/>
    </xf>
    <xf numFmtId="2" fontId="0" fillId="0" borderId="0" xfId="0" applyNumberFormat="1" applyBorder="1" applyAlignment="1">
      <alignment horizontal="center" vertical="center" wrapText="1"/>
    </xf>
    <xf numFmtId="169" fontId="0" fillId="0" borderId="0" xfId="0" applyNumberFormat="1" applyBorder="1" applyAlignment="1">
      <alignment horizontal="center" vertical="center"/>
    </xf>
    <xf numFmtId="197" fontId="0" fillId="0" borderId="0" xfId="0" applyNumberFormat="1" applyBorder="1" applyAlignment="1">
      <alignment horizontal="center" vertical="center"/>
    </xf>
    <xf numFmtId="196" fontId="0" fillId="0" borderId="0" xfId="0" applyNumberFormat="1" applyBorder="1" applyAlignment="1">
      <alignment horizontal="center" vertical="center"/>
    </xf>
    <xf numFmtId="2" fontId="0" fillId="0" borderId="0" xfId="0" applyNumberFormat="1" applyBorder="1"/>
    <xf numFmtId="0" fontId="0" fillId="0" borderId="0" xfId="0" applyBorder="1"/>
    <xf numFmtId="198" fontId="0" fillId="0" borderId="0" xfId="0" applyNumberFormat="1" applyBorder="1" applyAlignment="1">
      <alignment horizontal="center" vertical="center"/>
    </xf>
    <xf numFmtId="169" fontId="91" fillId="0" borderId="0" xfId="0" applyNumberFormat="1" applyFont="1" applyBorder="1" applyAlignment="1">
      <alignment horizontal="left" vertical="center"/>
    </xf>
    <xf numFmtId="0" fontId="18" fillId="28" borderId="0" xfId="20" applyFill="1" applyBorder="1"/>
    <xf numFmtId="196" fontId="18" fillId="0" borderId="0" xfId="20" applyNumberFormat="1" applyBorder="1"/>
    <xf numFmtId="2" fontId="18" fillId="0" borderId="0" xfId="20" applyNumberFormat="1" applyBorder="1"/>
    <xf numFmtId="0" fontId="107" fillId="32" borderId="0" xfId="20" applyFont="1" applyFill="1"/>
    <xf numFmtId="0" fontId="0" fillId="34" borderId="0" xfId="0" applyFill="1" applyBorder="1" applyAlignment="1">
      <alignment horizontal="center" vertical="center"/>
    </xf>
    <xf numFmtId="0" fontId="15" fillId="34" borderId="0" xfId="38" applyFont="1" applyFill="1" applyBorder="1">
      <alignment horizontal="center" vertical="center" wrapText="1"/>
    </xf>
    <xf numFmtId="0" fontId="15" fillId="13" borderId="4" xfId="18" applyFont="1" applyFill="1" applyBorder="1" applyAlignment="1">
      <alignment horizontal="left" vertical="top"/>
    </xf>
    <xf numFmtId="0" fontId="15" fillId="0" borderId="4" xfId="18" applyFont="1" applyFill="1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5" fillId="0" borderId="0" xfId="18" applyFont="1" applyFill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185" fontId="27" fillId="2" borderId="13" xfId="23" applyNumberFormat="1" applyFill="1" applyBorder="1" applyAlignment="1">
      <alignment horizontal="left"/>
    </xf>
    <xf numFmtId="185" fontId="27" fillId="2" borderId="14" xfId="23" applyNumberFormat="1" applyFill="1" applyBorder="1" applyAlignment="1">
      <alignment horizontal="left"/>
    </xf>
    <xf numFmtId="185" fontId="27" fillId="2" borderId="15" xfId="23" applyNumberFormat="1" applyFill="1" applyBorder="1" applyAlignment="1">
      <alignment horizontal="left"/>
    </xf>
    <xf numFmtId="0" fontId="37" fillId="2" borderId="0" xfId="0" applyFont="1" applyFill="1" applyAlignment="1">
      <alignment horizontal="left"/>
    </xf>
    <xf numFmtId="0" fontId="27" fillId="2" borderId="0" xfId="24" applyNumberFormat="1" applyFont="1" applyFill="1" applyBorder="1" applyAlignment="1">
      <alignment horizontal="left" vertical="top"/>
    </xf>
    <xf numFmtId="0" fontId="27" fillId="2" borderId="0" xfId="18" applyFont="1" applyFill="1" applyAlignment="1">
      <alignment horizontal="left" vertical="top"/>
    </xf>
    <xf numFmtId="0" fontId="102" fillId="0" borderId="0" xfId="20" applyNumberFormat="1" applyFont="1" applyAlignment="1">
      <alignment horizontal="left"/>
    </xf>
  </cellXfs>
  <cellStyles count="44">
    <cellStyle name="Assumption" xfId="23" xr:uid="{E21B85CB-AE39-493C-90CF-A6033D394DF7}"/>
    <cellStyle name="Bad 2" xfId="37" xr:uid="{3ABBA41E-5035-48DF-B12C-4D7D4096D5F5}"/>
    <cellStyle name="Base_Input" xfId="12" xr:uid="{00000000-0005-0000-0000-000000000000}"/>
    <cellStyle name="Calibration Cell" xfId="35" xr:uid="{65BC15C9-A418-4E33-B015-21A3745FB210}"/>
    <cellStyle name="Calibration Table Header" xfId="32" xr:uid="{E58AA061-21EA-499B-9DFD-B91F9E167674}"/>
    <cellStyle name="Calibration Table Secondary Header" xfId="33" xr:uid="{B19BCD4D-E48D-4CEB-BCDF-E4A3C383C5BE}"/>
    <cellStyle name="Comma [0] 2" xfId="3" xr:uid="{00000000-0005-0000-0000-000002000000}"/>
    <cellStyle name="Comma 2" xfId="30" xr:uid="{50BDA386-AB13-404C-8C84-0EDF43721243}"/>
    <cellStyle name="Currency 2" xfId="43" xr:uid="{8B1A4C02-4FFC-4EE7-A5A8-EFAE6E766F71}"/>
    <cellStyle name="Currency 2 2" xfId="29" xr:uid="{F29057D5-5718-441F-8CAD-00B1D320E1EF}"/>
    <cellStyle name="Distribution Cell" xfId="36" xr:uid="{9EEF743B-26E2-43E0-96F5-2F7679FCD089}"/>
    <cellStyle name="Empty_Cell" xfId="9" xr:uid="{00000000-0005-0000-0000-000004000000}"/>
    <cellStyle name="Explanatory Text" xfId="1" builtinId="53" customBuiltin="1"/>
    <cellStyle name="Fixed_input" xfId="24" xr:uid="{0B0B930C-107A-4F05-8A3E-C5F6EECE17A8}"/>
    <cellStyle name="Flag" xfId="4" xr:uid="{00000000-0005-0000-0000-000006000000}"/>
    <cellStyle name="Header1" xfId="16" xr:uid="{00000000-0005-0000-0000-000007000000}"/>
    <cellStyle name="Header1A" xfId="17" xr:uid="{00000000-0005-0000-0000-000008000000}"/>
    <cellStyle name="Header2" xfId="14" xr:uid="{00000000-0005-0000-0000-000009000000}"/>
    <cellStyle name="Header3" xfId="5" xr:uid="{00000000-0005-0000-0000-00000A000000}"/>
    <cellStyle name="Header4" xfId="15" xr:uid="{00000000-0005-0000-0000-00000B000000}"/>
    <cellStyle name="Insheet" xfId="6" xr:uid="{00000000-0005-0000-0000-00000D000000}"/>
    <cellStyle name="Line_SubTotal" xfId="7" xr:uid="{00000000-0005-0000-0000-00000E000000}"/>
    <cellStyle name="Non-Calibration Cell" xfId="34" xr:uid="{A7DFEF2A-891B-4C02-98D9-2114034F4D98}"/>
    <cellStyle name="Normal" xfId="0" builtinId="0" customBuiltin="1"/>
    <cellStyle name="Normal 10" xfId="8" xr:uid="{00000000-0005-0000-0000-000011000000}"/>
    <cellStyle name="Normal 2" xfId="18" xr:uid="{59EBAEB1-13C8-4373-8DB4-B4C525DCEC98}"/>
    <cellStyle name="Normal 2 2" xfId="25" xr:uid="{D49C4081-9D03-4C8F-8778-34555D4B3E0F}"/>
    <cellStyle name="Normal 3" xfId="20" xr:uid="{9D4C47DD-E890-4097-9475-8567B8B53D92}"/>
    <cellStyle name="Normal 3 2" xfId="26" xr:uid="{50613177-AD5A-4CE0-A391-A4160267F944}"/>
    <cellStyle name="Normal 4" xfId="31" xr:uid="{E2E83C6F-ABE1-40BC-A2B6-37F99B45443A}"/>
    <cellStyle name="Normal 8" xfId="28" xr:uid="{A72DEBFF-D704-40A2-B10B-0D568324BDB3}"/>
    <cellStyle name="Offsheet" xfId="10" xr:uid="{00000000-0005-0000-0000-000012000000}"/>
    <cellStyle name="Percent 2" xfId="19" xr:uid="{39961233-90E2-46DE-A48A-52E8009F685E}"/>
    <cellStyle name="Percent 2 2" xfId="27" xr:uid="{E4F6E093-BFA5-41AA-B689-F440D86C5D1D}"/>
    <cellStyle name="Result" xfId="22" xr:uid="{6557DBFB-C674-4413-A044-F9C12EE60C25}"/>
    <cellStyle name="Table Calculated" xfId="40" xr:uid="{B23C9738-68AF-4963-81E6-5A6188CEBCB7}"/>
    <cellStyle name="Table Data" xfId="38" xr:uid="{3D10726C-B07C-41C2-96AE-90C918676370}"/>
    <cellStyle name="Table Factor" xfId="39" xr:uid="{BFE71C65-7617-496A-8CF3-2C9FEDCCA489}"/>
    <cellStyle name="Table Header" xfId="42" xr:uid="{4BC50C20-DBA2-413D-8C08-A3EBCCC56AD0}"/>
    <cellStyle name="Table Important" xfId="41" xr:uid="{ABD9F4B1-ED9C-4145-9CF9-4F06021474D0}"/>
    <cellStyle name="Table_Heading" xfId="11" xr:uid="{00000000-0005-0000-0000-000013000000}"/>
    <cellStyle name="Unit" xfId="13" xr:uid="{00000000-0005-0000-0000-000014000000}"/>
    <cellStyle name="Units" xfId="21" xr:uid="{1AB48B31-3307-411F-96E5-E0E849D0DDE8}"/>
    <cellStyle name="User_Input_Actual" xfId="2" xr:uid="{00000000-0005-0000-0000-000015000000}"/>
  </cellStyles>
  <dxfs count="23"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theme="0" tint="-0.499984740745262"/>
      </font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  <vertical/>
        <horizontal/>
      </border>
    </dxf>
    <dxf>
      <font>
        <color rgb="FFFF0000"/>
      </font>
    </dxf>
    <dxf>
      <font>
        <color theme="0"/>
      </font>
    </dxf>
    <dxf>
      <font>
        <color theme="0"/>
      </font>
    </dxf>
    <dxf>
      <fill>
        <patternFill>
          <bgColor rgb="FFCCFFFF"/>
        </patternFill>
      </fill>
    </dxf>
    <dxf>
      <font>
        <b val="0"/>
        <i val="0"/>
        <color theme="1" tint="0.34998626667073579"/>
      </font>
    </dxf>
    <dxf>
      <font>
        <color theme="0" tint="-0.24994659260841701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Medium9"/>
  <colors>
    <mruColors>
      <color rgb="FFE1F0FF"/>
      <color rgb="FF99CCFF"/>
      <color rgb="FFCCFFFF"/>
      <color rgb="FFCCECFF"/>
      <color rgb="FFFFFFCC"/>
      <color rgb="FFEAEAEA"/>
      <color rgb="FFF8F8F8"/>
      <color rgb="FFE1F4FF"/>
      <color rgb="FFFF99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419270833333327E-2"/>
          <c:y val="9.2846486361162939E-2"/>
          <c:w val="0.89336527777777774"/>
          <c:h val="0.71628514056224879"/>
        </c:manualLayout>
      </c:layout>
      <c:lineChart>
        <c:grouping val="standard"/>
        <c:varyColors val="0"/>
        <c:ser>
          <c:idx val="0"/>
          <c:order val="0"/>
          <c:tx>
            <c:strRef>
              <c:f>Consol!$H$91</c:f>
              <c:strCache>
                <c:ptCount val="1"/>
                <c:pt idx="0">
                  <c:v>Option 2 annualised capex</c:v>
                </c:pt>
              </c:strCache>
            </c:strRef>
          </c:tx>
          <c:spPr>
            <a:ln w="28575" cap="rnd">
              <a:solidFill>
                <a:srgbClr val="EE2A24"/>
              </a:solidFill>
              <a:round/>
            </a:ln>
            <a:effectLst/>
          </c:spPr>
          <c:marker>
            <c:symbol val="none"/>
          </c:marker>
          <c:cat>
            <c:strRef>
              <c:f>Consol!$I$88:$W$88</c:f>
              <c:strCache>
                <c:ptCount val="15"/>
                <c:pt idx="0">
                  <c:v>FY27</c:v>
                </c:pt>
                <c:pt idx="1">
                  <c:v>FY28</c:v>
                </c:pt>
                <c:pt idx="2">
                  <c:v>FY29</c:v>
                </c:pt>
                <c:pt idx="3">
                  <c:v>FY30</c:v>
                </c:pt>
                <c:pt idx="4">
                  <c:v>FY31</c:v>
                </c:pt>
                <c:pt idx="5">
                  <c:v>FY32</c:v>
                </c:pt>
                <c:pt idx="6">
                  <c:v>FY33</c:v>
                </c:pt>
                <c:pt idx="7">
                  <c:v>FY34</c:v>
                </c:pt>
                <c:pt idx="8">
                  <c:v>FY35</c:v>
                </c:pt>
                <c:pt idx="9">
                  <c:v>FY36</c:v>
                </c:pt>
                <c:pt idx="10">
                  <c:v>FY37</c:v>
                </c:pt>
                <c:pt idx="11">
                  <c:v>FY38</c:v>
                </c:pt>
                <c:pt idx="12">
                  <c:v>FY39</c:v>
                </c:pt>
                <c:pt idx="13">
                  <c:v>FY40</c:v>
                </c:pt>
                <c:pt idx="14">
                  <c:v>FY41</c:v>
                </c:pt>
              </c:strCache>
            </c:strRef>
          </c:cat>
          <c:val>
            <c:numRef>
              <c:f>Consol!$I$91:$R$91</c:f>
              <c:numCache>
                <c:formatCode>#,##0.0;[Red]\ \-#,##0.0;\ "-"</c:formatCode>
                <c:ptCount val="10"/>
                <c:pt idx="0">
                  <c:v>0.49668450373842293</c:v>
                </c:pt>
                <c:pt idx="1">
                  <c:v>0.49668450373842293</c:v>
                </c:pt>
                <c:pt idx="2">
                  <c:v>0.49668450373842293</c:v>
                </c:pt>
                <c:pt idx="3">
                  <c:v>0.49668450373842293</c:v>
                </c:pt>
                <c:pt idx="4">
                  <c:v>0.49668450373842293</c:v>
                </c:pt>
                <c:pt idx="5">
                  <c:v>0.49668450373842293</c:v>
                </c:pt>
                <c:pt idx="6">
                  <c:v>0.49668450373842293</c:v>
                </c:pt>
                <c:pt idx="7">
                  <c:v>0.49668450373842293</c:v>
                </c:pt>
                <c:pt idx="8">
                  <c:v>0.49668450373842293</c:v>
                </c:pt>
                <c:pt idx="9">
                  <c:v>0.49668450373842293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0-440B-9C44-4F49152E2503}"/>
            </c:ext>
          </c:extLst>
        </c:ser>
        <c:ser>
          <c:idx val="1"/>
          <c:order val="1"/>
          <c:tx>
            <c:strRef>
              <c:f>Consol!$H$92</c:f>
              <c:strCache>
                <c:ptCount val="1"/>
                <c:pt idx="0">
                  <c:v>Option 1 (base case) risk cost</c:v>
                </c:pt>
              </c:strCache>
            </c:strRef>
          </c:tx>
          <c:spPr>
            <a:ln w="28575" cap="rnd">
              <a:solidFill>
                <a:srgbClr val="FABFA8"/>
              </a:solidFill>
              <a:round/>
            </a:ln>
            <a:effectLst/>
          </c:spPr>
          <c:marker>
            <c:symbol val="none"/>
          </c:marker>
          <c:cat>
            <c:strRef>
              <c:f>Consol!$I$88:$W$88</c:f>
              <c:strCache>
                <c:ptCount val="15"/>
                <c:pt idx="0">
                  <c:v>FY27</c:v>
                </c:pt>
                <c:pt idx="1">
                  <c:v>FY28</c:v>
                </c:pt>
                <c:pt idx="2">
                  <c:v>FY29</c:v>
                </c:pt>
                <c:pt idx="3">
                  <c:v>FY30</c:v>
                </c:pt>
                <c:pt idx="4">
                  <c:v>FY31</c:v>
                </c:pt>
                <c:pt idx="5">
                  <c:v>FY32</c:v>
                </c:pt>
                <c:pt idx="6">
                  <c:v>FY33</c:v>
                </c:pt>
                <c:pt idx="7">
                  <c:v>FY34</c:v>
                </c:pt>
                <c:pt idx="8">
                  <c:v>FY35</c:v>
                </c:pt>
                <c:pt idx="9">
                  <c:v>FY36</c:v>
                </c:pt>
                <c:pt idx="10">
                  <c:v>FY37</c:v>
                </c:pt>
                <c:pt idx="11">
                  <c:v>FY38</c:v>
                </c:pt>
                <c:pt idx="12">
                  <c:v>FY39</c:v>
                </c:pt>
                <c:pt idx="13">
                  <c:v>FY40</c:v>
                </c:pt>
                <c:pt idx="14">
                  <c:v>FY41</c:v>
                </c:pt>
              </c:strCache>
            </c:strRef>
          </c:cat>
          <c:val>
            <c:numRef>
              <c:f>Consol!$I$92:$R$92</c:f>
              <c:numCache>
                <c:formatCode>#,##0.0;[Red]\ \-#,##0.0;\ "-"</c:formatCode>
                <c:ptCount val="10"/>
                <c:pt idx="0">
                  <c:v>0.47012185630573572</c:v>
                </c:pt>
                <c:pt idx="1">
                  <c:v>0.5184462539190503</c:v>
                </c:pt>
                <c:pt idx="2">
                  <c:v>0.57246916607549081</c:v>
                </c:pt>
                <c:pt idx="3">
                  <c:v>0.6329518288820023</c:v>
                </c:pt>
                <c:pt idx="4">
                  <c:v>0.70079826858071359</c:v>
                </c:pt>
                <c:pt idx="5">
                  <c:v>0.77721608971476608</c:v>
                </c:pt>
                <c:pt idx="6">
                  <c:v>0.8638132266937919</c:v>
                </c:pt>
                <c:pt idx="7">
                  <c:v>0.96190557748757954</c:v>
                </c:pt>
                <c:pt idx="8">
                  <c:v>1.0729634529849938</c:v>
                </c:pt>
                <c:pt idx="9">
                  <c:v>1.1989469902032777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80-440B-9C44-4F49152E2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8026431"/>
        <c:axId val="1578022271"/>
      </c:lineChart>
      <c:catAx>
        <c:axId val="15780264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" lastClr="FFFFFF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2271"/>
        <c:crosses val="autoZero"/>
        <c:auto val="1"/>
        <c:lblAlgn val="ctr"/>
        <c:lblOffset val="100"/>
        <c:noMultiLvlLbl val="0"/>
      </c:catAx>
      <c:valAx>
        <c:axId val="1578022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/>
              </a:solidFill>
              <a:round/>
            </a:ln>
            <a:effectLst/>
          </c:spPr>
        </c:majorGridlines>
        <c:numFmt formatCode="#,##0.0;[Red]\ \-#,##0.0;\ &quot;-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026431"/>
        <c:crosses val="autoZero"/>
        <c:crossBetween val="between"/>
      </c:valAx>
      <c:spPr>
        <a:solidFill>
          <a:srgbClr val="F2F2F2"/>
        </a:solidFill>
      </c:spPr>
    </c:plotArea>
    <c:legend>
      <c:legendPos val="b"/>
      <c:layout>
        <c:manualLayout>
          <c:xMode val="edge"/>
          <c:yMode val="edge"/>
          <c:x val="0.11724253472222222"/>
          <c:y val="0.895394146278088"/>
          <c:w val="0.7429276041666667"/>
          <c:h val="8.31411888515463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476250</xdr:colOff>
      <xdr:row>1</xdr:row>
      <xdr:rowOff>0</xdr:rowOff>
    </xdr:from>
    <xdr:to>
      <xdr:col>10</xdr:col>
      <xdr:colOff>301250</xdr:colOff>
      <xdr:row>2</xdr:row>
      <xdr:rowOff>138111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DC87F5-CD9D-4BC1-BDB3-0057C5778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190500"/>
          <a:ext cx="1044200" cy="433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114609</xdr:colOff>
      <xdr:row>38</xdr:row>
      <xdr:rowOff>110318</xdr:rowOff>
    </xdr:from>
    <xdr:to>
      <xdr:col>5</xdr:col>
      <xdr:colOff>125991</xdr:colOff>
      <xdr:row>57</xdr:row>
      <xdr:rowOff>117553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4FA90B-26EA-4B2F-BB30-10702267B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729751</xdr:colOff>
          <xdr:row>8</xdr:row>
          <xdr:rowOff>118773</xdr:rowOff>
        </xdr:from>
        <xdr:to>
          <xdr:col>13</xdr:col>
          <xdr:colOff>53827</xdr:colOff>
          <xdr:row>10</xdr:row>
          <xdr:rowOff>131089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E82B1651-56B8-002E-EA93-9D5D6C5D809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ata!$AA$31:$AD$32" spid="_x0000_s2526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799168" y="1536940"/>
              <a:ext cx="3596779" cy="329816"/>
            </a:xfrm>
            <a:prstGeom prst="rect">
              <a:avLst/>
            </a:prstGeom>
            <a:solidFill>
              <a:schemeClr val="bg1"/>
            </a:solidFill>
            <a:effectLst/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433916</xdr:colOff>
          <xdr:row>0</xdr:row>
          <xdr:rowOff>232834</xdr:rowOff>
        </xdr:from>
        <xdr:to>
          <xdr:col>18</xdr:col>
          <xdr:colOff>535516</xdr:colOff>
          <xdr:row>6</xdr:row>
          <xdr:rowOff>93134</xdr:rowOff>
        </xdr:to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8F508DEC-47D7-CD31-F6EB-2DEF0BD75E9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Data!$AA$14:$AA$19" spid="_x0000_s25270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1641666" y="232834"/>
              <a:ext cx="1477433" cy="96202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C-Citipower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1079BF"/>
    </a:accent1>
    <a:accent2>
      <a:srgbClr val="ACD0E8"/>
    </a:accent2>
    <a:accent3>
      <a:srgbClr val="DCDCDC"/>
    </a:accent3>
    <a:accent4>
      <a:srgbClr val="101F5B"/>
    </a:accent4>
    <a:accent5>
      <a:srgbClr val="1F3B8A"/>
    </a:accent5>
    <a:accent6>
      <a:srgbClr val="4C62A1"/>
    </a:accent6>
    <a:hlink>
      <a:srgbClr val="000000"/>
    </a:hlink>
    <a:folHlink>
      <a:srgbClr val="00000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F4901-3D0A-4EBD-94EE-CDE4003CE159}">
  <sheetPr codeName="Sheet11">
    <tabColor theme="2" tint="-0.749992370372631"/>
  </sheetPr>
  <dimension ref="A1:S41"/>
  <sheetViews>
    <sheetView showGridLines="0" tabSelected="1" zoomScaleNormal="100" workbookViewId="0">
      <selection activeCell="A33" sqref="A33"/>
    </sheetView>
  </sheetViews>
  <sheetFormatPr defaultColWidth="0" defaultRowHeight="15" customHeight="1" zeroHeight="1" x14ac:dyDescent="0.25"/>
  <cols>
    <col min="1" max="1" width="8" style="322" customWidth="1"/>
    <col min="2" max="2" width="1.875" style="322" customWidth="1"/>
    <col min="3" max="3" width="14" style="322" customWidth="1"/>
    <col min="4" max="4" width="8" style="322" customWidth="1"/>
    <col min="5" max="5" width="9.375" style="322" customWidth="1"/>
    <col min="6" max="11" width="8" style="322" customWidth="1"/>
    <col min="12" max="19" width="8" style="322" hidden="1" customWidth="1"/>
    <col min="20" max="16384" width="0" style="322" hidden="1"/>
  </cols>
  <sheetData>
    <row r="1" spans="1:19" x14ac:dyDescent="0.25">
      <c r="A1" s="406"/>
    </row>
    <row r="2" spans="1:19" ht="23.25" x14ac:dyDescent="0.35">
      <c r="A2" s="406"/>
      <c r="C2" s="407" t="s">
        <v>43</v>
      </c>
      <c r="D2" s="408"/>
      <c r="E2" s="408"/>
    </row>
    <row r="3" spans="1:19" ht="15.75" x14ac:dyDescent="0.25">
      <c r="A3" s="406"/>
      <c r="C3" s="409" t="s">
        <v>1754</v>
      </c>
      <c r="D3" s="408"/>
      <c r="E3" s="408"/>
    </row>
    <row r="4" spans="1:19" x14ac:dyDescent="0.25">
      <c r="A4" s="406"/>
      <c r="D4" s="408"/>
      <c r="E4" s="408"/>
    </row>
    <row r="5" spans="1:19" x14ac:dyDescent="0.25">
      <c r="A5" s="406"/>
      <c r="C5" s="410" t="s">
        <v>1921</v>
      </c>
    </row>
    <row r="6" spans="1:19" x14ac:dyDescent="0.25">
      <c r="A6" s="406"/>
      <c r="C6" s="411" t="s">
        <v>1755</v>
      </c>
      <c r="D6" s="444">
        <v>4.1100000000000003</v>
      </c>
      <c r="E6" s="411"/>
    </row>
    <row r="7" spans="1:19" x14ac:dyDescent="0.25">
      <c r="A7" s="406"/>
      <c r="F7" s="412"/>
      <c r="G7" s="412"/>
      <c r="H7" s="412"/>
      <c r="J7" s="412"/>
      <c r="K7" s="412"/>
      <c r="L7" s="412"/>
      <c r="M7" s="412"/>
      <c r="N7" s="412"/>
      <c r="O7" s="412"/>
      <c r="P7" s="412"/>
      <c r="Q7" s="412"/>
      <c r="R7" s="412"/>
      <c r="S7" s="412"/>
    </row>
    <row r="8" spans="1:19" x14ac:dyDescent="0.25">
      <c r="A8" s="406"/>
      <c r="C8" s="413">
        <v>45688</v>
      </c>
      <c r="F8" s="412"/>
      <c r="G8" s="412"/>
      <c r="H8" s="412"/>
      <c r="J8" s="412"/>
      <c r="K8" s="412"/>
      <c r="L8" s="412"/>
      <c r="M8" s="412"/>
      <c r="N8" s="412"/>
      <c r="O8" s="412"/>
      <c r="P8" s="412"/>
      <c r="Q8" s="412"/>
      <c r="R8" s="412"/>
      <c r="S8" s="412"/>
    </row>
    <row r="9" spans="1:19" x14ac:dyDescent="0.25">
      <c r="A9" s="406"/>
      <c r="C9" s="414"/>
      <c r="D9" s="414"/>
      <c r="F9" s="412"/>
      <c r="G9" s="412"/>
      <c r="H9" s="412"/>
      <c r="I9" s="412"/>
      <c r="J9" s="412"/>
      <c r="K9" s="412"/>
      <c r="L9" s="412"/>
      <c r="M9" s="412"/>
      <c r="N9" s="412"/>
      <c r="O9" s="412"/>
      <c r="P9" s="412"/>
      <c r="Q9" s="412"/>
      <c r="R9" s="412"/>
      <c r="S9" s="412"/>
    </row>
    <row r="10" spans="1:19" x14ac:dyDescent="0.25">
      <c r="A10" s="406"/>
      <c r="C10" s="414"/>
      <c r="D10" s="414"/>
      <c r="F10" s="412"/>
      <c r="G10" s="412"/>
      <c r="H10" s="412"/>
      <c r="I10" s="412"/>
      <c r="J10" s="412"/>
      <c r="K10" s="412"/>
      <c r="L10" s="412"/>
      <c r="M10" s="412"/>
      <c r="N10" s="412"/>
      <c r="O10" s="412"/>
      <c r="P10" s="412"/>
      <c r="Q10" s="412"/>
      <c r="R10" s="412"/>
      <c r="S10" s="412"/>
    </row>
    <row r="11" spans="1:19" x14ac:dyDescent="0.25">
      <c r="A11" s="406"/>
      <c r="C11" s="414"/>
      <c r="D11" s="414"/>
      <c r="F11" s="412"/>
      <c r="G11" s="412"/>
      <c r="H11" s="412"/>
      <c r="I11" s="412"/>
      <c r="J11" s="412"/>
      <c r="K11" s="412"/>
      <c r="L11" s="412"/>
      <c r="M11" s="412"/>
      <c r="N11" s="412"/>
      <c r="O11" s="412"/>
      <c r="P11" s="412"/>
      <c r="Q11" s="412"/>
      <c r="R11" s="412"/>
      <c r="S11" s="412"/>
    </row>
    <row r="12" spans="1:19" x14ac:dyDescent="0.25">
      <c r="A12" s="406"/>
      <c r="C12" s="414"/>
      <c r="D12" s="414"/>
      <c r="F12" s="412"/>
      <c r="G12" s="412"/>
      <c r="H12" s="412"/>
      <c r="I12" s="412"/>
      <c r="J12" s="412"/>
      <c r="K12" s="412"/>
      <c r="L12" s="412"/>
      <c r="M12" s="412"/>
      <c r="N12" s="412"/>
      <c r="O12" s="412"/>
      <c r="P12" s="412"/>
      <c r="Q12" s="412"/>
      <c r="R12" s="412"/>
      <c r="S12" s="412"/>
    </row>
    <row r="13" spans="1:19" x14ac:dyDescent="0.25">
      <c r="A13" s="406"/>
      <c r="C13" s="414"/>
      <c r="D13" s="414"/>
      <c r="F13" s="412"/>
      <c r="G13" s="412"/>
      <c r="H13" s="412"/>
      <c r="I13" s="412"/>
      <c r="J13" s="412"/>
      <c r="K13" s="412"/>
      <c r="L13" s="412"/>
      <c r="M13" s="412"/>
      <c r="N13" s="412"/>
      <c r="O13" s="412"/>
      <c r="P13" s="412"/>
      <c r="Q13" s="412"/>
      <c r="R13" s="412"/>
      <c r="S13" s="412"/>
    </row>
    <row r="14" spans="1:19" x14ac:dyDescent="0.25">
      <c r="A14" s="406"/>
      <c r="C14" s="412"/>
      <c r="D14" s="412"/>
      <c r="E14" s="412"/>
      <c r="F14" s="412"/>
      <c r="G14" s="412"/>
      <c r="H14" s="412"/>
      <c r="I14" s="412"/>
      <c r="J14" s="412"/>
      <c r="K14" s="412"/>
      <c r="L14" s="412"/>
      <c r="M14" s="412"/>
      <c r="N14" s="412"/>
      <c r="O14" s="412"/>
      <c r="P14" s="412"/>
      <c r="Q14" s="412"/>
      <c r="R14" s="412"/>
      <c r="S14" s="412"/>
    </row>
    <row r="15" spans="1:19" x14ac:dyDescent="0.25">
      <c r="A15" s="406"/>
      <c r="C15" s="410"/>
      <c r="D15" s="412"/>
      <c r="E15" s="412"/>
      <c r="F15" s="412"/>
      <c r="G15" s="412"/>
      <c r="H15" s="412"/>
      <c r="I15" s="412"/>
      <c r="J15" s="412"/>
      <c r="K15" s="412"/>
      <c r="L15" s="412"/>
      <c r="M15" s="412"/>
      <c r="N15" s="412"/>
      <c r="O15" s="412"/>
      <c r="P15" s="412"/>
      <c r="Q15" s="412"/>
      <c r="R15" s="412"/>
      <c r="S15" s="412"/>
    </row>
    <row r="16" spans="1:19" x14ac:dyDescent="0.25">
      <c r="A16" s="406"/>
      <c r="C16" s="410"/>
      <c r="D16" s="412"/>
      <c r="E16" s="412"/>
      <c r="F16" s="412"/>
      <c r="G16" s="412"/>
      <c r="H16" s="412"/>
      <c r="I16" s="412"/>
      <c r="J16" s="412"/>
      <c r="K16" s="412"/>
      <c r="L16" s="412"/>
      <c r="M16" s="412"/>
      <c r="N16" s="412"/>
      <c r="O16" s="412"/>
      <c r="P16" s="412"/>
      <c r="Q16" s="412"/>
      <c r="R16" s="412"/>
      <c r="S16" s="412"/>
    </row>
    <row r="17" spans="1:19" x14ac:dyDescent="0.25">
      <c r="A17" s="406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412"/>
      <c r="Q17" s="412"/>
      <c r="R17" s="412"/>
      <c r="S17" s="412"/>
    </row>
    <row r="18" spans="1:19" x14ac:dyDescent="0.25">
      <c r="A18" s="406"/>
      <c r="C18" s="412"/>
      <c r="D18" s="412"/>
      <c r="E18" s="412"/>
      <c r="F18" s="412"/>
      <c r="G18" s="412"/>
      <c r="H18" s="412"/>
      <c r="I18" s="412"/>
      <c r="J18" s="412"/>
      <c r="K18" s="412"/>
      <c r="L18" s="412"/>
      <c r="M18" s="412"/>
      <c r="N18" s="412"/>
      <c r="O18" s="412"/>
      <c r="P18" s="412"/>
      <c r="Q18" s="412"/>
      <c r="R18" s="412"/>
      <c r="S18" s="412"/>
    </row>
    <row r="19" spans="1:19" x14ac:dyDescent="0.25">
      <c r="A19" s="406"/>
      <c r="C19" s="412"/>
      <c r="D19" s="412"/>
      <c r="E19" s="412"/>
      <c r="F19" s="412"/>
      <c r="G19"/>
      <c r="H19" s="412"/>
      <c r="I19" s="412"/>
      <c r="J19" s="412"/>
      <c r="K19" s="412"/>
      <c r="L19" s="412"/>
      <c r="M19" s="412"/>
      <c r="N19" s="412"/>
      <c r="O19" s="412"/>
      <c r="P19" s="412"/>
      <c r="Q19" s="412"/>
      <c r="R19" s="412"/>
      <c r="S19" s="412"/>
    </row>
    <row r="20" spans="1:19" x14ac:dyDescent="0.25">
      <c r="A20" s="406"/>
      <c r="C20" s="412"/>
      <c r="D20" s="412"/>
      <c r="E20" s="412"/>
      <c r="F20" s="412"/>
      <c r="G20" s="412"/>
      <c r="H20" s="412"/>
      <c r="I20" s="412"/>
      <c r="J20" s="412"/>
      <c r="K20" s="412"/>
      <c r="L20" s="412"/>
      <c r="M20" s="412"/>
      <c r="N20" s="412"/>
      <c r="O20" s="412"/>
      <c r="P20" s="412"/>
      <c r="Q20" s="412"/>
      <c r="R20" s="412"/>
      <c r="S20" s="412"/>
    </row>
    <row r="21" spans="1:19" x14ac:dyDescent="0.25">
      <c r="A21" s="406"/>
      <c r="C21" s="412"/>
      <c r="D21" s="412"/>
      <c r="E21" s="412"/>
      <c r="F21" s="412"/>
      <c r="G21" s="412"/>
      <c r="H21" s="412"/>
      <c r="I21" s="412"/>
      <c r="J21" s="412"/>
      <c r="K21" s="412"/>
      <c r="L21" s="412"/>
      <c r="M21" s="412"/>
      <c r="N21" s="412"/>
      <c r="O21" s="412"/>
      <c r="P21" s="412"/>
      <c r="Q21" s="412"/>
      <c r="R21" s="412"/>
      <c r="S21" s="412"/>
    </row>
    <row r="22" spans="1:19" x14ac:dyDescent="0.25">
      <c r="A22" s="406"/>
      <c r="C22" s="412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412"/>
      <c r="Q22" s="412"/>
      <c r="R22" s="412"/>
      <c r="S22" s="412"/>
    </row>
    <row r="23" spans="1:19" x14ac:dyDescent="0.25">
      <c r="A23" s="406"/>
      <c r="C23" s="412"/>
      <c r="D23" s="412"/>
      <c r="E23" s="412"/>
      <c r="F23" s="412"/>
      <c r="G23" s="412"/>
      <c r="H23" s="412"/>
      <c r="I23" s="412"/>
      <c r="J23" s="412"/>
      <c r="K23" s="412"/>
      <c r="L23" s="412"/>
      <c r="M23" s="412"/>
      <c r="N23" s="412"/>
      <c r="O23" s="412"/>
      <c r="P23" s="412"/>
      <c r="Q23" s="412"/>
      <c r="R23" s="412"/>
      <c r="S23" s="412"/>
    </row>
    <row r="24" spans="1:19" x14ac:dyDescent="0.25">
      <c r="A24" s="406"/>
      <c r="C24" s="412"/>
      <c r="D24" s="412"/>
      <c r="E24" s="412"/>
      <c r="F24" s="412"/>
      <c r="G24" s="412"/>
      <c r="H24" s="412"/>
      <c r="I24" s="412"/>
      <c r="J24" s="412"/>
      <c r="K24" s="412"/>
      <c r="L24" s="412"/>
      <c r="M24" s="412"/>
      <c r="N24" s="412"/>
      <c r="O24" s="412"/>
      <c r="P24" s="412"/>
      <c r="Q24" s="412"/>
      <c r="R24" s="412"/>
      <c r="S24" s="412"/>
    </row>
    <row r="25" spans="1:19" x14ac:dyDescent="0.25">
      <c r="A25" s="406"/>
      <c r="C25" s="412"/>
      <c r="D25" s="412"/>
      <c r="E25" s="412"/>
      <c r="F25" s="412"/>
      <c r="G25" s="412"/>
      <c r="H25" s="412"/>
      <c r="I25" s="412"/>
      <c r="J25" s="412"/>
      <c r="K25" s="412"/>
      <c r="L25" s="412"/>
      <c r="M25" s="412"/>
      <c r="N25" s="412"/>
      <c r="O25" s="412"/>
      <c r="P25" s="412"/>
      <c r="Q25" s="412"/>
      <c r="R25" s="412"/>
      <c r="S25" s="412"/>
    </row>
    <row r="26" spans="1:19" x14ac:dyDescent="0.25">
      <c r="A26" s="406"/>
      <c r="C26" s="412"/>
      <c r="D26" s="412"/>
      <c r="E26" s="412"/>
      <c r="F26" s="412"/>
      <c r="G26" s="412"/>
      <c r="H26" s="412"/>
      <c r="I26" s="412"/>
      <c r="J26" s="412"/>
      <c r="K26" s="412"/>
      <c r="L26" s="412"/>
      <c r="M26" s="412"/>
      <c r="N26" s="412"/>
      <c r="O26" s="412"/>
      <c r="P26" s="412"/>
      <c r="Q26" s="412"/>
      <c r="R26" s="412"/>
      <c r="S26" s="412"/>
    </row>
    <row r="27" spans="1:19" x14ac:dyDescent="0.25">
      <c r="A27" s="406"/>
      <c r="C27" s="412"/>
      <c r="D27" s="412"/>
      <c r="E27" s="412"/>
      <c r="F27" s="412"/>
      <c r="G27" s="412"/>
      <c r="H27" s="412"/>
      <c r="I27" s="412"/>
      <c r="J27" s="412"/>
      <c r="K27" s="412"/>
      <c r="L27" s="412"/>
      <c r="M27" s="412"/>
      <c r="N27" s="412"/>
      <c r="O27" s="412"/>
      <c r="P27" s="412"/>
      <c r="Q27" s="412"/>
      <c r="R27" s="412"/>
      <c r="S27" s="412"/>
    </row>
    <row r="28" spans="1:19" x14ac:dyDescent="0.25">
      <c r="A28" s="406"/>
      <c r="C28" s="412"/>
      <c r="D28" s="412"/>
      <c r="E28" s="412"/>
      <c r="F28" s="412"/>
      <c r="G28" s="412"/>
      <c r="H28" s="412"/>
      <c r="I28" s="412"/>
      <c r="J28" s="412"/>
      <c r="K28" s="412"/>
      <c r="L28" s="412"/>
      <c r="M28" s="412"/>
      <c r="N28" s="412"/>
      <c r="O28" s="412"/>
      <c r="P28" s="412"/>
      <c r="Q28" s="412"/>
      <c r="R28" s="412"/>
      <c r="S28" s="412"/>
    </row>
    <row r="29" spans="1:19" x14ac:dyDescent="0.25">
      <c r="A29" s="406"/>
      <c r="C29" s="412"/>
      <c r="D29" s="412"/>
      <c r="E29" s="412"/>
      <c r="F29" s="412"/>
      <c r="G29" s="412"/>
      <c r="H29" s="412"/>
      <c r="I29" s="412"/>
      <c r="J29" s="412"/>
      <c r="K29" s="412"/>
      <c r="L29" s="412"/>
      <c r="M29" s="412"/>
      <c r="N29" s="412"/>
      <c r="O29" s="412"/>
      <c r="P29" s="412"/>
      <c r="Q29" s="412"/>
      <c r="R29" s="412"/>
      <c r="S29" s="412"/>
    </row>
    <row r="30" spans="1:19" x14ac:dyDescent="0.25">
      <c r="A30" s="406"/>
      <c r="C30" s="412"/>
      <c r="E30" s="412"/>
      <c r="F30" s="412"/>
      <c r="G30" s="412"/>
      <c r="H30" s="412"/>
      <c r="I30" s="412"/>
      <c r="J30" s="412"/>
      <c r="K30" s="412"/>
      <c r="L30" s="412"/>
      <c r="M30" s="412"/>
      <c r="N30" s="412"/>
      <c r="O30" s="412"/>
      <c r="P30" s="412"/>
      <c r="Q30" s="412"/>
      <c r="R30" s="412"/>
      <c r="S30" s="412"/>
    </row>
    <row r="31" spans="1:19" x14ac:dyDescent="0.25">
      <c r="A31" s="406"/>
      <c r="C31" s="412"/>
      <c r="D31" s="412"/>
      <c r="E31" s="412"/>
      <c r="F31" s="412"/>
      <c r="G31" s="412"/>
      <c r="H31" s="412"/>
      <c r="I31" s="412"/>
      <c r="J31" s="412"/>
      <c r="K31" s="412"/>
      <c r="L31" s="412"/>
      <c r="M31" s="412"/>
      <c r="N31" s="412"/>
      <c r="O31" s="412"/>
      <c r="P31" s="412"/>
      <c r="Q31" s="412"/>
      <c r="R31" s="412"/>
      <c r="S31" s="412"/>
    </row>
    <row r="32" spans="1:19" x14ac:dyDescent="0.25">
      <c r="A32" s="406"/>
      <c r="C32" s="412"/>
      <c r="D32" s="412"/>
      <c r="E32" s="412"/>
      <c r="F32" s="412"/>
      <c r="G32" s="412"/>
      <c r="H32" s="412"/>
      <c r="I32" s="412"/>
      <c r="J32" s="412"/>
      <c r="K32" s="412"/>
      <c r="L32" s="412"/>
      <c r="M32" s="412"/>
      <c r="N32" s="412"/>
      <c r="O32" s="412"/>
      <c r="P32" s="412"/>
      <c r="Q32" s="412"/>
      <c r="R32" s="412"/>
      <c r="S32" s="412"/>
    </row>
    <row r="33" spans="1:19" x14ac:dyDescent="0.25">
      <c r="A33" s="406"/>
      <c r="E33" s="412"/>
      <c r="F33" s="412"/>
      <c r="G33" s="412"/>
      <c r="H33" s="412"/>
      <c r="I33" s="412"/>
      <c r="J33" s="412"/>
      <c r="K33" s="412"/>
      <c r="L33" s="412"/>
      <c r="M33" s="412"/>
      <c r="N33" s="412"/>
      <c r="O33" s="412"/>
      <c r="P33" s="412"/>
      <c r="Q33" s="412"/>
      <c r="R33" s="412"/>
      <c r="S33" s="412"/>
    </row>
    <row r="34" spans="1:19" x14ac:dyDescent="0.25">
      <c r="A34" s="406"/>
      <c r="C34" s="412"/>
      <c r="D34" s="412"/>
      <c r="E34" s="412"/>
      <c r="F34" s="412"/>
      <c r="G34" s="412"/>
      <c r="H34" s="412"/>
      <c r="I34" s="412"/>
      <c r="J34" s="412"/>
      <c r="K34" s="412"/>
      <c r="L34" s="412"/>
      <c r="M34" s="412"/>
      <c r="N34" s="412"/>
      <c r="O34" s="412"/>
      <c r="P34" s="412"/>
      <c r="Q34" s="412"/>
      <c r="R34" s="412"/>
      <c r="S34" s="412"/>
    </row>
    <row r="35" spans="1:19" x14ac:dyDescent="0.25">
      <c r="A35" s="406"/>
      <c r="C35" s="412"/>
      <c r="D35" s="412"/>
      <c r="E35" s="412"/>
      <c r="F35" s="412"/>
      <c r="G35" s="412"/>
      <c r="H35" s="412"/>
      <c r="I35" s="412"/>
      <c r="J35" s="412"/>
      <c r="K35" s="412"/>
      <c r="L35" s="412"/>
      <c r="M35" s="412"/>
      <c r="N35" s="412"/>
      <c r="O35" s="412"/>
      <c r="P35" s="412"/>
      <c r="Q35" s="412"/>
      <c r="R35" s="412"/>
      <c r="S35" s="412"/>
    </row>
    <row r="36" spans="1:19" x14ac:dyDescent="0.25">
      <c r="A36" s="406"/>
    </row>
    <row r="37" spans="1:19" x14ac:dyDescent="0.25">
      <c r="A37" s="406"/>
    </row>
    <row r="38" spans="1:19" x14ac:dyDescent="0.25">
      <c r="A38" s="406"/>
    </row>
    <row r="39" spans="1:19" x14ac:dyDescent="0.25">
      <c r="A39" s="406"/>
    </row>
    <row r="40" spans="1:19" x14ac:dyDescent="0.25">
      <c r="A40" s="406">
        <f ca="1">_xlfn.SHEETS()</f>
        <v>15</v>
      </c>
    </row>
    <row r="41" spans="1:19" x14ac:dyDescent="0.25">
      <c r="A41" s="406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1737E-41CF-42A2-A119-76A4B8382B50}">
  <sheetPr codeName="Sheet19">
    <tabColor rgb="FFFFFF00"/>
    <pageSetUpPr fitToPage="1"/>
  </sheetPr>
  <dimension ref="A1:AK1328"/>
  <sheetViews>
    <sheetView showGridLines="0" zoomScale="70" zoomScaleNormal="70" workbookViewId="0">
      <pane xSplit="7" ySplit="10" topLeftCell="H11" activePane="bottomRight" state="frozen"/>
      <selection activeCell="D33" sqref="D33"/>
      <selection pane="topRight" activeCell="D33" sqref="D33"/>
      <selection pane="bottomLeft" activeCell="D33" sqref="D33"/>
      <selection pane="bottomRight" activeCell="H11" sqref="H11"/>
    </sheetView>
  </sheetViews>
  <sheetFormatPr defaultColWidth="0" defaultRowHeight="12.75" zeroHeight="1" outlineLevelRow="1" x14ac:dyDescent="0.2"/>
  <cols>
    <col min="1" max="1" width="8.125" style="10" customWidth="1"/>
    <col min="2" max="2" width="20.75" style="10" customWidth="1"/>
    <col min="3" max="3" width="20.5" style="10" customWidth="1"/>
    <col min="4" max="4" width="16.875" style="10" bestFit="1" customWidth="1"/>
    <col min="5" max="5" width="12.375" style="10" customWidth="1"/>
    <col min="6" max="6" width="14.25" customWidth="1"/>
    <col min="7" max="7" width="11.625" style="10" customWidth="1"/>
    <col min="8" max="8" width="10" style="10" customWidth="1"/>
    <col min="9" max="33" width="11" style="10" customWidth="1"/>
    <col min="34" max="35" width="9" style="10" customWidth="1"/>
    <col min="36" max="37" width="0" style="10" hidden="1" customWidth="1"/>
    <col min="38" max="16384" width="9" style="10" hidden="1"/>
  </cols>
  <sheetData>
    <row r="1" spans="1:33" s="8" customFormat="1" ht="18.75" x14ac:dyDescent="0.3">
      <c r="A1" s="15" t="str">
        <f>bus</f>
        <v>CitiPower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</row>
    <row r="2" spans="1:33" s="8" customFormat="1" ht="18.75" x14ac:dyDescent="0.3">
      <c r="A2" s="56" t="str">
        <f>proj</f>
        <v>Relay replacements</v>
      </c>
      <c r="B2" s="56"/>
      <c r="C2" s="56"/>
      <c r="D2" s="56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</row>
    <row r="3" spans="1:33" s="2" customFormat="1" ht="18.75" x14ac:dyDescent="0.3">
      <c r="A3" s="206" t="s">
        <v>226</v>
      </c>
      <c r="B3" s="5"/>
      <c r="D3" s="34"/>
      <c r="E3" s="34"/>
      <c r="F3" s="3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</row>
    <row r="4" spans="1:33" s="2" customFormat="1" ht="6.75" customHeight="1" x14ac:dyDescent="0.2">
      <c r="A4" s="115"/>
      <c r="B4" s="115"/>
      <c r="D4" s="116"/>
      <c r="E4" s="116"/>
      <c r="F4" s="116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</row>
    <row r="5" spans="1:33" s="2" customFormat="1" hidden="1" outlineLevel="1" x14ac:dyDescent="0.2">
      <c r="A5" s="116" t="s">
        <v>197</v>
      </c>
      <c r="B5" s="116"/>
      <c r="D5" s="117"/>
      <c r="E5" s="116"/>
      <c r="F5" s="116"/>
      <c r="G5" s="101"/>
      <c r="H5" s="191">
        <f>Consol!H5</f>
        <v>0</v>
      </c>
      <c r="I5" s="191">
        <f>Consol!I5</f>
        <v>0.98294637436598087</v>
      </c>
      <c r="J5" s="191">
        <f>Consol!J5</f>
        <v>0.94970664189949849</v>
      </c>
      <c r="K5" s="191">
        <f>Consol!K5</f>
        <v>0.91759095835700344</v>
      </c>
      <c r="L5" s="191">
        <f>Consol!L5</f>
        <v>0.88656131242222558</v>
      </c>
      <c r="M5" s="191">
        <f>Consol!M5</f>
        <v>0.85658097818572532</v>
      </c>
      <c r="N5" s="191">
        <f>Consol!N5</f>
        <v>0.8276144716770294</v>
      </c>
      <c r="O5" s="191">
        <f>Consol!O5</f>
        <v>0.79962750886669509</v>
      </c>
      <c r="P5" s="191">
        <f>Consol!P5</f>
        <v>0.77258696508859437</v>
      </c>
      <c r="Q5" s="191">
        <f>Consol!Q5</f>
        <v>0.74646083583439071</v>
      </c>
      <c r="R5" s="191">
        <f>Consol!R5</f>
        <v>0.72121819887380756</v>
      </c>
      <c r="S5" s="191">
        <f>Consol!S5</f>
        <v>0.69682917765585273</v>
      </c>
      <c r="T5" s="191">
        <f>Consol!T5</f>
        <v>0.67326490594768384</v>
      </c>
      <c r="U5" s="191">
        <f>Consol!U5</f>
        <v>0.6504974936692598</v>
      </c>
      <c r="V5" s="191">
        <f>Consol!V5</f>
        <v>0.62849999388334288</v>
      </c>
      <c r="W5" s="191">
        <f>Consol!W5</f>
        <v>0.60724637090178057</v>
      </c>
      <c r="X5" s="191">
        <f>Consol!X5</f>
        <v>0.58671146947031949</v>
      </c>
      <c r="Y5" s="191">
        <f>Consol!Y5</f>
        <v>0.56687098499547783</v>
      </c>
      <c r="Z5" s="191">
        <f>Consol!Z5</f>
        <v>0.54770143477823952</v>
      </c>
      <c r="AA5" s="191">
        <f>Consol!AA5</f>
        <v>0.52918013022052135</v>
      </c>
      <c r="AB5" s="191">
        <f>Consol!AB5</f>
        <v>0.5112851499715183</v>
      </c>
      <c r="AC5" s="191">
        <f>Consol!AC5</f>
        <v>0.4939953139821433</v>
      </c>
      <c r="AD5" s="191">
        <f>Consol!AD5</f>
        <v>0.47729015843685346</v>
      </c>
      <c r="AE5" s="191">
        <f>Consol!AE5</f>
        <v>0.46114991153319179</v>
      </c>
      <c r="AF5" s="191">
        <f>Consol!AF5</f>
        <v>0.4455554700803786</v>
      </c>
      <c r="AG5" s="191">
        <f>Consol!AG5</f>
        <v>0.43048837688925473</v>
      </c>
    </row>
    <row r="6" spans="1:33" s="2" customFormat="1" hidden="1" outlineLevel="1" x14ac:dyDescent="0.2">
      <c r="A6" s="192" t="str">
        <f>'Option1 (base case)'!A6</f>
        <v>Count</v>
      </c>
      <c r="B6" s="116"/>
      <c r="D6" s="117"/>
      <c r="E6" s="116"/>
      <c r="F6" s="116"/>
      <c r="G6" s="101"/>
      <c r="H6" s="192">
        <f>Consol!H6</f>
        <v>0</v>
      </c>
      <c r="I6" s="192">
        <f>Consol!I6</f>
        <v>1</v>
      </c>
      <c r="J6" s="192">
        <f>Consol!J6</f>
        <v>2</v>
      </c>
      <c r="K6" s="192">
        <f>Consol!K6</f>
        <v>3</v>
      </c>
      <c r="L6" s="192">
        <f>Consol!L6</f>
        <v>4</v>
      </c>
      <c r="M6" s="192">
        <f>Consol!M6</f>
        <v>5</v>
      </c>
      <c r="N6" s="192">
        <f>Consol!N6</f>
        <v>6</v>
      </c>
      <c r="O6" s="192">
        <f>Consol!O6</f>
        <v>7</v>
      </c>
      <c r="P6" s="192">
        <f>Consol!P6</f>
        <v>8</v>
      </c>
      <c r="Q6" s="192">
        <f>Consol!Q6</f>
        <v>9</v>
      </c>
      <c r="R6" s="192">
        <f>Consol!R6</f>
        <v>10</v>
      </c>
      <c r="S6" s="192">
        <f>Consol!S6</f>
        <v>11</v>
      </c>
      <c r="T6" s="192">
        <f>Consol!T6</f>
        <v>12</v>
      </c>
      <c r="U6" s="192">
        <f>Consol!U6</f>
        <v>13</v>
      </c>
      <c r="V6" s="192">
        <f>Consol!V6</f>
        <v>14</v>
      </c>
      <c r="W6" s="192">
        <f>Consol!W6</f>
        <v>15</v>
      </c>
      <c r="X6" s="192">
        <f>Consol!X6</f>
        <v>16</v>
      </c>
      <c r="Y6" s="192">
        <f>Consol!Y6</f>
        <v>17</v>
      </c>
      <c r="Z6" s="192">
        <f>Consol!Z6</f>
        <v>18</v>
      </c>
      <c r="AA6" s="192">
        <f>Consol!AA6</f>
        <v>19</v>
      </c>
      <c r="AB6" s="192">
        <f>Consol!AB6</f>
        <v>20</v>
      </c>
      <c r="AC6" s="192">
        <f>Consol!AC6</f>
        <v>21</v>
      </c>
      <c r="AD6" s="192">
        <f>Consol!AD6</f>
        <v>22</v>
      </c>
      <c r="AE6" s="192">
        <f>Consol!AE6</f>
        <v>23</v>
      </c>
      <c r="AF6" s="192">
        <f>Consol!AF6</f>
        <v>24</v>
      </c>
      <c r="AG6" s="192">
        <f>Consol!AG6</f>
        <v>25</v>
      </c>
    </row>
    <row r="7" spans="1:33" s="2" customFormat="1" collapsed="1" x14ac:dyDescent="0.2">
      <c r="A7" s="116" t="s">
        <v>198</v>
      </c>
      <c r="B7" s="116"/>
      <c r="D7" s="117"/>
      <c r="E7" s="116"/>
      <c r="F7" s="116"/>
      <c r="G7" s="101"/>
      <c r="H7" s="259" t="b">
        <f>Consol!H7</f>
        <v>1</v>
      </c>
      <c r="I7" s="259" t="b">
        <f>Consol!I7</f>
        <v>1</v>
      </c>
      <c r="J7" s="259" t="b">
        <f>Consol!J7</f>
        <v>1</v>
      </c>
      <c r="K7" s="259" t="b">
        <f>Consol!K7</f>
        <v>1</v>
      </c>
      <c r="L7" s="259" t="b">
        <f>Consol!L7</f>
        <v>1</v>
      </c>
      <c r="M7" s="259" t="b">
        <f>Consol!M7</f>
        <v>1</v>
      </c>
      <c r="N7" s="259" t="b">
        <f>Consol!N7</f>
        <v>1</v>
      </c>
      <c r="O7" s="259" t="b">
        <f>Consol!O7</f>
        <v>1</v>
      </c>
      <c r="P7" s="259" t="b">
        <f>Consol!P7</f>
        <v>1</v>
      </c>
      <c r="Q7" s="259" t="b">
        <f>Consol!Q7</f>
        <v>1</v>
      </c>
      <c r="R7" s="259" t="b">
        <f>Consol!R7</f>
        <v>1</v>
      </c>
      <c r="S7" s="259" t="b">
        <f>Consol!S7</f>
        <v>1</v>
      </c>
      <c r="T7" s="259" t="b">
        <f>Consol!T7</f>
        <v>1</v>
      </c>
      <c r="U7" s="259" t="b">
        <f>Consol!U7</f>
        <v>1</v>
      </c>
      <c r="V7" s="259" t="b">
        <f>Consol!V7</f>
        <v>1</v>
      </c>
      <c r="W7" s="259" t="b">
        <f>Consol!W7</f>
        <v>1</v>
      </c>
      <c r="X7" s="259" t="b">
        <f>Consol!X7</f>
        <v>1</v>
      </c>
      <c r="Y7" s="259" t="b">
        <f>Consol!Y7</f>
        <v>1</v>
      </c>
      <c r="Z7" s="259" t="b">
        <f>Consol!Z7</f>
        <v>1</v>
      </c>
      <c r="AA7" s="259" t="b">
        <f>Consol!AA7</f>
        <v>1</v>
      </c>
      <c r="AB7" s="259" t="b">
        <f>Consol!AB7</f>
        <v>1</v>
      </c>
      <c r="AC7" s="259" t="b">
        <f>Consol!AC7</f>
        <v>0</v>
      </c>
      <c r="AD7" s="259" t="b">
        <f>Consol!AD7</f>
        <v>0</v>
      </c>
      <c r="AE7" s="259" t="b">
        <f>Consol!AE7</f>
        <v>0</v>
      </c>
      <c r="AF7" s="259" t="b">
        <f>Consol!AF7</f>
        <v>0</v>
      </c>
      <c r="AG7" s="259" t="b">
        <f>Consol!AG7</f>
        <v>0</v>
      </c>
    </row>
    <row r="8" spans="1:33" s="2" customFormat="1" ht="4.5" customHeight="1" x14ac:dyDescent="0.2"/>
    <row r="9" spans="1:33" s="2" customFormat="1" ht="15" x14ac:dyDescent="0.25">
      <c r="A9" s="19"/>
      <c r="B9" s="19"/>
      <c r="C9" s="19"/>
      <c r="D9" s="19"/>
      <c r="E9" s="19"/>
      <c r="F9" s="83"/>
      <c r="G9" s="20"/>
      <c r="H9" s="20">
        <f>'Option1 (base case)'!H9</f>
        <v>46203</v>
      </c>
      <c r="I9" s="20" t="str">
        <f>'Option1 (base case)'!I9</f>
        <v>2026-27</v>
      </c>
      <c r="J9" s="20" t="str">
        <f>'Option1 (base case)'!J9</f>
        <v>2027-28</v>
      </c>
      <c r="K9" s="20" t="str">
        <f>'Option1 (base case)'!K9</f>
        <v>2028-29</v>
      </c>
      <c r="L9" s="20" t="str">
        <f>'Option1 (base case)'!L9</f>
        <v>2029-30</v>
      </c>
      <c r="M9" s="20" t="str">
        <f>'Option1 (base case)'!M9</f>
        <v>2030-31</v>
      </c>
      <c r="N9" s="20" t="str">
        <f>'Option1 (base case)'!N9</f>
        <v>2031-32</v>
      </c>
      <c r="O9" s="20" t="str">
        <f>'Option1 (base case)'!O9</f>
        <v>2032-33</v>
      </c>
      <c r="P9" s="20" t="str">
        <f>'Option1 (base case)'!P9</f>
        <v>2033-34</v>
      </c>
      <c r="Q9" s="20" t="str">
        <f>'Option1 (base case)'!Q9</f>
        <v>2034-35</v>
      </c>
      <c r="R9" s="20" t="str">
        <f>'Option1 (base case)'!R9</f>
        <v>2035-36</v>
      </c>
      <c r="S9" s="20" t="str">
        <f>'Option1 (base case)'!S9</f>
        <v>2036-37</v>
      </c>
      <c r="T9" s="20" t="str">
        <f>'Option1 (base case)'!T9</f>
        <v>2037-38</v>
      </c>
      <c r="U9" s="20" t="str">
        <f>'Option1 (base case)'!U9</f>
        <v>2038-39</v>
      </c>
      <c r="V9" s="20" t="str">
        <f>'Option1 (base case)'!V9</f>
        <v>2039-40</v>
      </c>
      <c r="W9" s="20" t="str">
        <f>'Option1 (base case)'!W9</f>
        <v>2040-41</v>
      </c>
      <c r="X9" s="20" t="str">
        <f>'Option1 (base case)'!X9</f>
        <v>2041-42</v>
      </c>
      <c r="Y9" s="20" t="str">
        <f>'Option1 (base case)'!Y9</f>
        <v>2042-43</v>
      </c>
      <c r="Z9" s="20" t="str">
        <f>'Option1 (base case)'!Z9</f>
        <v>2043-44</v>
      </c>
      <c r="AA9" s="20" t="str">
        <f>'Option1 (base case)'!AA9</f>
        <v>2044-45</v>
      </c>
      <c r="AB9" s="20" t="str">
        <f>'Option1 (base case)'!AB9</f>
        <v>2045-46</v>
      </c>
      <c r="AC9" s="20" t="str">
        <f>'Option1 (base case)'!AC9</f>
        <v>2046-47</v>
      </c>
      <c r="AD9" s="20" t="str">
        <f>'Option1 (base case)'!AD9</f>
        <v>2047-48</v>
      </c>
      <c r="AE9" s="20" t="str">
        <f>'Option1 (base case)'!AE9</f>
        <v>2048-49</v>
      </c>
      <c r="AF9" s="20" t="str">
        <f>'Option1 (base case)'!AF9</f>
        <v>2049-50</v>
      </c>
      <c r="AG9" s="20" t="str">
        <f>'Option1 (base case)'!AG9</f>
        <v>2050-51</v>
      </c>
    </row>
    <row r="10" spans="1:33" s="2" customFormat="1" x14ac:dyDescent="0.2">
      <c r="D10" s="118"/>
      <c r="E10" s="118"/>
      <c r="G10" s="224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</row>
    <row r="11" spans="1:33" s="2" customFormat="1" ht="15" x14ac:dyDescent="0.2">
      <c r="A11" s="120"/>
      <c r="B11" s="120"/>
      <c r="C11" s="120"/>
      <c r="D11" s="121"/>
      <c r="E11" s="121"/>
      <c r="F11" s="70" t="s">
        <v>156</v>
      </c>
      <c r="G11" s="225"/>
      <c r="H11" s="122" t="str" cm="1">
        <f t="array" ref="H11">IF(H6=$D$4,UPPER($A$4),IF(H6=end, "END", ""))</f>
        <v/>
      </c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</row>
    <row r="12" spans="1:33" s="7" customFormat="1" x14ac:dyDescent="0.2">
      <c r="A12" s="249"/>
      <c r="B12" s="249"/>
      <c r="C12" s="249"/>
      <c r="D12" s="249"/>
      <c r="E12" s="249"/>
      <c r="F12" s="249"/>
      <c r="G12" s="250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>
        <f>Consol!AA36</f>
        <v>2624315.2218834423</v>
      </c>
      <c r="AA12" s="31">
        <f>Consol!AB36</f>
        <v>2935844.3012903063</v>
      </c>
      <c r="AB12" s="31">
        <f>Consol!AC36</f>
        <v>0</v>
      </c>
      <c r="AC12" s="31">
        <f>Consol!AD36</f>
        <v>0</v>
      </c>
      <c r="AD12" s="31">
        <f>Consol!AE36</f>
        <v>0</v>
      </c>
      <c r="AE12" s="31">
        <f>Consol!AF36</f>
        <v>0</v>
      </c>
      <c r="AF12" s="31">
        <f>Consol!AG36</f>
        <v>0</v>
      </c>
      <c r="AG12" s="250"/>
    </row>
    <row r="13" spans="1:33" s="7" customFormat="1" x14ac:dyDescent="0.2">
      <c r="A13" s="249"/>
      <c r="B13" s="249"/>
      <c r="C13" s="249"/>
      <c r="D13" s="249"/>
      <c r="E13" s="249"/>
      <c r="F13" s="249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  <c r="U13" s="250"/>
      <c r="V13" s="250"/>
      <c r="W13" s="250"/>
      <c r="X13" s="250"/>
      <c r="Y13" s="250"/>
      <c r="Z13" s="250"/>
      <c r="AA13" s="250"/>
      <c r="AB13" s="250"/>
      <c r="AC13" s="250"/>
      <c r="AD13" s="250"/>
      <c r="AE13" s="250"/>
      <c r="AF13" s="250"/>
      <c r="AG13" s="250"/>
    </row>
    <row r="14" spans="1:33" s="7" customFormat="1" x14ac:dyDescent="0.2">
      <c r="A14" s="257" t="s">
        <v>145</v>
      </c>
      <c r="B14" s="257" t="s">
        <v>121</v>
      </c>
      <c r="C14" s="257" t="s">
        <v>191</v>
      </c>
      <c r="D14" s="257" t="str">
        <f>A14&amp;B14</f>
        <v>OPTION 1 (base case)NPV</v>
      </c>
      <c r="E14" s="258"/>
      <c r="F14" s="31">
        <f>SUMPRODUCT($H14:$AG14, $H$5:$AG$5)</f>
        <v>0</v>
      </c>
      <c r="G14" s="250"/>
      <c r="H14" s="31">
        <f>'Option1 (base case)'!I87*conv_2026</f>
        <v>0</v>
      </c>
      <c r="I14" s="31">
        <f>'Option1 (base case)'!J87*conv_2026</f>
        <v>0</v>
      </c>
      <c r="J14" s="31">
        <f>'Option1 (base case)'!K87*conv_2026</f>
        <v>0</v>
      </c>
      <c r="K14" s="31">
        <f>'Option1 (base case)'!L87*conv_2026</f>
        <v>0</v>
      </c>
      <c r="L14" s="31">
        <f>'Option1 (base case)'!M87*conv_2026</f>
        <v>0</v>
      </c>
      <c r="M14" s="31">
        <f>'Option1 (base case)'!N87*conv_2026</f>
        <v>0</v>
      </c>
      <c r="N14" s="31">
        <f>'Option1 (base case)'!O87*conv_2026</f>
        <v>0</v>
      </c>
      <c r="O14" s="31">
        <f>'Option1 (base case)'!P87*conv_2026</f>
        <v>0</v>
      </c>
      <c r="P14" s="31">
        <f>'Option1 (base case)'!Q87*conv_2026</f>
        <v>0</v>
      </c>
      <c r="Q14" s="31">
        <f>'Option1 (base case)'!R87*conv_2026</f>
        <v>0</v>
      </c>
      <c r="R14" s="31">
        <f>'Option1 (base case)'!S87*conv_2026</f>
        <v>0</v>
      </c>
      <c r="S14" s="31">
        <f>'Option1 (base case)'!T87*conv_2026</f>
        <v>0</v>
      </c>
      <c r="T14" s="31">
        <f>'Option1 (base case)'!U87*conv_2026</f>
        <v>0</v>
      </c>
      <c r="U14" s="31">
        <f>'Option1 (base case)'!V87*conv_2026</f>
        <v>0</v>
      </c>
      <c r="V14" s="31">
        <f>'Option1 (base case)'!W87*conv_2026</f>
        <v>0</v>
      </c>
      <c r="W14" s="31">
        <f>'Option1 (base case)'!X87*conv_2026</f>
        <v>0</v>
      </c>
      <c r="X14" s="31">
        <f>'Option1 (base case)'!Y87*conv_2026</f>
        <v>0</v>
      </c>
      <c r="Y14" s="31">
        <f>'Option1 (base case)'!Z87*conv_2026</f>
        <v>0</v>
      </c>
      <c r="Z14" s="31">
        <f>'Option1 (base case)'!AA87*conv_2026</f>
        <v>0</v>
      </c>
      <c r="AA14" s="31">
        <f>'Option1 (base case)'!AB87*conv_2026</f>
        <v>0</v>
      </c>
      <c r="AB14" s="31">
        <f>'Option1 (base case)'!AC87*conv_2026</f>
        <v>0</v>
      </c>
      <c r="AC14" s="31">
        <f>'Option1 (base case)'!AD87*conv_2026</f>
        <v>0</v>
      </c>
      <c r="AD14" s="31">
        <f>'Option1 (base case)'!AE87*conv_2026</f>
        <v>0</v>
      </c>
      <c r="AE14" s="31">
        <f>'Option1 (base case)'!AF87*conv_2026</f>
        <v>0</v>
      </c>
      <c r="AF14" s="31">
        <f>'Option1 (base case)'!AG87*conv_2026</f>
        <v>0</v>
      </c>
      <c r="AG14" s="31">
        <f>'Option1 (base case)'!AH87*conv_2026</f>
        <v>0</v>
      </c>
    </row>
    <row r="15" spans="1:33" s="7" customFormat="1" x14ac:dyDescent="0.2">
      <c r="A15" s="249"/>
      <c r="B15" s="249"/>
      <c r="C15" s="249"/>
      <c r="D15" s="249"/>
      <c r="E15" s="249"/>
      <c r="F15" s="249"/>
      <c r="G15" s="250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</row>
    <row r="16" spans="1:33" s="7" customFormat="1" x14ac:dyDescent="0.2">
      <c r="A16" s="257" t="s">
        <v>145</v>
      </c>
      <c r="B16" s="257" t="str">
        <f>'Option1 (base case)'!A110</f>
        <v>sens1</v>
      </c>
      <c r="C16" s="257" t="str">
        <f>'Option1 (base case)'!C110</f>
        <v>Capex 10% higher</v>
      </c>
      <c r="D16" s="257" t="str">
        <f t="shared" ref="D16:D23" si="0">A16&amp;B16</f>
        <v>OPTION 1 (base case)sens1</v>
      </c>
      <c r="E16" s="258"/>
      <c r="F16" s="31">
        <f>SUMPRODUCT($H16:$AG16, $H$5:$AG$5)</f>
        <v>0</v>
      </c>
      <c r="G16" s="250"/>
      <c r="H16" s="31">
        <f>(INDEX('Option1 (base case)'!H$106:H$117, MATCH($D16, 'Option1 (base case)'!$G$106:$G$117,0)))*conv_2026*H$7</f>
        <v>0</v>
      </c>
      <c r="I16" s="31">
        <f>(INDEX('Option1 (base case)'!I$106:I$117, MATCH($D16, 'Option1 (base case)'!$G$106:$G$117,0)))*conv_2026*I$7</f>
        <v>0</v>
      </c>
      <c r="J16" s="31">
        <f>(INDEX('Option1 (base case)'!J$106:J$117, MATCH($D16, 'Option1 (base case)'!$G$106:$G$117,0)))*conv_2026*J$7</f>
        <v>0</v>
      </c>
      <c r="K16" s="31">
        <f>(INDEX('Option1 (base case)'!K$106:K$117, MATCH($D16, 'Option1 (base case)'!$G$106:$G$117,0)))*conv_2026*K$7</f>
        <v>0</v>
      </c>
      <c r="L16" s="31">
        <f>(INDEX('Option1 (base case)'!L$106:L$117, MATCH($D16, 'Option1 (base case)'!$G$106:$G$117,0)))*conv_2026*L$7</f>
        <v>0</v>
      </c>
      <c r="M16" s="31">
        <f>(INDEX('Option1 (base case)'!M$106:M$117, MATCH($D16, 'Option1 (base case)'!$G$106:$G$117,0)))*conv_2026*M$7</f>
        <v>0</v>
      </c>
      <c r="N16" s="31">
        <f>(INDEX('Option1 (base case)'!N$106:N$117, MATCH($D16, 'Option1 (base case)'!$G$106:$G$117,0)))*conv_2026*N$7</f>
        <v>0</v>
      </c>
      <c r="O16" s="31">
        <f>(INDEX('Option1 (base case)'!O$106:O$117, MATCH($D16, 'Option1 (base case)'!$G$106:$G$117,0)))*conv_2026*O$7</f>
        <v>0</v>
      </c>
      <c r="P16" s="31">
        <f>(INDEX('Option1 (base case)'!P$106:P$117, MATCH($D16, 'Option1 (base case)'!$G$106:$G$117,0)))*conv_2026*P$7</f>
        <v>0</v>
      </c>
      <c r="Q16" s="31">
        <f>(INDEX('Option1 (base case)'!Q$106:Q$117, MATCH($D16, 'Option1 (base case)'!$G$106:$G$117,0)))*conv_2026*Q$7</f>
        <v>0</v>
      </c>
      <c r="R16" s="31">
        <f>(INDEX('Option1 (base case)'!R$106:R$117, MATCH($D16, 'Option1 (base case)'!$G$106:$G$117,0)))*conv_2026*R$7</f>
        <v>0</v>
      </c>
      <c r="S16" s="31">
        <f>(INDEX('Option1 (base case)'!S$106:S$117, MATCH($D16, 'Option1 (base case)'!$G$106:$G$117,0)))*conv_2026*S$7</f>
        <v>0</v>
      </c>
      <c r="T16" s="31">
        <f>(INDEX('Option1 (base case)'!T$106:T$117, MATCH($D16, 'Option1 (base case)'!$G$106:$G$117,0)))*conv_2026*T$7</f>
        <v>0</v>
      </c>
      <c r="U16" s="31">
        <f>(INDEX('Option1 (base case)'!U$106:U$117, MATCH($D16, 'Option1 (base case)'!$G$106:$G$117,0)))*conv_2026*U$7</f>
        <v>0</v>
      </c>
      <c r="V16" s="31">
        <f>(INDEX('Option1 (base case)'!V$106:V$117, MATCH($D16, 'Option1 (base case)'!$G$106:$G$117,0)))*conv_2026*V$7</f>
        <v>0</v>
      </c>
      <c r="W16" s="31">
        <f>(INDEX('Option1 (base case)'!W$106:W$117, MATCH($D16, 'Option1 (base case)'!$G$106:$G$117,0)))*conv_2026*W$7</f>
        <v>0</v>
      </c>
      <c r="X16" s="31">
        <f>(INDEX('Option1 (base case)'!X$106:X$117, MATCH($D16, 'Option1 (base case)'!$G$106:$G$117,0)))*conv_2026*X$7</f>
        <v>0</v>
      </c>
      <c r="Y16" s="31">
        <f>(INDEX('Option1 (base case)'!Y$106:Y$117, MATCH($D16, 'Option1 (base case)'!$G$106:$G$117,0)))*conv_2026*Y$7</f>
        <v>0</v>
      </c>
      <c r="Z16" s="31">
        <f>(INDEX('Option1 (base case)'!Z$106:Z$117, MATCH($D16, 'Option1 (base case)'!$G$106:$G$117,0)))*conv_2026*Z$7</f>
        <v>0</v>
      </c>
      <c r="AA16" s="31">
        <f>(INDEX('Option1 (base case)'!AA$106:AA$117, MATCH($D16, 'Option1 (base case)'!$G$106:$G$117,0)))*conv_2026*AA$7</f>
        <v>0</v>
      </c>
      <c r="AB16" s="31">
        <f>(INDEX('Option1 (base case)'!AB$106:AB$117, MATCH($D16, 'Option1 (base case)'!$G$106:$G$117,0)))*conv_2026*AB$7</f>
        <v>0</v>
      </c>
      <c r="AC16" s="31">
        <f>(INDEX('Option1 (base case)'!AC$106:AC$117, MATCH($D16, 'Option1 (base case)'!$G$106:$G$117,0)))*conv_2026*AC$7</f>
        <v>0</v>
      </c>
      <c r="AD16" s="31">
        <f>(INDEX('Option1 (base case)'!AD$106:AD$117, MATCH($D16, 'Option1 (base case)'!$G$106:$G$117,0)))*conv_2026*AD$7</f>
        <v>0</v>
      </c>
      <c r="AE16" s="31">
        <f>(INDEX('Option1 (base case)'!AE$106:AE$117, MATCH($D16, 'Option1 (base case)'!$G$106:$G$117,0)))*conv_2026*AE$7</f>
        <v>0</v>
      </c>
      <c r="AF16" s="31">
        <f>(INDEX('Option1 (base case)'!AF$106:AF$117, MATCH($D16, 'Option1 (base case)'!$G$106:$G$117,0)))*conv_2026*AF$7</f>
        <v>0</v>
      </c>
      <c r="AG16" s="31">
        <f>(INDEX('Option1 (base case)'!AG$106:AG$117, MATCH($D16, 'Option1 (base case)'!$G$106:$G$117,0)))*conv_2026*AG$7</f>
        <v>0</v>
      </c>
    </row>
    <row r="17" spans="1:35" s="7" customFormat="1" x14ac:dyDescent="0.2">
      <c r="A17" s="257" t="s">
        <v>145</v>
      </c>
      <c r="B17" s="257" t="str">
        <f>'Option1 (base case)'!A111</f>
        <v>sens2</v>
      </c>
      <c r="C17" s="257" t="str">
        <f>'Option1 (base case)'!C111</f>
        <v>Capex 10% lower</v>
      </c>
      <c r="D17" s="257" t="str">
        <f t="shared" si="0"/>
        <v>OPTION 1 (base case)sens2</v>
      </c>
      <c r="E17" s="258"/>
      <c r="F17" s="31">
        <f t="shared" ref="F17:F23" si="1">SUMPRODUCT($H17:$AG17, $H$5:$AG$5)</f>
        <v>0</v>
      </c>
      <c r="G17" s="257"/>
      <c r="H17" s="31">
        <f>(INDEX('Option1 (base case)'!H$106:H$117, MATCH($D17, 'Option1 (base case)'!$G$106:$G$117,0)))*conv_2026*H$7</f>
        <v>0</v>
      </c>
      <c r="I17" s="31">
        <f>(INDEX('Option1 (base case)'!I$106:I$117, MATCH($D17, 'Option1 (base case)'!$G$106:$G$117,0)))*conv_2026*I$7</f>
        <v>0</v>
      </c>
      <c r="J17" s="31">
        <f>(INDEX('Option1 (base case)'!J$106:J$117, MATCH($D17, 'Option1 (base case)'!$G$106:$G$117,0)))*conv_2026*J$7</f>
        <v>0</v>
      </c>
      <c r="K17" s="31">
        <f>(INDEX('Option1 (base case)'!K$106:K$117, MATCH($D17, 'Option1 (base case)'!$G$106:$G$117,0)))*conv_2026*K$7</f>
        <v>0</v>
      </c>
      <c r="L17" s="31">
        <f>(INDEX('Option1 (base case)'!L$106:L$117, MATCH($D17, 'Option1 (base case)'!$G$106:$G$117,0)))*conv_2026*L$7</f>
        <v>0</v>
      </c>
      <c r="M17" s="31">
        <f>(INDEX('Option1 (base case)'!M$106:M$117, MATCH($D17, 'Option1 (base case)'!$G$106:$G$117,0)))*conv_2026*M$7</f>
        <v>0</v>
      </c>
      <c r="N17" s="31">
        <f>(INDEX('Option1 (base case)'!N$106:N$117, MATCH($D17, 'Option1 (base case)'!$G$106:$G$117,0)))*conv_2026*N$7</f>
        <v>0</v>
      </c>
      <c r="O17" s="31">
        <f>(INDEX('Option1 (base case)'!O$106:O$117, MATCH($D17, 'Option1 (base case)'!$G$106:$G$117,0)))*conv_2026*O$7</f>
        <v>0</v>
      </c>
      <c r="P17" s="31">
        <f>(INDEX('Option1 (base case)'!P$106:P$117, MATCH($D17, 'Option1 (base case)'!$G$106:$G$117,0)))*conv_2026*P$7</f>
        <v>0</v>
      </c>
      <c r="Q17" s="31">
        <f>(INDEX('Option1 (base case)'!Q$106:Q$117, MATCH($D17, 'Option1 (base case)'!$G$106:$G$117,0)))*conv_2026*Q$7</f>
        <v>0</v>
      </c>
      <c r="R17" s="31">
        <f>(INDEX('Option1 (base case)'!R$106:R$117, MATCH($D17, 'Option1 (base case)'!$G$106:$G$117,0)))*conv_2026*R$7</f>
        <v>0</v>
      </c>
      <c r="S17" s="31">
        <f>(INDEX('Option1 (base case)'!S$106:S$117, MATCH($D17, 'Option1 (base case)'!$G$106:$G$117,0)))*conv_2026*S$7</f>
        <v>0</v>
      </c>
      <c r="T17" s="31">
        <f>(INDEX('Option1 (base case)'!T$106:T$117, MATCH($D17, 'Option1 (base case)'!$G$106:$G$117,0)))*conv_2026*T$7</f>
        <v>0</v>
      </c>
      <c r="U17" s="31">
        <f>(INDEX('Option1 (base case)'!U$106:U$117, MATCH($D17, 'Option1 (base case)'!$G$106:$G$117,0)))*conv_2026*U$7</f>
        <v>0</v>
      </c>
      <c r="V17" s="31">
        <f>(INDEX('Option1 (base case)'!V$106:V$117, MATCH($D17, 'Option1 (base case)'!$G$106:$G$117,0)))*conv_2026*V$7</f>
        <v>0</v>
      </c>
      <c r="W17" s="31">
        <f>(INDEX('Option1 (base case)'!W$106:W$117, MATCH($D17, 'Option1 (base case)'!$G$106:$G$117,0)))*conv_2026*W$7</f>
        <v>0</v>
      </c>
      <c r="X17" s="31">
        <f>(INDEX('Option1 (base case)'!X$106:X$117, MATCH($D17, 'Option1 (base case)'!$G$106:$G$117,0)))*conv_2026*X$7</f>
        <v>0</v>
      </c>
      <c r="Y17" s="31">
        <f>(INDEX('Option1 (base case)'!Y$106:Y$117, MATCH($D17, 'Option1 (base case)'!$G$106:$G$117,0)))*conv_2026*Y$7</f>
        <v>0</v>
      </c>
      <c r="Z17" s="31">
        <f>(INDEX('Option1 (base case)'!Z$106:Z$117, MATCH($D17, 'Option1 (base case)'!$G$106:$G$117,0)))*conv_2026*Z$7</f>
        <v>0</v>
      </c>
      <c r="AA17" s="31">
        <f>(INDEX('Option1 (base case)'!AA$106:AA$117, MATCH($D17, 'Option1 (base case)'!$G$106:$G$117,0)))*conv_2026*AA$7</f>
        <v>0</v>
      </c>
      <c r="AB17" s="31">
        <f>(INDEX('Option1 (base case)'!AB$106:AB$117, MATCH($D17, 'Option1 (base case)'!$G$106:$G$117,0)))*conv_2026*AB$7</f>
        <v>0</v>
      </c>
      <c r="AC17" s="31">
        <f>(INDEX('Option1 (base case)'!AC$106:AC$117, MATCH($D17, 'Option1 (base case)'!$G$106:$G$117,0)))*conv_2026*AC$7</f>
        <v>0</v>
      </c>
      <c r="AD17" s="31">
        <f>(INDEX('Option1 (base case)'!AD$106:AD$117, MATCH($D17, 'Option1 (base case)'!$G$106:$G$117,0)))*conv_2026*AD$7</f>
        <v>0</v>
      </c>
      <c r="AE17" s="31">
        <f>(INDEX('Option1 (base case)'!AE$106:AE$117, MATCH($D17, 'Option1 (base case)'!$G$106:$G$117,0)))*conv_2026*AE$7</f>
        <v>0</v>
      </c>
      <c r="AF17" s="31">
        <f>(INDEX('Option1 (base case)'!AF$106:AF$117, MATCH($D17, 'Option1 (base case)'!$G$106:$G$117,0)))*conv_2026*AF$7</f>
        <v>0</v>
      </c>
      <c r="AG17" s="31">
        <f>(INDEX('Option1 (base case)'!AG$106:AG$117, MATCH($D17, 'Option1 (base case)'!$G$106:$G$117,0)))*conv_2026*AG$7</f>
        <v>0</v>
      </c>
      <c r="AH17" s="8"/>
      <c r="AI17" s="8"/>
    </row>
    <row r="18" spans="1:35" s="7" customFormat="1" x14ac:dyDescent="0.2">
      <c r="A18" s="257" t="s">
        <v>145</v>
      </c>
      <c r="B18" s="257" t="str">
        <f>'Option1 (base case)'!A112</f>
        <v>sens3</v>
      </c>
      <c r="C18" s="257" t="str">
        <f>'Option1 (base case)'!C112</f>
        <v>Total benefits 10% higher</v>
      </c>
      <c r="D18" s="257" t="str">
        <f t="shared" si="0"/>
        <v>OPTION 1 (base case)sens3</v>
      </c>
      <c r="E18" s="258"/>
      <c r="F18" s="31">
        <f t="shared" si="1"/>
        <v>0</v>
      </c>
      <c r="G18" s="8"/>
      <c r="H18" s="31">
        <f>(INDEX('Option1 (base case)'!H$106:H$117, MATCH($D18, 'Option1 (base case)'!$G$106:$G$117,0)))*conv_2026*H$7</f>
        <v>0</v>
      </c>
      <c r="I18" s="31">
        <f>(INDEX('Option1 (base case)'!I$106:I$117, MATCH($D18, 'Option1 (base case)'!$G$106:$G$117,0)))*conv_2026*I$7</f>
        <v>0</v>
      </c>
      <c r="J18" s="31">
        <f>(INDEX('Option1 (base case)'!J$106:J$117, MATCH($D18, 'Option1 (base case)'!$G$106:$G$117,0)))*conv_2026*J$7</f>
        <v>0</v>
      </c>
      <c r="K18" s="31">
        <f>(INDEX('Option1 (base case)'!K$106:K$117, MATCH($D18, 'Option1 (base case)'!$G$106:$G$117,0)))*conv_2026*K$7</f>
        <v>0</v>
      </c>
      <c r="L18" s="31">
        <f>(INDEX('Option1 (base case)'!L$106:L$117, MATCH($D18, 'Option1 (base case)'!$G$106:$G$117,0)))*conv_2026*L$7</f>
        <v>0</v>
      </c>
      <c r="M18" s="31">
        <f>(INDEX('Option1 (base case)'!M$106:M$117, MATCH($D18, 'Option1 (base case)'!$G$106:$G$117,0)))*conv_2026*M$7</f>
        <v>0</v>
      </c>
      <c r="N18" s="31">
        <f>(INDEX('Option1 (base case)'!N$106:N$117, MATCH($D18, 'Option1 (base case)'!$G$106:$G$117,0)))*conv_2026*N$7</f>
        <v>0</v>
      </c>
      <c r="O18" s="31">
        <f>(INDEX('Option1 (base case)'!O$106:O$117, MATCH($D18, 'Option1 (base case)'!$G$106:$G$117,0)))*conv_2026*O$7</f>
        <v>0</v>
      </c>
      <c r="P18" s="31">
        <f>(INDEX('Option1 (base case)'!P$106:P$117, MATCH($D18, 'Option1 (base case)'!$G$106:$G$117,0)))*conv_2026*P$7</f>
        <v>0</v>
      </c>
      <c r="Q18" s="31">
        <f>(INDEX('Option1 (base case)'!Q$106:Q$117, MATCH($D18, 'Option1 (base case)'!$G$106:$G$117,0)))*conv_2026*Q$7</f>
        <v>0</v>
      </c>
      <c r="R18" s="31">
        <f>(INDEX('Option1 (base case)'!R$106:R$117, MATCH($D18, 'Option1 (base case)'!$G$106:$G$117,0)))*conv_2026*R$7</f>
        <v>0</v>
      </c>
      <c r="S18" s="31">
        <f>(INDEX('Option1 (base case)'!S$106:S$117, MATCH($D18, 'Option1 (base case)'!$G$106:$G$117,0)))*conv_2026*S$7</f>
        <v>0</v>
      </c>
      <c r="T18" s="31">
        <f>(INDEX('Option1 (base case)'!T$106:T$117, MATCH($D18, 'Option1 (base case)'!$G$106:$G$117,0)))*conv_2026*T$7</f>
        <v>0</v>
      </c>
      <c r="U18" s="31">
        <f>(INDEX('Option1 (base case)'!U$106:U$117, MATCH($D18, 'Option1 (base case)'!$G$106:$G$117,0)))*conv_2026*U$7</f>
        <v>0</v>
      </c>
      <c r="V18" s="31">
        <f>(INDEX('Option1 (base case)'!V$106:V$117, MATCH($D18, 'Option1 (base case)'!$G$106:$G$117,0)))*conv_2026*V$7</f>
        <v>0</v>
      </c>
      <c r="W18" s="31">
        <f>(INDEX('Option1 (base case)'!W$106:W$117, MATCH($D18, 'Option1 (base case)'!$G$106:$G$117,0)))*conv_2026*W$7</f>
        <v>0</v>
      </c>
      <c r="X18" s="31">
        <f>(INDEX('Option1 (base case)'!X$106:X$117, MATCH($D18, 'Option1 (base case)'!$G$106:$G$117,0)))*conv_2026*X$7</f>
        <v>0</v>
      </c>
      <c r="Y18" s="31">
        <f>(INDEX('Option1 (base case)'!Y$106:Y$117, MATCH($D18, 'Option1 (base case)'!$G$106:$G$117,0)))*conv_2026*Y$7</f>
        <v>0</v>
      </c>
      <c r="Z18" s="31">
        <f>(INDEX('Option1 (base case)'!Z$106:Z$117, MATCH($D18, 'Option1 (base case)'!$G$106:$G$117,0)))*conv_2026*Z$7</f>
        <v>0</v>
      </c>
      <c r="AA18" s="31">
        <f>(INDEX('Option1 (base case)'!AA$106:AA$117, MATCH($D18, 'Option1 (base case)'!$G$106:$G$117,0)))*conv_2026*AA$7</f>
        <v>0</v>
      </c>
      <c r="AB18" s="31">
        <f>(INDEX('Option1 (base case)'!AB$106:AB$117, MATCH($D18, 'Option1 (base case)'!$G$106:$G$117,0)))*conv_2026*AB$7</f>
        <v>0</v>
      </c>
      <c r="AC18" s="31">
        <f>(INDEX('Option1 (base case)'!AC$106:AC$117, MATCH($D18, 'Option1 (base case)'!$G$106:$G$117,0)))*conv_2026*AC$7</f>
        <v>0</v>
      </c>
      <c r="AD18" s="31">
        <f>(INDEX('Option1 (base case)'!AD$106:AD$117, MATCH($D18, 'Option1 (base case)'!$G$106:$G$117,0)))*conv_2026*AD$7</f>
        <v>0</v>
      </c>
      <c r="AE18" s="31">
        <f>(INDEX('Option1 (base case)'!AE$106:AE$117, MATCH($D18, 'Option1 (base case)'!$G$106:$G$117,0)))*conv_2026*AE$7</f>
        <v>0</v>
      </c>
      <c r="AF18" s="31">
        <f>(INDEX('Option1 (base case)'!AF$106:AF$117, MATCH($D18, 'Option1 (base case)'!$G$106:$G$117,0)))*conv_2026*AF$7</f>
        <v>0</v>
      </c>
      <c r="AG18" s="31">
        <f>(INDEX('Option1 (base case)'!AG$106:AG$117, MATCH($D18, 'Option1 (base case)'!$G$106:$G$117,0)))*conv_2026*AG$7</f>
        <v>0</v>
      </c>
      <c r="AH18" s="8"/>
      <c r="AI18" s="8"/>
    </row>
    <row r="19" spans="1:35" s="7" customFormat="1" x14ac:dyDescent="0.2">
      <c r="A19" s="257" t="s">
        <v>145</v>
      </c>
      <c r="B19" s="257" t="str">
        <f>'Option1 (base case)'!A113</f>
        <v>sens4</v>
      </c>
      <c r="C19" s="257" t="str">
        <f>'Option1 (base case)'!C113</f>
        <v>Total benefits 10% lower</v>
      </c>
      <c r="D19" s="257" t="str">
        <f t="shared" si="0"/>
        <v>OPTION 1 (base case)sens4</v>
      </c>
      <c r="E19" s="258"/>
      <c r="F19" s="31">
        <f t="shared" si="1"/>
        <v>0</v>
      </c>
      <c r="G19" s="8"/>
      <c r="H19" s="31">
        <f>(INDEX('Option1 (base case)'!H$106:H$117, MATCH($D19, 'Option1 (base case)'!$G$106:$G$117,0)))*conv_2026*H$7</f>
        <v>0</v>
      </c>
      <c r="I19" s="31">
        <f>(INDEX('Option1 (base case)'!I$106:I$117, MATCH($D19, 'Option1 (base case)'!$G$106:$G$117,0)))*conv_2026*I$7</f>
        <v>0</v>
      </c>
      <c r="J19" s="31">
        <f>(INDEX('Option1 (base case)'!J$106:J$117, MATCH($D19, 'Option1 (base case)'!$G$106:$G$117,0)))*conv_2026*J$7</f>
        <v>0</v>
      </c>
      <c r="K19" s="31">
        <f>(INDEX('Option1 (base case)'!K$106:K$117, MATCH($D19, 'Option1 (base case)'!$G$106:$G$117,0)))*conv_2026*K$7</f>
        <v>0</v>
      </c>
      <c r="L19" s="31">
        <f>(INDEX('Option1 (base case)'!L$106:L$117, MATCH($D19, 'Option1 (base case)'!$G$106:$G$117,0)))*conv_2026*L$7</f>
        <v>0</v>
      </c>
      <c r="M19" s="31">
        <f>(INDEX('Option1 (base case)'!M$106:M$117, MATCH($D19, 'Option1 (base case)'!$G$106:$G$117,0)))*conv_2026*M$7</f>
        <v>0</v>
      </c>
      <c r="N19" s="31">
        <f>(INDEX('Option1 (base case)'!N$106:N$117, MATCH($D19, 'Option1 (base case)'!$G$106:$G$117,0)))*conv_2026*N$7</f>
        <v>0</v>
      </c>
      <c r="O19" s="31">
        <f>(INDEX('Option1 (base case)'!O$106:O$117, MATCH($D19, 'Option1 (base case)'!$G$106:$G$117,0)))*conv_2026*O$7</f>
        <v>0</v>
      </c>
      <c r="P19" s="31">
        <f>(INDEX('Option1 (base case)'!P$106:P$117, MATCH($D19, 'Option1 (base case)'!$G$106:$G$117,0)))*conv_2026*P$7</f>
        <v>0</v>
      </c>
      <c r="Q19" s="31">
        <f>(INDEX('Option1 (base case)'!Q$106:Q$117, MATCH($D19, 'Option1 (base case)'!$G$106:$G$117,0)))*conv_2026*Q$7</f>
        <v>0</v>
      </c>
      <c r="R19" s="31">
        <f>(INDEX('Option1 (base case)'!R$106:R$117, MATCH($D19, 'Option1 (base case)'!$G$106:$G$117,0)))*conv_2026*R$7</f>
        <v>0</v>
      </c>
      <c r="S19" s="31">
        <f>(INDEX('Option1 (base case)'!S$106:S$117, MATCH($D19, 'Option1 (base case)'!$G$106:$G$117,0)))*conv_2026*S$7</f>
        <v>0</v>
      </c>
      <c r="T19" s="31">
        <f>(INDEX('Option1 (base case)'!T$106:T$117, MATCH($D19, 'Option1 (base case)'!$G$106:$G$117,0)))*conv_2026*T$7</f>
        <v>0</v>
      </c>
      <c r="U19" s="31">
        <f>(INDEX('Option1 (base case)'!U$106:U$117, MATCH($D19, 'Option1 (base case)'!$G$106:$G$117,0)))*conv_2026*U$7</f>
        <v>0</v>
      </c>
      <c r="V19" s="31">
        <f>(INDEX('Option1 (base case)'!V$106:V$117, MATCH($D19, 'Option1 (base case)'!$G$106:$G$117,0)))*conv_2026*V$7</f>
        <v>0</v>
      </c>
      <c r="W19" s="31">
        <f>(INDEX('Option1 (base case)'!W$106:W$117, MATCH($D19, 'Option1 (base case)'!$G$106:$G$117,0)))*conv_2026*W$7</f>
        <v>0</v>
      </c>
      <c r="X19" s="31">
        <f>(INDEX('Option1 (base case)'!X$106:X$117, MATCH($D19, 'Option1 (base case)'!$G$106:$G$117,0)))*conv_2026*X$7</f>
        <v>0</v>
      </c>
      <c r="Y19" s="31">
        <f>(INDEX('Option1 (base case)'!Y$106:Y$117, MATCH($D19, 'Option1 (base case)'!$G$106:$G$117,0)))*conv_2026*Y$7</f>
        <v>0</v>
      </c>
      <c r="Z19" s="31">
        <f>(INDEX('Option1 (base case)'!Z$106:Z$117, MATCH($D19, 'Option1 (base case)'!$G$106:$G$117,0)))*conv_2026*Z$7</f>
        <v>0</v>
      </c>
      <c r="AA19" s="31">
        <f>(INDEX('Option1 (base case)'!AA$106:AA$117, MATCH($D19, 'Option1 (base case)'!$G$106:$G$117,0)))*conv_2026*AA$7</f>
        <v>0</v>
      </c>
      <c r="AB19" s="31">
        <f>(INDEX('Option1 (base case)'!AB$106:AB$117, MATCH($D19, 'Option1 (base case)'!$G$106:$G$117,0)))*conv_2026*AB$7</f>
        <v>0</v>
      </c>
      <c r="AC19" s="31">
        <f>(INDEX('Option1 (base case)'!AC$106:AC$117, MATCH($D19, 'Option1 (base case)'!$G$106:$G$117,0)))*conv_2026*AC$7</f>
        <v>0</v>
      </c>
      <c r="AD19" s="31">
        <f>(INDEX('Option1 (base case)'!AD$106:AD$117, MATCH($D19, 'Option1 (base case)'!$G$106:$G$117,0)))*conv_2026*AD$7</f>
        <v>0</v>
      </c>
      <c r="AE19" s="31">
        <f>(INDEX('Option1 (base case)'!AE$106:AE$117, MATCH($D19, 'Option1 (base case)'!$G$106:$G$117,0)))*conv_2026*AE$7</f>
        <v>0</v>
      </c>
      <c r="AF19" s="31">
        <f>(INDEX('Option1 (base case)'!AF$106:AF$117, MATCH($D19, 'Option1 (base case)'!$G$106:$G$117,0)))*conv_2026*AF$7</f>
        <v>0</v>
      </c>
      <c r="AG19" s="31">
        <f>(INDEX('Option1 (base case)'!AG$106:AG$117, MATCH($D19, 'Option1 (base case)'!$G$106:$G$117,0)))*conv_2026*AG$7</f>
        <v>0</v>
      </c>
      <c r="AH19" s="8"/>
      <c r="AI19" s="8"/>
    </row>
    <row r="20" spans="1:35" s="7" customFormat="1" x14ac:dyDescent="0.2">
      <c r="A20" s="257" t="s">
        <v>145</v>
      </c>
      <c r="B20" s="257" t="str">
        <f>'Option1 (base case)'!A114</f>
        <v>sens5</v>
      </c>
      <c r="C20" s="257" t="str">
        <f>'Option1 (base case)'!C114</f>
        <v>Capex 10% higher &amp; Total benefits 10% lower</v>
      </c>
      <c r="D20" s="257" t="str">
        <f t="shared" si="0"/>
        <v>OPTION 1 (base case)sens5</v>
      </c>
      <c r="E20" s="258"/>
      <c r="F20" s="31">
        <f t="shared" si="1"/>
        <v>0</v>
      </c>
      <c r="G20" s="8"/>
      <c r="H20" s="31">
        <f>(INDEX('Option1 (base case)'!H$106:H$117, MATCH($D20, 'Option1 (base case)'!$G$106:$G$117,0)))*conv_2026*H$7</f>
        <v>0</v>
      </c>
      <c r="I20" s="31">
        <f>(INDEX('Option1 (base case)'!I$106:I$117, MATCH($D20, 'Option1 (base case)'!$G$106:$G$117,0)))*conv_2026*I$7</f>
        <v>0</v>
      </c>
      <c r="J20" s="31">
        <f>(INDEX('Option1 (base case)'!J$106:J$117, MATCH($D20, 'Option1 (base case)'!$G$106:$G$117,0)))*conv_2026*J$7</f>
        <v>0</v>
      </c>
      <c r="K20" s="31">
        <f>(INDEX('Option1 (base case)'!K$106:K$117, MATCH($D20, 'Option1 (base case)'!$G$106:$G$117,0)))*conv_2026*K$7</f>
        <v>0</v>
      </c>
      <c r="L20" s="31">
        <f>(INDEX('Option1 (base case)'!L$106:L$117, MATCH($D20, 'Option1 (base case)'!$G$106:$G$117,0)))*conv_2026*L$7</f>
        <v>0</v>
      </c>
      <c r="M20" s="31">
        <f>(INDEX('Option1 (base case)'!M$106:M$117, MATCH($D20, 'Option1 (base case)'!$G$106:$G$117,0)))*conv_2026*M$7</f>
        <v>0</v>
      </c>
      <c r="N20" s="31">
        <f>(INDEX('Option1 (base case)'!N$106:N$117, MATCH($D20, 'Option1 (base case)'!$G$106:$G$117,0)))*conv_2026*N$7</f>
        <v>0</v>
      </c>
      <c r="O20" s="31">
        <f>(INDEX('Option1 (base case)'!O$106:O$117, MATCH($D20, 'Option1 (base case)'!$G$106:$G$117,0)))*conv_2026*O$7</f>
        <v>0</v>
      </c>
      <c r="P20" s="31">
        <f>(INDEX('Option1 (base case)'!P$106:P$117, MATCH($D20, 'Option1 (base case)'!$G$106:$G$117,0)))*conv_2026*P$7</f>
        <v>0</v>
      </c>
      <c r="Q20" s="31">
        <f>(INDEX('Option1 (base case)'!Q$106:Q$117, MATCH($D20, 'Option1 (base case)'!$G$106:$G$117,0)))*conv_2026*Q$7</f>
        <v>0</v>
      </c>
      <c r="R20" s="31">
        <f>(INDEX('Option1 (base case)'!R$106:R$117, MATCH($D20, 'Option1 (base case)'!$G$106:$G$117,0)))*conv_2026*R$7</f>
        <v>0</v>
      </c>
      <c r="S20" s="31">
        <f>(INDEX('Option1 (base case)'!S$106:S$117, MATCH($D20, 'Option1 (base case)'!$G$106:$G$117,0)))*conv_2026*S$7</f>
        <v>0</v>
      </c>
      <c r="T20" s="31">
        <f>(INDEX('Option1 (base case)'!T$106:T$117, MATCH($D20, 'Option1 (base case)'!$G$106:$G$117,0)))*conv_2026*T$7</f>
        <v>0</v>
      </c>
      <c r="U20" s="31">
        <f>(INDEX('Option1 (base case)'!U$106:U$117, MATCH($D20, 'Option1 (base case)'!$G$106:$G$117,0)))*conv_2026*U$7</f>
        <v>0</v>
      </c>
      <c r="V20" s="31">
        <f>(INDEX('Option1 (base case)'!V$106:V$117, MATCH($D20, 'Option1 (base case)'!$G$106:$G$117,0)))*conv_2026*V$7</f>
        <v>0</v>
      </c>
      <c r="W20" s="31">
        <f>(INDEX('Option1 (base case)'!W$106:W$117, MATCH($D20, 'Option1 (base case)'!$G$106:$G$117,0)))*conv_2026*W$7</f>
        <v>0</v>
      </c>
      <c r="X20" s="31">
        <f>(INDEX('Option1 (base case)'!X$106:X$117, MATCH($D20, 'Option1 (base case)'!$G$106:$G$117,0)))*conv_2026*X$7</f>
        <v>0</v>
      </c>
      <c r="Y20" s="31">
        <f>(INDEX('Option1 (base case)'!Y$106:Y$117, MATCH($D20, 'Option1 (base case)'!$G$106:$G$117,0)))*conv_2026*Y$7</f>
        <v>0</v>
      </c>
      <c r="Z20" s="31">
        <f>(INDEX('Option1 (base case)'!Z$106:Z$117, MATCH($D20, 'Option1 (base case)'!$G$106:$G$117,0)))*conv_2026*Z$7</f>
        <v>0</v>
      </c>
      <c r="AA20" s="31">
        <f>(INDEX('Option1 (base case)'!AA$106:AA$117, MATCH($D20, 'Option1 (base case)'!$G$106:$G$117,0)))*conv_2026*AA$7</f>
        <v>0</v>
      </c>
      <c r="AB20" s="31">
        <f>(INDEX('Option1 (base case)'!AB$106:AB$117, MATCH($D20, 'Option1 (base case)'!$G$106:$G$117,0)))*conv_2026*AB$7</f>
        <v>0</v>
      </c>
      <c r="AC20" s="31">
        <f>(INDEX('Option1 (base case)'!AC$106:AC$117, MATCH($D20, 'Option1 (base case)'!$G$106:$G$117,0)))*conv_2026*AC$7</f>
        <v>0</v>
      </c>
      <c r="AD20" s="31">
        <f>(INDEX('Option1 (base case)'!AD$106:AD$117, MATCH($D20, 'Option1 (base case)'!$G$106:$G$117,0)))*conv_2026*AD$7</f>
        <v>0</v>
      </c>
      <c r="AE20" s="31">
        <f>(INDEX('Option1 (base case)'!AE$106:AE$117, MATCH($D20, 'Option1 (base case)'!$G$106:$G$117,0)))*conv_2026*AE$7</f>
        <v>0</v>
      </c>
      <c r="AF20" s="31">
        <f>(INDEX('Option1 (base case)'!AF$106:AF$117, MATCH($D20, 'Option1 (base case)'!$G$106:$G$117,0)))*conv_2026*AF$7</f>
        <v>0</v>
      </c>
      <c r="AG20" s="31">
        <f>(INDEX('Option1 (base case)'!AG$106:AG$117, MATCH($D20, 'Option1 (base case)'!$G$106:$G$117,0)))*conv_2026*AG$7</f>
        <v>0</v>
      </c>
      <c r="AH20" s="8"/>
      <c r="AI20" s="8"/>
    </row>
    <row r="21" spans="1:35" s="7" customFormat="1" x14ac:dyDescent="0.2">
      <c r="A21" s="257" t="s">
        <v>145</v>
      </c>
      <c r="B21" s="257" t="str">
        <f>'Option1 (base case)'!A115</f>
        <v>sens</v>
      </c>
      <c r="C21" s="257">
        <f>'Option1 (base case)'!C115</f>
        <v>0</v>
      </c>
      <c r="D21" s="257" t="str">
        <f t="shared" si="0"/>
        <v>OPTION 1 (base case)sens</v>
      </c>
      <c r="E21" s="258"/>
      <c r="F21" s="31">
        <f t="shared" si="1"/>
        <v>0</v>
      </c>
      <c r="G21" s="8"/>
      <c r="H21" s="31">
        <f>(INDEX('Option1 (base case)'!H$106:H$117, MATCH($D21, 'Option1 (base case)'!$G$106:$G$117,0)))*conv_2026*H$7</f>
        <v>0</v>
      </c>
      <c r="I21" s="31">
        <f>(INDEX('Option1 (base case)'!I$106:I$117, MATCH($D21, 'Option1 (base case)'!$G$106:$G$117,0)))*conv_2026*I$7</f>
        <v>0</v>
      </c>
      <c r="J21" s="31">
        <f>(INDEX('Option1 (base case)'!J$106:J$117, MATCH($D21, 'Option1 (base case)'!$G$106:$G$117,0)))*conv_2026*J$7</f>
        <v>0</v>
      </c>
      <c r="K21" s="31">
        <f>(INDEX('Option1 (base case)'!K$106:K$117, MATCH($D21, 'Option1 (base case)'!$G$106:$G$117,0)))*conv_2026*K$7</f>
        <v>0</v>
      </c>
      <c r="L21" s="31">
        <f>(INDEX('Option1 (base case)'!L$106:L$117, MATCH($D21, 'Option1 (base case)'!$G$106:$G$117,0)))*conv_2026*L$7</f>
        <v>0</v>
      </c>
      <c r="M21" s="31">
        <f>(INDEX('Option1 (base case)'!M$106:M$117, MATCH($D21, 'Option1 (base case)'!$G$106:$G$117,0)))*conv_2026*M$7</f>
        <v>0</v>
      </c>
      <c r="N21" s="31">
        <f>(INDEX('Option1 (base case)'!N$106:N$117, MATCH($D21, 'Option1 (base case)'!$G$106:$G$117,0)))*conv_2026*N$7</f>
        <v>0</v>
      </c>
      <c r="O21" s="31">
        <f>(INDEX('Option1 (base case)'!O$106:O$117, MATCH($D21, 'Option1 (base case)'!$G$106:$G$117,0)))*conv_2026*O$7</f>
        <v>0</v>
      </c>
      <c r="P21" s="31">
        <f>(INDEX('Option1 (base case)'!P$106:P$117, MATCH($D21, 'Option1 (base case)'!$G$106:$G$117,0)))*conv_2026*P$7</f>
        <v>0</v>
      </c>
      <c r="Q21" s="31">
        <f>(INDEX('Option1 (base case)'!Q$106:Q$117, MATCH($D21, 'Option1 (base case)'!$G$106:$G$117,0)))*conv_2026*Q$7</f>
        <v>0</v>
      </c>
      <c r="R21" s="31">
        <f>(INDEX('Option1 (base case)'!R$106:R$117, MATCH($D21, 'Option1 (base case)'!$G$106:$G$117,0)))*conv_2026*R$7</f>
        <v>0</v>
      </c>
      <c r="S21" s="31">
        <f>(INDEX('Option1 (base case)'!S$106:S$117, MATCH($D21, 'Option1 (base case)'!$G$106:$G$117,0)))*conv_2026*S$7</f>
        <v>0</v>
      </c>
      <c r="T21" s="31">
        <f>(INDEX('Option1 (base case)'!T$106:T$117, MATCH($D21, 'Option1 (base case)'!$G$106:$G$117,0)))*conv_2026*T$7</f>
        <v>0</v>
      </c>
      <c r="U21" s="31">
        <f>(INDEX('Option1 (base case)'!U$106:U$117, MATCH($D21, 'Option1 (base case)'!$G$106:$G$117,0)))*conv_2026*U$7</f>
        <v>0</v>
      </c>
      <c r="V21" s="31">
        <f>(INDEX('Option1 (base case)'!V$106:V$117, MATCH($D21, 'Option1 (base case)'!$G$106:$G$117,0)))*conv_2026*V$7</f>
        <v>0</v>
      </c>
      <c r="W21" s="31">
        <f>(INDEX('Option1 (base case)'!W$106:W$117, MATCH($D21, 'Option1 (base case)'!$G$106:$G$117,0)))*conv_2026*W$7</f>
        <v>0</v>
      </c>
      <c r="X21" s="31">
        <f>(INDEX('Option1 (base case)'!X$106:X$117, MATCH($D21, 'Option1 (base case)'!$G$106:$G$117,0)))*conv_2026*X$7</f>
        <v>0</v>
      </c>
      <c r="Y21" s="31">
        <f>(INDEX('Option1 (base case)'!Y$106:Y$117, MATCH($D21, 'Option1 (base case)'!$G$106:$G$117,0)))*conv_2026*Y$7</f>
        <v>0</v>
      </c>
      <c r="Z21" s="31">
        <f>(INDEX('Option1 (base case)'!Z$106:Z$117, MATCH($D21, 'Option1 (base case)'!$G$106:$G$117,0)))*conv_2026*Z$7</f>
        <v>0</v>
      </c>
      <c r="AA21" s="31">
        <f>(INDEX('Option1 (base case)'!AA$106:AA$117, MATCH($D21, 'Option1 (base case)'!$G$106:$G$117,0)))*conv_2026*AA$7</f>
        <v>0</v>
      </c>
      <c r="AB21" s="31">
        <f>(INDEX('Option1 (base case)'!AB$106:AB$117, MATCH($D21, 'Option1 (base case)'!$G$106:$G$117,0)))*conv_2026*AB$7</f>
        <v>0</v>
      </c>
      <c r="AC21" s="31">
        <f>(INDEX('Option1 (base case)'!AC$106:AC$117, MATCH($D21, 'Option1 (base case)'!$G$106:$G$117,0)))*conv_2026*AC$7</f>
        <v>0</v>
      </c>
      <c r="AD21" s="31">
        <f>(INDEX('Option1 (base case)'!AD$106:AD$117, MATCH($D21, 'Option1 (base case)'!$G$106:$G$117,0)))*conv_2026*AD$7</f>
        <v>0</v>
      </c>
      <c r="AE21" s="31">
        <f>(INDEX('Option1 (base case)'!AE$106:AE$117, MATCH($D21, 'Option1 (base case)'!$G$106:$G$117,0)))*conv_2026*AE$7</f>
        <v>0</v>
      </c>
      <c r="AF21" s="31">
        <f>(INDEX('Option1 (base case)'!AF$106:AF$117, MATCH($D21, 'Option1 (base case)'!$G$106:$G$117,0)))*conv_2026*AF$7</f>
        <v>0</v>
      </c>
      <c r="AG21" s="31">
        <f>(INDEX('Option1 (base case)'!AG$106:AG$117, MATCH($D21, 'Option1 (base case)'!$G$106:$G$117,0)))*conv_2026*AG$7</f>
        <v>0</v>
      </c>
      <c r="AH21" s="8"/>
      <c r="AI21" s="8"/>
    </row>
    <row r="22" spans="1:35" s="7" customFormat="1" x14ac:dyDescent="0.2">
      <c r="A22" s="257" t="s">
        <v>145</v>
      </c>
      <c r="B22" s="257" t="str">
        <f>'Option1 (base case)'!A116</f>
        <v>sens</v>
      </c>
      <c r="C22" s="257">
        <f>'Option1 (base case)'!C116</f>
        <v>0</v>
      </c>
      <c r="D22" s="257" t="str">
        <f t="shared" si="0"/>
        <v>OPTION 1 (base case)sens</v>
      </c>
      <c r="E22" s="258"/>
      <c r="F22" s="31">
        <f t="shared" si="1"/>
        <v>0</v>
      </c>
      <c r="G22" s="8"/>
      <c r="H22" s="31">
        <f>(INDEX('Option1 (base case)'!H$106:H$117, MATCH($D22, 'Option1 (base case)'!$G$106:$G$117,0)))*conv_2026*H$7</f>
        <v>0</v>
      </c>
      <c r="I22" s="31">
        <f>(INDEX('Option1 (base case)'!I$106:I$117, MATCH($D22, 'Option1 (base case)'!$G$106:$G$117,0)))*conv_2026*I$7</f>
        <v>0</v>
      </c>
      <c r="J22" s="31">
        <f>(INDEX('Option1 (base case)'!J$106:J$117, MATCH($D22, 'Option1 (base case)'!$G$106:$G$117,0)))*conv_2026*J$7</f>
        <v>0</v>
      </c>
      <c r="K22" s="31">
        <f>(INDEX('Option1 (base case)'!K$106:K$117, MATCH($D22, 'Option1 (base case)'!$G$106:$G$117,0)))*conv_2026*K$7</f>
        <v>0</v>
      </c>
      <c r="L22" s="31">
        <f>(INDEX('Option1 (base case)'!L$106:L$117, MATCH($D22, 'Option1 (base case)'!$G$106:$G$117,0)))*conv_2026*L$7</f>
        <v>0</v>
      </c>
      <c r="M22" s="31">
        <f>(INDEX('Option1 (base case)'!M$106:M$117, MATCH($D22, 'Option1 (base case)'!$G$106:$G$117,0)))*conv_2026*M$7</f>
        <v>0</v>
      </c>
      <c r="N22" s="31">
        <f>(INDEX('Option1 (base case)'!N$106:N$117, MATCH($D22, 'Option1 (base case)'!$G$106:$G$117,0)))*conv_2026*N$7</f>
        <v>0</v>
      </c>
      <c r="O22" s="31">
        <f>(INDEX('Option1 (base case)'!O$106:O$117, MATCH($D22, 'Option1 (base case)'!$G$106:$G$117,0)))*conv_2026*O$7</f>
        <v>0</v>
      </c>
      <c r="P22" s="31">
        <f>(INDEX('Option1 (base case)'!P$106:P$117, MATCH($D22, 'Option1 (base case)'!$G$106:$G$117,0)))*conv_2026*P$7</f>
        <v>0</v>
      </c>
      <c r="Q22" s="31">
        <f>(INDEX('Option1 (base case)'!Q$106:Q$117, MATCH($D22, 'Option1 (base case)'!$G$106:$G$117,0)))*conv_2026*Q$7</f>
        <v>0</v>
      </c>
      <c r="R22" s="31">
        <f>(INDEX('Option1 (base case)'!R$106:R$117, MATCH($D22, 'Option1 (base case)'!$G$106:$G$117,0)))*conv_2026*R$7</f>
        <v>0</v>
      </c>
      <c r="S22" s="31">
        <f>(INDEX('Option1 (base case)'!S$106:S$117, MATCH($D22, 'Option1 (base case)'!$G$106:$G$117,0)))*conv_2026*S$7</f>
        <v>0</v>
      </c>
      <c r="T22" s="31">
        <f>(INDEX('Option1 (base case)'!T$106:T$117, MATCH($D22, 'Option1 (base case)'!$G$106:$G$117,0)))*conv_2026*T$7</f>
        <v>0</v>
      </c>
      <c r="U22" s="31">
        <f>(INDEX('Option1 (base case)'!U$106:U$117, MATCH($D22, 'Option1 (base case)'!$G$106:$G$117,0)))*conv_2026*U$7</f>
        <v>0</v>
      </c>
      <c r="V22" s="31">
        <f>(INDEX('Option1 (base case)'!V$106:V$117, MATCH($D22, 'Option1 (base case)'!$G$106:$G$117,0)))*conv_2026*V$7</f>
        <v>0</v>
      </c>
      <c r="W22" s="31">
        <f>(INDEX('Option1 (base case)'!W$106:W$117, MATCH($D22, 'Option1 (base case)'!$G$106:$G$117,0)))*conv_2026*W$7</f>
        <v>0</v>
      </c>
      <c r="X22" s="31">
        <f>(INDEX('Option1 (base case)'!X$106:X$117, MATCH($D22, 'Option1 (base case)'!$G$106:$G$117,0)))*conv_2026*X$7</f>
        <v>0</v>
      </c>
      <c r="Y22" s="31">
        <f>(INDEX('Option1 (base case)'!Y$106:Y$117, MATCH($D22, 'Option1 (base case)'!$G$106:$G$117,0)))*conv_2026*Y$7</f>
        <v>0</v>
      </c>
      <c r="Z22" s="31">
        <f>(INDEX('Option1 (base case)'!Z$106:Z$117, MATCH($D22, 'Option1 (base case)'!$G$106:$G$117,0)))*conv_2026*Z$7</f>
        <v>0</v>
      </c>
      <c r="AA22" s="31">
        <f>(INDEX('Option1 (base case)'!AA$106:AA$117, MATCH($D22, 'Option1 (base case)'!$G$106:$G$117,0)))*conv_2026*AA$7</f>
        <v>0</v>
      </c>
      <c r="AB22" s="31">
        <f>(INDEX('Option1 (base case)'!AB$106:AB$117, MATCH($D22, 'Option1 (base case)'!$G$106:$G$117,0)))*conv_2026*AB$7</f>
        <v>0</v>
      </c>
      <c r="AC22" s="31">
        <f>(INDEX('Option1 (base case)'!AC$106:AC$117, MATCH($D22, 'Option1 (base case)'!$G$106:$G$117,0)))*conv_2026*AC$7</f>
        <v>0</v>
      </c>
      <c r="AD22" s="31">
        <f>(INDEX('Option1 (base case)'!AD$106:AD$117, MATCH($D22, 'Option1 (base case)'!$G$106:$G$117,0)))*conv_2026*AD$7</f>
        <v>0</v>
      </c>
      <c r="AE22" s="31">
        <f>(INDEX('Option1 (base case)'!AE$106:AE$117, MATCH($D22, 'Option1 (base case)'!$G$106:$G$117,0)))*conv_2026*AE$7</f>
        <v>0</v>
      </c>
      <c r="AF22" s="31">
        <f>(INDEX('Option1 (base case)'!AF$106:AF$117, MATCH($D22, 'Option1 (base case)'!$G$106:$G$117,0)))*conv_2026*AF$7</f>
        <v>0</v>
      </c>
      <c r="AG22" s="31">
        <f>(INDEX('Option1 (base case)'!AG$106:AG$117, MATCH($D22, 'Option1 (base case)'!$G$106:$G$117,0)))*conv_2026*AG$7</f>
        <v>0</v>
      </c>
      <c r="AH22" s="8"/>
      <c r="AI22" s="8"/>
    </row>
    <row r="23" spans="1:35" s="7" customFormat="1" x14ac:dyDescent="0.2">
      <c r="A23" s="257" t="s">
        <v>145</v>
      </c>
      <c r="B23" s="257" t="str">
        <f>'Option1 (base case)'!A117</f>
        <v>sens</v>
      </c>
      <c r="C23" s="257">
        <f>'Option1 (base case)'!C117</f>
        <v>0</v>
      </c>
      <c r="D23" s="257" t="str">
        <f t="shared" si="0"/>
        <v>OPTION 1 (base case)sens</v>
      </c>
      <c r="E23" s="258"/>
      <c r="F23" s="31">
        <f t="shared" si="1"/>
        <v>0</v>
      </c>
      <c r="G23" s="8"/>
      <c r="H23" s="31">
        <f>(INDEX('Option1 (base case)'!H$106:H$117, MATCH($D23, 'Option1 (base case)'!$G$106:$G$117,0)))*conv_2026*H$7</f>
        <v>0</v>
      </c>
      <c r="I23" s="31">
        <f>(INDEX('Option1 (base case)'!I$106:I$117, MATCH($D23, 'Option1 (base case)'!$G$106:$G$117,0)))*conv_2026*I$7</f>
        <v>0</v>
      </c>
      <c r="J23" s="31">
        <f>(INDEX('Option1 (base case)'!J$106:J$117, MATCH($D23, 'Option1 (base case)'!$G$106:$G$117,0)))*conv_2026*J$7</f>
        <v>0</v>
      </c>
      <c r="K23" s="31">
        <f>(INDEX('Option1 (base case)'!K$106:K$117, MATCH($D23, 'Option1 (base case)'!$G$106:$G$117,0)))*conv_2026*K$7</f>
        <v>0</v>
      </c>
      <c r="L23" s="31">
        <f>(INDEX('Option1 (base case)'!L$106:L$117, MATCH($D23, 'Option1 (base case)'!$G$106:$G$117,0)))*conv_2026*L$7</f>
        <v>0</v>
      </c>
      <c r="M23" s="31">
        <f>(INDEX('Option1 (base case)'!M$106:M$117, MATCH($D23, 'Option1 (base case)'!$G$106:$G$117,0)))*conv_2026*M$7</f>
        <v>0</v>
      </c>
      <c r="N23" s="31">
        <f>(INDEX('Option1 (base case)'!N$106:N$117, MATCH($D23, 'Option1 (base case)'!$G$106:$G$117,0)))*conv_2026*N$7</f>
        <v>0</v>
      </c>
      <c r="O23" s="31">
        <f>(INDEX('Option1 (base case)'!O$106:O$117, MATCH($D23, 'Option1 (base case)'!$G$106:$G$117,0)))*conv_2026*O$7</f>
        <v>0</v>
      </c>
      <c r="P23" s="31">
        <f>(INDEX('Option1 (base case)'!P$106:P$117, MATCH($D23, 'Option1 (base case)'!$G$106:$G$117,0)))*conv_2026*P$7</f>
        <v>0</v>
      </c>
      <c r="Q23" s="31">
        <f>(INDEX('Option1 (base case)'!Q$106:Q$117, MATCH($D23, 'Option1 (base case)'!$G$106:$G$117,0)))*conv_2026*Q$7</f>
        <v>0</v>
      </c>
      <c r="R23" s="31">
        <f>(INDEX('Option1 (base case)'!R$106:R$117, MATCH($D23, 'Option1 (base case)'!$G$106:$G$117,0)))*conv_2026*R$7</f>
        <v>0</v>
      </c>
      <c r="S23" s="31">
        <f>(INDEX('Option1 (base case)'!S$106:S$117, MATCH($D23, 'Option1 (base case)'!$G$106:$G$117,0)))*conv_2026*S$7</f>
        <v>0</v>
      </c>
      <c r="T23" s="31">
        <f>(INDEX('Option1 (base case)'!T$106:T$117, MATCH($D23, 'Option1 (base case)'!$G$106:$G$117,0)))*conv_2026*T$7</f>
        <v>0</v>
      </c>
      <c r="U23" s="31">
        <f>(INDEX('Option1 (base case)'!U$106:U$117, MATCH($D23, 'Option1 (base case)'!$G$106:$G$117,0)))*conv_2026*U$7</f>
        <v>0</v>
      </c>
      <c r="V23" s="31">
        <f>(INDEX('Option1 (base case)'!V$106:V$117, MATCH($D23, 'Option1 (base case)'!$G$106:$G$117,0)))*conv_2026*V$7</f>
        <v>0</v>
      </c>
      <c r="W23" s="31">
        <f>(INDEX('Option1 (base case)'!W$106:W$117, MATCH($D23, 'Option1 (base case)'!$G$106:$G$117,0)))*conv_2026*W$7</f>
        <v>0</v>
      </c>
      <c r="X23" s="31">
        <f>(INDEX('Option1 (base case)'!X$106:X$117, MATCH($D23, 'Option1 (base case)'!$G$106:$G$117,0)))*conv_2026*X$7</f>
        <v>0</v>
      </c>
      <c r="Y23" s="31">
        <f>(INDEX('Option1 (base case)'!Y$106:Y$117, MATCH($D23, 'Option1 (base case)'!$G$106:$G$117,0)))*conv_2026*Y$7</f>
        <v>0</v>
      </c>
      <c r="Z23" s="31">
        <f>(INDEX('Option1 (base case)'!Z$106:Z$117, MATCH($D23, 'Option1 (base case)'!$G$106:$G$117,0)))*conv_2026*Z$7</f>
        <v>0</v>
      </c>
      <c r="AA23" s="31">
        <f>(INDEX('Option1 (base case)'!AA$106:AA$117, MATCH($D23, 'Option1 (base case)'!$G$106:$G$117,0)))*conv_2026*AA$7</f>
        <v>0</v>
      </c>
      <c r="AB23" s="31">
        <f>(INDEX('Option1 (base case)'!AB$106:AB$117, MATCH($D23, 'Option1 (base case)'!$G$106:$G$117,0)))*conv_2026*AB$7</f>
        <v>0</v>
      </c>
      <c r="AC23" s="31">
        <f>(INDEX('Option1 (base case)'!AC$106:AC$117, MATCH($D23, 'Option1 (base case)'!$G$106:$G$117,0)))*conv_2026*AC$7</f>
        <v>0</v>
      </c>
      <c r="AD23" s="31">
        <f>(INDEX('Option1 (base case)'!AD$106:AD$117, MATCH($D23, 'Option1 (base case)'!$G$106:$G$117,0)))*conv_2026*AD$7</f>
        <v>0</v>
      </c>
      <c r="AE23" s="31">
        <f>(INDEX('Option1 (base case)'!AE$106:AE$117, MATCH($D23, 'Option1 (base case)'!$G$106:$G$117,0)))*conv_2026*AE$7</f>
        <v>0</v>
      </c>
      <c r="AF23" s="31">
        <f>(INDEX('Option1 (base case)'!AF$106:AF$117, MATCH($D23, 'Option1 (base case)'!$G$106:$G$117,0)))*conv_2026*AF$7</f>
        <v>0</v>
      </c>
      <c r="AG23" s="31">
        <f>(INDEX('Option1 (base case)'!AG$106:AG$117, MATCH($D23, 'Option1 (base case)'!$G$106:$G$117,0)))*conv_2026*AG$7</f>
        <v>0</v>
      </c>
      <c r="AH23" s="8"/>
      <c r="AI23" s="8"/>
    </row>
    <row r="24" spans="1:35" s="7" customFormat="1" x14ac:dyDescent="0.2">
      <c r="A24" s="249"/>
      <c r="B24" s="249"/>
      <c r="C24" s="249"/>
      <c r="D24" s="249"/>
      <c r="E24" s="249"/>
      <c r="F24" s="249"/>
      <c r="G24" s="250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</row>
    <row r="25" spans="1:35" s="7" customFormat="1" x14ac:dyDescent="0.2">
      <c r="A25" s="249"/>
      <c r="B25" s="249"/>
      <c r="C25" s="249"/>
      <c r="D25" s="249"/>
      <c r="E25" s="249"/>
      <c r="F25" s="249"/>
      <c r="G25" s="250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</row>
    <row r="26" spans="1:35" s="7" customFormat="1" x14ac:dyDescent="0.2">
      <c r="A26" s="249"/>
      <c r="B26" s="249"/>
      <c r="C26" s="249"/>
      <c r="D26" s="249"/>
      <c r="E26" s="249"/>
      <c r="F26" s="249"/>
      <c r="G26" s="250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</row>
    <row r="27" spans="1:35" s="7" customFormat="1" x14ac:dyDescent="0.2">
      <c r="A27" s="249"/>
      <c r="B27" s="249"/>
      <c r="C27" s="249"/>
      <c r="D27" s="249"/>
      <c r="E27" s="249"/>
      <c r="F27" s="249"/>
      <c r="G27" s="250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</row>
    <row r="28" spans="1:35" s="7" customFormat="1" x14ac:dyDescent="0.2">
      <c r="A28" s="257" t="s">
        <v>133</v>
      </c>
      <c r="B28" s="257" t="s">
        <v>121</v>
      </c>
      <c r="C28" s="257" t="s">
        <v>191</v>
      </c>
      <c r="D28" s="257" t="str">
        <f>A28&amp;B28</f>
        <v>Option 2NPV</v>
      </c>
      <c r="E28" s="258"/>
      <c r="F28" s="31">
        <f>SUMPRODUCT($H28:$AG28, $H$5:$AG$5)</f>
        <v>12339869.370222742</v>
      </c>
      <c r="G28" s="250"/>
      <c r="H28" s="31">
        <f>(INDEX(Option2!H$106:H$117, MATCH($D28, Option2!$G$106:$G$117,0)))*conv_2026*H$7</f>
        <v>0</v>
      </c>
      <c r="I28" s="31">
        <f>(INDEX(Option2!I$106:I$117, MATCH($D28, Option2!$G$106:$G$117,0)))*conv_2026*I$7</f>
        <v>0</v>
      </c>
      <c r="J28" s="31">
        <f>(INDEX(Option2!J$106:J$117, MATCH($D28, Option2!$G$106:$G$117,0)))*conv_2026*J$7</f>
        <v>76329.882895008384</v>
      </c>
      <c r="K28" s="31">
        <f>(INDEX(Option2!K$106:K$117, MATCH($D28, Option2!$G$106:$G$117,0)))*conv_2026*K$7</f>
        <v>57924.74641971878</v>
      </c>
      <c r="L28" s="31">
        <f>(INDEX(Option2!L$106:L$117, MATCH($D28, Option2!$G$106:$G$117,0)))*conv_2026*L$7</f>
        <v>117546.76152675449</v>
      </c>
      <c r="M28" s="31">
        <f>(INDEX(Option2!M$106:M$117, MATCH($D28, Option2!$G$106:$G$117,0)))*conv_2026*M$7</f>
        <v>184403.75169647008</v>
      </c>
      <c r="N28" s="31">
        <f>(INDEX(Option2!N$106:N$117, MATCH($D28, Option2!$G$106:$G$117,0)))*conv_2026*N$7</f>
        <v>259493.42653132486</v>
      </c>
      <c r="O28" s="31">
        <f>(INDEX(Option2!O$106:O$117, MATCH($D28, Option2!$G$106:$G$117,0)))*conv_2026*O$7</f>
        <v>344482.08310253831</v>
      </c>
      <c r="P28" s="31">
        <f>(INDEX(Option2!P$106:P$117, MATCH($D28, Option2!$G$106:$G$117,0)))*conv_2026*P$7</f>
        <v>440503.74967619102</v>
      </c>
      <c r="Q28" s="31">
        <f>(INDEX(Option2!Q$106:Q$117, MATCH($D28, Option2!$G$106:$G$117,0)))*conv_2026*Q$7</f>
        <v>548914.44163940952</v>
      </c>
      <c r="R28" s="31">
        <f>(INDEX(Option2!R$106:R$117, MATCH($D28, Option2!$G$106:$G$117,0)))*conv_2026*R$7</f>
        <v>671531.96281687228</v>
      </c>
      <c r="S28" s="31">
        <f>(INDEX(Option2!S$106:S$117, MATCH($D28, Option2!$G$106:$G$117,0)))*conv_2026*S$7</f>
        <v>810477.15784756176</v>
      </c>
      <c r="T28" s="31">
        <f>(INDEX(Option2!T$106:T$117, MATCH($D28, Option2!$G$106:$G$117,0)))*conv_2026*T$7</f>
        <v>968230.98576991609</v>
      </c>
      <c r="U28" s="31">
        <f>(INDEX(Option2!U$106:U$117, MATCH($D28, Option2!$G$106:$G$117,0)))*conv_2026*U$7</f>
        <v>1147703.6774036419</v>
      </c>
      <c r="V28" s="31">
        <f>(INDEX(Option2!V$106:V$117, MATCH($D28, Option2!$G$106:$G$117,0)))*conv_2026*V$7</f>
        <v>1352318.8500894622</v>
      </c>
      <c r="W28" s="31">
        <f>(INDEX(Option2!W$106:W$117, MATCH($D28, Option2!$G$106:$G$117,0)))*conv_2026*W$7</f>
        <v>1586116.2200859813</v>
      </c>
      <c r="X28" s="31">
        <f>(INDEX(Option2!X$106:X$117, MATCH($D28, Option2!$G$106:$G$117,0)))*conv_2026*X$7</f>
        <v>1853877.5472678547</v>
      </c>
      <c r="Y28" s="31">
        <f>(INDEX(Option2!Y$106:Y$117, MATCH($D28, Option2!$G$106:$G$117,0)))*conv_2026*Y$7</f>
        <v>2095399.5383249961</v>
      </c>
      <c r="Z28" s="31">
        <f>(INDEX(Option2!Z$106:Z$117, MATCH($D28, Option2!$G$106:$G$117,0)))*conv_2026*Z$7</f>
        <v>2347689.3655008236</v>
      </c>
      <c r="AA28" s="31">
        <f>(INDEX(Option2!AA$106:AA$117, MATCH($D28, Option2!$G$106:$G$117,0)))*conv_2026*AA$7</f>
        <v>2624315.2218834423</v>
      </c>
      <c r="AB28" s="31">
        <f>(INDEX(Option2!AB$106:AB$117, MATCH($D28, Option2!$G$106:$G$117,0)))*conv_2026*AB$7</f>
        <v>2935844.3012903063</v>
      </c>
      <c r="AC28" s="31">
        <f>(INDEX(Option2!AC$106:AC$117, MATCH($D28, Option2!$G$106:$G$117,0)))*conv_2026*AC$7</f>
        <v>0</v>
      </c>
      <c r="AD28" s="31">
        <f>(INDEX(Option2!AD$106:AD$117, MATCH($D28, Option2!$G$106:$G$117,0)))*conv_2026*AD$7</f>
        <v>0</v>
      </c>
      <c r="AE28" s="31">
        <f>(INDEX(Option2!AE$106:AE$117, MATCH($D28, Option2!$G$106:$G$117,0)))*conv_2026*AE$7</f>
        <v>0</v>
      </c>
      <c r="AF28" s="31">
        <f>(INDEX(Option2!AF$106:AF$117, MATCH($D28, Option2!$G$106:$G$117,0)))*conv_2026*AF$7</f>
        <v>0</v>
      </c>
      <c r="AG28" s="31">
        <f>(INDEX(Option2!AG$106:AG$117, MATCH($D28, Option2!$G$106:$G$117,0)))*conv_2026*AG$7</f>
        <v>0</v>
      </c>
    </row>
    <row r="29" spans="1:35" s="7" customFormat="1" x14ac:dyDescent="0.2">
      <c r="A29" s="249"/>
      <c r="B29" s="249"/>
      <c r="C29" s="249"/>
      <c r="D29" s="249"/>
      <c r="E29" s="249"/>
      <c r="F29" s="249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  <c r="AA29" s="250"/>
      <c r="AB29" s="250"/>
      <c r="AC29" s="250"/>
      <c r="AD29" s="250"/>
      <c r="AE29" s="250"/>
      <c r="AF29" s="250"/>
      <c r="AG29" s="250"/>
    </row>
    <row r="30" spans="1:35" s="7" customFormat="1" x14ac:dyDescent="0.2">
      <c r="A30" s="257" t="s">
        <v>133</v>
      </c>
      <c r="B30" s="257" t="str">
        <f>Option2!A110</f>
        <v>sens1</v>
      </c>
      <c r="C30" s="257" t="str">
        <f>Option2!C110</f>
        <v>Capex 10% higher</v>
      </c>
      <c r="D30" s="257" t="str">
        <f t="shared" ref="D30:D37" si="2">A30&amp;B30</f>
        <v>Option 2sens1</v>
      </c>
      <c r="E30" s="258"/>
      <c r="F30" s="31">
        <f>SUMPRODUCT($H30:$AG30, $H$5:$AG$5)</f>
        <v>11700612.601875268</v>
      </c>
      <c r="G30" s="250"/>
      <c r="H30" s="31">
        <f>IF($B30=0,0, (INDEX(Option2!H$106:H$117, MATCH($D30, Option2!$G$106:$G$117,0)))*conv_2026*H$7)</f>
        <v>0</v>
      </c>
      <c r="I30" s="31">
        <f>IF($B30=0,0, (INDEX(Option2!I$106:I$117, MATCH($D30, Option2!$G$106:$G$117,0)))*conv_2026*I$7)</f>
        <v>0</v>
      </c>
      <c r="J30" s="31">
        <f>IF($B30=0,0, (INDEX(Option2!J$106:J$117, MATCH($D30, Option2!$G$106:$G$117,0)))*conv_2026*J$7)</f>
        <v>58331.218852990227</v>
      </c>
      <c r="K30" s="31">
        <f>IF($B30=0,0, (INDEX(Option2!K$106:K$117, MATCH($D30, Option2!$G$106:$G$117,0)))*conv_2026*K$7)</f>
        <v>8256.2960458764828</v>
      </c>
      <c r="L30" s="31">
        <f>IF($B30=0,0, (INDEX(Option2!L$106:L$117, MATCH($D30, Option2!$G$106:$G$117,0)))*conv_2026*L$7)</f>
        <v>67878.311152912196</v>
      </c>
      <c r="M30" s="31">
        <f>IF($B30=0,0, (INDEX(Option2!M$106:M$117, MATCH($D30, Option2!$G$106:$G$117,0)))*conv_2026*M$7)</f>
        <v>134735.30132262775</v>
      </c>
      <c r="N30" s="31">
        <f>IF($B30=0,0, (INDEX(Option2!N$106:N$117, MATCH($D30, Option2!$G$106:$G$117,0)))*conv_2026*N$7)</f>
        <v>209824.97615748254</v>
      </c>
      <c r="O30" s="31">
        <f>IF($B30=0,0, (INDEX(Option2!O$106:O$117, MATCH($D30, Option2!$G$106:$G$117,0)))*conv_2026*O$7)</f>
        <v>294813.63272869599</v>
      </c>
      <c r="P30" s="31">
        <f>IF($B30=0,0, (INDEX(Option2!P$106:P$117, MATCH($D30, Option2!$G$106:$G$117,0)))*conv_2026*P$7)</f>
        <v>390835.29930234869</v>
      </c>
      <c r="Q30" s="31">
        <f>IF($B30=0,0, (INDEX(Option2!Q$106:Q$117, MATCH($D30, Option2!$G$106:$G$117,0)))*conv_2026*Q$7)</f>
        <v>499245.99126556719</v>
      </c>
      <c r="R30" s="31">
        <f>IF($B30=0,0, (INDEX(Option2!R$106:R$117, MATCH($D30, Option2!$G$106:$G$117,0)))*conv_2026*R$7)</f>
        <v>621863.5124430299</v>
      </c>
      <c r="S30" s="31">
        <f>IF($B30=0,0, (INDEX(Option2!S$106:S$117, MATCH($D30, Option2!$G$106:$G$117,0)))*conv_2026*S$7)</f>
        <v>760808.70747371938</v>
      </c>
      <c r="T30" s="31">
        <f>IF($B30=0,0, (INDEX(Option2!T$106:T$117, MATCH($D30, Option2!$G$106:$G$117,0)))*conv_2026*T$7)</f>
        <v>918562.53539607383</v>
      </c>
      <c r="U30" s="31">
        <f>IF($B30=0,0, (INDEX(Option2!U$106:U$117, MATCH($D30, Option2!$G$106:$G$117,0)))*conv_2026*U$7)</f>
        <v>1098035.2270297997</v>
      </c>
      <c r="V30" s="31">
        <f>IF($B30=0,0, (INDEX(Option2!V$106:V$117, MATCH($D30, Option2!$G$106:$G$117,0)))*conv_2026*V$7)</f>
        <v>1302650.3997156199</v>
      </c>
      <c r="W30" s="31">
        <f>IF($B30=0,0, (INDEX(Option2!W$106:W$117, MATCH($D30, Option2!$G$106:$G$117,0)))*conv_2026*W$7)</f>
        <v>1536447.7697121392</v>
      </c>
      <c r="X30" s="31">
        <f>IF($B30=0,0, (INDEX(Option2!X$106:X$117, MATCH($D30, Option2!$G$106:$G$117,0)))*conv_2026*X$7)</f>
        <v>1804209.0968940125</v>
      </c>
      <c r="Y30" s="31">
        <f>IF($B30=0,0, (INDEX(Option2!Y$106:Y$117, MATCH($D30, Option2!$G$106:$G$117,0)))*conv_2026*Y$7)</f>
        <v>2045731.087951154</v>
      </c>
      <c r="Z30" s="31">
        <f>IF($B30=0,0, (INDEX(Option2!Z$106:Z$117, MATCH($D30, Option2!$G$106:$G$117,0)))*conv_2026*Z$7)</f>
        <v>2298020.9151269817</v>
      </c>
      <c r="AA30" s="31">
        <f>IF($B30=0,0, (INDEX(Option2!AA$106:AA$117, MATCH($D30, Option2!$G$106:$G$117,0)))*conv_2026*AA$7)</f>
        <v>2574646.7715095999</v>
      </c>
      <c r="AB30" s="31">
        <f>IF($B30=0,0, (INDEX(Option2!AB$106:AB$117, MATCH($D30, Option2!$G$106:$G$117,0)))*conv_2026*AB$7)</f>
        <v>2886175.8509164639</v>
      </c>
      <c r="AC30" s="31">
        <f>IF($B30=0,0, (INDEX(Option2!AC$106:AC$117, MATCH($D30, Option2!$G$106:$G$117,0)))*conv_2026*AC$7)</f>
        <v>0</v>
      </c>
      <c r="AD30" s="31">
        <f>IF($B30=0,0, (INDEX(Option2!AD$106:AD$117, MATCH($D30, Option2!$G$106:$G$117,0)))*conv_2026*AD$7)</f>
        <v>0</v>
      </c>
      <c r="AE30" s="31">
        <f>IF($B30=0,0, (INDEX(Option2!AE$106:AE$117, MATCH($D30, Option2!$G$106:$G$117,0)))*conv_2026*AE$7)</f>
        <v>0</v>
      </c>
      <c r="AF30" s="31">
        <f>IF($B30=0,0, (INDEX(Option2!AF$106:AF$117, MATCH($D30, Option2!$G$106:$G$117,0)))*conv_2026*AF$7)</f>
        <v>0</v>
      </c>
      <c r="AG30" s="31">
        <f>IF($B30=0,0, (INDEX(Option2!AG$106:AG$117, MATCH($D30, Option2!$G$106:$G$117,0)))*conv_2026*AG$7)</f>
        <v>0</v>
      </c>
    </row>
    <row r="31" spans="1:35" s="8" customFormat="1" x14ac:dyDescent="0.2">
      <c r="A31" s="257" t="s">
        <v>133</v>
      </c>
      <c r="B31" s="257" t="str">
        <f>Option2!A111</f>
        <v>sens2</v>
      </c>
      <c r="C31" s="257" t="str">
        <f>Option2!C111</f>
        <v>Capex 10% lower</v>
      </c>
      <c r="D31" s="257" t="str">
        <f t="shared" si="2"/>
        <v>Option 2sens2</v>
      </c>
      <c r="E31" s="258"/>
      <c r="F31" s="31">
        <f t="shared" ref="F31:F37" si="3">SUMPRODUCT($H31:$AG31, $H$5:$AG$5)</f>
        <v>12979126.138570217</v>
      </c>
      <c r="G31" s="257"/>
      <c r="H31" s="31">
        <f>IF($B31=0,0, (INDEX(Option2!H$106:H$117, MATCH($D31, Option2!$G$106:$G$117,0)))*conv_2026*H$7)</f>
        <v>0</v>
      </c>
      <c r="I31" s="31">
        <f>IF($B31=0,0, (INDEX(Option2!I$106:I$117, MATCH($D31, Option2!$G$106:$G$117,0)))*conv_2026*I$7)</f>
        <v>0</v>
      </c>
      <c r="J31" s="31">
        <f>IF($B31=0,0, (INDEX(Option2!J$106:J$117, MATCH($D31, Option2!$G$106:$G$117,0)))*conv_2026*J$7)</f>
        <v>94328.546937026535</v>
      </c>
      <c r="K31" s="31">
        <f>IF($B31=0,0, (INDEX(Option2!K$106:K$117, MATCH($D31, Option2!$G$106:$G$117,0)))*conv_2026*K$7)</f>
        <v>107593.19679356107</v>
      </c>
      <c r="L31" s="31">
        <f>IF($B31=0,0, (INDEX(Option2!L$106:L$117, MATCH($D31, Option2!$G$106:$G$117,0)))*conv_2026*L$7)</f>
        <v>167215.2119005968</v>
      </c>
      <c r="M31" s="31">
        <f>IF($B31=0,0, (INDEX(Option2!M$106:M$117, MATCH($D31, Option2!$G$106:$G$117,0)))*conv_2026*M$7)</f>
        <v>234072.20207031237</v>
      </c>
      <c r="N31" s="31">
        <f>IF($B31=0,0, (INDEX(Option2!N$106:N$117, MATCH($D31, Option2!$G$106:$G$117,0)))*conv_2026*N$7)</f>
        <v>309161.87690516718</v>
      </c>
      <c r="O31" s="31">
        <f>IF($B31=0,0, (INDEX(Option2!O$106:O$117, MATCH($D31, Option2!$G$106:$G$117,0)))*conv_2026*O$7)</f>
        <v>394150.53347638057</v>
      </c>
      <c r="P31" s="31">
        <f>IF($B31=0,0, (INDEX(Option2!P$106:P$117, MATCH($D31, Option2!$G$106:$G$117,0)))*conv_2026*P$7)</f>
        <v>490172.20005003334</v>
      </c>
      <c r="Q31" s="31">
        <f>IF($B31=0,0, (INDEX(Option2!Q$106:Q$117, MATCH($D31, Option2!$G$106:$G$117,0)))*conv_2026*Q$7)</f>
        <v>598582.89201325178</v>
      </c>
      <c r="R31" s="31">
        <f>IF($B31=0,0, (INDEX(Option2!R$106:R$117, MATCH($D31, Option2!$G$106:$G$117,0)))*conv_2026*R$7)</f>
        <v>721200.41319071455</v>
      </c>
      <c r="S31" s="31">
        <f>IF($B31=0,0, (INDEX(Option2!S$106:S$117, MATCH($D31, Option2!$G$106:$G$117,0)))*conv_2026*S$7)</f>
        <v>860145.60822140402</v>
      </c>
      <c r="T31" s="31">
        <f>IF($B31=0,0, (INDEX(Option2!T$106:T$117, MATCH($D31, Option2!$G$106:$G$117,0)))*conv_2026*T$7)</f>
        <v>1017899.4361437585</v>
      </c>
      <c r="U31" s="31">
        <f>IF($B31=0,0, (INDEX(Option2!U$106:U$117, MATCH($D31, Option2!$G$106:$G$117,0)))*conv_2026*U$7)</f>
        <v>1197372.1277774842</v>
      </c>
      <c r="V31" s="31">
        <f>IF($B31=0,0, (INDEX(Option2!V$106:V$117, MATCH($D31, Option2!$G$106:$G$117,0)))*conv_2026*V$7)</f>
        <v>1401987.3004633044</v>
      </c>
      <c r="W31" s="31">
        <f>IF($B31=0,0, (INDEX(Option2!W$106:W$117, MATCH($D31, Option2!$G$106:$G$117,0)))*conv_2026*W$7)</f>
        <v>1635784.6704598235</v>
      </c>
      <c r="X31" s="31">
        <f>IF($B31=0,0, (INDEX(Option2!X$106:X$117, MATCH($D31, Option2!$G$106:$G$117,0)))*conv_2026*X$7)</f>
        <v>1903545.9976416968</v>
      </c>
      <c r="Y31" s="31">
        <f>IF($B31=0,0, (INDEX(Option2!Y$106:Y$117, MATCH($D31, Option2!$G$106:$G$117,0)))*conv_2026*Y$7)</f>
        <v>2145067.9886988383</v>
      </c>
      <c r="Z31" s="31">
        <f>IF($B31=0,0, (INDEX(Option2!Z$106:Z$117, MATCH($D31, Option2!$G$106:$G$117,0)))*conv_2026*Z$7)</f>
        <v>2397357.815874666</v>
      </c>
      <c r="AA31" s="31">
        <f>IF($B31=0,0, (INDEX(Option2!AA$106:AA$117, MATCH($D31, Option2!$G$106:$G$117,0)))*conv_2026*AA$7)</f>
        <v>2673983.6722572842</v>
      </c>
      <c r="AB31" s="31">
        <f>IF($B31=0,0, (INDEX(Option2!AB$106:AB$117, MATCH($D31, Option2!$G$106:$G$117,0)))*conv_2026*AB$7)</f>
        <v>2985512.7516641482</v>
      </c>
      <c r="AC31" s="31">
        <f>IF($B31=0,0, (INDEX(Option2!AC$106:AC$117, MATCH($D31, Option2!$G$106:$G$117,0)))*conv_2026*AC$7)</f>
        <v>0</v>
      </c>
      <c r="AD31" s="31">
        <f>IF($B31=0,0, (INDEX(Option2!AD$106:AD$117, MATCH($D31, Option2!$G$106:$G$117,0)))*conv_2026*AD$7)</f>
        <v>0</v>
      </c>
      <c r="AE31" s="31">
        <f>IF($B31=0,0, (INDEX(Option2!AE$106:AE$117, MATCH($D31, Option2!$G$106:$G$117,0)))*conv_2026*AE$7)</f>
        <v>0</v>
      </c>
      <c r="AF31" s="31">
        <f>IF($B31=0,0, (INDEX(Option2!AF$106:AF$117, MATCH($D31, Option2!$G$106:$G$117,0)))*conv_2026*AF$7)</f>
        <v>0</v>
      </c>
      <c r="AG31" s="31">
        <f>IF($B31=0,0, (INDEX(Option2!AG$106:AG$117, MATCH($D31, Option2!$G$106:$G$117,0)))*conv_2026*AG$7)</f>
        <v>0</v>
      </c>
    </row>
    <row r="32" spans="1:35" s="8" customFormat="1" x14ac:dyDescent="0.2">
      <c r="A32" s="257" t="s">
        <v>133</v>
      </c>
      <c r="B32" s="257" t="str">
        <f>Option2!A112</f>
        <v>sens3</v>
      </c>
      <c r="C32" s="257" t="str">
        <f>Option2!C112</f>
        <v>Total benefits 10% higher</v>
      </c>
      <c r="D32" s="257" t="str">
        <f t="shared" si="2"/>
        <v>Option 2sens3</v>
      </c>
      <c r="E32" s="258"/>
      <c r="F32" s="31">
        <f t="shared" si="3"/>
        <v>14213113.075592492</v>
      </c>
      <c r="H32" s="31">
        <f>IF($B32=0,0, (INDEX(Option2!H$106:H$117, MATCH($D32, Option2!$G$106:$G$117,0)))*conv_2026*H$7)</f>
        <v>0</v>
      </c>
      <c r="I32" s="31">
        <f>IF($B32=0,0, (INDEX(Option2!I$106:I$117, MATCH($D32, Option2!$G$106:$G$117,0)))*conv_2026*I$7)</f>
        <v>0</v>
      </c>
      <c r="J32" s="31">
        <f>IF($B32=0,0, (INDEX(Option2!J$106:J$117, MATCH($D32, Option2!$G$106:$G$117,0)))*conv_2026*J$7)</f>
        <v>101961.53522652737</v>
      </c>
      <c r="K32" s="31">
        <f>IF($B32=0,0, (INDEX(Option2!K$106:K$117, MATCH($D32, Option2!$G$106:$G$117,0)))*conv_2026*K$7)</f>
        <v>113385.67143553296</v>
      </c>
      <c r="L32" s="31">
        <f>IF($B32=0,0, (INDEX(Option2!L$106:L$117, MATCH($D32, Option2!$G$106:$G$117,0)))*conv_2026*L$7)</f>
        <v>178969.88805327224</v>
      </c>
      <c r="M32" s="31">
        <f>IF($B32=0,0, (INDEX(Option2!M$106:M$117, MATCH($D32, Option2!$G$106:$G$117,0)))*conv_2026*M$7)</f>
        <v>252512.57723995938</v>
      </c>
      <c r="N32" s="31">
        <f>IF($B32=0,0, (INDEX(Option2!N$106:N$117, MATCH($D32, Option2!$G$106:$G$117,0)))*conv_2026*N$7)</f>
        <v>335111.21955829958</v>
      </c>
      <c r="O32" s="31">
        <f>IF($B32=0,0, (INDEX(Option2!O$106:O$117, MATCH($D32, Option2!$G$106:$G$117,0)))*conv_2026*O$7)</f>
        <v>428598.74178663443</v>
      </c>
      <c r="P32" s="31">
        <f>IF($B32=0,0, (INDEX(Option2!P$106:P$117, MATCH($D32, Option2!$G$106:$G$117,0)))*conv_2026*P$7)</f>
        <v>534222.57501765247</v>
      </c>
      <c r="Q32" s="31">
        <f>IF($B32=0,0, (INDEX(Option2!Q$106:Q$117, MATCH($D32, Option2!$G$106:$G$117,0)))*conv_2026*Q$7)</f>
        <v>653474.33617719274</v>
      </c>
      <c r="R32" s="31">
        <f>IF($B32=0,0, (INDEX(Option2!R$106:R$117, MATCH($D32, Option2!$G$106:$G$117,0)))*conv_2026*R$7)</f>
        <v>788353.60947240179</v>
      </c>
      <c r="S32" s="31">
        <f>IF($B32=0,0, (INDEX(Option2!S$106:S$117, MATCH($D32, Option2!$G$106:$G$117,0)))*conv_2026*S$7)</f>
        <v>941193.32400616026</v>
      </c>
      <c r="T32" s="31">
        <f>IF($B32=0,0, (INDEX(Option2!T$106:T$117, MATCH($D32, Option2!$G$106:$G$117,0)))*conv_2026*T$7)</f>
        <v>1114722.5347207501</v>
      </c>
      <c r="U32" s="31">
        <f>IF($B32=0,0, (INDEX(Option2!U$106:U$117, MATCH($D32, Option2!$G$106:$G$117,0)))*conv_2026*U$7)</f>
        <v>1312142.4955178483</v>
      </c>
      <c r="V32" s="31">
        <f>IF($B32=0,0, (INDEX(Option2!V$106:V$117, MATCH($D32, Option2!$G$106:$G$117,0)))*conv_2026*V$7)</f>
        <v>1537219.1854722507</v>
      </c>
      <c r="W32" s="31">
        <f>IF($B32=0,0, (INDEX(Option2!W$106:W$117, MATCH($D32, Option2!$G$106:$G$117,0)))*conv_2026*W$7)</f>
        <v>1794396.2924684216</v>
      </c>
      <c r="X32" s="31">
        <f>IF($B32=0,0, (INDEX(Option2!X$106:X$117, MATCH($D32, Option2!$G$106:$G$117,0)))*conv_2026*X$7)</f>
        <v>2088933.7523684825</v>
      </c>
      <c r="Y32" s="31">
        <f>IF($B32=0,0, (INDEX(Option2!Y$106:Y$117, MATCH($D32, Option2!$G$106:$G$117,0)))*conv_2026*Y$7)</f>
        <v>2354607.942531338</v>
      </c>
      <c r="Z32" s="31">
        <f>IF($B32=0,0, (INDEX(Option2!Z$106:Z$117, MATCH($D32, Option2!$G$106:$G$117,0)))*conv_2026*Z$7)</f>
        <v>2632126.7524247481</v>
      </c>
      <c r="AA32" s="31">
        <f>IF($B32=0,0, (INDEX(Option2!AA$106:AA$117, MATCH($D32, Option2!$G$106:$G$117,0)))*conv_2026*AA$7)</f>
        <v>2936415.1944456287</v>
      </c>
      <c r="AB32" s="31">
        <f>IF($B32=0,0, (INDEX(Option2!AB$106:AB$117, MATCH($D32, Option2!$G$106:$G$117,0)))*conv_2026*AB$7)</f>
        <v>3279097.1817931789</v>
      </c>
      <c r="AC32" s="31">
        <f>IF($B32=0,0, (INDEX(Option2!AC$106:AC$117, MATCH($D32, Option2!$G$106:$G$117,0)))*conv_2026*AC$7)</f>
        <v>0</v>
      </c>
      <c r="AD32" s="31">
        <f>IF($B32=0,0, (INDEX(Option2!AD$106:AD$117, MATCH($D32, Option2!$G$106:$G$117,0)))*conv_2026*AD$7)</f>
        <v>0</v>
      </c>
      <c r="AE32" s="31">
        <f>IF($B32=0,0, (INDEX(Option2!AE$106:AE$117, MATCH($D32, Option2!$G$106:$G$117,0)))*conv_2026*AE$7)</f>
        <v>0</v>
      </c>
      <c r="AF32" s="31">
        <f>IF($B32=0,0, (INDEX(Option2!AF$106:AF$117, MATCH($D32, Option2!$G$106:$G$117,0)))*conv_2026*AF$7)</f>
        <v>0</v>
      </c>
      <c r="AG32" s="31">
        <f>IF($B32=0,0, (INDEX(Option2!AG$106:AG$117, MATCH($D32, Option2!$G$106:$G$117,0)))*conv_2026*AG$7)</f>
        <v>0</v>
      </c>
    </row>
    <row r="33" spans="1:35" s="8" customFormat="1" x14ac:dyDescent="0.2">
      <c r="A33" s="257" t="s">
        <v>133</v>
      </c>
      <c r="B33" s="257" t="str">
        <f>Option2!A113</f>
        <v>sens4</v>
      </c>
      <c r="C33" s="257" t="str">
        <f>Option2!C113</f>
        <v>Total benefits 10% lower</v>
      </c>
      <c r="D33" s="257" t="str">
        <f t="shared" si="2"/>
        <v>Option 2sens4</v>
      </c>
      <c r="E33" s="258"/>
      <c r="F33" s="31">
        <f t="shared" si="3"/>
        <v>10466625.664852994</v>
      </c>
      <c r="H33" s="31">
        <f>IF($B33=0,0, (INDEX(Option2!H$106:H$117, MATCH($D33, Option2!$G$106:$G$117,0)))*conv_2026*H$7)</f>
        <v>0</v>
      </c>
      <c r="I33" s="31">
        <f>IF($B33=0,0, (INDEX(Option2!I$106:I$117, MATCH($D33, Option2!$G$106:$G$117,0)))*conv_2026*I$7)</f>
        <v>0</v>
      </c>
      <c r="J33" s="31">
        <f>IF($B33=0,0, (INDEX(Option2!J$106:J$117, MATCH($D33, Option2!$G$106:$G$117,0)))*conv_2026*J$7)</f>
        <v>50698.230563489386</v>
      </c>
      <c r="K33" s="31">
        <f>IF($B33=0,0, (INDEX(Option2!K$106:K$117, MATCH($D33, Option2!$G$106:$G$117,0)))*conv_2026*K$7)</f>
        <v>2463.8214039046056</v>
      </c>
      <c r="L33" s="31">
        <f>IF($B33=0,0, (INDEX(Option2!L$106:L$117, MATCH($D33, Option2!$G$106:$G$117,0)))*conv_2026*L$7)</f>
        <v>56123.63500023674</v>
      </c>
      <c r="M33" s="31">
        <f>IF($B33=0,0, (INDEX(Option2!M$106:M$117, MATCH($D33, Option2!$G$106:$G$117,0)))*conv_2026*M$7)</f>
        <v>116294.92615298076</v>
      </c>
      <c r="N33" s="31">
        <f>IF($B33=0,0, (INDEX(Option2!N$106:N$117, MATCH($D33, Option2!$G$106:$G$117,0)))*conv_2026*N$7)</f>
        <v>183875.63350435006</v>
      </c>
      <c r="O33" s="31">
        <f>IF($B33=0,0, (INDEX(Option2!O$106:O$117, MATCH($D33, Option2!$G$106:$G$117,0)))*conv_2026*O$7)</f>
        <v>260365.42441844216</v>
      </c>
      <c r="P33" s="31">
        <f>IF($B33=0,0, (INDEX(Option2!P$106:P$117, MATCH($D33, Option2!$G$106:$G$117,0)))*conv_2026*P$7)</f>
        <v>346784.92433472961</v>
      </c>
      <c r="Q33" s="31">
        <f>IF($B33=0,0, (INDEX(Option2!Q$106:Q$117, MATCH($D33, Option2!$G$106:$G$117,0)))*conv_2026*Q$7)</f>
        <v>444354.54710162623</v>
      </c>
      <c r="R33" s="31">
        <f>IF($B33=0,0, (INDEX(Option2!R$106:R$117, MATCH($D33, Option2!$G$106:$G$117,0)))*conv_2026*R$7)</f>
        <v>554710.31616134266</v>
      </c>
      <c r="S33" s="31">
        <f>IF($B33=0,0, (INDEX(Option2!S$106:S$117, MATCH($D33, Option2!$G$106:$G$117,0)))*conv_2026*S$7)</f>
        <v>679760.99168896326</v>
      </c>
      <c r="T33" s="31">
        <f>IF($B33=0,0, (INDEX(Option2!T$106:T$117, MATCH($D33, Option2!$G$106:$G$117,0)))*conv_2026*T$7)</f>
        <v>821739.43681908224</v>
      </c>
      <c r="U33" s="31">
        <f>IF($B33=0,0, (INDEX(Option2!U$106:U$117, MATCH($D33, Option2!$G$106:$G$117,0)))*conv_2026*U$7)</f>
        <v>983264.85928943544</v>
      </c>
      <c r="V33" s="31">
        <f>IF($B33=0,0, (INDEX(Option2!V$106:V$117, MATCH($D33, Option2!$G$106:$G$117,0)))*conv_2026*V$7)</f>
        <v>1167418.5147066736</v>
      </c>
      <c r="W33" s="31">
        <f>IF($B33=0,0, (INDEX(Option2!W$106:W$117, MATCH($D33, Option2!$G$106:$G$117,0)))*conv_2026*W$7)</f>
        <v>1377836.1477035407</v>
      </c>
      <c r="X33" s="31">
        <f>IF($B33=0,0, (INDEX(Option2!X$106:X$117, MATCH($D33, Option2!$G$106:$G$117,0)))*conv_2026*X$7)</f>
        <v>1618821.3421672268</v>
      </c>
      <c r="Y33" s="31">
        <f>IF($B33=0,0, (INDEX(Option2!Y$106:Y$117, MATCH($D33, Option2!$G$106:$G$117,0)))*conv_2026*Y$7)</f>
        <v>1836191.1341186543</v>
      </c>
      <c r="Z33" s="31">
        <f>IF($B33=0,0, (INDEX(Option2!Z$106:Z$117, MATCH($D33, Option2!$G$106:$G$117,0)))*conv_2026*Z$7)</f>
        <v>2063251.978576899</v>
      </c>
      <c r="AA33" s="31">
        <f>IF($B33=0,0, (INDEX(Option2!AA$106:AA$117, MATCH($D33, Option2!$G$106:$G$117,0)))*conv_2026*AA$7)</f>
        <v>2312215.2493212558</v>
      </c>
      <c r="AB33" s="31">
        <f>IF($B33=0,0, (INDEX(Option2!AB$106:AB$117, MATCH($D33, Option2!$G$106:$G$117,0)))*conv_2026*AB$7)</f>
        <v>2592591.4207874332</v>
      </c>
      <c r="AC33" s="31">
        <f>IF($B33=0,0, (INDEX(Option2!AC$106:AC$117, MATCH($D33, Option2!$G$106:$G$117,0)))*conv_2026*AC$7)</f>
        <v>0</v>
      </c>
      <c r="AD33" s="31">
        <f>IF($B33=0,0, (INDEX(Option2!AD$106:AD$117, MATCH($D33, Option2!$G$106:$G$117,0)))*conv_2026*AD$7)</f>
        <v>0</v>
      </c>
      <c r="AE33" s="31">
        <f>IF($B33=0,0, (INDEX(Option2!AE$106:AE$117, MATCH($D33, Option2!$G$106:$G$117,0)))*conv_2026*AE$7)</f>
        <v>0</v>
      </c>
      <c r="AF33" s="31">
        <f>IF($B33=0,0, (INDEX(Option2!AF$106:AF$117, MATCH($D33, Option2!$G$106:$G$117,0)))*conv_2026*AF$7)</f>
        <v>0</v>
      </c>
      <c r="AG33" s="31">
        <f>IF($B33=0,0, (INDEX(Option2!AG$106:AG$117, MATCH($D33, Option2!$G$106:$G$117,0)))*conv_2026*AG$7)</f>
        <v>0</v>
      </c>
    </row>
    <row r="34" spans="1:35" s="8" customFormat="1" x14ac:dyDescent="0.2">
      <c r="A34" s="257" t="s">
        <v>133</v>
      </c>
      <c r="B34" s="257" t="str">
        <f>Option2!A114</f>
        <v>sens5</v>
      </c>
      <c r="C34" s="257" t="str">
        <f>Option2!C114</f>
        <v>Capex 10% higher &amp; Total benefits 10% lower</v>
      </c>
      <c r="D34" s="257" t="str">
        <f t="shared" si="2"/>
        <v>Option 2sens5</v>
      </c>
      <c r="E34" s="258"/>
      <c r="F34" s="31">
        <f t="shared" si="3"/>
        <v>9827368.8965055179</v>
      </c>
      <c r="H34" s="31">
        <f>IF($B34=0,0, (INDEX(Option2!H$106:H$117, MATCH($D34, Option2!$G$106:$G$117,0)))*conv_2026*H$7)</f>
        <v>0</v>
      </c>
      <c r="I34" s="31">
        <f>IF($B34=0,0, (INDEX(Option2!I$106:I$117, MATCH($D34, Option2!$G$106:$G$117,0)))*conv_2026*I$7)</f>
        <v>0</v>
      </c>
      <c r="J34" s="31">
        <f>IF($B34=0,0, (INDEX(Option2!J$106:J$117, MATCH($D34, Option2!$G$106:$G$117,0)))*conv_2026*J$7)</f>
        <v>32699.566521471232</v>
      </c>
      <c r="K34" s="31">
        <f>IF($B34=0,0, (INDEX(Option2!K$106:K$117, MATCH($D34, Option2!$G$106:$G$117,0)))*conv_2026*K$7)</f>
        <v>-47204.628969937694</v>
      </c>
      <c r="L34" s="31">
        <f>IF($B34=0,0, (INDEX(Option2!L$106:L$117, MATCH($D34, Option2!$G$106:$G$117,0)))*conv_2026*L$7)</f>
        <v>6455.1846263944435</v>
      </c>
      <c r="M34" s="31">
        <f>IF($B34=0,0, (INDEX(Option2!M$106:M$117, MATCH($D34, Option2!$G$106:$G$117,0)))*conv_2026*M$7)</f>
        <v>66626.475779138462</v>
      </c>
      <c r="N34" s="31">
        <f>IF($B34=0,0, (INDEX(Option2!N$106:N$117, MATCH($D34, Option2!$G$106:$G$117,0)))*conv_2026*N$7)</f>
        <v>134207.18313050776</v>
      </c>
      <c r="O34" s="31">
        <f>IF($B34=0,0, (INDEX(Option2!O$106:O$117, MATCH($D34, Option2!$G$106:$G$117,0)))*conv_2026*O$7)</f>
        <v>210696.97404459983</v>
      </c>
      <c r="P34" s="31">
        <f>IF($B34=0,0, (INDEX(Option2!P$106:P$117, MATCH($D34, Option2!$G$106:$G$117,0)))*conv_2026*P$7)</f>
        <v>297116.47396088729</v>
      </c>
      <c r="Q34" s="31">
        <f>IF($B34=0,0, (INDEX(Option2!Q$106:Q$117, MATCH($D34, Option2!$G$106:$G$117,0)))*conv_2026*Q$7)</f>
        <v>394686.09672778397</v>
      </c>
      <c r="R34" s="31">
        <f>IF($B34=0,0, (INDEX(Option2!R$106:R$117, MATCH($D34, Option2!$G$106:$G$117,0)))*conv_2026*R$7)</f>
        <v>505041.8657875004</v>
      </c>
      <c r="S34" s="31">
        <f>IF($B34=0,0, (INDEX(Option2!S$106:S$117, MATCH($D34, Option2!$G$106:$G$117,0)))*conv_2026*S$7)</f>
        <v>630092.54131512088</v>
      </c>
      <c r="T34" s="31">
        <f>IF($B34=0,0, (INDEX(Option2!T$106:T$117, MATCH($D34, Option2!$G$106:$G$117,0)))*conv_2026*T$7)</f>
        <v>772070.98644523998</v>
      </c>
      <c r="U34" s="31">
        <f>IF($B34=0,0, (INDEX(Option2!U$106:U$117, MATCH($D34, Option2!$G$106:$G$117,0)))*conv_2026*U$7)</f>
        <v>933596.40891559317</v>
      </c>
      <c r="V34" s="31">
        <f>IF($B34=0,0, (INDEX(Option2!V$106:V$117, MATCH($D34, Option2!$G$106:$G$117,0)))*conv_2026*V$7)</f>
        <v>1117750.0643328314</v>
      </c>
      <c r="W34" s="31">
        <f>IF($B34=0,0, (INDEX(Option2!W$106:W$117, MATCH($D34, Option2!$G$106:$G$117,0)))*conv_2026*W$7)</f>
        <v>1328167.6973296986</v>
      </c>
      <c r="X34" s="31">
        <f>IF($B34=0,0, (INDEX(Option2!X$106:X$117, MATCH($D34, Option2!$G$106:$G$117,0)))*conv_2026*X$7)</f>
        <v>1569152.8917933847</v>
      </c>
      <c r="Y34" s="31">
        <f>IF($B34=0,0, (INDEX(Option2!Y$106:Y$117, MATCH($D34, Option2!$G$106:$G$117,0)))*conv_2026*Y$7)</f>
        <v>1786522.6837448119</v>
      </c>
      <c r="Z34" s="31">
        <f>IF($B34=0,0, (INDEX(Option2!Z$106:Z$117, MATCH($D34, Option2!$G$106:$G$117,0)))*conv_2026*Z$7)</f>
        <v>2013583.5282030569</v>
      </c>
      <c r="AA34" s="31">
        <f>IF($B34=0,0, (INDEX(Option2!AA$106:AA$117, MATCH($D34, Option2!$G$106:$G$117,0)))*conv_2026*AA$7)</f>
        <v>2262546.7989474135</v>
      </c>
      <c r="AB34" s="31">
        <f>IF($B34=0,0, (INDEX(Option2!AB$106:AB$117, MATCH($D34, Option2!$G$106:$G$117,0)))*conv_2026*AB$7)</f>
        <v>2542922.9704135912</v>
      </c>
      <c r="AC34" s="31">
        <f>IF($B34=0,0, (INDEX(Option2!AC$106:AC$117, MATCH($D34, Option2!$G$106:$G$117,0)))*conv_2026*AC$7)</f>
        <v>0</v>
      </c>
      <c r="AD34" s="31">
        <f>IF($B34=0,0, (INDEX(Option2!AD$106:AD$117, MATCH($D34, Option2!$G$106:$G$117,0)))*conv_2026*AD$7)</f>
        <v>0</v>
      </c>
      <c r="AE34" s="31">
        <f>IF($B34=0,0, (INDEX(Option2!AE$106:AE$117, MATCH($D34, Option2!$G$106:$G$117,0)))*conv_2026*AE$7)</f>
        <v>0</v>
      </c>
      <c r="AF34" s="31">
        <f>IF($B34=0,0, (INDEX(Option2!AF$106:AF$117, MATCH($D34, Option2!$G$106:$G$117,0)))*conv_2026*AF$7)</f>
        <v>0</v>
      </c>
      <c r="AG34" s="31">
        <f>IF($B34=0,0, (INDEX(Option2!AG$106:AG$117, MATCH($D34, Option2!$G$106:$G$117,0)))*conv_2026*AG$7)</f>
        <v>0</v>
      </c>
    </row>
    <row r="35" spans="1:35" s="8" customFormat="1" x14ac:dyDescent="0.2">
      <c r="A35" s="257" t="s">
        <v>133</v>
      </c>
      <c r="B35" s="257" t="str">
        <f>Option2!A115</f>
        <v>sens</v>
      </c>
      <c r="C35" s="257">
        <f>Option2!C115</f>
        <v>0</v>
      </c>
      <c r="D35" s="257" t="str">
        <f t="shared" si="2"/>
        <v>Option 2sens</v>
      </c>
      <c r="E35" s="258"/>
      <c r="F35" s="31">
        <f t="shared" si="3"/>
        <v>12339869.370222742</v>
      </c>
      <c r="H35" s="31">
        <f>IF($B35=0,0, (INDEX(Option2!H$106:H$117, MATCH($D35, Option2!$G$106:$G$117,0)))*conv_2026*H$7)</f>
        <v>0</v>
      </c>
      <c r="I35" s="31">
        <f>IF($B35=0,0, (INDEX(Option2!I$106:I$117, MATCH($D35, Option2!$G$106:$G$117,0)))*conv_2026*I$7)</f>
        <v>0</v>
      </c>
      <c r="J35" s="31">
        <f>IF($B35=0,0, (INDEX(Option2!J$106:J$117, MATCH($D35, Option2!$G$106:$G$117,0)))*conv_2026*J$7)</f>
        <v>76329.882895008384</v>
      </c>
      <c r="K35" s="31">
        <f>IF($B35=0,0, (INDEX(Option2!K$106:K$117, MATCH($D35, Option2!$G$106:$G$117,0)))*conv_2026*K$7)</f>
        <v>57924.74641971878</v>
      </c>
      <c r="L35" s="31">
        <f>IF($B35=0,0, (INDEX(Option2!L$106:L$117, MATCH($D35, Option2!$G$106:$G$117,0)))*conv_2026*L$7)</f>
        <v>117546.76152675449</v>
      </c>
      <c r="M35" s="31">
        <f>IF($B35=0,0, (INDEX(Option2!M$106:M$117, MATCH($D35, Option2!$G$106:$G$117,0)))*conv_2026*M$7)</f>
        <v>184403.75169647008</v>
      </c>
      <c r="N35" s="31">
        <f>IF($B35=0,0, (INDEX(Option2!N$106:N$117, MATCH($D35, Option2!$G$106:$G$117,0)))*conv_2026*N$7)</f>
        <v>259493.42653132486</v>
      </c>
      <c r="O35" s="31">
        <f>IF($B35=0,0, (INDEX(Option2!O$106:O$117, MATCH($D35, Option2!$G$106:$G$117,0)))*conv_2026*O$7)</f>
        <v>344482.08310253831</v>
      </c>
      <c r="P35" s="31">
        <f>IF($B35=0,0, (INDEX(Option2!P$106:P$117, MATCH($D35, Option2!$G$106:$G$117,0)))*conv_2026*P$7)</f>
        <v>440503.74967619102</v>
      </c>
      <c r="Q35" s="31">
        <f>IF($B35=0,0, (INDEX(Option2!Q$106:Q$117, MATCH($D35, Option2!$G$106:$G$117,0)))*conv_2026*Q$7)</f>
        <v>548914.44163940952</v>
      </c>
      <c r="R35" s="31">
        <f>IF($B35=0,0, (INDEX(Option2!R$106:R$117, MATCH($D35, Option2!$G$106:$G$117,0)))*conv_2026*R$7)</f>
        <v>671531.96281687228</v>
      </c>
      <c r="S35" s="31">
        <f>IF($B35=0,0, (INDEX(Option2!S$106:S$117, MATCH($D35, Option2!$G$106:$G$117,0)))*conv_2026*S$7)</f>
        <v>810477.15784756176</v>
      </c>
      <c r="T35" s="31">
        <f>IF($B35=0,0, (INDEX(Option2!T$106:T$117, MATCH($D35, Option2!$G$106:$G$117,0)))*conv_2026*T$7)</f>
        <v>968230.98576991609</v>
      </c>
      <c r="U35" s="31">
        <f>IF($B35=0,0, (INDEX(Option2!U$106:U$117, MATCH($D35, Option2!$G$106:$G$117,0)))*conv_2026*U$7)</f>
        <v>1147703.6774036419</v>
      </c>
      <c r="V35" s="31">
        <f>IF($B35=0,0, (INDEX(Option2!V$106:V$117, MATCH($D35, Option2!$G$106:$G$117,0)))*conv_2026*V$7)</f>
        <v>1352318.8500894622</v>
      </c>
      <c r="W35" s="31">
        <f>IF($B35=0,0, (INDEX(Option2!W$106:W$117, MATCH($D35, Option2!$G$106:$G$117,0)))*conv_2026*W$7)</f>
        <v>1586116.2200859813</v>
      </c>
      <c r="X35" s="31">
        <f>IF($B35=0,0, (INDEX(Option2!X$106:X$117, MATCH($D35, Option2!$G$106:$G$117,0)))*conv_2026*X$7)</f>
        <v>1853877.5472678547</v>
      </c>
      <c r="Y35" s="31">
        <f>IF($B35=0,0, (INDEX(Option2!Y$106:Y$117, MATCH($D35, Option2!$G$106:$G$117,0)))*conv_2026*Y$7)</f>
        <v>2095399.5383249961</v>
      </c>
      <c r="Z35" s="31">
        <f>IF($B35=0,0, (INDEX(Option2!Z$106:Z$117, MATCH($D35, Option2!$G$106:$G$117,0)))*conv_2026*Z$7)</f>
        <v>2347689.3655008236</v>
      </c>
      <c r="AA35" s="31">
        <f>IF($B35=0,0, (INDEX(Option2!AA$106:AA$117, MATCH($D35, Option2!$G$106:$G$117,0)))*conv_2026*AA$7)</f>
        <v>2624315.2218834423</v>
      </c>
      <c r="AB35" s="31">
        <f>IF($B35=0,0, (INDEX(Option2!AB$106:AB$117, MATCH($D35, Option2!$G$106:$G$117,0)))*conv_2026*AB$7)</f>
        <v>2935844.3012903063</v>
      </c>
      <c r="AC35" s="31">
        <f>IF($B35=0,0, (INDEX(Option2!AC$106:AC$117, MATCH($D35, Option2!$G$106:$G$117,0)))*conv_2026*AC$7)</f>
        <v>0</v>
      </c>
      <c r="AD35" s="31">
        <f>IF($B35=0,0, (INDEX(Option2!AD$106:AD$117, MATCH($D35, Option2!$G$106:$G$117,0)))*conv_2026*AD$7)</f>
        <v>0</v>
      </c>
      <c r="AE35" s="31">
        <f>IF($B35=0,0, (INDEX(Option2!AE$106:AE$117, MATCH($D35, Option2!$G$106:$G$117,0)))*conv_2026*AE$7)</f>
        <v>0</v>
      </c>
      <c r="AF35" s="31">
        <f>IF($B35=0,0, (INDEX(Option2!AF$106:AF$117, MATCH($D35, Option2!$G$106:$G$117,0)))*conv_2026*AF$7)</f>
        <v>0</v>
      </c>
      <c r="AG35" s="31">
        <f>IF($B35=0,0, (INDEX(Option2!AG$106:AG$117, MATCH($D35, Option2!$G$106:$G$117,0)))*conv_2026*AG$7)</f>
        <v>0</v>
      </c>
    </row>
    <row r="36" spans="1:35" s="8" customFormat="1" x14ac:dyDescent="0.2">
      <c r="A36" s="257" t="s">
        <v>133</v>
      </c>
      <c r="B36" s="257" t="str">
        <f>Option2!A116</f>
        <v>sens</v>
      </c>
      <c r="C36" s="257">
        <f>Option2!C116</f>
        <v>0</v>
      </c>
      <c r="D36" s="257" t="str">
        <f t="shared" si="2"/>
        <v>Option 2sens</v>
      </c>
      <c r="E36" s="258"/>
      <c r="F36" s="31">
        <f t="shared" si="3"/>
        <v>12339869.370222742</v>
      </c>
      <c r="H36" s="31">
        <f>IF($B36=0,0, (INDEX(Option2!H$106:H$117, MATCH($D36, Option2!$G$106:$G$117,0)))*conv_2026*H$7)</f>
        <v>0</v>
      </c>
      <c r="I36" s="31">
        <f>IF($B36=0,0, (INDEX(Option2!I$106:I$117, MATCH($D36, Option2!$G$106:$G$117,0)))*conv_2026*I$7)</f>
        <v>0</v>
      </c>
      <c r="J36" s="31">
        <f>IF($B36=0,0, (INDEX(Option2!J$106:J$117, MATCH($D36, Option2!$G$106:$G$117,0)))*conv_2026*J$7)</f>
        <v>76329.882895008384</v>
      </c>
      <c r="K36" s="31">
        <f>IF($B36=0,0, (INDEX(Option2!K$106:K$117, MATCH($D36, Option2!$G$106:$G$117,0)))*conv_2026*K$7)</f>
        <v>57924.74641971878</v>
      </c>
      <c r="L36" s="31">
        <f>IF($B36=0,0, (INDEX(Option2!L$106:L$117, MATCH($D36, Option2!$G$106:$G$117,0)))*conv_2026*L$7)</f>
        <v>117546.76152675449</v>
      </c>
      <c r="M36" s="31">
        <f>IF($B36=0,0, (INDEX(Option2!M$106:M$117, MATCH($D36, Option2!$G$106:$G$117,0)))*conv_2026*M$7)</f>
        <v>184403.75169647008</v>
      </c>
      <c r="N36" s="31">
        <f>IF($B36=0,0, (INDEX(Option2!N$106:N$117, MATCH($D36, Option2!$G$106:$G$117,0)))*conv_2026*N$7)</f>
        <v>259493.42653132486</v>
      </c>
      <c r="O36" s="31">
        <f>IF($B36=0,0, (INDEX(Option2!O$106:O$117, MATCH($D36, Option2!$G$106:$G$117,0)))*conv_2026*O$7)</f>
        <v>344482.08310253831</v>
      </c>
      <c r="P36" s="31">
        <f>IF($B36=0,0, (INDEX(Option2!P$106:P$117, MATCH($D36, Option2!$G$106:$G$117,0)))*conv_2026*P$7)</f>
        <v>440503.74967619102</v>
      </c>
      <c r="Q36" s="31">
        <f>IF($B36=0,0, (INDEX(Option2!Q$106:Q$117, MATCH($D36, Option2!$G$106:$G$117,0)))*conv_2026*Q$7)</f>
        <v>548914.44163940952</v>
      </c>
      <c r="R36" s="31">
        <f>IF($B36=0,0, (INDEX(Option2!R$106:R$117, MATCH($D36, Option2!$G$106:$G$117,0)))*conv_2026*R$7)</f>
        <v>671531.96281687228</v>
      </c>
      <c r="S36" s="31">
        <f>IF($B36=0,0, (INDEX(Option2!S$106:S$117, MATCH($D36, Option2!$G$106:$G$117,0)))*conv_2026*S$7)</f>
        <v>810477.15784756176</v>
      </c>
      <c r="T36" s="31">
        <f>IF($B36=0,0, (INDEX(Option2!T$106:T$117, MATCH($D36, Option2!$G$106:$G$117,0)))*conv_2026*T$7)</f>
        <v>968230.98576991609</v>
      </c>
      <c r="U36" s="31">
        <f>IF($B36=0,0, (INDEX(Option2!U$106:U$117, MATCH($D36, Option2!$G$106:$G$117,0)))*conv_2026*U$7)</f>
        <v>1147703.6774036419</v>
      </c>
      <c r="V36" s="31">
        <f>IF($B36=0,0, (INDEX(Option2!V$106:V$117, MATCH($D36, Option2!$G$106:$G$117,0)))*conv_2026*V$7)</f>
        <v>1352318.8500894622</v>
      </c>
      <c r="W36" s="31">
        <f>IF($B36=0,0, (INDEX(Option2!W$106:W$117, MATCH($D36, Option2!$G$106:$G$117,0)))*conv_2026*W$7)</f>
        <v>1586116.2200859813</v>
      </c>
      <c r="X36" s="31">
        <f>IF($B36=0,0, (INDEX(Option2!X$106:X$117, MATCH($D36, Option2!$G$106:$G$117,0)))*conv_2026*X$7)</f>
        <v>1853877.5472678547</v>
      </c>
      <c r="Y36" s="31">
        <f>IF($B36=0,0, (INDEX(Option2!Y$106:Y$117, MATCH($D36, Option2!$G$106:$G$117,0)))*conv_2026*Y$7)</f>
        <v>2095399.5383249961</v>
      </c>
      <c r="Z36" s="31">
        <f>IF($B36=0,0, (INDEX(Option2!Z$106:Z$117, MATCH($D36, Option2!$G$106:$G$117,0)))*conv_2026*Z$7)</f>
        <v>2347689.3655008236</v>
      </c>
      <c r="AA36" s="31">
        <f>IF($B36=0,0, (INDEX(Option2!AA$106:AA$117, MATCH($D36, Option2!$G$106:$G$117,0)))*conv_2026*AA$7)</f>
        <v>2624315.2218834423</v>
      </c>
      <c r="AB36" s="31">
        <f>IF($B36=0,0, (INDEX(Option2!AB$106:AB$117, MATCH($D36, Option2!$G$106:$G$117,0)))*conv_2026*AB$7)</f>
        <v>2935844.3012903063</v>
      </c>
      <c r="AC36" s="31">
        <f>IF($B36=0,0, (INDEX(Option2!AC$106:AC$117, MATCH($D36, Option2!$G$106:$G$117,0)))*conv_2026*AC$7)</f>
        <v>0</v>
      </c>
      <c r="AD36" s="31">
        <f>IF($B36=0,0, (INDEX(Option2!AD$106:AD$117, MATCH($D36, Option2!$G$106:$G$117,0)))*conv_2026*AD$7)</f>
        <v>0</v>
      </c>
      <c r="AE36" s="31">
        <f>IF($B36=0,0, (INDEX(Option2!AE$106:AE$117, MATCH($D36, Option2!$G$106:$G$117,0)))*conv_2026*AE$7)</f>
        <v>0</v>
      </c>
      <c r="AF36" s="31">
        <f>IF($B36=0,0, (INDEX(Option2!AF$106:AF$117, MATCH($D36, Option2!$G$106:$G$117,0)))*conv_2026*AF$7)</f>
        <v>0</v>
      </c>
      <c r="AG36" s="31">
        <f>IF($B36=0,0, (INDEX(Option2!AG$106:AG$117, MATCH($D36, Option2!$G$106:$G$117,0)))*conv_2026*AG$7)</f>
        <v>0</v>
      </c>
    </row>
    <row r="37" spans="1:35" s="8" customFormat="1" x14ac:dyDescent="0.2">
      <c r="A37" s="257" t="s">
        <v>133</v>
      </c>
      <c r="B37" s="257" t="str">
        <f>Option2!A117</f>
        <v>sens</v>
      </c>
      <c r="C37" s="257">
        <f>Option2!C117</f>
        <v>0</v>
      </c>
      <c r="D37" s="257" t="str">
        <f t="shared" si="2"/>
        <v>Option 2sens</v>
      </c>
      <c r="E37" s="258"/>
      <c r="F37" s="31">
        <f t="shared" si="3"/>
        <v>12339869.370222742</v>
      </c>
      <c r="H37" s="31">
        <f>IF($B37=0,0, (INDEX(Option2!H$106:H$117, MATCH($D37, Option2!$G$106:$G$117,0)))*conv_2026*H$7)</f>
        <v>0</v>
      </c>
      <c r="I37" s="31">
        <f>IF($B37=0,0, (INDEX(Option2!I$106:I$117, MATCH($D37, Option2!$G$106:$G$117,0)))*conv_2026*I$7)</f>
        <v>0</v>
      </c>
      <c r="J37" s="31">
        <f>IF($B37=0,0, (INDEX(Option2!J$106:J$117, MATCH($D37, Option2!$G$106:$G$117,0)))*conv_2026*J$7)</f>
        <v>76329.882895008384</v>
      </c>
      <c r="K37" s="31">
        <f>IF($B37=0,0, (INDEX(Option2!K$106:K$117, MATCH($D37, Option2!$G$106:$G$117,0)))*conv_2026*K$7)</f>
        <v>57924.74641971878</v>
      </c>
      <c r="L37" s="31">
        <f>IF($B37=0,0, (INDEX(Option2!L$106:L$117, MATCH($D37, Option2!$G$106:$G$117,0)))*conv_2026*L$7)</f>
        <v>117546.76152675449</v>
      </c>
      <c r="M37" s="31">
        <f>IF($B37=0,0, (INDEX(Option2!M$106:M$117, MATCH($D37, Option2!$G$106:$G$117,0)))*conv_2026*M$7)</f>
        <v>184403.75169647008</v>
      </c>
      <c r="N37" s="31">
        <f>IF($B37=0,0, (INDEX(Option2!N$106:N$117, MATCH($D37, Option2!$G$106:$G$117,0)))*conv_2026*N$7)</f>
        <v>259493.42653132486</v>
      </c>
      <c r="O37" s="31">
        <f>IF($B37=0,0, (INDEX(Option2!O$106:O$117, MATCH($D37, Option2!$G$106:$G$117,0)))*conv_2026*O$7)</f>
        <v>344482.08310253831</v>
      </c>
      <c r="P37" s="31">
        <f>IF($B37=0,0, (INDEX(Option2!P$106:P$117, MATCH($D37, Option2!$G$106:$G$117,0)))*conv_2026*P$7)</f>
        <v>440503.74967619102</v>
      </c>
      <c r="Q37" s="31">
        <f>IF($B37=0,0, (INDEX(Option2!Q$106:Q$117, MATCH($D37, Option2!$G$106:$G$117,0)))*conv_2026*Q$7)</f>
        <v>548914.44163940952</v>
      </c>
      <c r="R37" s="31">
        <f>IF($B37=0,0, (INDEX(Option2!R$106:R$117, MATCH($D37, Option2!$G$106:$G$117,0)))*conv_2026*R$7)</f>
        <v>671531.96281687228</v>
      </c>
      <c r="S37" s="31">
        <f>IF($B37=0,0, (INDEX(Option2!S$106:S$117, MATCH($D37, Option2!$G$106:$G$117,0)))*conv_2026*S$7)</f>
        <v>810477.15784756176</v>
      </c>
      <c r="T37" s="31">
        <f>IF($B37=0,0, (INDEX(Option2!T$106:T$117, MATCH($D37, Option2!$G$106:$G$117,0)))*conv_2026*T$7)</f>
        <v>968230.98576991609</v>
      </c>
      <c r="U37" s="31">
        <f>IF($B37=0,0, (INDEX(Option2!U$106:U$117, MATCH($D37, Option2!$G$106:$G$117,0)))*conv_2026*U$7)</f>
        <v>1147703.6774036419</v>
      </c>
      <c r="V37" s="31">
        <f>IF($B37=0,0, (INDEX(Option2!V$106:V$117, MATCH($D37, Option2!$G$106:$G$117,0)))*conv_2026*V$7)</f>
        <v>1352318.8500894622</v>
      </c>
      <c r="W37" s="31">
        <f>IF($B37=0,0, (INDEX(Option2!W$106:W$117, MATCH($D37, Option2!$G$106:$G$117,0)))*conv_2026*W$7)</f>
        <v>1586116.2200859813</v>
      </c>
      <c r="X37" s="31">
        <f>IF($B37=0,0, (INDEX(Option2!X$106:X$117, MATCH($D37, Option2!$G$106:$G$117,0)))*conv_2026*X$7)</f>
        <v>1853877.5472678547</v>
      </c>
      <c r="Y37" s="31">
        <f>IF($B37=0,0, (INDEX(Option2!Y$106:Y$117, MATCH($D37, Option2!$G$106:$G$117,0)))*conv_2026*Y$7)</f>
        <v>2095399.5383249961</v>
      </c>
      <c r="Z37" s="31">
        <f>IF($B37=0,0, (INDEX(Option2!Z$106:Z$117, MATCH($D37, Option2!$G$106:$G$117,0)))*conv_2026*Z$7)</f>
        <v>2347689.3655008236</v>
      </c>
      <c r="AA37" s="31">
        <f>IF($B37=0,0, (INDEX(Option2!AA$106:AA$117, MATCH($D37, Option2!$G$106:$G$117,0)))*conv_2026*AA$7)</f>
        <v>2624315.2218834423</v>
      </c>
      <c r="AB37" s="31">
        <f>IF($B37=0,0, (INDEX(Option2!AB$106:AB$117, MATCH($D37, Option2!$G$106:$G$117,0)))*conv_2026*AB$7)</f>
        <v>2935844.3012903063</v>
      </c>
      <c r="AC37" s="31">
        <f>IF($B37=0,0, (INDEX(Option2!AC$106:AC$117, MATCH($D37, Option2!$G$106:$G$117,0)))*conv_2026*AC$7)</f>
        <v>0</v>
      </c>
      <c r="AD37" s="31">
        <f>IF($B37=0,0, (INDEX(Option2!AD$106:AD$117, MATCH($D37, Option2!$G$106:$G$117,0)))*conv_2026*AD$7)</f>
        <v>0</v>
      </c>
      <c r="AE37" s="31">
        <f>IF($B37=0,0, (INDEX(Option2!AE$106:AE$117, MATCH($D37, Option2!$G$106:$G$117,0)))*conv_2026*AE$7)</f>
        <v>0</v>
      </c>
      <c r="AF37" s="31">
        <f>IF($B37=0,0, (INDEX(Option2!AF$106:AF$117, MATCH($D37, Option2!$G$106:$G$117,0)))*conv_2026*AF$7)</f>
        <v>0</v>
      </c>
      <c r="AG37" s="31">
        <f>IF($B37=0,0, (INDEX(Option2!AG$106:AG$117, MATCH($D37, Option2!$G$106:$G$117,0)))*conv_2026*AG$7)</f>
        <v>0</v>
      </c>
    </row>
    <row r="38" spans="1:35" s="8" customFormat="1" x14ac:dyDescent="0.2">
      <c r="A38" s="257"/>
      <c r="B38" s="257"/>
      <c r="C38" s="257"/>
      <c r="D38" s="257"/>
      <c r="E38" s="257"/>
      <c r="F38" s="31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  <c r="AC38" s="257"/>
      <c r="AD38" s="257"/>
      <c r="AE38" s="257"/>
      <c r="AF38" s="257"/>
      <c r="AG38" s="257"/>
    </row>
    <row r="39" spans="1:35" s="8" customFormat="1" x14ac:dyDescent="0.2">
      <c r="A39" s="257"/>
      <c r="B39" s="257"/>
      <c r="C39" s="257"/>
      <c r="D39" s="257"/>
      <c r="E39" s="257"/>
      <c r="F39" s="31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</row>
    <row r="40" spans="1:35" s="8" customFormat="1" x14ac:dyDescent="0.2">
      <c r="A40" s="257"/>
      <c r="B40" s="257"/>
      <c r="C40" s="257"/>
      <c r="D40" s="257"/>
      <c r="E40" s="257"/>
      <c r="F40" s="31"/>
      <c r="H40" s="31">
        <f>Consol!H50</f>
        <v>0</v>
      </c>
      <c r="I40" s="31">
        <f>Consol!I50</f>
        <v>0</v>
      </c>
      <c r="J40" s="31">
        <f>Consol!J50</f>
        <v>0</v>
      </c>
      <c r="K40" s="31">
        <f>Consol!K50</f>
        <v>0</v>
      </c>
      <c r="L40" s="31">
        <f>Consol!L50</f>
        <v>0</v>
      </c>
      <c r="M40" s="31">
        <f>Consol!M50</f>
        <v>0</v>
      </c>
      <c r="N40" s="31">
        <f>Consol!N50</f>
        <v>0</v>
      </c>
      <c r="O40" s="31">
        <f>Consol!O50</f>
        <v>-6253.1811450728537</v>
      </c>
      <c r="P40" s="31">
        <f>Consol!P50</f>
        <v>440503.74967619107</v>
      </c>
      <c r="Q40" s="31">
        <f>Consol!Q50</f>
        <v>548914.44163940963</v>
      </c>
      <c r="R40" s="31">
        <f>Consol!R50</f>
        <v>671531.96281687217</v>
      </c>
      <c r="S40" s="31">
        <f>Consol!S50</f>
        <v>810477.15784756164</v>
      </c>
      <c r="T40" s="31">
        <f>Consol!T50</f>
        <v>968230.98576991609</v>
      </c>
      <c r="U40" s="31">
        <f>Consol!U50</f>
        <v>1147703.6774036419</v>
      </c>
      <c r="V40" s="31">
        <f>Consol!V50</f>
        <v>1352318.8500894622</v>
      </c>
      <c r="W40" s="31">
        <f>Consol!W50</f>
        <v>1586116.2200859813</v>
      </c>
      <c r="X40" s="31">
        <f>Consol!X50</f>
        <v>1852646.0625053928</v>
      </c>
      <c r="Y40" s="31">
        <f>Consol!Y50</f>
        <v>2092962.8360818014</v>
      </c>
      <c r="Z40" s="31">
        <f>Consol!Z50</f>
        <v>2344344.5198821914</v>
      </c>
      <c r="AA40" s="31">
        <f>Consol!AA50</f>
        <v>2619703.0904072435</v>
      </c>
      <c r="AB40" s="31">
        <f>Consol!AB50</f>
        <v>2929458.7480905075</v>
      </c>
      <c r="AC40" s="31">
        <f>Consol!AC50</f>
        <v>0</v>
      </c>
      <c r="AD40" s="31">
        <f>Consol!AD50</f>
        <v>0</v>
      </c>
      <c r="AE40" s="31">
        <f>Consol!AE50</f>
        <v>0</v>
      </c>
      <c r="AF40" s="31">
        <f>Consol!AF50</f>
        <v>0</v>
      </c>
      <c r="AG40" s="31">
        <f>Consol!AG50</f>
        <v>0</v>
      </c>
    </row>
    <row r="41" spans="1:35" s="8" customFormat="1" x14ac:dyDescent="0.2">
      <c r="A41" s="257"/>
      <c r="B41" s="257"/>
      <c r="C41" s="257"/>
      <c r="D41" s="257"/>
      <c r="E41" s="257"/>
      <c r="F41" s="31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</row>
    <row r="42" spans="1:35" s="8" customFormat="1" x14ac:dyDescent="0.2">
      <c r="A42" s="257" t="s">
        <v>134</v>
      </c>
      <c r="B42" s="257" t="s">
        <v>121</v>
      </c>
      <c r="C42" s="257" t="s">
        <v>191</v>
      </c>
      <c r="D42" s="257" t="str">
        <f>A42&amp;B42</f>
        <v>Option 3NPV</v>
      </c>
      <c r="E42" s="258"/>
      <c r="F42" s="31">
        <f t="shared" ref="F42:F51" si="4">SUMPRODUCT($H42:$AG42, $H$5:$AG$5)</f>
        <v>11447198.62633789</v>
      </c>
      <c r="G42" s="250"/>
      <c r="H42" s="31">
        <f>(INDEX(Option3!H$106:H$117, MATCH($D42, Option3!$G$106:$G$117,0)))*conv_2026*H$7</f>
        <v>0</v>
      </c>
      <c r="I42" s="31">
        <f>(INDEX(Option3!I$106:I$117, MATCH($D42, Option3!$G$106:$G$117,0)))*conv_2026*I$7</f>
        <v>0</v>
      </c>
      <c r="J42" s="31">
        <f>(INDEX(Option3!J$106:J$117, MATCH($D42, Option3!$G$106:$G$117,0)))*conv_2026*J$7</f>
        <v>0</v>
      </c>
      <c r="K42" s="31">
        <f>(INDEX(Option3!K$106:K$117, MATCH($D42, Option3!$G$106:$G$117,0)))*conv_2026*K$7</f>
        <v>0</v>
      </c>
      <c r="L42" s="31">
        <f>(INDEX(Option3!L$106:L$117, MATCH($D42, Option3!$G$106:$G$117,0)))*conv_2026*L$7</f>
        <v>0</v>
      </c>
      <c r="M42" s="31">
        <f>(INDEX(Option3!M$106:M$117, MATCH($D42, Option3!$G$106:$G$117,0)))*conv_2026*M$7</f>
        <v>0</v>
      </c>
      <c r="N42" s="31">
        <f>(INDEX(Option3!N$106:N$117, MATCH($D42, Option3!$G$106:$G$117,0)))*conv_2026*N$7</f>
        <v>0</v>
      </c>
      <c r="O42" s="31">
        <f>(INDEX(Option3!O$106:O$117, MATCH($D42, Option3!$G$106:$G$117,0)))*conv_2026*O$7</f>
        <v>-6253.1811450728537</v>
      </c>
      <c r="P42" s="31">
        <f>(INDEX(Option3!P$106:P$117, MATCH($D42, Option3!$G$106:$G$117,0)))*conv_2026*P$7</f>
        <v>440503.74967619102</v>
      </c>
      <c r="Q42" s="31">
        <f>(INDEX(Option3!Q$106:Q$117, MATCH($D42, Option3!$G$106:$G$117,0)))*conv_2026*Q$7</f>
        <v>548914.44163940952</v>
      </c>
      <c r="R42" s="31">
        <f>(INDEX(Option3!R$106:R$117, MATCH($D42, Option3!$G$106:$G$117,0)))*conv_2026*R$7</f>
        <v>671531.96281687228</v>
      </c>
      <c r="S42" s="31">
        <f>(INDEX(Option3!S$106:S$117, MATCH($D42, Option3!$G$106:$G$117,0)))*conv_2026*S$7</f>
        <v>810477.15784756176</v>
      </c>
      <c r="T42" s="31">
        <f>(INDEX(Option3!T$106:T$117, MATCH($D42, Option3!$G$106:$G$117,0)))*conv_2026*T$7</f>
        <v>968230.98576991609</v>
      </c>
      <c r="U42" s="31">
        <f>(INDEX(Option3!U$106:U$117, MATCH($D42, Option3!$G$106:$G$117,0)))*conv_2026*U$7</f>
        <v>1147703.6774036419</v>
      </c>
      <c r="V42" s="31">
        <f>(INDEX(Option3!V$106:V$117, MATCH($D42, Option3!$G$106:$G$117,0)))*conv_2026*V$7</f>
        <v>1352318.8500894622</v>
      </c>
      <c r="W42" s="31">
        <f>(INDEX(Option3!W$106:W$117, MATCH($D42, Option3!$G$106:$G$117,0)))*conv_2026*W$7</f>
        <v>1586116.2200859813</v>
      </c>
      <c r="X42" s="31">
        <f>(INDEX(Option3!X$106:X$117, MATCH($D42, Option3!$G$106:$G$117,0)))*conv_2026*X$7</f>
        <v>1852646.0625053928</v>
      </c>
      <c r="Y42" s="31">
        <f>(INDEX(Option3!Y$106:Y$117, MATCH($D42, Option3!$G$106:$G$117,0)))*conv_2026*Y$7</f>
        <v>2092962.8360818014</v>
      </c>
      <c r="Z42" s="31">
        <f>(INDEX(Option3!Z$106:Z$117, MATCH($D42, Option3!$G$106:$G$117,0)))*conv_2026*Z$7</f>
        <v>2344344.5198821914</v>
      </c>
      <c r="AA42" s="31">
        <f>(INDEX(Option3!AA$106:AA$117, MATCH($D42, Option3!$G$106:$G$117,0)))*conv_2026*AA$7</f>
        <v>2619703.0904072435</v>
      </c>
      <c r="AB42" s="31">
        <f>(INDEX(Option3!AB$106:AB$117, MATCH($D42, Option3!$G$106:$G$117,0)))*conv_2026*AB$7</f>
        <v>2929458.7480905075</v>
      </c>
      <c r="AC42" s="31">
        <f>(INDEX(Option3!AC$106:AC$117, MATCH($D42, Option3!$G$106:$G$117,0)))*conv_2026*AC$7</f>
        <v>0</v>
      </c>
      <c r="AD42" s="31">
        <f>(INDEX(Option3!AD$106:AD$117, MATCH($D42, Option3!$G$106:$G$117,0)))*conv_2026*AD$7</f>
        <v>0</v>
      </c>
      <c r="AE42" s="31">
        <f>(INDEX(Option3!AE$106:AE$117, MATCH($D42, Option3!$G$106:$G$117,0)))*conv_2026*AE$7</f>
        <v>0</v>
      </c>
      <c r="AF42" s="31">
        <f>(INDEX(Option3!AF$106:AF$117, MATCH($D42, Option3!$G$106:$G$117,0)))*conv_2026*AF$7</f>
        <v>0</v>
      </c>
      <c r="AG42" s="31">
        <f>(INDEX(Option3!AG$106:AG$117, MATCH($D42, Option3!$G$106:$G$117,0)))*conv_2026*AG$7</f>
        <v>0</v>
      </c>
      <c r="AH42" s="7"/>
      <c r="AI42" s="7"/>
    </row>
    <row r="43" spans="1:35" s="8" customFormat="1" x14ac:dyDescent="0.2">
      <c r="A43" s="249"/>
      <c r="B43" s="249"/>
      <c r="C43" s="249"/>
      <c r="D43" s="249"/>
      <c r="E43" s="249"/>
      <c r="F43" s="249"/>
      <c r="G43" s="250"/>
      <c r="H43" s="250"/>
      <c r="I43" s="250"/>
      <c r="J43" s="250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  <c r="V43" s="250"/>
      <c r="W43" s="250"/>
      <c r="X43" s="250"/>
      <c r="Y43" s="250"/>
      <c r="Z43" s="250"/>
      <c r="AA43" s="250"/>
      <c r="AB43" s="250"/>
      <c r="AC43" s="250"/>
      <c r="AD43" s="250"/>
      <c r="AE43" s="250"/>
      <c r="AF43" s="250"/>
      <c r="AG43" s="250"/>
      <c r="AH43" s="7"/>
      <c r="AI43" s="7"/>
    </row>
    <row r="44" spans="1:35" s="8" customFormat="1" x14ac:dyDescent="0.2">
      <c r="A44" s="257" t="s">
        <v>134</v>
      </c>
      <c r="B44" s="257" t="str">
        <f>Option3!A110</f>
        <v>sens1</v>
      </c>
      <c r="C44" s="257" t="str">
        <f>Option3!C110</f>
        <v>Capex 10% higher</v>
      </c>
      <c r="D44" s="257" t="str">
        <f t="shared" ref="D44:D51" si="5">A44&amp;B44</f>
        <v>Option 3sens1</v>
      </c>
      <c r="E44" s="258"/>
      <c r="F44" s="31">
        <f t="shared" si="4"/>
        <v>11038012.393667554</v>
      </c>
      <c r="G44" s="250"/>
      <c r="H44" s="31">
        <f>(INDEX(Option3!H$106:H$117, MATCH($D44, Option3!$G$106:$G$117,0)))*conv_2026*H$7</f>
        <v>0</v>
      </c>
      <c r="I44" s="31">
        <f>(INDEX(Option3!I$106:I$117, MATCH($D44, Option3!$G$106:$G$117,0)))*conv_2026*I$7</f>
        <v>0</v>
      </c>
      <c r="J44" s="31">
        <f>(INDEX(Option3!J$106:J$117, MATCH($D44, Option3!$G$106:$G$117,0)))*conv_2026*J$7</f>
        <v>0</v>
      </c>
      <c r="K44" s="31">
        <f>(INDEX(Option3!K$106:K$117, MATCH($D44, Option3!$G$106:$G$117,0)))*conv_2026*K$7</f>
        <v>0</v>
      </c>
      <c r="L44" s="31">
        <f>(INDEX(Option3!L$106:L$117, MATCH($D44, Option3!$G$106:$G$117,0)))*conv_2026*L$7</f>
        <v>0</v>
      </c>
      <c r="M44" s="31">
        <f>(INDEX(Option3!M$106:M$117, MATCH($D44, Option3!$G$106:$G$117,0)))*conv_2026*M$7</f>
        <v>0</v>
      </c>
      <c r="N44" s="31">
        <f>(INDEX(Option3!N$106:N$117, MATCH($D44, Option3!$G$106:$G$117,0)))*conv_2026*N$7</f>
        <v>0</v>
      </c>
      <c r="O44" s="31">
        <f>(INDEX(Option3!O$106:O$117, MATCH($D44, Option3!$G$106:$G$117,0)))*conv_2026*O$7</f>
        <v>-6253.1811450728537</v>
      </c>
      <c r="P44" s="31">
        <f>(INDEX(Option3!P$106:P$117, MATCH($D44, Option3!$G$106:$G$117,0)))*conv_2026*P$7</f>
        <v>390835.29930234869</v>
      </c>
      <c r="Q44" s="31">
        <f>(INDEX(Option3!Q$106:Q$117, MATCH($D44, Option3!$G$106:$G$117,0)))*conv_2026*Q$7</f>
        <v>499245.99126556719</v>
      </c>
      <c r="R44" s="31">
        <f>(INDEX(Option3!R$106:R$117, MATCH($D44, Option3!$G$106:$G$117,0)))*conv_2026*R$7</f>
        <v>621863.5124430299</v>
      </c>
      <c r="S44" s="31">
        <f>(INDEX(Option3!S$106:S$117, MATCH($D44, Option3!$G$106:$G$117,0)))*conv_2026*S$7</f>
        <v>760808.70747371938</v>
      </c>
      <c r="T44" s="31">
        <f>(INDEX(Option3!T$106:T$117, MATCH($D44, Option3!$G$106:$G$117,0)))*conv_2026*T$7</f>
        <v>918562.53539607383</v>
      </c>
      <c r="U44" s="31">
        <f>(INDEX(Option3!U$106:U$117, MATCH($D44, Option3!$G$106:$G$117,0)))*conv_2026*U$7</f>
        <v>1098035.2270297997</v>
      </c>
      <c r="V44" s="31">
        <f>(INDEX(Option3!V$106:V$117, MATCH($D44, Option3!$G$106:$G$117,0)))*conv_2026*V$7</f>
        <v>1302650.3997156199</v>
      </c>
      <c r="W44" s="31">
        <f>(INDEX(Option3!W$106:W$117, MATCH($D44, Option3!$G$106:$G$117,0)))*conv_2026*W$7</f>
        <v>1536447.7697121392</v>
      </c>
      <c r="X44" s="31">
        <f>(INDEX(Option3!X$106:X$117, MATCH($D44, Option3!$G$106:$G$117,0)))*conv_2026*X$7</f>
        <v>1802977.6121315507</v>
      </c>
      <c r="Y44" s="31">
        <f>(INDEX(Option3!Y$106:Y$117, MATCH($D44, Option3!$G$106:$G$117,0)))*conv_2026*Y$7</f>
        <v>2043294.3857079593</v>
      </c>
      <c r="Z44" s="31">
        <f>(INDEX(Option3!Z$106:Z$117, MATCH($D44, Option3!$G$106:$G$117,0)))*conv_2026*Z$7</f>
        <v>2294676.0695083491</v>
      </c>
      <c r="AA44" s="31">
        <f>(INDEX(Option3!AA$106:AA$117, MATCH($D44, Option3!$G$106:$G$117,0)))*conv_2026*AA$7</f>
        <v>2570034.6400334015</v>
      </c>
      <c r="AB44" s="31">
        <f>(INDEX(Option3!AB$106:AB$117, MATCH($D44, Option3!$G$106:$G$117,0)))*conv_2026*AB$7</f>
        <v>2879790.2977166651</v>
      </c>
      <c r="AC44" s="31">
        <f>(INDEX(Option3!AC$106:AC$117, MATCH($D44, Option3!$G$106:$G$117,0)))*conv_2026*AC$7</f>
        <v>0</v>
      </c>
      <c r="AD44" s="31">
        <f>(INDEX(Option3!AD$106:AD$117, MATCH($D44, Option3!$G$106:$G$117,0)))*conv_2026*AD$7</f>
        <v>0</v>
      </c>
      <c r="AE44" s="31">
        <f>(INDEX(Option3!AE$106:AE$117, MATCH($D44, Option3!$G$106:$G$117,0)))*conv_2026*AE$7</f>
        <v>0</v>
      </c>
      <c r="AF44" s="31">
        <f>(INDEX(Option3!AF$106:AF$117, MATCH($D44, Option3!$G$106:$G$117,0)))*conv_2026*AF$7</f>
        <v>0</v>
      </c>
      <c r="AG44" s="31">
        <f>(INDEX(Option3!AG$106:AG$117, MATCH($D44, Option3!$G$106:$G$117,0)))*conv_2026*AG$7</f>
        <v>0</v>
      </c>
      <c r="AH44" s="7"/>
      <c r="AI44" s="7"/>
    </row>
    <row r="45" spans="1:35" s="8" customFormat="1" x14ac:dyDescent="0.2">
      <c r="A45" s="257" t="s">
        <v>134</v>
      </c>
      <c r="B45" s="257" t="str">
        <f>Option3!A111</f>
        <v>sens2</v>
      </c>
      <c r="C45" s="257" t="str">
        <f>Option3!C111</f>
        <v>Capex 10% lower</v>
      </c>
      <c r="D45" s="257" t="str">
        <f t="shared" si="5"/>
        <v>Option 3sens2</v>
      </c>
      <c r="E45" s="258"/>
      <c r="F45" s="31">
        <f t="shared" si="4"/>
        <v>11856384.859008225</v>
      </c>
      <c r="G45" s="257"/>
      <c r="H45" s="31">
        <f>(INDEX(Option3!H$106:H$117, MATCH($D45, Option3!$G$106:$G$117,0)))*conv_2026*H$7</f>
        <v>0</v>
      </c>
      <c r="I45" s="31">
        <f>(INDEX(Option3!I$106:I$117, MATCH($D45, Option3!$G$106:$G$117,0)))*conv_2026*I$7</f>
        <v>0</v>
      </c>
      <c r="J45" s="31">
        <f>(INDEX(Option3!J$106:J$117, MATCH($D45, Option3!$G$106:$G$117,0)))*conv_2026*J$7</f>
        <v>0</v>
      </c>
      <c r="K45" s="31">
        <f>(INDEX(Option3!K$106:K$117, MATCH($D45, Option3!$G$106:$G$117,0)))*conv_2026*K$7</f>
        <v>0</v>
      </c>
      <c r="L45" s="31">
        <f>(INDEX(Option3!L$106:L$117, MATCH($D45, Option3!$G$106:$G$117,0)))*conv_2026*L$7</f>
        <v>0</v>
      </c>
      <c r="M45" s="31">
        <f>(INDEX(Option3!M$106:M$117, MATCH($D45, Option3!$G$106:$G$117,0)))*conv_2026*M$7</f>
        <v>0</v>
      </c>
      <c r="N45" s="31">
        <f>(INDEX(Option3!N$106:N$117, MATCH($D45, Option3!$G$106:$G$117,0)))*conv_2026*N$7</f>
        <v>0</v>
      </c>
      <c r="O45" s="31">
        <f>(INDEX(Option3!O$106:O$117, MATCH($D45, Option3!$G$106:$G$117,0)))*conv_2026*O$7</f>
        <v>-6253.1811450728537</v>
      </c>
      <c r="P45" s="31">
        <f>(INDEX(Option3!P$106:P$117, MATCH($D45, Option3!$G$106:$G$117,0)))*conv_2026*P$7</f>
        <v>490172.20005003334</v>
      </c>
      <c r="Q45" s="31">
        <f>(INDEX(Option3!Q$106:Q$117, MATCH($D45, Option3!$G$106:$G$117,0)))*conv_2026*Q$7</f>
        <v>598582.89201325178</v>
      </c>
      <c r="R45" s="31">
        <f>(INDEX(Option3!R$106:R$117, MATCH($D45, Option3!$G$106:$G$117,0)))*conv_2026*R$7</f>
        <v>721200.41319071455</v>
      </c>
      <c r="S45" s="31">
        <f>(INDEX(Option3!S$106:S$117, MATCH($D45, Option3!$G$106:$G$117,0)))*conv_2026*S$7</f>
        <v>860145.60822140402</v>
      </c>
      <c r="T45" s="31">
        <f>(INDEX(Option3!T$106:T$117, MATCH($D45, Option3!$G$106:$G$117,0)))*conv_2026*T$7</f>
        <v>1017899.4361437585</v>
      </c>
      <c r="U45" s="31">
        <f>(INDEX(Option3!U$106:U$117, MATCH($D45, Option3!$G$106:$G$117,0)))*conv_2026*U$7</f>
        <v>1197372.1277774842</v>
      </c>
      <c r="V45" s="31">
        <f>(INDEX(Option3!V$106:V$117, MATCH($D45, Option3!$G$106:$G$117,0)))*conv_2026*V$7</f>
        <v>1401987.3004633044</v>
      </c>
      <c r="W45" s="31">
        <f>(INDEX(Option3!W$106:W$117, MATCH($D45, Option3!$G$106:$G$117,0)))*conv_2026*W$7</f>
        <v>1635784.6704598235</v>
      </c>
      <c r="X45" s="31">
        <f>(INDEX(Option3!X$106:X$117, MATCH($D45, Option3!$G$106:$G$117,0)))*conv_2026*X$7</f>
        <v>1902314.512879235</v>
      </c>
      <c r="Y45" s="31">
        <f>(INDEX(Option3!Y$106:Y$117, MATCH($D45, Option3!$G$106:$G$117,0)))*conv_2026*Y$7</f>
        <v>2142631.2864556434</v>
      </c>
      <c r="Z45" s="31">
        <f>(INDEX(Option3!Z$106:Z$117, MATCH($D45, Option3!$G$106:$G$117,0)))*conv_2026*Z$7</f>
        <v>2394012.9702560334</v>
      </c>
      <c r="AA45" s="31">
        <f>(INDEX(Option3!AA$106:AA$117, MATCH($D45, Option3!$G$106:$G$117,0)))*conv_2026*AA$7</f>
        <v>2669371.5407810858</v>
      </c>
      <c r="AB45" s="31">
        <f>(INDEX(Option3!AB$106:AB$117, MATCH($D45, Option3!$G$106:$G$117,0)))*conv_2026*AB$7</f>
        <v>2979127.1984643494</v>
      </c>
      <c r="AC45" s="31">
        <f>(INDEX(Option3!AC$106:AC$117, MATCH($D45, Option3!$G$106:$G$117,0)))*conv_2026*AC$7</f>
        <v>0</v>
      </c>
      <c r="AD45" s="31">
        <f>(INDEX(Option3!AD$106:AD$117, MATCH($D45, Option3!$G$106:$G$117,0)))*conv_2026*AD$7</f>
        <v>0</v>
      </c>
      <c r="AE45" s="31">
        <f>(INDEX(Option3!AE$106:AE$117, MATCH($D45, Option3!$G$106:$G$117,0)))*conv_2026*AE$7</f>
        <v>0</v>
      </c>
      <c r="AF45" s="31">
        <f>(INDEX(Option3!AF$106:AF$117, MATCH($D45, Option3!$G$106:$G$117,0)))*conv_2026*AF$7</f>
        <v>0</v>
      </c>
      <c r="AG45" s="31">
        <f>(INDEX(Option3!AG$106:AG$117, MATCH($D45, Option3!$G$106:$G$117,0)))*conv_2026*AG$7</f>
        <v>0</v>
      </c>
    </row>
    <row r="46" spans="1:35" s="8" customFormat="1" x14ac:dyDescent="0.2">
      <c r="A46" s="257" t="s">
        <v>134</v>
      </c>
      <c r="B46" s="257" t="str">
        <f>Option3!A112</f>
        <v>sens3</v>
      </c>
      <c r="C46" s="257" t="str">
        <f>Option3!C112</f>
        <v>Total benefits 10% higher</v>
      </c>
      <c r="D46" s="257" t="str">
        <f t="shared" si="5"/>
        <v>Option 3sens3</v>
      </c>
      <c r="E46" s="258"/>
      <c r="F46" s="31">
        <f t="shared" si="4"/>
        <v>13001104.721642016</v>
      </c>
      <c r="H46" s="31">
        <f>(INDEX(Option3!H$106:H$117, MATCH($D46, Option3!$G$106:$G$117,0)))*conv_2026*H$7</f>
        <v>0</v>
      </c>
      <c r="I46" s="31">
        <f>(INDEX(Option3!I$106:I$117, MATCH($D46, Option3!$G$106:$G$117,0)))*conv_2026*I$7</f>
        <v>0</v>
      </c>
      <c r="J46" s="31">
        <f>(INDEX(Option3!J$106:J$117, MATCH($D46, Option3!$G$106:$G$117,0)))*conv_2026*J$7</f>
        <v>0</v>
      </c>
      <c r="K46" s="31">
        <f>(INDEX(Option3!K$106:K$117, MATCH($D46, Option3!$G$106:$G$117,0)))*conv_2026*K$7</f>
        <v>0</v>
      </c>
      <c r="L46" s="31">
        <f>(INDEX(Option3!L$106:L$117, MATCH($D46, Option3!$G$106:$G$117,0)))*conv_2026*L$7</f>
        <v>0</v>
      </c>
      <c r="M46" s="31">
        <f>(INDEX(Option3!M$106:M$117, MATCH($D46, Option3!$G$106:$G$117,0)))*conv_2026*M$7</f>
        <v>0</v>
      </c>
      <c r="N46" s="31">
        <f>(INDEX(Option3!N$106:N$117, MATCH($D46, Option3!$G$106:$G$117,0)))*conv_2026*N$7</f>
        <v>0</v>
      </c>
      <c r="O46" s="31">
        <f>(INDEX(Option3!O$106:O$117, MATCH($D46, Option3!$G$106:$G$117,0)))*conv_2026*O$7</f>
        <v>-6878.4992595801386</v>
      </c>
      <c r="P46" s="31">
        <f>(INDEX(Option3!P$106:P$117, MATCH($D46, Option3!$G$106:$G$117,0)))*conv_2026*P$7</f>
        <v>534222.57501765247</v>
      </c>
      <c r="Q46" s="31">
        <f>(INDEX(Option3!Q$106:Q$117, MATCH($D46, Option3!$G$106:$G$117,0)))*conv_2026*Q$7</f>
        <v>653474.33617719274</v>
      </c>
      <c r="R46" s="31">
        <f>(INDEX(Option3!R$106:R$117, MATCH($D46, Option3!$G$106:$G$117,0)))*conv_2026*R$7</f>
        <v>788353.60947240179</v>
      </c>
      <c r="S46" s="31">
        <f>(INDEX(Option3!S$106:S$117, MATCH($D46, Option3!$G$106:$G$117,0)))*conv_2026*S$7</f>
        <v>941193.32400616026</v>
      </c>
      <c r="T46" s="31">
        <f>(INDEX(Option3!T$106:T$117, MATCH($D46, Option3!$G$106:$G$117,0)))*conv_2026*T$7</f>
        <v>1114722.5347207501</v>
      </c>
      <c r="U46" s="31">
        <f>(INDEX(Option3!U$106:U$117, MATCH($D46, Option3!$G$106:$G$117,0)))*conv_2026*U$7</f>
        <v>1312142.4955178483</v>
      </c>
      <c r="V46" s="31">
        <f>(INDEX(Option3!V$106:V$117, MATCH($D46, Option3!$G$106:$G$117,0)))*conv_2026*V$7</f>
        <v>1537219.1854722507</v>
      </c>
      <c r="W46" s="31">
        <f>(INDEX(Option3!W$106:W$117, MATCH($D46, Option3!$G$106:$G$117,0)))*conv_2026*W$7</f>
        <v>1794396.2924684216</v>
      </c>
      <c r="X46" s="31">
        <f>(INDEX(Option3!X$106:X$117, MATCH($D46, Option3!$G$106:$G$117,0)))*conv_2026*X$7</f>
        <v>2087579.1191297744</v>
      </c>
      <c r="Y46" s="31">
        <f>(INDEX(Option3!Y$106:Y$117, MATCH($D46, Option3!$G$106:$G$117,0)))*conv_2026*Y$7</f>
        <v>2351927.5700638238</v>
      </c>
      <c r="Z46" s="31">
        <f>(INDEX(Option3!Z$106:Z$117, MATCH($D46, Option3!$G$106:$G$117,0)))*conv_2026*Z$7</f>
        <v>2628447.4222442526</v>
      </c>
      <c r="AA46" s="31">
        <f>(INDEX(Option3!AA$106:AA$117, MATCH($D46, Option3!$G$106:$G$117,0)))*conv_2026*AA$7</f>
        <v>2931341.8498218101</v>
      </c>
      <c r="AB46" s="31">
        <f>(INDEX(Option3!AB$106:AB$117, MATCH($D46, Option3!$G$106:$G$117,0)))*conv_2026*AB$7</f>
        <v>3272073.0732734008</v>
      </c>
      <c r="AC46" s="31">
        <f>(INDEX(Option3!AC$106:AC$117, MATCH($D46, Option3!$G$106:$G$117,0)))*conv_2026*AC$7</f>
        <v>0</v>
      </c>
      <c r="AD46" s="31">
        <f>(INDEX(Option3!AD$106:AD$117, MATCH($D46, Option3!$G$106:$G$117,0)))*conv_2026*AD$7</f>
        <v>0</v>
      </c>
      <c r="AE46" s="31">
        <f>(INDEX(Option3!AE$106:AE$117, MATCH($D46, Option3!$G$106:$G$117,0)))*conv_2026*AE$7</f>
        <v>0</v>
      </c>
      <c r="AF46" s="31">
        <f>(INDEX(Option3!AF$106:AF$117, MATCH($D46, Option3!$G$106:$G$117,0)))*conv_2026*AF$7</f>
        <v>0</v>
      </c>
      <c r="AG46" s="31">
        <f>(INDEX(Option3!AG$106:AG$117, MATCH($D46, Option3!$G$106:$G$117,0)))*conv_2026*AG$7</f>
        <v>0</v>
      </c>
    </row>
    <row r="47" spans="1:35" s="8" customFormat="1" x14ac:dyDescent="0.2">
      <c r="A47" s="257" t="s">
        <v>134</v>
      </c>
      <c r="B47" s="257" t="str">
        <f>Option3!A113</f>
        <v>sens4</v>
      </c>
      <c r="C47" s="257" t="str">
        <f>Option3!C113</f>
        <v>Total benefits 10% lower</v>
      </c>
      <c r="D47" s="257" t="str">
        <f t="shared" si="5"/>
        <v>Option 3sens4</v>
      </c>
      <c r="E47" s="258"/>
      <c r="F47" s="31">
        <f t="shared" si="4"/>
        <v>9893292.5310337637</v>
      </c>
      <c r="H47" s="31">
        <f>(INDEX(Option3!H$106:H$117, MATCH($D47, Option3!$G$106:$G$117,0)))*conv_2026*H$7</f>
        <v>0</v>
      </c>
      <c r="I47" s="31">
        <f>(INDEX(Option3!I$106:I$117, MATCH($D47, Option3!$G$106:$G$117,0)))*conv_2026*I$7</f>
        <v>0</v>
      </c>
      <c r="J47" s="31">
        <f>(INDEX(Option3!J$106:J$117, MATCH($D47, Option3!$G$106:$G$117,0)))*conv_2026*J$7</f>
        <v>0</v>
      </c>
      <c r="K47" s="31">
        <f>(INDEX(Option3!K$106:K$117, MATCH($D47, Option3!$G$106:$G$117,0)))*conv_2026*K$7</f>
        <v>0</v>
      </c>
      <c r="L47" s="31">
        <f>(INDEX(Option3!L$106:L$117, MATCH($D47, Option3!$G$106:$G$117,0)))*conv_2026*L$7</f>
        <v>0</v>
      </c>
      <c r="M47" s="31">
        <f>(INDEX(Option3!M$106:M$117, MATCH($D47, Option3!$G$106:$G$117,0)))*conv_2026*M$7</f>
        <v>0</v>
      </c>
      <c r="N47" s="31">
        <f>(INDEX(Option3!N$106:N$117, MATCH($D47, Option3!$G$106:$G$117,0)))*conv_2026*N$7</f>
        <v>0</v>
      </c>
      <c r="O47" s="31">
        <f>(INDEX(Option3!O$106:O$117, MATCH($D47, Option3!$G$106:$G$117,0)))*conv_2026*O$7</f>
        <v>-5627.8630305655679</v>
      </c>
      <c r="P47" s="31">
        <f>(INDEX(Option3!P$106:P$117, MATCH($D47, Option3!$G$106:$G$117,0)))*conv_2026*P$7</f>
        <v>346784.92433472961</v>
      </c>
      <c r="Q47" s="31">
        <f>(INDEX(Option3!Q$106:Q$117, MATCH($D47, Option3!$G$106:$G$117,0)))*conv_2026*Q$7</f>
        <v>444354.54710162623</v>
      </c>
      <c r="R47" s="31">
        <f>(INDEX(Option3!R$106:R$117, MATCH($D47, Option3!$G$106:$G$117,0)))*conv_2026*R$7</f>
        <v>554710.31616134266</v>
      </c>
      <c r="S47" s="31">
        <f>(INDEX(Option3!S$106:S$117, MATCH($D47, Option3!$G$106:$G$117,0)))*conv_2026*S$7</f>
        <v>679760.99168896326</v>
      </c>
      <c r="T47" s="31">
        <f>(INDEX(Option3!T$106:T$117, MATCH($D47, Option3!$G$106:$G$117,0)))*conv_2026*T$7</f>
        <v>821739.43681908224</v>
      </c>
      <c r="U47" s="31">
        <f>(INDEX(Option3!U$106:U$117, MATCH($D47, Option3!$G$106:$G$117,0)))*conv_2026*U$7</f>
        <v>983264.85928943544</v>
      </c>
      <c r="V47" s="31">
        <f>(INDEX(Option3!V$106:V$117, MATCH($D47, Option3!$G$106:$G$117,0)))*conv_2026*V$7</f>
        <v>1167418.5147066736</v>
      </c>
      <c r="W47" s="31">
        <f>(INDEX(Option3!W$106:W$117, MATCH($D47, Option3!$G$106:$G$117,0)))*conv_2026*W$7</f>
        <v>1377836.1477035407</v>
      </c>
      <c r="X47" s="31">
        <f>(INDEX(Option3!X$106:X$117, MATCH($D47, Option3!$G$106:$G$117,0)))*conv_2026*X$7</f>
        <v>1617713.0058810115</v>
      </c>
      <c r="Y47" s="31">
        <f>(INDEX(Option3!Y$106:Y$117, MATCH($D47, Option3!$G$106:$G$117,0)))*conv_2026*Y$7</f>
        <v>1833998.1020997788</v>
      </c>
      <c r="Z47" s="31">
        <f>(INDEX(Option3!Z$106:Z$117, MATCH($D47, Option3!$G$106:$G$117,0)))*conv_2026*Z$7</f>
        <v>2060241.61752013</v>
      </c>
      <c r="AA47" s="31">
        <f>(INDEX(Option3!AA$106:AA$117, MATCH($D47, Option3!$G$106:$G$117,0)))*conv_2026*AA$7</f>
        <v>2308064.3309926768</v>
      </c>
      <c r="AB47" s="31">
        <f>(INDEX(Option3!AB$106:AB$117, MATCH($D47, Option3!$G$106:$G$117,0)))*conv_2026*AB$7</f>
        <v>2586844.4229076141</v>
      </c>
      <c r="AC47" s="31">
        <f>(INDEX(Option3!AC$106:AC$117, MATCH($D47, Option3!$G$106:$G$117,0)))*conv_2026*AC$7</f>
        <v>0</v>
      </c>
      <c r="AD47" s="31">
        <f>(INDEX(Option3!AD$106:AD$117, MATCH($D47, Option3!$G$106:$G$117,0)))*conv_2026*AD$7</f>
        <v>0</v>
      </c>
      <c r="AE47" s="31">
        <f>(INDEX(Option3!AE$106:AE$117, MATCH($D47, Option3!$G$106:$G$117,0)))*conv_2026*AE$7</f>
        <v>0</v>
      </c>
      <c r="AF47" s="31">
        <f>(INDEX(Option3!AF$106:AF$117, MATCH($D47, Option3!$G$106:$G$117,0)))*conv_2026*AF$7</f>
        <v>0</v>
      </c>
      <c r="AG47" s="31">
        <f>(INDEX(Option3!AG$106:AG$117, MATCH($D47, Option3!$G$106:$G$117,0)))*conv_2026*AG$7</f>
        <v>0</v>
      </c>
    </row>
    <row r="48" spans="1:35" s="8" customFormat="1" x14ac:dyDescent="0.2">
      <c r="A48" s="257" t="s">
        <v>134</v>
      </c>
      <c r="B48" s="257" t="str">
        <f>Option3!A114</f>
        <v>sens5</v>
      </c>
      <c r="C48" s="257" t="str">
        <f>Option3!C114</f>
        <v>Capex 10% higher &amp; Total benefits 10% lower</v>
      </c>
      <c r="D48" s="257" t="str">
        <f t="shared" si="5"/>
        <v>Option 3sens5</v>
      </c>
      <c r="E48" s="258"/>
      <c r="F48" s="31">
        <f t="shared" si="4"/>
        <v>9484106.2983634286</v>
      </c>
      <c r="H48" s="31">
        <f>(INDEX(Option3!H$106:H$117, MATCH($D48, Option3!$G$106:$G$117,0)))*conv_2026*H$7</f>
        <v>0</v>
      </c>
      <c r="I48" s="31">
        <f>(INDEX(Option3!I$106:I$117, MATCH($D48, Option3!$G$106:$G$117,0)))*conv_2026*I$7</f>
        <v>0</v>
      </c>
      <c r="J48" s="31">
        <f>(INDEX(Option3!J$106:J$117, MATCH($D48, Option3!$G$106:$G$117,0)))*conv_2026*J$7</f>
        <v>0</v>
      </c>
      <c r="K48" s="31">
        <f>(INDEX(Option3!K$106:K$117, MATCH($D48, Option3!$G$106:$G$117,0)))*conv_2026*K$7</f>
        <v>0</v>
      </c>
      <c r="L48" s="31">
        <f>(INDEX(Option3!L$106:L$117, MATCH($D48, Option3!$G$106:$G$117,0)))*conv_2026*L$7</f>
        <v>0</v>
      </c>
      <c r="M48" s="31">
        <f>(INDEX(Option3!M$106:M$117, MATCH($D48, Option3!$G$106:$G$117,0)))*conv_2026*M$7</f>
        <v>0</v>
      </c>
      <c r="N48" s="31">
        <f>(INDEX(Option3!N$106:N$117, MATCH($D48, Option3!$G$106:$G$117,0)))*conv_2026*N$7</f>
        <v>0</v>
      </c>
      <c r="O48" s="31">
        <f>(INDEX(Option3!O$106:O$117, MATCH($D48, Option3!$G$106:$G$117,0)))*conv_2026*O$7</f>
        <v>-5627.8630305655679</v>
      </c>
      <c r="P48" s="31">
        <f>(INDEX(Option3!P$106:P$117, MATCH($D48, Option3!$G$106:$G$117,0)))*conv_2026*P$7</f>
        <v>297116.47396088729</v>
      </c>
      <c r="Q48" s="31">
        <f>(INDEX(Option3!Q$106:Q$117, MATCH($D48, Option3!$G$106:$G$117,0)))*conv_2026*Q$7</f>
        <v>394686.09672778397</v>
      </c>
      <c r="R48" s="31">
        <f>(INDEX(Option3!R$106:R$117, MATCH($D48, Option3!$G$106:$G$117,0)))*conv_2026*R$7</f>
        <v>505041.8657875004</v>
      </c>
      <c r="S48" s="31">
        <f>(INDEX(Option3!S$106:S$117, MATCH($D48, Option3!$G$106:$G$117,0)))*conv_2026*S$7</f>
        <v>630092.54131512088</v>
      </c>
      <c r="T48" s="31">
        <f>(INDEX(Option3!T$106:T$117, MATCH($D48, Option3!$G$106:$G$117,0)))*conv_2026*T$7</f>
        <v>772070.98644523998</v>
      </c>
      <c r="U48" s="31">
        <f>(INDEX(Option3!U$106:U$117, MATCH($D48, Option3!$G$106:$G$117,0)))*conv_2026*U$7</f>
        <v>933596.40891559317</v>
      </c>
      <c r="V48" s="31">
        <f>(INDEX(Option3!V$106:V$117, MATCH($D48, Option3!$G$106:$G$117,0)))*conv_2026*V$7</f>
        <v>1117750.0643328314</v>
      </c>
      <c r="W48" s="31">
        <f>(INDEX(Option3!W$106:W$117, MATCH($D48, Option3!$G$106:$G$117,0)))*conv_2026*W$7</f>
        <v>1328167.6973296986</v>
      </c>
      <c r="X48" s="31">
        <f>(INDEX(Option3!X$106:X$117, MATCH($D48, Option3!$G$106:$G$117,0)))*conv_2026*X$7</f>
        <v>1568044.5555071689</v>
      </c>
      <c r="Y48" s="31">
        <f>(INDEX(Option3!Y$106:Y$117, MATCH($D48, Option3!$G$106:$G$117,0)))*conv_2026*Y$7</f>
        <v>1784329.6517259367</v>
      </c>
      <c r="Z48" s="31">
        <f>(INDEX(Option3!Z$106:Z$117, MATCH($D48, Option3!$G$106:$G$117,0)))*conv_2026*Z$7</f>
        <v>2010573.1671462876</v>
      </c>
      <c r="AA48" s="31">
        <f>(INDEX(Option3!AA$106:AA$117, MATCH($D48, Option3!$G$106:$G$117,0)))*conv_2026*AA$7</f>
        <v>2258395.8806188344</v>
      </c>
      <c r="AB48" s="31">
        <f>(INDEX(Option3!AB$106:AB$117, MATCH($D48, Option3!$G$106:$G$117,0)))*conv_2026*AB$7</f>
        <v>2537175.9725337718</v>
      </c>
      <c r="AC48" s="31">
        <f>(INDEX(Option3!AC$106:AC$117, MATCH($D48, Option3!$G$106:$G$117,0)))*conv_2026*AC$7</f>
        <v>0</v>
      </c>
      <c r="AD48" s="31">
        <f>(INDEX(Option3!AD$106:AD$117, MATCH($D48, Option3!$G$106:$G$117,0)))*conv_2026*AD$7</f>
        <v>0</v>
      </c>
      <c r="AE48" s="31">
        <f>(INDEX(Option3!AE$106:AE$117, MATCH($D48, Option3!$G$106:$G$117,0)))*conv_2026*AE$7</f>
        <v>0</v>
      </c>
      <c r="AF48" s="31">
        <f>(INDEX(Option3!AF$106:AF$117, MATCH($D48, Option3!$G$106:$G$117,0)))*conv_2026*AF$7</f>
        <v>0</v>
      </c>
      <c r="AG48" s="31">
        <f>(INDEX(Option3!AG$106:AG$117, MATCH($D48, Option3!$G$106:$G$117,0)))*conv_2026*AG$7</f>
        <v>0</v>
      </c>
    </row>
    <row r="49" spans="1:35" s="8" customFormat="1" x14ac:dyDescent="0.2">
      <c r="A49" s="257" t="s">
        <v>134</v>
      </c>
      <c r="B49" s="257" t="str">
        <f>Option3!A115</f>
        <v>sens</v>
      </c>
      <c r="C49" s="257">
        <f>Option3!C115</f>
        <v>0</v>
      </c>
      <c r="D49" s="257" t="str">
        <f t="shared" si="5"/>
        <v>Option 3sens</v>
      </c>
      <c r="E49" s="258"/>
      <c r="F49" s="31">
        <f t="shared" si="4"/>
        <v>11447198.62633789</v>
      </c>
      <c r="H49" s="31">
        <f>(INDEX(Option3!H$106:H$117, MATCH($D49, Option3!$G$106:$G$117,0)))*conv_2026*H$7</f>
        <v>0</v>
      </c>
      <c r="I49" s="31">
        <f>(INDEX(Option3!I$106:I$117, MATCH($D49, Option3!$G$106:$G$117,0)))*conv_2026*I$7</f>
        <v>0</v>
      </c>
      <c r="J49" s="31">
        <f>(INDEX(Option3!J$106:J$117, MATCH($D49, Option3!$G$106:$G$117,0)))*conv_2026*J$7</f>
        <v>0</v>
      </c>
      <c r="K49" s="31">
        <f>(INDEX(Option3!K$106:K$117, MATCH($D49, Option3!$G$106:$G$117,0)))*conv_2026*K$7</f>
        <v>0</v>
      </c>
      <c r="L49" s="31">
        <f>(INDEX(Option3!L$106:L$117, MATCH($D49, Option3!$G$106:$G$117,0)))*conv_2026*L$7</f>
        <v>0</v>
      </c>
      <c r="M49" s="31">
        <f>(INDEX(Option3!M$106:M$117, MATCH($D49, Option3!$G$106:$G$117,0)))*conv_2026*M$7</f>
        <v>0</v>
      </c>
      <c r="N49" s="31">
        <f>(INDEX(Option3!N$106:N$117, MATCH($D49, Option3!$G$106:$G$117,0)))*conv_2026*N$7</f>
        <v>0</v>
      </c>
      <c r="O49" s="31">
        <f>(INDEX(Option3!O$106:O$117, MATCH($D49, Option3!$G$106:$G$117,0)))*conv_2026*O$7</f>
        <v>-6253.1811450728537</v>
      </c>
      <c r="P49" s="31">
        <f>(INDEX(Option3!P$106:P$117, MATCH($D49, Option3!$G$106:$G$117,0)))*conv_2026*P$7</f>
        <v>440503.74967619102</v>
      </c>
      <c r="Q49" s="31">
        <f>(INDEX(Option3!Q$106:Q$117, MATCH($D49, Option3!$G$106:$G$117,0)))*conv_2026*Q$7</f>
        <v>548914.44163940952</v>
      </c>
      <c r="R49" s="31">
        <f>(INDEX(Option3!R$106:R$117, MATCH($D49, Option3!$G$106:$G$117,0)))*conv_2026*R$7</f>
        <v>671531.96281687228</v>
      </c>
      <c r="S49" s="31">
        <f>(INDEX(Option3!S$106:S$117, MATCH($D49, Option3!$G$106:$G$117,0)))*conv_2026*S$7</f>
        <v>810477.15784756176</v>
      </c>
      <c r="T49" s="31">
        <f>(INDEX(Option3!T$106:T$117, MATCH($D49, Option3!$G$106:$G$117,0)))*conv_2026*T$7</f>
        <v>968230.98576991609</v>
      </c>
      <c r="U49" s="31">
        <f>(INDEX(Option3!U$106:U$117, MATCH($D49, Option3!$G$106:$G$117,0)))*conv_2026*U$7</f>
        <v>1147703.6774036419</v>
      </c>
      <c r="V49" s="31">
        <f>(INDEX(Option3!V$106:V$117, MATCH($D49, Option3!$G$106:$G$117,0)))*conv_2026*V$7</f>
        <v>1352318.8500894622</v>
      </c>
      <c r="W49" s="31">
        <f>(INDEX(Option3!W$106:W$117, MATCH($D49, Option3!$G$106:$G$117,0)))*conv_2026*W$7</f>
        <v>1586116.2200859813</v>
      </c>
      <c r="X49" s="31">
        <f>(INDEX(Option3!X$106:X$117, MATCH($D49, Option3!$G$106:$G$117,0)))*conv_2026*X$7</f>
        <v>1852646.0625053928</v>
      </c>
      <c r="Y49" s="31">
        <f>(INDEX(Option3!Y$106:Y$117, MATCH($D49, Option3!$G$106:$G$117,0)))*conv_2026*Y$7</f>
        <v>2092962.8360818014</v>
      </c>
      <c r="Z49" s="31">
        <f>(INDEX(Option3!Z$106:Z$117, MATCH($D49, Option3!$G$106:$G$117,0)))*conv_2026*Z$7</f>
        <v>2344344.5198821914</v>
      </c>
      <c r="AA49" s="31">
        <f>(INDEX(Option3!AA$106:AA$117, MATCH($D49, Option3!$G$106:$G$117,0)))*conv_2026*AA$7</f>
        <v>2619703.0904072435</v>
      </c>
      <c r="AB49" s="31">
        <f>(INDEX(Option3!AB$106:AB$117, MATCH($D49, Option3!$G$106:$G$117,0)))*conv_2026*AB$7</f>
        <v>2929458.7480905075</v>
      </c>
      <c r="AC49" s="31">
        <f>(INDEX(Option3!AC$106:AC$117, MATCH($D49, Option3!$G$106:$G$117,0)))*conv_2026*AC$7</f>
        <v>0</v>
      </c>
      <c r="AD49" s="31">
        <f>(INDEX(Option3!AD$106:AD$117, MATCH($D49, Option3!$G$106:$G$117,0)))*conv_2026*AD$7</f>
        <v>0</v>
      </c>
      <c r="AE49" s="31">
        <f>(INDEX(Option3!AE$106:AE$117, MATCH($D49, Option3!$G$106:$G$117,0)))*conv_2026*AE$7</f>
        <v>0</v>
      </c>
      <c r="AF49" s="31">
        <f>(INDEX(Option3!AF$106:AF$117, MATCH($D49, Option3!$G$106:$G$117,0)))*conv_2026*AF$7</f>
        <v>0</v>
      </c>
      <c r="AG49" s="31">
        <f>(INDEX(Option3!AG$106:AG$117, MATCH($D49, Option3!$G$106:$G$117,0)))*conv_2026*AG$7</f>
        <v>0</v>
      </c>
    </row>
    <row r="50" spans="1:35" s="8" customFormat="1" x14ac:dyDescent="0.2">
      <c r="A50" s="257" t="s">
        <v>134</v>
      </c>
      <c r="B50" s="257" t="str">
        <f>Option3!A116</f>
        <v>sens</v>
      </c>
      <c r="C50" s="257">
        <f>Option3!C116</f>
        <v>0</v>
      </c>
      <c r="D50" s="257" t="str">
        <f t="shared" si="5"/>
        <v>Option 3sens</v>
      </c>
      <c r="E50" s="258"/>
      <c r="F50" s="31">
        <f t="shared" si="4"/>
        <v>11447198.62633789</v>
      </c>
      <c r="H50" s="31">
        <f>(INDEX(Option3!H$106:H$117, MATCH($D50, Option3!$G$106:$G$117,0)))*conv_2026*H$7</f>
        <v>0</v>
      </c>
      <c r="I50" s="31">
        <f>(INDEX(Option3!I$106:I$117, MATCH($D50, Option3!$G$106:$G$117,0)))*conv_2026*I$7</f>
        <v>0</v>
      </c>
      <c r="J50" s="31">
        <f>(INDEX(Option3!J$106:J$117, MATCH($D50, Option3!$G$106:$G$117,0)))*conv_2026*J$7</f>
        <v>0</v>
      </c>
      <c r="K50" s="31">
        <f>(INDEX(Option3!K$106:K$117, MATCH($D50, Option3!$G$106:$G$117,0)))*conv_2026*K$7</f>
        <v>0</v>
      </c>
      <c r="L50" s="31">
        <f>(INDEX(Option3!L$106:L$117, MATCH($D50, Option3!$G$106:$G$117,0)))*conv_2026*L$7</f>
        <v>0</v>
      </c>
      <c r="M50" s="31">
        <f>(INDEX(Option3!M$106:M$117, MATCH($D50, Option3!$G$106:$G$117,0)))*conv_2026*M$7</f>
        <v>0</v>
      </c>
      <c r="N50" s="31">
        <f>(INDEX(Option3!N$106:N$117, MATCH($D50, Option3!$G$106:$G$117,0)))*conv_2026*N$7</f>
        <v>0</v>
      </c>
      <c r="O50" s="31">
        <f>(INDEX(Option3!O$106:O$117, MATCH($D50, Option3!$G$106:$G$117,0)))*conv_2026*O$7</f>
        <v>-6253.1811450728537</v>
      </c>
      <c r="P50" s="31">
        <f>(INDEX(Option3!P$106:P$117, MATCH($D50, Option3!$G$106:$G$117,0)))*conv_2026*P$7</f>
        <v>440503.74967619102</v>
      </c>
      <c r="Q50" s="31">
        <f>(INDEX(Option3!Q$106:Q$117, MATCH($D50, Option3!$G$106:$G$117,0)))*conv_2026*Q$7</f>
        <v>548914.44163940952</v>
      </c>
      <c r="R50" s="31">
        <f>(INDEX(Option3!R$106:R$117, MATCH($D50, Option3!$G$106:$G$117,0)))*conv_2026*R$7</f>
        <v>671531.96281687228</v>
      </c>
      <c r="S50" s="31">
        <f>(INDEX(Option3!S$106:S$117, MATCH($D50, Option3!$G$106:$G$117,0)))*conv_2026*S$7</f>
        <v>810477.15784756176</v>
      </c>
      <c r="T50" s="31">
        <f>(INDEX(Option3!T$106:T$117, MATCH($D50, Option3!$G$106:$G$117,0)))*conv_2026*T$7</f>
        <v>968230.98576991609</v>
      </c>
      <c r="U50" s="31">
        <f>(INDEX(Option3!U$106:U$117, MATCH($D50, Option3!$G$106:$G$117,0)))*conv_2026*U$7</f>
        <v>1147703.6774036419</v>
      </c>
      <c r="V50" s="31">
        <f>(INDEX(Option3!V$106:V$117, MATCH($D50, Option3!$G$106:$G$117,0)))*conv_2026*V$7</f>
        <v>1352318.8500894622</v>
      </c>
      <c r="W50" s="31">
        <f>(INDEX(Option3!W$106:W$117, MATCH($D50, Option3!$G$106:$G$117,0)))*conv_2026*W$7</f>
        <v>1586116.2200859813</v>
      </c>
      <c r="X50" s="31">
        <f>(INDEX(Option3!X$106:X$117, MATCH($D50, Option3!$G$106:$G$117,0)))*conv_2026*X$7</f>
        <v>1852646.0625053928</v>
      </c>
      <c r="Y50" s="31">
        <f>(INDEX(Option3!Y$106:Y$117, MATCH($D50, Option3!$G$106:$G$117,0)))*conv_2026*Y$7</f>
        <v>2092962.8360818014</v>
      </c>
      <c r="Z50" s="31">
        <f>(INDEX(Option3!Z$106:Z$117, MATCH($D50, Option3!$G$106:$G$117,0)))*conv_2026*Z$7</f>
        <v>2344344.5198821914</v>
      </c>
      <c r="AA50" s="31">
        <f>(INDEX(Option3!AA$106:AA$117, MATCH($D50, Option3!$G$106:$G$117,0)))*conv_2026*AA$7</f>
        <v>2619703.0904072435</v>
      </c>
      <c r="AB50" s="31">
        <f>(INDEX(Option3!AB$106:AB$117, MATCH($D50, Option3!$G$106:$G$117,0)))*conv_2026*AB$7</f>
        <v>2929458.7480905075</v>
      </c>
      <c r="AC50" s="31">
        <f>(INDEX(Option3!AC$106:AC$117, MATCH($D50, Option3!$G$106:$G$117,0)))*conv_2026*AC$7</f>
        <v>0</v>
      </c>
      <c r="AD50" s="31">
        <f>(INDEX(Option3!AD$106:AD$117, MATCH($D50, Option3!$G$106:$G$117,0)))*conv_2026*AD$7</f>
        <v>0</v>
      </c>
      <c r="AE50" s="31">
        <f>(INDEX(Option3!AE$106:AE$117, MATCH($D50, Option3!$G$106:$G$117,0)))*conv_2026*AE$7</f>
        <v>0</v>
      </c>
      <c r="AF50" s="31">
        <f>(INDEX(Option3!AF$106:AF$117, MATCH($D50, Option3!$G$106:$G$117,0)))*conv_2026*AF$7</f>
        <v>0</v>
      </c>
      <c r="AG50" s="31">
        <f>(INDEX(Option3!AG$106:AG$117, MATCH($D50, Option3!$G$106:$G$117,0)))*conv_2026*AG$7</f>
        <v>0</v>
      </c>
    </row>
    <row r="51" spans="1:35" s="8" customFormat="1" x14ac:dyDescent="0.2">
      <c r="A51" s="257" t="s">
        <v>134</v>
      </c>
      <c r="B51" s="257" t="str">
        <f>Option3!A117</f>
        <v>sens</v>
      </c>
      <c r="C51" s="257">
        <f>Option3!C117</f>
        <v>0</v>
      </c>
      <c r="D51" s="257" t="str">
        <f t="shared" si="5"/>
        <v>Option 3sens</v>
      </c>
      <c r="E51" s="258"/>
      <c r="F51" s="31">
        <f t="shared" si="4"/>
        <v>11447198.62633789</v>
      </c>
      <c r="H51" s="31">
        <f>(INDEX(Option3!H$106:H$117, MATCH($D51, Option3!$G$106:$G$117,0)))*conv_2026*H$7</f>
        <v>0</v>
      </c>
      <c r="I51" s="31">
        <f>(INDEX(Option3!I$106:I$117, MATCH($D51, Option3!$G$106:$G$117,0)))*conv_2026*I$7</f>
        <v>0</v>
      </c>
      <c r="J51" s="31">
        <f>(INDEX(Option3!J$106:J$117, MATCH($D51, Option3!$G$106:$G$117,0)))*conv_2026*J$7</f>
        <v>0</v>
      </c>
      <c r="K51" s="31">
        <f>(INDEX(Option3!K$106:K$117, MATCH($D51, Option3!$G$106:$G$117,0)))*conv_2026*K$7</f>
        <v>0</v>
      </c>
      <c r="L51" s="31">
        <f>(INDEX(Option3!L$106:L$117, MATCH($D51, Option3!$G$106:$G$117,0)))*conv_2026*L$7</f>
        <v>0</v>
      </c>
      <c r="M51" s="31">
        <f>(INDEX(Option3!M$106:M$117, MATCH($D51, Option3!$G$106:$G$117,0)))*conv_2026*M$7</f>
        <v>0</v>
      </c>
      <c r="N51" s="31">
        <f>(INDEX(Option3!N$106:N$117, MATCH($D51, Option3!$G$106:$G$117,0)))*conv_2026*N$7</f>
        <v>0</v>
      </c>
      <c r="O51" s="31">
        <f>(INDEX(Option3!O$106:O$117, MATCH($D51, Option3!$G$106:$G$117,0)))*conv_2026*O$7</f>
        <v>-6253.1811450728537</v>
      </c>
      <c r="P51" s="31">
        <f>(INDEX(Option3!P$106:P$117, MATCH($D51, Option3!$G$106:$G$117,0)))*conv_2026*P$7</f>
        <v>440503.74967619102</v>
      </c>
      <c r="Q51" s="31">
        <f>(INDEX(Option3!Q$106:Q$117, MATCH($D51, Option3!$G$106:$G$117,0)))*conv_2026*Q$7</f>
        <v>548914.44163940952</v>
      </c>
      <c r="R51" s="31">
        <f>(INDEX(Option3!R$106:R$117, MATCH($D51, Option3!$G$106:$G$117,0)))*conv_2026*R$7</f>
        <v>671531.96281687228</v>
      </c>
      <c r="S51" s="31">
        <f>(INDEX(Option3!S$106:S$117, MATCH($D51, Option3!$G$106:$G$117,0)))*conv_2026*S$7</f>
        <v>810477.15784756176</v>
      </c>
      <c r="T51" s="31">
        <f>(INDEX(Option3!T$106:T$117, MATCH($D51, Option3!$G$106:$G$117,0)))*conv_2026*T$7</f>
        <v>968230.98576991609</v>
      </c>
      <c r="U51" s="31">
        <f>(INDEX(Option3!U$106:U$117, MATCH($D51, Option3!$G$106:$G$117,0)))*conv_2026*U$7</f>
        <v>1147703.6774036419</v>
      </c>
      <c r="V51" s="31">
        <f>(INDEX(Option3!V$106:V$117, MATCH($D51, Option3!$G$106:$G$117,0)))*conv_2026*V$7</f>
        <v>1352318.8500894622</v>
      </c>
      <c r="W51" s="31">
        <f>(INDEX(Option3!W$106:W$117, MATCH($D51, Option3!$G$106:$G$117,0)))*conv_2026*W$7</f>
        <v>1586116.2200859813</v>
      </c>
      <c r="X51" s="31">
        <f>(INDEX(Option3!X$106:X$117, MATCH($D51, Option3!$G$106:$G$117,0)))*conv_2026*X$7</f>
        <v>1852646.0625053928</v>
      </c>
      <c r="Y51" s="31">
        <f>(INDEX(Option3!Y$106:Y$117, MATCH($D51, Option3!$G$106:$G$117,0)))*conv_2026*Y$7</f>
        <v>2092962.8360818014</v>
      </c>
      <c r="Z51" s="31">
        <f>(INDEX(Option3!Z$106:Z$117, MATCH($D51, Option3!$G$106:$G$117,0)))*conv_2026*Z$7</f>
        <v>2344344.5198821914</v>
      </c>
      <c r="AA51" s="31">
        <f>(INDEX(Option3!AA$106:AA$117, MATCH($D51, Option3!$G$106:$G$117,0)))*conv_2026*AA$7</f>
        <v>2619703.0904072435</v>
      </c>
      <c r="AB51" s="31">
        <f>(INDEX(Option3!AB$106:AB$117, MATCH($D51, Option3!$G$106:$G$117,0)))*conv_2026*AB$7</f>
        <v>2929458.7480905075</v>
      </c>
      <c r="AC51" s="31">
        <f>(INDEX(Option3!AC$106:AC$117, MATCH($D51, Option3!$G$106:$G$117,0)))*conv_2026*AC$7</f>
        <v>0</v>
      </c>
      <c r="AD51" s="31">
        <f>(INDEX(Option3!AD$106:AD$117, MATCH($D51, Option3!$G$106:$G$117,0)))*conv_2026*AD$7</f>
        <v>0</v>
      </c>
      <c r="AE51" s="31">
        <f>(INDEX(Option3!AE$106:AE$117, MATCH($D51, Option3!$G$106:$G$117,0)))*conv_2026*AE$7</f>
        <v>0</v>
      </c>
      <c r="AF51" s="31">
        <f>(INDEX(Option3!AF$106:AF$117, MATCH($D51, Option3!$G$106:$G$117,0)))*conv_2026*AF$7</f>
        <v>0</v>
      </c>
      <c r="AG51" s="31">
        <f>(INDEX(Option3!AG$106:AG$117, MATCH($D51, Option3!$G$106:$G$117,0)))*conv_2026*AG$7</f>
        <v>0</v>
      </c>
    </row>
    <row r="52" spans="1:35" s="8" customFormat="1" x14ac:dyDescent="0.2">
      <c r="A52" s="257"/>
      <c r="B52" s="257"/>
      <c r="C52" s="257"/>
      <c r="D52" s="257"/>
      <c r="E52" s="257"/>
      <c r="F52" s="31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</row>
    <row r="53" spans="1:35" s="8" customFormat="1" x14ac:dyDescent="0.2">
      <c r="A53" s="257"/>
      <c r="B53" s="257"/>
      <c r="C53" s="257"/>
      <c r="D53" s="257"/>
      <c r="E53" s="257"/>
      <c r="F53" s="31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  <c r="AA53" s="257"/>
      <c r="AB53" s="257"/>
      <c r="AC53" s="257"/>
      <c r="AD53" s="257"/>
      <c r="AE53" s="257"/>
      <c r="AF53" s="257"/>
      <c r="AG53" s="257"/>
    </row>
    <row r="54" spans="1:35" s="8" customFormat="1" x14ac:dyDescent="0.2">
      <c r="A54" s="257"/>
      <c r="B54" s="257"/>
      <c r="C54" s="257"/>
      <c r="D54" s="257"/>
      <c r="E54" s="257"/>
      <c r="F54" s="31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  <c r="AA54" s="257"/>
      <c r="AB54" s="257"/>
      <c r="AC54" s="257"/>
      <c r="AD54" s="257"/>
      <c r="AE54" s="257"/>
      <c r="AF54" s="257"/>
      <c r="AG54" s="257"/>
    </row>
    <row r="55" spans="1:35" s="8" customFormat="1" x14ac:dyDescent="0.2">
      <c r="A55" s="257"/>
      <c r="B55" s="257"/>
      <c r="C55" s="257"/>
      <c r="D55" s="257"/>
      <c r="E55" s="257"/>
      <c r="F55" s="31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</row>
    <row r="56" spans="1:35" s="8" customFormat="1" x14ac:dyDescent="0.2">
      <c r="A56" s="257" t="s">
        <v>135</v>
      </c>
      <c r="B56" s="257" t="s">
        <v>121</v>
      </c>
      <c r="C56" s="257" t="s">
        <v>191</v>
      </c>
      <c r="D56" s="257" t="str">
        <f>A56&amp;B56</f>
        <v>Option 4NPV</v>
      </c>
      <c r="E56" s="258"/>
      <c r="F56" s="31">
        <f t="shared" ref="F56:F65" si="6">SUMPRODUCT($H56:$AG56, $H$5:$AG$5)</f>
        <v>0</v>
      </c>
      <c r="G56" s="250"/>
      <c r="H56" s="31">
        <f>(INDEX(Option4!H$106:H$117, MATCH($D56, Option4!$G$106:$G$117,0)))*conv_2026*H$7</f>
        <v>0</v>
      </c>
      <c r="I56" s="31">
        <f>(INDEX(Option4!I$106:I$117, MATCH($D56, Option4!$G$106:$G$117,0)))*conv_2026*I$7</f>
        <v>0</v>
      </c>
      <c r="J56" s="31">
        <f>(INDEX(Option4!J$106:J$117, MATCH($D56, Option4!$G$106:$G$117,0)))*conv_2026*J$7</f>
        <v>0</v>
      </c>
      <c r="K56" s="31">
        <f>(INDEX(Option4!K$106:K$117, MATCH($D56, Option4!$G$106:$G$117,0)))*conv_2026*K$7</f>
        <v>0</v>
      </c>
      <c r="L56" s="31">
        <f>(INDEX(Option4!L$106:L$117, MATCH($D56, Option4!$G$106:$G$117,0)))*conv_2026*L$7</f>
        <v>0</v>
      </c>
      <c r="M56" s="31">
        <f>(INDEX(Option4!M$106:M$117, MATCH($D56, Option4!$G$106:$G$117,0)))*conv_2026*M$7</f>
        <v>0</v>
      </c>
      <c r="N56" s="31">
        <f>(INDEX(Option4!N$106:N$117, MATCH($D56, Option4!$G$106:$G$117,0)))*conv_2026*N$7</f>
        <v>0</v>
      </c>
      <c r="O56" s="31">
        <f>(INDEX(Option4!O$106:O$117, MATCH($D56, Option4!$G$106:$G$117,0)))*conv_2026*O$7</f>
        <v>0</v>
      </c>
      <c r="P56" s="31">
        <f>(INDEX(Option4!P$106:P$117, MATCH($D56, Option4!$G$106:$G$117,0)))*conv_2026*P$7</f>
        <v>0</v>
      </c>
      <c r="Q56" s="31">
        <f>(INDEX(Option4!Q$106:Q$117, MATCH($D56, Option4!$G$106:$G$117,0)))*conv_2026*Q$7</f>
        <v>0</v>
      </c>
      <c r="R56" s="31">
        <f>(INDEX(Option4!R$106:R$117, MATCH($D56, Option4!$G$106:$G$117,0)))*conv_2026*R$7</f>
        <v>0</v>
      </c>
      <c r="S56" s="31">
        <f>(INDEX(Option4!S$106:S$117, MATCH($D56, Option4!$G$106:$G$117,0)))*conv_2026*S$7</f>
        <v>0</v>
      </c>
      <c r="T56" s="31">
        <f>(INDEX(Option4!T$106:T$117, MATCH($D56, Option4!$G$106:$G$117,0)))*conv_2026*T$7</f>
        <v>0</v>
      </c>
      <c r="U56" s="31">
        <f>(INDEX(Option4!U$106:U$117, MATCH($D56, Option4!$G$106:$G$117,0)))*conv_2026*U$7</f>
        <v>0</v>
      </c>
      <c r="V56" s="31">
        <f>(INDEX(Option4!V$106:V$117, MATCH($D56, Option4!$G$106:$G$117,0)))*conv_2026*V$7</f>
        <v>0</v>
      </c>
      <c r="W56" s="31">
        <f>(INDEX(Option4!W$106:W$117, MATCH($D56, Option4!$G$106:$G$117,0)))*conv_2026*W$7</f>
        <v>0</v>
      </c>
      <c r="X56" s="31">
        <f>(INDEX(Option4!X$106:X$117, MATCH($D56, Option4!$G$106:$G$117,0)))*conv_2026*X$7</f>
        <v>0</v>
      </c>
      <c r="Y56" s="31">
        <f>(INDEX(Option4!Y$106:Y$117, MATCH($D56, Option4!$G$106:$G$117,0)))*conv_2026*Y$7</f>
        <v>0</v>
      </c>
      <c r="Z56" s="31">
        <f>(INDEX(Option4!Z$106:Z$117, MATCH($D56, Option4!$G$106:$G$117,0)))*conv_2026*Z$7</f>
        <v>0</v>
      </c>
      <c r="AA56" s="31">
        <f>(INDEX(Option4!AA$106:AA$117, MATCH($D56, Option4!$G$106:$G$117,0)))*conv_2026*AA$7</f>
        <v>0</v>
      </c>
      <c r="AB56" s="31">
        <f>(INDEX(Option4!AB$106:AB$117, MATCH($D56, Option4!$G$106:$G$117,0)))*conv_2026*AB$7</f>
        <v>0</v>
      </c>
      <c r="AC56" s="31">
        <f>(INDEX(Option4!AC$106:AC$117, MATCH($D56, Option4!$G$106:$G$117,0)))*conv_2026*AC$7</f>
        <v>0</v>
      </c>
      <c r="AD56" s="31">
        <f>(INDEX(Option4!AD$106:AD$117, MATCH($D56, Option4!$G$106:$G$117,0)))*conv_2026*AD$7</f>
        <v>0</v>
      </c>
      <c r="AE56" s="31">
        <f>(INDEX(Option4!AE$106:AE$117, MATCH($D56, Option4!$G$106:$G$117,0)))*conv_2026*AE$7</f>
        <v>0</v>
      </c>
      <c r="AF56" s="31">
        <f>(INDEX(Option4!AF$106:AF$117, MATCH($D56, Option4!$G$106:$G$117,0)))*conv_2026*AF$7</f>
        <v>0</v>
      </c>
      <c r="AG56" s="31">
        <f>(INDEX(Option4!AG$106:AG$117, MATCH($D56, Option4!$G$106:$G$117,0)))*conv_2026*AG$7</f>
        <v>0</v>
      </c>
      <c r="AH56" s="7"/>
      <c r="AI56" s="7"/>
    </row>
    <row r="57" spans="1:35" s="8" customFormat="1" x14ac:dyDescent="0.2">
      <c r="A57" s="249"/>
      <c r="B57" s="249"/>
      <c r="C57" s="249"/>
      <c r="D57" s="249"/>
      <c r="E57" s="249"/>
      <c r="F57" s="249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  <c r="V57" s="250"/>
      <c r="W57" s="250"/>
      <c r="X57" s="250"/>
      <c r="Y57" s="250"/>
      <c r="Z57" s="250"/>
      <c r="AA57" s="250"/>
      <c r="AB57" s="250"/>
      <c r="AC57" s="250"/>
      <c r="AD57" s="250"/>
      <c r="AE57" s="250"/>
      <c r="AF57" s="250"/>
      <c r="AG57" s="250"/>
      <c r="AH57" s="7"/>
      <c r="AI57" s="7"/>
    </row>
    <row r="58" spans="1:35" s="8" customFormat="1" x14ac:dyDescent="0.2">
      <c r="A58" s="257" t="s">
        <v>135</v>
      </c>
      <c r="B58" s="257" t="str">
        <f>Option4!A110</f>
        <v>sens1</v>
      </c>
      <c r="C58" s="257" t="str">
        <f>Option4!C110</f>
        <v>Capex 10% higher</v>
      </c>
      <c r="D58" s="257" t="str">
        <f t="shared" ref="D58:D65" si="7">A58&amp;B58</f>
        <v>Option 4sens1</v>
      </c>
      <c r="E58" s="258"/>
      <c r="F58" s="31">
        <f t="shared" si="6"/>
        <v>0</v>
      </c>
      <c r="G58" s="250"/>
      <c r="H58" s="31">
        <f>(INDEX(Option4!H$106:H$117, MATCH($D58, Option4!$G$106:$G$117,0)))*conv_2026*H$7</f>
        <v>0</v>
      </c>
      <c r="I58" s="31">
        <f>(INDEX(Option4!I$106:I$117, MATCH($D58, Option4!$G$106:$G$117,0)))*conv_2026*I$7</f>
        <v>0</v>
      </c>
      <c r="J58" s="31">
        <f>(INDEX(Option4!J$106:J$117, MATCH($D58, Option4!$G$106:$G$117,0)))*conv_2026*J$7</f>
        <v>0</v>
      </c>
      <c r="K58" s="31">
        <f>(INDEX(Option4!K$106:K$117, MATCH($D58, Option4!$G$106:$G$117,0)))*conv_2026*K$7</f>
        <v>0</v>
      </c>
      <c r="L58" s="31">
        <f>(INDEX(Option4!L$106:L$117, MATCH($D58, Option4!$G$106:$G$117,0)))*conv_2026*L$7</f>
        <v>0</v>
      </c>
      <c r="M58" s="31">
        <f>(INDEX(Option4!M$106:M$117, MATCH($D58, Option4!$G$106:$G$117,0)))*conv_2026*M$7</f>
        <v>0</v>
      </c>
      <c r="N58" s="31">
        <f>(INDEX(Option4!N$106:N$117, MATCH($D58, Option4!$G$106:$G$117,0)))*conv_2026*N$7</f>
        <v>0</v>
      </c>
      <c r="O58" s="31">
        <f>(INDEX(Option4!O$106:O$117, MATCH($D58, Option4!$G$106:$G$117,0)))*conv_2026*O$7</f>
        <v>0</v>
      </c>
      <c r="P58" s="31">
        <f>(INDEX(Option4!P$106:P$117, MATCH($D58, Option4!$G$106:$G$117,0)))*conv_2026*P$7</f>
        <v>0</v>
      </c>
      <c r="Q58" s="31">
        <f>(INDEX(Option4!Q$106:Q$117, MATCH($D58, Option4!$G$106:$G$117,0)))*conv_2026*Q$7</f>
        <v>0</v>
      </c>
      <c r="R58" s="31">
        <f>(INDEX(Option4!R$106:R$117, MATCH($D58, Option4!$G$106:$G$117,0)))*conv_2026*R$7</f>
        <v>0</v>
      </c>
      <c r="S58" s="31">
        <f>(INDEX(Option4!S$106:S$117, MATCH($D58, Option4!$G$106:$G$117,0)))*conv_2026*S$7</f>
        <v>0</v>
      </c>
      <c r="T58" s="31">
        <f>(INDEX(Option4!T$106:T$117, MATCH($D58, Option4!$G$106:$G$117,0)))*conv_2026*T$7</f>
        <v>0</v>
      </c>
      <c r="U58" s="31">
        <f>(INDEX(Option4!U$106:U$117, MATCH($D58, Option4!$G$106:$G$117,0)))*conv_2026*U$7</f>
        <v>0</v>
      </c>
      <c r="V58" s="31">
        <f>(INDEX(Option4!V$106:V$117, MATCH($D58, Option4!$G$106:$G$117,0)))*conv_2026*V$7</f>
        <v>0</v>
      </c>
      <c r="W58" s="31">
        <f>(INDEX(Option4!W$106:W$117, MATCH($D58, Option4!$G$106:$G$117,0)))*conv_2026*W$7</f>
        <v>0</v>
      </c>
      <c r="X58" s="31">
        <f>(INDEX(Option4!X$106:X$117, MATCH($D58, Option4!$G$106:$G$117,0)))*conv_2026*X$7</f>
        <v>0</v>
      </c>
      <c r="Y58" s="31">
        <f>(INDEX(Option4!Y$106:Y$117, MATCH($D58, Option4!$G$106:$G$117,0)))*conv_2026*Y$7</f>
        <v>0</v>
      </c>
      <c r="Z58" s="31">
        <f>(INDEX(Option4!Z$106:Z$117, MATCH($D58, Option4!$G$106:$G$117,0)))*conv_2026*Z$7</f>
        <v>0</v>
      </c>
      <c r="AA58" s="31">
        <f>(INDEX(Option4!AA$106:AA$117, MATCH($D58, Option4!$G$106:$G$117,0)))*conv_2026*AA$7</f>
        <v>0</v>
      </c>
      <c r="AB58" s="31">
        <f>(INDEX(Option4!AB$106:AB$117, MATCH($D58, Option4!$G$106:$G$117,0)))*conv_2026*AB$7</f>
        <v>0</v>
      </c>
      <c r="AC58" s="31">
        <f>(INDEX(Option4!AC$106:AC$117, MATCH($D58, Option4!$G$106:$G$117,0)))*conv_2026*AC$7</f>
        <v>0</v>
      </c>
      <c r="AD58" s="31">
        <f>(INDEX(Option4!AD$106:AD$117, MATCH($D58, Option4!$G$106:$G$117,0)))*conv_2026*AD$7</f>
        <v>0</v>
      </c>
      <c r="AE58" s="31">
        <f>(INDEX(Option4!AE$106:AE$117, MATCH($D58, Option4!$G$106:$G$117,0)))*conv_2026*AE$7</f>
        <v>0</v>
      </c>
      <c r="AF58" s="31">
        <f>(INDEX(Option4!AF$106:AF$117, MATCH($D58, Option4!$G$106:$G$117,0)))*conv_2026*AF$7</f>
        <v>0</v>
      </c>
      <c r="AG58" s="31">
        <f>(INDEX(Option4!AG$106:AG$117, MATCH($D58, Option4!$G$106:$G$117,0)))*conv_2026*AG$7</f>
        <v>0</v>
      </c>
      <c r="AH58" s="7"/>
      <c r="AI58" s="7"/>
    </row>
    <row r="59" spans="1:35" s="8" customFormat="1" x14ac:dyDescent="0.2">
      <c r="A59" s="257" t="s">
        <v>135</v>
      </c>
      <c r="B59" s="257" t="str">
        <f>Option4!A111</f>
        <v>sens2</v>
      </c>
      <c r="C59" s="257" t="str">
        <f>Option4!C111</f>
        <v>Capex 10% lower</v>
      </c>
      <c r="D59" s="257" t="str">
        <f t="shared" si="7"/>
        <v>Option 4sens2</v>
      </c>
      <c r="E59" s="258"/>
      <c r="F59" s="31">
        <f t="shared" si="6"/>
        <v>0</v>
      </c>
      <c r="G59" s="257"/>
      <c r="H59" s="31">
        <f>(INDEX(Option4!H$106:H$117, MATCH($D59, Option4!$G$106:$G$117,0)))*conv_2026*H$7</f>
        <v>0</v>
      </c>
      <c r="I59" s="31">
        <f>(INDEX(Option4!I$106:I$117, MATCH($D59, Option4!$G$106:$G$117,0)))*conv_2026*I$7</f>
        <v>0</v>
      </c>
      <c r="J59" s="31">
        <f>(INDEX(Option4!J$106:J$117, MATCH($D59, Option4!$G$106:$G$117,0)))*conv_2026*J$7</f>
        <v>0</v>
      </c>
      <c r="K59" s="31">
        <f>(INDEX(Option4!K$106:K$117, MATCH($D59, Option4!$G$106:$G$117,0)))*conv_2026*K$7</f>
        <v>0</v>
      </c>
      <c r="L59" s="31">
        <f>(INDEX(Option4!L$106:L$117, MATCH($D59, Option4!$G$106:$G$117,0)))*conv_2026*L$7</f>
        <v>0</v>
      </c>
      <c r="M59" s="31">
        <f>(INDEX(Option4!M$106:M$117, MATCH($D59, Option4!$G$106:$G$117,0)))*conv_2026*M$7</f>
        <v>0</v>
      </c>
      <c r="N59" s="31">
        <f>(INDEX(Option4!N$106:N$117, MATCH($D59, Option4!$G$106:$G$117,0)))*conv_2026*N$7</f>
        <v>0</v>
      </c>
      <c r="O59" s="31">
        <f>(INDEX(Option4!O$106:O$117, MATCH($D59, Option4!$G$106:$G$117,0)))*conv_2026*O$7</f>
        <v>0</v>
      </c>
      <c r="P59" s="31">
        <f>(INDEX(Option4!P$106:P$117, MATCH($D59, Option4!$G$106:$G$117,0)))*conv_2026*P$7</f>
        <v>0</v>
      </c>
      <c r="Q59" s="31">
        <f>(INDEX(Option4!Q$106:Q$117, MATCH($D59, Option4!$G$106:$G$117,0)))*conv_2026*Q$7</f>
        <v>0</v>
      </c>
      <c r="R59" s="31">
        <f>(INDEX(Option4!R$106:R$117, MATCH($D59, Option4!$G$106:$G$117,0)))*conv_2026*R$7</f>
        <v>0</v>
      </c>
      <c r="S59" s="31">
        <f>(INDEX(Option4!S$106:S$117, MATCH($D59, Option4!$G$106:$G$117,0)))*conv_2026*S$7</f>
        <v>0</v>
      </c>
      <c r="T59" s="31">
        <f>(INDEX(Option4!T$106:T$117, MATCH($D59, Option4!$G$106:$G$117,0)))*conv_2026*T$7</f>
        <v>0</v>
      </c>
      <c r="U59" s="31">
        <f>(INDEX(Option4!U$106:U$117, MATCH($D59, Option4!$G$106:$G$117,0)))*conv_2026*U$7</f>
        <v>0</v>
      </c>
      <c r="V59" s="31">
        <f>(INDEX(Option4!V$106:V$117, MATCH($D59, Option4!$G$106:$G$117,0)))*conv_2026*V$7</f>
        <v>0</v>
      </c>
      <c r="W59" s="31">
        <f>(INDEX(Option4!W$106:W$117, MATCH($D59, Option4!$G$106:$G$117,0)))*conv_2026*W$7</f>
        <v>0</v>
      </c>
      <c r="X59" s="31">
        <f>(INDEX(Option4!X$106:X$117, MATCH($D59, Option4!$G$106:$G$117,0)))*conv_2026*X$7</f>
        <v>0</v>
      </c>
      <c r="Y59" s="31">
        <f>(INDEX(Option4!Y$106:Y$117, MATCH($D59, Option4!$G$106:$G$117,0)))*conv_2026*Y$7</f>
        <v>0</v>
      </c>
      <c r="Z59" s="31">
        <f>(INDEX(Option4!Z$106:Z$117, MATCH($D59, Option4!$G$106:$G$117,0)))*conv_2026*Z$7</f>
        <v>0</v>
      </c>
      <c r="AA59" s="31">
        <f>(INDEX(Option4!AA$106:AA$117, MATCH($D59, Option4!$G$106:$G$117,0)))*conv_2026*AA$7</f>
        <v>0</v>
      </c>
      <c r="AB59" s="31">
        <f>(INDEX(Option4!AB$106:AB$117, MATCH($D59, Option4!$G$106:$G$117,0)))*conv_2026*AB$7</f>
        <v>0</v>
      </c>
      <c r="AC59" s="31">
        <f>(INDEX(Option4!AC$106:AC$117, MATCH($D59, Option4!$G$106:$G$117,0)))*conv_2026*AC$7</f>
        <v>0</v>
      </c>
      <c r="AD59" s="31">
        <f>(INDEX(Option4!AD$106:AD$117, MATCH($D59, Option4!$G$106:$G$117,0)))*conv_2026*AD$7</f>
        <v>0</v>
      </c>
      <c r="AE59" s="31">
        <f>(INDEX(Option4!AE$106:AE$117, MATCH($D59, Option4!$G$106:$G$117,0)))*conv_2026*AE$7</f>
        <v>0</v>
      </c>
      <c r="AF59" s="31">
        <f>(INDEX(Option4!AF$106:AF$117, MATCH($D59, Option4!$G$106:$G$117,0)))*conv_2026*AF$7</f>
        <v>0</v>
      </c>
      <c r="AG59" s="31">
        <f>(INDEX(Option4!AG$106:AG$117, MATCH($D59, Option4!$G$106:$G$117,0)))*conv_2026*AG$7</f>
        <v>0</v>
      </c>
    </row>
    <row r="60" spans="1:35" s="8" customFormat="1" x14ac:dyDescent="0.2">
      <c r="A60" s="257" t="s">
        <v>135</v>
      </c>
      <c r="B60" s="257" t="str">
        <f>Option4!A112</f>
        <v>sens3</v>
      </c>
      <c r="C60" s="257" t="str">
        <f>Option4!C112</f>
        <v>Total benefits 10% higher</v>
      </c>
      <c r="D60" s="257" t="str">
        <f t="shared" si="7"/>
        <v>Option 4sens3</v>
      </c>
      <c r="E60" s="258"/>
      <c r="F60" s="31">
        <f t="shared" si="6"/>
        <v>0</v>
      </c>
      <c r="H60" s="31">
        <f>(INDEX(Option4!H$106:H$117, MATCH($D60, Option4!$G$106:$G$117,0)))*conv_2026*H$7</f>
        <v>0</v>
      </c>
      <c r="I60" s="31">
        <f>(INDEX(Option4!I$106:I$117, MATCH($D60, Option4!$G$106:$G$117,0)))*conv_2026*I$7</f>
        <v>0</v>
      </c>
      <c r="J60" s="31">
        <f>(INDEX(Option4!J$106:J$117, MATCH($D60, Option4!$G$106:$G$117,0)))*conv_2026*J$7</f>
        <v>0</v>
      </c>
      <c r="K60" s="31">
        <f>(INDEX(Option4!K$106:K$117, MATCH($D60, Option4!$G$106:$G$117,0)))*conv_2026*K$7</f>
        <v>0</v>
      </c>
      <c r="L60" s="31">
        <f>(INDEX(Option4!L$106:L$117, MATCH($D60, Option4!$G$106:$G$117,0)))*conv_2026*L$7</f>
        <v>0</v>
      </c>
      <c r="M60" s="31">
        <f>(INDEX(Option4!M$106:M$117, MATCH($D60, Option4!$G$106:$G$117,0)))*conv_2026*M$7</f>
        <v>0</v>
      </c>
      <c r="N60" s="31">
        <f>(INDEX(Option4!N$106:N$117, MATCH($D60, Option4!$G$106:$G$117,0)))*conv_2026*N$7</f>
        <v>0</v>
      </c>
      <c r="O60" s="31">
        <f>(INDEX(Option4!O$106:O$117, MATCH($D60, Option4!$G$106:$G$117,0)))*conv_2026*O$7</f>
        <v>0</v>
      </c>
      <c r="P60" s="31">
        <f>(INDEX(Option4!P$106:P$117, MATCH($D60, Option4!$G$106:$G$117,0)))*conv_2026*P$7</f>
        <v>0</v>
      </c>
      <c r="Q60" s="31">
        <f>(INDEX(Option4!Q$106:Q$117, MATCH($D60, Option4!$G$106:$G$117,0)))*conv_2026*Q$7</f>
        <v>0</v>
      </c>
      <c r="R60" s="31">
        <f>(INDEX(Option4!R$106:R$117, MATCH($D60, Option4!$G$106:$G$117,0)))*conv_2026*R$7</f>
        <v>0</v>
      </c>
      <c r="S60" s="31">
        <f>(INDEX(Option4!S$106:S$117, MATCH($D60, Option4!$G$106:$G$117,0)))*conv_2026*S$7</f>
        <v>0</v>
      </c>
      <c r="T60" s="31">
        <f>(INDEX(Option4!T$106:T$117, MATCH($D60, Option4!$G$106:$G$117,0)))*conv_2026*T$7</f>
        <v>0</v>
      </c>
      <c r="U60" s="31">
        <f>(INDEX(Option4!U$106:U$117, MATCH($D60, Option4!$G$106:$G$117,0)))*conv_2026*U$7</f>
        <v>0</v>
      </c>
      <c r="V60" s="31">
        <f>(INDEX(Option4!V$106:V$117, MATCH($D60, Option4!$G$106:$G$117,0)))*conv_2026*V$7</f>
        <v>0</v>
      </c>
      <c r="W60" s="31">
        <f>(INDEX(Option4!W$106:W$117, MATCH($D60, Option4!$G$106:$G$117,0)))*conv_2026*W$7</f>
        <v>0</v>
      </c>
      <c r="X60" s="31">
        <f>(INDEX(Option4!X$106:X$117, MATCH($D60, Option4!$G$106:$G$117,0)))*conv_2026*X$7</f>
        <v>0</v>
      </c>
      <c r="Y60" s="31">
        <f>(INDEX(Option4!Y$106:Y$117, MATCH($D60, Option4!$G$106:$G$117,0)))*conv_2026*Y$7</f>
        <v>0</v>
      </c>
      <c r="Z60" s="31">
        <f>(INDEX(Option4!Z$106:Z$117, MATCH($D60, Option4!$G$106:$G$117,0)))*conv_2026*Z$7</f>
        <v>0</v>
      </c>
      <c r="AA60" s="31">
        <f>(INDEX(Option4!AA$106:AA$117, MATCH($D60, Option4!$G$106:$G$117,0)))*conv_2026*AA$7</f>
        <v>0</v>
      </c>
      <c r="AB60" s="31">
        <f>(INDEX(Option4!AB$106:AB$117, MATCH($D60, Option4!$G$106:$G$117,0)))*conv_2026*AB$7</f>
        <v>0</v>
      </c>
      <c r="AC60" s="31">
        <f>(INDEX(Option4!AC$106:AC$117, MATCH($D60, Option4!$G$106:$G$117,0)))*conv_2026*AC$7</f>
        <v>0</v>
      </c>
      <c r="AD60" s="31">
        <f>(INDEX(Option4!AD$106:AD$117, MATCH($D60, Option4!$G$106:$G$117,0)))*conv_2026*AD$7</f>
        <v>0</v>
      </c>
      <c r="AE60" s="31">
        <f>(INDEX(Option4!AE$106:AE$117, MATCH($D60, Option4!$G$106:$G$117,0)))*conv_2026*AE$7</f>
        <v>0</v>
      </c>
      <c r="AF60" s="31">
        <f>(INDEX(Option4!AF$106:AF$117, MATCH($D60, Option4!$G$106:$G$117,0)))*conv_2026*AF$7</f>
        <v>0</v>
      </c>
      <c r="AG60" s="31">
        <f>(INDEX(Option4!AG$106:AG$117, MATCH($D60, Option4!$G$106:$G$117,0)))*conv_2026*AG$7</f>
        <v>0</v>
      </c>
    </row>
    <row r="61" spans="1:35" s="8" customFormat="1" x14ac:dyDescent="0.2">
      <c r="A61" s="257" t="s">
        <v>135</v>
      </c>
      <c r="B61" s="257" t="str">
        <f>Option4!A113</f>
        <v>sens4</v>
      </c>
      <c r="C61" s="257" t="str">
        <f>Option4!C113</f>
        <v>Total benefits 10% lower</v>
      </c>
      <c r="D61" s="257" t="str">
        <f t="shared" si="7"/>
        <v>Option 4sens4</v>
      </c>
      <c r="E61" s="258"/>
      <c r="F61" s="31">
        <f t="shared" si="6"/>
        <v>0</v>
      </c>
      <c r="H61" s="31">
        <f>(INDEX(Option4!H$106:H$117, MATCH($D61, Option4!$G$106:$G$117,0)))*conv_2026*H$7</f>
        <v>0</v>
      </c>
      <c r="I61" s="31">
        <f>(INDEX(Option4!I$106:I$117, MATCH($D61, Option4!$G$106:$G$117,0)))*conv_2026*I$7</f>
        <v>0</v>
      </c>
      <c r="J61" s="31">
        <f>(INDEX(Option4!J$106:J$117, MATCH($D61, Option4!$G$106:$G$117,0)))*conv_2026*J$7</f>
        <v>0</v>
      </c>
      <c r="K61" s="31">
        <f>(INDEX(Option4!K$106:K$117, MATCH($D61, Option4!$G$106:$G$117,0)))*conv_2026*K$7</f>
        <v>0</v>
      </c>
      <c r="L61" s="31">
        <f>(INDEX(Option4!L$106:L$117, MATCH($D61, Option4!$G$106:$G$117,0)))*conv_2026*L$7</f>
        <v>0</v>
      </c>
      <c r="M61" s="31">
        <f>(INDEX(Option4!M$106:M$117, MATCH($D61, Option4!$G$106:$G$117,0)))*conv_2026*M$7</f>
        <v>0</v>
      </c>
      <c r="N61" s="31">
        <f>(INDEX(Option4!N$106:N$117, MATCH($D61, Option4!$G$106:$G$117,0)))*conv_2026*N$7</f>
        <v>0</v>
      </c>
      <c r="O61" s="31">
        <f>(INDEX(Option4!O$106:O$117, MATCH($D61, Option4!$G$106:$G$117,0)))*conv_2026*O$7</f>
        <v>0</v>
      </c>
      <c r="P61" s="31">
        <f>(INDEX(Option4!P$106:P$117, MATCH($D61, Option4!$G$106:$G$117,0)))*conv_2026*P$7</f>
        <v>0</v>
      </c>
      <c r="Q61" s="31">
        <f>(INDEX(Option4!Q$106:Q$117, MATCH($D61, Option4!$G$106:$G$117,0)))*conv_2026*Q$7</f>
        <v>0</v>
      </c>
      <c r="R61" s="31">
        <f>(INDEX(Option4!R$106:R$117, MATCH($D61, Option4!$G$106:$G$117,0)))*conv_2026*R$7</f>
        <v>0</v>
      </c>
      <c r="S61" s="31">
        <f>(INDEX(Option4!S$106:S$117, MATCH($D61, Option4!$G$106:$G$117,0)))*conv_2026*S$7</f>
        <v>0</v>
      </c>
      <c r="T61" s="31">
        <f>(INDEX(Option4!T$106:T$117, MATCH($D61, Option4!$G$106:$G$117,0)))*conv_2026*T$7</f>
        <v>0</v>
      </c>
      <c r="U61" s="31">
        <f>(INDEX(Option4!U$106:U$117, MATCH($D61, Option4!$G$106:$G$117,0)))*conv_2026*U$7</f>
        <v>0</v>
      </c>
      <c r="V61" s="31">
        <f>(INDEX(Option4!V$106:V$117, MATCH($D61, Option4!$G$106:$G$117,0)))*conv_2026*V$7</f>
        <v>0</v>
      </c>
      <c r="W61" s="31">
        <f>(INDEX(Option4!W$106:W$117, MATCH($D61, Option4!$G$106:$G$117,0)))*conv_2026*W$7</f>
        <v>0</v>
      </c>
      <c r="X61" s="31">
        <f>(INDEX(Option4!X$106:X$117, MATCH($D61, Option4!$G$106:$G$117,0)))*conv_2026*X$7</f>
        <v>0</v>
      </c>
      <c r="Y61" s="31">
        <f>(INDEX(Option4!Y$106:Y$117, MATCH($D61, Option4!$G$106:$G$117,0)))*conv_2026*Y$7</f>
        <v>0</v>
      </c>
      <c r="Z61" s="31">
        <f>(INDEX(Option4!Z$106:Z$117, MATCH($D61, Option4!$G$106:$G$117,0)))*conv_2026*Z$7</f>
        <v>0</v>
      </c>
      <c r="AA61" s="31">
        <f>(INDEX(Option4!AA$106:AA$117, MATCH($D61, Option4!$G$106:$G$117,0)))*conv_2026*AA$7</f>
        <v>0</v>
      </c>
      <c r="AB61" s="31">
        <f>(INDEX(Option4!AB$106:AB$117, MATCH($D61, Option4!$G$106:$G$117,0)))*conv_2026*AB$7</f>
        <v>0</v>
      </c>
      <c r="AC61" s="31">
        <f>(INDEX(Option4!AC$106:AC$117, MATCH($D61, Option4!$G$106:$G$117,0)))*conv_2026*AC$7</f>
        <v>0</v>
      </c>
      <c r="AD61" s="31">
        <f>(INDEX(Option4!AD$106:AD$117, MATCH($D61, Option4!$G$106:$G$117,0)))*conv_2026*AD$7</f>
        <v>0</v>
      </c>
      <c r="AE61" s="31">
        <f>(INDEX(Option4!AE$106:AE$117, MATCH($D61, Option4!$G$106:$G$117,0)))*conv_2026*AE$7</f>
        <v>0</v>
      </c>
      <c r="AF61" s="31">
        <f>(INDEX(Option4!AF$106:AF$117, MATCH($D61, Option4!$G$106:$G$117,0)))*conv_2026*AF$7</f>
        <v>0</v>
      </c>
      <c r="AG61" s="31">
        <f>(INDEX(Option4!AG$106:AG$117, MATCH($D61, Option4!$G$106:$G$117,0)))*conv_2026*AG$7</f>
        <v>0</v>
      </c>
    </row>
    <row r="62" spans="1:35" s="8" customFormat="1" x14ac:dyDescent="0.2">
      <c r="A62" s="257" t="s">
        <v>135</v>
      </c>
      <c r="B62" s="257" t="str">
        <f>Option4!A114</f>
        <v>sens5</v>
      </c>
      <c r="C62" s="257" t="str">
        <f>Option4!C114</f>
        <v>Capex 10% higher &amp; Total benefits 10% lower</v>
      </c>
      <c r="D62" s="257" t="str">
        <f t="shared" si="7"/>
        <v>Option 4sens5</v>
      </c>
      <c r="E62" s="258"/>
      <c r="F62" s="31">
        <f t="shared" si="6"/>
        <v>0</v>
      </c>
      <c r="H62" s="31">
        <f>(INDEX(Option4!H$106:H$117, MATCH($D62, Option4!$G$106:$G$117,0)))*conv_2026*H$7</f>
        <v>0</v>
      </c>
      <c r="I62" s="31">
        <f>(INDEX(Option4!I$106:I$117, MATCH($D62, Option4!$G$106:$G$117,0)))*conv_2026*I$7</f>
        <v>0</v>
      </c>
      <c r="J62" s="31">
        <f>(INDEX(Option4!J$106:J$117, MATCH($D62, Option4!$G$106:$G$117,0)))*conv_2026*J$7</f>
        <v>0</v>
      </c>
      <c r="K62" s="31">
        <f>(INDEX(Option4!K$106:K$117, MATCH($D62, Option4!$G$106:$G$117,0)))*conv_2026*K$7</f>
        <v>0</v>
      </c>
      <c r="L62" s="31">
        <f>(INDEX(Option4!L$106:L$117, MATCH($D62, Option4!$G$106:$G$117,0)))*conv_2026*L$7</f>
        <v>0</v>
      </c>
      <c r="M62" s="31">
        <f>(INDEX(Option4!M$106:M$117, MATCH($D62, Option4!$G$106:$G$117,0)))*conv_2026*M$7</f>
        <v>0</v>
      </c>
      <c r="N62" s="31">
        <f>(INDEX(Option4!N$106:N$117, MATCH($D62, Option4!$G$106:$G$117,0)))*conv_2026*N$7</f>
        <v>0</v>
      </c>
      <c r="O62" s="31">
        <f>(INDEX(Option4!O$106:O$117, MATCH($D62, Option4!$G$106:$G$117,0)))*conv_2026*O$7</f>
        <v>0</v>
      </c>
      <c r="P62" s="31">
        <f>(INDEX(Option4!P$106:P$117, MATCH($D62, Option4!$G$106:$G$117,0)))*conv_2026*P$7</f>
        <v>0</v>
      </c>
      <c r="Q62" s="31">
        <f>(INDEX(Option4!Q$106:Q$117, MATCH($D62, Option4!$G$106:$G$117,0)))*conv_2026*Q$7</f>
        <v>0</v>
      </c>
      <c r="R62" s="31">
        <f>(INDEX(Option4!R$106:R$117, MATCH($D62, Option4!$G$106:$G$117,0)))*conv_2026*R$7</f>
        <v>0</v>
      </c>
      <c r="S62" s="31">
        <f>(INDEX(Option4!S$106:S$117, MATCH($D62, Option4!$G$106:$G$117,0)))*conv_2026*S$7</f>
        <v>0</v>
      </c>
      <c r="T62" s="31">
        <f>(INDEX(Option4!T$106:T$117, MATCH($D62, Option4!$G$106:$G$117,0)))*conv_2026*T$7</f>
        <v>0</v>
      </c>
      <c r="U62" s="31">
        <f>(INDEX(Option4!U$106:U$117, MATCH($D62, Option4!$G$106:$G$117,0)))*conv_2026*U$7</f>
        <v>0</v>
      </c>
      <c r="V62" s="31">
        <f>(INDEX(Option4!V$106:V$117, MATCH($D62, Option4!$G$106:$G$117,0)))*conv_2026*V$7</f>
        <v>0</v>
      </c>
      <c r="W62" s="31">
        <f>(INDEX(Option4!W$106:W$117, MATCH($D62, Option4!$G$106:$G$117,0)))*conv_2026*W$7</f>
        <v>0</v>
      </c>
      <c r="X62" s="31">
        <f>(INDEX(Option4!X$106:X$117, MATCH($D62, Option4!$G$106:$G$117,0)))*conv_2026*X$7</f>
        <v>0</v>
      </c>
      <c r="Y62" s="31">
        <f>(INDEX(Option4!Y$106:Y$117, MATCH($D62, Option4!$G$106:$G$117,0)))*conv_2026*Y$7</f>
        <v>0</v>
      </c>
      <c r="Z62" s="31">
        <f>(INDEX(Option4!Z$106:Z$117, MATCH($D62, Option4!$G$106:$G$117,0)))*conv_2026*Z$7</f>
        <v>0</v>
      </c>
      <c r="AA62" s="31">
        <f>(INDEX(Option4!AA$106:AA$117, MATCH($D62, Option4!$G$106:$G$117,0)))*conv_2026*AA$7</f>
        <v>0</v>
      </c>
      <c r="AB62" s="31">
        <f>(INDEX(Option4!AB$106:AB$117, MATCH($D62, Option4!$G$106:$G$117,0)))*conv_2026*AB$7</f>
        <v>0</v>
      </c>
      <c r="AC62" s="31">
        <f>(INDEX(Option4!AC$106:AC$117, MATCH($D62, Option4!$G$106:$G$117,0)))*conv_2026*AC$7</f>
        <v>0</v>
      </c>
      <c r="AD62" s="31">
        <f>(INDEX(Option4!AD$106:AD$117, MATCH($D62, Option4!$G$106:$G$117,0)))*conv_2026*AD$7</f>
        <v>0</v>
      </c>
      <c r="AE62" s="31">
        <f>(INDEX(Option4!AE$106:AE$117, MATCH($D62, Option4!$G$106:$G$117,0)))*conv_2026*AE$7</f>
        <v>0</v>
      </c>
      <c r="AF62" s="31">
        <f>(INDEX(Option4!AF$106:AF$117, MATCH($D62, Option4!$G$106:$G$117,0)))*conv_2026*AF$7</f>
        <v>0</v>
      </c>
      <c r="AG62" s="31">
        <f>(INDEX(Option4!AG$106:AG$117, MATCH($D62, Option4!$G$106:$G$117,0)))*conv_2026*AG$7</f>
        <v>0</v>
      </c>
    </row>
    <row r="63" spans="1:35" s="8" customFormat="1" x14ac:dyDescent="0.2">
      <c r="A63" s="257" t="s">
        <v>135</v>
      </c>
      <c r="B63" s="257" t="str">
        <f>Option4!A115</f>
        <v>sens</v>
      </c>
      <c r="C63" s="257">
        <f>Option4!C115</f>
        <v>0</v>
      </c>
      <c r="D63" s="257" t="str">
        <f t="shared" si="7"/>
        <v>Option 4sens</v>
      </c>
      <c r="E63" s="258"/>
      <c r="F63" s="31">
        <f t="shared" si="6"/>
        <v>0</v>
      </c>
      <c r="H63" s="31">
        <f>(INDEX(Option4!H$106:H$117, MATCH($D63, Option4!$G$106:$G$117,0)))*conv_2026*H$7</f>
        <v>0</v>
      </c>
      <c r="I63" s="31">
        <f>(INDEX(Option4!I$106:I$117, MATCH($D63, Option4!$G$106:$G$117,0)))*conv_2026*I$7</f>
        <v>0</v>
      </c>
      <c r="J63" s="31">
        <f>(INDEX(Option4!J$106:J$117, MATCH($D63, Option4!$G$106:$G$117,0)))*conv_2026*J$7</f>
        <v>0</v>
      </c>
      <c r="K63" s="31">
        <f>(INDEX(Option4!K$106:K$117, MATCH($D63, Option4!$G$106:$G$117,0)))*conv_2026*K$7</f>
        <v>0</v>
      </c>
      <c r="L63" s="31">
        <f>(INDEX(Option4!L$106:L$117, MATCH($D63, Option4!$G$106:$G$117,0)))*conv_2026*L$7</f>
        <v>0</v>
      </c>
      <c r="M63" s="31">
        <f>(INDEX(Option4!M$106:M$117, MATCH($D63, Option4!$G$106:$G$117,0)))*conv_2026*M$7</f>
        <v>0</v>
      </c>
      <c r="N63" s="31">
        <f>(INDEX(Option4!N$106:N$117, MATCH($D63, Option4!$G$106:$G$117,0)))*conv_2026*N$7</f>
        <v>0</v>
      </c>
      <c r="O63" s="31">
        <f>(INDEX(Option4!O$106:O$117, MATCH($D63, Option4!$G$106:$G$117,0)))*conv_2026*O$7</f>
        <v>0</v>
      </c>
      <c r="P63" s="31">
        <f>(INDEX(Option4!P$106:P$117, MATCH($D63, Option4!$G$106:$G$117,0)))*conv_2026*P$7</f>
        <v>0</v>
      </c>
      <c r="Q63" s="31">
        <f>(INDEX(Option4!Q$106:Q$117, MATCH($D63, Option4!$G$106:$G$117,0)))*conv_2026*Q$7</f>
        <v>0</v>
      </c>
      <c r="R63" s="31">
        <f>(INDEX(Option4!R$106:R$117, MATCH($D63, Option4!$G$106:$G$117,0)))*conv_2026*R$7</f>
        <v>0</v>
      </c>
      <c r="S63" s="31">
        <f>(INDEX(Option4!S$106:S$117, MATCH($D63, Option4!$G$106:$G$117,0)))*conv_2026*S$7</f>
        <v>0</v>
      </c>
      <c r="T63" s="31">
        <f>(INDEX(Option4!T$106:T$117, MATCH($D63, Option4!$G$106:$G$117,0)))*conv_2026*T$7</f>
        <v>0</v>
      </c>
      <c r="U63" s="31">
        <f>(INDEX(Option4!U$106:U$117, MATCH($D63, Option4!$G$106:$G$117,0)))*conv_2026*U$7</f>
        <v>0</v>
      </c>
      <c r="V63" s="31">
        <f>(INDEX(Option4!V$106:V$117, MATCH($D63, Option4!$G$106:$G$117,0)))*conv_2026*V$7</f>
        <v>0</v>
      </c>
      <c r="W63" s="31">
        <f>(INDEX(Option4!W$106:W$117, MATCH($D63, Option4!$G$106:$G$117,0)))*conv_2026*W$7</f>
        <v>0</v>
      </c>
      <c r="X63" s="31">
        <f>(INDEX(Option4!X$106:X$117, MATCH($D63, Option4!$G$106:$G$117,0)))*conv_2026*X$7</f>
        <v>0</v>
      </c>
      <c r="Y63" s="31">
        <f>(INDEX(Option4!Y$106:Y$117, MATCH($D63, Option4!$G$106:$G$117,0)))*conv_2026*Y$7</f>
        <v>0</v>
      </c>
      <c r="Z63" s="31">
        <f>(INDEX(Option4!Z$106:Z$117, MATCH($D63, Option4!$G$106:$G$117,0)))*conv_2026*Z$7</f>
        <v>0</v>
      </c>
      <c r="AA63" s="31">
        <f>(INDEX(Option4!AA$106:AA$117, MATCH($D63, Option4!$G$106:$G$117,0)))*conv_2026*AA$7</f>
        <v>0</v>
      </c>
      <c r="AB63" s="31">
        <f>(INDEX(Option4!AB$106:AB$117, MATCH($D63, Option4!$G$106:$G$117,0)))*conv_2026*AB$7</f>
        <v>0</v>
      </c>
      <c r="AC63" s="31">
        <f>(INDEX(Option4!AC$106:AC$117, MATCH($D63, Option4!$G$106:$G$117,0)))*conv_2026*AC$7</f>
        <v>0</v>
      </c>
      <c r="AD63" s="31">
        <f>(INDEX(Option4!AD$106:AD$117, MATCH($D63, Option4!$G$106:$G$117,0)))*conv_2026*AD$7</f>
        <v>0</v>
      </c>
      <c r="AE63" s="31">
        <f>(INDEX(Option4!AE$106:AE$117, MATCH($D63, Option4!$G$106:$G$117,0)))*conv_2026*AE$7</f>
        <v>0</v>
      </c>
      <c r="AF63" s="31">
        <f>(INDEX(Option4!AF$106:AF$117, MATCH($D63, Option4!$G$106:$G$117,0)))*conv_2026*AF$7</f>
        <v>0</v>
      </c>
      <c r="AG63" s="31">
        <f>(INDEX(Option4!AG$106:AG$117, MATCH($D63, Option4!$G$106:$G$117,0)))*conv_2026*AG$7</f>
        <v>0</v>
      </c>
    </row>
    <row r="64" spans="1:35" s="8" customFormat="1" x14ac:dyDescent="0.2">
      <c r="A64" s="257" t="s">
        <v>135</v>
      </c>
      <c r="B64" s="257" t="str">
        <f>Option4!A116</f>
        <v>sens</v>
      </c>
      <c r="C64" s="257">
        <f>Option4!C116</f>
        <v>0</v>
      </c>
      <c r="D64" s="257" t="str">
        <f t="shared" si="7"/>
        <v>Option 4sens</v>
      </c>
      <c r="E64" s="258"/>
      <c r="F64" s="31">
        <f t="shared" si="6"/>
        <v>0</v>
      </c>
      <c r="H64" s="31">
        <f>(INDEX(Option4!H$106:H$117, MATCH($D64, Option4!$G$106:$G$117,0)))*conv_2026*H$7</f>
        <v>0</v>
      </c>
      <c r="I64" s="31">
        <f>(INDEX(Option4!I$106:I$117, MATCH($D64, Option4!$G$106:$G$117,0)))*conv_2026*I$7</f>
        <v>0</v>
      </c>
      <c r="J64" s="31">
        <f>(INDEX(Option4!J$106:J$117, MATCH($D64, Option4!$G$106:$G$117,0)))*conv_2026*J$7</f>
        <v>0</v>
      </c>
      <c r="K64" s="31">
        <f>(INDEX(Option4!K$106:K$117, MATCH($D64, Option4!$G$106:$G$117,0)))*conv_2026*K$7</f>
        <v>0</v>
      </c>
      <c r="L64" s="31">
        <f>(INDEX(Option4!L$106:L$117, MATCH($D64, Option4!$G$106:$G$117,0)))*conv_2026*L$7</f>
        <v>0</v>
      </c>
      <c r="M64" s="31">
        <f>(INDEX(Option4!M$106:M$117, MATCH($D64, Option4!$G$106:$G$117,0)))*conv_2026*M$7</f>
        <v>0</v>
      </c>
      <c r="N64" s="31">
        <f>(INDEX(Option4!N$106:N$117, MATCH($D64, Option4!$G$106:$G$117,0)))*conv_2026*N$7</f>
        <v>0</v>
      </c>
      <c r="O64" s="31">
        <f>(INDEX(Option4!O$106:O$117, MATCH($D64, Option4!$G$106:$G$117,0)))*conv_2026*O$7</f>
        <v>0</v>
      </c>
      <c r="P64" s="31">
        <f>(INDEX(Option4!P$106:P$117, MATCH($D64, Option4!$G$106:$G$117,0)))*conv_2026*P$7</f>
        <v>0</v>
      </c>
      <c r="Q64" s="31">
        <f>(INDEX(Option4!Q$106:Q$117, MATCH($D64, Option4!$G$106:$G$117,0)))*conv_2026*Q$7</f>
        <v>0</v>
      </c>
      <c r="R64" s="31">
        <f>(INDEX(Option4!R$106:R$117, MATCH($D64, Option4!$G$106:$G$117,0)))*conv_2026*R$7</f>
        <v>0</v>
      </c>
      <c r="S64" s="31">
        <f>(INDEX(Option4!S$106:S$117, MATCH($D64, Option4!$G$106:$G$117,0)))*conv_2026*S$7</f>
        <v>0</v>
      </c>
      <c r="T64" s="31">
        <f>(INDEX(Option4!T$106:T$117, MATCH($D64, Option4!$G$106:$G$117,0)))*conv_2026*T$7</f>
        <v>0</v>
      </c>
      <c r="U64" s="31">
        <f>(INDEX(Option4!U$106:U$117, MATCH($D64, Option4!$G$106:$G$117,0)))*conv_2026*U$7</f>
        <v>0</v>
      </c>
      <c r="V64" s="31">
        <f>(INDEX(Option4!V$106:V$117, MATCH($D64, Option4!$G$106:$G$117,0)))*conv_2026*V$7</f>
        <v>0</v>
      </c>
      <c r="W64" s="31">
        <f>(INDEX(Option4!W$106:W$117, MATCH($D64, Option4!$G$106:$G$117,0)))*conv_2026*W$7</f>
        <v>0</v>
      </c>
      <c r="X64" s="31">
        <f>(INDEX(Option4!X$106:X$117, MATCH($D64, Option4!$G$106:$G$117,0)))*conv_2026*X$7</f>
        <v>0</v>
      </c>
      <c r="Y64" s="31">
        <f>(INDEX(Option4!Y$106:Y$117, MATCH($D64, Option4!$G$106:$G$117,0)))*conv_2026*Y$7</f>
        <v>0</v>
      </c>
      <c r="Z64" s="31">
        <f>(INDEX(Option4!Z$106:Z$117, MATCH($D64, Option4!$G$106:$G$117,0)))*conv_2026*Z$7</f>
        <v>0</v>
      </c>
      <c r="AA64" s="31">
        <f>(INDEX(Option4!AA$106:AA$117, MATCH($D64, Option4!$G$106:$G$117,0)))*conv_2026*AA$7</f>
        <v>0</v>
      </c>
      <c r="AB64" s="31">
        <f>(INDEX(Option4!AB$106:AB$117, MATCH($D64, Option4!$G$106:$G$117,0)))*conv_2026*AB$7</f>
        <v>0</v>
      </c>
      <c r="AC64" s="31">
        <f>(INDEX(Option4!AC$106:AC$117, MATCH($D64, Option4!$G$106:$G$117,0)))*conv_2026*AC$7</f>
        <v>0</v>
      </c>
      <c r="AD64" s="31">
        <f>(INDEX(Option4!AD$106:AD$117, MATCH($D64, Option4!$G$106:$G$117,0)))*conv_2026*AD$7</f>
        <v>0</v>
      </c>
      <c r="AE64" s="31">
        <f>(INDEX(Option4!AE$106:AE$117, MATCH($D64, Option4!$G$106:$G$117,0)))*conv_2026*AE$7</f>
        <v>0</v>
      </c>
      <c r="AF64" s="31">
        <f>(INDEX(Option4!AF$106:AF$117, MATCH($D64, Option4!$G$106:$G$117,0)))*conv_2026*AF$7</f>
        <v>0</v>
      </c>
      <c r="AG64" s="31">
        <f>(INDEX(Option4!AG$106:AG$117, MATCH($D64, Option4!$G$106:$G$117,0)))*conv_2026*AG$7</f>
        <v>0</v>
      </c>
    </row>
    <row r="65" spans="1:35" s="8" customFormat="1" x14ac:dyDescent="0.2">
      <c r="A65" s="257" t="s">
        <v>135</v>
      </c>
      <c r="B65" s="257" t="str">
        <f>Option4!A117</f>
        <v>sens</v>
      </c>
      <c r="C65" s="257">
        <f>Option4!C117</f>
        <v>0</v>
      </c>
      <c r="D65" s="257" t="str">
        <f t="shared" si="7"/>
        <v>Option 4sens</v>
      </c>
      <c r="E65" s="258"/>
      <c r="F65" s="31">
        <f t="shared" si="6"/>
        <v>0</v>
      </c>
      <c r="H65" s="31">
        <f>(INDEX(Option4!H$106:H$117, MATCH($D65, Option4!$G$106:$G$117,0)))*conv_2026*H$7</f>
        <v>0</v>
      </c>
      <c r="I65" s="31">
        <f>(INDEX(Option4!I$106:I$117, MATCH($D65, Option4!$G$106:$G$117,0)))*conv_2026*I$7</f>
        <v>0</v>
      </c>
      <c r="J65" s="31">
        <f>(INDEX(Option4!J$106:J$117, MATCH($D65, Option4!$G$106:$G$117,0)))*conv_2026*J$7</f>
        <v>0</v>
      </c>
      <c r="K65" s="31">
        <f>(INDEX(Option4!K$106:K$117, MATCH($D65, Option4!$G$106:$G$117,0)))*conv_2026*K$7</f>
        <v>0</v>
      </c>
      <c r="L65" s="31">
        <f>(INDEX(Option4!L$106:L$117, MATCH($D65, Option4!$G$106:$G$117,0)))*conv_2026*L$7</f>
        <v>0</v>
      </c>
      <c r="M65" s="31">
        <f>(INDEX(Option4!M$106:M$117, MATCH($D65, Option4!$G$106:$G$117,0)))*conv_2026*M$7</f>
        <v>0</v>
      </c>
      <c r="N65" s="31">
        <f>(INDEX(Option4!N$106:N$117, MATCH($D65, Option4!$G$106:$G$117,0)))*conv_2026*N$7</f>
        <v>0</v>
      </c>
      <c r="O65" s="31">
        <f>(INDEX(Option4!O$106:O$117, MATCH($D65, Option4!$G$106:$G$117,0)))*conv_2026*O$7</f>
        <v>0</v>
      </c>
      <c r="P65" s="31">
        <f>(INDEX(Option4!P$106:P$117, MATCH($D65, Option4!$G$106:$G$117,0)))*conv_2026*P$7</f>
        <v>0</v>
      </c>
      <c r="Q65" s="31">
        <f>(INDEX(Option4!Q$106:Q$117, MATCH($D65, Option4!$G$106:$G$117,0)))*conv_2026*Q$7</f>
        <v>0</v>
      </c>
      <c r="R65" s="31">
        <f>(INDEX(Option4!R$106:R$117, MATCH($D65, Option4!$G$106:$G$117,0)))*conv_2026*R$7</f>
        <v>0</v>
      </c>
      <c r="S65" s="31">
        <f>(INDEX(Option4!S$106:S$117, MATCH($D65, Option4!$G$106:$G$117,0)))*conv_2026*S$7</f>
        <v>0</v>
      </c>
      <c r="T65" s="31">
        <f>(INDEX(Option4!T$106:T$117, MATCH($D65, Option4!$G$106:$G$117,0)))*conv_2026*T$7</f>
        <v>0</v>
      </c>
      <c r="U65" s="31">
        <f>(INDEX(Option4!U$106:U$117, MATCH($D65, Option4!$G$106:$G$117,0)))*conv_2026*U$7</f>
        <v>0</v>
      </c>
      <c r="V65" s="31">
        <f>(INDEX(Option4!V$106:V$117, MATCH($D65, Option4!$G$106:$G$117,0)))*conv_2026*V$7</f>
        <v>0</v>
      </c>
      <c r="W65" s="31">
        <f>(INDEX(Option4!W$106:W$117, MATCH($D65, Option4!$G$106:$G$117,0)))*conv_2026*W$7</f>
        <v>0</v>
      </c>
      <c r="X65" s="31">
        <f>(INDEX(Option4!X$106:X$117, MATCH($D65, Option4!$G$106:$G$117,0)))*conv_2026*X$7</f>
        <v>0</v>
      </c>
      <c r="Y65" s="31">
        <f>(INDEX(Option4!Y$106:Y$117, MATCH($D65, Option4!$G$106:$G$117,0)))*conv_2026*Y$7</f>
        <v>0</v>
      </c>
      <c r="Z65" s="31">
        <f>(INDEX(Option4!Z$106:Z$117, MATCH($D65, Option4!$G$106:$G$117,0)))*conv_2026*Z$7</f>
        <v>0</v>
      </c>
      <c r="AA65" s="31">
        <f>(INDEX(Option4!AA$106:AA$117, MATCH($D65, Option4!$G$106:$G$117,0)))*conv_2026*AA$7</f>
        <v>0</v>
      </c>
      <c r="AB65" s="31">
        <f>(INDEX(Option4!AB$106:AB$117, MATCH($D65, Option4!$G$106:$G$117,0)))*conv_2026*AB$7</f>
        <v>0</v>
      </c>
      <c r="AC65" s="31">
        <f>(INDEX(Option4!AC$106:AC$117, MATCH($D65, Option4!$G$106:$G$117,0)))*conv_2026*AC$7</f>
        <v>0</v>
      </c>
      <c r="AD65" s="31">
        <f>(INDEX(Option4!AD$106:AD$117, MATCH($D65, Option4!$G$106:$G$117,0)))*conv_2026*AD$7</f>
        <v>0</v>
      </c>
      <c r="AE65" s="31">
        <f>(INDEX(Option4!AE$106:AE$117, MATCH($D65, Option4!$G$106:$G$117,0)))*conv_2026*AE$7</f>
        <v>0</v>
      </c>
      <c r="AF65" s="31">
        <f>(INDEX(Option4!AF$106:AF$117, MATCH($D65, Option4!$G$106:$G$117,0)))*conv_2026*AF$7</f>
        <v>0</v>
      </c>
      <c r="AG65" s="31">
        <f>(INDEX(Option4!AG$106:AG$117, MATCH($D65, Option4!$G$106:$G$117,0)))*conv_2026*AG$7</f>
        <v>0</v>
      </c>
    </row>
    <row r="66" spans="1:35" s="8" customFormat="1" x14ac:dyDescent="0.2">
      <c r="A66" s="257"/>
      <c r="B66" s="257"/>
      <c r="C66" s="257"/>
      <c r="D66" s="257"/>
      <c r="E66" s="257"/>
      <c r="F66" s="31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  <c r="AA66" s="257"/>
      <c r="AB66" s="257"/>
      <c r="AC66" s="257"/>
      <c r="AD66" s="257"/>
      <c r="AE66" s="257"/>
      <c r="AF66" s="257"/>
      <c r="AG66" s="257"/>
    </row>
    <row r="67" spans="1:35" s="8" customFormat="1" x14ac:dyDescent="0.2">
      <c r="A67" s="257"/>
      <c r="B67" s="257"/>
      <c r="C67" s="257"/>
      <c r="D67" s="257"/>
      <c r="E67" s="257"/>
      <c r="F67" s="31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</row>
    <row r="68" spans="1:35" s="8" customFormat="1" x14ac:dyDescent="0.2">
      <c r="A68" s="257"/>
      <c r="B68" s="257"/>
      <c r="C68" s="257"/>
      <c r="D68" s="257"/>
      <c r="E68" s="257"/>
      <c r="F68" s="31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  <c r="AA68" s="257"/>
      <c r="AB68" s="257"/>
      <c r="AC68" s="257"/>
      <c r="AD68" s="257"/>
      <c r="AE68" s="257"/>
      <c r="AF68" s="257"/>
      <c r="AG68" s="257"/>
    </row>
    <row r="69" spans="1:35" s="8" customFormat="1" x14ac:dyDescent="0.2">
      <c r="A69" s="257"/>
      <c r="B69" s="257"/>
      <c r="C69" s="257"/>
      <c r="D69" s="257"/>
      <c r="E69" s="257"/>
      <c r="F69" s="31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</row>
    <row r="70" spans="1:35" s="8" customFormat="1" x14ac:dyDescent="0.2">
      <c r="A70" s="257" t="s">
        <v>157</v>
      </c>
      <c r="B70" s="257" t="s">
        <v>121</v>
      </c>
      <c r="C70" s="257" t="s">
        <v>191</v>
      </c>
      <c r="D70" s="257" t="str">
        <f>A70&amp;B70</f>
        <v>Option 5NPV</v>
      </c>
      <c r="E70" s="258"/>
      <c r="F70" s="31">
        <f t="shared" ref="F70:F79" si="8">SUMPRODUCT($H70:$AG70, $H$5:$AG$5)</f>
        <v>0</v>
      </c>
      <c r="G70" s="250"/>
      <c r="H70" s="31">
        <f>(INDEX(Option5!H$106:H$117, MATCH($D70, Option5!$G$106:$G$117,0)))*conv_2026*H$7</f>
        <v>0</v>
      </c>
      <c r="I70" s="31">
        <f>(INDEX(Option5!I$106:I$117, MATCH($D70, Option5!$G$106:$G$117,0)))*conv_2026*I$7</f>
        <v>0</v>
      </c>
      <c r="J70" s="31">
        <f>(INDEX(Option5!J$106:J$117, MATCH($D70, Option5!$G$106:$G$117,0)))*conv_2026*J$7</f>
        <v>0</v>
      </c>
      <c r="K70" s="31">
        <f>(INDEX(Option5!K$106:K$117, MATCH($D70, Option5!$G$106:$G$117,0)))*conv_2026*K$7</f>
        <v>0</v>
      </c>
      <c r="L70" s="31">
        <f>(INDEX(Option5!L$106:L$117, MATCH($D70, Option5!$G$106:$G$117,0)))*conv_2026*L$7</f>
        <v>0</v>
      </c>
      <c r="M70" s="31">
        <f>(INDEX(Option5!M$106:M$117, MATCH($D70, Option5!$G$106:$G$117,0)))*conv_2026*M$7</f>
        <v>0</v>
      </c>
      <c r="N70" s="31">
        <f>(INDEX(Option5!N$106:N$117, MATCH($D70, Option5!$G$106:$G$117,0)))*conv_2026*N$7</f>
        <v>0</v>
      </c>
      <c r="O70" s="31">
        <f>(INDEX(Option5!O$106:O$117, MATCH($D70, Option5!$G$106:$G$117,0)))*conv_2026*O$7</f>
        <v>0</v>
      </c>
      <c r="P70" s="31">
        <f>(INDEX(Option5!P$106:P$117, MATCH($D70, Option5!$G$106:$G$117,0)))*conv_2026*P$7</f>
        <v>0</v>
      </c>
      <c r="Q70" s="31">
        <f>(INDEX(Option5!Q$106:Q$117, MATCH($D70, Option5!$G$106:$G$117,0)))*conv_2026*Q$7</f>
        <v>0</v>
      </c>
      <c r="R70" s="31">
        <f>(INDEX(Option5!R$106:R$117, MATCH($D70, Option5!$G$106:$G$117,0)))*conv_2026*R$7</f>
        <v>0</v>
      </c>
      <c r="S70" s="31">
        <f>(INDEX(Option5!S$106:S$117, MATCH($D70, Option5!$G$106:$G$117,0)))*conv_2026*S$7</f>
        <v>0</v>
      </c>
      <c r="T70" s="31">
        <f>(INDEX(Option5!T$106:T$117, MATCH($D70, Option5!$G$106:$G$117,0)))*conv_2026*T$7</f>
        <v>0</v>
      </c>
      <c r="U70" s="31">
        <f>(INDEX(Option5!U$106:U$117, MATCH($D70, Option5!$G$106:$G$117,0)))*conv_2026*U$7</f>
        <v>0</v>
      </c>
      <c r="V70" s="31">
        <f>(INDEX(Option5!V$106:V$117, MATCH($D70, Option5!$G$106:$G$117,0)))*conv_2026*V$7</f>
        <v>0</v>
      </c>
      <c r="W70" s="31">
        <f>(INDEX(Option5!W$106:W$117, MATCH($D70, Option5!$G$106:$G$117,0)))*conv_2026*W$7</f>
        <v>0</v>
      </c>
      <c r="X70" s="31">
        <f>(INDEX(Option5!X$106:X$117, MATCH($D70, Option5!$G$106:$G$117,0)))*conv_2026*X$7</f>
        <v>0</v>
      </c>
      <c r="Y70" s="31">
        <f>(INDEX(Option5!Y$106:Y$117, MATCH($D70, Option5!$G$106:$G$117,0)))*conv_2026*Y$7</f>
        <v>0</v>
      </c>
      <c r="Z70" s="31">
        <f>(INDEX(Option5!Z$106:Z$117, MATCH($D70, Option5!$G$106:$G$117,0)))*conv_2026*Z$7</f>
        <v>0</v>
      </c>
      <c r="AA70" s="31">
        <f>(INDEX(Option5!AA$106:AA$117, MATCH($D70, Option5!$G$106:$G$117,0)))*conv_2026*AA$7</f>
        <v>0</v>
      </c>
      <c r="AB70" s="31">
        <f>(INDEX(Option5!AB$106:AB$117, MATCH($D70, Option5!$G$106:$G$117,0)))*conv_2026*AB$7</f>
        <v>0</v>
      </c>
      <c r="AC70" s="31">
        <f>(INDEX(Option5!AC$106:AC$117, MATCH($D70, Option5!$G$106:$G$117,0)))*conv_2026*AC$7</f>
        <v>0</v>
      </c>
      <c r="AD70" s="31">
        <f>(INDEX(Option5!AD$106:AD$117, MATCH($D70, Option5!$G$106:$G$117,0)))*conv_2026*AD$7</f>
        <v>0</v>
      </c>
      <c r="AE70" s="31">
        <f>(INDEX(Option5!AE$106:AE$117, MATCH($D70, Option5!$G$106:$G$117,0)))*conv_2026*AE$7</f>
        <v>0</v>
      </c>
      <c r="AF70" s="31">
        <f>(INDEX(Option5!AF$106:AF$117, MATCH($D70, Option5!$G$106:$G$117,0)))*conv_2026*AF$7</f>
        <v>0</v>
      </c>
      <c r="AG70" s="31">
        <f>(INDEX(Option5!AG$106:AG$117, MATCH($D70, Option5!$G$106:$G$117,0)))*conv_2026*AG$7</f>
        <v>0</v>
      </c>
      <c r="AH70" s="7"/>
      <c r="AI70" s="7"/>
    </row>
    <row r="71" spans="1:35" s="8" customFormat="1" x14ac:dyDescent="0.2">
      <c r="A71" s="249"/>
      <c r="B71" s="249"/>
      <c r="C71" s="249"/>
      <c r="D71" s="249"/>
      <c r="E71" s="249"/>
      <c r="F71" s="249"/>
      <c r="G71" s="250"/>
      <c r="H71" s="250"/>
      <c r="I71" s="250"/>
      <c r="J71" s="250"/>
      <c r="K71" s="250"/>
      <c r="L71" s="250"/>
      <c r="M71" s="250"/>
      <c r="N71" s="250"/>
      <c r="O71" s="250"/>
      <c r="P71" s="250"/>
      <c r="Q71" s="250"/>
      <c r="R71" s="250"/>
      <c r="S71" s="250"/>
      <c r="T71" s="250"/>
      <c r="U71" s="250"/>
      <c r="V71" s="250"/>
      <c r="W71" s="250"/>
      <c r="X71" s="250"/>
      <c r="Y71" s="250"/>
      <c r="Z71" s="250"/>
      <c r="AA71" s="250"/>
      <c r="AB71" s="250"/>
      <c r="AC71" s="250"/>
      <c r="AD71" s="250"/>
      <c r="AE71" s="250"/>
      <c r="AF71" s="250"/>
      <c r="AG71" s="250"/>
      <c r="AH71" s="7"/>
      <c r="AI71" s="7"/>
    </row>
    <row r="72" spans="1:35" s="8" customFormat="1" x14ac:dyDescent="0.2">
      <c r="A72" s="257" t="s">
        <v>157</v>
      </c>
      <c r="B72" s="257" t="str">
        <f>Option5!A110</f>
        <v>sens1</v>
      </c>
      <c r="C72" s="257" t="str">
        <f>Option5!C110</f>
        <v>Capex 10% higher</v>
      </c>
      <c r="D72" s="257" t="str">
        <f t="shared" ref="D72:D79" si="9">A72&amp;B72</f>
        <v>Option 5sens1</v>
      </c>
      <c r="E72" s="258"/>
      <c r="F72" s="31">
        <f t="shared" si="8"/>
        <v>0</v>
      </c>
      <c r="G72" s="250"/>
      <c r="H72" s="31">
        <f>(INDEX(Option5!H$106:H$117, MATCH($D72, Option5!$G$106:$G$117,0)))*conv_2026*H$7</f>
        <v>0</v>
      </c>
      <c r="I72" s="31">
        <f>(INDEX(Option5!I$106:I$117, MATCH($D72, Option5!$G$106:$G$117,0)))*conv_2026*I$7</f>
        <v>0</v>
      </c>
      <c r="J72" s="31">
        <f>(INDEX(Option5!J$106:J$117, MATCH($D72, Option5!$G$106:$G$117,0)))*conv_2026*J$7</f>
        <v>0</v>
      </c>
      <c r="K72" s="31">
        <f>(INDEX(Option5!K$106:K$117, MATCH($D72, Option5!$G$106:$G$117,0)))*conv_2026*K$7</f>
        <v>0</v>
      </c>
      <c r="L72" s="31">
        <f>(INDEX(Option5!L$106:L$117, MATCH($D72, Option5!$G$106:$G$117,0)))*conv_2026*L$7</f>
        <v>0</v>
      </c>
      <c r="M72" s="31">
        <f>(INDEX(Option5!M$106:M$117, MATCH($D72, Option5!$G$106:$G$117,0)))*conv_2026*M$7</f>
        <v>0</v>
      </c>
      <c r="N72" s="31">
        <f>(INDEX(Option5!N$106:N$117, MATCH($D72, Option5!$G$106:$G$117,0)))*conv_2026*N$7</f>
        <v>0</v>
      </c>
      <c r="O72" s="31">
        <f>(INDEX(Option5!O$106:O$117, MATCH($D72, Option5!$G$106:$G$117,0)))*conv_2026*O$7</f>
        <v>0</v>
      </c>
      <c r="P72" s="31">
        <f>(INDEX(Option5!P$106:P$117, MATCH($D72, Option5!$G$106:$G$117,0)))*conv_2026*P$7</f>
        <v>0</v>
      </c>
      <c r="Q72" s="31">
        <f>(INDEX(Option5!Q$106:Q$117, MATCH($D72, Option5!$G$106:$G$117,0)))*conv_2026*Q$7</f>
        <v>0</v>
      </c>
      <c r="R72" s="31">
        <f>(INDEX(Option5!R$106:R$117, MATCH($D72, Option5!$G$106:$G$117,0)))*conv_2026*R$7</f>
        <v>0</v>
      </c>
      <c r="S72" s="31">
        <f>(INDEX(Option5!S$106:S$117, MATCH($D72, Option5!$G$106:$G$117,0)))*conv_2026*S$7</f>
        <v>0</v>
      </c>
      <c r="T72" s="31">
        <f>(INDEX(Option5!T$106:T$117, MATCH($D72, Option5!$G$106:$G$117,0)))*conv_2026*T$7</f>
        <v>0</v>
      </c>
      <c r="U72" s="31">
        <f>(INDEX(Option5!U$106:U$117, MATCH($D72, Option5!$G$106:$G$117,0)))*conv_2026*U$7</f>
        <v>0</v>
      </c>
      <c r="V72" s="31">
        <f>(INDEX(Option5!V$106:V$117, MATCH($D72, Option5!$G$106:$G$117,0)))*conv_2026*V$7</f>
        <v>0</v>
      </c>
      <c r="W72" s="31">
        <f>(INDEX(Option5!W$106:W$117, MATCH($D72, Option5!$G$106:$G$117,0)))*conv_2026*W$7</f>
        <v>0</v>
      </c>
      <c r="X72" s="31">
        <f>(INDEX(Option5!X$106:X$117, MATCH($D72, Option5!$G$106:$G$117,0)))*conv_2026*X$7</f>
        <v>0</v>
      </c>
      <c r="Y72" s="31">
        <f>(INDEX(Option5!Y$106:Y$117, MATCH($D72, Option5!$G$106:$G$117,0)))*conv_2026*Y$7</f>
        <v>0</v>
      </c>
      <c r="Z72" s="31">
        <f>(INDEX(Option5!Z$106:Z$117, MATCH($D72, Option5!$G$106:$G$117,0)))*conv_2026*Z$7</f>
        <v>0</v>
      </c>
      <c r="AA72" s="31">
        <f>(INDEX(Option5!AA$106:AA$117, MATCH($D72, Option5!$G$106:$G$117,0)))*conv_2026*AA$7</f>
        <v>0</v>
      </c>
      <c r="AB72" s="31">
        <f>(INDEX(Option5!AB$106:AB$117, MATCH($D72, Option5!$G$106:$G$117,0)))*conv_2026*AB$7</f>
        <v>0</v>
      </c>
      <c r="AC72" s="31">
        <f>(INDEX(Option5!AC$106:AC$117, MATCH($D72, Option5!$G$106:$G$117,0)))*conv_2026*AC$7</f>
        <v>0</v>
      </c>
      <c r="AD72" s="31">
        <f>(INDEX(Option5!AD$106:AD$117, MATCH($D72, Option5!$G$106:$G$117,0)))*conv_2026*AD$7</f>
        <v>0</v>
      </c>
      <c r="AE72" s="31">
        <f>(INDEX(Option5!AE$106:AE$117, MATCH($D72, Option5!$G$106:$G$117,0)))*conv_2026*AE$7</f>
        <v>0</v>
      </c>
      <c r="AF72" s="31">
        <f>(INDEX(Option5!AF$106:AF$117, MATCH($D72, Option5!$G$106:$G$117,0)))*conv_2026*AF$7</f>
        <v>0</v>
      </c>
      <c r="AG72" s="31">
        <f>(INDEX(Option5!AG$106:AG$117, MATCH($D72, Option5!$G$106:$G$117,0)))*conv_2026*AG$7</f>
        <v>0</v>
      </c>
      <c r="AH72" s="7"/>
      <c r="AI72" s="7"/>
    </row>
    <row r="73" spans="1:35" s="8" customFormat="1" x14ac:dyDescent="0.2">
      <c r="A73" s="257" t="s">
        <v>157</v>
      </c>
      <c r="B73" s="257" t="str">
        <f>Option5!A111</f>
        <v>sens2</v>
      </c>
      <c r="C73" s="257" t="str">
        <f>Option5!C111</f>
        <v>Capex 10% lower</v>
      </c>
      <c r="D73" s="257" t="str">
        <f t="shared" si="9"/>
        <v>Option 5sens2</v>
      </c>
      <c r="E73" s="258"/>
      <c r="F73" s="31">
        <f t="shared" si="8"/>
        <v>0</v>
      </c>
      <c r="G73" s="257"/>
      <c r="H73" s="31">
        <f>(INDEX(Option5!H$106:H$117, MATCH($D73, Option5!$G$106:$G$117,0)))*conv_2026*H$7</f>
        <v>0</v>
      </c>
      <c r="I73" s="31">
        <f>(INDEX(Option5!I$106:I$117, MATCH($D73, Option5!$G$106:$G$117,0)))*conv_2026*I$7</f>
        <v>0</v>
      </c>
      <c r="J73" s="31">
        <f>(INDEX(Option5!J$106:J$117, MATCH($D73, Option5!$G$106:$G$117,0)))*conv_2026*J$7</f>
        <v>0</v>
      </c>
      <c r="K73" s="31">
        <f>(INDEX(Option5!K$106:K$117, MATCH($D73, Option5!$G$106:$G$117,0)))*conv_2026*K$7</f>
        <v>0</v>
      </c>
      <c r="L73" s="31">
        <f>(INDEX(Option5!L$106:L$117, MATCH($D73, Option5!$G$106:$G$117,0)))*conv_2026*L$7</f>
        <v>0</v>
      </c>
      <c r="M73" s="31">
        <f>(INDEX(Option5!M$106:M$117, MATCH($D73, Option5!$G$106:$G$117,0)))*conv_2026*M$7</f>
        <v>0</v>
      </c>
      <c r="N73" s="31">
        <f>(INDEX(Option5!N$106:N$117, MATCH($D73, Option5!$G$106:$G$117,0)))*conv_2026*N$7</f>
        <v>0</v>
      </c>
      <c r="O73" s="31">
        <f>(INDEX(Option5!O$106:O$117, MATCH($D73, Option5!$G$106:$G$117,0)))*conv_2026*O$7</f>
        <v>0</v>
      </c>
      <c r="P73" s="31">
        <f>(INDEX(Option5!P$106:P$117, MATCH($D73, Option5!$G$106:$G$117,0)))*conv_2026*P$7</f>
        <v>0</v>
      </c>
      <c r="Q73" s="31">
        <f>(INDEX(Option5!Q$106:Q$117, MATCH($D73, Option5!$G$106:$G$117,0)))*conv_2026*Q$7</f>
        <v>0</v>
      </c>
      <c r="R73" s="31">
        <f>(INDEX(Option5!R$106:R$117, MATCH($D73, Option5!$G$106:$G$117,0)))*conv_2026*R$7</f>
        <v>0</v>
      </c>
      <c r="S73" s="31">
        <f>(INDEX(Option5!S$106:S$117, MATCH($D73, Option5!$G$106:$G$117,0)))*conv_2026*S$7</f>
        <v>0</v>
      </c>
      <c r="T73" s="31">
        <f>(INDEX(Option5!T$106:T$117, MATCH($D73, Option5!$G$106:$G$117,0)))*conv_2026*T$7</f>
        <v>0</v>
      </c>
      <c r="U73" s="31">
        <f>(INDEX(Option5!U$106:U$117, MATCH($D73, Option5!$G$106:$G$117,0)))*conv_2026*U$7</f>
        <v>0</v>
      </c>
      <c r="V73" s="31">
        <f>(INDEX(Option5!V$106:V$117, MATCH($D73, Option5!$G$106:$G$117,0)))*conv_2026*V$7</f>
        <v>0</v>
      </c>
      <c r="W73" s="31">
        <f>(INDEX(Option5!W$106:W$117, MATCH($D73, Option5!$G$106:$G$117,0)))*conv_2026*W$7</f>
        <v>0</v>
      </c>
      <c r="X73" s="31">
        <f>(INDEX(Option5!X$106:X$117, MATCH($D73, Option5!$G$106:$G$117,0)))*conv_2026*X$7</f>
        <v>0</v>
      </c>
      <c r="Y73" s="31">
        <f>(INDEX(Option5!Y$106:Y$117, MATCH($D73, Option5!$G$106:$G$117,0)))*conv_2026*Y$7</f>
        <v>0</v>
      </c>
      <c r="Z73" s="31">
        <f>(INDEX(Option5!Z$106:Z$117, MATCH($D73, Option5!$G$106:$G$117,0)))*conv_2026*Z$7</f>
        <v>0</v>
      </c>
      <c r="AA73" s="31">
        <f>(INDEX(Option5!AA$106:AA$117, MATCH($D73, Option5!$G$106:$G$117,0)))*conv_2026*AA$7</f>
        <v>0</v>
      </c>
      <c r="AB73" s="31">
        <f>(INDEX(Option5!AB$106:AB$117, MATCH($D73, Option5!$G$106:$G$117,0)))*conv_2026*AB$7</f>
        <v>0</v>
      </c>
      <c r="AC73" s="31">
        <f>(INDEX(Option5!AC$106:AC$117, MATCH($D73, Option5!$G$106:$G$117,0)))*conv_2026*AC$7</f>
        <v>0</v>
      </c>
      <c r="AD73" s="31">
        <f>(INDEX(Option5!AD$106:AD$117, MATCH($D73, Option5!$G$106:$G$117,0)))*conv_2026*AD$7</f>
        <v>0</v>
      </c>
      <c r="AE73" s="31">
        <f>(INDEX(Option5!AE$106:AE$117, MATCH($D73, Option5!$G$106:$G$117,0)))*conv_2026*AE$7</f>
        <v>0</v>
      </c>
      <c r="AF73" s="31">
        <f>(INDEX(Option5!AF$106:AF$117, MATCH($D73, Option5!$G$106:$G$117,0)))*conv_2026*AF$7</f>
        <v>0</v>
      </c>
      <c r="AG73" s="31">
        <f>(INDEX(Option5!AG$106:AG$117, MATCH($D73, Option5!$G$106:$G$117,0)))*conv_2026*AG$7</f>
        <v>0</v>
      </c>
    </row>
    <row r="74" spans="1:35" s="8" customFormat="1" x14ac:dyDescent="0.2">
      <c r="A74" s="257" t="s">
        <v>157</v>
      </c>
      <c r="B74" s="257" t="str">
        <f>Option5!A112</f>
        <v>sens3</v>
      </c>
      <c r="C74" s="257" t="str">
        <f>Option5!C112</f>
        <v>Total benefits 10% higher</v>
      </c>
      <c r="D74" s="257" t="str">
        <f t="shared" si="9"/>
        <v>Option 5sens3</v>
      </c>
      <c r="E74" s="258"/>
      <c r="F74" s="31">
        <f t="shared" si="8"/>
        <v>0</v>
      </c>
      <c r="H74" s="31">
        <f>(INDEX(Option5!H$106:H$117, MATCH($D74, Option5!$G$106:$G$117,0)))*conv_2026*H$7</f>
        <v>0</v>
      </c>
      <c r="I74" s="31">
        <f>(INDEX(Option5!I$106:I$117, MATCH($D74, Option5!$G$106:$G$117,0)))*conv_2026*I$7</f>
        <v>0</v>
      </c>
      <c r="J74" s="31">
        <f>(INDEX(Option5!J$106:J$117, MATCH($D74, Option5!$G$106:$G$117,0)))*conv_2026*J$7</f>
        <v>0</v>
      </c>
      <c r="K74" s="31">
        <f>(INDEX(Option5!K$106:K$117, MATCH($D74, Option5!$G$106:$G$117,0)))*conv_2026*K$7</f>
        <v>0</v>
      </c>
      <c r="L74" s="31">
        <f>(INDEX(Option5!L$106:L$117, MATCH($D74, Option5!$G$106:$G$117,0)))*conv_2026*L$7</f>
        <v>0</v>
      </c>
      <c r="M74" s="31">
        <f>(INDEX(Option5!M$106:M$117, MATCH($D74, Option5!$G$106:$G$117,0)))*conv_2026*M$7</f>
        <v>0</v>
      </c>
      <c r="N74" s="31">
        <f>(INDEX(Option5!N$106:N$117, MATCH($D74, Option5!$G$106:$G$117,0)))*conv_2026*N$7</f>
        <v>0</v>
      </c>
      <c r="O74" s="31">
        <f>(INDEX(Option5!O$106:O$117, MATCH($D74, Option5!$G$106:$G$117,0)))*conv_2026*O$7</f>
        <v>0</v>
      </c>
      <c r="P74" s="31">
        <f>(INDEX(Option5!P$106:P$117, MATCH($D74, Option5!$G$106:$G$117,0)))*conv_2026*P$7</f>
        <v>0</v>
      </c>
      <c r="Q74" s="31">
        <f>(INDEX(Option5!Q$106:Q$117, MATCH($D74, Option5!$G$106:$G$117,0)))*conv_2026*Q$7</f>
        <v>0</v>
      </c>
      <c r="R74" s="31">
        <f>(INDEX(Option5!R$106:R$117, MATCH($D74, Option5!$G$106:$G$117,0)))*conv_2026*R$7</f>
        <v>0</v>
      </c>
      <c r="S74" s="31">
        <f>(INDEX(Option5!S$106:S$117, MATCH($D74, Option5!$G$106:$G$117,0)))*conv_2026*S$7</f>
        <v>0</v>
      </c>
      <c r="T74" s="31">
        <f>(INDEX(Option5!T$106:T$117, MATCH($D74, Option5!$G$106:$G$117,0)))*conv_2026*T$7</f>
        <v>0</v>
      </c>
      <c r="U74" s="31">
        <f>(INDEX(Option5!U$106:U$117, MATCH($D74, Option5!$G$106:$G$117,0)))*conv_2026*U$7</f>
        <v>0</v>
      </c>
      <c r="V74" s="31">
        <f>(INDEX(Option5!V$106:V$117, MATCH($D74, Option5!$G$106:$G$117,0)))*conv_2026*V$7</f>
        <v>0</v>
      </c>
      <c r="W74" s="31">
        <f>(INDEX(Option5!W$106:W$117, MATCH($D74, Option5!$G$106:$G$117,0)))*conv_2026*W$7</f>
        <v>0</v>
      </c>
      <c r="X74" s="31">
        <f>(INDEX(Option5!X$106:X$117, MATCH($D74, Option5!$G$106:$G$117,0)))*conv_2026*X$7</f>
        <v>0</v>
      </c>
      <c r="Y74" s="31">
        <f>(INDEX(Option5!Y$106:Y$117, MATCH($D74, Option5!$G$106:$G$117,0)))*conv_2026*Y$7</f>
        <v>0</v>
      </c>
      <c r="Z74" s="31">
        <f>(INDEX(Option5!Z$106:Z$117, MATCH($D74, Option5!$G$106:$G$117,0)))*conv_2026*Z$7</f>
        <v>0</v>
      </c>
      <c r="AA74" s="31">
        <f>(INDEX(Option5!AA$106:AA$117, MATCH($D74, Option5!$G$106:$G$117,0)))*conv_2026*AA$7</f>
        <v>0</v>
      </c>
      <c r="AB74" s="31">
        <f>(INDEX(Option5!AB$106:AB$117, MATCH($D74, Option5!$G$106:$G$117,0)))*conv_2026*AB$7</f>
        <v>0</v>
      </c>
      <c r="AC74" s="31">
        <f>(INDEX(Option5!AC$106:AC$117, MATCH($D74, Option5!$G$106:$G$117,0)))*conv_2026*AC$7</f>
        <v>0</v>
      </c>
      <c r="AD74" s="31">
        <f>(INDEX(Option5!AD$106:AD$117, MATCH($D74, Option5!$G$106:$G$117,0)))*conv_2026*AD$7</f>
        <v>0</v>
      </c>
      <c r="AE74" s="31">
        <f>(INDEX(Option5!AE$106:AE$117, MATCH($D74, Option5!$G$106:$G$117,0)))*conv_2026*AE$7</f>
        <v>0</v>
      </c>
      <c r="AF74" s="31">
        <f>(INDEX(Option5!AF$106:AF$117, MATCH($D74, Option5!$G$106:$G$117,0)))*conv_2026*AF$7</f>
        <v>0</v>
      </c>
      <c r="AG74" s="31">
        <f>(INDEX(Option5!AG$106:AG$117, MATCH($D74, Option5!$G$106:$G$117,0)))*conv_2026*AG$7</f>
        <v>0</v>
      </c>
    </row>
    <row r="75" spans="1:35" s="8" customFormat="1" x14ac:dyDescent="0.2">
      <c r="A75" s="257" t="s">
        <v>157</v>
      </c>
      <c r="B75" s="257" t="str">
        <f>Option5!A113</f>
        <v>sens4</v>
      </c>
      <c r="C75" s="257" t="str">
        <f>Option5!C113</f>
        <v>Total benefits 10% lower</v>
      </c>
      <c r="D75" s="257" t="str">
        <f t="shared" si="9"/>
        <v>Option 5sens4</v>
      </c>
      <c r="E75" s="258"/>
      <c r="F75" s="31">
        <f t="shared" si="8"/>
        <v>0</v>
      </c>
      <c r="H75" s="31">
        <f>(INDEX(Option5!H$106:H$117, MATCH($D75, Option5!$G$106:$G$117,0)))*conv_2026*H$7</f>
        <v>0</v>
      </c>
      <c r="I75" s="31">
        <f>(INDEX(Option5!I$106:I$117, MATCH($D75, Option5!$G$106:$G$117,0)))*conv_2026*I$7</f>
        <v>0</v>
      </c>
      <c r="J75" s="31">
        <f>(INDEX(Option5!J$106:J$117, MATCH($D75, Option5!$G$106:$G$117,0)))*conv_2026*J$7</f>
        <v>0</v>
      </c>
      <c r="K75" s="31">
        <f>(INDEX(Option5!K$106:K$117, MATCH($D75, Option5!$G$106:$G$117,0)))*conv_2026*K$7</f>
        <v>0</v>
      </c>
      <c r="L75" s="31">
        <f>(INDEX(Option5!L$106:L$117, MATCH($D75, Option5!$G$106:$G$117,0)))*conv_2026*L$7</f>
        <v>0</v>
      </c>
      <c r="M75" s="31">
        <f>(INDEX(Option5!M$106:M$117, MATCH($D75, Option5!$G$106:$G$117,0)))*conv_2026*M$7</f>
        <v>0</v>
      </c>
      <c r="N75" s="31">
        <f>(INDEX(Option5!N$106:N$117, MATCH($D75, Option5!$G$106:$G$117,0)))*conv_2026*N$7</f>
        <v>0</v>
      </c>
      <c r="O75" s="31">
        <f>(INDEX(Option5!O$106:O$117, MATCH($D75, Option5!$G$106:$G$117,0)))*conv_2026*O$7</f>
        <v>0</v>
      </c>
      <c r="P75" s="31">
        <f>(INDEX(Option5!P$106:P$117, MATCH($D75, Option5!$G$106:$G$117,0)))*conv_2026*P$7</f>
        <v>0</v>
      </c>
      <c r="Q75" s="31">
        <f>(INDEX(Option5!Q$106:Q$117, MATCH($D75, Option5!$G$106:$G$117,0)))*conv_2026*Q$7</f>
        <v>0</v>
      </c>
      <c r="R75" s="31">
        <f>(INDEX(Option5!R$106:R$117, MATCH($D75, Option5!$G$106:$G$117,0)))*conv_2026*R$7</f>
        <v>0</v>
      </c>
      <c r="S75" s="31">
        <f>(INDEX(Option5!S$106:S$117, MATCH($D75, Option5!$G$106:$G$117,0)))*conv_2026*S$7</f>
        <v>0</v>
      </c>
      <c r="T75" s="31">
        <f>(INDEX(Option5!T$106:T$117, MATCH($D75, Option5!$G$106:$G$117,0)))*conv_2026*T$7</f>
        <v>0</v>
      </c>
      <c r="U75" s="31">
        <f>(INDEX(Option5!U$106:U$117, MATCH($D75, Option5!$G$106:$G$117,0)))*conv_2026*U$7</f>
        <v>0</v>
      </c>
      <c r="V75" s="31">
        <f>(INDEX(Option5!V$106:V$117, MATCH($D75, Option5!$G$106:$G$117,0)))*conv_2026*V$7</f>
        <v>0</v>
      </c>
      <c r="W75" s="31">
        <f>(INDEX(Option5!W$106:W$117, MATCH($D75, Option5!$G$106:$G$117,0)))*conv_2026*W$7</f>
        <v>0</v>
      </c>
      <c r="X75" s="31">
        <f>(INDEX(Option5!X$106:X$117, MATCH($D75, Option5!$G$106:$G$117,0)))*conv_2026*X$7</f>
        <v>0</v>
      </c>
      <c r="Y75" s="31">
        <f>(INDEX(Option5!Y$106:Y$117, MATCH($D75, Option5!$G$106:$G$117,0)))*conv_2026*Y$7</f>
        <v>0</v>
      </c>
      <c r="Z75" s="31">
        <f>(INDEX(Option5!Z$106:Z$117, MATCH($D75, Option5!$G$106:$G$117,0)))*conv_2026*Z$7</f>
        <v>0</v>
      </c>
      <c r="AA75" s="31">
        <f>(INDEX(Option5!AA$106:AA$117, MATCH($D75, Option5!$G$106:$G$117,0)))*conv_2026*AA$7</f>
        <v>0</v>
      </c>
      <c r="AB75" s="31">
        <f>(INDEX(Option5!AB$106:AB$117, MATCH($D75, Option5!$G$106:$G$117,0)))*conv_2026*AB$7</f>
        <v>0</v>
      </c>
      <c r="AC75" s="31">
        <f>(INDEX(Option5!AC$106:AC$117, MATCH($D75, Option5!$G$106:$G$117,0)))*conv_2026*AC$7</f>
        <v>0</v>
      </c>
      <c r="AD75" s="31">
        <f>(INDEX(Option5!AD$106:AD$117, MATCH($D75, Option5!$G$106:$G$117,0)))*conv_2026*AD$7</f>
        <v>0</v>
      </c>
      <c r="AE75" s="31">
        <f>(INDEX(Option5!AE$106:AE$117, MATCH($D75, Option5!$G$106:$G$117,0)))*conv_2026*AE$7</f>
        <v>0</v>
      </c>
      <c r="AF75" s="31">
        <f>(INDEX(Option5!AF$106:AF$117, MATCH($D75, Option5!$G$106:$G$117,0)))*conv_2026*AF$7</f>
        <v>0</v>
      </c>
      <c r="AG75" s="31">
        <f>(INDEX(Option5!AG$106:AG$117, MATCH($D75, Option5!$G$106:$G$117,0)))*conv_2026*AG$7</f>
        <v>0</v>
      </c>
    </row>
    <row r="76" spans="1:35" s="8" customFormat="1" x14ac:dyDescent="0.2">
      <c r="A76" s="257" t="s">
        <v>157</v>
      </c>
      <c r="B76" s="257" t="str">
        <f>Option5!A114</f>
        <v>sens5</v>
      </c>
      <c r="C76" s="257" t="str">
        <f>Option5!C114</f>
        <v>Capex 10% higher &amp; Total benefits 10% lower</v>
      </c>
      <c r="D76" s="257" t="str">
        <f t="shared" si="9"/>
        <v>Option 5sens5</v>
      </c>
      <c r="E76" s="258"/>
      <c r="F76" s="31">
        <f t="shared" si="8"/>
        <v>0</v>
      </c>
      <c r="H76" s="31">
        <f>(INDEX(Option5!H$106:H$117, MATCH($D76, Option5!$G$106:$G$117,0)))*conv_2026*H$7</f>
        <v>0</v>
      </c>
      <c r="I76" s="31">
        <f>(INDEX(Option5!I$106:I$117, MATCH($D76, Option5!$G$106:$G$117,0)))*conv_2026*I$7</f>
        <v>0</v>
      </c>
      <c r="J76" s="31">
        <f>(INDEX(Option5!J$106:J$117, MATCH($D76, Option5!$G$106:$G$117,0)))*conv_2026*J$7</f>
        <v>0</v>
      </c>
      <c r="K76" s="31">
        <f>(INDEX(Option5!K$106:K$117, MATCH($D76, Option5!$G$106:$G$117,0)))*conv_2026*K$7</f>
        <v>0</v>
      </c>
      <c r="L76" s="31">
        <f>(INDEX(Option5!L$106:L$117, MATCH($D76, Option5!$G$106:$G$117,0)))*conv_2026*L$7</f>
        <v>0</v>
      </c>
      <c r="M76" s="31">
        <f>(INDEX(Option5!M$106:M$117, MATCH($D76, Option5!$G$106:$G$117,0)))*conv_2026*M$7</f>
        <v>0</v>
      </c>
      <c r="N76" s="31">
        <f>(INDEX(Option5!N$106:N$117, MATCH($D76, Option5!$G$106:$G$117,0)))*conv_2026*N$7</f>
        <v>0</v>
      </c>
      <c r="O76" s="31">
        <f>(INDEX(Option5!O$106:O$117, MATCH($D76, Option5!$G$106:$G$117,0)))*conv_2026*O$7</f>
        <v>0</v>
      </c>
      <c r="P76" s="31">
        <f>(INDEX(Option5!P$106:P$117, MATCH($D76, Option5!$G$106:$G$117,0)))*conv_2026*P$7</f>
        <v>0</v>
      </c>
      <c r="Q76" s="31">
        <f>(INDEX(Option5!Q$106:Q$117, MATCH($D76, Option5!$G$106:$G$117,0)))*conv_2026*Q$7</f>
        <v>0</v>
      </c>
      <c r="R76" s="31">
        <f>(INDEX(Option5!R$106:R$117, MATCH($D76, Option5!$G$106:$G$117,0)))*conv_2026*R$7</f>
        <v>0</v>
      </c>
      <c r="S76" s="31">
        <f>(INDEX(Option5!S$106:S$117, MATCH($D76, Option5!$G$106:$G$117,0)))*conv_2026*S$7</f>
        <v>0</v>
      </c>
      <c r="T76" s="31">
        <f>(INDEX(Option5!T$106:T$117, MATCH($D76, Option5!$G$106:$G$117,0)))*conv_2026*T$7</f>
        <v>0</v>
      </c>
      <c r="U76" s="31">
        <f>(INDEX(Option5!U$106:U$117, MATCH($D76, Option5!$G$106:$G$117,0)))*conv_2026*U$7</f>
        <v>0</v>
      </c>
      <c r="V76" s="31">
        <f>(INDEX(Option5!V$106:V$117, MATCH($D76, Option5!$G$106:$G$117,0)))*conv_2026*V$7</f>
        <v>0</v>
      </c>
      <c r="W76" s="31">
        <f>(INDEX(Option5!W$106:W$117, MATCH($D76, Option5!$G$106:$G$117,0)))*conv_2026*W$7</f>
        <v>0</v>
      </c>
      <c r="X76" s="31">
        <f>(INDEX(Option5!X$106:X$117, MATCH($D76, Option5!$G$106:$G$117,0)))*conv_2026*X$7</f>
        <v>0</v>
      </c>
      <c r="Y76" s="31">
        <f>(INDEX(Option5!Y$106:Y$117, MATCH($D76, Option5!$G$106:$G$117,0)))*conv_2026*Y$7</f>
        <v>0</v>
      </c>
      <c r="Z76" s="31">
        <f>(INDEX(Option5!Z$106:Z$117, MATCH($D76, Option5!$G$106:$G$117,0)))*conv_2026*Z$7</f>
        <v>0</v>
      </c>
      <c r="AA76" s="31">
        <f>(INDEX(Option5!AA$106:AA$117, MATCH($D76, Option5!$G$106:$G$117,0)))*conv_2026*AA$7</f>
        <v>0</v>
      </c>
      <c r="AB76" s="31">
        <f>(INDEX(Option5!AB$106:AB$117, MATCH($D76, Option5!$G$106:$G$117,0)))*conv_2026*AB$7</f>
        <v>0</v>
      </c>
      <c r="AC76" s="31">
        <f>(INDEX(Option5!AC$106:AC$117, MATCH($D76, Option5!$G$106:$G$117,0)))*conv_2026*AC$7</f>
        <v>0</v>
      </c>
      <c r="AD76" s="31">
        <f>(INDEX(Option5!AD$106:AD$117, MATCH($D76, Option5!$G$106:$G$117,0)))*conv_2026*AD$7</f>
        <v>0</v>
      </c>
      <c r="AE76" s="31">
        <f>(INDEX(Option5!AE$106:AE$117, MATCH($D76, Option5!$G$106:$G$117,0)))*conv_2026*AE$7</f>
        <v>0</v>
      </c>
      <c r="AF76" s="31">
        <f>(INDEX(Option5!AF$106:AF$117, MATCH($D76, Option5!$G$106:$G$117,0)))*conv_2026*AF$7</f>
        <v>0</v>
      </c>
      <c r="AG76" s="31">
        <f>(INDEX(Option5!AG$106:AG$117, MATCH($D76, Option5!$G$106:$G$117,0)))*conv_2026*AG$7</f>
        <v>0</v>
      </c>
    </row>
    <row r="77" spans="1:35" s="8" customFormat="1" x14ac:dyDescent="0.2">
      <c r="A77" s="257" t="s">
        <v>157</v>
      </c>
      <c r="B77" s="257" t="str">
        <f>Option5!A115</f>
        <v>sens</v>
      </c>
      <c r="C77" s="257">
        <f>Option5!C115</f>
        <v>0</v>
      </c>
      <c r="D77" s="257" t="str">
        <f t="shared" si="9"/>
        <v>Option 5sens</v>
      </c>
      <c r="E77" s="258"/>
      <c r="F77" s="31">
        <f t="shared" si="8"/>
        <v>0</v>
      </c>
      <c r="H77" s="31">
        <f>(INDEX(Option5!H$106:H$117, MATCH($D77, Option5!$G$106:$G$117,0)))*conv_2026*H$7</f>
        <v>0</v>
      </c>
      <c r="I77" s="31">
        <f>(INDEX(Option5!I$106:I$117, MATCH($D77, Option5!$G$106:$G$117,0)))*conv_2026*I$7</f>
        <v>0</v>
      </c>
      <c r="J77" s="31">
        <f>(INDEX(Option5!J$106:J$117, MATCH($D77, Option5!$G$106:$G$117,0)))*conv_2026*J$7</f>
        <v>0</v>
      </c>
      <c r="K77" s="31">
        <f>(INDEX(Option5!K$106:K$117, MATCH($D77, Option5!$G$106:$G$117,0)))*conv_2026*K$7</f>
        <v>0</v>
      </c>
      <c r="L77" s="31">
        <f>(INDEX(Option5!L$106:L$117, MATCH($D77, Option5!$G$106:$G$117,0)))*conv_2026*L$7</f>
        <v>0</v>
      </c>
      <c r="M77" s="31">
        <f>(INDEX(Option5!M$106:M$117, MATCH($D77, Option5!$G$106:$G$117,0)))*conv_2026*M$7</f>
        <v>0</v>
      </c>
      <c r="N77" s="31">
        <f>(INDEX(Option5!N$106:N$117, MATCH($D77, Option5!$G$106:$G$117,0)))*conv_2026*N$7</f>
        <v>0</v>
      </c>
      <c r="O77" s="31">
        <f>(INDEX(Option5!O$106:O$117, MATCH($D77, Option5!$G$106:$G$117,0)))*conv_2026*O$7</f>
        <v>0</v>
      </c>
      <c r="P77" s="31">
        <f>(INDEX(Option5!P$106:P$117, MATCH($D77, Option5!$G$106:$G$117,0)))*conv_2026*P$7</f>
        <v>0</v>
      </c>
      <c r="Q77" s="31">
        <f>(INDEX(Option5!Q$106:Q$117, MATCH($D77, Option5!$G$106:$G$117,0)))*conv_2026*Q$7</f>
        <v>0</v>
      </c>
      <c r="R77" s="31">
        <f>(INDEX(Option5!R$106:R$117, MATCH($D77, Option5!$G$106:$G$117,0)))*conv_2026*R$7</f>
        <v>0</v>
      </c>
      <c r="S77" s="31">
        <f>(INDEX(Option5!S$106:S$117, MATCH($D77, Option5!$G$106:$G$117,0)))*conv_2026*S$7</f>
        <v>0</v>
      </c>
      <c r="T77" s="31">
        <f>(INDEX(Option5!T$106:T$117, MATCH($D77, Option5!$G$106:$G$117,0)))*conv_2026*T$7</f>
        <v>0</v>
      </c>
      <c r="U77" s="31">
        <f>(INDEX(Option5!U$106:U$117, MATCH($D77, Option5!$G$106:$G$117,0)))*conv_2026*U$7</f>
        <v>0</v>
      </c>
      <c r="V77" s="31">
        <f>(INDEX(Option5!V$106:V$117, MATCH($D77, Option5!$G$106:$G$117,0)))*conv_2026*V$7</f>
        <v>0</v>
      </c>
      <c r="W77" s="31">
        <f>(INDEX(Option5!W$106:W$117, MATCH($D77, Option5!$G$106:$G$117,0)))*conv_2026*W$7</f>
        <v>0</v>
      </c>
      <c r="X77" s="31">
        <f>(INDEX(Option5!X$106:X$117, MATCH($D77, Option5!$G$106:$G$117,0)))*conv_2026*X$7</f>
        <v>0</v>
      </c>
      <c r="Y77" s="31">
        <f>(INDEX(Option5!Y$106:Y$117, MATCH($D77, Option5!$G$106:$G$117,0)))*conv_2026*Y$7</f>
        <v>0</v>
      </c>
      <c r="Z77" s="31">
        <f>(INDEX(Option5!Z$106:Z$117, MATCH($D77, Option5!$G$106:$G$117,0)))*conv_2026*Z$7</f>
        <v>0</v>
      </c>
      <c r="AA77" s="31">
        <f>(INDEX(Option5!AA$106:AA$117, MATCH($D77, Option5!$G$106:$G$117,0)))*conv_2026*AA$7</f>
        <v>0</v>
      </c>
      <c r="AB77" s="31">
        <f>(INDEX(Option5!AB$106:AB$117, MATCH($D77, Option5!$G$106:$G$117,0)))*conv_2026*AB$7</f>
        <v>0</v>
      </c>
      <c r="AC77" s="31">
        <f>(INDEX(Option5!AC$106:AC$117, MATCH($D77, Option5!$G$106:$G$117,0)))*conv_2026*AC$7</f>
        <v>0</v>
      </c>
      <c r="AD77" s="31">
        <f>(INDEX(Option5!AD$106:AD$117, MATCH($D77, Option5!$G$106:$G$117,0)))*conv_2026*AD$7</f>
        <v>0</v>
      </c>
      <c r="AE77" s="31">
        <f>(INDEX(Option5!AE$106:AE$117, MATCH($D77, Option5!$G$106:$G$117,0)))*conv_2026*AE$7</f>
        <v>0</v>
      </c>
      <c r="AF77" s="31">
        <f>(INDEX(Option5!AF$106:AF$117, MATCH($D77, Option5!$G$106:$G$117,0)))*conv_2026*AF$7</f>
        <v>0</v>
      </c>
      <c r="AG77" s="31">
        <f>(INDEX(Option5!AG$106:AG$117, MATCH($D77, Option5!$G$106:$G$117,0)))*conv_2026*AG$7</f>
        <v>0</v>
      </c>
    </row>
    <row r="78" spans="1:35" s="8" customFormat="1" x14ac:dyDescent="0.2">
      <c r="A78" s="257" t="s">
        <v>157</v>
      </c>
      <c r="B78" s="257" t="str">
        <f>Option5!A116</f>
        <v>sens</v>
      </c>
      <c r="C78" s="257">
        <f>Option5!C116</f>
        <v>0</v>
      </c>
      <c r="D78" s="257" t="str">
        <f t="shared" si="9"/>
        <v>Option 5sens</v>
      </c>
      <c r="E78" s="258"/>
      <c r="F78" s="31">
        <f t="shared" si="8"/>
        <v>0</v>
      </c>
      <c r="H78" s="31">
        <f>(INDEX(Option5!H$106:H$117, MATCH($D78, Option5!$G$106:$G$117,0)))*conv_2026*H$7</f>
        <v>0</v>
      </c>
      <c r="I78" s="31">
        <f>(INDEX(Option5!I$106:I$117, MATCH($D78, Option5!$G$106:$G$117,0)))*conv_2026*I$7</f>
        <v>0</v>
      </c>
      <c r="J78" s="31">
        <f>(INDEX(Option5!J$106:J$117, MATCH($D78, Option5!$G$106:$G$117,0)))*conv_2026*J$7</f>
        <v>0</v>
      </c>
      <c r="K78" s="31">
        <f>(INDEX(Option5!K$106:K$117, MATCH($D78, Option5!$G$106:$G$117,0)))*conv_2026*K$7</f>
        <v>0</v>
      </c>
      <c r="L78" s="31">
        <f>(INDEX(Option5!L$106:L$117, MATCH($D78, Option5!$G$106:$G$117,0)))*conv_2026*L$7</f>
        <v>0</v>
      </c>
      <c r="M78" s="31">
        <f>(INDEX(Option5!M$106:M$117, MATCH($D78, Option5!$G$106:$G$117,0)))*conv_2026*M$7</f>
        <v>0</v>
      </c>
      <c r="N78" s="31">
        <f>(INDEX(Option5!N$106:N$117, MATCH($D78, Option5!$G$106:$G$117,0)))*conv_2026*N$7</f>
        <v>0</v>
      </c>
      <c r="O78" s="31">
        <f>(INDEX(Option5!O$106:O$117, MATCH($D78, Option5!$G$106:$G$117,0)))*conv_2026*O$7</f>
        <v>0</v>
      </c>
      <c r="P78" s="31">
        <f>(INDEX(Option5!P$106:P$117, MATCH($D78, Option5!$G$106:$G$117,0)))*conv_2026*P$7</f>
        <v>0</v>
      </c>
      <c r="Q78" s="31">
        <f>(INDEX(Option5!Q$106:Q$117, MATCH($D78, Option5!$G$106:$G$117,0)))*conv_2026*Q$7</f>
        <v>0</v>
      </c>
      <c r="R78" s="31">
        <f>(INDEX(Option5!R$106:R$117, MATCH($D78, Option5!$G$106:$G$117,0)))*conv_2026*R$7</f>
        <v>0</v>
      </c>
      <c r="S78" s="31">
        <f>(INDEX(Option5!S$106:S$117, MATCH($D78, Option5!$G$106:$G$117,0)))*conv_2026*S$7</f>
        <v>0</v>
      </c>
      <c r="T78" s="31">
        <f>(INDEX(Option5!T$106:T$117, MATCH($D78, Option5!$G$106:$G$117,0)))*conv_2026*T$7</f>
        <v>0</v>
      </c>
      <c r="U78" s="31">
        <f>(INDEX(Option5!U$106:U$117, MATCH($D78, Option5!$G$106:$G$117,0)))*conv_2026*U$7</f>
        <v>0</v>
      </c>
      <c r="V78" s="31">
        <f>(INDEX(Option5!V$106:V$117, MATCH($D78, Option5!$G$106:$G$117,0)))*conv_2026*V$7</f>
        <v>0</v>
      </c>
      <c r="W78" s="31">
        <f>(INDEX(Option5!W$106:W$117, MATCH($D78, Option5!$G$106:$G$117,0)))*conv_2026*W$7</f>
        <v>0</v>
      </c>
      <c r="X78" s="31">
        <f>(INDEX(Option5!X$106:X$117, MATCH($D78, Option5!$G$106:$G$117,0)))*conv_2026*X$7</f>
        <v>0</v>
      </c>
      <c r="Y78" s="31">
        <f>(INDEX(Option5!Y$106:Y$117, MATCH($D78, Option5!$G$106:$G$117,0)))*conv_2026*Y$7</f>
        <v>0</v>
      </c>
      <c r="Z78" s="31">
        <f>(INDEX(Option5!Z$106:Z$117, MATCH($D78, Option5!$G$106:$G$117,0)))*conv_2026*Z$7</f>
        <v>0</v>
      </c>
      <c r="AA78" s="31">
        <f>(INDEX(Option5!AA$106:AA$117, MATCH($D78, Option5!$G$106:$G$117,0)))*conv_2026*AA$7</f>
        <v>0</v>
      </c>
      <c r="AB78" s="31">
        <f>(INDEX(Option5!AB$106:AB$117, MATCH($D78, Option5!$G$106:$G$117,0)))*conv_2026*AB$7</f>
        <v>0</v>
      </c>
      <c r="AC78" s="31">
        <f>(INDEX(Option5!AC$106:AC$117, MATCH($D78, Option5!$G$106:$G$117,0)))*conv_2026*AC$7</f>
        <v>0</v>
      </c>
      <c r="AD78" s="31">
        <f>(INDEX(Option5!AD$106:AD$117, MATCH($D78, Option5!$G$106:$G$117,0)))*conv_2026*AD$7</f>
        <v>0</v>
      </c>
      <c r="AE78" s="31">
        <f>(INDEX(Option5!AE$106:AE$117, MATCH($D78, Option5!$G$106:$G$117,0)))*conv_2026*AE$7</f>
        <v>0</v>
      </c>
      <c r="AF78" s="31">
        <f>(INDEX(Option5!AF$106:AF$117, MATCH($D78, Option5!$G$106:$G$117,0)))*conv_2026*AF$7</f>
        <v>0</v>
      </c>
      <c r="AG78" s="31">
        <f>(INDEX(Option5!AG$106:AG$117, MATCH($D78, Option5!$G$106:$G$117,0)))*conv_2026*AG$7</f>
        <v>0</v>
      </c>
    </row>
    <row r="79" spans="1:35" s="8" customFormat="1" x14ac:dyDescent="0.2">
      <c r="A79" s="257" t="s">
        <v>157</v>
      </c>
      <c r="B79" s="257" t="str">
        <f>Option5!A117</f>
        <v>sens</v>
      </c>
      <c r="C79" s="257">
        <f>Option5!C117</f>
        <v>0</v>
      </c>
      <c r="D79" s="257" t="str">
        <f t="shared" si="9"/>
        <v>Option 5sens</v>
      </c>
      <c r="E79" s="258"/>
      <c r="F79" s="31">
        <f t="shared" si="8"/>
        <v>0</v>
      </c>
      <c r="H79" s="31">
        <f>(INDEX(Option5!H$106:H$117, MATCH($D79, Option5!$G$106:$G$117,0)))*conv_2026*H$7</f>
        <v>0</v>
      </c>
      <c r="I79" s="31">
        <f>(INDEX(Option5!I$106:I$117, MATCH($D79, Option5!$G$106:$G$117,0)))*conv_2026*I$7</f>
        <v>0</v>
      </c>
      <c r="J79" s="31">
        <f>(INDEX(Option5!J$106:J$117, MATCH($D79, Option5!$G$106:$G$117,0)))*conv_2026*J$7</f>
        <v>0</v>
      </c>
      <c r="K79" s="31">
        <f>(INDEX(Option5!K$106:K$117, MATCH($D79, Option5!$G$106:$G$117,0)))*conv_2026*K$7</f>
        <v>0</v>
      </c>
      <c r="L79" s="31">
        <f>(INDEX(Option5!L$106:L$117, MATCH($D79, Option5!$G$106:$G$117,0)))*conv_2026*L$7</f>
        <v>0</v>
      </c>
      <c r="M79" s="31">
        <f>(INDEX(Option5!M$106:M$117, MATCH($D79, Option5!$G$106:$G$117,0)))*conv_2026*M$7</f>
        <v>0</v>
      </c>
      <c r="N79" s="31">
        <f>(INDEX(Option5!N$106:N$117, MATCH($D79, Option5!$G$106:$G$117,0)))*conv_2026*N$7</f>
        <v>0</v>
      </c>
      <c r="O79" s="31">
        <f>(INDEX(Option5!O$106:O$117, MATCH($D79, Option5!$G$106:$G$117,0)))*conv_2026*O$7</f>
        <v>0</v>
      </c>
      <c r="P79" s="31">
        <f>(INDEX(Option5!P$106:P$117, MATCH($D79, Option5!$G$106:$G$117,0)))*conv_2026*P$7</f>
        <v>0</v>
      </c>
      <c r="Q79" s="31">
        <f>(INDEX(Option5!Q$106:Q$117, MATCH($D79, Option5!$G$106:$G$117,0)))*conv_2026*Q$7</f>
        <v>0</v>
      </c>
      <c r="R79" s="31">
        <f>(INDEX(Option5!R$106:R$117, MATCH($D79, Option5!$G$106:$G$117,0)))*conv_2026*R$7</f>
        <v>0</v>
      </c>
      <c r="S79" s="31">
        <f>(INDEX(Option5!S$106:S$117, MATCH($D79, Option5!$G$106:$G$117,0)))*conv_2026*S$7</f>
        <v>0</v>
      </c>
      <c r="T79" s="31">
        <f>(INDEX(Option5!T$106:T$117, MATCH($D79, Option5!$G$106:$G$117,0)))*conv_2026*T$7</f>
        <v>0</v>
      </c>
      <c r="U79" s="31">
        <f>(INDEX(Option5!U$106:U$117, MATCH($D79, Option5!$G$106:$G$117,0)))*conv_2026*U$7</f>
        <v>0</v>
      </c>
      <c r="V79" s="31">
        <f>(INDEX(Option5!V$106:V$117, MATCH($D79, Option5!$G$106:$G$117,0)))*conv_2026*V$7</f>
        <v>0</v>
      </c>
      <c r="W79" s="31">
        <f>(INDEX(Option5!W$106:W$117, MATCH($D79, Option5!$G$106:$G$117,0)))*conv_2026*W$7</f>
        <v>0</v>
      </c>
      <c r="X79" s="31">
        <f>(INDEX(Option5!X$106:X$117, MATCH($D79, Option5!$G$106:$G$117,0)))*conv_2026*X$7</f>
        <v>0</v>
      </c>
      <c r="Y79" s="31">
        <f>(INDEX(Option5!Y$106:Y$117, MATCH($D79, Option5!$G$106:$G$117,0)))*conv_2026*Y$7</f>
        <v>0</v>
      </c>
      <c r="Z79" s="31">
        <f>(INDEX(Option5!Z$106:Z$117, MATCH($D79, Option5!$G$106:$G$117,0)))*conv_2026*Z$7</f>
        <v>0</v>
      </c>
      <c r="AA79" s="31">
        <f>(INDEX(Option5!AA$106:AA$117, MATCH($D79, Option5!$G$106:$G$117,0)))*conv_2026*AA$7</f>
        <v>0</v>
      </c>
      <c r="AB79" s="31">
        <f>(INDEX(Option5!AB$106:AB$117, MATCH($D79, Option5!$G$106:$G$117,0)))*conv_2026*AB$7</f>
        <v>0</v>
      </c>
      <c r="AC79" s="31">
        <f>(INDEX(Option5!AC$106:AC$117, MATCH($D79, Option5!$G$106:$G$117,0)))*conv_2026*AC$7</f>
        <v>0</v>
      </c>
      <c r="AD79" s="31">
        <f>(INDEX(Option5!AD$106:AD$117, MATCH($D79, Option5!$G$106:$G$117,0)))*conv_2026*AD$7</f>
        <v>0</v>
      </c>
      <c r="AE79" s="31">
        <f>(INDEX(Option5!AE$106:AE$117, MATCH($D79, Option5!$G$106:$G$117,0)))*conv_2026*AE$7</f>
        <v>0</v>
      </c>
      <c r="AF79" s="31">
        <f>(INDEX(Option5!AF$106:AF$117, MATCH($D79, Option5!$G$106:$G$117,0)))*conv_2026*AF$7</f>
        <v>0</v>
      </c>
      <c r="AG79" s="31">
        <f>(INDEX(Option5!AG$106:AG$117, MATCH($D79, Option5!$G$106:$G$117,0)))*conv_2026*AG$7</f>
        <v>0</v>
      </c>
    </row>
    <row r="80" spans="1:35" s="8" customFormat="1" x14ac:dyDescent="0.2">
      <c r="F80" s="253"/>
    </row>
    <row r="81" spans="1:34" s="8" customFormat="1" x14ac:dyDescent="0.2">
      <c r="F81" s="253"/>
    </row>
    <row r="82" spans="1:34" s="8" customFormat="1" x14ac:dyDescent="0.2">
      <c r="F82" s="253"/>
    </row>
    <row r="83" spans="1:34" s="8" customFormat="1" x14ac:dyDescent="0.2">
      <c r="F83" s="253"/>
    </row>
    <row r="84" spans="1:34" s="8" customFormat="1" ht="15" x14ac:dyDescent="0.25">
      <c r="A84" s="205" t="s">
        <v>162</v>
      </c>
      <c r="B84" s="54"/>
      <c r="C84" s="19"/>
      <c r="D84" s="19"/>
      <c r="E84" s="83"/>
      <c r="F84" s="19"/>
      <c r="G84" s="226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10"/>
      <c r="AH84" s="10"/>
    </row>
    <row r="85" spans="1:34" s="8" customFormat="1" x14ac:dyDescent="0.2">
      <c r="F85" s="253"/>
    </row>
    <row r="86" spans="1:34" s="8" customFormat="1" x14ac:dyDescent="0.2">
      <c r="F86" s="253"/>
    </row>
    <row r="87" spans="1:34" s="8" customFormat="1" x14ac:dyDescent="0.2">
      <c r="E87" s="253"/>
    </row>
    <row r="88" spans="1:34" s="8" customFormat="1" x14ac:dyDescent="0.2">
      <c r="C88" s="280" t="b" cm="1">
        <f t="array" ref="C88:G88">TRANSPOSE(Data!F9:F13)</f>
        <v>0</v>
      </c>
      <c r="D88" s="280" t="b">
        <v>0</v>
      </c>
      <c r="E88" s="281" t="b">
        <v>0</v>
      </c>
      <c r="F88" s="280" t="b">
        <v>1</v>
      </c>
      <c r="G88" s="280" t="b">
        <v>1</v>
      </c>
      <c r="K88" s="8" t="b">
        <f>AND(_xlfn.ANCHORARRAY(C88))</f>
        <v>0</v>
      </c>
    </row>
    <row r="89" spans="1:34" s="8" customFormat="1" x14ac:dyDescent="0.2">
      <c r="A89" s="59"/>
      <c r="B89" s="59"/>
      <c r="C89" s="282" t="str" cm="1">
        <f t="array" ref="C89:G89">TRANSPOSE(options)</f>
        <v>Option 1 (base case)</v>
      </c>
      <c r="D89" s="282" t="str">
        <v>Option 2</v>
      </c>
      <c r="E89" s="282" t="str">
        <v>Option 3</v>
      </c>
      <c r="F89" s="282" t="str">
        <v>Option 4</v>
      </c>
      <c r="G89" s="282" t="str">
        <v>Option 5</v>
      </c>
      <c r="I89" s="282" t="s">
        <v>232</v>
      </c>
      <c r="K89" s="288" t="s">
        <v>233</v>
      </c>
    </row>
    <row r="90" spans="1:34" s="8" customFormat="1" x14ac:dyDescent="0.2">
      <c r="A90" s="266" t="s">
        <v>121</v>
      </c>
      <c r="B90" s="266" t="s">
        <v>223</v>
      </c>
      <c r="C90" s="105">
        <f t="shared" ref="C90:G98" si="10">IF(OR($B90=0,C$88),"", INDEX($F$14:$F$81, MATCH(C$89&amp;$A90,$D$14:$D$81,0))/10^6)</f>
        <v>0</v>
      </c>
      <c r="D90" s="105">
        <f t="shared" si="10"/>
        <v>12.339869370222742</v>
      </c>
      <c r="E90" s="105">
        <f t="shared" si="10"/>
        <v>11.44719862633789</v>
      </c>
      <c r="F90" s="105" t="str">
        <f t="shared" si="10"/>
        <v/>
      </c>
      <c r="G90" s="105" t="str">
        <f t="shared" si="10"/>
        <v/>
      </c>
      <c r="H90" s="189"/>
      <c r="I90" s="105">
        <f t="shared" ref="I90:I98" si="11">_xlfn.MAXIFS(C90:G90,_xlfn.ANCHORARRAY( C$88),FALSE)</f>
        <v>12.339869370222742</v>
      </c>
      <c r="K90" s="8" t="str">
        <f t="shared" ref="K90:K98" si="12">IF(OR(B90=0,$K$88),"", INDEX(_xlfn.ANCHORARRAY($C$89), MATCH(I90, $C90:$G90,0)))</f>
        <v>Option 2</v>
      </c>
    </row>
    <row r="91" spans="1:34" s="8" customFormat="1" x14ac:dyDescent="0.2">
      <c r="A91" s="266" t="str">
        <f>"sens"&amp;Assumptions!B111</f>
        <v>sens1</v>
      </c>
      <c r="B91" s="266" t="str">
        <f>Assumptions!C111</f>
        <v>Capex 10% higher</v>
      </c>
      <c r="C91" s="105">
        <f t="shared" si="10"/>
        <v>0</v>
      </c>
      <c r="D91" s="105">
        <f t="shared" si="10"/>
        <v>11.700612601875267</v>
      </c>
      <c r="E91" s="105">
        <f t="shared" si="10"/>
        <v>11.038012393667554</v>
      </c>
      <c r="F91" s="105" t="str">
        <f t="shared" si="10"/>
        <v/>
      </c>
      <c r="G91" s="105" t="str">
        <f t="shared" si="10"/>
        <v/>
      </c>
      <c r="H91" s="189"/>
      <c r="I91" s="105">
        <f t="shared" si="11"/>
        <v>11.700612601875267</v>
      </c>
      <c r="K91" s="8" t="str">
        <f t="shared" si="12"/>
        <v>Option 2</v>
      </c>
    </row>
    <row r="92" spans="1:34" s="8" customFormat="1" x14ac:dyDescent="0.2">
      <c r="A92" s="266" t="str">
        <f>"sens"&amp;Assumptions!B112</f>
        <v>sens2</v>
      </c>
      <c r="B92" s="266" t="str">
        <f>Assumptions!C112</f>
        <v>Capex 10% lower</v>
      </c>
      <c r="C92" s="105">
        <f t="shared" si="10"/>
        <v>0</v>
      </c>
      <c r="D92" s="105">
        <f t="shared" si="10"/>
        <v>12.979126138570217</v>
      </c>
      <c r="E92" s="105">
        <f t="shared" si="10"/>
        <v>11.856384859008225</v>
      </c>
      <c r="F92" s="105" t="str">
        <f t="shared" si="10"/>
        <v/>
      </c>
      <c r="G92" s="105" t="str">
        <f t="shared" si="10"/>
        <v/>
      </c>
      <c r="H92" s="189"/>
      <c r="I92" s="105">
        <f t="shared" si="11"/>
        <v>12.979126138570217</v>
      </c>
      <c r="K92" s="8" t="str">
        <f t="shared" si="12"/>
        <v>Option 2</v>
      </c>
    </row>
    <row r="93" spans="1:34" s="8" customFormat="1" x14ac:dyDescent="0.2">
      <c r="A93" s="266" t="str">
        <f>"sens"&amp;Assumptions!B113</f>
        <v>sens3</v>
      </c>
      <c r="B93" s="266" t="str">
        <f>Assumptions!C113</f>
        <v>Total benefits 10% higher</v>
      </c>
      <c r="C93" s="105">
        <f t="shared" si="10"/>
        <v>0</v>
      </c>
      <c r="D93" s="105">
        <f t="shared" si="10"/>
        <v>14.213113075592492</v>
      </c>
      <c r="E93" s="105">
        <f t="shared" si="10"/>
        <v>13.001104721642015</v>
      </c>
      <c r="F93" s="105" t="str">
        <f t="shared" si="10"/>
        <v/>
      </c>
      <c r="G93" s="105" t="str">
        <f t="shared" si="10"/>
        <v/>
      </c>
      <c r="H93" s="189"/>
      <c r="I93" s="105">
        <f t="shared" si="11"/>
        <v>14.213113075592492</v>
      </c>
      <c r="K93" s="8" t="str">
        <f t="shared" si="12"/>
        <v>Option 2</v>
      </c>
    </row>
    <row r="94" spans="1:34" s="8" customFormat="1" x14ac:dyDescent="0.2">
      <c r="A94" s="266" t="str">
        <f>"sens"&amp;Assumptions!B114</f>
        <v>sens4</v>
      </c>
      <c r="B94" s="266" t="str">
        <f>Assumptions!C114</f>
        <v>Total benefits 10% lower</v>
      </c>
      <c r="C94" s="105">
        <f t="shared" si="10"/>
        <v>0</v>
      </c>
      <c r="D94" s="105">
        <f t="shared" si="10"/>
        <v>10.466625664852993</v>
      </c>
      <c r="E94" s="105">
        <f t="shared" si="10"/>
        <v>9.8932925310337634</v>
      </c>
      <c r="F94" s="105" t="str">
        <f t="shared" si="10"/>
        <v/>
      </c>
      <c r="G94" s="105" t="str">
        <f t="shared" si="10"/>
        <v/>
      </c>
      <c r="H94" s="189"/>
      <c r="I94" s="105">
        <f t="shared" si="11"/>
        <v>10.466625664852993</v>
      </c>
      <c r="K94" s="8" t="str">
        <f t="shared" si="12"/>
        <v>Option 2</v>
      </c>
    </row>
    <row r="95" spans="1:34" s="8" customFormat="1" x14ac:dyDescent="0.2">
      <c r="A95" s="266" t="str">
        <f>"sens"&amp;Assumptions!B115</f>
        <v>sens5</v>
      </c>
      <c r="B95" s="266" t="str">
        <f>Assumptions!C115</f>
        <v>Capex 10% higher &amp; Total benefits 10% lower</v>
      </c>
      <c r="C95" s="105">
        <f t="shared" si="10"/>
        <v>0</v>
      </c>
      <c r="D95" s="105">
        <f t="shared" si="10"/>
        <v>9.8273688965055186</v>
      </c>
      <c r="E95" s="105">
        <f t="shared" si="10"/>
        <v>9.4841062983634288</v>
      </c>
      <c r="F95" s="105" t="str">
        <f t="shared" si="10"/>
        <v/>
      </c>
      <c r="G95" s="105" t="str">
        <f t="shared" si="10"/>
        <v/>
      </c>
      <c r="H95" s="189"/>
      <c r="I95" s="105">
        <f t="shared" si="11"/>
        <v>9.8273688965055186</v>
      </c>
      <c r="K95" s="8" t="str">
        <f t="shared" si="12"/>
        <v>Option 2</v>
      </c>
    </row>
    <row r="96" spans="1:34" s="8" customFormat="1" x14ac:dyDescent="0.2">
      <c r="A96" s="266" t="str">
        <f>"sens"&amp;Assumptions!B116</f>
        <v>sens</v>
      </c>
      <c r="B96" s="266">
        <f>Assumptions!C116</f>
        <v>0</v>
      </c>
      <c r="C96" s="105" t="str">
        <f t="shared" si="10"/>
        <v/>
      </c>
      <c r="D96" s="105" t="str">
        <f t="shared" si="10"/>
        <v/>
      </c>
      <c r="E96" s="105" t="str">
        <f t="shared" si="10"/>
        <v/>
      </c>
      <c r="F96" s="105" t="str">
        <f t="shared" si="10"/>
        <v/>
      </c>
      <c r="G96" s="105" t="str">
        <f t="shared" si="10"/>
        <v/>
      </c>
      <c r="H96" s="189"/>
      <c r="I96" s="105">
        <f t="shared" si="11"/>
        <v>0</v>
      </c>
      <c r="K96" s="8" t="str">
        <f t="shared" si="12"/>
        <v/>
      </c>
    </row>
    <row r="97" spans="1:11" x14ac:dyDescent="0.2">
      <c r="A97" s="266" t="str">
        <f>"sens"&amp;Assumptions!B117</f>
        <v>sens</v>
      </c>
      <c r="B97" s="266">
        <f>Assumptions!C117</f>
        <v>0</v>
      </c>
      <c r="C97" s="105" t="str">
        <f t="shared" si="10"/>
        <v/>
      </c>
      <c r="D97" s="105" t="str">
        <f t="shared" si="10"/>
        <v/>
      </c>
      <c r="E97" s="105" t="str">
        <f t="shared" si="10"/>
        <v/>
      </c>
      <c r="F97" s="105" t="str">
        <f t="shared" si="10"/>
        <v/>
      </c>
      <c r="G97" s="105" t="str">
        <f t="shared" si="10"/>
        <v/>
      </c>
      <c r="H97" s="287"/>
      <c r="I97" s="105">
        <f t="shared" si="11"/>
        <v>0</v>
      </c>
      <c r="K97" s="8" t="str">
        <f t="shared" si="12"/>
        <v/>
      </c>
    </row>
    <row r="98" spans="1:11" x14ac:dyDescent="0.2">
      <c r="A98" s="266" t="str">
        <f>"sens"&amp;Assumptions!B118</f>
        <v>sens</v>
      </c>
      <c r="B98" s="266">
        <f>Assumptions!C118</f>
        <v>0</v>
      </c>
      <c r="C98" s="105" t="str">
        <f t="shared" si="10"/>
        <v/>
      </c>
      <c r="D98" s="105" t="str">
        <f t="shared" si="10"/>
        <v/>
      </c>
      <c r="E98" s="105" t="str">
        <f t="shared" si="10"/>
        <v/>
      </c>
      <c r="F98" s="105" t="str">
        <f t="shared" si="10"/>
        <v/>
      </c>
      <c r="G98" s="105" t="str">
        <f t="shared" si="10"/>
        <v/>
      </c>
      <c r="H98" s="287"/>
      <c r="I98" s="105">
        <f t="shared" si="11"/>
        <v>0</v>
      </c>
      <c r="K98" s="8" t="str">
        <f t="shared" si="12"/>
        <v/>
      </c>
    </row>
    <row r="99" spans="1:11" x14ac:dyDescent="0.2">
      <c r="C99" s="31"/>
      <c r="E99"/>
      <c r="F99" s="10"/>
    </row>
    <row r="100" spans="1:11" x14ac:dyDescent="0.2">
      <c r="E100"/>
      <c r="F100" s="10"/>
    </row>
    <row r="101" spans="1:11" x14ac:dyDescent="0.2">
      <c r="E101"/>
      <c r="F101" s="10"/>
    </row>
    <row r="102" spans="1:11" x14ac:dyDescent="0.2">
      <c r="E102"/>
      <c r="F102" s="10"/>
    </row>
    <row r="103" spans="1:11" x14ac:dyDescent="0.2">
      <c r="E103"/>
      <c r="F103" s="10"/>
    </row>
    <row r="104" spans="1:11" x14ac:dyDescent="0.2">
      <c r="E104"/>
      <c r="F104" s="10"/>
    </row>
    <row r="105" spans="1:11" x14ac:dyDescent="0.2">
      <c r="E105"/>
      <c r="F105" s="10"/>
    </row>
    <row r="106" spans="1:11" x14ac:dyDescent="0.2"/>
    <row r="107" spans="1:11" x14ac:dyDescent="0.2"/>
    <row r="108" spans="1:11" x14ac:dyDescent="0.2"/>
    <row r="109" spans="1:11" x14ac:dyDescent="0.2"/>
    <row r="110" spans="1:11" x14ac:dyDescent="0.2"/>
    <row r="111" spans="1:11" x14ac:dyDescent="0.2"/>
    <row r="112" spans="1:11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  <row r="963" x14ac:dyDescent="0.2"/>
    <row r="96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  <row r="981" x14ac:dyDescent="0.2"/>
    <row r="982" x14ac:dyDescent="0.2"/>
    <row r="983" x14ac:dyDescent="0.2"/>
    <row r="984" x14ac:dyDescent="0.2"/>
    <row r="985" x14ac:dyDescent="0.2"/>
    <row r="986" x14ac:dyDescent="0.2"/>
    <row r="987" x14ac:dyDescent="0.2"/>
    <row r="988" x14ac:dyDescent="0.2"/>
    <row r="989" x14ac:dyDescent="0.2"/>
    <row r="990" x14ac:dyDescent="0.2"/>
    <row r="991" x14ac:dyDescent="0.2"/>
    <row r="992" x14ac:dyDescent="0.2"/>
    <row r="993" x14ac:dyDescent="0.2"/>
    <row r="994" x14ac:dyDescent="0.2"/>
    <row r="995" x14ac:dyDescent="0.2"/>
    <row r="996" x14ac:dyDescent="0.2"/>
    <row r="997" x14ac:dyDescent="0.2"/>
    <row r="998" x14ac:dyDescent="0.2"/>
    <row r="999" x14ac:dyDescent="0.2"/>
    <row r="1000" x14ac:dyDescent="0.2"/>
    <row r="1001" x14ac:dyDescent="0.2"/>
    <row r="1002" x14ac:dyDescent="0.2"/>
    <row r="1003" x14ac:dyDescent="0.2"/>
    <row r="1004" x14ac:dyDescent="0.2"/>
    <row r="1005" x14ac:dyDescent="0.2"/>
    <row r="1006" x14ac:dyDescent="0.2"/>
    <row r="1007" x14ac:dyDescent="0.2"/>
    <row r="1008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  <row r="1281" x14ac:dyDescent="0.2"/>
    <row r="1282" x14ac:dyDescent="0.2"/>
    <row r="1283" x14ac:dyDescent="0.2"/>
    <row r="1284" x14ac:dyDescent="0.2"/>
    <row r="1285" x14ac:dyDescent="0.2"/>
    <row r="1286" x14ac:dyDescent="0.2"/>
    <row r="1287" x14ac:dyDescent="0.2"/>
    <row r="1288" x14ac:dyDescent="0.2"/>
    <row r="1289" x14ac:dyDescent="0.2"/>
    <row r="1290" x14ac:dyDescent="0.2"/>
    <row r="1291" x14ac:dyDescent="0.2"/>
    <row r="1292" x14ac:dyDescent="0.2"/>
    <row r="1293" x14ac:dyDescent="0.2"/>
    <row r="1294" x14ac:dyDescent="0.2"/>
    <row r="1295" x14ac:dyDescent="0.2"/>
    <row r="1296" x14ac:dyDescent="0.2"/>
    <row r="1297" x14ac:dyDescent="0.2"/>
    <row r="1298" x14ac:dyDescent="0.2"/>
    <row r="1299" x14ac:dyDescent="0.2"/>
    <row r="1300" x14ac:dyDescent="0.2"/>
    <row r="1301" x14ac:dyDescent="0.2"/>
    <row r="1302" x14ac:dyDescent="0.2"/>
    <row r="1303" x14ac:dyDescent="0.2"/>
    <row r="1304" x14ac:dyDescent="0.2"/>
    <row r="1305" x14ac:dyDescent="0.2"/>
    <row r="1306" x14ac:dyDescent="0.2"/>
    <row r="1307" x14ac:dyDescent="0.2"/>
    <row r="1308" x14ac:dyDescent="0.2"/>
    <row r="1309" x14ac:dyDescent="0.2"/>
    <row r="1310" x14ac:dyDescent="0.2"/>
    <row r="1311" x14ac:dyDescent="0.2"/>
    <row r="1312" x14ac:dyDescent="0.2"/>
    <row r="1313" x14ac:dyDescent="0.2"/>
    <row r="1314" x14ac:dyDescent="0.2"/>
    <row r="1315" x14ac:dyDescent="0.2"/>
    <row r="1316" x14ac:dyDescent="0.2"/>
    <row r="1317" x14ac:dyDescent="0.2"/>
    <row r="1318" x14ac:dyDescent="0.2"/>
    <row r="1319" x14ac:dyDescent="0.2"/>
    <row r="1320" x14ac:dyDescent="0.2"/>
    <row r="1321" x14ac:dyDescent="0.2"/>
    <row r="1322" x14ac:dyDescent="0.2"/>
    <row r="1323" x14ac:dyDescent="0.2"/>
    <row r="1324" x14ac:dyDescent="0.2"/>
    <row r="1325" x14ac:dyDescent="0.2"/>
    <row r="1326" x14ac:dyDescent="0.2"/>
    <row r="1327" x14ac:dyDescent="0.2"/>
    <row r="1328" x14ac:dyDescent="0.2"/>
  </sheetData>
  <pageMargins left="0.25" right="0.25" top="0.75" bottom="0.75" header="0.3" footer="0.3"/>
  <pageSetup paperSize="9" scale="3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D3428-00E1-42B5-A5D2-98BBD4517841}">
  <sheetPr codeName="Sheet10">
    <tabColor rgb="FFFFFF00"/>
  </sheetPr>
  <dimension ref="A1:AJ58"/>
  <sheetViews>
    <sheetView showGridLines="0" zoomScale="90" zoomScaleNormal="9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defaultColWidth="8" defaultRowHeight="12.75" x14ac:dyDescent="0.2"/>
  <cols>
    <col min="1" max="1" width="2.625" style="1" customWidth="1"/>
    <col min="2" max="2" width="10.75" style="1" customWidth="1"/>
    <col min="3" max="3" width="17" style="1" customWidth="1"/>
    <col min="4" max="4" width="12.75" style="1" customWidth="1"/>
    <col min="5" max="5" width="10.875" style="2" customWidth="1"/>
    <col min="6" max="6" width="10.875" style="353" customWidth="1"/>
    <col min="7" max="22" width="10.875" style="2" customWidth="1"/>
    <col min="23" max="28" width="8.625" style="12" customWidth="1"/>
    <col min="29" max="29" width="12.125" style="12" customWidth="1"/>
    <col min="30" max="30" width="8.625" style="12" customWidth="1"/>
    <col min="31" max="31" width="9.5" style="1" bestFit="1" customWidth="1"/>
    <col min="32" max="16384" width="8" style="1"/>
  </cols>
  <sheetData>
    <row r="1" spans="1:36" ht="18.75" x14ac:dyDescent="0.3">
      <c r="A1" s="15" t="str">
        <f>bus</f>
        <v>CitiPower</v>
      </c>
      <c r="B1" s="11"/>
      <c r="C1" s="11"/>
      <c r="D1" s="11"/>
      <c r="E1" s="351"/>
      <c r="F1" s="352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16"/>
      <c r="X1" s="316"/>
      <c r="Y1" s="316"/>
      <c r="Z1" s="316"/>
      <c r="AA1" s="316"/>
      <c r="AB1" s="316"/>
      <c r="AC1" s="316"/>
      <c r="AD1" s="316"/>
    </row>
    <row r="2" spans="1:36" ht="18.75" x14ac:dyDescent="0.3">
      <c r="A2" s="56" t="str">
        <f>proj</f>
        <v>Relay replacements</v>
      </c>
      <c r="B2" s="11"/>
      <c r="C2" s="11"/>
      <c r="D2" s="11"/>
      <c r="E2" s="351"/>
      <c r="F2" s="352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16"/>
      <c r="X2" s="316"/>
      <c r="Y2" s="316"/>
      <c r="Z2" s="316"/>
      <c r="AA2" s="316"/>
      <c r="AB2" s="316"/>
      <c r="AC2" s="316"/>
      <c r="AD2" s="316"/>
    </row>
    <row r="3" spans="1:36" ht="18.75" x14ac:dyDescent="0.3">
      <c r="A3" s="5" t="s">
        <v>245</v>
      </c>
      <c r="B3" s="317"/>
      <c r="C3" s="5"/>
      <c r="D3" s="5"/>
    </row>
    <row r="5" spans="1:36" ht="15" x14ac:dyDescent="0.2">
      <c r="A5" s="318"/>
      <c r="B5" s="318"/>
      <c r="C5" s="318"/>
      <c r="D5" s="318"/>
      <c r="E5" s="354"/>
      <c r="F5" s="355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19"/>
      <c r="X5" s="319"/>
      <c r="Y5" s="319"/>
      <c r="Z5" s="319"/>
      <c r="AA5" s="319"/>
      <c r="AB5" s="319"/>
      <c r="AC5" s="319"/>
      <c r="AD5" s="319"/>
    </row>
    <row r="6" spans="1:36" x14ac:dyDescent="0.2">
      <c r="C6" s="3"/>
      <c r="D6" s="3"/>
    </row>
    <row r="7" spans="1:36" ht="15" x14ac:dyDescent="0.25">
      <c r="A7" s="19"/>
      <c r="B7" s="19"/>
      <c r="C7" s="19"/>
      <c r="D7" s="19"/>
      <c r="E7" s="356"/>
      <c r="F7" s="356"/>
      <c r="G7" s="20"/>
      <c r="H7" s="20"/>
      <c r="I7" s="400">
        <f>'Option1 (base case)'!H9</f>
        <v>46203</v>
      </c>
      <c r="J7" s="20" t="str">
        <f>'Option1 (base case)'!I9</f>
        <v>2026-27</v>
      </c>
      <c r="K7" s="20" t="str">
        <f>'Option1 (base case)'!J9</f>
        <v>2027-28</v>
      </c>
      <c r="L7" s="20" t="str">
        <f>'Option1 (base case)'!K9</f>
        <v>2028-29</v>
      </c>
      <c r="M7" s="20" t="str">
        <f>'Option1 (base case)'!L9</f>
        <v>2029-30</v>
      </c>
      <c r="N7" s="20" t="str">
        <f>'Option1 (base case)'!M9</f>
        <v>2030-31</v>
      </c>
      <c r="O7" s="20" t="str">
        <f>'Option1 (base case)'!N9</f>
        <v>2031-32</v>
      </c>
      <c r="P7" s="20" t="str">
        <f>'Option1 (base case)'!O9</f>
        <v>2032-33</v>
      </c>
      <c r="Q7" s="20" t="str">
        <f>'Option1 (base case)'!P9</f>
        <v>2033-34</v>
      </c>
      <c r="R7" s="20" t="str">
        <f>'Option1 (base case)'!Q9</f>
        <v>2034-35</v>
      </c>
      <c r="S7" s="20" t="str">
        <f>'Option1 (base case)'!R9</f>
        <v>2035-36</v>
      </c>
      <c r="T7" s="20" t="str">
        <f>'Option1 (base case)'!S9</f>
        <v>2036-37</v>
      </c>
      <c r="U7" s="20" t="str">
        <f>'Option1 (base case)'!T9</f>
        <v>2037-38</v>
      </c>
      <c r="V7" s="20" t="str">
        <f>'Option1 (base case)'!U9</f>
        <v>2038-39</v>
      </c>
      <c r="W7" s="20" t="str">
        <f>'Option1 (base case)'!V9</f>
        <v>2039-40</v>
      </c>
      <c r="X7" s="20" t="str">
        <f>'Option1 (base case)'!W9</f>
        <v>2040-41</v>
      </c>
      <c r="Y7" s="20" t="str">
        <f>'Option1 (base case)'!X9</f>
        <v>2041-42</v>
      </c>
      <c r="Z7" s="20" t="str">
        <f>'Option1 (base case)'!Y9</f>
        <v>2042-43</v>
      </c>
      <c r="AA7" s="20" t="str">
        <f>'Option1 (base case)'!Z9</f>
        <v>2043-44</v>
      </c>
      <c r="AB7" s="20" t="str">
        <f>'Option1 (base case)'!AA9</f>
        <v>2044-45</v>
      </c>
      <c r="AC7" s="20" t="str">
        <f>'Option1 (base case)'!AB9</f>
        <v>2045-46</v>
      </c>
      <c r="AD7" s="20" t="str">
        <f>'Option1 (base case)'!AC9</f>
        <v>2046-47</v>
      </c>
      <c r="AE7" s="20" t="str">
        <f>'Option1 (base case)'!AD9</f>
        <v>2047-48</v>
      </c>
      <c r="AF7" s="20" t="str">
        <f>'Option1 (base case)'!AE9</f>
        <v>2048-49</v>
      </c>
      <c r="AG7" s="20" t="str">
        <f>'Option1 (base case)'!AF9</f>
        <v>2049-50</v>
      </c>
      <c r="AH7" s="20" t="str">
        <f>'Option1 (base case)'!AG9</f>
        <v>2050-51</v>
      </c>
      <c r="AI7" s="2"/>
      <c r="AJ7" s="2"/>
    </row>
    <row r="8" spans="1:36" ht="15" x14ac:dyDescent="0.25">
      <c r="B8" s="322"/>
      <c r="C8" s="322"/>
      <c r="D8" s="322"/>
      <c r="E8" s="322"/>
      <c r="F8" s="322"/>
      <c r="G8" s="322"/>
      <c r="H8" s="322"/>
      <c r="I8" s="322"/>
      <c r="J8" s="322"/>
    </row>
    <row r="9" spans="1:36" ht="15" x14ac:dyDescent="0.25">
      <c r="B9" s="322"/>
      <c r="C9" s="322"/>
      <c r="D9" s="322"/>
      <c r="E9" s="322" t="s">
        <v>1725</v>
      </c>
      <c r="F9" s="322"/>
      <c r="G9"/>
      <c r="H9"/>
      <c r="I9" s="322"/>
      <c r="J9" s="322"/>
    </row>
    <row r="10" spans="1:36" ht="15" x14ac:dyDescent="0.25">
      <c r="B10" s="322"/>
      <c r="C10" s="347" t="s">
        <v>1729</v>
      </c>
      <c r="D10" s="347" t="s">
        <v>1726</v>
      </c>
      <c r="E10" s="347" t="s">
        <v>133</v>
      </c>
      <c r="F10" s="347" t="s">
        <v>134</v>
      </c>
      <c r="G10"/>
      <c r="H10"/>
      <c r="I10" s="322"/>
      <c r="J10" s="322"/>
    </row>
    <row r="11" spans="1:36" ht="15" x14ac:dyDescent="0.25">
      <c r="B11" s="322"/>
      <c r="C11" s="322" t="s">
        <v>1756</v>
      </c>
      <c r="D11" s="378">
        <v>2857212</v>
      </c>
      <c r="E11" s="379">
        <v>27</v>
      </c>
      <c r="F11" s="379">
        <v>32</v>
      </c>
      <c r="G11"/>
      <c r="H11"/>
      <c r="I11" s="322"/>
      <c r="J11" s="322"/>
    </row>
    <row r="12" spans="1:36" ht="15" x14ac:dyDescent="0.25">
      <c r="B12" s="322"/>
      <c r="C12" s="322" t="s">
        <v>1825</v>
      </c>
      <c r="D12" s="378">
        <v>5027445</v>
      </c>
      <c r="E12" s="379">
        <v>28</v>
      </c>
      <c r="F12" s="379">
        <v>32</v>
      </c>
      <c r="G12"/>
      <c r="H12"/>
      <c r="I12" s="322"/>
      <c r="J12" s="322"/>
    </row>
    <row r="13" spans="1:36" ht="15" x14ac:dyDescent="0.25">
      <c r="B13" s="322"/>
      <c r="C13" s="322"/>
      <c r="D13" s="322"/>
      <c r="E13" s="322"/>
      <c r="F13" s="322"/>
      <c r="G13"/>
      <c r="H13"/>
      <c r="I13" s="322"/>
      <c r="J13" s="322"/>
    </row>
    <row r="14" spans="1:36" ht="15" x14ac:dyDescent="0.25">
      <c r="B14" s="322"/>
      <c r="C14" s="322"/>
      <c r="D14" s="322"/>
      <c r="E14" s="322"/>
      <c r="F14" s="322"/>
      <c r="G14"/>
      <c r="H14"/>
      <c r="I14" s="322"/>
      <c r="J14" s="322"/>
    </row>
    <row r="15" spans="1:36" x14ac:dyDescent="0.2">
      <c r="B15" s="3"/>
    </row>
    <row r="16" spans="1:36" x14ac:dyDescent="0.2">
      <c r="B16" s="3"/>
    </row>
    <row r="17" spans="2:28" x14ac:dyDescent="0.2">
      <c r="B17" s="3" t="s">
        <v>1733</v>
      </c>
    </row>
    <row r="18" spans="2:28" x14ac:dyDescent="0.2">
      <c r="B18" s="3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</row>
    <row r="19" spans="2:28" x14ac:dyDescent="0.2"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</row>
    <row r="20" spans="2:28" x14ac:dyDescent="0.2">
      <c r="C20" s="174" t="s">
        <v>1729</v>
      </c>
      <c r="D20" s="404">
        <v>27</v>
      </c>
      <c r="E20" s="405">
        <f>D20+1</f>
        <v>28</v>
      </c>
      <c r="F20" s="405">
        <f t="shared" ref="F20:L20" si="0">E20+1</f>
        <v>29</v>
      </c>
      <c r="G20" s="405">
        <f t="shared" si="0"/>
        <v>30</v>
      </c>
      <c r="H20" s="405">
        <f t="shared" si="0"/>
        <v>31</v>
      </c>
      <c r="I20" s="405">
        <f t="shared" si="0"/>
        <v>32</v>
      </c>
      <c r="J20" s="405">
        <f t="shared" si="0"/>
        <v>33</v>
      </c>
      <c r="K20" s="405">
        <f t="shared" si="0"/>
        <v>34</v>
      </c>
      <c r="L20" s="405">
        <f t="shared" si="0"/>
        <v>35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</row>
    <row r="21" spans="2:28" x14ac:dyDescent="0.2">
      <c r="C21" s="1" t="str">
        <f>C11</f>
        <v>BC</v>
      </c>
      <c r="D21" s="31" cm="1">
        <f t="array" ref="D21">SUMPRODUCT(($D$11:$D$12)*($C$11:$C$12=$C21)*($E$11:$E$12=D$20))</f>
        <v>2857212</v>
      </c>
      <c r="E21" s="31" cm="1">
        <f t="array" ref="E21">SUMPRODUCT(($D$11:$D$12)*($C$11:$C$12=$C21)*($E$11:$E$12=E$20))</f>
        <v>0</v>
      </c>
      <c r="F21" s="31" cm="1">
        <f t="array" ref="F21">SUMPRODUCT(($D$11:$D$12)*($C$11:$C$12=$C21)*($E$11:$E$12=F$20))</f>
        <v>0</v>
      </c>
      <c r="G21" s="31" cm="1">
        <f t="array" ref="G21">SUMPRODUCT(($D$11:$D$12)*($C$11:$C$12=$C21)*($E$11:$E$12=G$20))</f>
        <v>0</v>
      </c>
      <c r="H21" s="31" cm="1">
        <f t="array" ref="H21">SUMPRODUCT(($D$11:$D$12)*($C$11:$C$12=$C21)*($E$11:$E$12=H$20))</f>
        <v>0</v>
      </c>
      <c r="I21" s="3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</row>
    <row r="22" spans="2:28" x14ac:dyDescent="0.2">
      <c r="C22" s="402" t="str">
        <f>C12</f>
        <v>FB</v>
      </c>
      <c r="D22" s="403" cm="1">
        <f t="array" ref="D22">SUMPRODUCT(($D$11:$D$12)*($C$11:$C$12=$C22)*($E$11:$E$12=D$20))</f>
        <v>0</v>
      </c>
      <c r="E22" s="403" cm="1">
        <f t="array" ref="E22">SUMPRODUCT(($D$11:$D$12)*($C$11:$C$12=$C22)*($E$11:$E$12=E$20))</f>
        <v>5027445</v>
      </c>
      <c r="F22" s="403" cm="1">
        <f t="array" ref="F22">SUMPRODUCT(($D$11:$D$12)*($C$11:$C$12=$C22)*($E$11:$E$12=F$20))</f>
        <v>0</v>
      </c>
      <c r="G22" s="403" cm="1">
        <f t="array" ref="G22">SUMPRODUCT(($D$11:$D$12)*($C$11:$C$12=$C22)*($E$11:$E$12=G$20))</f>
        <v>0</v>
      </c>
      <c r="H22" s="403" cm="1">
        <f t="array" ref="H22">SUMPRODUCT(($D$11:$D$12)*($C$11:$C$12=$C22)*($E$11:$E$12=H$20))</f>
        <v>0</v>
      </c>
      <c r="I22" s="31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</row>
    <row r="23" spans="2:28" x14ac:dyDescent="0.2">
      <c r="C23" s="350" t="s">
        <v>143</v>
      </c>
      <c r="D23" s="52">
        <f>SUM(D21:D22)</f>
        <v>2857212</v>
      </c>
      <c r="E23" s="52">
        <f>SUM(E21:E22)</f>
        <v>5027445</v>
      </c>
      <c r="F23" s="52">
        <f>SUM(F21:F22)</f>
        <v>0</v>
      </c>
      <c r="G23" s="52">
        <f>SUM(G21:G22)</f>
        <v>0</v>
      </c>
      <c r="H23" s="52">
        <f>SUM(H21:H22)</f>
        <v>0</v>
      </c>
      <c r="I23" s="108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</row>
    <row r="24" spans="2:28" x14ac:dyDescent="0.2"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</row>
    <row r="25" spans="2:28" x14ac:dyDescent="0.2"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</row>
    <row r="26" spans="2:28" x14ac:dyDescent="0.2"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</row>
    <row r="27" spans="2:28" x14ac:dyDescent="0.2">
      <c r="B27" s="3" t="s">
        <v>1734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</row>
    <row r="28" spans="2:28" x14ac:dyDescent="0.2">
      <c r="C28" s="174" t="s">
        <v>1729</v>
      </c>
      <c r="D28" s="405">
        <f t="shared" ref="D28:L28" si="1">D20</f>
        <v>27</v>
      </c>
      <c r="E28" s="405">
        <f t="shared" si="1"/>
        <v>28</v>
      </c>
      <c r="F28" s="405">
        <f t="shared" si="1"/>
        <v>29</v>
      </c>
      <c r="G28" s="405">
        <f t="shared" si="1"/>
        <v>30</v>
      </c>
      <c r="H28" s="405">
        <f t="shared" si="1"/>
        <v>31</v>
      </c>
      <c r="I28" s="405">
        <f t="shared" si="1"/>
        <v>32</v>
      </c>
      <c r="J28" s="405">
        <f t="shared" si="1"/>
        <v>33</v>
      </c>
      <c r="K28" s="405">
        <f t="shared" si="1"/>
        <v>34</v>
      </c>
      <c r="L28" s="405">
        <f t="shared" si="1"/>
        <v>35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</row>
    <row r="29" spans="2:28" x14ac:dyDescent="0.2">
      <c r="C29" s="1" t="str">
        <f>C11</f>
        <v>BC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f>SUM(D21:H21)</f>
        <v>2857212</v>
      </c>
      <c r="K29" s="31">
        <v>0</v>
      </c>
      <c r="L29" s="31">
        <v>0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</row>
    <row r="30" spans="2:28" x14ac:dyDescent="0.2">
      <c r="C30" s="402" t="str">
        <f>C12</f>
        <v>FB</v>
      </c>
      <c r="D30" s="403">
        <v>0</v>
      </c>
      <c r="E30" s="403">
        <v>0</v>
      </c>
      <c r="F30" s="403">
        <v>0</v>
      </c>
      <c r="G30" s="403">
        <v>0</v>
      </c>
      <c r="H30" s="403">
        <v>0</v>
      </c>
      <c r="I30" s="403">
        <v>0</v>
      </c>
      <c r="J30" s="403">
        <f>SUM(D22:H22)</f>
        <v>5027445</v>
      </c>
      <c r="K30" s="403">
        <v>0</v>
      </c>
      <c r="L30" s="403">
        <v>0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</row>
    <row r="31" spans="2:28" x14ac:dyDescent="0.2">
      <c r="C31" s="350" t="s">
        <v>143</v>
      </c>
      <c r="D31" s="52">
        <f t="shared" ref="D31:L31" si="2">SUM(D29:D30)</f>
        <v>0</v>
      </c>
      <c r="E31" s="52">
        <f t="shared" si="2"/>
        <v>0</v>
      </c>
      <c r="F31" s="52">
        <f t="shared" si="2"/>
        <v>0</v>
      </c>
      <c r="G31" s="52">
        <f t="shared" si="2"/>
        <v>0</v>
      </c>
      <c r="H31" s="52">
        <f t="shared" si="2"/>
        <v>0</v>
      </c>
      <c r="I31" s="52">
        <f t="shared" si="2"/>
        <v>0</v>
      </c>
      <c r="J31" s="52">
        <f t="shared" si="2"/>
        <v>7884657</v>
      </c>
      <c r="K31" s="52">
        <f t="shared" si="2"/>
        <v>0</v>
      </c>
      <c r="L31" s="52">
        <f t="shared" si="2"/>
        <v>0</v>
      </c>
    </row>
    <row r="58" spans="2:10" ht="15" x14ac:dyDescent="0.25">
      <c r="B58" s="322"/>
      <c r="C58" s="322"/>
      <c r="D58" s="322"/>
      <c r="E58" s="322"/>
      <c r="F58" s="322"/>
      <c r="G58" s="322"/>
      <c r="H58" s="322"/>
      <c r="I58" s="322"/>
      <c r="J58" s="322"/>
    </row>
  </sheetData>
  <pageMargins left="0.7" right="0.7" top="0.75" bottom="0.75" header="0.3" footer="0.3"/>
  <pageSetup paperSize="9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B316F-363D-4225-8615-F44C3EF40632}">
  <sheetPr codeName="Sheet51">
    <tabColor rgb="FFFFFF00"/>
  </sheetPr>
  <dimension ref="A1:ACJ265"/>
  <sheetViews>
    <sheetView showGridLines="0" zoomScale="70" zoomScaleNormal="70" workbookViewId="0">
      <pane xSplit="8" ySplit="27" topLeftCell="Z28" activePane="bottomRight" state="frozen"/>
      <selection activeCell="AM40" sqref="AM40"/>
      <selection pane="topRight" activeCell="AM40" sqref="AM40"/>
      <selection pane="bottomLeft" activeCell="AM40" sqref="AM40"/>
      <selection pane="bottomRight" activeCell="D26" sqref="D26"/>
    </sheetView>
  </sheetViews>
  <sheetFormatPr defaultColWidth="9" defaultRowHeight="15" outlineLevelRow="1" outlineLevelCol="2" x14ac:dyDescent="0.25"/>
  <cols>
    <col min="1" max="3" width="3" style="322" customWidth="1"/>
    <col min="4" max="4" width="13.75" style="322" customWidth="1"/>
    <col min="5" max="5" width="2.625" style="322" customWidth="1"/>
    <col min="6" max="9" width="13.75" style="322" customWidth="1"/>
    <col min="10" max="11" width="13.75" style="322" customWidth="1" outlineLevel="1"/>
    <col min="12" max="12" width="31.75" style="322" customWidth="1" outlineLevel="1"/>
    <col min="13" max="18" width="13.75" style="322" customWidth="1" outlineLevel="1"/>
    <col min="19" max="19" width="2.375" style="322" customWidth="1" outlineLevel="1"/>
    <col min="20" max="21" width="13.75" style="322" customWidth="1" outlineLevel="1"/>
    <col min="22" max="22" width="2.375" style="322" customWidth="1" outlineLevel="1"/>
    <col min="23" max="26" width="13.75" style="322" customWidth="1" outlineLevel="1"/>
    <col min="27" max="32" width="13.75" style="322" hidden="1" customWidth="1" outlineLevel="2"/>
    <col min="33" max="33" width="2.375" style="322" customWidth="1" outlineLevel="1" collapsed="1"/>
    <col min="34" max="37" width="13.75" style="322" customWidth="1" outlineLevel="1"/>
    <col min="38" max="43" width="13.75" style="322" hidden="1" customWidth="1" outlineLevel="2"/>
    <col min="44" max="44" width="2.375" style="322" customWidth="1" outlineLevel="1" collapsed="1"/>
    <col min="45" max="47" width="13.75" style="322" customWidth="1" outlineLevel="1"/>
    <col min="48" max="52" width="13.75" style="322" hidden="1" customWidth="1" outlineLevel="2"/>
    <col min="53" max="53" width="15" style="322" hidden="1" customWidth="1" outlineLevel="2"/>
    <col min="54" max="54" width="2.375" style="322" customWidth="1" outlineLevel="1" collapsed="1"/>
    <col min="55" max="58" width="13.75" style="322" customWidth="1" outlineLevel="1"/>
    <col min="59" max="59" width="3.25" style="328" customWidth="1" outlineLevel="1"/>
    <col min="60" max="60" width="12.125" style="329" customWidth="1" outlineLevel="1"/>
    <col min="61" max="61" width="2.375" style="328" customWidth="1" outlineLevel="1"/>
    <col min="62" max="62" width="9" style="330" customWidth="1" outlineLevel="1"/>
    <col min="63" max="91" width="9" style="322" customWidth="1" outlineLevel="1"/>
    <col min="92" max="92" width="3.875" style="328" customWidth="1" outlineLevel="1"/>
    <col min="93" max="93" width="13.625" style="322" customWidth="1" outlineLevel="1"/>
    <col min="94" max="122" width="11.125" style="322" customWidth="1" outlineLevel="1"/>
    <col min="123" max="123" width="4.5" style="328" customWidth="1" outlineLevel="1"/>
    <col min="124" max="153" width="11.125" style="322" customWidth="1" outlineLevel="1"/>
    <col min="154" max="154" width="3.625" style="328" customWidth="1"/>
    <col min="155" max="155" width="9.75" style="322" customWidth="1"/>
    <col min="156" max="156" width="10.75" style="322" customWidth="1"/>
    <col min="157" max="157" width="11.625" style="322" customWidth="1"/>
    <col min="158" max="158" width="10.25" style="322" customWidth="1"/>
    <col min="159" max="159" width="9.25" style="322" customWidth="1"/>
    <col min="160" max="160" width="10.625" style="322" customWidth="1"/>
    <col min="161" max="184" width="11" style="322" customWidth="1"/>
    <col min="185" max="185" width="5.25" style="328" customWidth="1"/>
    <col min="186" max="215" width="10" style="328" customWidth="1"/>
    <col min="216" max="216" width="5.25" style="328" customWidth="1"/>
    <col min="217" max="246" width="11.125" style="328" customWidth="1"/>
    <col min="247" max="247" width="5.25" style="328" customWidth="1"/>
    <col min="248" max="277" width="9.375" style="328" customWidth="1"/>
    <col min="278" max="278" width="5.25" style="328" customWidth="1"/>
    <col min="279" max="308" width="9" style="322"/>
    <col min="309" max="309" width="4.25" style="328" customWidth="1"/>
    <col min="310" max="339" width="9.5" style="328" customWidth="1"/>
    <col min="340" max="340" width="4.25" style="328" customWidth="1"/>
    <col min="341" max="370" width="9.25" style="328" customWidth="1"/>
    <col min="371" max="371" width="4.25" style="328" customWidth="1"/>
    <col min="372" max="401" width="10.25" style="322" customWidth="1"/>
    <col min="402" max="402" width="4.375" style="328" customWidth="1"/>
    <col min="403" max="432" width="10.25" style="322" customWidth="1"/>
    <col min="433" max="433" width="5.25" style="328" customWidth="1"/>
    <col min="434" max="463" width="10.25" style="322" customWidth="1"/>
    <col min="464" max="464" width="6.625" style="328" customWidth="1"/>
    <col min="465" max="494" width="10.25" style="322" customWidth="1"/>
    <col min="495" max="495" width="4.875" style="328" customWidth="1"/>
    <col min="496" max="556" width="9" style="328" customWidth="1"/>
    <col min="557" max="557" width="4.875" style="328" customWidth="1"/>
    <col min="558" max="587" width="9" style="328" customWidth="1"/>
    <col min="588" max="588" width="4.375" style="328" customWidth="1"/>
    <col min="589" max="618" width="12.375" style="328" customWidth="1"/>
    <col min="619" max="619" width="4.875" style="328" customWidth="1"/>
    <col min="620" max="635" width="10.625" style="328" customWidth="1"/>
    <col min="636" max="636" width="11.375" style="328" customWidth="1"/>
    <col min="637" max="649" width="10.625" style="328" customWidth="1"/>
    <col min="650" max="650" width="4.875" style="328" customWidth="1"/>
    <col min="651" max="676" width="8.625" style="328" customWidth="1"/>
    <col min="677" max="677" width="7" style="328" customWidth="1"/>
    <col min="678" max="680" width="8.625" style="328" customWidth="1"/>
    <col min="681" max="681" width="4.875" style="328" customWidth="1"/>
    <col min="682" max="711" width="10.25" style="322" customWidth="1"/>
    <col min="712" max="712" width="2.75" style="328" customWidth="1"/>
    <col min="713" max="729" width="10.25" style="322" customWidth="1"/>
    <col min="730" max="732" width="11.125" style="322" customWidth="1"/>
    <col min="733" max="733" width="10.25" style="322" customWidth="1"/>
    <col min="734" max="742" width="11.125" style="322" customWidth="1"/>
    <col min="743" max="16384" width="9" style="322"/>
  </cols>
  <sheetData>
    <row r="1" spans="1:742" s="8" customFormat="1" ht="18.75" x14ac:dyDescent="0.3">
      <c r="A1" s="15" t="str">
        <f>bus</f>
        <v>CitiPower</v>
      </c>
      <c r="B1" s="15"/>
      <c r="C1" s="15"/>
      <c r="D1" s="15"/>
      <c r="E1" s="15"/>
      <c r="F1" s="15"/>
      <c r="G1" s="15"/>
      <c r="H1" s="15"/>
      <c r="I1" s="15"/>
      <c r="J1" s="15"/>
      <c r="K1" s="48"/>
      <c r="L1" s="48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</row>
    <row r="2" spans="1:742" s="8" customFormat="1" ht="18.75" x14ac:dyDescent="0.3">
      <c r="A2" s="56" t="str">
        <f>proj</f>
        <v>Relay replacements</v>
      </c>
      <c r="B2" s="56"/>
      <c r="C2" s="56"/>
      <c r="D2" s="56"/>
      <c r="E2" s="56"/>
      <c r="F2" s="56"/>
      <c r="G2" s="56"/>
      <c r="H2" s="56"/>
      <c r="I2" s="15"/>
      <c r="J2" s="15"/>
      <c r="K2" s="48"/>
      <c r="L2" s="48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</row>
    <row r="3" spans="1:742" x14ac:dyDescent="0.25">
      <c r="FA3" s="349"/>
    </row>
    <row r="5" spans="1:742" s="8" customFormat="1" x14ac:dyDescent="0.25">
      <c r="A5" s="19" t="s">
        <v>1735</v>
      </c>
      <c r="B5" s="19"/>
      <c r="C5" s="19"/>
      <c r="D5" s="20"/>
      <c r="E5" s="19"/>
      <c r="F5" s="19"/>
      <c r="G5" s="19"/>
      <c r="H5" s="19"/>
      <c r="I5" s="19"/>
      <c r="J5" s="19"/>
      <c r="K5" s="19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</row>
    <row r="6" spans="1:742" x14ac:dyDescent="0.25">
      <c r="EX6" s="322"/>
    </row>
    <row r="7" spans="1:742" x14ac:dyDescent="0.25">
      <c r="F7" s="430" t="s">
        <v>385</v>
      </c>
      <c r="G7" s="430"/>
      <c r="H7" s="358"/>
      <c r="I7" s="358"/>
      <c r="J7" s="358"/>
      <c r="K7" s="358"/>
      <c r="L7" s="358"/>
      <c r="M7" s="358"/>
      <c r="N7" s="358"/>
      <c r="O7" s="358"/>
      <c r="P7" s="358"/>
      <c r="Q7" s="358"/>
      <c r="R7" s="358"/>
      <c r="S7" s="358"/>
      <c r="T7" s="358"/>
      <c r="U7" s="358"/>
      <c r="V7" s="358"/>
      <c r="W7" s="358"/>
      <c r="X7" s="358"/>
      <c r="Y7" s="358"/>
      <c r="Z7" s="358"/>
      <c r="AA7" s="358"/>
      <c r="AB7" s="358"/>
      <c r="AC7" s="358"/>
      <c r="AD7" s="358"/>
      <c r="AE7" s="358"/>
      <c r="AF7" s="358"/>
      <c r="AG7" s="358"/>
      <c r="AH7" s="358"/>
      <c r="AI7" s="358"/>
      <c r="AJ7" s="358"/>
      <c r="AK7" s="358"/>
      <c r="AL7" s="358"/>
      <c r="AM7" s="358"/>
      <c r="AN7" s="358"/>
      <c r="AO7" s="358"/>
      <c r="AP7" s="358"/>
      <c r="AQ7" s="358"/>
      <c r="AR7" s="358"/>
      <c r="AS7" s="358"/>
      <c r="AT7" s="358"/>
      <c r="AU7" s="358"/>
      <c r="AV7" s="358"/>
      <c r="AW7" s="358"/>
      <c r="AX7" s="358"/>
      <c r="AY7" s="358"/>
      <c r="AZ7" s="358"/>
      <c r="BA7" s="358"/>
      <c r="BB7" s="358"/>
      <c r="BC7" s="358"/>
      <c r="BD7" s="358"/>
      <c r="BE7" s="358"/>
      <c r="BF7" s="358"/>
      <c r="BG7" s="358"/>
      <c r="BH7" s="359"/>
      <c r="BI7" s="358"/>
      <c r="BJ7" s="360"/>
      <c r="BK7" s="358"/>
      <c r="BL7" s="358"/>
      <c r="BM7" s="358"/>
      <c r="BN7" s="358"/>
      <c r="BO7" s="358"/>
      <c r="BP7" s="358"/>
      <c r="BQ7" s="358"/>
      <c r="BR7" s="358"/>
      <c r="BS7" s="358"/>
      <c r="BT7" s="358"/>
      <c r="BU7" s="358"/>
      <c r="BV7" s="358"/>
      <c r="BW7" s="358"/>
      <c r="BX7" s="358"/>
      <c r="BY7" s="358"/>
      <c r="BZ7" s="358"/>
      <c r="CA7" s="358"/>
      <c r="CB7" s="358"/>
      <c r="CC7" s="358"/>
      <c r="CD7" s="358"/>
      <c r="CE7" s="358"/>
      <c r="CF7" s="358"/>
      <c r="CG7" s="358"/>
      <c r="CH7" s="358"/>
      <c r="CI7" s="358"/>
      <c r="CJ7" s="358"/>
      <c r="CK7" s="358"/>
      <c r="CL7" s="358"/>
      <c r="CM7" s="358"/>
      <c r="CN7" s="358"/>
      <c r="CO7" s="358"/>
      <c r="CP7" s="358"/>
      <c r="CQ7" s="358"/>
      <c r="CR7" s="358"/>
      <c r="CS7" s="358"/>
      <c r="CT7" s="358"/>
      <c r="CU7" s="358"/>
      <c r="CV7" s="358"/>
      <c r="CW7" s="358"/>
      <c r="CX7" s="358"/>
      <c r="CY7" s="358"/>
      <c r="CZ7" s="358"/>
      <c r="DA7" s="358"/>
      <c r="DB7" s="358"/>
      <c r="DC7" s="358"/>
      <c r="DD7" s="358"/>
      <c r="DE7" s="358"/>
      <c r="DF7" s="358"/>
      <c r="DG7" s="358"/>
      <c r="DH7" s="358"/>
      <c r="DI7" s="358"/>
      <c r="DJ7" s="358"/>
      <c r="DK7" s="358"/>
      <c r="DL7" s="358"/>
      <c r="DM7" s="358"/>
      <c r="DN7" s="358"/>
      <c r="DO7" s="358"/>
      <c r="DP7" s="358"/>
      <c r="DQ7" s="358"/>
      <c r="DR7" s="358"/>
      <c r="DS7" s="358"/>
      <c r="DT7" s="358"/>
      <c r="DU7" s="358"/>
      <c r="DV7" s="358"/>
      <c r="DW7" s="358"/>
      <c r="DX7" s="358"/>
      <c r="DY7" s="358"/>
      <c r="DZ7" s="358"/>
      <c r="EA7" s="358"/>
      <c r="EB7" s="358"/>
      <c r="EC7" s="358"/>
      <c r="ED7" s="358"/>
      <c r="EE7" s="358"/>
      <c r="EF7" s="358"/>
      <c r="EG7" s="358"/>
      <c r="EH7" s="358"/>
      <c r="EI7" s="358"/>
      <c r="EJ7" s="358"/>
      <c r="EK7" s="358"/>
      <c r="EL7" s="358"/>
      <c r="EM7" s="358"/>
      <c r="EN7" s="358"/>
      <c r="EO7" s="358"/>
      <c r="EP7" s="358"/>
      <c r="EQ7" s="358"/>
      <c r="ER7" s="358"/>
      <c r="ES7" s="358"/>
      <c r="ET7" s="358"/>
      <c r="EU7" s="358"/>
      <c r="EV7" s="358"/>
      <c r="EW7" s="358"/>
      <c r="EX7" s="358"/>
      <c r="EY7" s="358"/>
      <c r="EZ7" s="358"/>
      <c r="FA7" s="358"/>
      <c r="FB7" s="358"/>
      <c r="FC7" s="358"/>
      <c r="FD7" s="358"/>
      <c r="FE7" s="358"/>
      <c r="FF7" s="358"/>
      <c r="FG7" s="358"/>
      <c r="FH7" s="358"/>
      <c r="FI7" s="358"/>
      <c r="FJ7" s="358"/>
      <c r="FK7" s="358"/>
      <c r="FL7" s="358"/>
      <c r="FM7" s="358"/>
      <c r="FN7" s="358"/>
      <c r="FO7" s="358"/>
      <c r="FP7" s="358"/>
      <c r="FQ7" s="358"/>
      <c r="FR7" s="358"/>
      <c r="FS7" s="358"/>
      <c r="FT7" s="358"/>
      <c r="FU7" s="358"/>
      <c r="FV7" s="358"/>
      <c r="FW7" s="358"/>
      <c r="FX7" s="358"/>
      <c r="FY7" s="358"/>
      <c r="FZ7" s="358"/>
      <c r="GA7" s="358"/>
      <c r="GB7" s="358"/>
      <c r="GC7" s="358"/>
      <c r="GD7" s="358"/>
      <c r="GE7" s="358"/>
      <c r="GF7" s="358"/>
      <c r="GG7" s="358"/>
      <c r="GH7" s="358"/>
      <c r="GI7" s="358"/>
      <c r="GJ7" s="358"/>
      <c r="GK7" s="358"/>
      <c r="GL7" s="358"/>
      <c r="GM7" s="358"/>
      <c r="GN7" s="358"/>
      <c r="GO7" s="358"/>
      <c r="GP7" s="358"/>
      <c r="GQ7" s="358"/>
      <c r="GR7" s="358"/>
      <c r="GS7" s="358"/>
      <c r="GT7" s="358"/>
      <c r="GU7" s="358"/>
      <c r="GV7" s="358"/>
      <c r="GW7" s="358"/>
      <c r="GX7" s="358"/>
      <c r="GY7" s="358"/>
      <c r="GZ7" s="358"/>
      <c r="HA7" s="358"/>
      <c r="HB7" s="358"/>
      <c r="HC7" s="358"/>
      <c r="HD7" s="358"/>
      <c r="HE7" s="358"/>
      <c r="HF7" s="358"/>
      <c r="HG7" s="358"/>
      <c r="HH7" s="358"/>
      <c r="HI7" s="358"/>
      <c r="HJ7" s="358"/>
      <c r="HK7" s="358"/>
      <c r="HL7" s="358"/>
      <c r="HM7" s="358"/>
      <c r="HN7" s="358"/>
      <c r="HO7" s="358"/>
      <c r="HP7" s="358"/>
      <c r="HQ7" s="358"/>
      <c r="HR7" s="358"/>
      <c r="HS7" s="358"/>
      <c r="HT7" s="358"/>
      <c r="HU7" s="358"/>
      <c r="HV7" s="358"/>
      <c r="HW7" s="358"/>
      <c r="HX7" s="358"/>
      <c r="HY7" s="358"/>
      <c r="HZ7" s="358"/>
      <c r="IA7" s="358"/>
      <c r="IB7" s="358"/>
      <c r="IC7" s="358"/>
      <c r="ID7" s="358"/>
      <c r="IE7" s="358"/>
      <c r="IF7" s="358"/>
      <c r="IG7" s="358"/>
      <c r="IH7" s="358"/>
      <c r="II7" s="358"/>
      <c r="IJ7" s="358"/>
      <c r="IK7" s="358"/>
      <c r="IL7" s="358"/>
      <c r="IM7" s="358"/>
      <c r="IN7" s="358"/>
      <c r="IO7" s="358"/>
      <c r="IP7" s="358"/>
      <c r="IQ7" s="358"/>
      <c r="IR7" s="358"/>
      <c r="IS7" s="358"/>
      <c r="IT7" s="358"/>
      <c r="IU7" s="358"/>
      <c r="IV7" s="358"/>
      <c r="IW7" s="358"/>
      <c r="IX7" s="358"/>
      <c r="IY7" s="358"/>
      <c r="IZ7" s="358"/>
      <c r="JA7" s="358"/>
      <c r="JB7" s="358"/>
      <c r="JC7" s="358"/>
      <c r="JD7" s="358"/>
      <c r="JE7" s="358"/>
      <c r="JF7" s="358"/>
      <c r="JG7" s="358"/>
      <c r="JH7" s="358"/>
      <c r="JI7" s="358"/>
      <c r="JJ7" s="358"/>
      <c r="JK7" s="358"/>
      <c r="JL7" s="358"/>
      <c r="JM7" s="358"/>
      <c r="JN7" s="358"/>
      <c r="JO7" s="358"/>
      <c r="JP7" s="358"/>
      <c r="JQ7" s="358"/>
      <c r="JR7" s="358"/>
      <c r="JS7" s="358"/>
      <c r="JT7" s="358"/>
      <c r="JU7" s="358"/>
      <c r="JV7" s="358"/>
      <c r="JW7" s="358"/>
      <c r="JX7" s="358"/>
      <c r="JY7" s="358"/>
      <c r="JZ7" s="358"/>
      <c r="KA7" s="358"/>
      <c r="KB7" s="358"/>
      <c r="KC7" s="358"/>
      <c r="KD7" s="358"/>
      <c r="KE7" s="358"/>
      <c r="KF7" s="358"/>
      <c r="KG7" s="358"/>
      <c r="KH7" s="358"/>
      <c r="KI7" s="358"/>
      <c r="KJ7" s="358"/>
      <c r="KK7" s="358"/>
      <c r="KL7" s="358"/>
      <c r="KM7" s="358"/>
      <c r="KN7" s="358"/>
      <c r="KO7" s="358"/>
      <c r="KP7" s="358"/>
      <c r="KQ7" s="358"/>
      <c r="KR7" s="358"/>
      <c r="KS7" s="358"/>
      <c r="KT7" s="358"/>
      <c r="KU7" s="358"/>
      <c r="KV7" s="358"/>
      <c r="KW7" s="358"/>
      <c r="KX7" s="358"/>
      <c r="KY7" s="358"/>
      <c r="KZ7" s="358"/>
      <c r="LA7" s="358"/>
      <c r="LB7" s="358"/>
      <c r="LC7" s="358"/>
      <c r="LD7" s="358"/>
      <c r="LE7" s="358"/>
      <c r="LF7" s="358"/>
      <c r="LG7" s="358"/>
      <c r="LH7" s="358"/>
      <c r="LI7" s="358"/>
      <c r="LJ7" s="358"/>
      <c r="LK7" s="358"/>
      <c r="LL7" s="358"/>
      <c r="LM7" s="358"/>
      <c r="LN7" s="358"/>
      <c r="LO7" s="358"/>
      <c r="LP7" s="358"/>
      <c r="LQ7" s="358"/>
      <c r="LR7" s="358"/>
      <c r="LS7" s="358"/>
      <c r="LT7" s="358"/>
      <c r="LU7" s="358"/>
      <c r="LV7" s="358"/>
      <c r="LW7" s="358"/>
      <c r="LX7" s="358"/>
      <c r="LY7" s="358"/>
      <c r="LZ7" s="358"/>
      <c r="MA7" s="358"/>
      <c r="MB7" s="358"/>
      <c r="MC7" s="358"/>
      <c r="MD7" s="358"/>
      <c r="ME7" s="358"/>
      <c r="MF7" s="358"/>
      <c r="MG7" s="358"/>
      <c r="MH7" s="358"/>
      <c r="MI7" s="358"/>
      <c r="MJ7" s="358"/>
      <c r="MK7" s="358"/>
      <c r="ML7" s="358"/>
      <c r="MM7" s="358"/>
      <c r="MN7" s="358"/>
      <c r="MO7" s="358"/>
      <c r="MP7" s="358"/>
      <c r="MQ7" s="358"/>
      <c r="MR7" s="358"/>
      <c r="MS7" s="358"/>
      <c r="MT7" s="358"/>
      <c r="MU7" s="358"/>
      <c r="MV7" s="358"/>
      <c r="MW7" s="358"/>
      <c r="MX7" s="358"/>
      <c r="MY7" s="358"/>
      <c r="MZ7" s="358"/>
      <c r="NA7" s="358"/>
      <c r="NB7" s="358"/>
      <c r="NC7" s="358"/>
      <c r="ND7" s="358"/>
      <c r="NE7" s="358"/>
      <c r="NF7" s="358"/>
      <c r="NG7" s="358"/>
      <c r="NH7" s="358"/>
      <c r="NI7" s="358"/>
      <c r="NJ7" s="358"/>
      <c r="NK7" s="358"/>
      <c r="NL7" s="358"/>
      <c r="NM7" s="358"/>
      <c r="NN7" s="358"/>
      <c r="NO7" s="358"/>
      <c r="NP7" s="358"/>
      <c r="NQ7" s="358"/>
      <c r="NR7" s="358"/>
      <c r="NS7" s="358"/>
      <c r="NT7" s="358"/>
      <c r="NU7" s="358"/>
      <c r="NV7" s="358"/>
      <c r="NW7" s="358"/>
      <c r="NX7" s="358"/>
      <c r="NY7" s="358"/>
      <c r="NZ7" s="358"/>
      <c r="OA7" s="358"/>
      <c r="OB7" s="358"/>
      <c r="OC7" s="358"/>
      <c r="OD7" s="358"/>
      <c r="OE7" s="358"/>
      <c r="OF7" s="358"/>
      <c r="OG7" s="358"/>
      <c r="OH7" s="358"/>
      <c r="OI7" s="358"/>
      <c r="OJ7" s="358"/>
      <c r="OK7" s="358"/>
      <c r="OL7" s="358"/>
      <c r="OM7" s="358"/>
      <c r="ON7" s="358"/>
      <c r="OO7" s="358"/>
      <c r="OP7" s="358"/>
      <c r="OQ7" s="358"/>
      <c r="OR7" s="358"/>
      <c r="OS7" s="358"/>
      <c r="OT7" s="358"/>
      <c r="OU7" s="358"/>
      <c r="OV7" s="358"/>
      <c r="OW7" s="358"/>
      <c r="OX7" s="358"/>
      <c r="OY7" s="358"/>
      <c r="OZ7" s="358"/>
      <c r="PA7" s="358"/>
      <c r="PB7" s="358"/>
      <c r="PC7" s="358"/>
      <c r="PD7" s="358"/>
      <c r="PE7" s="358"/>
      <c r="PF7" s="358"/>
      <c r="PG7" s="358"/>
      <c r="PH7" s="358"/>
      <c r="PI7" s="358"/>
      <c r="PJ7" s="358"/>
      <c r="PK7" s="358"/>
      <c r="PL7" s="358"/>
      <c r="PM7" s="358"/>
      <c r="PN7" s="358"/>
      <c r="PO7" s="358"/>
      <c r="PP7" s="358"/>
      <c r="PQ7" s="358"/>
      <c r="PR7" s="358"/>
      <c r="PS7" s="358"/>
      <c r="PT7" s="358"/>
      <c r="PU7" s="358"/>
      <c r="PV7" s="358"/>
      <c r="PW7" s="358"/>
      <c r="PX7" s="358"/>
      <c r="PY7" s="358"/>
      <c r="PZ7" s="358"/>
      <c r="QA7" s="358"/>
      <c r="QB7" s="358"/>
      <c r="QC7" s="358"/>
      <c r="QD7" s="358"/>
      <c r="QE7" s="358"/>
      <c r="QF7" s="358"/>
      <c r="QG7" s="358"/>
      <c r="QH7" s="358"/>
      <c r="QI7" s="358"/>
      <c r="QJ7" s="358"/>
      <c r="QK7" s="358"/>
      <c r="QL7" s="358"/>
      <c r="QM7" s="358"/>
      <c r="QN7" s="358"/>
      <c r="QO7" s="358"/>
      <c r="QP7" s="358"/>
      <c r="QQ7" s="358"/>
      <c r="QR7" s="358"/>
      <c r="QS7" s="358"/>
      <c r="QT7" s="358"/>
      <c r="QU7" s="358"/>
      <c r="QV7" s="358"/>
      <c r="QW7" s="358"/>
      <c r="QX7" s="358"/>
      <c r="QY7" s="358"/>
      <c r="QZ7" s="358"/>
      <c r="RA7" s="358"/>
      <c r="RB7" s="358"/>
      <c r="RC7" s="358"/>
      <c r="RD7" s="358"/>
      <c r="RE7" s="358"/>
      <c r="RF7" s="358"/>
      <c r="RG7" s="358"/>
      <c r="RH7" s="358"/>
      <c r="RI7" s="358"/>
      <c r="RJ7" s="358"/>
      <c r="RK7" s="358"/>
      <c r="RL7" s="358"/>
      <c r="RM7" s="358"/>
      <c r="RN7" s="358"/>
      <c r="RO7" s="358"/>
      <c r="RP7" s="358"/>
      <c r="RQ7" s="358"/>
      <c r="RR7" s="358"/>
      <c r="RS7" s="358"/>
      <c r="RT7" s="358"/>
      <c r="RU7" s="358"/>
      <c r="RV7" s="358"/>
      <c r="RW7" s="358"/>
      <c r="RX7" s="358"/>
      <c r="RY7" s="358"/>
      <c r="RZ7" s="358"/>
      <c r="SA7" s="358"/>
      <c r="SB7" s="358"/>
      <c r="SC7" s="358"/>
      <c r="SD7" s="358"/>
      <c r="SE7" s="358"/>
      <c r="SF7" s="358"/>
      <c r="SG7" s="358"/>
      <c r="SH7" s="358"/>
      <c r="SI7" s="358"/>
      <c r="SJ7" s="358"/>
      <c r="SK7" s="358"/>
      <c r="SL7" s="358"/>
      <c r="SM7" s="358"/>
      <c r="SN7" s="358"/>
      <c r="SO7" s="358"/>
      <c r="SP7" s="358"/>
      <c r="SQ7" s="358"/>
      <c r="SR7" s="358"/>
      <c r="SS7" s="358"/>
      <c r="ST7" s="358"/>
      <c r="SU7" s="358"/>
      <c r="SV7" s="358"/>
      <c r="SW7" s="358"/>
      <c r="SX7" s="358"/>
      <c r="SY7" s="358"/>
      <c r="SZ7" s="358"/>
      <c r="TA7" s="358"/>
      <c r="TB7" s="358"/>
      <c r="TC7" s="358"/>
      <c r="TD7" s="358"/>
      <c r="TE7" s="358"/>
      <c r="TF7" s="358"/>
      <c r="TG7" s="358"/>
      <c r="TH7" s="358"/>
      <c r="TI7" s="358"/>
      <c r="TJ7" s="358"/>
      <c r="TK7" s="358"/>
      <c r="TL7" s="358"/>
      <c r="TM7" s="358"/>
      <c r="TN7" s="358"/>
      <c r="TO7" s="358"/>
      <c r="TP7" s="358"/>
      <c r="TQ7" s="358"/>
      <c r="TR7" s="358"/>
      <c r="TS7" s="358"/>
      <c r="TT7" s="358"/>
      <c r="TU7" s="358"/>
      <c r="TV7" s="358"/>
      <c r="TW7" s="358"/>
      <c r="TX7" s="358"/>
      <c r="TY7" s="358"/>
      <c r="TZ7" s="358"/>
      <c r="UA7" s="358"/>
      <c r="UB7" s="358"/>
      <c r="UC7" s="358"/>
      <c r="UD7" s="358"/>
      <c r="UE7" s="358"/>
      <c r="UF7" s="358"/>
      <c r="UG7" s="358"/>
      <c r="UH7" s="358"/>
      <c r="UI7" s="358"/>
      <c r="UJ7" s="358"/>
      <c r="UK7" s="358"/>
      <c r="UL7" s="358"/>
      <c r="UM7" s="358"/>
      <c r="UN7" s="358"/>
      <c r="UO7" s="358"/>
      <c r="UP7" s="358"/>
      <c r="UQ7" s="358"/>
      <c r="UR7" s="358"/>
      <c r="US7" s="358"/>
      <c r="UT7" s="358"/>
      <c r="UU7" s="358"/>
      <c r="UV7" s="358"/>
      <c r="UW7" s="358"/>
      <c r="UX7" s="358"/>
      <c r="UY7" s="358"/>
      <c r="UZ7" s="358"/>
      <c r="VA7" s="358"/>
      <c r="VB7" s="358"/>
      <c r="VC7" s="358"/>
      <c r="VD7" s="358"/>
      <c r="VE7" s="358"/>
      <c r="VF7" s="358"/>
      <c r="VG7" s="358"/>
      <c r="VH7" s="358"/>
      <c r="VI7" s="358"/>
      <c r="VJ7" s="358"/>
      <c r="VK7" s="358"/>
      <c r="VL7" s="358"/>
      <c r="VM7" s="358"/>
      <c r="VN7" s="358"/>
      <c r="VO7" s="358"/>
      <c r="VP7" s="358"/>
      <c r="VQ7" s="358"/>
      <c r="VR7" s="358"/>
      <c r="VS7" s="358"/>
      <c r="VT7" s="358"/>
      <c r="VU7" s="358"/>
      <c r="VV7" s="358"/>
      <c r="VW7" s="358"/>
      <c r="VX7" s="358"/>
      <c r="VY7" s="358"/>
      <c r="VZ7" s="358"/>
      <c r="WA7" s="358"/>
      <c r="WB7" s="358"/>
      <c r="WC7" s="358"/>
      <c r="WD7" s="358"/>
      <c r="WE7" s="358"/>
      <c r="WF7" s="358"/>
      <c r="WG7" s="358"/>
      <c r="WH7" s="358"/>
      <c r="WI7" s="358"/>
      <c r="WJ7" s="358"/>
      <c r="WK7" s="358"/>
      <c r="WL7" s="358"/>
      <c r="WM7" s="358"/>
      <c r="WN7" s="358"/>
      <c r="WO7" s="358"/>
      <c r="WP7" s="358"/>
      <c r="WQ7" s="358"/>
      <c r="WR7" s="358"/>
      <c r="WS7" s="358"/>
      <c r="WT7" s="358"/>
      <c r="WU7" s="358"/>
      <c r="WV7" s="358"/>
      <c r="WW7" s="358"/>
      <c r="WX7" s="358"/>
      <c r="WY7" s="358"/>
      <c r="WZ7" s="358"/>
      <c r="XA7" s="358"/>
      <c r="XB7" s="358"/>
      <c r="XC7" s="358"/>
      <c r="XD7" s="358"/>
      <c r="XE7" s="358"/>
      <c r="XF7" s="358"/>
      <c r="XG7" s="358"/>
      <c r="XH7" s="358"/>
      <c r="XI7" s="358"/>
      <c r="XJ7" s="358"/>
      <c r="XK7" s="358"/>
      <c r="XL7" s="358"/>
      <c r="XM7" s="358"/>
      <c r="XN7" s="358"/>
      <c r="XO7" s="358"/>
      <c r="XP7" s="358"/>
      <c r="XQ7" s="358"/>
      <c r="XR7" s="358"/>
      <c r="XS7" s="358"/>
      <c r="XT7" s="358"/>
      <c r="XU7" s="358"/>
      <c r="XV7" s="358"/>
      <c r="XW7" s="358"/>
      <c r="XX7" s="358"/>
      <c r="XY7" s="358"/>
      <c r="XZ7" s="358"/>
      <c r="YA7" s="358"/>
      <c r="YB7" s="358"/>
      <c r="YC7" s="358"/>
      <c r="YD7" s="358"/>
      <c r="YE7" s="358"/>
      <c r="YF7" s="358"/>
      <c r="YG7" s="358"/>
      <c r="YH7" s="358"/>
      <c r="YI7" s="358"/>
      <c r="YJ7" s="358"/>
      <c r="YK7" s="358"/>
      <c r="YL7" s="358"/>
      <c r="YM7" s="358"/>
      <c r="YN7" s="358"/>
      <c r="YO7" s="358"/>
      <c r="YP7" s="358"/>
      <c r="YQ7" s="358"/>
      <c r="YR7" s="358"/>
      <c r="YS7" s="358"/>
      <c r="YT7" s="358"/>
      <c r="YU7" s="358"/>
      <c r="YV7" s="358"/>
      <c r="YW7" s="358"/>
      <c r="YX7" s="358"/>
      <c r="YY7" s="358"/>
      <c r="YZ7" s="358"/>
      <c r="ZA7" s="358"/>
      <c r="ZB7" s="358"/>
      <c r="ZC7" s="358"/>
      <c r="ZD7" s="358"/>
      <c r="ZE7" s="358"/>
      <c r="ZF7" s="358"/>
      <c r="ZG7" s="358"/>
      <c r="ZH7" s="358"/>
      <c r="ZI7" s="358"/>
      <c r="ZJ7" s="358"/>
      <c r="ZK7" s="358"/>
      <c r="ZL7" s="358"/>
      <c r="ZM7" s="358"/>
      <c r="ZN7" s="358"/>
      <c r="ZO7" s="358"/>
      <c r="ZP7" s="358"/>
      <c r="ZQ7" s="358"/>
      <c r="ZR7" s="358"/>
      <c r="ZS7" s="358"/>
      <c r="ZT7" s="358"/>
      <c r="ZU7" s="358"/>
      <c r="ZV7" s="358"/>
      <c r="ZW7" s="358"/>
      <c r="ZX7" s="358"/>
      <c r="ZY7" s="358"/>
      <c r="ZZ7" s="358"/>
      <c r="AAA7" s="358"/>
      <c r="AAB7" s="358"/>
      <c r="AAC7" s="358"/>
      <c r="AAD7" s="358"/>
      <c r="AAE7" s="358"/>
      <c r="AAF7" s="358"/>
      <c r="AAG7" s="358"/>
      <c r="AAH7" s="358"/>
      <c r="AAI7" s="358"/>
      <c r="AAJ7" s="358"/>
      <c r="AAK7" s="358"/>
      <c r="AAL7" s="358"/>
      <c r="AAM7" s="358"/>
      <c r="AAN7" s="358"/>
      <c r="AAO7" s="358"/>
      <c r="AAP7" s="358"/>
      <c r="AAQ7" s="358"/>
      <c r="AAR7" s="358"/>
      <c r="AAS7" s="358"/>
      <c r="AAT7" s="358"/>
      <c r="AAU7" s="358"/>
      <c r="AAV7" s="358"/>
      <c r="AAW7" s="358"/>
      <c r="AAX7" s="358"/>
      <c r="AAY7" s="358"/>
      <c r="AAZ7" s="358"/>
      <c r="ABA7" s="358"/>
      <c r="ABB7" s="358"/>
      <c r="ABC7" s="358"/>
      <c r="ABD7" s="358"/>
      <c r="ABE7" s="358"/>
      <c r="ABF7" s="358"/>
      <c r="ABG7" s="358"/>
      <c r="ABH7" s="358"/>
      <c r="ABI7" s="358"/>
      <c r="ABJ7" s="358"/>
      <c r="ABK7" s="358"/>
      <c r="ABL7" s="358"/>
      <c r="ABM7" s="358"/>
      <c r="ABN7" s="358"/>
    </row>
    <row r="8" spans="1:742" x14ac:dyDescent="0.25">
      <c r="F8" s="430" t="s">
        <v>386</v>
      </c>
      <c r="G8" s="430"/>
      <c r="H8" s="358"/>
      <c r="I8" s="358"/>
      <c r="J8" s="358"/>
      <c r="K8" s="358"/>
      <c r="L8" s="358"/>
      <c r="M8" s="358"/>
      <c r="N8" s="358"/>
      <c r="O8" s="358"/>
      <c r="P8" s="358"/>
      <c r="Q8" s="358"/>
      <c r="R8" s="358"/>
      <c r="S8" s="358"/>
      <c r="T8" s="358"/>
      <c r="U8" s="358"/>
      <c r="V8" s="358"/>
      <c r="W8" s="358"/>
      <c r="X8" s="358"/>
      <c r="Y8" s="358"/>
      <c r="Z8" s="358"/>
      <c r="AA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358"/>
      <c r="AY8" s="358"/>
      <c r="AZ8" s="358"/>
      <c r="BA8" s="358"/>
      <c r="BB8" s="358"/>
      <c r="BC8" s="358"/>
      <c r="BD8" s="358"/>
      <c r="BE8" s="358"/>
      <c r="BF8" s="358"/>
      <c r="BG8" s="358"/>
      <c r="BH8" s="359"/>
      <c r="BI8" s="358"/>
      <c r="BJ8" s="360"/>
      <c r="BK8" s="358"/>
      <c r="BL8" s="358"/>
      <c r="BM8" s="358"/>
      <c r="BN8" s="358"/>
      <c r="BO8" s="358"/>
      <c r="BP8" s="358"/>
      <c r="BQ8" s="358"/>
      <c r="BR8" s="358"/>
      <c r="BS8" s="358"/>
      <c r="BT8" s="358"/>
      <c r="BU8" s="358"/>
      <c r="BV8" s="358"/>
      <c r="BW8" s="358"/>
      <c r="BX8" s="358"/>
      <c r="BY8" s="358"/>
      <c r="BZ8" s="358"/>
      <c r="CA8" s="358"/>
      <c r="CB8" s="358"/>
      <c r="CC8" s="358"/>
      <c r="CD8" s="358"/>
      <c r="CE8" s="358"/>
      <c r="CF8" s="358"/>
      <c r="CG8" s="358"/>
      <c r="CH8" s="358"/>
      <c r="CI8" s="358"/>
      <c r="CJ8" s="358"/>
      <c r="CK8" s="358"/>
      <c r="CL8" s="358"/>
      <c r="CM8" s="358"/>
      <c r="CN8" s="358"/>
      <c r="CO8" s="358"/>
      <c r="CP8" s="358"/>
      <c r="CQ8" s="358"/>
      <c r="CR8" s="358"/>
      <c r="CS8" s="358"/>
      <c r="CT8" s="358"/>
      <c r="CU8" s="358"/>
      <c r="CV8" s="358"/>
      <c r="CW8" s="358"/>
      <c r="CX8" s="358"/>
      <c r="CY8" s="358"/>
      <c r="CZ8" s="358"/>
      <c r="DA8" s="358"/>
      <c r="DB8" s="358"/>
      <c r="DC8" s="358"/>
      <c r="DD8" s="358"/>
      <c r="DE8" s="358"/>
      <c r="DF8" s="358"/>
      <c r="DG8" s="358"/>
      <c r="DH8" s="358"/>
      <c r="DI8" s="358"/>
      <c r="DJ8" s="358"/>
      <c r="DK8" s="358"/>
      <c r="DL8" s="358"/>
      <c r="DM8" s="358"/>
      <c r="DN8" s="358"/>
      <c r="DO8" s="358"/>
      <c r="DP8" s="358"/>
      <c r="DQ8" s="358"/>
      <c r="DR8" s="358"/>
      <c r="DS8" s="358"/>
      <c r="DT8" s="358"/>
      <c r="DU8" s="358"/>
      <c r="DV8" s="358"/>
      <c r="DW8" s="358"/>
      <c r="DX8" s="358"/>
      <c r="DY8" s="358"/>
      <c r="DZ8" s="358"/>
      <c r="EA8" s="358"/>
      <c r="EB8" s="358"/>
      <c r="EC8" s="358"/>
      <c r="ED8" s="358"/>
      <c r="EE8" s="358"/>
      <c r="EF8" s="358"/>
      <c r="EG8" s="358"/>
      <c r="EH8" s="358"/>
      <c r="EI8" s="358"/>
      <c r="EJ8" s="358"/>
      <c r="EK8" s="358"/>
      <c r="EL8" s="358"/>
      <c r="EM8" s="358"/>
      <c r="EN8" s="358"/>
      <c r="EO8" s="358"/>
      <c r="EP8" s="358"/>
      <c r="EQ8" s="358"/>
      <c r="ER8" s="358"/>
      <c r="ES8" s="358"/>
      <c r="ET8" s="358"/>
      <c r="EU8" s="358"/>
      <c r="EV8" s="358"/>
      <c r="EW8" s="358"/>
      <c r="EX8" s="358"/>
      <c r="EY8" s="358"/>
      <c r="EZ8" s="358"/>
      <c r="FA8" s="358"/>
      <c r="FB8" s="358"/>
      <c r="FC8" s="358"/>
      <c r="FD8" s="358"/>
      <c r="FE8" s="358"/>
      <c r="FF8" s="358"/>
      <c r="FG8" s="358"/>
      <c r="FH8" s="358"/>
      <c r="FI8" s="358"/>
      <c r="FJ8" s="358"/>
      <c r="FK8" s="358"/>
      <c r="FL8" s="358"/>
      <c r="FM8" s="358"/>
      <c r="FN8" s="358"/>
      <c r="FO8" s="358"/>
      <c r="FP8" s="358"/>
      <c r="FQ8" s="358"/>
      <c r="FR8" s="358"/>
      <c r="FS8" s="358"/>
      <c r="FT8" s="358"/>
      <c r="FU8" s="358"/>
      <c r="FV8" s="358"/>
      <c r="FW8" s="358"/>
      <c r="FX8" s="358"/>
      <c r="FY8" s="358"/>
      <c r="FZ8" s="358"/>
      <c r="GA8" s="358"/>
      <c r="GB8" s="358"/>
      <c r="GC8" s="358"/>
      <c r="GD8" s="358"/>
      <c r="GE8" s="358"/>
      <c r="GF8" s="358"/>
      <c r="GG8" s="358"/>
      <c r="GH8" s="358"/>
      <c r="GI8" s="358"/>
      <c r="GJ8" s="358"/>
      <c r="GK8" s="358"/>
      <c r="GL8" s="358"/>
      <c r="GM8" s="358"/>
      <c r="GN8" s="358"/>
      <c r="GO8" s="358"/>
      <c r="GP8" s="358"/>
      <c r="GQ8" s="358"/>
      <c r="GR8" s="358"/>
      <c r="GS8" s="358"/>
      <c r="GT8" s="358"/>
      <c r="GU8" s="358"/>
      <c r="GV8" s="358"/>
      <c r="GW8" s="358"/>
      <c r="GX8" s="358"/>
      <c r="GY8" s="358"/>
      <c r="GZ8" s="358"/>
      <c r="HA8" s="358"/>
      <c r="HB8" s="358"/>
      <c r="HC8" s="358"/>
      <c r="HD8" s="358"/>
      <c r="HE8" s="358"/>
      <c r="HF8" s="358"/>
      <c r="HG8" s="358"/>
      <c r="HH8" s="358"/>
      <c r="HI8" s="358"/>
      <c r="HJ8" s="358"/>
      <c r="HK8" s="358"/>
      <c r="HL8" s="358"/>
      <c r="HM8" s="358"/>
      <c r="HN8" s="358"/>
      <c r="HO8" s="358"/>
      <c r="HP8" s="358"/>
      <c r="HQ8" s="358"/>
      <c r="HR8" s="358"/>
      <c r="HS8" s="358"/>
      <c r="HT8" s="358"/>
      <c r="HU8" s="358"/>
      <c r="HV8" s="358"/>
      <c r="HW8" s="358"/>
      <c r="HX8" s="358"/>
      <c r="HY8" s="358"/>
      <c r="HZ8" s="358"/>
      <c r="IA8" s="358"/>
      <c r="IB8" s="358"/>
      <c r="IC8" s="358"/>
      <c r="ID8" s="358"/>
      <c r="IE8" s="358"/>
      <c r="IF8" s="358"/>
      <c r="IG8" s="358"/>
      <c r="IH8" s="358"/>
      <c r="II8" s="358"/>
      <c r="IJ8" s="358"/>
      <c r="IK8" s="358"/>
      <c r="IL8" s="358"/>
      <c r="IM8" s="358"/>
      <c r="IN8" s="358"/>
      <c r="IO8" s="358"/>
      <c r="IP8" s="358"/>
      <c r="IQ8" s="358"/>
      <c r="IR8" s="358"/>
      <c r="IS8" s="358"/>
      <c r="IT8" s="358"/>
      <c r="IU8" s="358"/>
      <c r="IV8" s="358"/>
      <c r="IW8" s="358"/>
      <c r="IX8" s="358"/>
      <c r="IY8" s="358"/>
      <c r="IZ8" s="358"/>
      <c r="JA8" s="358"/>
      <c r="JB8" s="358"/>
      <c r="JC8" s="358"/>
      <c r="JD8" s="358"/>
      <c r="JE8" s="358"/>
      <c r="JF8" s="358"/>
      <c r="JG8" s="358"/>
      <c r="JH8" s="358"/>
      <c r="JI8" s="358"/>
      <c r="JJ8" s="358"/>
      <c r="JK8" s="358"/>
      <c r="JL8" s="358"/>
      <c r="JM8" s="358"/>
      <c r="JN8" s="358"/>
      <c r="JO8" s="358"/>
      <c r="JP8" s="358"/>
      <c r="JQ8" s="358"/>
      <c r="JR8" s="358"/>
      <c r="JS8" s="358"/>
      <c r="JT8" s="358"/>
      <c r="JU8" s="358"/>
      <c r="JV8" s="358"/>
      <c r="JW8" s="358"/>
      <c r="JX8" s="358"/>
      <c r="JY8" s="358"/>
      <c r="JZ8" s="358"/>
      <c r="KA8" s="358"/>
      <c r="KB8" s="358"/>
      <c r="KC8" s="358"/>
      <c r="KD8" s="358"/>
      <c r="KE8" s="358"/>
      <c r="KF8" s="358"/>
      <c r="KG8" s="358"/>
      <c r="KH8" s="358"/>
      <c r="KI8" s="358"/>
      <c r="KJ8" s="358"/>
      <c r="KK8" s="358"/>
      <c r="KL8" s="358"/>
      <c r="KM8" s="358"/>
      <c r="KN8" s="358"/>
      <c r="KO8" s="358"/>
      <c r="KP8" s="358"/>
      <c r="KQ8" s="358"/>
      <c r="KR8" s="358"/>
      <c r="KS8" s="358"/>
      <c r="KT8" s="358"/>
      <c r="KU8" s="358"/>
      <c r="KV8" s="358"/>
      <c r="KW8" s="358"/>
      <c r="KX8" s="358"/>
      <c r="KY8" s="358"/>
      <c r="KZ8" s="358"/>
      <c r="LA8" s="358"/>
      <c r="LB8" s="358"/>
      <c r="LC8" s="358"/>
      <c r="LD8" s="358"/>
      <c r="LE8" s="358"/>
      <c r="LF8" s="358"/>
      <c r="LG8" s="358"/>
      <c r="LH8" s="358"/>
      <c r="LI8" s="358"/>
      <c r="LJ8" s="358"/>
      <c r="LK8" s="358"/>
      <c r="LL8" s="358"/>
      <c r="LM8" s="358"/>
      <c r="LN8" s="358"/>
      <c r="LO8" s="358"/>
      <c r="LP8" s="358"/>
      <c r="LQ8" s="358"/>
      <c r="LR8" s="358"/>
      <c r="LS8" s="358"/>
      <c r="LT8" s="358"/>
      <c r="LU8" s="358"/>
      <c r="LV8" s="358"/>
      <c r="LW8" s="358"/>
      <c r="LX8" s="358"/>
      <c r="LY8" s="358"/>
      <c r="LZ8" s="358"/>
      <c r="MA8" s="358"/>
      <c r="MB8" s="358"/>
      <c r="MC8" s="358"/>
      <c r="MD8" s="358"/>
      <c r="ME8" s="358"/>
      <c r="MF8" s="358"/>
      <c r="MG8" s="358"/>
      <c r="MH8" s="358"/>
      <c r="MI8" s="358"/>
      <c r="MJ8" s="358"/>
      <c r="MK8" s="358"/>
      <c r="ML8" s="358"/>
      <c r="MM8" s="358"/>
      <c r="MN8" s="358"/>
      <c r="MO8" s="358"/>
      <c r="MP8" s="358"/>
      <c r="MQ8" s="358"/>
      <c r="MR8" s="358"/>
      <c r="MS8" s="358"/>
      <c r="MT8" s="358"/>
      <c r="MU8" s="358"/>
      <c r="MV8" s="358"/>
      <c r="MW8" s="358"/>
      <c r="MX8" s="358"/>
      <c r="MY8" s="358"/>
      <c r="MZ8" s="358"/>
      <c r="NA8" s="358"/>
      <c r="NB8" s="358"/>
      <c r="NC8" s="358"/>
      <c r="ND8" s="358"/>
      <c r="NE8" s="358"/>
      <c r="NF8" s="358"/>
      <c r="NG8" s="358"/>
      <c r="NH8" s="358"/>
      <c r="NI8" s="358"/>
      <c r="NJ8" s="358"/>
      <c r="NK8" s="358"/>
      <c r="NL8" s="358"/>
      <c r="NM8" s="358"/>
      <c r="NN8" s="358"/>
      <c r="NO8" s="358"/>
      <c r="NP8" s="358"/>
      <c r="NQ8" s="358"/>
      <c r="NR8" s="358"/>
      <c r="NS8" s="358"/>
      <c r="NT8" s="358"/>
      <c r="NU8" s="358"/>
      <c r="NV8" s="358"/>
      <c r="NW8" s="358"/>
      <c r="NX8" s="358"/>
      <c r="NY8" s="358"/>
      <c r="NZ8" s="358"/>
      <c r="OA8" s="358"/>
      <c r="OB8" s="358"/>
      <c r="OC8" s="358"/>
      <c r="OD8" s="358"/>
      <c r="OE8" s="358"/>
      <c r="OF8" s="358"/>
      <c r="OG8" s="358"/>
      <c r="OH8" s="358"/>
      <c r="OI8" s="358"/>
      <c r="OJ8" s="358"/>
      <c r="OK8" s="358"/>
      <c r="OL8" s="358"/>
      <c r="OM8" s="358"/>
      <c r="ON8" s="358"/>
      <c r="OO8" s="358"/>
      <c r="OP8" s="358"/>
      <c r="OQ8" s="358"/>
      <c r="OR8" s="358"/>
      <c r="OS8" s="358"/>
      <c r="OT8" s="358"/>
      <c r="OU8" s="358"/>
      <c r="OV8" s="358"/>
      <c r="OW8" s="358"/>
      <c r="OX8" s="358"/>
      <c r="OY8" s="358"/>
      <c r="OZ8" s="358"/>
      <c r="PA8" s="358"/>
      <c r="PB8" s="358"/>
      <c r="PC8" s="358"/>
      <c r="PD8" s="358"/>
      <c r="PE8" s="358"/>
      <c r="PF8" s="358"/>
      <c r="PG8" s="358"/>
      <c r="PH8" s="358"/>
      <c r="PI8" s="358"/>
      <c r="PJ8" s="358"/>
      <c r="PK8" s="358"/>
      <c r="PL8" s="358"/>
      <c r="PM8" s="358"/>
      <c r="PN8" s="358"/>
      <c r="PO8" s="358"/>
      <c r="PP8" s="358"/>
      <c r="PQ8" s="358"/>
      <c r="PR8" s="358"/>
      <c r="PS8" s="358"/>
      <c r="PT8" s="358"/>
      <c r="PU8" s="358"/>
      <c r="PV8" s="358"/>
      <c r="PW8" s="358"/>
      <c r="PX8" s="358"/>
      <c r="PY8" s="358"/>
      <c r="PZ8" s="358"/>
      <c r="QA8" s="358"/>
      <c r="QB8" s="358"/>
      <c r="QC8" s="358"/>
      <c r="QD8" s="358"/>
      <c r="QE8" s="358"/>
      <c r="QF8" s="358"/>
      <c r="QG8" s="358"/>
      <c r="QH8" s="358"/>
      <c r="QI8" s="358"/>
      <c r="QJ8" s="358"/>
      <c r="QK8" s="358"/>
      <c r="QL8" s="358"/>
      <c r="QM8" s="358"/>
      <c r="QN8" s="358"/>
      <c r="QO8" s="358"/>
      <c r="QP8" s="358"/>
      <c r="QQ8" s="358"/>
      <c r="QR8" s="358"/>
      <c r="QS8" s="358"/>
      <c r="QT8" s="358"/>
      <c r="QU8" s="358"/>
      <c r="QV8" s="358"/>
      <c r="QW8" s="358"/>
      <c r="QX8" s="358"/>
      <c r="QY8" s="358"/>
      <c r="QZ8" s="358"/>
      <c r="RA8" s="358"/>
      <c r="RB8" s="358"/>
      <c r="RC8" s="358"/>
      <c r="RD8" s="358"/>
      <c r="RE8" s="358"/>
      <c r="RF8" s="358"/>
      <c r="RG8" s="358"/>
      <c r="RH8" s="358"/>
      <c r="RI8" s="358"/>
      <c r="RJ8" s="358"/>
      <c r="RK8" s="358"/>
      <c r="RL8" s="358"/>
      <c r="RM8" s="358"/>
      <c r="RN8" s="358"/>
      <c r="RO8" s="358"/>
      <c r="RP8" s="358"/>
      <c r="RQ8" s="358"/>
      <c r="RR8" s="358"/>
      <c r="RS8" s="358"/>
      <c r="RT8" s="358"/>
      <c r="RU8" s="358"/>
      <c r="RV8" s="358"/>
      <c r="RW8" s="358"/>
      <c r="RX8" s="358"/>
      <c r="RY8" s="358"/>
      <c r="RZ8" s="358"/>
      <c r="SA8" s="358"/>
      <c r="SB8" s="358"/>
      <c r="SC8" s="358"/>
      <c r="SD8" s="358"/>
      <c r="SE8" s="358"/>
      <c r="SF8" s="358"/>
      <c r="SG8" s="358"/>
      <c r="SH8" s="358"/>
      <c r="SI8" s="358"/>
      <c r="SJ8" s="358"/>
      <c r="SK8" s="358"/>
      <c r="SL8" s="358"/>
      <c r="SM8" s="358"/>
      <c r="SN8" s="358"/>
      <c r="SO8" s="358"/>
      <c r="SP8" s="358"/>
      <c r="SQ8" s="358"/>
      <c r="SR8" s="358"/>
      <c r="SS8" s="358"/>
      <c r="ST8" s="358"/>
      <c r="SU8" s="358"/>
      <c r="SV8" s="358"/>
      <c r="SW8" s="358"/>
      <c r="SX8" s="358"/>
      <c r="SY8" s="358"/>
      <c r="SZ8" s="358"/>
      <c r="TA8" s="358"/>
      <c r="TB8" s="358"/>
      <c r="TC8" s="358"/>
      <c r="TD8" s="358"/>
      <c r="TE8" s="358"/>
      <c r="TF8" s="358"/>
      <c r="TG8" s="358"/>
      <c r="TH8" s="358"/>
      <c r="TI8" s="358"/>
      <c r="TJ8" s="358"/>
      <c r="TK8" s="358"/>
      <c r="TL8" s="358"/>
      <c r="TM8" s="358"/>
      <c r="TN8" s="358"/>
      <c r="TO8" s="358"/>
      <c r="TP8" s="358"/>
      <c r="TQ8" s="358"/>
      <c r="TR8" s="358"/>
      <c r="TS8" s="358"/>
      <c r="TT8" s="358"/>
      <c r="TU8" s="358"/>
      <c r="TV8" s="358"/>
      <c r="TW8" s="358"/>
      <c r="TX8" s="358"/>
      <c r="TY8" s="358"/>
      <c r="TZ8" s="358"/>
      <c r="UA8" s="358"/>
      <c r="UB8" s="358"/>
      <c r="UC8" s="358"/>
      <c r="UD8" s="358"/>
      <c r="UE8" s="358"/>
      <c r="UF8" s="358"/>
      <c r="UG8" s="358"/>
      <c r="UH8" s="358"/>
      <c r="UI8" s="358"/>
      <c r="UJ8" s="358"/>
      <c r="UK8" s="358"/>
      <c r="UL8" s="358"/>
      <c r="UM8" s="358"/>
      <c r="UN8" s="358"/>
      <c r="UO8" s="358"/>
      <c r="UP8" s="358"/>
      <c r="UQ8" s="358"/>
      <c r="UR8" s="358"/>
      <c r="US8" s="358"/>
      <c r="UT8" s="358"/>
      <c r="UU8" s="358"/>
      <c r="UV8" s="358"/>
      <c r="UW8" s="358"/>
      <c r="UX8" s="358"/>
      <c r="UY8" s="358"/>
      <c r="UZ8" s="358"/>
      <c r="VA8" s="358"/>
      <c r="VB8" s="358"/>
      <c r="VC8" s="358"/>
      <c r="VD8" s="358"/>
      <c r="VE8" s="358"/>
      <c r="VF8" s="358"/>
      <c r="VG8" s="358"/>
      <c r="VH8" s="358"/>
      <c r="VI8" s="358"/>
      <c r="VJ8" s="358"/>
      <c r="VK8" s="358"/>
      <c r="VL8" s="358"/>
      <c r="VM8" s="358"/>
      <c r="VN8" s="358"/>
      <c r="VO8" s="358"/>
      <c r="VP8" s="358"/>
      <c r="VQ8" s="358"/>
      <c r="VR8" s="358"/>
      <c r="VS8" s="358"/>
      <c r="VT8" s="358"/>
      <c r="VU8" s="358"/>
      <c r="VV8" s="358"/>
      <c r="VW8" s="358"/>
      <c r="VX8" s="358"/>
      <c r="VY8" s="358"/>
      <c r="VZ8" s="358"/>
      <c r="WA8" s="358"/>
      <c r="WB8" s="358"/>
      <c r="WC8" s="358"/>
      <c r="WD8" s="358"/>
      <c r="WE8" s="358"/>
      <c r="WF8" s="358"/>
      <c r="WG8" s="358"/>
      <c r="WH8" s="358"/>
      <c r="WI8" s="358"/>
      <c r="WJ8" s="358"/>
      <c r="WK8" s="358"/>
      <c r="WL8" s="358"/>
      <c r="WM8" s="358"/>
      <c r="WN8" s="358"/>
      <c r="WO8" s="358"/>
      <c r="WP8" s="358"/>
      <c r="WQ8" s="358"/>
      <c r="WR8" s="358"/>
      <c r="WS8" s="358"/>
      <c r="WT8" s="358"/>
      <c r="WU8" s="358"/>
      <c r="WV8" s="358"/>
      <c r="WW8" s="358"/>
      <c r="WX8" s="358"/>
      <c r="WY8" s="358"/>
      <c r="WZ8" s="358"/>
      <c r="XA8" s="358"/>
      <c r="XB8" s="358"/>
      <c r="XC8" s="358"/>
      <c r="XD8" s="358"/>
      <c r="XE8" s="358"/>
      <c r="XF8" s="358"/>
      <c r="XG8" s="358"/>
      <c r="XH8" s="358"/>
      <c r="XI8" s="358"/>
      <c r="XJ8" s="358"/>
      <c r="XK8" s="358"/>
      <c r="XL8" s="358"/>
      <c r="XM8" s="358"/>
      <c r="XN8" s="358"/>
      <c r="XO8" s="358"/>
      <c r="XP8" s="358"/>
      <c r="XQ8" s="358"/>
      <c r="XR8" s="358"/>
      <c r="XS8" s="358"/>
      <c r="XT8" s="358"/>
      <c r="XU8" s="358"/>
      <c r="XV8" s="358"/>
      <c r="XW8" s="358"/>
      <c r="XX8" s="358"/>
      <c r="XY8" s="358"/>
      <c r="XZ8" s="358"/>
      <c r="YA8" s="358"/>
      <c r="YB8" s="358"/>
      <c r="YC8" s="358"/>
      <c r="YD8" s="358"/>
      <c r="YE8" s="358"/>
      <c r="YF8" s="358"/>
      <c r="YG8" s="358"/>
      <c r="YH8" s="358"/>
      <c r="YI8" s="358"/>
      <c r="YJ8" s="358"/>
      <c r="YK8" s="358"/>
      <c r="YL8" s="358"/>
      <c r="YM8" s="358"/>
      <c r="YN8" s="358"/>
      <c r="YO8" s="358"/>
      <c r="YP8" s="358"/>
      <c r="YQ8" s="358"/>
      <c r="YR8" s="358"/>
      <c r="YS8" s="358"/>
      <c r="YT8" s="358"/>
      <c r="YU8" s="358"/>
      <c r="YV8" s="358"/>
      <c r="YW8" s="358"/>
      <c r="YX8" s="358"/>
      <c r="YY8" s="358"/>
      <c r="YZ8" s="358"/>
      <c r="ZA8" s="358"/>
      <c r="ZB8" s="358"/>
      <c r="ZC8" s="358"/>
      <c r="ZD8" s="358"/>
      <c r="ZE8" s="358"/>
      <c r="ZF8" s="358"/>
      <c r="ZG8" s="358"/>
      <c r="ZH8" s="358"/>
      <c r="ZI8" s="358"/>
      <c r="ZJ8" s="358"/>
      <c r="ZK8" s="358"/>
      <c r="ZL8" s="358"/>
      <c r="ZM8" s="358"/>
      <c r="ZN8" s="358"/>
      <c r="ZO8" s="358"/>
      <c r="ZP8" s="358"/>
      <c r="ZQ8" s="358"/>
      <c r="ZR8" s="358"/>
      <c r="ZS8" s="358"/>
      <c r="ZT8" s="358"/>
      <c r="ZU8" s="358"/>
      <c r="ZV8" s="358"/>
      <c r="ZW8" s="358"/>
      <c r="ZX8" s="358"/>
      <c r="ZY8" s="358"/>
      <c r="ZZ8" s="358"/>
      <c r="AAA8" s="358"/>
      <c r="AAB8" s="358"/>
      <c r="AAC8" s="358"/>
      <c r="AAD8" s="358"/>
      <c r="AAE8" s="358"/>
      <c r="AAF8" s="358"/>
      <c r="AAG8" s="358"/>
      <c r="AAH8" s="358"/>
      <c r="AAI8" s="358"/>
      <c r="AAJ8" s="358"/>
      <c r="AAK8" s="358"/>
      <c r="AAL8" s="358"/>
      <c r="AAM8" s="358"/>
      <c r="AAN8" s="358"/>
      <c r="AAO8" s="358"/>
      <c r="AAP8" s="358"/>
      <c r="AAQ8" s="358"/>
      <c r="AAR8" s="358"/>
      <c r="AAS8" s="358"/>
      <c r="AAT8" s="358"/>
      <c r="AAU8" s="358"/>
      <c r="AAV8" s="358"/>
      <c r="AAW8" s="358"/>
      <c r="AAX8" s="358"/>
      <c r="AAY8" s="358"/>
      <c r="AAZ8" s="358"/>
      <c r="ABA8" s="358"/>
      <c r="ABB8" s="358"/>
      <c r="ABC8" s="358"/>
      <c r="ABD8" s="358"/>
      <c r="ABE8" s="358"/>
      <c r="ABF8" s="358"/>
      <c r="ABG8" s="358"/>
      <c r="ABH8" s="358"/>
      <c r="ABI8" s="358"/>
      <c r="ABJ8" s="358"/>
      <c r="ABK8" s="358"/>
      <c r="ABL8" s="358"/>
      <c r="ABM8" s="358"/>
      <c r="ABN8" s="358"/>
    </row>
    <row r="9" spans="1:742" x14ac:dyDescent="0.25">
      <c r="F9" s="358"/>
      <c r="G9" s="358"/>
      <c r="H9" s="358"/>
      <c r="I9" s="358"/>
      <c r="J9" s="358"/>
      <c r="K9" s="358"/>
      <c r="L9" s="358"/>
      <c r="M9" s="358"/>
      <c r="N9" s="358"/>
      <c r="O9" s="358"/>
      <c r="P9" s="358"/>
      <c r="Q9" s="358"/>
      <c r="R9" s="358"/>
      <c r="S9" s="358"/>
      <c r="T9" s="358"/>
      <c r="U9" s="358"/>
      <c r="V9" s="358"/>
      <c r="W9" s="358"/>
      <c r="X9" s="358"/>
      <c r="Y9" s="358"/>
      <c r="Z9" s="358"/>
      <c r="AA9" s="358"/>
      <c r="AB9" s="358"/>
      <c r="AC9" s="358"/>
      <c r="AD9" s="358"/>
      <c r="AE9" s="358"/>
      <c r="AF9" s="358"/>
      <c r="AG9" s="358"/>
      <c r="AH9" s="358"/>
      <c r="AI9" s="358"/>
      <c r="AJ9" s="358"/>
      <c r="AK9" s="358"/>
      <c r="AL9" s="358"/>
      <c r="AM9" s="358"/>
      <c r="AN9" s="358"/>
      <c r="AO9" s="358"/>
      <c r="AP9" s="358"/>
      <c r="AQ9" s="358"/>
      <c r="AR9" s="358"/>
      <c r="AS9" s="358"/>
      <c r="AT9" s="358"/>
      <c r="AU9" s="358"/>
      <c r="AV9" s="358"/>
      <c r="AW9" s="358"/>
      <c r="AX9" s="358"/>
      <c r="AY9" s="358"/>
      <c r="AZ9" s="358"/>
      <c r="BA9" s="358"/>
      <c r="BB9" s="358"/>
      <c r="BC9" s="358"/>
      <c r="BD9" s="358"/>
      <c r="BE9" s="358"/>
      <c r="BF9" s="358"/>
      <c r="BG9" s="358"/>
      <c r="BH9" s="359"/>
      <c r="BI9" s="358"/>
      <c r="BJ9" s="360"/>
      <c r="BK9" s="358"/>
      <c r="BL9" s="358"/>
      <c r="BM9" s="358"/>
      <c r="BN9" s="358"/>
      <c r="BO9" s="358"/>
      <c r="BP9" s="358"/>
      <c r="BQ9" s="358"/>
      <c r="BR9" s="358"/>
      <c r="BS9" s="358"/>
      <c r="BT9" s="358"/>
      <c r="BU9" s="358"/>
      <c r="BV9" s="358"/>
      <c r="BW9" s="358"/>
      <c r="BX9" s="358"/>
      <c r="BY9" s="358"/>
      <c r="BZ9" s="358"/>
      <c r="CA9" s="358"/>
      <c r="CB9" s="358"/>
      <c r="CC9" s="358"/>
      <c r="CD9" s="358"/>
      <c r="CE9" s="358"/>
      <c r="CF9" s="358"/>
      <c r="CG9" s="358"/>
      <c r="CH9" s="358"/>
      <c r="CI9" s="358"/>
      <c r="CJ9" s="358"/>
      <c r="CK9" s="358"/>
      <c r="CL9" s="358"/>
      <c r="CM9" s="358"/>
      <c r="CN9" s="358"/>
      <c r="CO9" s="358"/>
      <c r="CP9" s="358"/>
      <c r="CQ9" s="358"/>
      <c r="CR9" s="358"/>
      <c r="CS9" s="358"/>
      <c r="CT9" s="358"/>
      <c r="CU9" s="358"/>
      <c r="CV9" s="358"/>
      <c r="CW9" s="358"/>
      <c r="CX9" s="358"/>
      <c r="CY9" s="358"/>
      <c r="CZ9" s="358"/>
      <c r="DA9" s="358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58"/>
      <c r="DS9" s="358"/>
      <c r="DT9" s="358"/>
      <c r="DU9" s="358"/>
      <c r="DV9" s="358"/>
      <c r="DW9" s="358"/>
      <c r="DX9" s="358"/>
      <c r="DY9" s="358"/>
      <c r="DZ9" s="358"/>
      <c r="EA9" s="358"/>
      <c r="EB9" s="358"/>
      <c r="EC9" s="358"/>
      <c r="ED9" s="358"/>
      <c r="EE9" s="358"/>
      <c r="EF9" s="358"/>
      <c r="EG9" s="358"/>
      <c r="EH9" s="358"/>
      <c r="EI9" s="358"/>
      <c r="EJ9" s="358"/>
      <c r="EK9" s="358"/>
      <c r="EL9" s="358"/>
      <c r="EM9" s="358"/>
      <c r="EN9" s="358"/>
      <c r="EO9" s="358"/>
      <c r="EP9" s="358"/>
      <c r="EQ9" s="358"/>
      <c r="ER9" s="358"/>
      <c r="ES9" s="358"/>
      <c r="ET9" s="358"/>
      <c r="EU9" s="358"/>
      <c r="EV9" s="358"/>
      <c r="EW9" s="358"/>
      <c r="EX9" s="358"/>
      <c r="EY9" s="358"/>
      <c r="EZ9" s="358"/>
      <c r="FA9" s="358"/>
      <c r="FB9" s="358"/>
      <c r="FC9" s="358"/>
      <c r="FD9" s="358"/>
      <c r="FE9" s="358"/>
      <c r="FF9" s="358"/>
      <c r="FG9" s="358"/>
      <c r="FH9" s="358"/>
      <c r="FI9" s="358"/>
      <c r="FJ9" s="358"/>
      <c r="FK9" s="358"/>
      <c r="FL9" s="358"/>
      <c r="FM9" s="358"/>
      <c r="FN9" s="358"/>
      <c r="FO9" s="358"/>
      <c r="FP9" s="358"/>
      <c r="FQ9" s="358"/>
      <c r="FR9" s="358"/>
      <c r="FS9" s="358"/>
      <c r="FT9" s="358"/>
      <c r="FU9" s="358"/>
      <c r="FV9" s="358"/>
      <c r="FW9" s="358"/>
      <c r="FX9" s="358"/>
      <c r="FY9" s="358"/>
      <c r="FZ9" s="358"/>
      <c r="GA9" s="358"/>
      <c r="GB9" s="358"/>
      <c r="GC9" s="358"/>
      <c r="GD9" s="358"/>
      <c r="GE9" s="358"/>
      <c r="GF9" s="358"/>
      <c r="GG9" s="358"/>
      <c r="GH9" s="358"/>
      <c r="GI9" s="358"/>
      <c r="GJ9" s="358"/>
      <c r="GK9" s="358"/>
      <c r="GL9" s="358"/>
      <c r="GM9" s="358"/>
      <c r="GN9" s="358"/>
      <c r="GO9" s="358"/>
      <c r="GP9" s="358"/>
      <c r="GQ9" s="358"/>
      <c r="GR9" s="358"/>
      <c r="GS9" s="358"/>
      <c r="GT9" s="358"/>
      <c r="GU9" s="358"/>
      <c r="GV9" s="358"/>
      <c r="GW9" s="358"/>
      <c r="GX9" s="358"/>
      <c r="GY9" s="358"/>
      <c r="GZ9" s="358"/>
      <c r="HA9" s="358"/>
      <c r="HB9" s="358"/>
      <c r="HC9" s="358"/>
      <c r="HD9" s="358"/>
      <c r="HE9" s="358"/>
      <c r="HF9" s="358"/>
      <c r="HG9" s="358"/>
      <c r="HH9" s="358"/>
      <c r="HI9" s="358"/>
      <c r="HJ9" s="358"/>
      <c r="HK9" s="358"/>
      <c r="HL9" s="358"/>
      <c r="HM9" s="358"/>
      <c r="HN9" s="358"/>
      <c r="HO9" s="358"/>
      <c r="HP9" s="358"/>
      <c r="HQ9" s="358"/>
      <c r="HR9" s="358"/>
      <c r="HS9" s="358"/>
      <c r="HT9" s="358"/>
      <c r="HU9" s="358"/>
      <c r="HV9" s="358"/>
      <c r="HW9" s="358"/>
      <c r="HX9" s="358"/>
      <c r="HY9" s="358"/>
      <c r="HZ9" s="358"/>
      <c r="IA9" s="358"/>
      <c r="IB9" s="358"/>
      <c r="IC9" s="358"/>
      <c r="ID9" s="358"/>
      <c r="IE9" s="358"/>
      <c r="IF9" s="358"/>
      <c r="IG9" s="358"/>
      <c r="IH9" s="358"/>
      <c r="II9" s="358"/>
      <c r="IJ9" s="358"/>
      <c r="IK9" s="358"/>
      <c r="IL9" s="358"/>
      <c r="IM9" s="358"/>
      <c r="IN9" s="358"/>
      <c r="IO9" s="358"/>
      <c r="IP9" s="358"/>
      <c r="IQ9" s="358"/>
      <c r="IR9" s="358"/>
      <c r="IS9" s="358"/>
      <c r="IT9" s="358"/>
      <c r="IU9" s="358"/>
      <c r="IV9" s="358"/>
      <c r="IW9" s="358"/>
      <c r="IX9" s="358"/>
      <c r="IY9" s="358"/>
      <c r="IZ9" s="358"/>
      <c r="JA9" s="358"/>
      <c r="JB9" s="358"/>
      <c r="JC9" s="358"/>
      <c r="JD9" s="358"/>
      <c r="JE9" s="358"/>
      <c r="JF9" s="358"/>
      <c r="JG9" s="358"/>
      <c r="JH9" s="358"/>
      <c r="JI9" s="358"/>
      <c r="JJ9" s="358"/>
      <c r="JK9" s="358"/>
      <c r="JL9" s="358"/>
      <c r="JM9" s="358"/>
      <c r="JN9" s="358"/>
      <c r="JO9" s="358"/>
      <c r="JP9" s="358"/>
      <c r="JQ9" s="358"/>
      <c r="JR9" s="358"/>
      <c r="JS9" s="358"/>
      <c r="JT9" s="358"/>
      <c r="JU9" s="358"/>
      <c r="JV9" s="358"/>
      <c r="JW9" s="358"/>
      <c r="JX9" s="358"/>
      <c r="JY9" s="358"/>
      <c r="JZ9" s="358"/>
      <c r="KA9" s="358"/>
      <c r="KB9" s="358"/>
      <c r="KC9" s="358"/>
      <c r="KD9" s="358"/>
      <c r="KE9" s="358"/>
      <c r="KF9" s="358"/>
      <c r="KG9" s="358"/>
      <c r="KH9" s="358"/>
      <c r="KI9" s="358"/>
      <c r="KJ9" s="358"/>
      <c r="KK9" s="358"/>
      <c r="KL9" s="358"/>
      <c r="KM9" s="358"/>
      <c r="KN9" s="358"/>
      <c r="KO9" s="358"/>
      <c r="KP9" s="358"/>
      <c r="KQ9" s="358"/>
      <c r="KR9" s="358"/>
      <c r="KS9" s="358"/>
      <c r="KT9" s="358"/>
      <c r="KU9" s="358"/>
      <c r="KV9" s="358"/>
      <c r="KW9" s="358"/>
      <c r="KX9" s="358"/>
      <c r="KY9" s="358"/>
      <c r="KZ9" s="358"/>
      <c r="LA9" s="358"/>
      <c r="LB9" s="358"/>
      <c r="LC9" s="358"/>
      <c r="LD9" s="358"/>
      <c r="LE9" s="358"/>
      <c r="LF9" s="358"/>
      <c r="LG9" s="358"/>
      <c r="LH9" s="358"/>
      <c r="LI9" s="358"/>
      <c r="LJ9" s="358"/>
      <c r="LK9" s="358"/>
      <c r="LL9" s="358"/>
      <c r="LM9" s="358"/>
      <c r="LN9" s="358"/>
      <c r="LO9" s="358"/>
      <c r="LP9" s="358"/>
      <c r="LQ9" s="358"/>
      <c r="LR9" s="358"/>
      <c r="LS9" s="358"/>
      <c r="LT9" s="358"/>
      <c r="LU9" s="358"/>
      <c r="LV9" s="358"/>
      <c r="LW9" s="358"/>
      <c r="LX9" s="358"/>
      <c r="LY9" s="358"/>
      <c r="LZ9" s="358"/>
      <c r="MA9" s="358"/>
      <c r="MB9" s="358"/>
      <c r="MC9" s="358"/>
      <c r="MD9" s="358"/>
      <c r="ME9" s="358"/>
      <c r="MF9" s="358"/>
      <c r="MG9" s="358"/>
      <c r="MH9" s="358"/>
      <c r="MI9" s="358"/>
      <c r="MJ9" s="358"/>
      <c r="MK9" s="358"/>
      <c r="ML9" s="358"/>
      <c r="MM9" s="358"/>
      <c r="MN9" s="358"/>
      <c r="MO9" s="358"/>
      <c r="MP9" s="358"/>
      <c r="MQ9" s="358"/>
      <c r="MR9" s="358"/>
      <c r="MS9" s="358"/>
      <c r="MT9" s="358"/>
      <c r="MU9" s="358"/>
      <c r="MV9" s="358"/>
      <c r="MW9" s="358"/>
      <c r="MX9" s="358"/>
      <c r="MY9" s="358"/>
      <c r="MZ9" s="358"/>
      <c r="NA9" s="358"/>
      <c r="NB9" s="358"/>
      <c r="NC9" s="358"/>
      <c r="ND9" s="358"/>
      <c r="NE9" s="358"/>
      <c r="NF9" s="358"/>
      <c r="NG9" s="358"/>
      <c r="NH9" s="358"/>
      <c r="NI9" s="358"/>
      <c r="NJ9" s="358"/>
      <c r="NK9" s="358"/>
      <c r="NL9" s="358"/>
      <c r="NM9" s="358"/>
      <c r="NN9" s="358"/>
      <c r="NO9" s="358"/>
      <c r="NP9" s="358"/>
      <c r="NQ9" s="358"/>
      <c r="NR9" s="358"/>
      <c r="NS9" s="358"/>
      <c r="NT9" s="358"/>
      <c r="NU9" s="358"/>
      <c r="NV9" s="358"/>
      <c r="NW9" s="358"/>
      <c r="NX9" s="358"/>
      <c r="NY9" s="358"/>
      <c r="NZ9" s="358"/>
      <c r="OA9" s="358"/>
      <c r="OB9" s="358"/>
      <c r="OC9" s="358"/>
      <c r="OD9" s="358"/>
      <c r="OE9" s="358"/>
      <c r="OF9" s="358"/>
      <c r="OG9" s="358"/>
      <c r="OH9" s="358"/>
      <c r="OI9" s="358"/>
      <c r="OJ9" s="358"/>
      <c r="OK9" s="358"/>
      <c r="OL9" s="358"/>
      <c r="OM9" s="358"/>
      <c r="ON9" s="358"/>
      <c r="OO9" s="358"/>
      <c r="OP9" s="358"/>
      <c r="OQ9" s="358"/>
      <c r="OR9" s="358"/>
      <c r="OS9" s="358"/>
      <c r="OT9" s="358"/>
      <c r="OU9" s="358"/>
      <c r="OV9" s="358"/>
      <c r="OW9" s="358"/>
      <c r="OX9" s="358"/>
      <c r="OY9" s="358"/>
      <c r="OZ9" s="358"/>
      <c r="PA9" s="358"/>
      <c r="PB9" s="358"/>
      <c r="PC9" s="358"/>
      <c r="PD9" s="358"/>
      <c r="PE9" s="358"/>
      <c r="PF9" s="358"/>
      <c r="PG9" s="358"/>
      <c r="PH9" s="358"/>
      <c r="PI9" s="358"/>
      <c r="PJ9" s="358"/>
      <c r="PK9" s="358"/>
      <c r="PL9" s="358"/>
      <c r="PM9" s="358"/>
      <c r="PN9" s="358"/>
      <c r="PO9" s="358"/>
      <c r="PP9" s="358"/>
      <c r="PQ9" s="358"/>
      <c r="PR9" s="358"/>
      <c r="PS9" s="358"/>
      <c r="PT9" s="358"/>
      <c r="PU9" s="358"/>
      <c r="PV9" s="358"/>
      <c r="PW9" s="358"/>
      <c r="PX9" s="358"/>
      <c r="PY9" s="358"/>
      <c r="PZ9" s="358"/>
      <c r="QA9" s="358"/>
      <c r="QB9" s="358"/>
      <c r="QC9" s="358"/>
      <c r="QD9" s="358"/>
      <c r="QE9" s="358"/>
      <c r="QF9" s="358"/>
      <c r="QG9" s="358"/>
      <c r="QH9" s="358"/>
      <c r="QI9" s="358"/>
      <c r="QJ9" s="358"/>
      <c r="QK9" s="358"/>
      <c r="QL9" s="358"/>
      <c r="QM9" s="358"/>
      <c r="QN9" s="358"/>
      <c r="QO9" s="358"/>
      <c r="QP9" s="358"/>
      <c r="QQ9" s="358"/>
      <c r="QR9" s="358"/>
      <c r="QS9" s="358"/>
      <c r="QT9" s="358"/>
      <c r="QU9" s="358"/>
      <c r="QV9" s="358"/>
      <c r="QW9" s="358"/>
      <c r="QX9" s="358"/>
      <c r="QY9" s="358"/>
      <c r="QZ9" s="358"/>
      <c r="RA9" s="358"/>
      <c r="RB9" s="358"/>
      <c r="RC9" s="358"/>
      <c r="RD9" s="358"/>
      <c r="RE9" s="358"/>
      <c r="RF9" s="358"/>
      <c r="RG9" s="358"/>
      <c r="RH9" s="358"/>
      <c r="RI9" s="358"/>
      <c r="RJ9" s="358"/>
      <c r="RK9" s="358"/>
      <c r="RL9" s="358"/>
      <c r="RM9" s="358"/>
      <c r="RN9" s="358"/>
      <c r="RO9" s="358"/>
      <c r="RP9" s="358"/>
      <c r="RQ9" s="358"/>
      <c r="RR9" s="358"/>
      <c r="RS9" s="358"/>
      <c r="RT9" s="358"/>
      <c r="RU9" s="358"/>
      <c r="RV9" s="358"/>
      <c r="RW9" s="358"/>
      <c r="RX9" s="358"/>
      <c r="RY9" s="358"/>
      <c r="RZ9" s="358"/>
      <c r="SA9" s="358"/>
      <c r="SB9" s="358"/>
      <c r="SC9" s="358"/>
      <c r="SD9" s="358"/>
      <c r="SE9" s="358"/>
      <c r="SF9" s="358"/>
      <c r="SG9" s="358"/>
      <c r="SH9" s="358"/>
      <c r="SI9" s="358"/>
      <c r="SJ9" s="358"/>
      <c r="SK9" s="358"/>
      <c r="SL9" s="358"/>
      <c r="SM9" s="358"/>
      <c r="SN9" s="358"/>
      <c r="SO9" s="358"/>
      <c r="SP9" s="358"/>
      <c r="SQ9" s="358"/>
      <c r="SR9" s="358"/>
      <c r="SS9" s="358"/>
      <c r="ST9" s="358"/>
      <c r="SU9" s="358"/>
      <c r="SV9" s="358"/>
      <c r="SW9" s="358"/>
      <c r="SX9" s="358"/>
      <c r="SY9" s="358"/>
      <c r="SZ9" s="358"/>
      <c r="TA9" s="358"/>
      <c r="TB9" s="358"/>
      <c r="TC9" s="358"/>
      <c r="TD9" s="358"/>
      <c r="TE9" s="358"/>
      <c r="TF9" s="358"/>
      <c r="TG9" s="358"/>
      <c r="TH9" s="358"/>
      <c r="TI9" s="358"/>
      <c r="TJ9" s="358"/>
      <c r="TK9" s="358"/>
      <c r="TL9" s="358"/>
      <c r="TM9" s="358"/>
      <c r="TN9" s="358"/>
      <c r="TO9" s="358"/>
      <c r="TP9" s="358"/>
      <c r="TQ9" s="358"/>
      <c r="TR9" s="358"/>
      <c r="TS9" s="358"/>
      <c r="TT9" s="358"/>
      <c r="TU9" s="358"/>
      <c r="TV9" s="358"/>
      <c r="TW9" s="358"/>
      <c r="TX9" s="358"/>
      <c r="TY9" s="358"/>
      <c r="TZ9" s="358"/>
      <c r="UA9" s="358"/>
      <c r="UB9" s="358"/>
      <c r="UC9" s="358"/>
      <c r="UD9" s="358"/>
      <c r="UE9" s="358"/>
      <c r="UF9" s="358"/>
      <c r="UG9" s="358"/>
      <c r="UH9" s="358"/>
      <c r="UI9" s="358"/>
      <c r="UJ9" s="358"/>
      <c r="UK9" s="358"/>
      <c r="UL9" s="358"/>
      <c r="UM9" s="358"/>
      <c r="UN9" s="358"/>
      <c r="UO9" s="358"/>
      <c r="UP9" s="358"/>
      <c r="UQ9" s="358"/>
      <c r="UR9" s="358"/>
      <c r="US9" s="358"/>
      <c r="UT9" s="358"/>
      <c r="UU9" s="358"/>
      <c r="UV9" s="358"/>
      <c r="UW9" s="358"/>
      <c r="UX9" s="358"/>
      <c r="UY9" s="358"/>
      <c r="UZ9" s="358"/>
      <c r="VA9" s="358"/>
      <c r="VB9" s="358"/>
      <c r="VC9" s="358"/>
      <c r="VD9" s="358"/>
      <c r="VE9" s="358"/>
      <c r="VF9" s="358"/>
      <c r="VG9" s="358"/>
      <c r="VH9" s="358"/>
      <c r="VI9" s="358"/>
      <c r="VJ9" s="358"/>
      <c r="VK9" s="358"/>
      <c r="VL9" s="358"/>
      <c r="VM9" s="358"/>
      <c r="VN9" s="358"/>
      <c r="VO9" s="358"/>
      <c r="VP9" s="358"/>
      <c r="VQ9" s="358"/>
      <c r="VR9" s="358"/>
      <c r="VS9" s="358"/>
      <c r="VT9" s="358"/>
      <c r="VU9" s="358"/>
      <c r="VV9" s="358"/>
      <c r="VW9" s="358"/>
      <c r="VX9" s="358"/>
      <c r="VY9" s="358"/>
      <c r="VZ9" s="358"/>
      <c r="WA9" s="358"/>
      <c r="WB9" s="358"/>
      <c r="WC9" s="358"/>
      <c r="WD9" s="358"/>
      <c r="WE9" s="358"/>
      <c r="WF9" s="358"/>
      <c r="WG9" s="358"/>
      <c r="WH9" s="358"/>
      <c r="WI9" s="358"/>
      <c r="WJ9" s="358"/>
      <c r="WK9" s="358"/>
      <c r="WL9" s="358"/>
      <c r="WM9" s="358"/>
      <c r="WN9" s="358"/>
      <c r="WO9" s="358"/>
      <c r="WP9" s="358"/>
      <c r="WQ9" s="358"/>
      <c r="WR9" s="358"/>
      <c r="WS9" s="358"/>
      <c r="WT9" s="358"/>
      <c r="WU9" s="358"/>
      <c r="WV9" s="358"/>
      <c r="WW9" s="358"/>
      <c r="WX9" s="358"/>
      <c r="WY9" s="358"/>
      <c r="WZ9" s="358"/>
      <c r="XA9" s="358"/>
      <c r="XB9" s="358"/>
      <c r="XC9" s="358"/>
      <c r="XD9" s="358"/>
      <c r="XE9" s="358"/>
      <c r="XF9" s="358"/>
      <c r="XG9" s="358"/>
      <c r="XH9" s="358"/>
      <c r="XI9" s="358"/>
      <c r="XJ9" s="358"/>
      <c r="XK9" s="358"/>
      <c r="XL9" s="358"/>
      <c r="XM9" s="358"/>
      <c r="XN9" s="358"/>
      <c r="XO9" s="358"/>
      <c r="XP9" s="358"/>
      <c r="XQ9" s="358"/>
      <c r="XR9" s="358"/>
      <c r="XS9" s="358"/>
      <c r="XT9" s="358"/>
      <c r="XU9" s="358"/>
      <c r="XV9" s="358"/>
      <c r="XW9" s="358"/>
      <c r="XX9" s="358"/>
      <c r="XY9" s="358"/>
      <c r="XZ9" s="358"/>
      <c r="YA9" s="358"/>
      <c r="YB9" s="358"/>
      <c r="YC9" s="358"/>
      <c r="YD9" s="358"/>
      <c r="YE9" s="358"/>
      <c r="YF9" s="358"/>
      <c r="YG9" s="358"/>
      <c r="YH9" s="358"/>
      <c r="YI9" s="358"/>
      <c r="YJ9" s="358"/>
      <c r="YK9" s="358"/>
      <c r="YL9" s="358"/>
      <c r="YM9" s="358"/>
      <c r="YN9" s="358"/>
      <c r="YO9" s="358"/>
      <c r="YP9" s="358"/>
      <c r="YQ9" s="358"/>
      <c r="YR9" s="358"/>
      <c r="YS9" s="358"/>
      <c r="YT9" s="358"/>
      <c r="YU9" s="358"/>
      <c r="YV9" s="358"/>
      <c r="YW9" s="358"/>
      <c r="YX9" s="358"/>
      <c r="YY9" s="358"/>
      <c r="YZ9" s="358"/>
      <c r="ZA9" s="358"/>
      <c r="ZB9" s="358"/>
      <c r="ZC9" s="358"/>
      <c r="ZD9" s="358"/>
      <c r="ZE9" s="358"/>
      <c r="ZF9" s="358"/>
      <c r="ZG9" s="358"/>
      <c r="ZH9" s="358"/>
      <c r="ZI9" s="358"/>
      <c r="ZJ9" s="358"/>
      <c r="ZK9" s="358"/>
      <c r="ZL9" s="358"/>
      <c r="ZM9" s="358"/>
      <c r="ZN9" s="358"/>
      <c r="ZO9" s="358"/>
      <c r="ZP9" s="358"/>
      <c r="ZQ9" s="358"/>
      <c r="ZR9" s="358"/>
      <c r="ZS9" s="358"/>
      <c r="ZT9" s="358"/>
      <c r="ZU9" s="358"/>
      <c r="ZV9" s="358"/>
      <c r="ZW9" s="358"/>
      <c r="ZX9" s="358"/>
      <c r="ZY9" s="358"/>
      <c r="ZZ9" s="358"/>
      <c r="AAA9" s="358"/>
      <c r="AAB9" s="358"/>
      <c r="AAC9" s="358"/>
      <c r="AAD9" s="358"/>
      <c r="AAE9" s="358"/>
      <c r="AAF9" s="358"/>
      <c r="AAG9" s="358"/>
      <c r="AAH9" s="358"/>
      <c r="AAI9" s="358"/>
      <c r="AAJ9" s="358"/>
      <c r="AAK9" s="358"/>
      <c r="AAL9" s="358"/>
      <c r="AAM9" s="358"/>
      <c r="AAN9" s="358"/>
      <c r="AAO9" s="358"/>
      <c r="AAP9" s="358"/>
      <c r="AAQ9" s="358"/>
      <c r="AAR9" s="358"/>
      <c r="AAS9" s="358"/>
      <c r="AAT9" s="358"/>
      <c r="AAU9" s="358"/>
      <c r="AAV9" s="358"/>
      <c r="AAW9" s="358"/>
      <c r="AAX9" s="358"/>
      <c r="AAY9" s="358"/>
      <c r="AAZ9" s="358"/>
      <c r="ABA9" s="358"/>
      <c r="ABB9" s="358"/>
      <c r="ABC9" s="358"/>
      <c r="ABD9" s="358"/>
      <c r="ABE9" s="358"/>
      <c r="ABF9" s="358"/>
      <c r="ABG9" s="358"/>
      <c r="ABH9" s="358"/>
      <c r="ABI9" s="358"/>
      <c r="ABJ9" s="358"/>
      <c r="ABK9" s="358"/>
      <c r="ABL9" s="358"/>
      <c r="ABM9" s="358"/>
      <c r="ABN9" s="358"/>
    </row>
    <row r="10" spans="1:742" x14ac:dyDescent="0.25">
      <c r="F10" s="361" t="s">
        <v>387</v>
      </c>
      <c r="G10" s="361"/>
      <c r="H10" s="358"/>
      <c r="I10" s="358"/>
      <c r="J10" s="358"/>
      <c r="K10" s="358"/>
      <c r="L10" s="358"/>
      <c r="M10" s="358"/>
      <c r="N10" s="358"/>
      <c r="O10" s="358"/>
      <c r="P10" s="358"/>
      <c r="Q10" s="358"/>
      <c r="R10" s="358"/>
      <c r="S10" s="358"/>
      <c r="T10" s="358"/>
      <c r="U10" s="358"/>
      <c r="V10" s="358"/>
      <c r="W10" s="358"/>
      <c r="X10" s="358"/>
      <c r="Y10" s="358"/>
      <c r="Z10" s="358"/>
      <c r="AA10" s="358"/>
      <c r="AB10" s="358"/>
      <c r="AC10" s="358"/>
      <c r="AD10" s="358"/>
      <c r="AE10" s="358"/>
      <c r="AF10" s="358"/>
      <c r="AG10" s="358"/>
      <c r="AH10" s="358"/>
      <c r="AI10" s="358"/>
      <c r="AJ10" s="358"/>
      <c r="AK10" s="358"/>
      <c r="AL10" s="358"/>
      <c r="AM10" s="358"/>
      <c r="AN10" s="358"/>
      <c r="AO10" s="358"/>
      <c r="AP10" s="358"/>
      <c r="AQ10" s="358"/>
      <c r="AR10" s="358"/>
      <c r="AS10" s="358"/>
      <c r="AT10" s="358"/>
      <c r="AU10" s="358"/>
      <c r="AV10" s="358"/>
      <c r="AW10" s="358"/>
      <c r="AX10" s="358"/>
      <c r="AY10" s="358"/>
      <c r="AZ10" s="358"/>
      <c r="BA10" s="358"/>
      <c r="BB10" s="358"/>
      <c r="BC10" s="358"/>
      <c r="BD10" s="358"/>
      <c r="BE10" s="358"/>
      <c r="BF10" s="358"/>
      <c r="BG10" s="358"/>
      <c r="BH10" s="359"/>
      <c r="BI10" s="358"/>
      <c r="BJ10" s="360"/>
      <c r="BK10" s="358"/>
      <c r="BL10" s="358"/>
      <c r="BM10" s="358"/>
      <c r="BN10" s="358"/>
      <c r="BO10" s="358"/>
      <c r="BP10" s="358"/>
      <c r="BQ10" s="358"/>
      <c r="BR10" s="358"/>
      <c r="BS10" s="358"/>
      <c r="BT10" s="358"/>
      <c r="BU10" s="358"/>
      <c r="BV10" s="358"/>
      <c r="BW10" s="358"/>
      <c r="BX10" s="358"/>
      <c r="BY10" s="358"/>
      <c r="BZ10" s="358"/>
      <c r="CA10" s="358"/>
      <c r="CB10" s="358"/>
      <c r="CC10" s="358"/>
      <c r="CD10" s="358"/>
      <c r="CE10" s="358"/>
      <c r="CF10" s="358"/>
      <c r="CG10" s="358"/>
      <c r="CH10" s="358"/>
      <c r="CI10" s="358"/>
      <c r="CJ10" s="358"/>
      <c r="CK10" s="358"/>
      <c r="CL10" s="358"/>
      <c r="CM10" s="358"/>
      <c r="CN10" s="358"/>
      <c r="CO10" s="358"/>
      <c r="CP10" s="358"/>
      <c r="CQ10" s="358"/>
      <c r="CR10" s="358"/>
      <c r="CS10" s="358"/>
      <c r="CT10" s="358"/>
      <c r="CU10" s="358"/>
      <c r="CV10" s="358"/>
      <c r="CW10" s="358"/>
      <c r="CX10" s="358"/>
      <c r="CY10" s="358"/>
      <c r="CZ10" s="358"/>
      <c r="DA10" s="358"/>
      <c r="DB10" s="358"/>
      <c r="DC10" s="358"/>
      <c r="DD10" s="358"/>
      <c r="DE10" s="358"/>
      <c r="DF10" s="358"/>
      <c r="DG10" s="358"/>
      <c r="DH10" s="358"/>
      <c r="DI10" s="358"/>
      <c r="DJ10" s="358"/>
      <c r="DK10" s="358"/>
      <c r="DL10" s="358"/>
      <c r="DM10" s="358"/>
      <c r="DN10" s="358"/>
      <c r="DO10" s="358"/>
      <c r="DP10" s="358"/>
      <c r="DQ10" s="358"/>
      <c r="DR10" s="358"/>
      <c r="DS10" s="358"/>
      <c r="DT10" s="358"/>
      <c r="DU10" s="358"/>
      <c r="DV10" s="358"/>
      <c r="DW10" s="358"/>
      <c r="DX10" s="358"/>
      <c r="DY10" s="358"/>
      <c r="DZ10" s="358"/>
      <c r="EA10" s="358"/>
      <c r="EB10" s="358"/>
      <c r="EC10" s="358"/>
      <c r="ED10" s="358"/>
      <c r="EE10" s="358"/>
      <c r="EF10" s="358"/>
      <c r="EG10" s="358"/>
      <c r="EH10" s="358"/>
      <c r="EI10" s="358"/>
      <c r="EJ10" s="358"/>
      <c r="EK10" s="358"/>
      <c r="EL10" s="358"/>
      <c r="EM10" s="358"/>
      <c r="EN10" s="358"/>
      <c r="EO10" s="358"/>
      <c r="EP10" s="358"/>
      <c r="EQ10" s="358"/>
      <c r="ER10" s="358"/>
      <c r="ES10" s="358"/>
      <c r="ET10" s="358"/>
      <c r="EU10" s="358"/>
      <c r="EV10" s="358"/>
      <c r="EW10" s="358"/>
      <c r="EX10" s="358"/>
      <c r="EY10" s="361" t="str">
        <f>LEFT(RIGHT(EY26,5),4)</f>
        <v>2025</v>
      </c>
      <c r="EZ10" s="361" t="str">
        <f t="shared" ref="EZ10:HK10" si="0">LEFT(RIGHT(EZ26,5),4)</f>
        <v>2026</v>
      </c>
      <c r="FA10" s="361" t="str">
        <f t="shared" si="0"/>
        <v>2027</v>
      </c>
      <c r="FB10" s="361" t="str">
        <f t="shared" si="0"/>
        <v>2028</v>
      </c>
      <c r="FC10" s="361" t="str">
        <f t="shared" si="0"/>
        <v>2029</v>
      </c>
      <c r="FD10" s="361" t="str">
        <f t="shared" si="0"/>
        <v>2030</v>
      </c>
      <c r="FE10" s="361" t="str">
        <f t="shared" si="0"/>
        <v>2031</v>
      </c>
      <c r="FF10" s="361" t="str">
        <f t="shared" si="0"/>
        <v>2032</v>
      </c>
      <c r="FG10" s="361" t="str">
        <f t="shared" si="0"/>
        <v>2033</v>
      </c>
      <c r="FH10" s="361" t="str">
        <f t="shared" si="0"/>
        <v>2034</v>
      </c>
      <c r="FI10" s="361" t="str">
        <f t="shared" si="0"/>
        <v>2035</v>
      </c>
      <c r="FJ10" s="361" t="str">
        <f t="shared" si="0"/>
        <v>2036</v>
      </c>
      <c r="FK10" s="361" t="str">
        <f t="shared" si="0"/>
        <v>2037</v>
      </c>
      <c r="FL10" s="361" t="str">
        <f t="shared" si="0"/>
        <v>2038</v>
      </c>
      <c r="FM10" s="361" t="str">
        <f t="shared" si="0"/>
        <v>2039</v>
      </c>
      <c r="FN10" s="361" t="str">
        <f t="shared" si="0"/>
        <v>2040</v>
      </c>
      <c r="FO10" s="361" t="str">
        <f t="shared" si="0"/>
        <v>2041</v>
      </c>
      <c r="FP10" s="361" t="str">
        <f t="shared" si="0"/>
        <v>2042</v>
      </c>
      <c r="FQ10" s="361" t="str">
        <f t="shared" si="0"/>
        <v>2043</v>
      </c>
      <c r="FR10" s="361" t="str">
        <f t="shared" si="0"/>
        <v>2044</v>
      </c>
      <c r="FS10" s="361" t="str">
        <f t="shared" si="0"/>
        <v>2045</v>
      </c>
      <c r="FT10" s="361" t="str">
        <f t="shared" si="0"/>
        <v>2046</v>
      </c>
      <c r="FU10" s="361" t="str">
        <f t="shared" si="0"/>
        <v>2047</v>
      </c>
      <c r="FV10" s="361" t="str">
        <f t="shared" si="0"/>
        <v>2048</v>
      </c>
      <c r="FW10" s="361" t="str">
        <f t="shared" si="0"/>
        <v>2049</v>
      </c>
      <c r="FX10" s="361" t="str">
        <f t="shared" si="0"/>
        <v>2050</v>
      </c>
      <c r="FY10" s="361" t="str">
        <f t="shared" si="0"/>
        <v>2051</v>
      </c>
      <c r="FZ10" s="361" t="str">
        <f t="shared" si="0"/>
        <v>2052</v>
      </c>
      <c r="GA10" s="361" t="str">
        <f t="shared" si="0"/>
        <v>2053</v>
      </c>
      <c r="GB10" s="361" t="str">
        <f t="shared" si="0"/>
        <v>2054</v>
      </c>
      <c r="GC10" s="361" t="str">
        <f t="shared" si="0"/>
        <v/>
      </c>
      <c r="GD10" s="361" t="str">
        <f t="shared" si="0"/>
        <v>2025</v>
      </c>
      <c r="GE10" s="361" t="str">
        <f t="shared" si="0"/>
        <v>2026</v>
      </c>
      <c r="GF10" s="361" t="str">
        <f t="shared" si="0"/>
        <v>2027</v>
      </c>
      <c r="GG10" s="361" t="str">
        <f t="shared" si="0"/>
        <v>2028</v>
      </c>
      <c r="GH10" s="361" t="str">
        <f t="shared" si="0"/>
        <v>2029</v>
      </c>
      <c r="GI10" s="361" t="str">
        <f t="shared" si="0"/>
        <v>2030</v>
      </c>
      <c r="GJ10" s="361" t="str">
        <f t="shared" si="0"/>
        <v>2031</v>
      </c>
      <c r="GK10" s="361" t="str">
        <f t="shared" si="0"/>
        <v>2032</v>
      </c>
      <c r="GL10" s="361" t="str">
        <f t="shared" si="0"/>
        <v>2033</v>
      </c>
      <c r="GM10" s="361" t="str">
        <f t="shared" si="0"/>
        <v>2034</v>
      </c>
      <c r="GN10" s="361" t="str">
        <f t="shared" si="0"/>
        <v>2035</v>
      </c>
      <c r="GO10" s="361" t="str">
        <f t="shared" si="0"/>
        <v>2036</v>
      </c>
      <c r="GP10" s="361" t="str">
        <f t="shared" si="0"/>
        <v>2037</v>
      </c>
      <c r="GQ10" s="361" t="str">
        <f t="shared" si="0"/>
        <v>2038</v>
      </c>
      <c r="GR10" s="361" t="str">
        <f t="shared" si="0"/>
        <v>2039</v>
      </c>
      <c r="GS10" s="361" t="str">
        <f t="shared" si="0"/>
        <v>2040</v>
      </c>
      <c r="GT10" s="361" t="str">
        <f t="shared" si="0"/>
        <v>2041</v>
      </c>
      <c r="GU10" s="361" t="str">
        <f t="shared" si="0"/>
        <v>2042</v>
      </c>
      <c r="GV10" s="361" t="str">
        <f t="shared" si="0"/>
        <v>2043</v>
      </c>
      <c r="GW10" s="361" t="str">
        <f t="shared" si="0"/>
        <v>2044</v>
      </c>
      <c r="GX10" s="361" t="str">
        <f t="shared" si="0"/>
        <v>2045</v>
      </c>
      <c r="GY10" s="361" t="str">
        <f t="shared" si="0"/>
        <v>2046</v>
      </c>
      <c r="GZ10" s="361" t="str">
        <f t="shared" si="0"/>
        <v>2047</v>
      </c>
      <c r="HA10" s="361" t="str">
        <f t="shared" si="0"/>
        <v>2048</v>
      </c>
      <c r="HB10" s="361" t="str">
        <f t="shared" si="0"/>
        <v>2049</v>
      </c>
      <c r="HC10" s="361" t="str">
        <f t="shared" si="0"/>
        <v>2050</v>
      </c>
      <c r="HD10" s="361" t="str">
        <f t="shared" si="0"/>
        <v>2051</v>
      </c>
      <c r="HE10" s="361" t="str">
        <f t="shared" si="0"/>
        <v>2052</v>
      </c>
      <c r="HF10" s="361" t="str">
        <f t="shared" si="0"/>
        <v>2053</v>
      </c>
      <c r="HG10" s="361" t="str">
        <f t="shared" si="0"/>
        <v>2054</v>
      </c>
      <c r="HH10" s="361" t="str">
        <f t="shared" si="0"/>
        <v/>
      </c>
      <c r="HI10" s="361" t="str">
        <f t="shared" si="0"/>
        <v>2025</v>
      </c>
      <c r="HJ10" s="361" t="str">
        <f t="shared" si="0"/>
        <v>2026</v>
      </c>
      <c r="HK10" s="361" t="str">
        <f t="shared" si="0"/>
        <v>2027</v>
      </c>
      <c r="HL10" s="361" t="str">
        <f t="shared" ref="HL10:JW10" si="1">LEFT(RIGHT(HL26,5),4)</f>
        <v>2028</v>
      </c>
      <c r="HM10" s="361" t="str">
        <f t="shared" si="1"/>
        <v>2029</v>
      </c>
      <c r="HN10" s="361" t="str">
        <f t="shared" si="1"/>
        <v>2030</v>
      </c>
      <c r="HO10" s="361" t="str">
        <f t="shared" si="1"/>
        <v>2031</v>
      </c>
      <c r="HP10" s="361" t="str">
        <f t="shared" si="1"/>
        <v>2032</v>
      </c>
      <c r="HQ10" s="361" t="str">
        <f t="shared" si="1"/>
        <v>2033</v>
      </c>
      <c r="HR10" s="361" t="str">
        <f t="shared" si="1"/>
        <v>2034</v>
      </c>
      <c r="HS10" s="361" t="str">
        <f t="shared" si="1"/>
        <v>2035</v>
      </c>
      <c r="HT10" s="361" t="str">
        <f t="shared" si="1"/>
        <v>2036</v>
      </c>
      <c r="HU10" s="361" t="str">
        <f t="shared" si="1"/>
        <v>2037</v>
      </c>
      <c r="HV10" s="361" t="str">
        <f t="shared" si="1"/>
        <v>2038</v>
      </c>
      <c r="HW10" s="361" t="str">
        <f t="shared" si="1"/>
        <v>2039</v>
      </c>
      <c r="HX10" s="361" t="str">
        <f t="shared" si="1"/>
        <v>2040</v>
      </c>
      <c r="HY10" s="361" t="str">
        <f t="shared" si="1"/>
        <v>2041</v>
      </c>
      <c r="HZ10" s="361" t="str">
        <f t="shared" si="1"/>
        <v>2042</v>
      </c>
      <c r="IA10" s="361" t="str">
        <f t="shared" si="1"/>
        <v>2043</v>
      </c>
      <c r="IB10" s="361" t="str">
        <f t="shared" si="1"/>
        <v>2044</v>
      </c>
      <c r="IC10" s="361" t="str">
        <f t="shared" si="1"/>
        <v>2045</v>
      </c>
      <c r="ID10" s="361" t="str">
        <f t="shared" si="1"/>
        <v>2046</v>
      </c>
      <c r="IE10" s="361" t="str">
        <f t="shared" si="1"/>
        <v>2047</v>
      </c>
      <c r="IF10" s="361" t="str">
        <f t="shared" si="1"/>
        <v>2048</v>
      </c>
      <c r="IG10" s="361" t="str">
        <f t="shared" si="1"/>
        <v>2049</v>
      </c>
      <c r="IH10" s="361" t="str">
        <f t="shared" si="1"/>
        <v>2050</v>
      </c>
      <c r="II10" s="361" t="str">
        <f t="shared" si="1"/>
        <v>2051</v>
      </c>
      <c r="IJ10" s="361" t="str">
        <f t="shared" si="1"/>
        <v>2052</v>
      </c>
      <c r="IK10" s="361" t="str">
        <f t="shared" si="1"/>
        <v>2053</v>
      </c>
      <c r="IL10" s="361" t="str">
        <f t="shared" si="1"/>
        <v>2054</v>
      </c>
      <c r="IM10" s="361" t="str">
        <f t="shared" si="1"/>
        <v/>
      </c>
      <c r="IN10" s="361" t="str">
        <f t="shared" si="1"/>
        <v>2025</v>
      </c>
      <c r="IO10" s="361" t="str">
        <f t="shared" si="1"/>
        <v>2026</v>
      </c>
      <c r="IP10" s="361" t="str">
        <f t="shared" si="1"/>
        <v>2027</v>
      </c>
      <c r="IQ10" s="361" t="str">
        <f t="shared" si="1"/>
        <v>2028</v>
      </c>
      <c r="IR10" s="361" t="str">
        <f t="shared" si="1"/>
        <v>2029</v>
      </c>
      <c r="IS10" s="361" t="str">
        <f t="shared" si="1"/>
        <v>2030</v>
      </c>
      <c r="IT10" s="361" t="str">
        <f t="shared" si="1"/>
        <v>2031</v>
      </c>
      <c r="IU10" s="361" t="str">
        <f t="shared" si="1"/>
        <v>2032</v>
      </c>
      <c r="IV10" s="361" t="str">
        <f t="shared" si="1"/>
        <v>2033</v>
      </c>
      <c r="IW10" s="361" t="str">
        <f t="shared" si="1"/>
        <v>2034</v>
      </c>
      <c r="IX10" s="361" t="str">
        <f t="shared" si="1"/>
        <v>2035</v>
      </c>
      <c r="IY10" s="361" t="str">
        <f t="shared" si="1"/>
        <v>2036</v>
      </c>
      <c r="IZ10" s="361" t="str">
        <f t="shared" si="1"/>
        <v>2037</v>
      </c>
      <c r="JA10" s="361" t="str">
        <f t="shared" si="1"/>
        <v>2038</v>
      </c>
      <c r="JB10" s="361" t="str">
        <f t="shared" si="1"/>
        <v>2039</v>
      </c>
      <c r="JC10" s="361" t="str">
        <f t="shared" si="1"/>
        <v>2040</v>
      </c>
      <c r="JD10" s="361" t="str">
        <f t="shared" si="1"/>
        <v>2041</v>
      </c>
      <c r="JE10" s="361" t="str">
        <f t="shared" si="1"/>
        <v>2042</v>
      </c>
      <c r="JF10" s="361" t="str">
        <f t="shared" si="1"/>
        <v>2043</v>
      </c>
      <c r="JG10" s="361" t="str">
        <f t="shared" si="1"/>
        <v>2044</v>
      </c>
      <c r="JH10" s="361" t="str">
        <f t="shared" si="1"/>
        <v>2045</v>
      </c>
      <c r="JI10" s="361" t="str">
        <f t="shared" si="1"/>
        <v>2046</v>
      </c>
      <c r="JJ10" s="361" t="str">
        <f t="shared" si="1"/>
        <v>2047</v>
      </c>
      <c r="JK10" s="361" t="str">
        <f t="shared" si="1"/>
        <v>2048</v>
      </c>
      <c r="JL10" s="361" t="str">
        <f t="shared" si="1"/>
        <v>2049</v>
      </c>
      <c r="JM10" s="361" t="str">
        <f t="shared" si="1"/>
        <v>2050</v>
      </c>
      <c r="JN10" s="361" t="str">
        <f t="shared" si="1"/>
        <v>2051</v>
      </c>
      <c r="JO10" s="361" t="str">
        <f t="shared" si="1"/>
        <v>2052</v>
      </c>
      <c r="JP10" s="361" t="str">
        <f t="shared" si="1"/>
        <v>2053</v>
      </c>
      <c r="JQ10" s="361" t="str">
        <f t="shared" si="1"/>
        <v>2054</v>
      </c>
      <c r="JR10" s="361" t="str">
        <f t="shared" si="1"/>
        <v/>
      </c>
      <c r="JS10" s="361" t="str">
        <f t="shared" si="1"/>
        <v>2025</v>
      </c>
      <c r="JT10" s="361" t="str">
        <f t="shared" si="1"/>
        <v>2026</v>
      </c>
      <c r="JU10" s="361" t="str">
        <f t="shared" si="1"/>
        <v>2027</v>
      </c>
      <c r="JV10" s="361" t="str">
        <f t="shared" si="1"/>
        <v>2028</v>
      </c>
      <c r="JW10" s="361" t="str">
        <f t="shared" si="1"/>
        <v>2029</v>
      </c>
      <c r="JX10" s="361" t="str">
        <f t="shared" ref="JX10:MI10" si="2">LEFT(RIGHT(JX26,5),4)</f>
        <v>2030</v>
      </c>
      <c r="JY10" s="361" t="str">
        <f t="shared" si="2"/>
        <v>2031</v>
      </c>
      <c r="JZ10" s="361" t="str">
        <f t="shared" si="2"/>
        <v>2032</v>
      </c>
      <c r="KA10" s="361" t="str">
        <f t="shared" si="2"/>
        <v>2033</v>
      </c>
      <c r="KB10" s="361" t="str">
        <f t="shared" si="2"/>
        <v>2034</v>
      </c>
      <c r="KC10" s="361" t="str">
        <f t="shared" si="2"/>
        <v>2035</v>
      </c>
      <c r="KD10" s="361" t="str">
        <f t="shared" si="2"/>
        <v>2036</v>
      </c>
      <c r="KE10" s="361" t="str">
        <f t="shared" si="2"/>
        <v>2037</v>
      </c>
      <c r="KF10" s="361" t="str">
        <f t="shared" si="2"/>
        <v>2038</v>
      </c>
      <c r="KG10" s="361" t="str">
        <f t="shared" si="2"/>
        <v>2039</v>
      </c>
      <c r="KH10" s="361" t="str">
        <f t="shared" si="2"/>
        <v>2040</v>
      </c>
      <c r="KI10" s="361" t="str">
        <f t="shared" si="2"/>
        <v>2041</v>
      </c>
      <c r="KJ10" s="361" t="str">
        <f t="shared" si="2"/>
        <v>2042</v>
      </c>
      <c r="KK10" s="361" t="str">
        <f t="shared" si="2"/>
        <v>2043</v>
      </c>
      <c r="KL10" s="361" t="str">
        <f t="shared" si="2"/>
        <v>2044</v>
      </c>
      <c r="KM10" s="361" t="str">
        <f t="shared" si="2"/>
        <v>2045</v>
      </c>
      <c r="KN10" s="361" t="str">
        <f t="shared" si="2"/>
        <v>2046</v>
      </c>
      <c r="KO10" s="361" t="str">
        <f t="shared" si="2"/>
        <v>2047</v>
      </c>
      <c r="KP10" s="361" t="str">
        <f t="shared" si="2"/>
        <v>2048</v>
      </c>
      <c r="KQ10" s="361" t="str">
        <f t="shared" si="2"/>
        <v>2049</v>
      </c>
      <c r="KR10" s="361" t="str">
        <f t="shared" si="2"/>
        <v>2050</v>
      </c>
      <c r="KS10" s="361" t="str">
        <f t="shared" si="2"/>
        <v>2051</v>
      </c>
      <c r="KT10" s="361" t="str">
        <f t="shared" si="2"/>
        <v>2052</v>
      </c>
      <c r="KU10" s="361" t="str">
        <f t="shared" si="2"/>
        <v>2053</v>
      </c>
      <c r="KV10" s="361" t="str">
        <f t="shared" si="2"/>
        <v>2054</v>
      </c>
      <c r="KW10" s="361" t="str">
        <f t="shared" si="2"/>
        <v/>
      </c>
      <c r="KX10" s="361" t="str">
        <f t="shared" si="2"/>
        <v>2025</v>
      </c>
      <c r="KY10" s="361" t="str">
        <f t="shared" si="2"/>
        <v>2026</v>
      </c>
      <c r="KZ10" s="361" t="str">
        <f t="shared" si="2"/>
        <v>2027</v>
      </c>
      <c r="LA10" s="361" t="str">
        <f t="shared" si="2"/>
        <v>2028</v>
      </c>
      <c r="LB10" s="361" t="str">
        <f t="shared" si="2"/>
        <v>2029</v>
      </c>
      <c r="LC10" s="361" t="str">
        <f t="shared" si="2"/>
        <v>2030</v>
      </c>
      <c r="LD10" s="361" t="str">
        <f t="shared" si="2"/>
        <v>2031</v>
      </c>
      <c r="LE10" s="361" t="str">
        <f t="shared" si="2"/>
        <v>2032</v>
      </c>
      <c r="LF10" s="361" t="str">
        <f t="shared" si="2"/>
        <v>2033</v>
      </c>
      <c r="LG10" s="361" t="str">
        <f t="shared" si="2"/>
        <v>2034</v>
      </c>
      <c r="LH10" s="361" t="str">
        <f t="shared" si="2"/>
        <v>2035</v>
      </c>
      <c r="LI10" s="361" t="str">
        <f t="shared" si="2"/>
        <v>2036</v>
      </c>
      <c r="LJ10" s="361" t="str">
        <f t="shared" si="2"/>
        <v>2037</v>
      </c>
      <c r="LK10" s="361" t="str">
        <f t="shared" si="2"/>
        <v>2038</v>
      </c>
      <c r="LL10" s="361" t="str">
        <f t="shared" si="2"/>
        <v>2039</v>
      </c>
      <c r="LM10" s="361" t="str">
        <f t="shared" si="2"/>
        <v>2040</v>
      </c>
      <c r="LN10" s="361" t="str">
        <f t="shared" si="2"/>
        <v>2041</v>
      </c>
      <c r="LO10" s="361" t="str">
        <f t="shared" si="2"/>
        <v>2042</v>
      </c>
      <c r="LP10" s="361" t="str">
        <f t="shared" si="2"/>
        <v>2043</v>
      </c>
      <c r="LQ10" s="361" t="str">
        <f t="shared" si="2"/>
        <v>2044</v>
      </c>
      <c r="LR10" s="361" t="str">
        <f t="shared" si="2"/>
        <v>2045</v>
      </c>
      <c r="LS10" s="361" t="str">
        <f t="shared" si="2"/>
        <v>2046</v>
      </c>
      <c r="LT10" s="361" t="str">
        <f t="shared" si="2"/>
        <v>2047</v>
      </c>
      <c r="LU10" s="361" t="str">
        <f t="shared" si="2"/>
        <v>2048</v>
      </c>
      <c r="LV10" s="361" t="str">
        <f t="shared" si="2"/>
        <v>2049</v>
      </c>
      <c r="LW10" s="361" t="str">
        <f t="shared" si="2"/>
        <v>2050</v>
      </c>
      <c r="LX10" s="361" t="str">
        <f t="shared" si="2"/>
        <v>2051</v>
      </c>
      <c r="LY10" s="361" t="str">
        <f t="shared" si="2"/>
        <v>2052</v>
      </c>
      <c r="LZ10" s="361" t="str">
        <f t="shared" si="2"/>
        <v>2053</v>
      </c>
      <c r="MA10" s="361" t="str">
        <f t="shared" si="2"/>
        <v>2054</v>
      </c>
      <c r="MB10" s="361" t="str">
        <f t="shared" si="2"/>
        <v/>
      </c>
      <c r="MC10" s="361" t="str">
        <f t="shared" si="2"/>
        <v>2025</v>
      </c>
      <c r="MD10" s="361" t="str">
        <f t="shared" si="2"/>
        <v>2026</v>
      </c>
      <c r="ME10" s="361" t="str">
        <f t="shared" si="2"/>
        <v>2027</v>
      </c>
      <c r="MF10" s="361" t="str">
        <f t="shared" si="2"/>
        <v>2028</v>
      </c>
      <c r="MG10" s="361" t="str">
        <f t="shared" si="2"/>
        <v>2029</v>
      </c>
      <c r="MH10" s="361" t="str">
        <f t="shared" si="2"/>
        <v>2030</v>
      </c>
      <c r="MI10" s="361" t="str">
        <f t="shared" si="2"/>
        <v>2031</v>
      </c>
      <c r="MJ10" s="361" t="str">
        <f t="shared" ref="MJ10:OU10" si="3">LEFT(RIGHT(MJ26,5),4)</f>
        <v>2032</v>
      </c>
      <c r="MK10" s="361" t="str">
        <f t="shared" si="3"/>
        <v>2033</v>
      </c>
      <c r="ML10" s="361" t="str">
        <f t="shared" si="3"/>
        <v>2034</v>
      </c>
      <c r="MM10" s="361" t="str">
        <f t="shared" si="3"/>
        <v>2035</v>
      </c>
      <c r="MN10" s="361" t="str">
        <f t="shared" si="3"/>
        <v>2036</v>
      </c>
      <c r="MO10" s="361" t="str">
        <f t="shared" si="3"/>
        <v>2037</v>
      </c>
      <c r="MP10" s="361" t="str">
        <f t="shared" si="3"/>
        <v>2038</v>
      </c>
      <c r="MQ10" s="361" t="str">
        <f t="shared" si="3"/>
        <v>2039</v>
      </c>
      <c r="MR10" s="361" t="str">
        <f t="shared" si="3"/>
        <v>2040</v>
      </c>
      <c r="MS10" s="361" t="str">
        <f t="shared" si="3"/>
        <v>2041</v>
      </c>
      <c r="MT10" s="361" t="str">
        <f t="shared" si="3"/>
        <v>2042</v>
      </c>
      <c r="MU10" s="361" t="str">
        <f t="shared" si="3"/>
        <v>2043</v>
      </c>
      <c r="MV10" s="361" t="str">
        <f t="shared" si="3"/>
        <v>2044</v>
      </c>
      <c r="MW10" s="361" t="str">
        <f t="shared" si="3"/>
        <v>2045</v>
      </c>
      <c r="MX10" s="361" t="str">
        <f t="shared" si="3"/>
        <v>2046</v>
      </c>
      <c r="MY10" s="361" t="str">
        <f t="shared" si="3"/>
        <v>2047</v>
      </c>
      <c r="MZ10" s="361" t="str">
        <f t="shared" si="3"/>
        <v>2048</v>
      </c>
      <c r="NA10" s="361" t="str">
        <f t="shared" si="3"/>
        <v>2049</v>
      </c>
      <c r="NB10" s="361" t="str">
        <f t="shared" si="3"/>
        <v>2050</v>
      </c>
      <c r="NC10" s="361" t="str">
        <f t="shared" si="3"/>
        <v>2051</v>
      </c>
      <c r="ND10" s="361" t="str">
        <f t="shared" si="3"/>
        <v>2052</v>
      </c>
      <c r="NE10" s="361" t="str">
        <f t="shared" si="3"/>
        <v>2053</v>
      </c>
      <c r="NF10" s="361" t="str">
        <f t="shared" si="3"/>
        <v>2054</v>
      </c>
      <c r="NG10" s="361" t="str">
        <f t="shared" si="3"/>
        <v/>
      </c>
      <c r="NH10" s="361" t="str">
        <f t="shared" si="3"/>
        <v>2025</v>
      </c>
      <c r="NI10" s="361" t="str">
        <f t="shared" si="3"/>
        <v>2026</v>
      </c>
      <c r="NJ10" s="361" t="str">
        <f t="shared" si="3"/>
        <v>2027</v>
      </c>
      <c r="NK10" s="361" t="str">
        <f t="shared" si="3"/>
        <v>2028</v>
      </c>
      <c r="NL10" s="361" t="str">
        <f t="shared" si="3"/>
        <v>2029</v>
      </c>
      <c r="NM10" s="361" t="str">
        <f t="shared" si="3"/>
        <v>2030</v>
      </c>
      <c r="NN10" s="361" t="str">
        <f t="shared" si="3"/>
        <v>2031</v>
      </c>
      <c r="NO10" s="361" t="str">
        <f t="shared" si="3"/>
        <v>2032</v>
      </c>
      <c r="NP10" s="361" t="str">
        <f t="shared" si="3"/>
        <v>2033</v>
      </c>
      <c r="NQ10" s="361" t="str">
        <f t="shared" si="3"/>
        <v>2034</v>
      </c>
      <c r="NR10" s="361" t="str">
        <f t="shared" si="3"/>
        <v>2035</v>
      </c>
      <c r="NS10" s="361" t="str">
        <f t="shared" si="3"/>
        <v>2036</v>
      </c>
      <c r="NT10" s="361" t="str">
        <f t="shared" si="3"/>
        <v>2037</v>
      </c>
      <c r="NU10" s="361" t="str">
        <f t="shared" si="3"/>
        <v>2038</v>
      </c>
      <c r="NV10" s="361" t="str">
        <f t="shared" si="3"/>
        <v>2039</v>
      </c>
      <c r="NW10" s="361" t="str">
        <f t="shared" si="3"/>
        <v>2040</v>
      </c>
      <c r="NX10" s="361" t="str">
        <f t="shared" si="3"/>
        <v>2041</v>
      </c>
      <c r="NY10" s="361" t="str">
        <f t="shared" si="3"/>
        <v>2042</v>
      </c>
      <c r="NZ10" s="361" t="str">
        <f t="shared" si="3"/>
        <v>2043</v>
      </c>
      <c r="OA10" s="361" t="str">
        <f t="shared" si="3"/>
        <v>2044</v>
      </c>
      <c r="OB10" s="361" t="str">
        <f t="shared" si="3"/>
        <v>2045</v>
      </c>
      <c r="OC10" s="361" t="str">
        <f t="shared" si="3"/>
        <v>2046</v>
      </c>
      <c r="OD10" s="361" t="str">
        <f t="shared" si="3"/>
        <v>2047</v>
      </c>
      <c r="OE10" s="361" t="str">
        <f t="shared" si="3"/>
        <v>2048</v>
      </c>
      <c r="OF10" s="361" t="str">
        <f t="shared" si="3"/>
        <v>2049</v>
      </c>
      <c r="OG10" s="361" t="str">
        <f t="shared" si="3"/>
        <v>2050</v>
      </c>
      <c r="OH10" s="361" t="str">
        <f t="shared" si="3"/>
        <v>2051</v>
      </c>
      <c r="OI10" s="361" t="str">
        <f t="shared" si="3"/>
        <v>2052</v>
      </c>
      <c r="OJ10" s="361" t="str">
        <f t="shared" si="3"/>
        <v>2053</v>
      </c>
      <c r="OK10" s="361" t="str">
        <f t="shared" si="3"/>
        <v>2054</v>
      </c>
      <c r="OL10" s="361" t="str">
        <f t="shared" si="3"/>
        <v/>
      </c>
      <c r="OM10" s="361" t="str">
        <f t="shared" si="3"/>
        <v>2025</v>
      </c>
      <c r="ON10" s="361" t="str">
        <f t="shared" si="3"/>
        <v>2026</v>
      </c>
      <c r="OO10" s="361" t="str">
        <f t="shared" si="3"/>
        <v>2027</v>
      </c>
      <c r="OP10" s="361" t="str">
        <f t="shared" si="3"/>
        <v>2028</v>
      </c>
      <c r="OQ10" s="361" t="str">
        <f t="shared" si="3"/>
        <v>2029</v>
      </c>
      <c r="OR10" s="361" t="str">
        <f t="shared" si="3"/>
        <v>2030</v>
      </c>
      <c r="OS10" s="361" t="str">
        <f t="shared" si="3"/>
        <v>2031</v>
      </c>
      <c r="OT10" s="361" t="str">
        <f t="shared" si="3"/>
        <v>2032</v>
      </c>
      <c r="OU10" s="361" t="str">
        <f t="shared" si="3"/>
        <v>2033</v>
      </c>
      <c r="OV10" s="361" t="str">
        <f t="shared" ref="OV10:RG10" si="4">LEFT(RIGHT(OV26,5),4)</f>
        <v>2034</v>
      </c>
      <c r="OW10" s="361" t="str">
        <f t="shared" si="4"/>
        <v>2035</v>
      </c>
      <c r="OX10" s="361" t="str">
        <f t="shared" si="4"/>
        <v>2036</v>
      </c>
      <c r="OY10" s="361" t="str">
        <f t="shared" si="4"/>
        <v>2037</v>
      </c>
      <c r="OZ10" s="361" t="str">
        <f t="shared" si="4"/>
        <v>2038</v>
      </c>
      <c r="PA10" s="361" t="str">
        <f t="shared" si="4"/>
        <v>2039</v>
      </c>
      <c r="PB10" s="361" t="str">
        <f t="shared" si="4"/>
        <v>2040</v>
      </c>
      <c r="PC10" s="361" t="str">
        <f t="shared" si="4"/>
        <v>2041</v>
      </c>
      <c r="PD10" s="361" t="str">
        <f t="shared" si="4"/>
        <v>2042</v>
      </c>
      <c r="PE10" s="361" t="str">
        <f t="shared" si="4"/>
        <v>2043</v>
      </c>
      <c r="PF10" s="361" t="str">
        <f t="shared" si="4"/>
        <v>2044</v>
      </c>
      <c r="PG10" s="361" t="str">
        <f t="shared" si="4"/>
        <v>2045</v>
      </c>
      <c r="PH10" s="361" t="str">
        <f t="shared" si="4"/>
        <v>2046</v>
      </c>
      <c r="PI10" s="361" t="str">
        <f t="shared" si="4"/>
        <v>2047</v>
      </c>
      <c r="PJ10" s="361" t="str">
        <f t="shared" si="4"/>
        <v>2048</v>
      </c>
      <c r="PK10" s="361" t="str">
        <f t="shared" si="4"/>
        <v>2049</v>
      </c>
      <c r="PL10" s="361" t="str">
        <f t="shared" si="4"/>
        <v>2050</v>
      </c>
      <c r="PM10" s="361" t="str">
        <f t="shared" si="4"/>
        <v>2051</v>
      </c>
      <c r="PN10" s="361" t="str">
        <f t="shared" si="4"/>
        <v>2052</v>
      </c>
      <c r="PO10" s="361" t="str">
        <f t="shared" si="4"/>
        <v>2053</v>
      </c>
      <c r="PP10" s="361" t="str">
        <f t="shared" si="4"/>
        <v>2054</v>
      </c>
      <c r="PQ10" s="361" t="str">
        <f t="shared" si="4"/>
        <v/>
      </c>
      <c r="PR10" s="361" t="str">
        <f t="shared" si="4"/>
        <v>2025</v>
      </c>
      <c r="PS10" s="361" t="str">
        <f t="shared" si="4"/>
        <v>2026</v>
      </c>
      <c r="PT10" s="361" t="str">
        <f t="shared" si="4"/>
        <v>2027</v>
      </c>
      <c r="PU10" s="361" t="str">
        <f t="shared" si="4"/>
        <v>2028</v>
      </c>
      <c r="PV10" s="361" t="str">
        <f t="shared" si="4"/>
        <v>2029</v>
      </c>
      <c r="PW10" s="361" t="str">
        <f t="shared" si="4"/>
        <v>2030</v>
      </c>
      <c r="PX10" s="361" t="str">
        <f t="shared" si="4"/>
        <v>2031</v>
      </c>
      <c r="PY10" s="361" t="str">
        <f t="shared" si="4"/>
        <v>2032</v>
      </c>
      <c r="PZ10" s="361" t="str">
        <f t="shared" si="4"/>
        <v>2033</v>
      </c>
      <c r="QA10" s="361" t="str">
        <f t="shared" si="4"/>
        <v>2034</v>
      </c>
      <c r="QB10" s="361" t="str">
        <f t="shared" si="4"/>
        <v>2035</v>
      </c>
      <c r="QC10" s="361" t="str">
        <f t="shared" si="4"/>
        <v>2036</v>
      </c>
      <c r="QD10" s="361" t="str">
        <f t="shared" si="4"/>
        <v>2037</v>
      </c>
      <c r="QE10" s="361" t="str">
        <f t="shared" si="4"/>
        <v>2038</v>
      </c>
      <c r="QF10" s="361" t="str">
        <f t="shared" si="4"/>
        <v>2039</v>
      </c>
      <c r="QG10" s="361" t="str">
        <f t="shared" si="4"/>
        <v>2040</v>
      </c>
      <c r="QH10" s="361" t="str">
        <f t="shared" si="4"/>
        <v>2041</v>
      </c>
      <c r="QI10" s="361" t="str">
        <f t="shared" si="4"/>
        <v>2042</v>
      </c>
      <c r="QJ10" s="361" t="str">
        <f t="shared" si="4"/>
        <v>2043</v>
      </c>
      <c r="QK10" s="361" t="str">
        <f t="shared" si="4"/>
        <v>2044</v>
      </c>
      <c r="QL10" s="361" t="str">
        <f t="shared" si="4"/>
        <v>2045</v>
      </c>
      <c r="QM10" s="361" t="str">
        <f t="shared" si="4"/>
        <v>2046</v>
      </c>
      <c r="QN10" s="361" t="str">
        <f t="shared" si="4"/>
        <v>2047</v>
      </c>
      <c r="QO10" s="361" t="str">
        <f t="shared" si="4"/>
        <v>2048</v>
      </c>
      <c r="QP10" s="361" t="str">
        <f t="shared" si="4"/>
        <v>2049</v>
      </c>
      <c r="QQ10" s="361" t="str">
        <f t="shared" si="4"/>
        <v>2050</v>
      </c>
      <c r="QR10" s="361" t="str">
        <f t="shared" si="4"/>
        <v>2051</v>
      </c>
      <c r="QS10" s="361" t="str">
        <f t="shared" si="4"/>
        <v>2052</v>
      </c>
      <c r="QT10" s="361" t="str">
        <f t="shared" si="4"/>
        <v>2053</v>
      </c>
      <c r="QU10" s="361" t="str">
        <f t="shared" si="4"/>
        <v>2054</v>
      </c>
      <c r="QV10" s="361" t="str">
        <f t="shared" si="4"/>
        <v/>
      </c>
      <c r="QW10" s="361" t="str">
        <f t="shared" si="4"/>
        <v>2025</v>
      </c>
      <c r="QX10" s="361" t="str">
        <f t="shared" si="4"/>
        <v>2026</v>
      </c>
      <c r="QY10" s="361" t="str">
        <f t="shared" si="4"/>
        <v>2027</v>
      </c>
      <c r="QZ10" s="361" t="str">
        <f t="shared" si="4"/>
        <v>2028</v>
      </c>
      <c r="RA10" s="361" t="str">
        <f t="shared" si="4"/>
        <v>2029</v>
      </c>
      <c r="RB10" s="361" t="str">
        <f t="shared" si="4"/>
        <v>2030</v>
      </c>
      <c r="RC10" s="361" t="str">
        <f t="shared" si="4"/>
        <v>2031</v>
      </c>
      <c r="RD10" s="361" t="str">
        <f t="shared" si="4"/>
        <v>2032</v>
      </c>
      <c r="RE10" s="361" t="str">
        <f t="shared" si="4"/>
        <v>2033</v>
      </c>
      <c r="RF10" s="361" t="str">
        <f t="shared" si="4"/>
        <v>2034</v>
      </c>
      <c r="RG10" s="361" t="str">
        <f t="shared" si="4"/>
        <v>2035</v>
      </c>
      <c r="RH10" s="361" t="str">
        <f t="shared" ref="RH10:TS10" si="5">LEFT(RIGHT(RH26,5),4)</f>
        <v>2036</v>
      </c>
      <c r="RI10" s="361" t="str">
        <f t="shared" si="5"/>
        <v>2037</v>
      </c>
      <c r="RJ10" s="361" t="str">
        <f t="shared" si="5"/>
        <v>2038</v>
      </c>
      <c r="RK10" s="361" t="str">
        <f t="shared" si="5"/>
        <v>2039</v>
      </c>
      <c r="RL10" s="361" t="str">
        <f t="shared" si="5"/>
        <v>2040</v>
      </c>
      <c r="RM10" s="361" t="str">
        <f t="shared" si="5"/>
        <v>2041</v>
      </c>
      <c r="RN10" s="361" t="str">
        <f t="shared" si="5"/>
        <v>2042</v>
      </c>
      <c r="RO10" s="361" t="str">
        <f t="shared" si="5"/>
        <v>2043</v>
      </c>
      <c r="RP10" s="361" t="str">
        <f t="shared" si="5"/>
        <v>2044</v>
      </c>
      <c r="RQ10" s="361" t="str">
        <f t="shared" si="5"/>
        <v>2045</v>
      </c>
      <c r="RR10" s="361" t="str">
        <f t="shared" si="5"/>
        <v>2046</v>
      </c>
      <c r="RS10" s="361" t="str">
        <f t="shared" si="5"/>
        <v>2047</v>
      </c>
      <c r="RT10" s="361" t="str">
        <f t="shared" si="5"/>
        <v>2048</v>
      </c>
      <c r="RU10" s="361" t="str">
        <f t="shared" si="5"/>
        <v>2049</v>
      </c>
      <c r="RV10" s="361" t="str">
        <f t="shared" si="5"/>
        <v>2050</v>
      </c>
      <c r="RW10" s="361" t="str">
        <f t="shared" si="5"/>
        <v>2051</v>
      </c>
      <c r="RX10" s="361" t="str">
        <f t="shared" si="5"/>
        <v>2052</v>
      </c>
      <c r="RY10" s="361" t="str">
        <f t="shared" si="5"/>
        <v>2053</v>
      </c>
      <c r="RZ10" s="361" t="str">
        <f t="shared" si="5"/>
        <v>2054</v>
      </c>
      <c r="SA10" s="361" t="str">
        <f t="shared" si="5"/>
        <v/>
      </c>
      <c r="SB10" s="361" t="str">
        <f t="shared" si="5"/>
        <v>2025</v>
      </c>
      <c r="SC10" s="361" t="str">
        <f t="shared" si="5"/>
        <v>2026</v>
      </c>
      <c r="SD10" s="361" t="str">
        <f t="shared" si="5"/>
        <v>2027</v>
      </c>
      <c r="SE10" s="361" t="str">
        <f t="shared" si="5"/>
        <v>2028</v>
      </c>
      <c r="SF10" s="361" t="str">
        <f t="shared" si="5"/>
        <v>2029</v>
      </c>
      <c r="SG10" s="361" t="str">
        <f t="shared" si="5"/>
        <v>2030</v>
      </c>
      <c r="SH10" s="361" t="str">
        <f t="shared" si="5"/>
        <v>2031</v>
      </c>
      <c r="SI10" s="361" t="str">
        <f t="shared" si="5"/>
        <v>2032</v>
      </c>
      <c r="SJ10" s="361" t="str">
        <f t="shared" si="5"/>
        <v>2033</v>
      </c>
      <c r="SK10" s="361" t="str">
        <f t="shared" si="5"/>
        <v>2034</v>
      </c>
      <c r="SL10" s="361" t="str">
        <f t="shared" si="5"/>
        <v>2035</v>
      </c>
      <c r="SM10" s="361" t="str">
        <f t="shared" si="5"/>
        <v>2036</v>
      </c>
      <c r="SN10" s="361" t="str">
        <f t="shared" si="5"/>
        <v>2037</v>
      </c>
      <c r="SO10" s="361" t="str">
        <f t="shared" si="5"/>
        <v>2038</v>
      </c>
      <c r="SP10" s="361" t="str">
        <f t="shared" si="5"/>
        <v>2039</v>
      </c>
      <c r="SQ10" s="361" t="str">
        <f t="shared" si="5"/>
        <v>2040</v>
      </c>
      <c r="SR10" s="361" t="str">
        <f t="shared" si="5"/>
        <v>2041</v>
      </c>
      <c r="SS10" s="361" t="str">
        <f t="shared" si="5"/>
        <v>2042</v>
      </c>
      <c r="ST10" s="361" t="str">
        <f t="shared" si="5"/>
        <v>2043</v>
      </c>
      <c r="SU10" s="361" t="str">
        <f t="shared" si="5"/>
        <v>2044</v>
      </c>
      <c r="SV10" s="361" t="str">
        <f t="shared" si="5"/>
        <v>2045</v>
      </c>
      <c r="SW10" s="361" t="str">
        <f t="shared" si="5"/>
        <v>2046</v>
      </c>
      <c r="SX10" s="361" t="str">
        <f t="shared" si="5"/>
        <v>2047</v>
      </c>
      <c r="SY10" s="361" t="str">
        <f t="shared" si="5"/>
        <v>2048</v>
      </c>
      <c r="SZ10" s="361" t="str">
        <f t="shared" si="5"/>
        <v>2049</v>
      </c>
      <c r="TA10" s="361" t="str">
        <f t="shared" si="5"/>
        <v>2050</v>
      </c>
      <c r="TB10" s="361" t="str">
        <f t="shared" si="5"/>
        <v>2051</v>
      </c>
      <c r="TC10" s="361" t="str">
        <f t="shared" si="5"/>
        <v>2052</v>
      </c>
      <c r="TD10" s="361" t="str">
        <f t="shared" si="5"/>
        <v>2053</v>
      </c>
      <c r="TE10" s="361" t="str">
        <f t="shared" si="5"/>
        <v>2054</v>
      </c>
      <c r="TF10" s="361" t="str">
        <f t="shared" si="5"/>
        <v/>
      </c>
      <c r="TG10" s="361" t="str">
        <f t="shared" si="5"/>
        <v>2025</v>
      </c>
      <c r="TH10" s="361" t="str">
        <f t="shared" si="5"/>
        <v>2026</v>
      </c>
      <c r="TI10" s="361" t="str">
        <f t="shared" si="5"/>
        <v>2027</v>
      </c>
      <c r="TJ10" s="361" t="str">
        <f t="shared" si="5"/>
        <v>2028</v>
      </c>
      <c r="TK10" s="361" t="str">
        <f t="shared" si="5"/>
        <v>2029</v>
      </c>
      <c r="TL10" s="361" t="str">
        <f t="shared" si="5"/>
        <v>2030</v>
      </c>
      <c r="TM10" s="361" t="str">
        <f t="shared" si="5"/>
        <v>2031</v>
      </c>
      <c r="TN10" s="361" t="str">
        <f t="shared" si="5"/>
        <v>2032</v>
      </c>
      <c r="TO10" s="361" t="str">
        <f t="shared" si="5"/>
        <v>2033</v>
      </c>
      <c r="TP10" s="361" t="str">
        <f t="shared" si="5"/>
        <v>2034</v>
      </c>
      <c r="TQ10" s="361" t="str">
        <f t="shared" si="5"/>
        <v>2035</v>
      </c>
      <c r="TR10" s="361" t="str">
        <f t="shared" si="5"/>
        <v>2036</v>
      </c>
      <c r="TS10" s="361" t="str">
        <f t="shared" si="5"/>
        <v>2037</v>
      </c>
      <c r="TT10" s="361" t="str">
        <f t="shared" ref="TT10:WE10" si="6">LEFT(RIGHT(TT26,5),4)</f>
        <v>2038</v>
      </c>
      <c r="TU10" s="361" t="str">
        <f t="shared" si="6"/>
        <v>2039</v>
      </c>
      <c r="TV10" s="361" t="str">
        <f t="shared" si="6"/>
        <v>2040</v>
      </c>
      <c r="TW10" s="361" t="str">
        <f t="shared" si="6"/>
        <v>2041</v>
      </c>
      <c r="TX10" s="361" t="str">
        <f t="shared" si="6"/>
        <v>2042</v>
      </c>
      <c r="TY10" s="361" t="str">
        <f t="shared" si="6"/>
        <v>2043</v>
      </c>
      <c r="TZ10" s="361" t="str">
        <f t="shared" si="6"/>
        <v>2044</v>
      </c>
      <c r="UA10" s="361" t="str">
        <f t="shared" si="6"/>
        <v>2045</v>
      </c>
      <c r="UB10" s="361" t="str">
        <f t="shared" si="6"/>
        <v>2046</v>
      </c>
      <c r="UC10" s="361" t="str">
        <f t="shared" si="6"/>
        <v>2047</v>
      </c>
      <c r="UD10" s="361" t="str">
        <f t="shared" si="6"/>
        <v>2048</v>
      </c>
      <c r="UE10" s="361" t="str">
        <f t="shared" si="6"/>
        <v>2049</v>
      </c>
      <c r="UF10" s="361" t="str">
        <f t="shared" si="6"/>
        <v>2050</v>
      </c>
      <c r="UG10" s="361" t="str">
        <f t="shared" si="6"/>
        <v>2051</v>
      </c>
      <c r="UH10" s="361" t="str">
        <f t="shared" si="6"/>
        <v>2052</v>
      </c>
      <c r="UI10" s="361" t="str">
        <f t="shared" si="6"/>
        <v>2053</v>
      </c>
      <c r="UJ10" s="361" t="str">
        <f t="shared" si="6"/>
        <v>2054</v>
      </c>
      <c r="UK10" s="361" t="str">
        <f t="shared" si="6"/>
        <v/>
      </c>
      <c r="UL10" s="361" t="str">
        <f t="shared" si="6"/>
        <v>2025</v>
      </c>
      <c r="UM10" s="361" t="str">
        <f t="shared" si="6"/>
        <v>2026</v>
      </c>
      <c r="UN10" s="361" t="str">
        <f t="shared" si="6"/>
        <v>2027</v>
      </c>
      <c r="UO10" s="361" t="str">
        <f t="shared" si="6"/>
        <v>2028</v>
      </c>
      <c r="UP10" s="361" t="str">
        <f t="shared" si="6"/>
        <v>2029</v>
      </c>
      <c r="UQ10" s="361" t="str">
        <f t="shared" si="6"/>
        <v>2030</v>
      </c>
      <c r="UR10" s="361" t="str">
        <f t="shared" si="6"/>
        <v>2031</v>
      </c>
      <c r="US10" s="361" t="str">
        <f t="shared" si="6"/>
        <v>2032</v>
      </c>
      <c r="UT10" s="361" t="str">
        <f t="shared" si="6"/>
        <v>2033</v>
      </c>
      <c r="UU10" s="361" t="str">
        <f t="shared" si="6"/>
        <v>2034</v>
      </c>
      <c r="UV10" s="361" t="str">
        <f t="shared" si="6"/>
        <v>2035</v>
      </c>
      <c r="UW10" s="361" t="str">
        <f t="shared" si="6"/>
        <v>2036</v>
      </c>
      <c r="UX10" s="361" t="str">
        <f t="shared" si="6"/>
        <v>2037</v>
      </c>
      <c r="UY10" s="361" t="str">
        <f t="shared" si="6"/>
        <v>2038</v>
      </c>
      <c r="UZ10" s="361" t="str">
        <f t="shared" si="6"/>
        <v>2039</v>
      </c>
      <c r="VA10" s="361" t="str">
        <f t="shared" si="6"/>
        <v>2040</v>
      </c>
      <c r="VB10" s="361" t="str">
        <f t="shared" si="6"/>
        <v>2041</v>
      </c>
      <c r="VC10" s="361" t="str">
        <f t="shared" si="6"/>
        <v>2042</v>
      </c>
      <c r="VD10" s="361" t="str">
        <f t="shared" si="6"/>
        <v>2043</v>
      </c>
      <c r="VE10" s="361" t="str">
        <f t="shared" si="6"/>
        <v>2044</v>
      </c>
      <c r="VF10" s="361" t="str">
        <f t="shared" si="6"/>
        <v>2045</v>
      </c>
      <c r="VG10" s="361" t="str">
        <f t="shared" si="6"/>
        <v>2046</v>
      </c>
      <c r="VH10" s="361" t="str">
        <f t="shared" si="6"/>
        <v>2047</v>
      </c>
      <c r="VI10" s="361" t="str">
        <f t="shared" si="6"/>
        <v>2048</v>
      </c>
      <c r="VJ10" s="361" t="str">
        <f t="shared" si="6"/>
        <v>2049</v>
      </c>
      <c r="VK10" s="361" t="str">
        <f t="shared" si="6"/>
        <v>2050</v>
      </c>
      <c r="VL10" s="361" t="str">
        <f t="shared" si="6"/>
        <v>2051</v>
      </c>
      <c r="VM10" s="361" t="str">
        <f t="shared" si="6"/>
        <v>2052</v>
      </c>
      <c r="VN10" s="361" t="str">
        <f t="shared" si="6"/>
        <v>2053</v>
      </c>
      <c r="VO10" s="361" t="str">
        <f t="shared" si="6"/>
        <v>2054</v>
      </c>
      <c r="VP10" s="361" t="str">
        <f t="shared" si="6"/>
        <v/>
      </c>
      <c r="VQ10" s="361" t="str">
        <f t="shared" si="6"/>
        <v>2025</v>
      </c>
      <c r="VR10" s="361" t="str">
        <f t="shared" si="6"/>
        <v>2026</v>
      </c>
      <c r="VS10" s="361" t="str">
        <f t="shared" si="6"/>
        <v>2027</v>
      </c>
      <c r="VT10" s="361" t="str">
        <f t="shared" si="6"/>
        <v>2028</v>
      </c>
      <c r="VU10" s="361" t="str">
        <f t="shared" si="6"/>
        <v>2029</v>
      </c>
      <c r="VV10" s="361" t="str">
        <f t="shared" si="6"/>
        <v>2030</v>
      </c>
      <c r="VW10" s="361" t="str">
        <f t="shared" si="6"/>
        <v>2031</v>
      </c>
      <c r="VX10" s="361" t="str">
        <f t="shared" si="6"/>
        <v>2032</v>
      </c>
      <c r="VY10" s="361" t="str">
        <f t="shared" si="6"/>
        <v>2033</v>
      </c>
      <c r="VZ10" s="361" t="str">
        <f t="shared" si="6"/>
        <v>2034</v>
      </c>
      <c r="WA10" s="361" t="str">
        <f t="shared" si="6"/>
        <v>2035</v>
      </c>
      <c r="WB10" s="361" t="str">
        <f t="shared" si="6"/>
        <v>2036</v>
      </c>
      <c r="WC10" s="361" t="str">
        <f t="shared" si="6"/>
        <v>2037</v>
      </c>
      <c r="WD10" s="361" t="str">
        <f t="shared" si="6"/>
        <v>2038</v>
      </c>
      <c r="WE10" s="361" t="str">
        <f t="shared" si="6"/>
        <v>2039</v>
      </c>
      <c r="WF10" s="361" t="str">
        <f t="shared" ref="WF10:YQ10" si="7">LEFT(RIGHT(WF26,5),4)</f>
        <v>2040</v>
      </c>
      <c r="WG10" s="361" t="str">
        <f t="shared" si="7"/>
        <v>2041</v>
      </c>
      <c r="WH10" s="361" t="str">
        <f t="shared" si="7"/>
        <v>2042</v>
      </c>
      <c r="WI10" s="361" t="str">
        <f t="shared" si="7"/>
        <v>2043</v>
      </c>
      <c r="WJ10" s="361" t="str">
        <f t="shared" si="7"/>
        <v>2044</v>
      </c>
      <c r="WK10" s="361" t="str">
        <f t="shared" si="7"/>
        <v>2045</v>
      </c>
      <c r="WL10" s="361" t="str">
        <f t="shared" si="7"/>
        <v>2046</v>
      </c>
      <c r="WM10" s="361" t="str">
        <f t="shared" si="7"/>
        <v>2047</v>
      </c>
      <c r="WN10" s="361" t="str">
        <f t="shared" si="7"/>
        <v>2048</v>
      </c>
      <c r="WO10" s="361" t="str">
        <f t="shared" si="7"/>
        <v>2049</v>
      </c>
      <c r="WP10" s="361" t="str">
        <f t="shared" si="7"/>
        <v>2050</v>
      </c>
      <c r="WQ10" s="361" t="str">
        <f t="shared" si="7"/>
        <v>2051</v>
      </c>
      <c r="WR10" s="361" t="str">
        <f t="shared" si="7"/>
        <v>2052</v>
      </c>
      <c r="WS10" s="361" t="str">
        <f t="shared" si="7"/>
        <v>2053</v>
      </c>
      <c r="WT10" s="361" t="str">
        <f t="shared" si="7"/>
        <v>2054</v>
      </c>
      <c r="WU10" s="361" t="str">
        <f t="shared" si="7"/>
        <v/>
      </c>
      <c r="WV10" s="361" t="str">
        <f t="shared" si="7"/>
        <v>2025</v>
      </c>
      <c r="WW10" s="361" t="str">
        <f t="shared" si="7"/>
        <v>2026</v>
      </c>
      <c r="WX10" s="361" t="str">
        <f t="shared" si="7"/>
        <v>2027</v>
      </c>
      <c r="WY10" s="361" t="str">
        <f t="shared" si="7"/>
        <v>2028</v>
      </c>
      <c r="WZ10" s="361" t="str">
        <f t="shared" si="7"/>
        <v>2029</v>
      </c>
      <c r="XA10" s="361" t="str">
        <f t="shared" si="7"/>
        <v>2030</v>
      </c>
      <c r="XB10" s="361" t="str">
        <f t="shared" si="7"/>
        <v>2031</v>
      </c>
      <c r="XC10" s="361" t="str">
        <f t="shared" si="7"/>
        <v>2032</v>
      </c>
      <c r="XD10" s="361" t="str">
        <f t="shared" si="7"/>
        <v>2033</v>
      </c>
      <c r="XE10" s="361" t="str">
        <f t="shared" si="7"/>
        <v>2034</v>
      </c>
      <c r="XF10" s="361" t="str">
        <f t="shared" si="7"/>
        <v>2035</v>
      </c>
      <c r="XG10" s="361" t="str">
        <f t="shared" si="7"/>
        <v>2036</v>
      </c>
      <c r="XH10" s="361" t="str">
        <f t="shared" si="7"/>
        <v>2037</v>
      </c>
      <c r="XI10" s="361" t="str">
        <f t="shared" si="7"/>
        <v>2038</v>
      </c>
      <c r="XJ10" s="361" t="str">
        <f t="shared" si="7"/>
        <v>2039</v>
      </c>
      <c r="XK10" s="361" t="str">
        <f t="shared" si="7"/>
        <v>2040</v>
      </c>
      <c r="XL10" s="361" t="str">
        <f t="shared" si="7"/>
        <v>2041</v>
      </c>
      <c r="XM10" s="361" t="str">
        <f t="shared" si="7"/>
        <v>2042</v>
      </c>
      <c r="XN10" s="361" t="str">
        <f t="shared" si="7"/>
        <v>2043</v>
      </c>
      <c r="XO10" s="361" t="str">
        <f t="shared" si="7"/>
        <v>2044</v>
      </c>
      <c r="XP10" s="361" t="str">
        <f t="shared" si="7"/>
        <v>2045</v>
      </c>
      <c r="XQ10" s="361" t="str">
        <f t="shared" si="7"/>
        <v>2046</v>
      </c>
      <c r="XR10" s="361" t="str">
        <f t="shared" si="7"/>
        <v>2047</v>
      </c>
      <c r="XS10" s="361" t="str">
        <f t="shared" si="7"/>
        <v>2048</v>
      </c>
      <c r="XT10" s="361" t="str">
        <f t="shared" si="7"/>
        <v>2049</v>
      </c>
      <c r="XU10" s="361" t="str">
        <f t="shared" si="7"/>
        <v>2050</v>
      </c>
      <c r="XV10" s="361" t="str">
        <f t="shared" si="7"/>
        <v>2051</v>
      </c>
      <c r="XW10" s="361" t="str">
        <f t="shared" si="7"/>
        <v>2052</v>
      </c>
      <c r="XX10" s="361" t="str">
        <f t="shared" si="7"/>
        <v>2053</v>
      </c>
      <c r="XY10" s="361" t="str">
        <f t="shared" si="7"/>
        <v>2054</v>
      </c>
      <c r="XZ10" s="361" t="str">
        <f t="shared" si="7"/>
        <v/>
      </c>
      <c r="YA10" s="361" t="str">
        <f t="shared" si="7"/>
        <v>2025</v>
      </c>
      <c r="YB10" s="361" t="str">
        <f t="shared" si="7"/>
        <v>2026</v>
      </c>
      <c r="YC10" s="361" t="str">
        <f t="shared" si="7"/>
        <v>2027</v>
      </c>
      <c r="YD10" s="361" t="str">
        <f t="shared" si="7"/>
        <v>2028</v>
      </c>
      <c r="YE10" s="361" t="str">
        <f t="shared" si="7"/>
        <v>2029</v>
      </c>
      <c r="YF10" s="361" t="str">
        <f t="shared" si="7"/>
        <v>2030</v>
      </c>
      <c r="YG10" s="361" t="str">
        <f t="shared" si="7"/>
        <v>2031</v>
      </c>
      <c r="YH10" s="361" t="str">
        <f t="shared" si="7"/>
        <v>2032</v>
      </c>
      <c r="YI10" s="361" t="str">
        <f t="shared" si="7"/>
        <v>2033</v>
      </c>
      <c r="YJ10" s="361" t="str">
        <f t="shared" si="7"/>
        <v>2034</v>
      </c>
      <c r="YK10" s="361" t="str">
        <f t="shared" si="7"/>
        <v>2035</v>
      </c>
      <c r="YL10" s="361" t="str">
        <f t="shared" si="7"/>
        <v>2036</v>
      </c>
      <c r="YM10" s="361" t="str">
        <f t="shared" si="7"/>
        <v>2037</v>
      </c>
      <c r="YN10" s="361" t="str">
        <f t="shared" si="7"/>
        <v>2038</v>
      </c>
      <c r="YO10" s="361" t="str">
        <f t="shared" si="7"/>
        <v>2039</v>
      </c>
      <c r="YP10" s="361" t="str">
        <f t="shared" si="7"/>
        <v>2040</v>
      </c>
      <c r="YQ10" s="361" t="str">
        <f t="shared" si="7"/>
        <v>2041</v>
      </c>
      <c r="YR10" s="361" t="str">
        <f t="shared" ref="YR10:ABC10" si="8">LEFT(RIGHT(YR26,5),4)</f>
        <v>2042</v>
      </c>
      <c r="YS10" s="361" t="str">
        <f t="shared" si="8"/>
        <v>2043</v>
      </c>
      <c r="YT10" s="361" t="str">
        <f t="shared" si="8"/>
        <v>2044</v>
      </c>
      <c r="YU10" s="361" t="str">
        <f t="shared" si="8"/>
        <v>2045</v>
      </c>
      <c r="YV10" s="361" t="str">
        <f t="shared" si="8"/>
        <v>2046</v>
      </c>
      <c r="YW10" s="361" t="str">
        <f t="shared" si="8"/>
        <v>2047</v>
      </c>
      <c r="YX10" s="361" t="str">
        <f t="shared" si="8"/>
        <v>2048</v>
      </c>
      <c r="YY10" s="361" t="str">
        <f t="shared" si="8"/>
        <v>2049</v>
      </c>
      <c r="YZ10" s="361" t="str">
        <f t="shared" si="8"/>
        <v>2050</v>
      </c>
      <c r="ZA10" s="361" t="str">
        <f t="shared" si="8"/>
        <v>2051</v>
      </c>
      <c r="ZB10" s="361" t="str">
        <f t="shared" si="8"/>
        <v>2052</v>
      </c>
      <c r="ZC10" s="361" t="str">
        <f t="shared" si="8"/>
        <v>2053</v>
      </c>
      <c r="ZD10" s="361" t="str">
        <f t="shared" si="8"/>
        <v>2054</v>
      </c>
      <c r="ZE10" s="361" t="str">
        <f t="shared" si="8"/>
        <v/>
      </c>
      <c r="ZF10" s="361" t="str">
        <f t="shared" si="8"/>
        <v>2025</v>
      </c>
      <c r="ZG10" s="361" t="str">
        <f t="shared" si="8"/>
        <v>2026</v>
      </c>
      <c r="ZH10" s="361" t="str">
        <f t="shared" si="8"/>
        <v>2027</v>
      </c>
      <c r="ZI10" s="361" t="str">
        <f t="shared" si="8"/>
        <v>2028</v>
      </c>
      <c r="ZJ10" s="361" t="str">
        <f t="shared" si="8"/>
        <v>2029</v>
      </c>
      <c r="ZK10" s="361" t="str">
        <f t="shared" si="8"/>
        <v>2030</v>
      </c>
      <c r="ZL10" s="361" t="str">
        <f t="shared" si="8"/>
        <v>2031</v>
      </c>
      <c r="ZM10" s="361" t="str">
        <f t="shared" si="8"/>
        <v>2032</v>
      </c>
      <c r="ZN10" s="361" t="str">
        <f t="shared" si="8"/>
        <v>2033</v>
      </c>
      <c r="ZO10" s="361" t="str">
        <f t="shared" si="8"/>
        <v>2034</v>
      </c>
      <c r="ZP10" s="361" t="str">
        <f t="shared" si="8"/>
        <v>2035</v>
      </c>
      <c r="ZQ10" s="361" t="str">
        <f t="shared" si="8"/>
        <v>2036</v>
      </c>
      <c r="ZR10" s="361" t="str">
        <f t="shared" si="8"/>
        <v>2037</v>
      </c>
      <c r="ZS10" s="361" t="str">
        <f t="shared" si="8"/>
        <v>2038</v>
      </c>
      <c r="ZT10" s="361" t="str">
        <f t="shared" si="8"/>
        <v>2039</v>
      </c>
      <c r="ZU10" s="361" t="str">
        <f t="shared" si="8"/>
        <v>2040</v>
      </c>
      <c r="ZV10" s="361" t="str">
        <f t="shared" si="8"/>
        <v>2041</v>
      </c>
      <c r="ZW10" s="361" t="str">
        <f t="shared" si="8"/>
        <v>2042</v>
      </c>
      <c r="ZX10" s="361" t="str">
        <f t="shared" si="8"/>
        <v>2043</v>
      </c>
      <c r="ZY10" s="361" t="str">
        <f t="shared" si="8"/>
        <v>2044</v>
      </c>
      <c r="ZZ10" s="361" t="str">
        <f t="shared" si="8"/>
        <v>2045</v>
      </c>
      <c r="AAA10" s="361" t="str">
        <f t="shared" si="8"/>
        <v>2046</v>
      </c>
      <c r="AAB10" s="361" t="str">
        <f t="shared" si="8"/>
        <v>2047</v>
      </c>
      <c r="AAC10" s="361" t="str">
        <f t="shared" si="8"/>
        <v>2048</v>
      </c>
      <c r="AAD10" s="361" t="str">
        <f t="shared" si="8"/>
        <v>2049</v>
      </c>
      <c r="AAE10" s="361" t="str">
        <f t="shared" si="8"/>
        <v>2050</v>
      </c>
      <c r="AAF10" s="361" t="str">
        <f t="shared" si="8"/>
        <v>2051</v>
      </c>
      <c r="AAG10" s="361" t="str">
        <f t="shared" si="8"/>
        <v>2052</v>
      </c>
      <c r="AAH10" s="361" t="str">
        <f t="shared" si="8"/>
        <v>2053</v>
      </c>
      <c r="AAI10" s="361" t="str">
        <f t="shared" si="8"/>
        <v>2054</v>
      </c>
      <c r="AAJ10" s="361" t="str">
        <f t="shared" si="8"/>
        <v/>
      </c>
      <c r="AAK10" s="361" t="str">
        <f t="shared" si="8"/>
        <v>2025</v>
      </c>
      <c r="AAL10" s="361" t="str">
        <f t="shared" si="8"/>
        <v>2026</v>
      </c>
      <c r="AAM10" s="361" t="str">
        <f t="shared" si="8"/>
        <v>2027</v>
      </c>
      <c r="AAN10" s="361" t="str">
        <f t="shared" si="8"/>
        <v>2028</v>
      </c>
      <c r="AAO10" s="361" t="str">
        <f t="shared" si="8"/>
        <v>2029</v>
      </c>
      <c r="AAP10" s="361" t="str">
        <f t="shared" si="8"/>
        <v>2030</v>
      </c>
      <c r="AAQ10" s="361" t="str">
        <f t="shared" si="8"/>
        <v>2031</v>
      </c>
      <c r="AAR10" s="361" t="str">
        <f t="shared" si="8"/>
        <v>2032</v>
      </c>
      <c r="AAS10" s="361" t="str">
        <f t="shared" si="8"/>
        <v>2033</v>
      </c>
      <c r="AAT10" s="361" t="str">
        <f t="shared" si="8"/>
        <v>2034</v>
      </c>
      <c r="AAU10" s="361" t="str">
        <f t="shared" si="8"/>
        <v>2035</v>
      </c>
      <c r="AAV10" s="361" t="str">
        <f t="shared" si="8"/>
        <v>2036</v>
      </c>
      <c r="AAW10" s="361" t="str">
        <f t="shared" si="8"/>
        <v>2037</v>
      </c>
      <c r="AAX10" s="361" t="str">
        <f t="shared" si="8"/>
        <v>2038</v>
      </c>
      <c r="AAY10" s="361" t="str">
        <f t="shared" si="8"/>
        <v>2039</v>
      </c>
      <c r="AAZ10" s="361" t="str">
        <f t="shared" si="8"/>
        <v>2040</v>
      </c>
      <c r="ABA10" s="361" t="str">
        <f t="shared" si="8"/>
        <v>2041</v>
      </c>
      <c r="ABB10" s="361" t="str">
        <f t="shared" si="8"/>
        <v>2042</v>
      </c>
      <c r="ABC10" s="361" t="str">
        <f t="shared" si="8"/>
        <v>2043</v>
      </c>
      <c r="ABD10" s="361" t="str">
        <f t="shared" ref="ABD10:ABN10" si="9">LEFT(RIGHT(ABD26,5),4)</f>
        <v>2044</v>
      </c>
      <c r="ABE10" s="361" t="str">
        <f t="shared" si="9"/>
        <v>2045</v>
      </c>
      <c r="ABF10" s="361" t="str">
        <f t="shared" si="9"/>
        <v>2046</v>
      </c>
      <c r="ABG10" s="361" t="str">
        <f t="shared" si="9"/>
        <v>2047</v>
      </c>
      <c r="ABH10" s="361" t="str">
        <f t="shared" si="9"/>
        <v>2048</v>
      </c>
      <c r="ABI10" s="361" t="str">
        <f t="shared" si="9"/>
        <v>2049</v>
      </c>
      <c r="ABJ10" s="361" t="str">
        <f t="shared" si="9"/>
        <v>2050</v>
      </c>
      <c r="ABK10" s="361" t="str">
        <f t="shared" si="9"/>
        <v>2051</v>
      </c>
      <c r="ABL10" s="361" t="str">
        <f t="shared" si="9"/>
        <v>2052</v>
      </c>
      <c r="ABM10" s="361" t="str">
        <f t="shared" si="9"/>
        <v>2053</v>
      </c>
      <c r="ABN10" s="361" t="str">
        <f t="shared" si="9"/>
        <v>2054</v>
      </c>
    </row>
    <row r="11" spans="1:742" hidden="1" x14ac:dyDescent="0.25">
      <c r="F11" s="358"/>
      <c r="G11" s="358"/>
      <c r="H11" s="358"/>
      <c r="I11" s="358"/>
      <c r="J11" s="358"/>
      <c r="K11" s="358"/>
      <c r="L11" s="358"/>
      <c r="M11" s="358"/>
      <c r="N11" s="358"/>
      <c r="O11" s="358"/>
      <c r="P11" s="358"/>
      <c r="Q11" s="358"/>
      <c r="R11" s="358"/>
      <c r="S11" s="358"/>
      <c r="T11" s="358"/>
      <c r="U11" s="358"/>
      <c r="V11" s="358"/>
      <c r="W11" s="358"/>
      <c r="X11" s="358"/>
      <c r="Y11" s="358"/>
      <c r="Z11" s="358"/>
      <c r="AA11" s="358"/>
      <c r="AB11" s="358"/>
      <c r="AC11" s="358"/>
      <c r="AD11" s="358"/>
      <c r="AE11" s="358"/>
      <c r="AF11" s="358"/>
      <c r="AG11" s="358"/>
      <c r="AH11" s="358"/>
      <c r="AI11" s="358"/>
      <c r="AJ11" s="358"/>
      <c r="AK11" s="358"/>
      <c r="AL11" s="358"/>
      <c r="AM11" s="358"/>
      <c r="AN11" s="358"/>
      <c r="AO11" s="358"/>
      <c r="AP11" s="358"/>
      <c r="AQ11" s="358"/>
      <c r="AR11" s="358"/>
      <c r="AS11" s="358"/>
      <c r="AT11" s="358"/>
      <c r="AU11" s="358"/>
      <c r="AV11" s="358"/>
      <c r="AW11" s="358"/>
      <c r="AX11" s="358"/>
      <c r="AY11" s="358"/>
      <c r="AZ11" s="358"/>
      <c r="BA11" s="358"/>
      <c r="BB11" s="358"/>
      <c r="BC11" s="358"/>
      <c r="BD11" s="358"/>
      <c r="BE11" s="358"/>
      <c r="BF11" s="358"/>
      <c r="BG11" s="358"/>
      <c r="BH11" s="359"/>
      <c r="BI11" s="358"/>
      <c r="BJ11" s="360"/>
      <c r="BK11" s="358"/>
      <c r="BL11" s="358"/>
      <c r="BM11" s="358"/>
      <c r="BN11" s="358"/>
      <c r="BO11" s="358"/>
      <c r="BP11" s="358"/>
      <c r="BQ11" s="358"/>
      <c r="BR11" s="358"/>
      <c r="BS11" s="358"/>
      <c r="BT11" s="358"/>
      <c r="BU11" s="358"/>
      <c r="BV11" s="358"/>
      <c r="BW11" s="358"/>
      <c r="BX11" s="358"/>
      <c r="BY11" s="358"/>
      <c r="BZ11" s="358"/>
      <c r="CA11" s="358"/>
      <c r="CB11" s="358"/>
      <c r="CC11" s="358"/>
      <c r="CD11" s="358"/>
      <c r="CE11" s="358"/>
      <c r="CF11" s="358"/>
      <c r="CG11" s="358"/>
      <c r="CH11" s="358"/>
      <c r="CI11" s="358"/>
      <c r="CJ11" s="358"/>
      <c r="CK11" s="358"/>
      <c r="CL11" s="358"/>
      <c r="CM11" s="358"/>
      <c r="CN11" s="358"/>
      <c r="CO11" s="358"/>
      <c r="CP11" s="358"/>
      <c r="CQ11" s="358"/>
      <c r="CR11" s="358"/>
      <c r="CS11" s="358"/>
      <c r="CT11" s="358"/>
      <c r="CU11" s="358"/>
      <c r="CV11" s="358"/>
      <c r="CW11" s="358"/>
      <c r="CX11" s="358"/>
      <c r="CY11" s="358"/>
      <c r="CZ11" s="358"/>
      <c r="DA11" s="358"/>
      <c r="DB11" s="358"/>
      <c r="DC11" s="358"/>
      <c r="DD11" s="358"/>
      <c r="DE11" s="358"/>
      <c r="DF11" s="358"/>
      <c r="DG11" s="358"/>
      <c r="DH11" s="358"/>
      <c r="DI11" s="358"/>
      <c r="DJ11" s="358"/>
      <c r="DK11" s="358"/>
      <c r="DL11" s="358"/>
      <c r="DM11" s="358"/>
      <c r="DN11" s="358"/>
      <c r="DO11" s="358"/>
      <c r="DP11" s="358"/>
      <c r="DQ11" s="358"/>
      <c r="DR11" s="358"/>
      <c r="DS11" s="358"/>
      <c r="DT11" s="358"/>
      <c r="DU11" s="358"/>
      <c r="DV11" s="358"/>
      <c r="DW11" s="358"/>
      <c r="DX11" s="358"/>
      <c r="DY11" s="358"/>
      <c r="DZ11" s="358"/>
      <c r="EA11" s="358"/>
      <c r="EB11" s="358"/>
      <c r="EC11" s="358"/>
      <c r="ED11" s="358"/>
      <c r="EE11" s="358"/>
      <c r="EF11" s="358"/>
      <c r="EG11" s="358"/>
      <c r="EH11" s="358"/>
      <c r="EI11" s="358"/>
      <c r="EJ11" s="358"/>
      <c r="EK11" s="358"/>
      <c r="EL11" s="358"/>
      <c r="EM11" s="358"/>
      <c r="EN11" s="358"/>
      <c r="EO11" s="358"/>
      <c r="EP11" s="358"/>
      <c r="EQ11" s="358"/>
      <c r="ER11" s="358"/>
      <c r="ES11" s="358"/>
      <c r="ET11" s="358"/>
      <c r="EU11" s="358"/>
      <c r="EV11" s="358"/>
      <c r="EW11" s="358"/>
      <c r="EX11" s="358"/>
      <c r="EY11" s="361"/>
      <c r="EZ11" s="361"/>
      <c r="FA11" s="361"/>
      <c r="FB11" s="361"/>
      <c r="FC11" s="361"/>
      <c r="FD11" s="361"/>
      <c r="FE11" s="361"/>
      <c r="FF11" s="361"/>
      <c r="FG11" s="361"/>
      <c r="FH11" s="361"/>
      <c r="FI11" s="361"/>
      <c r="FJ11" s="361"/>
      <c r="FK11" s="361"/>
      <c r="FL11" s="361"/>
      <c r="FM11" s="361"/>
      <c r="FN11" s="361"/>
      <c r="FO11" s="361"/>
      <c r="FP11" s="361"/>
      <c r="FQ11" s="361"/>
      <c r="FR11" s="361"/>
      <c r="FS11" s="361"/>
      <c r="FT11" s="361"/>
      <c r="FU11" s="361"/>
      <c r="FV11" s="361"/>
      <c r="FW11" s="361"/>
      <c r="FX11" s="361"/>
      <c r="FY11" s="361"/>
      <c r="FZ11" s="361"/>
      <c r="GA11" s="361"/>
      <c r="GB11" s="361"/>
      <c r="GC11" s="361"/>
      <c r="GD11" s="361"/>
      <c r="GE11" s="361"/>
      <c r="GF11" s="361"/>
      <c r="GG11" s="361"/>
      <c r="GH11" s="361"/>
      <c r="GI11" s="361"/>
      <c r="GJ11" s="361"/>
      <c r="GK11" s="361"/>
      <c r="GL11" s="361"/>
      <c r="GM11" s="361"/>
      <c r="GN11" s="361"/>
      <c r="GO11" s="361"/>
      <c r="GP11" s="361"/>
      <c r="GQ11" s="361"/>
      <c r="GR11" s="361"/>
      <c r="GS11" s="361"/>
      <c r="GT11" s="361"/>
      <c r="GU11" s="361"/>
      <c r="GV11" s="361"/>
      <c r="GW11" s="361"/>
      <c r="GX11" s="361"/>
      <c r="GY11" s="361"/>
      <c r="GZ11" s="361"/>
      <c r="HA11" s="361"/>
      <c r="HB11" s="361"/>
      <c r="HC11" s="361"/>
      <c r="HD11" s="361"/>
      <c r="HE11" s="361"/>
      <c r="HF11" s="361"/>
      <c r="HG11" s="361"/>
      <c r="HH11" s="361"/>
      <c r="HI11" s="361"/>
      <c r="HJ11" s="361"/>
      <c r="HK11" s="361"/>
      <c r="HL11" s="361"/>
      <c r="HM11" s="361"/>
      <c r="HN11" s="361"/>
      <c r="HO11" s="361"/>
      <c r="HP11" s="361"/>
      <c r="HQ11" s="361"/>
      <c r="HR11" s="361"/>
      <c r="HS11" s="361"/>
      <c r="HT11" s="361"/>
      <c r="HU11" s="361"/>
      <c r="HV11" s="361"/>
      <c r="HW11" s="361"/>
      <c r="HX11" s="361"/>
      <c r="HY11" s="361"/>
      <c r="HZ11" s="361"/>
      <c r="IA11" s="361"/>
      <c r="IB11" s="361"/>
      <c r="IC11" s="361"/>
      <c r="ID11" s="361"/>
      <c r="IE11" s="361"/>
      <c r="IF11" s="361"/>
      <c r="IG11" s="361"/>
      <c r="IH11" s="361"/>
      <c r="II11" s="361"/>
      <c r="IJ11" s="361"/>
      <c r="IK11" s="361"/>
      <c r="IL11" s="361"/>
      <c r="IM11" s="361"/>
      <c r="IN11" s="361"/>
      <c r="IO11" s="361"/>
      <c r="IP11" s="361"/>
      <c r="IQ11" s="361"/>
      <c r="IR11" s="361"/>
      <c r="IS11" s="361"/>
      <c r="IT11" s="361"/>
      <c r="IU11" s="361"/>
      <c r="IV11" s="361"/>
      <c r="IW11" s="361"/>
      <c r="IX11" s="361"/>
      <c r="IY11" s="361"/>
      <c r="IZ11" s="361"/>
      <c r="JA11" s="361"/>
      <c r="JB11" s="361"/>
      <c r="JC11" s="361"/>
      <c r="JD11" s="361"/>
      <c r="JE11" s="361"/>
      <c r="JF11" s="361"/>
      <c r="JG11" s="361"/>
      <c r="JH11" s="361"/>
      <c r="JI11" s="361"/>
      <c r="JJ11" s="361"/>
      <c r="JK11" s="361"/>
      <c r="JL11" s="361"/>
      <c r="JM11" s="361"/>
      <c r="JN11" s="361"/>
      <c r="JO11" s="361"/>
      <c r="JP11" s="361"/>
      <c r="JQ11" s="361"/>
      <c r="JR11" s="361"/>
      <c r="JS11" s="361"/>
      <c r="JT11" s="361"/>
      <c r="JU11" s="361"/>
      <c r="JV11" s="361"/>
      <c r="JW11" s="361"/>
      <c r="JX11" s="361"/>
      <c r="JY11" s="361"/>
      <c r="JZ11" s="361"/>
      <c r="KA11" s="361"/>
      <c r="KB11" s="361"/>
      <c r="KC11" s="361"/>
      <c r="KD11" s="361"/>
      <c r="KE11" s="361"/>
      <c r="KF11" s="361"/>
      <c r="KG11" s="361"/>
      <c r="KH11" s="361"/>
      <c r="KI11" s="361"/>
      <c r="KJ11" s="361"/>
      <c r="KK11" s="361"/>
      <c r="KL11" s="361"/>
      <c r="KM11" s="361"/>
      <c r="KN11" s="361"/>
      <c r="KO11" s="361"/>
      <c r="KP11" s="361"/>
      <c r="KQ11" s="361"/>
      <c r="KR11" s="361"/>
      <c r="KS11" s="361"/>
      <c r="KT11" s="361"/>
      <c r="KU11" s="361"/>
      <c r="KV11" s="361"/>
      <c r="KW11" s="361"/>
      <c r="KX11" s="361"/>
      <c r="KY11" s="361"/>
      <c r="KZ11" s="361"/>
      <c r="LA11" s="361"/>
      <c r="LB11" s="361"/>
      <c r="LC11" s="361"/>
      <c r="LD11" s="361"/>
      <c r="LE11" s="361"/>
      <c r="LF11" s="361"/>
      <c r="LG11" s="361"/>
      <c r="LH11" s="361"/>
      <c r="LI11" s="361"/>
      <c r="LJ11" s="361"/>
      <c r="LK11" s="361"/>
      <c r="LL11" s="361"/>
      <c r="LM11" s="361"/>
      <c r="LN11" s="361"/>
      <c r="LO11" s="361"/>
      <c r="LP11" s="361"/>
      <c r="LQ11" s="361"/>
      <c r="LR11" s="361"/>
      <c r="LS11" s="361"/>
      <c r="LT11" s="361"/>
      <c r="LU11" s="361"/>
      <c r="LV11" s="361"/>
      <c r="LW11" s="361"/>
      <c r="LX11" s="361"/>
      <c r="LY11" s="361"/>
      <c r="LZ11" s="361"/>
      <c r="MA11" s="361"/>
      <c r="MB11" s="361"/>
      <c r="MC11" s="361"/>
      <c r="MD11" s="361"/>
      <c r="ME11" s="361"/>
      <c r="MF11" s="361"/>
      <c r="MG11" s="361"/>
      <c r="MH11" s="361"/>
      <c r="MI11" s="361"/>
      <c r="MJ11" s="361"/>
      <c r="MK11" s="361"/>
      <c r="ML11" s="361"/>
      <c r="MM11" s="361"/>
      <c r="MN11" s="361"/>
      <c r="MO11" s="361"/>
      <c r="MP11" s="361"/>
      <c r="MQ11" s="361"/>
      <c r="MR11" s="361"/>
      <c r="MS11" s="361"/>
      <c r="MT11" s="361"/>
      <c r="MU11" s="361"/>
      <c r="MV11" s="361"/>
      <c r="MW11" s="361"/>
      <c r="MX11" s="361"/>
      <c r="MY11" s="361"/>
      <c r="MZ11" s="361"/>
      <c r="NA11" s="361"/>
      <c r="NB11" s="361"/>
      <c r="NC11" s="361"/>
      <c r="ND11" s="361"/>
      <c r="NE11" s="361"/>
      <c r="NF11" s="361"/>
      <c r="NG11" s="361"/>
      <c r="NH11" s="361"/>
      <c r="NI11" s="361"/>
      <c r="NJ11" s="361"/>
      <c r="NK11" s="361"/>
      <c r="NL11" s="361"/>
      <c r="NM11" s="361"/>
      <c r="NN11" s="361"/>
      <c r="NO11" s="361"/>
      <c r="NP11" s="361"/>
      <c r="NQ11" s="361"/>
      <c r="NR11" s="361"/>
      <c r="NS11" s="361"/>
      <c r="NT11" s="361"/>
      <c r="NU11" s="361"/>
      <c r="NV11" s="361"/>
      <c r="NW11" s="361"/>
      <c r="NX11" s="361"/>
      <c r="NY11" s="361"/>
      <c r="NZ11" s="361"/>
      <c r="OA11" s="361"/>
      <c r="OB11" s="361"/>
      <c r="OC11" s="361"/>
      <c r="OD11" s="361"/>
      <c r="OE11" s="361"/>
      <c r="OF11" s="361"/>
      <c r="OG11" s="361"/>
      <c r="OH11" s="361"/>
      <c r="OI11" s="361"/>
      <c r="OJ11" s="361"/>
      <c r="OK11" s="361"/>
      <c r="OL11" s="361"/>
      <c r="OM11" s="361"/>
      <c r="ON11" s="361"/>
      <c r="OO11" s="361"/>
      <c r="OP11" s="361"/>
      <c r="OQ11" s="361"/>
      <c r="OR11" s="361"/>
      <c r="OS11" s="361"/>
      <c r="OT11" s="361"/>
      <c r="OU11" s="361"/>
      <c r="OV11" s="361"/>
      <c r="OW11" s="361"/>
      <c r="OX11" s="361"/>
      <c r="OY11" s="361"/>
      <c r="OZ11" s="361"/>
      <c r="PA11" s="361"/>
      <c r="PB11" s="361"/>
      <c r="PC11" s="361"/>
      <c r="PD11" s="361"/>
      <c r="PE11" s="361"/>
      <c r="PF11" s="361"/>
      <c r="PG11" s="361"/>
      <c r="PH11" s="361"/>
      <c r="PI11" s="361"/>
      <c r="PJ11" s="361"/>
      <c r="PK11" s="361"/>
      <c r="PL11" s="361"/>
      <c r="PM11" s="361"/>
      <c r="PN11" s="361"/>
      <c r="PO11" s="361"/>
      <c r="PP11" s="361"/>
      <c r="PQ11" s="361"/>
      <c r="PR11" s="361"/>
      <c r="PS11" s="361"/>
      <c r="PT11" s="361"/>
      <c r="PU11" s="361"/>
      <c r="PV11" s="361"/>
      <c r="PW11" s="361"/>
      <c r="PX11" s="361"/>
      <c r="PY11" s="361"/>
      <c r="PZ11" s="361"/>
      <c r="QA11" s="361"/>
      <c r="QB11" s="361"/>
      <c r="QC11" s="361"/>
      <c r="QD11" s="361"/>
      <c r="QE11" s="361"/>
      <c r="QF11" s="361"/>
      <c r="QG11" s="361"/>
      <c r="QH11" s="361"/>
      <c r="QI11" s="361"/>
      <c r="QJ11" s="361"/>
      <c r="QK11" s="361"/>
      <c r="QL11" s="361"/>
      <c r="QM11" s="361"/>
      <c r="QN11" s="361"/>
      <c r="QO11" s="361"/>
      <c r="QP11" s="361"/>
      <c r="QQ11" s="361"/>
      <c r="QR11" s="361"/>
      <c r="QS11" s="361"/>
      <c r="QT11" s="361"/>
      <c r="QU11" s="361"/>
      <c r="QV11" s="361"/>
      <c r="QW11" s="361"/>
      <c r="QX11" s="361"/>
      <c r="QY11" s="361"/>
      <c r="QZ11" s="361"/>
      <c r="RA11" s="361"/>
      <c r="RB11" s="361"/>
      <c r="RC11" s="361"/>
      <c r="RD11" s="361"/>
      <c r="RE11" s="361"/>
      <c r="RF11" s="361"/>
      <c r="RG11" s="361"/>
      <c r="RH11" s="361"/>
      <c r="RI11" s="361"/>
      <c r="RJ11" s="361"/>
      <c r="RK11" s="361"/>
      <c r="RL11" s="361"/>
      <c r="RM11" s="361"/>
      <c r="RN11" s="361"/>
      <c r="RO11" s="361"/>
      <c r="RP11" s="361"/>
      <c r="RQ11" s="361"/>
      <c r="RR11" s="361"/>
      <c r="RS11" s="361"/>
      <c r="RT11" s="361"/>
      <c r="RU11" s="361"/>
      <c r="RV11" s="361"/>
      <c r="RW11" s="361"/>
      <c r="RX11" s="361"/>
      <c r="RY11" s="361"/>
      <c r="RZ11" s="361"/>
      <c r="SA11" s="361"/>
      <c r="SB11" s="361"/>
      <c r="SC11" s="361"/>
      <c r="SD11" s="361"/>
      <c r="SE11" s="361"/>
      <c r="SF11" s="361"/>
      <c r="SG11" s="361"/>
      <c r="SH11" s="361"/>
      <c r="SI11" s="361"/>
      <c r="SJ11" s="361"/>
      <c r="SK11" s="361"/>
      <c r="SL11" s="361"/>
      <c r="SM11" s="361"/>
      <c r="SN11" s="361"/>
      <c r="SO11" s="361"/>
      <c r="SP11" s="361"/>
      <c r="SQ11" s="361"/>
      <c r="SR11" s="361"/>
      <c r="SS11" s="361"/>
      <c r="ST11" s="361"/>
      <c r="SU11" s="361"/>
      <c r="SV11" s="361"/>
      <c r="SW11" s="361"/>
      <c r="SX11" s="361"/>
      <c r="SY11" s="361"/>
      <c r="SZ11" s="361"/>
      <c r="TA11" s="361"/>
      <c r="TB11" s="361"/>
      <c r="TC11" s="361"/>
      <c r="TD11" s="361"/>
      <c r="TE11" s="361"/>
      <c r="TF11" s="361"/>
      <c r="TG11" s="361"/>
      <c r="TH11" s="361"/>
      <c r="TI11" s="361"/>
      <c r="TJ11" s="361"/>
      <c r="TK11" s="361"/>
      <c r="TL11" s="361"/>
      <c r="TM11" s="361"/>
      <c r="TN11" s="361"/>
      <c r="TO11" s="361"/>
      <c r="TP11" s="361"/>
      <c r="TQ11" s="361"/>
      <c r="TR11" s="361"/>
      <c r="TS11" s="361"/>
      <c r="TT11" s="361"/>
      <c r="TU11" s="361"/>
      <c r="TV11" s="361"/>
      <c r="TW11" s="361"/>
      <c r="TX11" s="361"/>
      <c r="TY11" s="361"/>
      <c r="TZ11" s="361"/>
      <c r="UA11" s="361"/>
      <c r="UB11" s="361"/>
      <c r="UC11" s="361"/>
      <c r="UD11" s="361"/>
      <c r="UE11" s="361"/>
      <c r="UF11" s="361"/>
      <c r="UG11" s="361"/>
      <c r="UH11" s="361"/>
      <c r="UI11" s="361"/>
      <c r="UJ11" s="361"/>
      <c r="UK11" s="361"/>
      <c r="UL11" s="361"/>
      <c r="UM11" s="361"/>
      <c r="UN11" s="361"/>
      <c r="UO11" s="361"/>
      <c r="UP11" s="361"/>
      <c r="UQ11" s="361"/>
      <c r="UR11" s="361"/>
      <c r="US11" s="361"/>
      <c r="UT11" s="361"/>
      <c r="UU11" s="361"/>
      <c r="UV11" s="361"/>
      <c r="UW11" s="361"/>
      <c r="UX11" s="361"/>
      <c r="UY11" s="361"/>
      <c r="UZ11" s="361"/>
      <c r="VA11" s="361"/>
      <c r="VB11" s="361"/>
      <c r="VC11" s="361"/>
      <c r="VD11" s="361"/>
      <c r="VE11" s="361"/>
      <c r="VF11" s="361"/>
      <c r="VG11" s="361"/>
      <c r="VH11" s="361"/>
      <c r="VI11" s="361"/>
      <c r="VJ11" s="361"/>
      <c r="VK11" s="361"/>
      <c r="VL11" s="361"/>
      <c r="VM11" s="361"/>
      <c r="VN11" s="361"/>
      <c r="VO11" s="361"/>
      <c r="VP11" s="361"/>
      <c r="VQ11" s="361"/>
      <c r="VR11" s="361"/>
      <c r="VS11" s="361"/>
      <c r="VT11" s="361"/>
      <c r="VU11" s="361"/>
      <c r="VV11" s="361"/>
      <c r="VW11" s="361"/>
      <c r="VX11" s="361"/>
      <c r="VY11" s="361"/>
      <c r="VZ11" s="361"/>
      <c r="WA11" s="361"/>
      <c r="WB11" s="361"/>
      <c r="WC11" s="361"/>
      <c r="WD11" s="361"/>
      <c r="WE11" s="361"/>
      <c r="WF11" s="361"/>
      <c r="WG11" s="361"/>
      <c r="WH11" s="361"/>
      <c r="WI11" s="361"/>
      <c r="WJ11" s="361"/>
      <c r="WK11" s="361"/>
      <c r="WL11" s="361"/>
      <c r="WM11" s="361"/>
      <c r="WN11" s="361"/>
      <c r="WO11" s="361"/>
      <c r="WP11" s="361"/>
      <c r="WQ11" s="361"/>
      <c r="WR11" s="361"/>
      <c r="WS11" s="361"/>
      <c r="WT11" s="361"/>
      <c r="WU11" s="361"/>
      <c r="WV11" s="361"/>
      <c r="WW11" s="361"/>
      <c r="WX11" s="361"/>
      <c r="WY11" s="361"/>
      <c r="WZ11" s="361"/>
      <c r="XA11" s="361"/>
      <c r="XB11" s="361"/>
      <c r="XC11" s="361"/>
      <c r="XD11" s="361"/>
      <c r="XE11" s="361"/>
      <c r="XF11" s="361"/>
      <c r="XG11" s="361"/>
      <c r="XH11" s="361"/>
      <c r="XI11" s="361"/>
      <c r="XJ11" s="361"/>
      <c r="XK11" s="361"/>
      <c r="XL11" s="361"/>
      <c r="XM11" s="361"/>
      <c r="XN11" s="361"/>
      <c r="XO11" s="361"/>
      <c r="XP11" s="361"/>
      <c r="XQ11" s="361"/>
      <c r="XR11" s="361"/>
      <c r="XS11" s="361"/>
      <c r="XT11" s="361"/>
      <c r="XU11" s="361"/>
      <c r="XV11" s="361"/>
      <c r="XW11" s="361"/>
      <c r="XX11" s="361"/>
      <c r="XY11" s="361"/>
      <c r="XZ11" s="361"/>
      <c r="YA11" s="361"/>
      <c r="YB11" s="361"/>
      <c r="YC11" s="361"/>
      <c r="YD11" s="361"/>
      <c r="YE11" s="361"/>
      <c r="YF11" s="361"/>
      <c r="YG11" s="361"/>
      <c r="YH11" s="361"/>
      <c r="YI11" s="361"/>
      <c r="YJ11" s="361"/>
      <c r="YK11" s="361"/>
      <c r="YL11" s="361"/>
      <c r="YM11" s="361"/>
      <c r="YN11" s="361"/>
      <c r="YO11" s="361"/>
      <c r="YP11" s="361"/>
      <c r="YQ11" s="361"/>
      <c r="YR11" s="361"/>
      <c r="YS11" s="361"/>
      <c r="YT11" s="361"/>
      <c r="YU11" s="361"/>
      <c r="YV11" s="361"/>
      <c r="YW11" s="361"/>
      <c r="YX11" s="361"/>
      <c r="YY11" s="361"/>
      <c r="YZ11" s="361"/>
      <c r="ZA11" s="361"/>
      <c r="ZB11" s="361"/>
      <c r="ZC11" s="361"/>
      <c r="ZD11" s="361"/>
      <c r="ZE11" s="361"/>
      <c r="ZF11" s="361"/>
      <c r="ZG11" s="361"/>
      <c r="ZH11" s="361"/>
      <c r="ZI11" s="361"/>
      <c r="ZJ11" s="361"/>
      <c r="ZK11" s="361"/>
      <c r="ZL11" s="361"/>
      <c r="ZM11" s="361"/>
      <c r="ZN11" s="361"/>
      <c r="ZO11" s="361"/>
      <c r="ZP11" s="361"/>
      <c r="ZQ11" s="361"/>
      <c r="ZR11" s="361"/>
      <c r="ZS11" s="361"/>
      <c r="ZT11" s="361"/>
      <c r="ZU11" s="361"/>
      <c r="ZV11" s="361"/>
      <c r="ZW11" s="361"/>
      <c r="ZX11" s="361"/>
      <c r="ZY11" s="361"/>
      <c r="ZZ11" s="361"/>
      <c r="AAA11" s="361"/>
      <c r="AAB11" s="361"/>
      <c r="AAC11" s="361"/>
      <c r="AAD11" s="361"/>
      <c r="AAE11" s="361"/>
      <c r="AAF11" s="361"/>
      <c r="AAG11" s="361"/>
      <c r="AAH11" s="361"/>
      <c r="AAI11" s="361"/>
      <c r="AAJ11" s="361"/>
      <c r="AAK11" s="361"/>
      <c r="AAL11" s="361"/>
      <c r="AAM11" s="361"/>
      <c r="AAN11" s="361"/>
      <c r="AAO11" s="361"/>
      <c r="AAP11" s="361"/>
      <c r="AAQ11" s="361"/>
      <c r="AAR11" s="361"/>
      <c r="AAS11" s="361"/>
      <c r="AAT11" s="361"/>
      <c r="AAU11" s="361"/>
      <c r="AAV11" s="361"/>
      <c r="AAW11" s="361"/>
      <c r="AAX11" s="361"/>
      <c r="AAY11" s="361"/>
      <c r="AAZ11" s="361"/>
      <c r="ABA11" s="361"/>
      <c r="ABB11" s="361"/>
      <c r="ABC11" s="361"/>
      <c r="ABD11" s="361"/>
      <c r="ABE11" s="361"/>
      <c r="ABF11" s="361"/>
      <c r="ABG11" s="361"/>
      <c r="ABH11" s="361"/>
      <c r="ABI11" s="361"/>
      <c r="ABJ11" s="361"/>
      <c r="ABK11" s="361"/>
      <c r="ABL11" s="361"/>
      <c r="ABM11" s="361"/>
      <c r="ABN11" s="361"/>
    </row>
    <row r="12" spans="1:742" hidden="1" x14ac:dyDescent="0.25">
      <c r="F12" s="358"/>
      <c r="G12" s="358"/>
      <c r="H12" s="358"/>
      <c r="I12" s="358"/>
      <c r="J12" s="358"/>
      <c r="K12" s="358"/>
      <c r="L12" s="358"/>
      <c r="M12" s="358"/>
      <c r="N12" s="358"/>
      <c r="O12" s="358"/>
      <c r="P12" s="358"/>
      <c r="Q12" s="358"/>
      <c r="R12" s="358"/>
      <c r="S12" s="358"/>
      <c r="T12" s="358"/>
      <c r="U12" s="358"/>
      <c r="V12" s="358"/>
      <c r="W12" s="358"/>
      <c r="X12" s="358"/>
      <c r="Y12" s="358"/>
      <c r="Z12" s="358"/>
      <c r="AA12" s="358"/>
      <c r="AB12" s="358"/>
      <c r="AC12" s="358"/>
      <c r="AD12" s="358"/>
      <c r="AE12" s="358"/>
      <c r="AF12" s="358"/>
      <c r="AG12" s="358"/>
      <c r="AH12" s="358"/>
      <c r="AI12" s="358"/>
      <c r="AJ12" s="358"/>
      <c r="AK12" s="358"/>
      <c r="AL12" s="358"/>
      <c r="AM12" s="358"/>
      <c r="AN12" s="358"/>
      <c r="AO12" s="358"/>
      <c r="AP12" s="358"/>
      <c r="AQ12" s="358"/>
      <c r="AR12" s="358"/>
      <c r="AS12" s="358"/>
      <c r="AT12" s="358"/>
      <c r="AU12" s="358"/>
      <c r="AV12" s="358"/>
      <c r="AW12" s="358"/>
      <c r="AX12" s="358"/>
      <c r="AY12" s="358"/>
      <c r="AZ12" s="358"/>
      <c r="BA12" s="358"/>
      <c r="BB12" s="358"/>
      <c r="BC12" s="358"/>
      <c r="BD12" s="358"/>
      <c r="BE12" s="358"/>
      <c r="BF12" s="358"/>
      <c r="BG12" s="358"/>
      <c r="BH12" s="359"/>
      <c r="BI12" s="358"/>
      <c r="BJ12" s="360"/>
      <c r="BK12" s="358"/>
      <c r="BL12" s="358"/>
      <c r="BM12" s="358"/>
      <c r="BN12" s="358"/>
      <c r="BO12" s="358"/>
      <c r="BP12" s="358"/>
      <c r="BQ12" s="358"/>
      <c r="BR12" s="358"/>
      <c r="BS12" s="358"/>
      <c r="BT12" s="358"/>
      <c r="BU12" s="358"/>
      <c r="BV12" s="358"/>
      <c r="BW12" s="358"/>
      <c r="BX12" s="358"/>
      <c r="BY12" s="358"/>
      <c r="BZ12" s="358"/>
      <c r="CA12" s="358"/>
      <c r="CB12" s="358"/>
      <c r="CC12" s="358"/>
      <c r="CD12" s="358"/>
      <c r="CE12" s="358"/>
      <c r="CF12" s="358"/>
      <c r="CG12" s="358"/>
      <c r="CH12" s="358"/>
      <c r="CI12" s="358"/>
      <c r="CJ12" s="358"/>
      <c r="CK12" s="358"/>
      <c r="CL12" s="358"/>
      <c r="CM12" s="358"/>
      <c r="CN12" s="358"/>
      <c r="CO12" s="358"/>
      <c r="CP12" s="358"/>
      <c r="CQ12" s="358"/>
      <c r="CR12" s="358"/>
      <c r="CS12" s="358"/>
      <c r="CT12" s="358"/>
      <c r="CU12" s="358"/>
      <c r="CV12" s="358"/>
      <c r="CW12" s="358"/>
      <c r="CX12" s="358"/>
      <c r="CY12" s="358"/>
      <c r="CZ12" s="358"/>
      <c r="DA12" s="358"/>
      <c r="DB12" s="358"/>
      <c r="DC12" s="358"/>
      <c r="DD12" s="358"/>
      <c r="DE12" s="358"/>
      <c r="DF12" s="358"/>
      <c r="DG12" s="358"/>
      <c r="DH12" s="358"/>
      <c r="DI12" s="358"/>
      <c r="DJ12" s="358"/>
      <c r="DK12" s="358"/>
      <c r="DL12" s="358"/>
      <c r="DM12" s="358"/>
      <c r="DN12" s="358"/>
      <c r="DO12" s="358"/>
      <c r="DP12" s="358"/>
      <c r="DQ12" s="358"/>
      <c r="DR12" s="358"/>
      <c r="DS12" s="358"/>
      <c r="DT12" s="358"/>
      <c r="DU12" s="358"/>
      <c r="DV12" s="358"/>
      <c r="DW12" s="358"/>
      <c r="DX12" s="358"/>
      <c r="DY12" s="358"/>
      <c r="DZ12" s="358"/>
      <c r="EA12" s="358"/>
      <c r="EB12" s="358"/>
      <c r="EC12" s="358"/>
      <c r="ED12" s="358"/>
      <c r="EE12" s="358"/>
      <c r="EF12" s="358"/>
      <c r="EG12" s="358"/>
      <c r="EH12" s="358"/>
      <c r="EI12" s="358"/>
      <c r="EJ12" s="358"/>
      <c r="EK12" s="358"/>
      <c r="EL12" s="358"/>
      <c r="EM12" s="358"/>
      <c r="EN12" s="358"/>
      <c r="EO12" s="358"/>
      <c r="EP12" s="358"/>
      <c r="EQ12" s="358"/>
      <c r="ER12" s="358"/>
      <c r="ES12" s="358"/>
      <c r="ET12" s="358"/>
      <c r="EU12" s="358"/>
      <c r="EV12" s="358"/>
      <c r="EW12" s="358"/>
      <c r="EX12" s="358"/>
      <c r="EY12" s="361"/>
      <c r="EZ12" s="361"/>
      <c r="FA12" s="361"/>
      <c r="FB12" s="361"/>
      <c r="FC12" s="361"/>
      <c r="FD12" s="361"/>
      <c r="FE12" s="361"/>
      <c r="FF12" s="361"/>
      <c r="FG12" s="361"/>
      <c r="FH12" s="361"/>
      <c r="FI12" s="361"/>
      <c r="FJ12" s="361"/>
      <c r="FK12" s="361"/>
      <c r="FL12" s="361"/>
      <c r="FM12" s="361"/>
      <c r="FN12" s="361"/>
      <c r="FO12" s="361"/>
      <c r="FP12" s="361"/>
      <c r="FQ12" s="361"/>
      <c r="FR12" s="361"/>
      <c r="FS12" s="361"/>
      <c r="FT12" s="361"/>
      <c r="FU12" s="361"/>
      <c r="FV12" s="361"/>
      <c r="FW12" s="361"/>
      <c r="FX12" s="361"/>
      <c r="FY12" s="361"/>
      <c r="FZ12" s="361"/>
      <c r="GA12" s="361"/>
      <c r="GB12" s="361"/>
      <c r="GC12" s="361"/>
      <c r="GD12" s="361"/>
      <c r="GE12" s="361"/>
      <c r="GF12" s="361"/>
      <c r="GG12" s="361"/>
      <c r="GH12" s="361"/>
      <c r="GI12" s="361"/>
      <c r="GJ12" s="361"/>
      <c r="GK12" s="361"/>
      <c r="GL12" s="361"/>
      <c r="GM12" s="361"/>
      <c r="GN12" s="361"/>
      <c r="GO12" s="361"/>
      <c r="GP12" s="361"/>
      <c r="GQ12" s="361"/>
      <c r="GR12" s="361"/>
      <c r="GS12" s="361"/>
      <c r="GT12" s="361"/>
      <c r="GU12" s="361"/>
      <c r="GV12" s="361"/>
      <c r="GW12" s="361"/>
      <c r="GX12" s="361"/>
      <c r="GY12" s="361"/>
      <c r="GZ12" s="361"/>
      <c r="HA12" s="361"/>
      <c r="HB12" s="361"/>
      <c r="HC12" s="361"/>
      <c r="HD12" s="361"/>
      <c r="HE12" s="361"/>
      <c r="HF12" s="361"/>
      <c r="HG12" s="361"/>
      <c r="HH12" s="361"/>
      <c r="HI12" s="361"/>
      <c r="HJ12" s="361"/>
      <c r="HK12" s="361"/>
      <c r="HL12" s="361"/>
      <c r="HM12" s="361"/>
      <c r="HN12" s="361"/>
      <c r="HO12" s="361"/>
      <c r="HP12" s="361"/>
      <c r="HQ12" s="361"/>
      <c r="HR12" s="361"/>
      <c r="HS12" s="361"/>
      <c r="HT12" s="361"/>
      <c r="HU12" s="361"/>
      <c r="HV12" s="361"/>
      <c r="HW12" s="361"/>
      <c r="HX12" s="361"/>
      <c r="HY12" s="361"/>
      <c r="HZ12" s="361"/>
      <c r="IA12" s="361"/>
      <c r="IB12" s="361"/>
      <c r="IC12" s="361"/>
      <c r="ID12" s="361"/>
      <c r="IE12" s="361"/>
      <c r="IF12" s="361"/>
      <c r="IG12" s="361"/>
      <c r="IH12" s="361"/>
      <c r="II12" s="361"/>
      <c r="IJ12" s="361"/>
      <c r="IK12" s="361"/>
      <c r="IL12" s="361"/>
      <c r="IM12" s="361"/>
      <c r="IN12" s="361"/>
      <c r="IO12" s="361"/>
      <c r="IP12" s="361"/>
      <c r="IQ12" s="361"/>
      <c r="IR12" s="361"/>
      <c r="IS12" s="361"/>
      <c r="IT12" s="361"/>
      <c r="IU12" s="361"/>
      <c r="IV12" s="361"/>
      <c r="IW12" s="361"/>
      <c r="IX12" s="361"/>
      <c r="IY12" s="361"/>
      <c r="IZ12" s="361"/>
      <c r="JA12" s="361"/>
      <c r="JB12" s="361"/>
      <c r="JC12" s="361"/>
      <c r="JD12" s="361"/>
      <c r="JE12" s="361"/>
      <c r="JF12" s="361"/>
      <c r="JG12" s="361"/>
      <c r="JH12" s="361"/>
      <c r="JI12" s="361"/>
      <c r="JJ12" s="361"/>
      <c r="JK12" s="361"/>
      <c r="JL12" s="361"/>
      <c r="JM12" s="361"/>
      <c r="JN12" s="361"/>
      <c r="JO12" s="361"/>
      <c r="JP12" s="361"/>
      <c r="JQ12" s="361"/>
      <c r="JR12" s="361"/>
      <c r="JS12" s="361"/>
      <c r="JT12" s="361"/>
      <c r="JU12" s="361"/>
      <c r="JV12" s="361"/>
      <c r="JW12" s="361"/>
      <c r="JX12" s="361"/>
      <c r="JY12" s="361"/>
      <c r="JZ12" s="361"/>
      <c r="KA12" s="361"/>
      <c r="KB12" s="361"/>
      <c r="KC12" s="361"/>
      <c r="KD12" s="361"/>
      <c r="KE12" s="361"/>
      <c r="KF12" s="361"/>
      <c r="KG12" s="361"/>
      <c r="KH12" s="361"/>
      <c r="KI12" s="361"/>
      <c r="KJ12" s="361"/>
      <c r="KK12" s="361"/>
      <c r="KL12" s="361"/>
      <c r="KM12" s="361"/>
      <c r="KN12" s="361"/>
      <c r="KO12" s="361"/>
      <c r="KP12" s="361"/>
      <c r="KQ12" s="361"/>
      <c r="KR12" s="361"/>
      <c r="KS12" s="361"/>
      <c r="KT12" s="361"/>
      <c r="KU12" s="361"/>
      <c r="KV12" s="361"/>
      <c r="KW12" s="361"/>
      <c r="KX12" s="361"/>
      <c r="KY12" s="361"/>
      <c r="KZ12" s="361"/>
      <c r="LA12" s="361"/>
      <c r="LB12" s="361"/>
      <c r="LC12" s="361"/>
      <c r="LD12" s="361"/>
      <c r="LE12" s="361"/>
      <c r="LF12" s="361"/>
      <c r="LG12" s="361"/>
      <c r="LH12" s="361"/>
      <c r="LI12" s="361"/>
      <c r="LJ12" s="361"/>
      <c r="LK12" s="361"/>
      <c r="LL12" s="361"/>
      <c r="LM12" s="361"/>
      <c r="LN12" s="361"/>
      <c r="LO12" s="361"/>
      <c r="LP12" s="361"/>
      <c r="LQ12" s="361"/>
      <c r="LR12" s="361"/>
      <c r="LS12" s="361"/>
      <c r="LT12" s="361"/>
      <c r="LU12" s="361"/>
      <c r="LV12" s="361"/>
      <c r="LW12" s="361"/>
      <c r="LX12" s="361"/>
      <c r="LY12" s="361"/>
      <c r="LZ12" s="361"/>
      <c r="MA12" s="361"/>
      <c r="MB12" s="361"/>
      <c r="MC12" s="361"/>
      <c r="MD12" s="361"/>
      <c r="ME12" s="361"/>
      <c r="MF12" s="361"/>
      <c r="MG12" s="361"/>
      <c r="MH12" s="361"/>
      <c r="MI12" s="361"/>
      <c r="MJ12" s="361"/>
      <c r="MK12" s="361"/>
      <c r="ML12" s="361"/>
      <c r="MM12" s="361"/>
      <c r="MN12" s="361"/>
      <c r="MO12" s="361"/>
      <c r="MP12" s="361"/>
      <c r="MQ12" s="361"/>
      <c r="MR12" s="361"/>
      <c r="MS12" s="361"/>
      <c r="MT12" s="361"/>
      <c r="MU12" s="361"/>
      <c r="MV12" s="361"/>
      <c r="MW12" s="361"/>
      <c r="MX12" s="361"/>
      <c r="MY12" s="361"/>
      <c r="MZ12" s="361"/>
      <c r="NA12" s="361"/>
      <c r="NB12" s="361"/>
      <c r="NC12" s="361"/>
      <c r="ND12" s="361"/>
      <c r="NE12" s="361"/>
      <c r="NF12" s="361"/>
      <c r="NG12" s="361"/>
      <c r="NH12" s="361"/>
      <c r="NI12" s="361"/>
      <c r="NJ12" s="361"/>
      <c r="NK12" s="361"/>
      <c r="NL12" s="361"/>
      <c r="NM12" s="361"/>
      <c r="NN12" s="361"/>
      <c r="NO12" s="361"/>
      <c r="NP12" s="361"/>
      <c r="NQ12" s="361"/>
      <c r="NR12" s="361"/>
      <c r="NS12" s="361"/>
      <c r="NT12" s="361"/>
      <c r="NU12" s="361"/>
      <c r="NV12" s="361"/>
      <c r="NW12" s="361"/>
      <c r="NX12" s="361"/>
      <c r="NY12" s="361"/>
      <c r="NZ12" s="361"/>
      <c r="OA12" s="361"/>
      <c r="OB12" s="361"/>
      <c r="OC12" s="361"/>
      <c r="OD12" s="361"/>
      <c r="OE12" s="361"/>
      <c r="OF12" s="361"/>
      <c r="OG12" s="361"/>
      <c r="OH12" s="361"/>
      <c r="OI12" s="361"/>
      <c r="OJ12" s="361"/>
      <c r="OK12" s="361"/>
      <c r="OL12" s="361"/>
      <c r="OM12" s="361"/>
      <c r="ON12" s="361"/>
      <c r="OO12" s="361"/>
      <c r="OP12" s="361"/>
      <c r="OQ12" s="361"/>
      <c r="OR12" s="361"/>
      <c r="OS12" s="361"/>
      <c r="OT12" s="361"/>
      <c r="OU12" s="361"/>
      <c r="OV12" s="361"/>
      <c r="OW12" s="361"/>
      <c r="OX12" s="361"/>
      <c r="OY12" s="361"/>
      <c r="OZ12" s="361"/>
      <c r="PA12" s="361"/>
      <c r="PB12" s="361"/>
      <c r="PC12" s="361"/>
      <c r="PD12" s="361"/>
      <c r="PE12" s="361"/>
      <c r="PF12" s="361"/>
      <c r="PG12" s="361"/>
      <c r="PH12" s="361"/>
      <c r="PI12" s="361"/>
      <c r="PJ12" s="361"/>
      <c r="PK12" s="361"/>
      <c r="PL12" s="361"/>
      <c r="PM12" s="361"/>
      <c r="PN12" s="361"/>
      <c r="PO12" s="361"/>
      <c r="PP12" s="361"/>
      <c r="PQ12" s="361"/>
      <c r="PR12" s="361"/>
      <c r="PS12" s="361"/>
      <c r="PT12" s="361"/>
      <c r="PU12" s="361"/>
      <c r="PV12" s="361"/>
      <c r="PW12" s="361"/>
      <c r="PX12" s="361"/>
      <c r="PY12" s="361"/>
      <c r="PZ12" s="361"/>
      <c r="QA12" s="361"/>
      <c r="QB12" s="361"/>
      <c r="QC12" s="361"/>
      <c r="QD12" s="361"/>
      <c r="QE12" s="361"/>
      <c r="QF12" s="361"/>
      <c r="QG12" s="361"/>
      <c r="QH12" s="361"/>
      <c r="QI12" s="361"/>
      <c r="QJ12" s="361"/>
      <c r="QK12" s="361"/>
      <c r="QL12" s="361"/>
      <c r="QM12" s="361"/>
      <c r="QN12" s="361"/>
      <c r="QO12" s="361"/>
      <c r="QP12" s="361"/>
      <c r="QQ12" s="361"/>
      <c r="QR12" s="361"/>
      <c r="QS12" s="361"/>
      <c r="QT12" s="361"/>
      <c r="QU12" s="361"/>
      <c r="QV12" s="361"/>
      <c r="QW12" s="361"/>
      <c r="QX12" s="361"/>
      <c r="QY12" s="361"/>
      <c r="QZ12" s="361"/>
      <c r="RA12" s="361"/>
      <c r="RB12" s="361"/>
      <c r="RC12" s="361"/>
      <c r="RD12" s="361"/>
      <c r="RE12" s="361"/>
      <c r="RF12" s="361"/>
      <c r="RG12" s="361"/>
      <c r="RH12" s="361"/>
      <c r="RI12" s="361"/>
      <c r="RJ12" s="361"/>
      <c r="RK12" s="361"/>
      <c r="RL12" s="361"/>
      <c r="RM12" s="361"/>
      <c r="RN12" s="361"/>
      <c r="RO12" s="361"/>
      <c r="RP12" s="361"/>
      <c r="RQ12" s="361"/>
      <c r="RR12" s="361"/>
      <c r="RS12" s="361"/>
      <c r="RT12" s="361"/>
      <c r="RU12" s="361"/>
      <c r="RV12" s="361"/>
      <c r="RW12" s="361"/>
      <c r="RX12" s="361"/>
      <c r="RY12" s="361"/>
      <c r="RZ12" s="361"/>
      <c r="SA12" s="361"/>
      <c r="SB12" s="361"/>
      <c r="SC12" s="361"/>
      <c r="SD12" s="361"/>
      <c r="SE12" s="361"/>
      <c r="SF12" s="361"/>
      <c r="SG12" s="361"/>
      <c r="SH12" s="361"/>
      <c r="SI12" s="361"/>
      <c r="SJ12" s="361"/>
      <c r="SK12" s="361"/>
      <c r="SL12" s="361"/>
      <c r="SM12" s="361"/>
      <c r="SN12" s="361"/>
      <c r="SO12" s="361"/>
      <c r="SP12" s="361"/>
      <c r="SQ12" s="361"/>
      <c r="SR12" s="361"/>
      <c r="SS12" s="361"/>
      <c r="ST12" s="361"/>
      <c r="SU12" s="361"/>
      <c r="SV12" s="361"/>
      <c r="SW12" s="361"/>
      <c r="SX12" s="361"/>
      <c r="SY12" s="361"/>
      <c r="SZ12" s="361"/>
      <c r="TA12" s="361"/>
      <c r="TB12" s="361"/>
      <c r="TC12" s="361"/>
      <c r="TD12" s="361"/>
      <c r="TE12" s="361"/>
      <c r="TF12" s="361"/>
      <c r="TG12" s="361"/>
      <c r="TH12" s="361"/>
      <c r="TI12" s="361"/>
      <c r="TJ12" s="361"/>
      <c r="TK12" s="361"/>
      <c r="TL12" s="361"/>
      <c r="TM12" s="361"/>
      <c r="TN12" s="361"/>
      <c r="TO12" s="361"/>
      <c r="TP12" s="361"/>
      <c r="TQ12" s="361"/>
      <c r="TR12" s="361"/>
      <c r="TS12" s="361"/>
      <c r="TT12" s="361"/>
      <c r="TU12" s="361"/>
      <c r="TV12" s="361"/>
      <c r="TW12" s="361"/>
      <c r="TX12" s="361"/>
      <c r="TY12" s="361"/>
      <c r="TZ12" s="361"/>
      <c r="UA12" s="361"/>
      <c r="UB12" s="361"/>
      <c r="UC12" s="361"/>
      <c r="UD12" s="361"/>
      <c r="UE12" s="361"/>
      <c r="UF12" s="361"/>
      <c r="UG12" s="361"/>
      <c r="UH12" s="361"/>
      <c r="UI12" s="361"/>
      <c r="UJ12" s="361"/>
      <c r="UK12" s="361"/>
      <c r="UL12" s="361"/>
      <c r="UM12" s="361"/>
      <c r="UN12" s="361"/>
      <c r="UO12" s="361"/>
      <c r="UP12" s="361"/>
      <c r="UQ12" s="361"/>
      <c r="UR12" s="361"/>
      <c r="US12" s="361"/>
      <c r="UT12" s="361"/>
      <c r="UU12" s="361"/>
      <c r="UV12" s="361"/>
      <c r="UW12" s="361"/>
      <c r="UX12" s="361"/>
      <c r="UY12" s="361"/>
      <c r="UZ12" s="361"/>
      <c r="VA12" s="361"/>
      <c r="VB12" s="361"/>
      <c r="VC12" s="361"/>
      <c r="VD12" s="361"/>
      <c r="VE12" s="361"/>
      <c r="VF12" s="361"/>
      <c r="VG12" s="361"/>
      <c r="VH12" s="361"/>
      <c r="VI12" s="361"/>
      <c r="VJ12" s="361"/>
      <c r="VK12" s="361"/>
      <c r="VL12" s="361"/>
      <c r="VM12" s="361"/>
      <c r="VN12" s="361"/>
      <c r="VO12" s="361"/>
      <c r="VP12" s="361"/>
      <c r="VQ12" s="361"/>
      <c r="VR12" s="361"/>
      <c r="VS12" s="361"/>
      <c r="VT12" s="361"/>
      <c r="VU12" s="361"/>
      <c r="VV12" s="361"/>
      <c r="VW12" s="361"/>
      <c r="VX12" s="361"/>
      <c r="VY12" s="361"/>
      <c r="VZ12" s="361"/>
      <c r="WA12" s="361"/>
      <c r="WB12" s="361"/>
      <c r="WC12" s="361"/>
      <c r="WD12" s="361"/>
      <c r="WE12" s="361"/>
      <c r="WF12" s="361"/>
      <c r="WG12" s="361"/>
      <c r="WH12" s="361"/>
      <c r="WI12" s="361"/>
      <c r="WJ12" s="361"/>
      <c r="WK12" s="361"/>
      <c r="WL12" s="361"/>
      <c r="WM12" s="361"/>
      <c r="WN12" s="361"/>
      <c r="WO12" s="361"/>
      <c r="WP12" s="361"/>
      <c r="WQ12" s="361"/>
      <c r="WR12" s="361"/>
      <c r="WS12" s="361"/>
      <c r="WT12" s="361"/>
      <c r="WU12" s="361"/>
      <c r="WV12" s="361"/>
      <c r="WW12" s="361"/>
      <c r="WX12" s="361"/>
      <c r="WY12" s="361"/>
      <c r="WZ12" s="361"/>
      <c r="XA12" s="361"/>
      <c r="XB12" s="361"/>
      <c r="XC12" s="361"/>
      <c r="XD12" s="361"/>
      <c r="XE12" s="361"/>
      <c r="XF12" s="361"/>
      <c r="XG12" s="361"/>
      <c r="XH12" s="361"/>
      <c r="XI12" s="361"/>
      <c r="XJ12" s="361"/>
      <c r="XK12" s="361"/>
      <c r="XL12" s="361"/>
      <c r="XM12" s="361"/>
      <c r="XN12" s="361"/>
      <c r="XO12" s="361"/>
      <c r="XP12" s="361"/>
      <c r="XQ12" s="361"/>
      <c r="XR12" s="361"/>
      <c r="XS12" s="361"/>
      <c r="XT12" s="361"/>
      <c r="XU12" s="361"/>
      <c r="XV12" s="361"/>
      <c r="XW12" s="361"/>
      <c r="XX12" s="361"/>
      <c r="XY12" s="361"/>
      <c r="XZ12" s="361"/>
      <c r="YA12" s="361"/>
      <c r="YB12" s="361"/>
      <c r="YC12" s="361"/>
      <c r="YD12" s="361"/>
      <c r="YE12" s="361"/>
      <c r="YF12" s="361"/>
      <c r="YG12" s="361"/>
      <c r="YH12" s="361"/>
      <c r="YI12" s="361"/>
      <c r="YJ12" s="361"/>
      <c r="YK12" s="361"/>
      <c r="YL12" s="361"/>
      <c r="YM12" s="361"/>
      <c r="YN12" s="361"/>
      <c r="YO12" s="361"/>
      <c r="YP12" s="361"/>
      <c r="YQ12" s="361"/>
      <c r="YR12" s="361"/>
      <c r="YS12" s="361"/>
      <c r="YT12" s="361"/>
      <c r="YU12" s="361"/>
      <c r="YV12" s="361"/>
      <c r="YW12" s="361"/>
      <c r="YX12" s="361"/>
      <c r="YY12" s="361"/>
      <c r="YZ12" s="361"/>
      <c r="ZA12" s="361"/>
      <c r="ZB12" s="361"/>
      <c r="ZC12" s="361"/>
      <c r="ZD12" s="361"/>
      <c r="ZE12" s="361"/>
      <c r="ZF12" s="361"/>
      <c r="ZG12" s="361"/>
      <c r="ZH12" s="361"/>
      <c r="ZI12" s="361"/>
      <c r="ZJ12" s="361"/>
      <c r="ZK12" s="361"/>
      <c r="ZL12" s="361"/>
      <c r="ZM12" s="361"/>
      <c r="ZN12" s="361"/>
      <c r="ZO12" s="361"/>
      <c r="ZP12" s="361"/>
      <c r="ZQ12" s="361"/>
      <c r="ZR12" s="361"/>
      <c r="ZS12" s="361"/>
      <c r="ZT12" s="361"/>
      <c r="ZU12" s="361"/>
      <c r="ZV12" s="361"/>
      <c r="ZW12" s="361"/>
      <c r="ZX12" s="361"/>
      <c r="ZY12" s="361"/>
      <c r="ZZ12" s="361"/>
      <c r="AAA12" s="361"/>
      <c r="AAB12" s="361"/>
      <c r="AAC12" s="361"/>
      <c r="AAD12" s="361"/>
      <c r="AAE12" s="361"/>
      <c r="AAF12" s="361"/>
      <c r="AAG12" s="361"/>
      <c r="AAH12" s="361"/>
      <c r="AAI12" s="361"/>
      <c r="AAJ12" s="361"/>
      <c r="AAK12" s="361"/>
      <c r="AAL12" s="361"/>
      <c r="AAM12" s="361"/>
      <c r="AAN12" s="361"/>
      <c r="AAO12" s="361"/>
      <c r="AAP12" s="361"/>
      <c r="AAQ12" s="361"/>
      <c r="AAR12" s="361"/>
      <c r="AAS12" s="361"/>
      <c r="AAT12" s="361"/>
      <c r="AAU12" s="361"/>
      <c r="AAV12" s="361"/>
      <c r="AAW12" s="361"/>
      <c r="AAX12" s="361"/>
      <c r="AAY12" s="361"/>
      <c r="AAZ12" s="361"/>
      <c r="ABA12" s="361"/>
      <c r="ABB12" s="361"/>
      <c r="ABC12" s="361"/>
      <c r="ABD12" s="361"/>
      <c r="ABE12" s="361"/>
      <c r="ABF12" s="361"/>
      <c r="ABG12" s="361"/>
      <c r="ABH12" s="361"/>
      <c r="ABI12" s="361"/>
      <c r="ABJ12" s="361"/>
      <c r="ABK12" s="361"/>
      <c r="ABL12" s="361"/>
      <c r="ABM12" s="361"/>
      <c r="ABN12" s="361"/>
    </row>
    <row r="13" spans="1:742" hidden="1" x14ac:dyDescent="0.25">
      <c r="F13" s="358"/>
      <c r="G13" s="358"/>
      <c r="H13" s="358"/>
      <c r="I13" s="358"/>
      <c r="J13" s="358"/>
      <c r="K13" s="358"/>
      <c r="L13" s="358"/>
      <c r="M13" s="358"/>
      <c r="N13" s="358"/>
      <c r="O13" s="358"/>
      <c r="P13" s="358"/>
      <c r="Q13" s="358"/>
      <c r="R13" s="358"/>
      <c r="S13" s="358"/>
      <c r="T13" s="358"/>
      <c r="U13" s="358"/>
      <c r="V13" s="358"/>
      <c r="W13" s="358"/>
      <c r="X13" s="358"/>
      <c r="Y13" s="358"/>
      <c r="Z13" s="358"/>
      <c r="AA13" s="358"/>
      <c r="AB13" s="358"/>
      <c r="AC13" s="358"/>
      <c r="AD13" s="358"/>
      <c r="AE13" s="358"/>
      <c r="AF13" s="358"/>
      <c r="AG13" s="358"/>
      <c r="AH13" s="358"/>
      <c r="AI13" s="358"/>
      <c r="AJ13" s="358"/>
      <c r="AK13" s="358"/>
      <c r="AL13" s="358"/>
      <c r="AM13" s="358"/>
      <c r="AN13" s="358"/>
      <c r="AO13" s="358"/>
      <c r="AP13" s="358"/>
      <c r="AQ13" s="358"/>
      <c r="AR13" s="358"/>
      <c r="AS13" s="358"/>
      <c r="AT13" s="358"/>
      <c r="AU13" s="358"/>
      <c r="AV13" s="358"/>
      <c r="AW13" s="358"/>
      <c r="AX13" s="358"/>
      <c r="AY13" s="358"/>
      <c r="AZ13" s="358"/>
      <c r="BA13" s="358"/>
      <c r="BB13" s="358"/>
      <c r="BC13" s="358"/>
      <c r="BD13" s="358"/>
      <c r="BE13" s="358"/>
      <c r="BF13" s="358"/>
      <c r="BG13" s="358"/>
      <c r="BH13" s="359"/>
      <c r="BI13" s="358"/>
      <c r="BJ13" s="360"/>
      <c r="BK13" s="358"/>
      <c r="BL13" s="358"/>
      <c r="BM13" s="358"/>
      <c r="BN13" s="358"/>
      <c r="BO13" s="358"/>
      <c r="BP13" s="358"/>
      <c r="BQ13" s="358"/>
      <c r="BR13" s="358"/>
      <c r="BS13" s="358"/>
      <c r="BT13" s="358"/>
      <c r="BU13" s="358"/>
      <c r="BV13" s="358"/>
      <c r="BW13" s="358"/>
      <c r="BX13" s="358"/>
      <c r="BY13" s="358"/>
      <c r="BZ13" s="358"/>
      <c r="CA13" s="358"/>
      <c r="CB13" s="358"/>
      <c r="CC13" s="358"/>
      <c r="CD13" s="358"/>
      <c r="CE13" s="358"/>
      <c r="CF13" s="358"/>
      <c r="CG13" s="358"/>
      <c r="CH13" s="358"/>
      <c r="CI13" s="358"/>
      <c r="CJ13" s="358"/>
      <c r="CK13" s="358"/>
      <c r="CL13" s="358"/>
      <c r="CM13" s="358"/>
      <c r="CN13" s="358"/>
      <c r="CO13" s="358"/>
      <c r="CP13" s="358"/>
      <c r="CQ13" s="358"/>
      <c r="CR13" s="358"/>
      <c r="CS13" s="358"/>
      <c r="CT13" s="358"/>
      <c r="CU13" s="358"/>
      <c r="CV13" s="358"/>
      <c r="CW13" s="358"/>
      <c r="CX13" s="358"/>
      <c r="CY13" s="358"/>
      <c r="CZ13" s="358"/>
      <c r="DA13" s="358"/>
      <c r="DB13" s="358"/>
      <c r="DC13" s="358"/>
      <c r="DD13" s="358"/>
      <c r="DE13" s="358"/>
      <c r="DF13" s="358"/>
      <c r="DG13" s="358"/>
      <c r="DH13" s="358"/>
      <c r="DI13" s="358"/>
      <c r="DJ13" s="358"/>
      <c r="DK13" s="358"/>
      <c r="DL13" s="358"/>
      <c r="DM13" s="358"/>
      <c r="DN13" s="358"/>
      <c r="DO13" s="358"/>
      <c r="DP13" s="358"/>
      <c r="DQ13" s="358"/>
      <c r="DR13" s="358"/>
      <c r="DS13" s="358"/>
      <c r="DT13" s="358"/>
      <c r="DU13" s="358"/>
      <c r="DV13" s="358"/>
      <c r="DW13" s="358"/>
      <c r="DX13" s="358"/>
      <c r="DY13" s="358"/>
      <c r="DZ13" s="358"/>
      <c r="EA13" s="358"/>
      <c r="EB13" s="358"/>
      <c r="EC13" s="358"/>
      <c r="ED13" s="358"/>
      <c r="EE13" s="358"/>
      <c r="EF13" s="358"/>
      <c r="EG13" s="358"/>
      <c r="EH13" s="358"/>
      <c r="EI13" s="358"/>
      <c r="EJ13" s="358"/>
      <c r="EK13" s="358"/>
      <c r="EL13" s="358"/>
      <c r="EM13" s="358"/>
      <c r="EN13" s="358"/>
      <c r="EO13" s="358"/>
      <c r="EP13" s="358"/>
      <c r="EQ13" s="358"/>
      <c r="ER13" s="358"/>
      <c r="ES13" s="358"/>
      <c r="ET13" s="358"/>
      <c r="EU13" s="358"/>
      <c r="EV13" s="358"/>
      <c r="EW13" s="358"/>
      <c r="EX13" s="358"/>
      <c r="EY13" s="361"/>
      <c r="EZ13" s="361"/>
      <c r="FA13" s="361"/>
      <c r="FB13" s="361"/>
      <c r="FC13" s="361"/>
      <c r="FD13" s="361"/>
      <c r="FE13" s="361"/>
      <c r="FF13" s="361"/>
      <c r="FG13" s="361"/>
      <c r="FH13" s="361"/>
      <c r="FI13" s="361"/>
      <c r="FJ13" s="361"/>
      <c r="FK13" s="361"/>
      <c r="FL13" s="361"/>
      <c r="FM13" s="361"/>
      <c r="FN13" s="361"/>
      <c r="FO13" s="361"/>
      <c r="FP13" s="361"/>
      <c r="FQ13" s="361"/>
      <c r="FR13" s="361"/>
      <c r="FS13" s="361"/>
      <c r="FT13" s="361"/>
      <c r="FU13" s="361"/>
      <c r="FV13" s="361"/>
      <c r="FW13" s="361"/>
      <c r="FX13" s="361"/>
      <c r="FY13" s="361"/>
      <c r="FZ13" s="361"/>
      <c r="GA13" s="361"/>
      <c r="GB13" s="361"/>
      <c r="GC13" s="361"/>
      <c r="GD13" s="361"/>
      <c r="GE13" s="361"/>
      <c r="GF13" s="361"/>
      <c r="GG13" s="361"/>
      <c r="GH13" s="361"/>
      <c r="GI13" s="361"/>
      <c r="GJ13" s="361"/>
      <c r="GK13" s="361"/>
      <c r="GL13" s="361"/>
      <c r="GM13" s="361"/>
      <c r="GN13" s="361"/>
      <c r="GO13" s="361"/>
      <c r="GP13" s="361"/>
      <c r="GQ13" s="361"/>
      <c r="GR13" s="361"/>
      <c r="GS13" s="361"/>
      <c r="GT13" s="361"/>
      <c r="GU13" s="361"/>
      <c r="GV13" s="361"/>
      <c r="GW13" s="361"/>
      <c r="GX13" s="361"/>
      <c r="GY13" s="361"/>
      <c r="GZ13" s="361"/>
      <c r="HA13" s="361"/>
      <c r="HB13" s="361"/>
      <c r="HC13" s="361"/>
      <c r="HD13" s="361"/>
      <c r="HE13" s="361"/>
      <c r="HF13" s="361"/>
      <c r="HG13" s="361"/>
      <c r="HH13" s="361"/>
      <c r="HI13" s="361"/>
      <c r="HJ13" s="361"/>
      <c r="HK13" s="361"/>
      <c r="HL13" s="361"/>
      <c r="HM13" s="361"/>
      <c r="HN13" s="361"/>
      <c r="HO13" s="361"/>
      <c r="HP13" s="361"/>
      <c r="HQ13" s="361"/>
      <c r="HR13" s="361"/>
      <c r="HS13" s="361"/>
      <c r="HT13" s="361"/>
      <c r="HU13" s="361"/>
      <c r="HV13" s="361"/>
      <c r="HW13" s="361"/>
      <c r="HX13" s="361"/>
      <c r="HY13" s="361"/>
      <c r="HZ13" s="361"/>
      <c r="IA13" s="361"/>
      <c r="IB13" s="361"/>
      <c r="IC13" s="361"/>
      <c r="ID13" s="361"/>
      <c r="IE13" s="361"/>
      <c r="IF13" s="361"/>
      <c r="IG13" s="361"/>
      <c r="IH13" s="361"/>
      <c r="II13" s="361"/>
      <c r="IJ13" s="361"/>
      <c r="IK13" s="361"/>
      <c r="IL13" s="361"/>
      <c r="IM13" s="361"/>
      <c r="IN13" s="361"/>
      <c r="IO13" s="361"/>
      <c r="IP13" s="361"/>
      <c r="IQ13" s="361"/>
      <c r="IR13" s="361"/>
      <c r="IS13" s="361"/>
      <c r="IT13" s="361"/>
      <c r="IU13" s="361"/>
      <c r="IV13" s="361"/>
      <c r="IW13" s="361"/>
      <c r="IX13" s="361"/>
      <c r="IY13" s="361"/>
      <c r="IZ13" s="361"/>
      <c r="JA13" s="361"/>
      <c r="JB13" s="361"/>
      <c r="JC13" s="361"/>
      <c r="JD13" s="361"/>
      <c r="JE13" s="361"/>
      <c r="JF13" s="361"/>
      <c r="JG13" s="361"/>
      <c r="JH13" s="361"/>
      <c r="JI13" s="361"/>
      <c r="JJ13" s="361"/>
      <c r="JK13" s="361"/>
      <c r="JL13" s="361"/>
      <c r="JM13" s="361"/>
      <c r="JN13" s="361"/>
      <c r="JO13" s="361"/>
      <c r="JP13" s="361"/>
      <c r="JQ13" s="361"/>
      <c r="JR13" s="361"/>
      <c r="JS13" s="361"/>
      <c r="JT13" s="361"/>
      <c r="JU13" s="361"/>
      <c r="JV13" s="361"/>
      <c r="JW13" s="361"/>
      <c r="JX13" s="361"/>
      <c r="JY13" s="361"/>
      <c r="JZ13" s="361"/>
      <c r="KA13" s="361"/>
      <c r="KB13" s="361"/>
      <c r="KC13" s="361"/>
      <c r="KD13" s="361"/>
      <c r="KE13" s="361"/>
      <c r="KF13" s="361"/>
      <c r="KG13" s="361"/>
      <c r="KH13" s="361"/>
      <c r="KI13" s="361"/>
      <c r="KJ13" s="361"/>
      <c r="KK13" s="361"/>
      <c r="KL13" s="361"/>
      <c r="KM13" s="361"/>
      <c r="KN13" s="361"/>
      <c r="KO13" s="361"/>
      <c r="KP13" s="361"/>
      <c r="KQ13" s="361"/>
      <c r="KR13" s="361"/>
      <c r="KS13" s="361"/>
      <c r="KT13" s="361"/>
      <c r="KU13" s="361"/>
      <c r="KV13" s="361"/>
      <c r="KW13" s="361"/>
      <c r="KX13" s="361"/>
      <c r="KY13" s="361"/>
      <c r="KZ13" s="361"/>
      <c r="LA13" s="361"/>
      <c r="LB13" s="361"/>
      <c r="LC13" s="361"/>
      <c r="LD13" s="361"/>
      <c r="LE13" s="361"/>
      <c r="LF13" s="361"/>
      <c r="LG13" s="361"/>
      <c r="LH13" s="361"/>
      <c r="LI13" s="361"/>
      <c r="LJ13" s="361"/>
      <c r="LK13" s="361"/>
      <c r="LL13" s="361"/>
      <c r="LM13" s="361"/>
      <c r="LN13" s="361"/>
      <c r="LO13" s="361"/>
      <c r="LP13" s="361"/>
      <c r="LQ13" s="361"/>
      <c r="LR13" s="361"/>
      <c r="LS13" s="361"/>
      <c r="LT13" s="361"/>
      <c r="LU13" s="361"/>
      <c r="LV13" s="361"/>
      <c r="LW13" s="361"/>
      <c r="LX13" s="361"/>
      <c r="LY13" s="361"/>
      <c r="LZ13" s="361"/>
      <c r="MA13" s="361"/>
      <c r="MB13" s="361"/>
      <c r="MC13" s="361"/>
      <c r="MD13" s="361"/>
      <c r="ME13" s="361"/>
      <c r="MF13" s="361"/>
      <c r="MG13" s="361"/>
      <c r="MH13" s="361"/>
      <c r="MI13" s="361"/>
      <c r="MJ13" s="361"/>
      <c r="MK13" s="361"/>
      <c r="ML13" s="361"/>
      <c r="MM13" s="361"/>
      <c r="MN13" s="361"/>
      <c r="MO13" s="361"/>
      <c r="MP13" s="361"/>
      <c r="MQ13" s="361"/>
      <c r="MR13" s="361"/>
      <c r="MS13" s="361"/>
      <c r="MT13" s="361"/>
      <c r="MU13" s="361"/>
      <c r="MV13" s="361"/>
      <c r="MW13" s="361"/>
      <c r="MX13" s="361"/>
      <c r="MY13" s="361"/>
      <c r="MZ13" s="361"/>
      <c r="NA13" s="361"/>
      <c r="NB13" s="361"/>
      <c r="NC13" s="361"/>
      <c r="ND13" s="361"/>
      <c r="NE13" s="361"/>
      <c r="NF13" s="361"/>
      <c r="NG13" s="361"/>
      <c r="NH13" s="361"/>
      <c r="NI13" s="361"/>
      <c r="NJ13" s="361"/>
      <c r="NK13" s="361"/>
      <c r="NL13" s="361"/>
      <c r="NM13" s="361"/>
      <c r="NN13" s="361"/>
      <c r="NO13" s="361"/>
      <c r="NP13" s="361"/>
      <c r="NQ13" s="361"/>
      <c r="NR13" s="361"/>
      <c r="NS13" s="361"/>
      <c r="NT13" s="361"/>
      <c r="NU13" s="361"/>
      <c r="NV13" s="361"/>
      <c r="NW13" s="361"/>
      <c r="NX13" s="361"/>
      <c r="NY13" s="361"/>
      <c r="NZ13" s="361"/>
      <c r="OA13" s="361"/>
      <c r="OB13" s="361"/>
      <c r="OC13" s="361"/>
      <c r="OD13" s="361"/>
      <c r="OE13" s="361"/>
      <c r="OF13" s="361"/>
      <c r="OG13" s="361"/>
      <c r="OH13" s="361"/>
      <c r="OI13" s="361"/>
      <c r="OJ13" s="361"/>
      <c r="OK13" s="361"/>
      <c r="OL13" s="361"/>
      <c r="OM13" s="361"/>
      <c r="ON13" s="361"/>
      <c r="OO13" s="361"/>
      <c r="OP13" s="361"/>
      <c r="OQ13" s="361"/>
      <c r="OR13" s="361"/>
      <c r="OS13" s="361"/>
      <c r="OT13" s="361"/>
      <c r="OU13" s="361"/>
      <c r="OV13" s="361"/>
      <c r="OW13" s="361"/>
      <c r="OX13" s="361"/>
      <c r="OY13" s="361"/>
      <c r="OZ13" s="361"/>
      <c r="PA13" s="361"/>
      <c r="PB13" s="361"/>
      <c r="PC13" s="361"/>
      <c r="PD13" s="361"/>
      <c r="PE13" s="361"/>
      <c r="PF13" s="361"/>
      <c r="PG13" s="361"/>
      <c r="PH13" s="361"/>
      <c r="PI13" s="361"/>
      <c r="PJ13" s="361"/>
      <c r="PK13" s="361"/>
      <c r="PL13" s="361"/>
      <c r="PM13" s="361"/>
      <c r="PN13" s="361"/>
      <c r="PO13" s="361"/>
      <c r="PP13" s="361"/>
      <c r="PQ13" s="361"/>
      <c r="PR13" s="361"/>
      <c r="PS13" s="361"/>
      <c r="PT13" s="361"/>
      <c r="PU13" s="361"/>
      <c r="PV13" s="361"/>
      <c r="PW13" s="361"/>
      <c r="PX13" s="361"/>
      <c r="PY13" s="361"/>
      <c r="PZ13" s="361"/>
      <c r="QA13" s="361"/>
      <c r="QB13" s="361"/>
      <c r="QC13" s="361"/>
      <c r="QD13" s="361"/>
      <c r="QE13" s="361"/>
      <c r="QF13" s="361"/>
      <c r="QG13" s="361"/>
      <c r="QH13" s="361"/>
      <c r="QI13" s="361"/>
      <c r="QJ13" s="361"/>
      <c r="QK13" s="361"/>
      <c r="QL13" s="361"/>
      <c r="QM13" s="361"/>
      <c r="QN13" s="361"/>
      <c r="QO13" s="361"/>
      <c r="QP13" s="361"/>
      <c r="QQ13" s="361"/>
      <c r="QR13" s="361"/>
      <c r="QS13" s="361"/>
      <c r="QT13" s="361"/>
      <c r="QU13" s="361"/>
      <c r="QV13" s="361"/>
      <c r="QW13" s="361"/>
      <c r="QX13" s="361"/>
      <c r="QY13" s="361"/>
      <c r="QZ13" s="361"/>
      <c r="RA13" s="361"/>
      <c r="RB13" s="361"/>
      <c r="RC13" s="361"/>
      <c r="RD13" s="361"/>
      <c r="RE13" s="361"/>
      <c r="RF13" s="361"/>
      <c r="RG13" s="361"/>
      <c r="RH13" s="361"/>
      <c r="RI13" s="361"/>
      <c r="RJ13" s="361"/>
      <c r="RK13" s="361"/>
      <c r="RL13" s="361"/>
      <c r="RM13" s="361"/>
      <c r="RN13" s="361"/>
      <c r="RO13" s="361"/>
      <c r="RP13" s="361"/>
      <c r="RQ13" s="361"/>
      <c r="RR13" s="361"/>
      <c r="RS13" s="361"/>
      <c r="RT13" s="361"/>
      <c r="RU13" s="361"/>
      <c r="RV13" s="361"/>
      <c r="RW13" s="361"/>
      <c r="RX13" s="361"/>
      <c r="RY13" s="361"/>
      <c r="RZ13" s="361"/>
      <c r="SA13" s="361"/>
      <c r="SB13" s="361"/>
      <c r="SC13" s="361"/>
      <c r="SD13" s="361"/>
      <c r="SE13" s="361"/>
      <c r="SF13" s="361"/>
      <c r="SG13" s="361"/>
      <c r="SH13" s="361"/>
      <c r="SI13" s="361"/>
      <c r="SJ13" s="361"/>
      <c r="SK13" s="361"/>
      <c r="SL13" s="361"/>
      <c r="SM13" s="361"/>
      <c r="SN13" s="361"/>
      <c r="SO13" s="361"/>
      <c r="SP13" s="361"/>
      <c r="SQ13" s="361"/>
      <c r="SR13" s="361"/>
      <c r="SS13" s="361"/>
      <c r="ST13" s="361"/>
      <c r="SU13" s="361"/>
      <c r="SV13" s="361"/>
      <c r="SW13" s="361"/>
      <c r="SX13" s="361"/>
      <c r="SY13" s="361"/>
      <c r="SZ13" s="361"/>
      <c r="TA13" s="361"/>
      <c r="TB13" s="361"/>
      <c r="TC13" s="361"/>
      <c r="TD13" s="361"/>
      <c r="TE13" s="361"/>
      <c r="TF13" s="361"/>
      <c r="TG13" s="361"/>
      <c r="TH13" s="361"/>
      <c r="TI13" s="361"/>
      <c r="TJ13" s="361"/>
      <c r="TK13" s="361"/>
      <c r="TL13" s="361"/>
      <c r="TM13" s="361"/>
      <c r="TN13" s="361"/>
      <c r="TO13" s="361"/>
      <c r="TP13" s="361"/>
      <c r="TQ13" s="361"/>
      <c r="TR13" s="361"/>
      <c r="TS13" s="361"/>
      <c r="TT13" s="361"/>
      <c r="TU13" s="361"/>
      <c r="TV13" s="361"/>
      <c r="TW13" s="361"/>
      <c r="TX13" s="361"/>
      <c r="TY13" s="361"/>
      <c r="TZ13" s="361"/>
      <c r="UA13" s="361"/>
      <c r="UB13" s="361"/>
      <c r="UC13" s="361"/>
      <c r="UD13" s="361"/>
      <c r="UE13" s="361"/>
      <c r="UF13" s="361"/>
      <c r="UG13" s="361"/>
      <c r="UH13" s="361"/>
      <c r="UI13" s="361"/>
      <c r="UJ13" s="361"/>
      <c r="UK13" s="361"/>
      <c r="UL13" s="361"/>
      <c r="UM13" s="361"/>
      <c r="UN13" s="361"/>
      <c r="UO13" s="361"/>
      <c r="UP13" s="361"/>
      <c r="UQ13" s="361"/>
      <c r="UR13" s="361"/>
      <c r="US13" s="361"/>
      <c r="UT13" s="361"/>
      <c r="UU13" s="361"/>
      <c r="UV13" s="361"/>
      <c r="UW13" s="361"/>
      <c r="UX13" s="361"/>
      <c r="UY13" s="361"/>
      <c r="UZ13" s="361"/>
      <c r="VA13" s="361"/>
      <c r="VB13" s="361"/>
      <c r="VC13" s="361"/>
      <c r="VD13" s="361"/>
      <c r="VE13" s="361"/>
      <c r="VF13" s="361"/>
      <c r="VG13" s="361"/>
      <c r="VH13" s="361"/>
      <c r="VI13" s="361"/>
      <c r="VJ13" s="361"/>
      <c r="VK13" s="361"/>
      <c r="VL13" s="361"/>
      <c r="VM13" s="361"/>
      <c r="VN13" s="361"/>
      <c r="VO13" s="361"/>
      <c r="VP13" s="361"/>
      <c r="VQ13" s="361"/>
      <c r="VR13" s="361"/>
      <c r="VS13" s="361"/>
      <c r="VT13" s="361"/>
      <c r="VU13" s="361"/>
      <c r="VV13" s="361"/>
      <c r="VW13" s="361"/>
      <c r="VX13" s="361"/>
      <c r="VY13" s="361"/>
      <c r="VZ13" s="361"/>
      <c r="WA13" s="361"/>
      <c r="WB13" s="361"/>
      <c r="WC13" s="361"/>
      <c r="WD13" s="361"/>
      <c r="WE13" s="361"/>
      <c r="WF13" s="361"/>
      <c r="WG13" s="361"/>
      <c r="WH13" s="361"/>
      <c r="WI13" s="361"/>
      <c r="WJ13" s="361"/>
      <c r="WK13" s="361"/>
      <c r="WL13" s="361"/>
      <c r="WM13" s="361"/>
      <c r="WN13" s="361"/>
      <c r="WO13" s="361"/>
      <c r="WP13" s="361"/>
      <c r="WQ13" s="361"/>
      <c r="WR13" s="361"/>
      <c r="WS13" s="361"/>
      <c r="WT13" s="361"/>
      <c r="WU13" s="361"/>
      <c r="WV13" s="361"/>
      <c r="WW13" s="361"/>
      <c r="WX13" s="361"/>
      <c r="WY13" s="361"/>
      <c r="WZ13" s="361"/>
      <c r="XA13" s="361"/>
      <c r="XB13" s="361"/>
      <c r="XC13" s="361"/>
      <c r="XD13" s="361"/>
      <c r="XE13" s="361"/>
      <c r="XF13" s="361"/>
      <c r="XG13" s="361"/>
      <c r="XH13" s="361"/>
      <c r="XI13" s="361"/>
      <c r="XJ13" s="361"/>
      <c r="XK13" s="361"/>
      <c r="XL13" s="361"/>
      <c r="XM13" s="361"/>
      <c r="XN13" s="361"/>
      <c r="XO13" s="361"/>
      <c r="XP13" s="361"/>
      <c r="XQ13" s="361"/>
      <c r="XR13" s="361"/>
      <c r="XS13" s="361"/>
      <c r="XT13" s="361"/>
      <c r="XU13" s="361"/>
      <c r="XV13" s="361"/>
      <c r="XW13" s="361"/>
      <c r="XX13" s="361"/>
      <c r="XY13" s="361"/>
      <c r="XZ13" s="361"/>
      <c r="YA13" s="361"/>
      <c r="YB13" s="361"/>
      <c r="YC13" s="361"/>
      <c r="YD13" s="361"/>
      <c r="YE13" s="361"/>
      <c r="YF13" s="361"/>
      <c r="YG13" s="361"/>
      <c r="YH13" s="361"/>
      <c r="YI13" s="361"/>
      <c r="YJ13" s="361"/>
      <c r="YK13" s="361"/>
      <c r="YL13" s="361"/>
      <c r="YM13" s="361"/>
      <c r="YN13" s="361"/>
      <c r="YO13" s="361"/>
      <c r="YP13" s="361"/>
      <c r="YQ13" s="361"/>
      <c r="YR13" s="361"/>
      <c r="YS13" s="361"/>
      <c r="YT13" s="361"/>
      <c r="YU13" s="361"/>
      <c r="YV13" s="361"/>
      <c r="YW13" s="361"/>
      <c r="YX13" s="361"/>
      <c r="YY13" s="361"/>
      <c r="YZ13" s="361"/>
      <c r="ZA13" s="361"/>
      <c r="ZB13" s="361"/>
      <c r="ZC13" s="361"/>
      <c r="ZD13" s="361"/>
      <c r="ZE13" s="361"/>
      <c r="ZF13" s="361"/>
      <c r="ZG13" s="361"/>
      <c r="ZH13" s="361"/>
      <c r="ZI13" s="361"/>
      <c r="ZJ13" s="361"/>
      <c r="ZK13" s="361"/>
      <c r="ZL13" s="361"/>
      <c r="ZM13" s="361"/>
      <c r="ZN13" s="361"/>
      <c r="ZO13" s="361"/>
      <c r="ZP13" s="361"/>
      <c r="ZQ13" s="361"/>
      <c r="ZR13" s="361"/>
      <c r="ZS13" s="361"/>
      <c r="ZT13" s="361"/>
      <c r="ZU13" s="361"/>
      <c r="ZV13" s="361"/>
      <c r="ZW13" s="361"/>
      <c r="ZX13" s="361"/>
      <c r="ZY13" s="361"/>
      <c r="ZZ13" s="361"/>
      <c r="AAA13" s="361"/>
      <c r="AAB13" s="361"/>
      <c r="AAC13" s="361"/>
      <c r="AAD13" s="361"/>
      <c r="AAE13" s="361"/>
      <c r="AAF13" s="361"/>
      <c r="AAG13" s="361"/>
      <c r="AAH13" s="361"/>
      <c r="AAI13" s="361"/>
      <c r="AAJ13" s="361"/>
      <c r="AAK13" s="361"/>
      <c r="AAL13" s="361"/>
      <c r="AAM13" s="361"/>
      <c r="AAN13" s="361"/>
      <c r="AAO13" s="361"/>
      <c r="AAP13" s="361"/>
      <c r="AAQ13" s="361"/>
      <c r="AAR13" s="361"/>
      <c r="AAS13" s="361"/>
      <c r="AAT13" s="361"/>
      <c r="AAU13" s="361"/>
      <c r="AAV13" s="361"/>
      <c r="AAW13" s="361"/>
      <c r="AAX13" s="361"/>
      <c r="AAY13" s="361"/>
      <c r="AAZ13" s="361"/>
      <c r="ABA13" s="361"/>
      <c r="ABB13" s="361"/>
      <c r="ABC13" s="361"/>
      <c r="ABD13" s="361"/>
      <c r="ABE13" s="361"/>
      <c r="ABF13" s="361"/>
      <c r="ABG13" s="361"/>
      <c r="ABH13" s="361"/>
      <c r="ABI13" s="361"/>
      <c r="ABJ13" s="361"/>
      <c r="ABK13" s="361"/>
      <c r="ABL13" s="361"/>
      <c r="ABM13" s="361"/>
      <c r="ABN13" s="361"/>
    </row>
    <row r="14" spans="1:742" hidden="1" x14ac:dyDescent="0.25">
      <c r="F14" s="358"/>
      <c r="G14" s="358"/>
      <c r="H14" s="358"/>
      <c r="I14" s="358"/>
      <c r="J14" s="358"/>
      <c r="K14" s="358"/>
      <c r="L14" s="358"/>
      <c r="M14" s="358"/>
      <c r="N14" s="358"/>
      <c r="O14" s="358"/>
      <c r="P14" s="358"/>
      <c r="Q14" s="358"/>
      <c r="R14" s="358"/>
      <c r="S14" s="358"/>
      <c r="T14" s="358"/>
      <c r="U14" s="358"/>
      <c r="V14" s="358"/>
      <c r="W14" s="358"/>
      <c r="X14" s="358"/>
      <c r="Y14" s="358"/>
      <c r="Z14" s="358"/>
      <c r="AA14" s="358"/>
      <c r="AB14" s="358"/>
      <c r="AC14" s="358"/>
      <c r="AD14" s="358"/>
      <c r="AE14" s="358"/>
      <c r="AF14" s="358"/>
      <c r="AG14" s="358"/>
      <c r="AH14" s="358"/>
      <c r="AI14" s="358"/>
      <c r="AJ14" s="358"/>
      <c r="AK14" s="358"/>
      <c r="AL14" s="358"/>
      <c r="AM14" s="358"/>
      <c r="AN14" s="358"/>
      <c r="AO14" s="358"/>
      <c r="AP14" s="358"/>
      <c r="AQ14" s="358"/>
      <c r="AR14" s="358"/>
      <c r="AS14" s="358"/>
      <c r="AT14" s="358"/>
      <c r="AU14" s="358"/>
      <c r="AV14" s="358"/>
      <c r="AW14" s="358"/>
      <c r="AX14" s="358"/>
      <c r="AY14" s="358"/>
      <c r="AZ14" s="358"/>
      <c r="BA14" s="358"/>
      <c r="BB14" s="358"/>
      <c r="BC14" s="358"/>
      <c r="BD14" s="358"/>
      <c r="BE14" s="358"/>
      <c r="BF14" s="358"/>
      <c r="BG14" s="358"/>
      <c r="BH14" s="359"/>
      <c r="BI14" s="358"/>
      <c r="BJ14" s="360"/>
      <c r="BK14" s="358"/>
      <c r="BL14" s="358"/>
      <c r="BM14" s="358"/>
      <c r="BN14" s="358"/>
      <c r="BO14" s="358"/>
      <c r="BP14" s="358"/>
      <c r="BQ14" s="358"/>
      <c r="BR14" s="358"/>
      <c r="BS14" s="358"/>
      <c r="BT14" s="358"/>
      <c r="BU14" s="358"/>
      <c r="BV14" s="358"/>
      <c r="BW14" s="358"/>
      <c r="BX14" s="358"/>
      <c r="BY14" s="358"/>
      <c r="BZ14" s="358"/>
      <c r="CA14" s="358"/>
      <c r="CB14" s="358"/>
      <c r="CC14" s="358"/>
      <c r="CD14" s="358"/>
      <c r="CE14" s="358"/>
      <c r="CF14" s="358"/>
      <c r="CG14" s="358"/>
      <c r="CH14" s="358"/>
      <c r="CI14" s="358"/>
      <c r="CJ14" s="358"/>
      <c r="CK14" s="358"/>
      <c r="CL14" s="358"/>
      <c r="CM14" s="358"/>
      <c r="CN14" s="358"/>
      <c r="CO14" s="358"/>
      <c r="CP14" s="358"/>
      <c r="CQ14" s="358"/>
      <c r="CR14" s="358"/>
      <c r="CS14" s="358"/>
      <c r="CT14" s="358"/>
      <c r="CU14" s="358"/>
      <c r="CV14" s="358"/>
      <c r="CW14" s="358"/>
      <c r="CX14" s="358"/>
      <c r="CY14" s="358"/>
      <c r="CZ14" s="358"/>
      <c r="DA14" s="358"/>
      <c r="DB14" s="358"/>
      <c r="DC14" s="358"/>
      <c r="DD14" s="358"/>
      <c r="DE14" s="358"/>
      <c r="DF14" s="358"/>
      <c r="DG14" s="358"/>
      <c r="DH14" s="358"/>
      <c r="DI14" s="358"/>
      <c r="DJ14" s="358"/>
      <c r="DK14" s="358"/>
      <c r="DL14" s="358"/>
      <c r="DM14" s="358"/>
      <c r="DN14" s="358"/>
      <c r="DO14" s="358"/>
      <c r="DP14" s="358"/>
      <c r="DQ14" s="358"/>
      <c r="DR14" s="358"/>
      <c r="DS14" s="358"/>
      <c r="DT14" s="358"/>
      <c r="DU14" s="358"/>
      <c r="DV14" s="358"/>
      <c r="DW14" s="358"/>
      <c r="DX14" s="358"/>
      <c r="DY14" s="358"/>
      <c r="DZ14" s="358"/>
      <c r="EA14" s="358"/>
      <c r="EB14" s="358"/>
      <c r="EC14" s="358"/>
      <c r="ED14" s="358"/>
      <c r="EE14" s="358"/>
      <c r="EF14" s="358"/>
      <c r="EG14" s="358"/>
      <c r="EH14" s="358"/>
      <c r="EI14" s="358"/>
      <c r="EJ14" s="358"/>
      <c r="EK14" s="358"/>
      <c r="EL14" s="358"/>
      <c r="EM14" s="358"/>
      <c r="EN14" s="358"/>
      <c r="EO14" s="358"/>
      <c r="EP14" s="358"/>
      <c r="EQ14" s="358"/>
      <c r="ER14" s="358"/>
      <c r="ES14" s="358"/>
      <c r="ET14" s="358"/>
      <c r="EU14" s="358"/>
      <c r="EV14" s="358"/>
      <c r="EW14" s="358"/>
      <c r="EX14" s="358"/>
      <c r="EY14" s="361"/>
      <c r="EZ14" s="361"/>
      <c r="FA14" s="361"/>
      <c r="FB14" s="361"/>
      <c r="FC14" s="361"/>
      <c r="FD14" s="361"/>
      <c r="FE14" s="361"/>
      <c r="FF14" s="361"/>
      <c r="FG14" s="361"/>
      <c r="FH14" s="361"/>
      <c r="FI14" s="361"/>
      <c r="FJ14" s="361"/>
      <c r="FK14" s="361"/>
      <c r="FL14" s="361"/>
      <c r="FM14" s="361"/>
      <c r="FN14" s="361"/>
      <c r="FO14" s="361"/>
      <c r="FP14" s="361"/>
      <c r="FQ14" s="361"/>
      <c r="FR14" s="361"/>
      <c r="FS14" s="361"/>
      <c r="FT14" s="361"/>
      <c r="FU14" s="361"/>
      <c r="FV14" s="361"/>
      <c r="FW14" s="361"/>
      <c r="FX14" s="361"/>
      <c r="FY14" s="361"/>
      <c r="FZ14" s="361"/>
      <c r="GA14" s="361"/>
      <c r="GB14" s="361"/>
      <c r="GC14" s="361"/>
      <c r="GD14" s="361"/>
      <c r="GE14" s="361"/>
      <c r="GF14" s="361"/>
      <c r="GG14" s="361"/>
      <c r="GH14" s="361"/>
      <c r="GI14" s="361"/>
      <c r="GJ14" s="361"/>
      <c r="GK14" s="361"/>
      <c r="GL14" s="361"/>
      <c r="GM14" s="361"/>
      <c r="GN14" s="361"/>
      <c r="GO14" s="361"/>
      <c r="GP14" s="361"/>
      <c r="GQ14" s="361"/>
      <c r="GR14" s="361"/>
      <c r="GS14" s="361"/>
      <c r="GT14" s="361"/>
      <c r="GU14" s="361"/>
      <c r="GV14" s="361"/>
      <c r="GW14" s="361"/>
      <c r="GX14" s="361"/>
      <c r="GY14" s="361"/>
      <c r="GZ14" s="361"/>
      <c r="HA14" s="361"/>
      <c r="HB14" s="361"/>
      <c r="HC14" s="361"/>
      <c r="HD14" s="361"/>
      <c r="HE14" s="361"/>
      <c r="HF14" s="361"/>
      <c r="HG14" s="361"/>
      <c r="HH14" s="361"/>
      <c r="HI14" s="361"/>
      <c r="HJ14" s="361"/>
      <c r="HK14" s="361"/>
      <c r="HL14" s="361"/>
      <c r="HM14" s="361"/>
      <c r="HN14" s="361"/>
      <c r="HO14" s="361"/>
      <c r="HP14" s="361"/>
      <c r="HQ14" s="361"/>
      <c r="HR14" s="361"/>
      <c r="HS14" s="361"/>
      <c r="HT14" s="361"/>
      <c r="HU14" s="361"/>
      <c r="HV14" s="361"/>
      <c r="HW14" s="361"/>
      <c r="HX14" s="361"/>
      <c r="HY14" s="361"/>
      <c r="HZ14" s="361"/>
      <c r="IA14" s="361"/>
      <c r="IB14" s="361"/>
      <c r="IC14" s="361"/>
      <c r="ID14" s="361"/>
      <c r="IE14" s="361"/>
      <c r="IF14" s="361"/>
      <c r="IG14" s="361"/>
      <c r="IH14" s="361"/>
      <c r="II14" s="361"/>
      <c r="IJ14" s="361"/>
      <c r="IK14" s="361"/>
      <c r="IL14" s="361"/>
      <c r="IM14" s="361"/>
      <c r="IN14" s="361"/>
      <c r="IO14" s="361"/>
      <c r="IP14" s="361"/>
      <c r="IQ14" s="361"/>
      <c r="IR14" s="361"/>
      <c r="IS14" s="361"/>
      <c r="IT14" s="361"/>
      <c r="IU14" s="361"/>
      <c r="IV14" s="361"/>
      <c r="IW14" s="361"/>
      <c r="IX14" s="361"/>
      <c r="IY14" s="361"/>
      <c r="IZ14" s="361"/>
      <c r="JA14" s="361"/>
      <c r="JB14" s="361"/>
      <c r="JC14" s="361"/>
      <c r="JD14" s="361"/>
      <c r="JE14" s="361"/>
      <c r="JF14" s="361"/>
      <c r="JG14" s="361"/>
      <c r="JH14" s="361"/>
      <c r="JI14" s="361"/>
      <c r="JJ14" s="361"/>
      <c r="JK14" s="361"/>
      <c r="JL14" s="361"/>
      <c r="JM14" s="361"/>
      <c r="JN14" s="361"/>
      <c r="JO14" s="361"/>
      <c r="JP14" s="361"/>
      <c r="JQ14" s="361"/>
      <c r="JR14" s="361"/>
      <c r="JS14" s="361"/>
      <c r="JT14" s="361"/>
      <c r="JU14" s="361"/>
      <c r="JV14" s="361"/>
      <c r="JW14" s="361"/>
      <c r="JX14" s="361"/>
      <c r="JY14" s="361"/>
      <c r="JZ14" s="361"/>
      <c r="KA14" s="361"/>
      <c r="KB14" s="361"/>
      <c r="KC14" s="361"/>
      <c r="KD14" s="361"/>
      <c r="KE14" s="361"/>
      <c r="KF14" s="361"/>
      <c r="KG14" s="361"/>
      <c r="KH14" s="361"/>
      <c r="KI14" s="361"/>
      <c r="KJ14" s="361"/>
      <c r="KK14" s="361"/>
      <c r="KL14" s="361"/>
      <c r="KM14" s="361"/>
      <c r="KN14" s="361"/>
      <c r="KO14" s="361"/>
      <c r="KP14" s="361"/>
      <c r="KQ14" s="361"/>
      <c r="KR14" s="361"/>
      <c r="KS14" s="361"/>
      <c r="KT14" s="361"/>
      <c r="KU14" s="361"/>
      <c r="KV14" s="361"/>
      <c r="KW14" s="361"/>
      <c r="KX14" s="361"/>
      <c r="KY14" s="361"/>
      <c r="KZ14" s="361"/>
      <c r="LA14" s="361"/>
      <c r="LB14" s="361"/>
      <c r="LC14" s="361"/>
      <c r="LD14" s="361"/>
      <c r="LE14" s="361"/>
      <c r="LF14" s="361"/>
      <c r="LG14" s="361"/>
      <c r="LH14" s="361"/>
      <c r="LI14" s="361"/>
      <c r="LJ14" s="361"/>
      <c r="LK14" s="361"/>
      <c r="LL14" s="361"/>
      <c r="LM14" s="361"/>
      <c r="LN14" s="361"/>
      <c r="LO14" s="361"/>
      <c r="LP14" s="361"/>
      <c r="LQ14" s="361"/>
      <c r="LR14" s="361"/>
      <c r="LS14" s="361"/>
      <c r="LT14" s="361"/>
      <c r="LU14" s="361"/>
      <c r="LV14" s="361"/>
      <c r="LW14" s="361"/>
      <c r="LX14" s="361"/>
      <c r="LY14" s="361"/>
      <c r="LZ14" s="361"/>
      <c r="MA14" s="361"/>
      <c r="MB14" s="361"/>
      <c r="MC14" s="361"/>
      <c r="MD14" s="361"/>
      <c r="ME14" s="361"/>
      <c r="MF14" s="361"/>
      <c r="MG14" s="361"/>
      <c r="MH14" s="361"/>
      <c r="MI14" s="361"/>
      <c r="MJ14" s="361"/>
      <c r="MK14" s="361"/>
      <c r="ML14" s="361"/>
      <c r="MM14" s="361"/>
      <c r="MN14" s="361"/>
      <c r="MO14" s="361"/>
      <c r="MP14" s="361"/>
      <c r="MQ14" s="361"/>
      <c r="MR14" s="361"/>
      <c r="MS14" s="361"/>
      <c r="MT14" s="361"/>
      <c r="MU14" s="361"/>
      <c r="MV14" s="361"/>
      <c r="MW14" s="361"/>
      <c r="MX14" s="361"/>
      <c r="MY14" s="361"/>
      <c r="MZ14" s="361"/>
      <c r="NA14" s="361"/>
      <c r="NB14" s="361"/>
      <c r="NC14" s="361"/>
      <c r="ND14" s="361"/>
      <c r="NE14" s="361"/>
      <c r="NF14" s="361"/>
      <c r="NG14" s="361"/>
      <c r="NH14" s="361"/>
      <c r="NI14" s="361"/>
      <c r="NJ14" s="361"/>
      <c r="NK14" s="361"/>
      <c r="NL14" s="361"/>
      <c r="NM14" s="361"/>
      <c r="NN14" s="361"/>
      <c r="NO14" s="361"/>
      <c r="NP14" s="361"/>
      <c r="NQ14" s="361"/>
      <c r="NR14" s="361"/>
      <c r="NS14" s="361"/>
      <c r="NT14" s="361"/>
      <c r="NU14" s="361"/>
      <c r="NV14" s="361"/>
      <c r="NW14" s="361"/>
      <c r="NX14" s="361"/>
      <c r="NY14" s="361"/>
      <c r="NZ14" s="361"/>
      <c r="OA14" s="361"/>
      <c r="OB14" s="361"/>
      <c r="OC14" s="361"/>
      <c r="OD14" s="361"/>
      <c r="OE14" s="361"/>
      <c r="OF14" s="361"/>
      <c r="OG14" s="361"/>
      <c r="OH14" s="361"/>
      <c r="OI14" s="361"/>
      <c r="OJ14" s="361"/>
      <c r="OK14" s="361"/>
      <c r="OL14" s="361"/>
      <c r="OM14" s="361"/>
      <c r="ON14" s="361"/>
      <c r="OO14" s="361"/>
      <c r="OP14" s="361"/>
      <c r="OQ14" s="361"/>
      <c r="OR14" s="361"/>
      <c r="OS14" s="361"/>
      <c r="OT14" s="361"/>
      <c r="OU14" s="361"/>
      <c r="OV14" s="361"/>
      <c r="OW14" s="361"/>
      <c r="OX14" s="361"/>
      <c r="OY14" s="361"/>
      <c r="OZ14" s="361"/>
      <c r="PA14" s="361"/>
      <c r="PB14" s="361"/>
      <c r="PC14" s="361"/>
      <c r="PD14" s="361"/>
      <c r="PE14" s="361"/>
      <c r="PF14" s="361"/>
      <c r="PG14" s="361"/>
      <c r="PH14" s="361"/>
      <c r="PI14" s="361"/>
      <c r="PJ14" s="361"/>
      <c r="PK14" s="361"/>
      <c r="PL14" s="361"/>
      <c r="PM14" s="361"/>
      <c r="PN14" s="361"/>
      <c r="PO14" s="361"/>
      <c r="PP14" s="361"/>
      <c r="PQ14" s="361"/>
      <c r="PR14" s="361"/>
      <c r="PS14" s="361"/>
      <c r="PT14" s="361"/>
      <c r="PU14" s="361"/>
      <c r="PV14" s="361"/>
      <c r="PW14" s="361"/>
      <c r="PX14" s="361"/>
      <c r="PY14" s="361"/>
      <c r="PZ14" s="361"/>
      <c r="QA14" s="361"/>
      <c r="QB14" s="361"/>
      <c r="QC14" s="361"/>
      <c r="QD14" s="361"/>
      <c r="QE14" s="361"/>
      <c r="QF14" s="361"/>
      <c r="QG14" s="361"/>
      <c r="QH14" s="361"/>
      <c r="QI14" s="361"/>
      <c r="QJ14" s="361"/>
      <c r="QK14" s="361"/>
      <c r="QL14" s="361"/>
      <c r="QM14" s="361"/>
      <c r="QN14" s="361"/>
      <c r="QO14" s="361"/>
      <c r="QP14" s="361"/>
      <c r="QQ14" s="361"/>
      <c r="QR14" s="361"/>
      <c r="QS14" s="361"/>
      <c r="QT14" s="361"/>
      <c r="QU14" s="361"/>
      <c r="QV14" s="361"/>
      <c r="QW14" s="361"/>
      <c r="QX14" s="361"/>
      <c r="QY14" s="361"/>
      <c r="QZ14" s="361"/>
      <c r="RA14" s="361"/>
      <c r="RB14" s="361"/>
      <c r="RC14" s="361"/>
      <c r="RD14" s="361"/>
      <c r="RE14" s="361"/>
      <c r="RF14" s="361"/>
      <c r="RG14" s="361"/>
      <c r="RH14" s="361"/>
      <c r="RI14" s="361"/>
      <c r="RJ14" s="361"/>
      <c r="RK14" s="361"/>
      <c r="RL14" s="361"/>
      <c r="RM14" s="361"/>
      <c r="RN14" s="361"/>
      <c r="RO14" s="361"/>
      <c r="RP14" s="361"/>
      <c r="RQ14" s="361"/>
      <c r="RR14" s="361"/>
      <c r="RS14" s="361"/>
      <c r="RT14" s="361"/>
      <c r="RU14" s="361"/>
      <c r="RV14" s="361"/>
      <c r="RW14" s="361"/>
      <c r="RX14" s="361"/>
      <c r="RY14" s="361"/>
      <c r="RZ14" s="361"/>
      <c r="SA14" s="361"/>
      <c r="SB14" s="362"/>
      <c r="SC14" s="362"/>
      <c r="SD14" s="362"/>
      <c r="SE14" s="362"/>
      <c r="SF14" s="362"/>
      <c r="SG14" s="362"/>
      <c r="SH14" s="362"/>
      <c r="SI14" s="362"/>
      <c r="SJ14" s="362"/>
      <c r="SK14" s="362"/>
      <c r="SL14" s="361"/>
      <c r="SM14" s="361"/>
      <c r="SN14" s="361"/>
      <c r="SO14" s="361"/>
      <c r="SP14" s="361"/>
      <c r="SQ14" s="361"/>
      <c r="SR14" s="361"/>
      <c r="SS14" s="361"/>
      <c r="ST14" s="361"/>
      <c r="SU14" s="361"/>
      <c r="SV14" s="361"/>
      <c r="SW14" s="361"/>
      <c r="SX14" s="361"/>
      <c r="SY14" s="361"/>
      <c r="SZ14" s="361"/>
      <c r="TA14" s="361"/>
      <c r="TB14" s="361"/>
      <c r="TC14" s="361"/>
      <c r="TD14" s="361"/>
      <c r="TE14" s="361"/>
      <c r="TF14" s="361"/>
      <c r="TG14" s="361"/>
      <c r="TH14" s="361"/>
      <c r="TI14" s="361"/>
      <c r="TJ14" s="361"/>
      <c r="TK14" s="361"/>
      <c r="TL14" s="361"/>
      <c r="TM14" s="361"/>
      <c r="TN14" s="361"/>
      <c r="TO14" s="361"/>
      <c r="TP14" s="361"/>
      <c r="TQ14" s="361"/>
      <c r="TR14" s="361"/>
      <c r="TS14" s="361"/>
      <c r="TT14" s="361"/>
      <c r="TU14" s="361"/>
      <c r="TV14" s="361"/>
      <c r="TW14" s="361"/>
      <c r="TX14" s="361"/>
      <c r="TY14" s="361"/>
      <c r="TZ14" s="361"/>
      <c r="UA14" s="361"/>
      <c r="UB14" s="361"/>
      <c r="UC14" s="361"/>
      <c r="UD14" s="361"/>
      <c r="UE14" s="361"/>
      <c r="UF14" s="361"/>
      <c r="UG14" s="361"/>
      <c r="UH14" s="361"/>
      <c r="UI14" s="361"/>
      <c r="UJ14" s="361"/>
      <c r="UK14" s="361"/>
      <c r="UL14" s="361"/>
      <c r="UM14" s="361"/>
      <c r="UN14" s="361"/>
      <c r="UO14" s="361"/>
      <c r="UP14" s="361"/>
      <c r="UQ14" s="361"/>
      <c r="UR14" s="361"/>
      <c r="US14" s="361"/>
      <c r="UT14" s="361"/>
      <c r="UU14" s="361"/>
      <c r="UV14" s="361"/>
      <c r="UW14" s="361"/>
      <c r="UX14" s="361"/>
      <c r="UY14" s="361"/>
      <c r="UZ14" s="361"/>
      <c r="VA14" s="361"/>
      <c r="VB14" s="361"/>
      <c r="VC14" s="361"/>
      <c r="VD14" s="361"/>
      <c r="VE14" s="361"/>
      <c r="VF14" s="361"/>
      <c r="VG14" s="361"/>
      <c r="VH14" s="361"/>
      <c r="VI14" s="361"/>
      <c r="VJ14" s="361"/>
      <c r="VK14" s="361"/>
      <c r="VL14" s="361"/>
      <c r="VM14" s="361"/>
      <c r="VN14" s="361"/>
      <c r="VO14" s="361"/>
      <c r="VP14" s="361"/>
      <c r="VQ14" s="361"/>
      <c r="VR14" s="361"/>
      <c r="VS14" s="361"/>
      <c r="VT14" s="361"/>
      <c r="VU14" s="361"/>
      <c r="VV14" s="361"/>
      <c r="VW14" s="361"/>
      <c r="VX14" s="361"/>
      <c r="VY14" s="361"/>
      <c r="VZ14" s="361"/>
      <c r="WA14" s="361"/>
      <c r="WB14" s="361"/>
      <c r="WC14" s="361"/>
      <c r="WD14" s="361"/>
      <c r="WE14" s="361"/>
      <c r="WF14" s="361"/>
      <c r="WG14" s="361"/>
      <c r="WH14" s="361"/>
      <c r="WI14" s="361"/>
      <c r="WJ14" s="361"/>
      <c r="WK14" s="361"/>
      <c r="WL14" s="361"/>
      <c r="WM14" s="361"/>
      <c r="WN14" s="361"/>
      <c r="WO14" s="361"/>
      <c r="WP14" s="361"/>
      <c r="WQ14" s="361"/>
      <c r="WR14" s="361"/>
      <c r="WS14" s="361"/>
      <c r="WT14" s="361"/>
      <c r="WU14" s="361"/>
      <c r="WV14" s="361"/>
      <c r="WW14" s="361"/>
      <c r="WX14" s="361"/>
      <c r="WY14" s="361"/>
      <c r="WZ14" s="361"/>
      <c r="XA14" s="361"/>
      <c r="XB14" s="361"/>
      <c r="XC14" s="361"/>
      <c r="XD14" s="361"/>
      <c r="XE14" s="361"/>
      <c r="XF14" s="361"/>
      <c r="XG14" s="361"/>
      <c r="XH14" s="361"/>
      <c r="XI14" s="361"/>
      <c r="XJ14" s="361"/>
      <c r="XK14" s="361"/>
      <c r="XL14" s="361"/>
      <c r="XM14" s="361"/>
      <c r="XN14" s="361"/>
      <c r="XO14" s="361"/>
      <c r="XP14" s="361"/>
      <c r="XQ14" s="361"/>
      <c r="XR14" s="361"/>
      <c r="XS14" s="361"/>
      <c r="XT14" s="361"/>
      <c r="XU14" s="361"/>
      <c r="XV14" s="361"/>
      <c r="XW14" s="361"/>
      <c r="XX14" s="361"/>
      <c r="XY14" s="361"/>
      <c r="XZ14" s="361"/>
      <c r="YA14" s="361"/>
      <c r="YB14" s="361"/>
      <c r="YC14" s="361"/>
      <c r="YD14" s="361"/>
      <c r="YE14" s="361"/>
      <c r="YF14" s="361"/>
      <c r="YG14" s="361"/>
      <c r="YH14" s="361"/>
      <c r="YI14" s="361"/>
      <c r="YJ14" s="361"/>
      <c r="YK14" s="361"/>
      <c r="YL14" s="361"/>
      <c r="YM14" s="361"/>
      <c r="YN14" s="361"/>
      <c r="YO14" s="361"/>
      <c r="YP14" s="361"/>
      <c r="YQ14" s="361"/>
      <c r="YR14" s="361"/>
      <c r="YS14" s="361"/>
      <c r="YT14" s="361"/>
      <c r="YU14" s="361"/>
      <c r="YV14" s="361"/>
      <c r="YW14" s="361"/>
      <c r="YX14" s="361"/>
      <c r="YY14" s="361"/>
      <c r="YZ14" s="361"/>
      <c r="ZA14" s="361"/>
      <c r="ZB14" s="361"/>
      <c r="ZC14" s="361"/>
      <c r="ZD14" s="361"/>
      <c r="ZE14" s="361"/>
      <c r="ZF14" s="361"/>
      <c r="ZG14" s="361"/>
      <c r="ZH14" s="361"/>
      <c r="ZI14" s="361"/>
      <c r="ZJ14" s="361"/>
      <c r="ZK14" s="361"/>
      <c r="ZL14" s="361"/>
      <c r="ZM14" s="361"/>
      <c r="ZN14" s="361"/>
      <c r="ZO14" s="361"/>
      <c r="ZP14" s="361"/>
      <c r="ZQ14" s="361"/>
      <c r="ZR14" s="361"/>
      <c r="ZS14" s="361"/>
      <c r="ZT14" s="361"/>
      <c r="ZU14" s="361"/>
      <c r="ZV14" s="361"/>
      <c r="ZW14" s="361"/>
      <c r="ZX14" s="361"/>
      <c r="ZY14" s="361"/>
      <c r="ZZ14" s="361"/>
      <c r="AAA14" s="361"/>
      <c r="AAB14" s="361"/>
      <c r="AAC14" s="361"/>
      <c r="AAD14" s="361"/>
      <c r="AAE14" s="361"/>
      <c r="AAF14" s="361"/>
      <c r="AAG14" s="361"/>
      <c r="AAH14" s="361"/>
      <c r="AAI14" s="361"/>
      <c r="AAJ14" s="361"/>
      <c r="AAK14" s="361"/>
      <c r="AAL14" s="361"/>
      <c r="AAM14" s="361"/>
      <c r="AAN14" s="361"/>
      <c r="AAO14" s="361"/>
      <c r="AAP14" s="361"/>
      <c r="AAQ14" s="361"/>
      <c r="AAR14" s="361"/>
      <c r="AAS14" s="361"/>
      <c r="AAT14" s="361"/>
      <c r="AAU14" s="361"/>
      <c r="AAV14" s="361"/>
      <c r="AAW14" s="361"/>
      <c r="AAX14" s="361"/>
      <c r="AAY14" s="361"/>
      <c r="AAZ14" s="361"/>
      <c r="ABA14" s="361"/>
      <c r="ABB14" s="361"/>
      <c r="ABC14" s="361"/>
      <c r="ABD14" s="361"/>
      <c r="ABE14" s="361"/>
      <c r="ABF14" s="361"/>
      <c r="ABG14" s="361"/>
      <c r="ABH14" s="361"/>
      <c r="ABI14" s="361"/>
      <c r="ABJ14" s="361"/>
      <c r="ABK14" s="361"/>
      <c r="ABL14" s="361"/>
      <c r="ABM14" s="361"/>
      <c r="ABN14" s="361"/>
    </row>
    <row r="15" spans="1:742" x14ac:dyDescent="0.25">
      <c r="F15" s="361" t="s">
        <v>388</v>
      </c>
      <c r="G15" s="361"/>
      <c r="H15" s="358"/>
      <c r="I15" s="358"/>
      <c r="J15" s="358"/>
      <c r="K15" s="358"/>
      <c r="L15" s="358"/>
      <c r="M15" s="358"/>
      <c r="N15" s="358"/>
      <c r="O15" s="358"/>
      <c r="P15" s="358"/>
      <c r="Q15" s="358"/>
      <c r="R15" s="358"/>
      <c r="S15" s="358"/>
      <c r="T15" s="358"/>
      <c r="U15" s="358"/>
      <c r="V15" s="358"/>
      <c r="W15" s="358"/>
      <c r="X15" s="358"/>
      <c r="Y15" s="358"/>
      <c r="Z15" s="358"/>
      <c r="AA15" s="358"/>
      <c r="AB15" s="358"/>
      <c r="AC15" s="358"/>
      <c r="AD15" s="358"/>
      <c r="AE15" s="358"/>
      <c r="AF15" s="358"/>
      <c r="AG15" s="358"/>
      <c r="AH15" s="358"/>
      <c r="AI15" s="358"/>
      <c r="AJ15" s="358"/>
      <c r="AK15" s="358"/>
      <c r="AL15" s="358"/>
      <c r="AM15" s="358"/>
      <c r="AN15" s="358"/>
      <c r="AO15" s="358"/>
      <c r="AP15" s="358"/>
      <c r="AQ15" s="358"/>
      <c r="AR15" s="358"/>
      <c r="AS15" s="358"/>
      <c r="AT15" s="358"/>
      <c r="AU15" s="358"/>
      <c r="AV15" s="358"/>
      <c r="AW15" s="358"/>
      <c r="AX15" s="358"/>
      <c r="AY15" s="358"/>
      <c r="AZ15" s="358"/>
      <c r="BA15" s="358"/>
      <c r="BB15" s="358"/>
      <c r="BC15" s="358"/>
      <c r="BD15" s="358"/>
      <c r="BE15" s="358"/>
      <c r="BF15" s="358"/>
      <c r="BG15" s="358"/>
      <c r="BH15" s="359"/>
      <c r="BI15" s="358"/>
      <c r="BJ15" s="360"/>
      <c r="BK15" s="358"/>
      <c r="BL15" s="358"/>
      <c r="BM15" s="358"/>
      <c r="BN15" s="358"/>
      <c r="BO15" s="358"/>
      <c r="BP15" s="358"/>
      <c r="BQ15" s="358"/>
      <c r="BR15" s="358"/>
      <c r="BS15" s="358"/>
      <c r="BT15" s="358"/>
      <c r="BU15" s="358"/>
      <c r="BV15" s="358"/>
      <c r="BW15" s="358"/>
      <c r="BX15" s="358"/>
      <c r="BY15" s="358"/>
      <c r="BZ15" s="358"/>
      <c r="CA15" s="358"/>
      <c r="CB15" s="358"/>
      <c r="CC15" s="358"/>
      <c r="CD15" s="358"/>
      <c r="CE15" s="358"/>
      <c r="CF15" s="358"/>
      <c r="CG15" s="358"/>
      <c r="CH15" s="358"/>
      <c r="CI15" s="358"/>
      <c r="CJ15" s="358"/>
      <c r="CK15" s="358"/>
      <c r="CL15" s="358"/>
      <c r="CM15" s="358"/>
      <c r="CN15" s="358"/>
      <c r="CO15" s="358"/>
      <c r="CP15" s="358"/>
      <c r="CQ15" s="358"/>
      <c r="CR15" s="358"/>
      <c r="CS15" s="358"/>
      <c r="CT15" s="358"/>
      <c r="CU15" s="358"/>
      <c r="CV15" s="358"/>
      <c r="CW15" s="358"/>
      <c r="CX15" s="358"/>
      <c r="CY15" s="358"/>
      <c r="CZ15" s="358"/>
      <c r="DA15" s="358"/>
      <c r="DB15" s="358"/>
      <c r="DC15" s="358"/>
      <c r="DD15" s="358"/>
      <c r="DE15" s="358"/>
      <c r="DF15" s="358"/>
      <c r="DG15" s="358"/>
      <c r="DH15" s="358"/>
      <c r="DI15" s="358"/>
      <c r="DJ15" s="358"/>
      <c r="DK15" s="358"/>
      <c r="DL15" s="358"/>
      <c r="DM15" s="358"/>
      <c r="DN15" s="358"/>
      <c r="DO15" s="358"/>
      <c r="DP15" s="358"/>
      <c r="DQ15" s="358"/>
      <c r="DR15" s="358"/>
      <c r="DS15" s="358"/>
      <c r="DT15" s="358"/>
      <c r="DU15" s="358"/>
      <c r="DV15" s="358"/>
      <c r="DW15" s="358"/>
      <c r="DX15" s="358"/>
      <c r="DY15" s="358"/>
      <c r="DZ15" s="358"/>
      <c r="EA15" s="358"/>
      <c r="EB15" s="358"/>
      <c r="EC15" s="358"/>
      <c r="ED15" s="358"/>
      <c r="EE15" s="358"/>
      <c r="EF15" s="358"/>
      <c r="EG15" s="358"/>
      <c r="EH15" s="358"/>
      <c r="EI15" s="358"/>
      <c r="EJ15" s="358"/>
      <c r="EK15" s="358"/>
      <c r="EL15" s="358"/>
      <c r="EM15" s="358"/>
      <c r="EN15" s="358"/>
      <c r="EO15" s="358"/>
      <c r="EP15" s="358"/>
      <c r="EQ15" s="358"/>
      <c r="ER15" s="358"/>
      <c r="ES15" s="358"/>
      <c r="ET15" s="358"/>
      <c r="EU15" s="358"/>
      <c r="EV15" s="358"/>
      <c r="EW15" s="358"/>
      <c r="EX15" s="358"/>
      <c r="EY15" s="361" t="str">
        <f t="shared" ref="EY15:HJ15" si="10">TRIM(EY16)&amp;TRIM(EY18)&amp;TRIM(EY25)</f>
        <v>TotalFuture1</v>
      </c>
      <c r="EZ15" s="361" t="str">
        <f t="shared" si="10"/>
        <v>TotalFuture2</v>
      </c>
      <c r="FA15" s="361" t="str">
        <f t="shared" si="10"/>
        <v>TotalFuture3</v>
      </c>
      <c r="FB15" s="361" t="str">
        <f t="shared" si="10"/>
        <v>TotalFuture4</v>
      </c>
      <c r="FC15" s="361" t="str">
        <f t="shared" si="10"/>
        <v>TotalFuture5</v>
      </c>
      <c r="FD15" s="361" t="str">
        <f t="shared" si="10"/>
        <v>TotalFuture6</v>
      </c>
      <c r="FE15" s="361" t="str">
        <f t="shared" si="10"/>
        <v>TotalFuture7</v>
      </c>
      <c r="FF15" s="361" t="str">
        <f t="shared" si="10"/>
        <v>TotalFuture8</v>
      </c>
      <c r="FG15" s="361" t="str">
        <f t="shared" si="10"/>
        <v>TotalFuture9</v>
      </c>
      <c r="FH15" s="361" t="str">
        <f t="shared" si="10"/>
        <v>TotalFuture10</v>
      </c>
      <c r="FI15" s="361" t="str">
        <f t="shared" si="10"/>
        <v>TotalFuture11</v>
      </c>
      <c r="FJ15" s="361" t="str">
        <f t="shared" si="10"/>
        <v>TotalFuture12</v>
      </c>
      <c r="FK15" s="361" t="str">
        <f t="shared" si="10"/>
        <v>TotalFuture13</v>
      </c>
      <c r="FL15" s="361" t="str">
        <f t="shared" si="10"/>
        <v>TotalFuture14</v>
      </c>
      <c r="FM15" s="361" t="str">
        <f t="shared" si="10"/>
        <v>TotalFuture15</v>
      </c>
      <c r="FN15" s="361" t="str">
        <f t="shared" si="10"/>
        <v>TotalFuture16</v>
      </c>
      <c r="FO15" s="361" t="str">
        <f t="shared" si="10"/>
        <v>TotalFuture17</v>
      </c>
      <c r="FP15" s="361" t="str">
        <f t="shared" si="10"/>
        <v>TotalFuture18</v>
      </c>
      <c r="FQ15" s="361" t="str">
        <f t="shared" si="10"/>
        <v>TotalFuture19</v>
      </c>
      <c r="FR15" s="361" t="str">
        <f t="shared" si="10"/>
        <v>TotalFuture20</v>
      </c>
      <c r="FS15" s="361" t="str">
        <f t="shared" si="10"/>
        <v>TotalFuture21</v>
      </c>
      <c r="FT15" s="361" t="str">
        <f t="shared" si="10"/>
        <v>TotalFuture22</v>
      </c>
      <c r="FU15" s="361" t="str">
        <f t="shared" si="10"/>
        <v>TotalFuture23</v>
      </c>
      <c r="FV15" s="361" t="str">
        <f t="shared" si="10"/>
        <v>TotalFuture24</v>
      </c>
      <c r="FW15" s="361" t="str">
        <f t="shared" si="10"/>
        <v>TotalFuture25</v>
      </c>
      <c r="FX15" s="361" t="str">
        <f t="shared" si="10"/>
        <v>TotalFuture26</v>
      </c>
      <c r="FY15" s="361" t="str">
        <f t="shared" si="10"/>
        <v>TotalFuture27</v>
      </c>
      <c r="FZ15" s="361" t="str">
        <f t="shared" si="10"/>
        <v>TotalFuture28</v>
      </c>
      <c r="GA15" s="361" t="str">
        <f t="shared" si="10"/>
        <v>TotalFuture29</v>
      </c>
      <c r="GB15" s="361" t="str">
        <f t="shared" si="10"/>
        <v>TotalFuture30</v>
      </c>
      <c r="GC15" s="361" t="e">
        <f t="shared" si="10"/>
        <v>#VALUE!</v>
      </c>
      <c r="GD15" s="361" t="str">
        <f t="shared" si="10"/>
        <v>TotalNew1</v>
      </c>
      <c r="GE15" s="361" t="str">
        <f t="shared" si="10"/>
        <v>TotalNew2</v>
      </c>
      <c r="GF15" s="361" t="str">
        <f t="shared" si="10"/>
        <v>TotalNew3</v>
      </c>
      <c r="GG15" s="361" t="str">
        <f t="shared" si="10"/>
        <v>TotalNew4</v>
      </c>
      <c r="GH15" s="361" t="str">
        <f t="shared" si="10"/>
        <v>TotalNew5</v>
      </c>
      <c r="GI15" s="361" t="str">
        <f t="shared" si="10"/>
        <v>TotalNew6</v>
      </c>
      <c r="GJ15" s="361" t="str">
        <f t="shared" si="10"/>
        <v>TotalNew7</v>
      </c>
      <c r="GK15" s="361" t="str">
        <f t="shared" si="10"/>
        <v>TotalNew8</v>
      </c>
      <c r="GL15" s="361" t="str">
        <f t="shared" si="10"/>
        <v>TotalNew9</v>
      </c>
      <c r="GM15" s="361" t="str">
        <f t="shared" si="10"/>
        <v>TotalNew10</v>
      </c>
      <c r="GN15" s="361" t="str">
        <f t="shared" si="10"/>
        <v>TotalNew11</v>
      </c>
      <c r="GO15" s="361" t="str">
        <f t="shared" si="10"/>
        <v>TotalNew12</v>
      </c>
      <c r="GP15" s="361" t="str">
        <f t="shared" si="10"/>
        <v>TotalNew13</v>
      </c>
      <c r="GQ15" s="361" t="str">
        <f t="shared" si="10"/>
        <v>TotalNew14</v>
      </c>
      <c r="GR15" s="361" t="str">
        <f t="shared" si="10"/>
        <v>TotalNew15</v>
      </c>
      <c r="GS15" s="361" t="str">
        <f t="shared" si="10"/>
        <v>TotalNew16</v>
      </c>
      <c r="GT15" s="361" t="str">
        <f t="shared" si="10"/>
        <v>TotalNew17</v>
      </c>
      <c r="GU15" s="361" t="str">
        <f t="shared" si="10"/>
        <v>TotalNew18</v>
      </c>
      <c r="GV15" s="361" t="str">
        <f t="shared" si="10"/>
        <v>TotalNew19</v>
      </c>
      <c r="GW15" s="361" t="str">
        <f t="shared" si="10"/>
        <v>TotalNew20</v>
      </c>
      <c r="GX15" s="361" t="str">
        <f t="shared" si="10"/>
        <v>TotalNew21</v>
      </c>
      <c r="GY15" s="361" t="str">
        <f t="shared" si="10"/>
        <v>TotalNew22</v>
      </c>
      <c r="GZ15" s="361" t="str">
        <f t="shared" si="10"/>
        <v>TotalNew23</v>
      </c>
      <c r="HA15" s="361" t="str">
        <f t="shared" si="10"/>
        <v>TotalNew24</v>
      </c>
      <c r="HB15" s="361" t="str">
        <f t="shared" si="10"/>
        <v>TotalNew25</v>
      </c>
      <c r="HC15" s="361" t="str">
        <f t="shared" si="10"/>
        <v>TotalNew26</v>
      </c>
      <c r="HD15" s="361" t="str">
        <f t="shared" si="10"/>
        <v>TotalNew27</v>
      </c>
      <c r="HE15" s="361" t="str">
        <f t="shared" si="10"/>
        <v>TotalNew28</v>
      </c>
      <c r="HF15" s="361" t="str">
        <f t="shared" si="10"/>
        <v>TotalNew29</v>
      </c>
      <c r="HG15" s="361" t="str">
        <f t="shared" si="10"/>
        <v>TotalNew30</v>
      </c>
      <c r="HH15" s="361" t="e">
        <f t="shared" si="10"/>
        <v>#VALUE!</v>
      </c>
      <c r="HI15" s="361" t="str">
        <f t="shared" si="10"/>
        <v>OpexFuture1</v>
      </c>
      <c r="HJ15" s="361" t="str">
        <f t="shared" si="10"/>
        <v>OpexFuture2</v>
      </c>
      <c r="HK15" s="361" t="str">
        <f t="shared" ref="HK15:JV15" si="11">TRIM(HK16)&amp;TRIM(HK18)&amp;TRIM(HK25)</f>
        <v>OpexFuture3</v>
      </c>
      <c r="HL15" s="361" t="str">
        <f t="shared" si="11"/>
        <v>OpexFuture4</v>
      </c>
      <c r="HM15" s="361" t="str">
        <f t="shared" si="11"/>
        <v>OpexFuture5</v>
      </c>
      <c r="HN15" s="361" t="str">
        <f t="shared" si="11"/>
        <v>OpexFuture6</v>
      </c>
      <c r="HO15" s="361" t="str">
        <f t="shared" si="11"/>
        <v>OpexFuture7</v>
      </c>
      <c r="HP15" s="361" t="str">
        <f t="shared" si="11"/>
        <v>OpexFuture8</v>
      </c>
      <c r="HQ15" s="361" t="str">
        <f t="shared" si="11"/>
        <v>OpexFuture9</v>
      </c>
      <c r="HR15" s="361" t="str">
        <f t="shared" si="11"/>
        <v>OpexFuture10</v>
      </c>
      <c r="HS15" s="361" t="str">
        <f t="shared" si="11"/>
        <v>OpexFuture11</v>
      </c>
      <c r="HT15" s="361" t="str">
        <f t="shared" si="11"/>
        <v>OpexFuture12</v>
      </c>
      <c r="HU15" s="361" t="str">
        <f t="shared" si="11"/>
        <v>OpexFuture13</v>
      </c>
      <c r="HV15" s="361" t="str">
        <f t="shared" si="11"/>
        <v>OpexFuture14</v>
      </c>
      <c r="HW15" s="361" t="str">
        <f t="shared" si="11"/>
        <v>OpexFuture15</v>
      </c>
      <c r="HX15" s="361" t="str">
        <f t="shared" si="11"/>
        <v>OpexFuture16</v>
      </c>
      <c r="HY15" s="361" t="str">
        <f t="shared" si="11"/>
        <v>OpexFuture17</v>
      </c>
      <c r="HZ15" s="361" t="str">
        <f t="shared" si="11"/>
        <v>OpexFuture18</v>
      </c>
      <c r="IA15" s="361" t="str">
        <f t="shared" si="11"/>
        <v>OpexFuture19</v>
      </c>
      <c r="IB15" s="361" t="str">
        <f t="shared" si="11"/>
        <v>OpexFuture20</v>
      </c>
      <c r="IC15" s="361" t="str">
        <f t="shared" si="11"/>
        <v>OpexFuture21</v>
      </c>
      <c r="ID15" s="361" t="str">
        <f t="shared" si="11"/>
        <v>OpexFuture22</v>
      </c>
      <c r="IE15" s="361" t="str">
        <f t="shared" si="11"/>
        <v>OpexFuture23</v>
      </c>
      <c r="IF15" s="361" t="str">
        <f t="shared" si="11"/>
        <v>OpexFuture24</v>
      </c>
      <c r="IG15" s="361" t="str">
        <f t="shared" si="11"/>
        <v>OpexFuture25</v>
      </c>
      <c r="IH15" s="361" t="str">
        <f t="shared" si="11"/>
        <v>OpexFuture26</v>
      </c>
      <c r="II15" s="361" t="str">
        <f t="shared" si="11"/>
        <v>OpexFuture27</v>
      </c>
      <c r="IJ15" s="361" t="str">
        <f t="shared" si="11"/>
        <v>OpexFuture28</v>
      </c>
      <c r="IK15" s="361" t="str">
        <f t="shared" si="11"/>
        <v>OpexFuture29</v>
      </c>
      <c r="IL15" s="361" t="str">
        <f t="shared" si="11"/>
        <v>OpexFuture30</v>
      </c>
      <c r="IM15" s="361" t="e">
        <f t="shared" si="11"/>
        <v>#VALUE!</v>
      </c>
      <c r="IN15" s="361" t="str">
        <f t="shared" si="11"/>
        <v>OpexNew1</v>
      </c>
      <c r="IO15" s="361" t="str">
        <f t="shared" si="11"/>
        <v>OpexNew2</v>
      </c>
      <c r="IP15" s="361" t="str">
        <f t="shared" si="11"/>
        <v>OpexNew3</v>
      </c>
      <c r="IQ15" s="361" t="str">
        <f t="shared" si="11"/>
        <v>OpexNew4</v>
      </c>
      <c r="IR15" s="361" t="str">
        <f t="shared" si="11"/>
        <v>OpexNew5</v>
      </c>
      <c r="IS15" s="361" t="str">
        <f t="shared" si="11"/>
        <v>OpexNew6</v>
      </c>
      <c r="IT15" s="361" t="str">
        <f t="shared" si="11"/>
        <v>OpexNew7</v>
      </c>
      <c r="IU15" s="361" t="str">
        <f t="shared" si="11"/>
        <v>OpexNew8</v>
      </c>
      <c r="IV15" s="361" t="str">
        <f t="shared" si="11"/>
        <v>OpexNew9</v>
      </c>
      <c r="IW15" s="361" t="str">
        <f t="shared" si="11"/>
        <v>OpexNew10</v>
      </c>
      <c r="IX15" s="361" t="str">
        <f t="shared" si="11"/>
        <v>OpexNew11</v>
      </c>
      <c r="IY15" s="361" t="str">
        <f t="shared" si="11"/>
        <v>OpexNew12</v>
      </c>
      <c r="IZ15" s="361" t="str">
        <f t="shared" si="11"/>
        <v>OpexNew13</v>
      </c>
      <c r="JA15" s="361" t="str">
        <f t="shared" si="11"/>
        <v>OpexNew14</v>
      </c>
      <c r="JB15" s="361" t="str">
        <f t="shared" si="11"/>
        <v>OpexNew15</v>
      </c>
      <c r="JC15" s="361" t="str">
        <f t="shared" si="11"/>
        <v>OpexNew16</v>
      </c>
      <c r="JD15" s="361" t="str">
        <f t="shared" si="11"/>
        <v>OpexNew17</v>
      </c>
      <c r="JE15" s="361" t="str">
        <f t="shared" si="11"/>
        <v>OpexNew18</v>
      </c>
      <c r="JF15" s="361" t="str">
        <f t="shared" si="11"/>
        <v>OpexNew19</v>
      </c>
      <c r="JG15" s="361" t="str">
        <f t="shared" si="11"/>
        <v>OpexNew20</v>
      </c>
      <c r="JH15" s="361" t="str">
        <f t="shared" si="11"/>
        <v>OpexNew21</v>
      </c>
      <c r="JI15" s="361" t="str">
        <f t="shared" si="11"/>
        <v>OpexNew22</v>
      </c>
      <c r="JJ15" s="361" t="str">
        <f t="shared" si="11"/>
        <v>OpexNew23</v>
      </c>
      <c r="JK15" s="361" t="str">
        <f t="shared" si="11"/>
        <v>OpexNew24</v>
      </c>
      <c r="JL15" s="361" t="str">
        <f t="shared" si="11"/>
        <v>OpexNew25</v>
      </c>
      <c r="JM15" s="361" t="str">
        <f t="shared" si="11"/>
        <v>OpexNew26</v>
      </c>
      <c r="JN15" s="361" t="str">
        <f t="shared" si="11"/>
        <v>OpexNew27</v>
      </c>
      <c r="JO15" s="361" t="str">
        <f t="shared" si="11"/>
        <v>OpexNew28</v>
      </c>
      <c r="JP15" s="361" t="str">
        <f t="shared" si="11"/>
        <v>OpexNew29</v>
      </c>
      <c r="JQ15" s="361" t="str">
        <f t="shared" si="11"/>
        <v>OpexNew30</v>
      </c>
      <c r="JR15" s="361" t="e">
        <f t="shared" si="11"/>
        <v>#VALUE!</v>
      </c>
      <c r="JS15" s="361" t="str">
        <f t="shared" si="11"/>
        <v>OpexDelta1</v>
      </c>
      <c r="JT15" s="361" t="str">
        <f t="shared" si="11"/>
        <v>OpexDelta2</v>
      </c>
      <c r="JU15" s="361" t="str">
        <f t="shared" si="11"/>
        <v>OpexDelta3</v>
      </c>
      <c r="JV15" s="361" t="str">
        <f t="shared" si="11"/>
        <v>OpexDelta4</v>
      </c>
      <c r="JW15" s="361" t="str">
        <f t="shared" ref="JW15:MH15" si="12">TRIM(JW16)&amp;TRIM(JW18)&amp;TRIM(JW25)</f>
        <v>OpexDelta5</v>
      </c>
      <c r="JX15" s="361" t="str">
        <f t="shared" si="12"/>
        <v>OpexDelta6</v>
      </c>
      <c r="JY15" s="361" t="str">
        <f t="shared" si="12"/>
        <v>OpexDelta7</v>
      </c>
      <c r="JZ15" s="361" t="str">
        <f t="shared" si="12"/>
        <v>OpexDelta8</v>
      </c>
      <c r="KA15" s="361" t="str">
        <f t="shared" si="12"/>
        <v>OpexDelta9</v>
      </c>
      <c r="KB15" s="361" t="str">
        <f t="shared" si="12"/>
        <v>OpexDelta10</v>
      </c>
      <c r="KC15" s="361" t="str">
        <f t="shared" si="12"/>
        <v>OpexDelta11</v>
      </c>
      <c r="KD15" s="361" t="str">
        <f t="shared" si="12"/>
        <v>OpexDelta12</v>
      </c>
      <c r="KE15" s="361" t="str">
        <f t="shared" si="12"/>
        <v>OpexDelta13</v>
      </c>
      <c r="KF15" s="361" t="str">
        <f t="shared" si="12"/>
        <v>OpexDelta14</v>
      </c>
      <c r="KG15" s="361" t="str">
        <f t="shared" si="12"/>
        <v>OpexDelta15</v>
      </c>
      <c r="KH15" s="361" t="str">
        <f t="shared" si="12"/>
        <v>OpexDelta16</v>
      </c>
      <c r="KI15" s="361" t="str">
        <f t="shared" si="12"/>
        <v>OpexDelta17</v>
      </c>
      <c r="KJ15" s="361" t="str">
        <f t="shared" si="12"/>
        <v>OpexDelta18</v>
      </c>
      <c r="KK15" s="361" t="str">
        <f t="shared" si="12"/>
        <v>OpexDelta19</v>
      </c>
      <c r="KL15" s="361" t="str">
        <f t="shared" si="12"/>
        <v>OpexDelta20</v>
      </c>
      <c r="KM15" s="361" t="str">
        <f t="shared" si="12"/>
        <v>OpexDelta21</v>
      </c>
      <c r="KN15" s="361" t="str">
        <f t="shared" si="12"/>
        <v>OpexDelta22</v>
      </c>
      <c r="KO15" s="361" t="str">
        <f t="shared" si="12"/>
        <v>OpexDelta23</v>
      </c>
      <c r="KP15" s="361" t="str">
        <f t="shared" si="12"/>
        <v>OpexDelta24</v>
      </c>
      <c r="KQ15" s="361" t="str">
        <f t="shared" si="12"/>
        <v>OpexDelta25</v>
      </c>
      <c r="KR15" s="361" t="str">
        <f t="shared" si="12"/>
        <v>OpexDelta26</v>
      </c>
      <c r="KS15" s="361" t="str">
        <f t="shared" si="12"/>
        <v>OpexDelta27</v>
      </c>
      <c r="KT15" s="361" t="str">
        <f t="shared" si="12"/>
        <v>OpexDelta28</v>
      </c>
      <c r="KU15" s="361" t="str">
        <f t="shared" si="12"/>
        <v>OpexDelta29</v>
      </c>
      <c r="KV15" s="361" t="str">
        <f t="shared" si="12"/>
        <v>OpexDelta30</v>
      </c>
      <c r="KW15" s="361" t="e">
        <f t="shared" si="12"/>
        <v>#VALUE!</v>
      </c>
      <c r="KX15" s="361" t="str">
        <f t="shared" si="12"/>
        <v>CapexFuture1</v>
      </c>
      <c r="KY15" s="361" t="str">
        <f t="shared" si="12"/>
        <v>CapexFuture2</v>
      </c>
      <c r="KZ15" s="361" t="str">
        <f t="shared" si="12"/>
        <v>CapexFuture3</v>
      </c>
      <c r="LA15" s="361" t="str">
        <f t="shared" si="12"/>
        <v>CapexFuture4</v>
      </c>
      <c r="LB15" s="361" t="str">
        <f t="shared" si="12"/>
        <v>CapexFuture5</v>
      </c>
      <c r="LC15" s="361" t="str">
        <f t="shared" si="12"/>
        <v>CapexFuture6</v>
      </c>
      <c r="LD15" s="361" t="str">
        <f t="shared" si="12"/>
        <v>CapexFuture7</v>
      </c>
      <c r="LE15" s="361" t="str">
        <f t="shared" si="12"/>
        <v>CapexFuture8</v>
      </c>
      <c r="LF15" s="361" t="str">
        <f t="shared" si="12"/>
        <v>CapexFuture9</v>
      </c>
      <c r="LG15" s="361" t="str">
        <f t="shared" si="12"/>
        <v>CapexFuture10</v>
      </c>
      <c r="LH15" s="361" t="str">
        <f t="shared" si="12"/>
        <v>CapexFuture11</v>
      </c>
      <c r="LI15" s="361" t="str">
        <f t="shared" si="12"/>
        <v>CapexFuture12</v>
      </c>
      <c r="LJ15" s="361" t="str">
        <f t="shared" si="12"/>
        <v>CapexFuture13</v>
      </c>
      <c r="LK15" s="361" t="str">
        <f t="shared" si="12"/>
        <v>CapexFuture14</v>
      </c>
      <c r="LL15" s="361" t="str">
        <f t="shared" si="12"/>
        <v>CapexFuture15</v>
      </c>
      <c r="LM15" s="361" t="str">
        <f t="shared" si="12"/>
        <v>CapexFuture16</v>
      </c>
      <c r="LN15" s="361" t="str">
        <f t="shared" si="12"/>
        <v>CapexFuture17</v>
      </c>
      <c r="LO15" s="361" t="str">
        <f t="shared" si="12"/>
        <v>CapexFuture18</v>
      </c>
      <c r="LP15" s="361" t="str">
        <f t="shared" si="12"/>
        <v>CapexFuture19</v>
      </c>
      <c r="LQ15" s="361" t="str">
        <f t="shared" si="12"/>
        <v>CapexFuture20</v>
      </c>
      <c r="LR15" s="361" t="str">
        <f t="shared" si="12"/>
        <v>CapexFuture21</v>
      </c>
      <c r="LS15" s="361" t="str">
        <f t="shared" si="12"/>
        <v>CapexFuture22</v>
      </c>
      <c r="LT15" s="361" t="str">
        <f t="shared" si="12"/>
        <v>CapexFuture23</v>
      </c>
      <c r="LU15" s="361" t="str">
        <f t="shared" si="12"/>
        <v>CapexFuture24</v>
      </c>
      <c r="LV15" s="361" t="str">
        <f t="shared" si="12"/>
        <v>CapexFuture25</v>
      </c>
      <c r="LW15" s="361" t="str">
        <f t="shared" si="12"/>
        <v>CapexFuture26</v>
      </c>
      <c r="LX15" s="361" t="str">
        <f t="shared" si="12"/>
        <v>CapexFuture27</v>
      </c>
      <c r="LY15" s="361" t="str">
        <f t="shared" si="12"/>
        <v>CapexFuture28</v>
      </c>
      <c r="LZ15" s="361" t="str">
        <f t="shared" si="12"/>
        <v>CapexFuture29</v>
      </c>
      <c r="MA15" s="361" t="str">
        <f t="shared" si="12"/>
        <v>CapexFuture30</v>
      </c>
      <c r="MB15" s="361" t="e">
        <f t="shared" si="12"/>
        <v>#VALUE!</v>
      </c>
      <c r="MC15" s="361" t="str">
        <f t="shared" si="12"/>
        <v>CapexNew1</v>
      </c>
      <c r="MD15" s="361" t="str">
        <f t="shared" si="12"/>
        <v>CapexNew2</v>
      </c>
      <c r="ME15" s="361" t="str">
        <f t="shared" si="12"/>
        <v>CapexNew3</v>
      </c>
      <c r="MF15" s="361" t="str">
        <f t="shared" si="12"/>
        <v>CapexNew4</v>
      </c>
      <c r="MG15" s="361" t="str">
        <f t="shared" si="12"/>
        <v>CapexNew5</v>
      </c>
      <c r="MH15" s="361" t="str">
        <f t="shared" si="12"/>
        <v>CapexNew6</v>
      </c>
      <c r="MI15" s="361" t="str">
        <f t="shared" ref="MI15:OT15" si="13">TRIM(MI16)&amp;TRIM(MI18)&amp;TRIM(MI25)</f>
        <v>CapexNew7</v>
      </c>
      <c r="MJ15" s="361" t="str">
        <f t="shared" si="13"/>
        <v>CapexNew8</v>
      </c>
      <c r="MK15" s="361" t="str">
        <f t="shared" si="13"/>
        <v>CapexNew9</v>
      </c>
      <c r="ML15" s="361" t="str">
        <f t="shared" si="13"/>
        <v>CapexNew10</v>
      </c>
      <c r="MM15" s="361" t="str">
        <f t="shared" si="13"/>
        <v>CapexNew11</v>
      </c>
      <c r="MN15" s="361" t="str">
        <f t="shared" si="13"/>
        <v>CapexNew12</v>
      </c>
      <c r="MO15" s="361" t="str">
        <f t="shared" si="13"/>
        <v>CapexNew13</v>
      </c>
      <c r="MP15" s="361" t="str">
        <f t="shared" si="13"/>
        <v>CapexNew14</v>
      </c>
      <c r="MQ15" s="361" t="str">
        <f t="shared" si="13"/>
        <v>CapexNew15</v>
      </c>
      <c r="MR15" s="361" t="str">
        <f t="shared" si="13"/>
        <v>CapexNew16</v>
      </c>
      <c r="MS15" s="361" t="str">
        <f t="shared" si="13"/>
        <v>CapexNew17</v>
      </c>
      <c r="MT15" s="361" t="str">
        <f t="shared" si="13"/>
        <v>CapexNew18</v>
      </c>
      <c r="MU15" s="361" t="str">
        <f t="shared" si="13"/>
        <v>CapexNew19</v>
      </c>
      <c r="MV15" s="361" t="str">
        <f t="shared" si="13"/>
        <v>CapexNew20</v>
      </c>
      <c r="MW15" s="361" t="str">
        <f t="shared" si="13"/>
        <v>CapexNew21</v>
      </c>
      <c r="MX15" s="361" t="str">
        <f t="shared" si="13"/>
        <v>CapexNew22</v>
      </c>
      <c r="MY15" s="361" t="str">
        <f t="shared" si="13"/>
        <v>CapexNew23</v>
      </c>
      <c r="MZ15" s="361" t="str">
        <f t="shared" si="13"/>
        <v>CapexNew24</v>
      </c>
      <c r="NA15" s="361" t="str">
        <f t="shared" si="13"/>
        <v>CapexNew25</v>
      </c>
      <c r="NB15" s="361" t="str">
        <f t="shared" si="13"/>
        <v>CapexNew26</v>
      </c>
      <c r="NC15" s="361" t="str">
        <f t="shared" si="13"/>
        <v>CapexNew27</v>
      </c>
      <c r="ND15" s="361" t="str">
        <f t="shared" si="13"/>
        <v>CapexNew28</v>
      </c>
      <c r="NE15" s="361" t="str">
        <f t="shared" si="13"/>
        <v>CapexNew29</v>
      </c>
      <c r="NF15" s="361" t="str">
        <f t="shared" si="13"/>
        <v>CapexNew30</v>
      </c>
      <c r="NG15" s="361" t="e">
        <f t="shared" si="13"/>
        <v>#VALUE!</v>
      </c>
      <c r="NH15" s="361" t="str">
        <f t="shared" si="13"/>
        <v>CapexDelta1</v>
      </c>
      <c r="NI15" s="361" t="str">
        <f t="shared" si="13"/>
        <v>CapexDelta2</v>
      </c>
      <c r="NJ15" s="361" t="str">
        <f t="shared" si="13"/>
        <v>CapexDelta3</v>
      </c>
      <c r="NK15" s="361" t="str">
        <f t="shared" si="13"/>
        <v>CapexDelta4</v>
      </c>
      <c r="NL15" s="361" t="str">
        <f t="shared" si="13"/>
        <v>CapexDelta5</v>
      </c>
      <c r="NM15" s="361" t="str">
        <f t="shared" si="13"/>
        <v>CapexDelta6</v>
      </c>
      <c r="NN15" s="361" t="str">
        <f t="shared" si="13"/>
        <v>CapexDelta7</v>
      </c>
      <c r="NO15" s="361" t="str">
        <f t="shared" si="13"/>
        <v>CapexDelta8</v>
      </c>
      <c r="NP15" s="361" t="str">
        <f t="shared" si="13"/>
        <v>CapexDelta9</v>
      </c>
      <c r="NQ15" s="361" t="str">
        <f t="shared" si="13"/>
        <v>CapexDelta10</v>
      </c>
      <c r="NR15" s="361" t="str">
        <f t="shared" si="13"/>
        <v>CapexDelta11</v>
      </c>
      <c r="NS15" s="361" t="str">
        <f t="shared" si="13"/>
        <v>CapexDelta12</v>
      </c>
      <c r="NT15" s="361" t="str">
        <f t="shared" si="13"/>
        <v>CapexDelta13</v>
      </c>
      <c r="NU15" s="361" t="str">
        <f t="shared" si="13"/>
        <v>CapexDelta14</v>
      </c>
      <c r="NV15" s="361" t="str">
        <f t="shared" si="13"/>
        <v>CapexDelta15</v>
      </c>
      <c r="NW15" s="361" t="str">
        <f t="shared" si="13"/>
        <v>CapexDelta16</v>
      </c>
      <c r="NX15" s="361" t="str">
        <f t="shared" si="13"/>
        <v>CapexDelta17</v>
      </c>
      <c r="NY15" s="361" t="str">
        <f t="shared" si="13"/>
        <v>CapexDelta18</v>
      </c>
      <c r="NZ15" s="361" t="str">
        <f t="shared" si="13"/>
        <v>CapexDelta19</v>
      </c>
      <c r="OA15" s="361" t="str">
        <f t="shared" si="13"/>
        <v>CapexDelta20</v>
      </c>
      <c r="OB15" s="361" t="str">
        <f t="shared" si="13"/>
        <v>CapexDelta21</v>
      </c>
      <c r="OC15" s="361" t="str">
        <f t="shared" si="13"/>
        <v>CapexDelta22</v>
      </c>
      <c r="OD15" s="361" t="str">
        <f t="shared" si="13"/>
        <v>CapexDelta23</v>
      </c>
      <c r="OE15" s="361" t="str">
        <f t="shared" si="13"/>
        <v>CapexDelta24</v>
      </c>
      <c r="OF15" s="361" t="str">
        <f t="shared" si="13"/>
        <v>CapexDelta25</v>
      </c>
      <c r="OG15" s="361" t="str">
        <f t="shared" si="13"/>
        <v>CapexDelta26</v>
      </c>
      <c r="OH15" s="361" t="str">
        <f t="shared" si="13"/>
        <v>CapexDelta27</v>
      </c>
      <c r="OI15" s="361" t="str">
        <f t="shared" si="13"/>
        <v>CapexDelta28</v>
      </c>
      <c r="OJ15" s="361" t="str">
        <f t="shared" si="13"/>
        <v>CapexDelta29</v>
      </c>
      <c r="OK15" s="361" t="str">
        <f t="shared" si="13"/>
        <v>CapexDelta30</v>
      </c>
      <c r="OL15" s="361" t="e">
        <f t="shared" si="13"/>
        <v>#VALUE!</v>
      </c>
      <c r="OM15" s="361" t="str">
        <f t="shared" si="13"/>
        <v>TotexDelta1</v>
      </c>
      <c r="ON15" s="361" t="str">
        <f t="shared" si="13"/>
        <v>TotexDelta2</v>
      </c>
      <c r="OO15" s="361" t="str">
        <f t="shared" si="13"/>
        <v>TotexDelta3</v>
      </c>
      <c r="OP15" s="361" t="str">
        <f t="shared" si="13"/>
        <v>TotexDelta4</v>
      </c>
      <c r="OQ15" s="361" t="str">
        <f t="shared" si="13"/>
        <v>TotexDelta5</v>
      </c>
      <c r="OR15" s="361" t="str">
        <f t="shared" si="13"/>
        <v>TotexDelta6</v>
      </c>
      <c r="OS15" s="361" t="str">
        <f t="shared" si="13"/>
        <v>TotexDelta7</v>
      </c>
      <c r="OT15" s="361" t="str">
        <f t="shared" si="13"/>
        <v>TotexDelta8</v>
      </c>
      <c r="OU15" s="361" t="str">
        <f t="shared" ref="OU15:RF15" si="14">TRIM(OU16)&amp;TRIM(OU18)&amp;TRIM(OU25)</f>
        <v>TotexDelta9</v>
      </c>
      <c r="OV15" s="361" t="str">
        <f t="shared" si="14"/>
        <v>TotexDelta10</v>
      </c>
      <c r="OW15" s="361" t="str">
        <f t="shared" si="14"/>
        <v>TotexDelta11</v>
      </c>
      <c r="OX15" s="361" t="str">
        <f t="shared" si="14"/>
        <v>TotexDelta12</v>
      </c>
      <c r="OY15" s="361" t="str">
        <f t="shared" si="14"/>
        <v>TotexDelta13</v>
      </c>
      <c r="OZ15" s="361" t="str">
        <f t="shared" si="14"/>
        <v>TotexDelta14</v>
      </c>
      <c r="PA15" s="361" t="str">
        <f t="shared" si="14"/>
        <v>TotexDelta15</v>
      </c>
      <c r="PB15" s="361" t="str">
        <f t="shared" si="14"/>
        <v>TotexDelta16</v>
      </c>
      <c r="PC15" s="361" t="str">
        <f t="shared" si="14"/>
        <v>TotexDelta17</v>
      </c>
      <c r="PD15" s="361" t="str">
        <f t="shared" si="14"/>
        <v>TotexDelta18</v>
      </c>
      <c r="PE15" s="361" t="str">
        <f t="shared" si="14"/>
        <v>TotexDelta19</v>
      </c>
      <c r="PF15" s="361" t="str">
        <f t="shared" si="14"/>
        <v>TotexDelta20</v>
      </c>
      <c r="PG15" s="361" t="str">
        <f t="shared" si="14"/>
        <v>TotexDelta21</v>
      </c>
      <c r="PH15" s="361" t="str">
        <f t="shared" si="14"/>
        <v>TotexDelta22</v>
      </c>
      <c r="PI15" s="361" t="str">
        <f t="shared" si="14"/>
        <v>TotexDelta23</v>
      </c>
      <c r="PJ15" s="361" t="str">
        <f t="shared" si="14"/>
        <v>TotexDelta24</v>
      </c>
      <c r="PK15" s="361" t="str">
        <f t="shared" si="14"/>
        <v>TotexDelta25</v>
      </c>
      <c r="PL15" s="361" t="str">
        <f t="shared" si="14"/>
        <v>TotexDelta26</v>
      </c>
      <c r="PM15" s="361" t="str">
        <f t="shared" si="14"/>
        <v>TotexDelta27</v>
      </c>
      <c r="PN15" s="361" t="str">
        <f t="shared" si="14"/>
        <v>TotexDelta28</v>
      </c>
      <c r="PO15" s="361" t="str">
        <f t="shared" si="14"/>
        <v>TotexDelta29</v>
      </c>
      <c r="PP15" s="361" t="str">
        <f t="shared" si="14"/>
        <v>TotexDelta30</v>
      </c>
      <c r="PQ15" s="361" t="e">
        <f t="shared" si="14"/>
        <v>#VALUE!</v>
      </c>
      <c r="PR15" s="361" t="str">
        <f t="shared" si="14"/>
        <v>SafetyFuture1</v>
      </c>
      <c r="PS15" s="361" t="str">
        <f t="shared" si="14"/>
        <v>SafetyFuture2</v>
      </c>
      <c r="PT15" s="361" t="str">
        <f t="shared" si="14"/>
        <v>SafetyFuture3</v>
      </c>
      <c r="PU15" s="361" t="str">
        <f t="shared" si="14"/>
        <v>SafetyFuture4</v>
      </c>
      <c r="PV15" s="361" t="str">
        <f t="shared" si="14"/>
        <v>SafetyFuture5</v>
      </c>
      <c r="PW15" s="361" t="str">
        <f t="shared" si="14"/>
        <v>SafetyFuture6</v>
      </c>
      <c r="PX15" s="361" t="str">
        <f t="shared" si="14"/>
        <v>SafetyFuture7</v>
      </c>
      <c r="PY15" s="361" t="str">
        <f t="shared" si="14"/>
        <v>SafetyFuture8</v>
      </c>
      <c r="PZ15" s="361" t="str">
        <f t="shared" si="14"/>
        <v>SafetyFuture9</v>
      </c>
      <c r="QA15" s="361" t="str">
        <f t="shared" si="14"/>
        <v>SafetyFuture10</v>
      </c>
      <c r="QB15" s="361" t="str">
        <f t="shared" si="14"/>
        <v>SafetyFuture11</v>
      </c>
      <c r="QC15" s="361" t="str">
        <f t="shared" si="14"/>
        <v>SafetyFuture12</v>
      </c>
      <c r="QD15" s="361" t="str">
        <f t="shared" si="14"/>
        <v>SafetyFuture13</v>
      </c>
      <c r="QE15" s="361" t="str">
        <f t="shared" si="14"/>
        <v>SafetyFuture14</v>
      </c>
      <c r="QF15" s="361" t="str">
        <f t="shared" si="14"/>
        <v>SafetyFuture15</v>
      </c>
      <c r="QG15" s="361" t="str">
        <f t="shared" si="14"/>
        <v>SafetyFuture16</v>
      </c>
      <c r="QH15" s="361" t="str">
        <f t="shared" si="14"/>
        <v>SafetyFuture17</v>
      </c>
      <c r="QI15" s="361" t="str">
        <f t="shared" si="14"/>
        <v>SafetyFuture18</v>
      </c>
      <c r="QJ15" s="361" t="str">
        <f t="shared" si="14"/>
        <v>SafetyFuture19</v>
      </c>
      <c r="QK15" s="361" t="str">
        <f t="shared" si="14"/>
        <v>SafetyFuture20</v>
      </c>
      <c r="QL15" s="361" t="str">
        <f t="shared" si="14"/>
        <v>SafetyFuture21</v>
      </c>
      <c r="QM15" s="361" t="str">
        <f t="shared" si="14"/>
        <v>SafetyFuture22</v>
      </c>
      <c r="QN15" s="361" t="str">
        <f t="shared" si="14"/>
        <v>SafetyFuture23</v>
      </c>
      <c r="QO15" s="361" t="str">
        <f t="shared" si="14"/>
        <v>SafetyFuture24</v>
      </c>
      <c r="QP15" s="361" t="str">
        <f t="shared" si="14"/>
        <v>SafetyFuture25</v>
      </c>
      <c r="QQ15" s="361" t="str">
        <f t="shared" si="14"/>
        <v>SafetyFuture26</v>
      </c>
      <c r="QR15" s="361" t="str">
        <f t="shared" si="14"/>
        <v>SafetyFuture27</v>
      </c>
      <c r="QS15" s="361" t="str">
        <f t="shared" si="14"/>
        <v>SafetyFuture28</v>
      </c>
      <c r="QT15" s="361" t="str">
        <f t="shared" si="14"/>
        <v>SafetyFuture29</v>
      </c>
      <c r="QU15" s="361" t="str">
        <f t="shared" si="14"/>
        <v>SafetyFuture30</v>
      </c>
      <c r="QV15" s="361" t="e">
        <f t="shared" si="14"/>
        <v>#VALUE!</v>
      </c>
      <c r="QW15" s="361" t="str">
        <f t="shared" si="14"/>
        <v>SafetyNew1</v>
      </c>
      <c r="QX15" s="361" t="str">
        <f t="shared" si="14"/>
        <v>SafetyNew2</v>
      </c>
      <c r="QY15" s="361" t="str">
        <f t="shared" si="14"/>
        <v>SafetyNew3</v>
      </c>
      <c r="QZ15" s="361" t="str">
        <f t="shared" si="14"/>
        <v>SafetyNew4</v>
      </c>
      <c r="RA15" s="361" t="str">
        <f t="shared" si="14"/>
        <v>SafetyNew5</v>
      </c>
      <c r="RB15" s="361" t="str">
        <f t="shared" si="14"/>
        <v>SafetyNew6</v>
      </c>
      <c r="RC15" s="361" t="str">
        <f t="shared" si="14"/>
        <v>SafetyNew7</v>
      </c>
      <c r="RD15" s="361" t="str">
        <f t="shared" si="14"/>
        <v>SafetyNew8</v>
      </c>
      <c r="RE15" s="361" t="str">
        <f t="shared" si="14"/>
        <v>SafetyNew9</v>
      </c>
      <c r="RF15" s="361" t="str">
        <f t="shared" si="14"/>
        <v>SafetyNew10</v>
      </c>
      <c r="RG15" s="361" t="str">
        <f t="shared" ref="RG15:TR15" si="15">TRIM(RG16)&amp;TRIM(RG18)&amp;TRIM(RG25)</f>
        <v>SafetyNew11</v>
      </c>
      <c r="RH15" s="361" t="str">
        <f t="shared" si="15"/>
        <v>SafetyNew12</v>
      </c>
      <c r="RI15" s="361" t="str">
        <f t="shared" si="15"/>
        <v>SafetyNew13</v>
      </c>
      <c r="RJ15" s="361" t="str">
        <f t="shared" si="15"/>
        <v>SafetyNew14</v>
      </c>
      <c r="RK15" s="361" t="str">
        <f t="shared" si="15"/>
        <v>SafetyNew15</v>
      </c>
      <c r="RL15" s="361" t="str">
        <f t="shared" si="15"/>
        <v>SafetyNew16</v>
      </c>
      <c r="RM15" s="361" t="str">
        <f t="shared" si="15"/>
        <v>SafetyNew17</v>
      </c>
      <c r="RN15" s="361" t="str">
        <f t="shared" si="15"/>
        <v>SafetyNew18</v>
      </c>
      <c r="RO15" s="361" t="str">
        <f t="shared" si="15"/>
        <v>SafetyNew19</v>
      </c>
      <c r="RP15" s="361" t="str">
        <f t="shared" si="15"/>
        <v>SafetyNew20</v>
      </c>
      <c r="RQ15" s="361" t="str">
        <f t="shared" si="15"/>
        <v>SafetyNew21</v>
      </c>
      <c r="RR15" s="361" t="str">
        <f t="shared" si="15"/>
        <v>SafetyNew22</v>
      </c>
      <c r="RS15" s="361" t="str">
        <f t="shared" si="15"/>
        <v>SafetyNew23</v>
      </c>
      <c r="RT15" s="361" t="str">
        <f t="shared" si="15"/>
        <v>SafetyNew24</v>
      </c>
      <c r="RU15" s="361" t="str">
        <f t="shared" si="15"/>
        <v>SafetyNew25</v>
      </c>
      <c r="RV15" s="361" t="str">
        <f t="shared" si="15"/>
        <v>SafetyNew26</v>
      </c>
      <c r="RW15" s="361" t="str">
        <f t="shared" si="15"/>
        <v>SafetyNew27</v>
      </c>
      <c r="RX15" s="361" t="str">
        <f t="shared" si="15"/>
        <v>SafetyNew28</v>
      </c>
      <c r="RY15" s="361" t="str">
        <f t="shared" si="15"/>
        <v>SafetyNew29</v>
      </c>
      <c r="RZ15" s="361" t="str">
        <f t="shared" si="15"/>
        <v>SafetyNew30</v>
      </c>
      <c r="SA15" s="361" t="e">
        <f t="shared" si="15"/>
        <v>#VALUE!</v>
      </c>
      <c r="SB15" s="361" t="str">
        <f t="shared" si="15"/>
        <v>SafetyDelta1</v>
      </c>
      <c r="SC15" s="361" t="str">
        <f t="shared" si="15"/>
        <v>SafetyDelta2</v>
      </c>
      <c r="SD15" s="361" t="str">
        <f t="shared" si="15"/>
        <v>SafetyDelta3</v>
      </c>
      <c r="SE15" s="361" t="str">
        <f t="shared" si="15"/>
        <v>SafetyDelta4</v>
      </c>
      <c r="SF15" s="361" t="str">
        <f t="shared" si="15"/>
        <v>SafetyDelta5</v>
      </c>
      <c r="SG15" s="361" t="str">
        <f t="shared" si="15"/>
        <v>SafetyDelta6</v>
      </c>
      <c r="SH15" s="361" t="str">
        <f t="shared" si="15"/>
        <v>SafetyDelta7</v>
      </c>
      <c r="SI15" s="361" t="str">
        <f t="shared" si="15"/>
        <v>SafetyDelta8</v>
      </c>
      <c r="SJ15" s="361" t="str">
        <f t="shared" si="15"/>
        <v>SafetyDelta9</v>
      </c>
      <c r="SK15" s="361" t="str">
        <f t="shared" si="15"/>
        <v>SafetyDelta10</v>
      </c>
      <c r="SL15" s="361" t="str">
        <f t="shared" si="15"/>
        <v>SafetyDelta11</v>
      </c>
      <c r="SM15" s="361" t="str">
        <f t="shared" si="15"/>
        <v>SafetyDelta12</v>
      </c>
      <c r="SN15" s="361" t="str">
        <f t="shared" si="15"/>
        <v>SafetyDelta13</v>
      </c>
      <c r="SO15" s="361" t="str">
        <f t="shared" si="15"/>
        <v>SafetyDelta14</v>
      </c>
      <c r="SP15" s="361" t="str">
        <f t="shared" si="15"/>
        <v>SafetyDelta15</v>
      </c>
      <c r="SQ15" s="361" t="str">
        <f t="shared" si="15"/>
        <v>SafetyDelta16</v>
      </c>
      <c r="SR15" s="361" t="str">
        <f t="shared" si="15"/>
        <v>SafetyDelta17</v>
      </c>
      <c r="SS15" s="361" t="str">
        <f t="shared" si="15"/>
        <v>SafetyDelta18</v>
      </c>
      <c r="ST15" s="361" t="str">
        <f t="shared" si="15"/>
        <v>SafetyDelta19</v>
      </c>
      <c r="SU15" s="361" t="str">
        <f t="shared" si="15"/>
        <v>SafetyDelta20</v>
      </c>
      <c r="SV15" s="361" t="str">
        <f t="shared" si="15"/>
        <v>SafetyDelta21</v>
      </c>
      <c r="SW15" s="361" t="str">
        <f t="shared" si="15"/>
        <v>SafetyDelta22</v>
      </c>
      <c r="SX15" s="361" t="str">
        <f t="shared" si="15"/>
        <v>SafetyDelta23</v>
      </c>
      <c r="SY15" s="361" t="str">
        <f t="shared" si="15"/>
        <v>SafetyDelta24</v>
      </c>
      <c r="SZ15" s="361" t="str">
        <f t="shared" si="15"/>
        <v>SafetyDelta25</v>
      </c>
      <c r="TA15" s="361" t="str">
        <f t="shared" si="15"/>
        <v>SafetyDelta26</v>
      </c>
      <c r="TB15" s="361" t="str">
        <f t="shared" si="15"/>
        <v>SafetyDelta27</v>
      </c>
      <c r="TC15" s="361" t="str">
        <f t="shared" si="15"/>
        <v>SafetyDelta28</v>
      </c>
      <c r="TD15" s="361" t="str">
        <f t="shared" si="15"/>
        <v>SafetyDelta29</v>
      </c>
      <c r="TE15" s="361" t="str">
        <f t="shared" si="15"/>
        <v>SafetyDelta30</v>
      </c>
      <c r="TF15" s="361" t="e">
        <f t="shared" si="15"/>
        <v>#VALUE!</v>
      </c>
      <c r="TG15" s="361" t="str">
        <f t="shared" si="15"/>
        <v>EnvironmentFuture1</v>
      </c>
      <c r="TH15" s="361" t="str">
        <f t="shared" si="15"/>
        <v>EnvironmentFuture2</v>
      </c>
      <c r="TI15" s="361" t="str">
        <f t="shared" si="15"/>
        <v>EnvironmentFuture3</v>
      </c>
      <c r="TJ15" s="361" t="str">
        <f t="shared" si="15"/>
        <v>EnvironmentFuture4</v>
      </c>
      <c r="TK15" s="361" t="str">
        <f t="shared" si="15"/>
        <v>EnvironmentFuture5</v>
      </c>
      <c r="TL15" s="361" t="str">
        <f t="shared" si="15"/>
        <v>EnvironmentFuture6</v>
      </c>
      <c r="TM15" s="361" t="str">
        <f t="shared" si="15"/>
        <v>EnvironmentFuture7</v>
      </c>
      <c r="TN15" s="361" t="str">
        <f t="shared" si="15"/>
        <v>EnvironmentFuture8</v>
      </c>
      <c r="TO15" s="361" t="str">
        <f t="shared" si="15"/>
        <v>EnvironmentFuture9</v>
      </c>
      <c r="TP15" s="361" t="str">
        <f t="shared" si="15"/>
        <v>EnvironmentFuture10</v>
      </c>
      <c r="TQ15" s="361" t="str">
        <f t="shared" si="15"/>
        <v>EnvironmentFuture11</v>
      </c>
      <c r="TR15" s="361" t="str">
        <f t="shared" si="15"/>
        <v>EnvironmentFuture12</v>
      </c>
      <c r="TS15" s="361" t="str">
        <f t="shared" ref="TS15:WD15" si="16">TRIM(TS16)&amp;TRIM(TS18)&amp;TRIM(TS25)</f>
        <v>EnvironmentFuture13</v>
      </c>
      <c r="TT15" s="361" t="str">
        <f t="shared" si="16"/>
        <v>EnvironmentFuture14</v>
      </c>
      <c r="TU15" s="361" t="str">
        <f t="shared" si="16"/>
        <v>EnvironmentFuture15</v>
      </c>
      <c r="TV15" s="361" t="str">
        <f t="shared" si="16"/>
        <v>EnvironmentFuture16</v>
      </c>
      <c r="TW15" s="361" t="str">
        <f t="shared" si="16"/>
        <v>EnvironmentFuture17</v>
      </c>
      <c r="TX15" s="361" t="str">
        <f t="shared" si="16"/>
        <v>EnvironmentFuture18</v>
      </c>
      <c r="TY15" s="361" t="str">
        <f t="shared" si="16"/>
        <v>EnvironmentFuture19</v>
      </c>
      <c r="TZ15" s="361" t="str">
        <f t="shared" si="16"/>
        <v>EnvironmentFuture20</v>
      </c>
      <c r="UA15" s="361" t="str">
        <f t="shared" si="16"/>
        <v>EnvironmentFuture21</v>
      </c>
      <c r="UB15" s="361" t="str">
        <f t="shared" si="16"/>
        <v>EnvironmentFuture22</v>
      </c>
      <c r="UC15" s="361" t="str">
        <f t="shared" si="16"/>
        <v>EnvironmentFuture23</v>
      </c>
      <c r="UD15" s="361" t="str">
        <f t="shared" si="16"/>
        <v>EnvironmentFuture24</v>
      </c>
      <c r="UE15" s="361" t="str">
        <f t="shared" si="16"/>
        <v>EnvironmentFuture25</v>
      </c>
      <c r="UF15" s="361" t="str">
        <f t="shared" si="16"/>
        <v>EnvironmentFuture26</v>
      </c>
      <c r="UG15" s="361" t="str">
        <f t="shared" si="16"/>
        <v>EnvironmentFuture27</v>
      </c>
      <c r="UH15" s="361" t="str">
        <f t="shared" si="16"/>
        <v>EnvironmentFuture28</v>
      </c>
      <c r="UI15" s="361" t="str">
        <f t="shared" si="16"/>
        <v>EnvironmentFuture29</v>
      </c>
      <c r="UJ15" s="361" t="str">
        <f t="shared" si="16"/>
        <v>EnvironmentFuture30</v>
      </c>
      <c r="UK15" s="361" t="e">
        <f t="shared" si="16"/>
        <v>#VALUE!</v>
      </c>
      <c r="UL15" s="361" t="str">
        <f t="shared" si="16"/>
        <v>EnvironmentNew1</v>
      </c>
      <c r="UM15" s="361" t="str">
        <f t="shared" si="16"/>
        <v>EnvironmentNew2</v>
      </c>
      <c r="UN15" s="361" t="str">
        <f t="shared" si="16"/>
        <v>EnvironmentNew3</v>
      </c>
      <c r="UO15" s="361" t="str">
        <f t="shared" si="16"/>
        <v>EnvironmentNew4</v>
      </c>
      <c r="UP15" s="361" t="str">
        <f t="shared" si="16"/>
        <v>EnvironmentNew5</v>
      </c>
      <c r="UQ15" s="361" t="str">
        <f t="shared" si="16"/>
        <v>EnvironmentNew6</v>
      </c>
      <c r="UR15" s="361" t="str">
        <f t="shared" si="16"/>
        <v>EnvironmentNew7</v>
      </c>
      <c r="US15" s="361" t="str">
        <f t="shared" si="16"/>
        <v>EnvironmentNew8</v>
      </c>
      <c r="UT15" s="361" t="str">
        <f t="shared" si="16"/>
        <v>EnvironmentNew9</v>
      </c>
      <c r="UU15" s="361" t="str">
        <f t="shared" si="16"/>
        <v>EnvironmentNew10</v>
      </c>
      <c r="UV15" s="361" t="str">
        <f t="shared" si="16"/>
        <v>EnvironmentNew11</v>
      </c>
      <c r="UW15" s="361" t="str">
        <f t="shared" si="16"/>
        <v>EnvironmentNew12</v>
      </c>
      <c r="UX15" s="361" t="str">
        <f t="shared" si="16"/>
        <v>EnvironmentNew13</v>
      </c>
      <c r="UY15" s="361" t="str">
        <f t="shared" si="16"/>
        <v>EnvironmentNew14</v>
      </c>
      <c r="UZ15" s="361" t="str">
        <f t="shared" si="16"/>
        <v>EnvironmentNew15</v>
      </c>
      <c r="VA15" s="361" t="str">
        <f t="shared" si="16"/>
        <v>EnvironmentNew16</v>
      </c>
      <c r="VB15" s="361" t="str">
        <f t="shared" si="16"/>
        <v>EnvironmentNew17</v>
      </c>
      <c r="VC15" s="361" t="str">
        <f t="shared" si="16"/>
        <v>EnvironmentNew18</v>
      </c>
      <c r="VD15" s="361" t="str">
        <f t="shared" si="16"/>
        <v>EnvironmentNew19</v>
      </c>
      <c r="VE15" s="361" t="str">
        <f t="shared" si="16"/>
        <v>EnvironmentNew20</v>
      </c>
      <c r="VF15" s="361" t="str">
        <f t="shared" si="16"/>
        <v>EnvironmentNew21</v>
      </c>
      <c r="VG15" s="361" t="str">
        <f t="shared" si="16"/>
        <v>EnvironmentNew22</v>
      </c>
      <c r="VH15" s="361" t="str">
        <f t="shared" si="16"/>
        <v>EnvironmentNew23</v>
      </c>
      <c r="VI15" s="361" t="str">
        <f t="shared" si="16"/>
        <v>EnvironmentNew24</v>
      </c>
      <c r="VJ15" s="361" t="str">
        <f t="shared" si="16"/>
        <v>EnvironmentNew25</v>
      </c>
      <c r="VK15" s="361" t="str">
        <f t="shared" si="16"/>
        <v>EnvironmentNew26</v>
      </c>
      <c r="VL15" s="361" t="str">
        <f t="shared" si="16"/>
        <v>EnvironmentNew27</v>
      </c>
      <c r="VM15" s="361" t="str">
        <f t="shared" si="16"/>
        <v>EnvironmentNew28</v>
      </c>
      <c r="VN15" s="361" t="str">
        <f t="shared" si="16"/>
        <v>EnvironmentNew29</v>
      </c>
      <c r="VO15" s="361" t="str">
        <f t="shared" si="16"/>
        <v>EnvironmentNew30</v>
      </c>
      <c r="VP15" s="361" t="e">
        <f t="shared" si="16"/>
        <v>#VALUE!</v>
      </c>
      <c r="VQ15" s="361" t="str">
        <f t="shared" si="16"/>
        <v>EnvironmentDelta1</v>
      </c>
      <c r="VR15" s="361" t="str">
        <f t="shared" si="16"/>
        <v>EnvironmentDelta2</v>
      </c>
      <c r="VS15" s="361" t="str">
        <f t="shared" si="16"/>
        <v>EnvironmentDelta3</v>
      </c>
      <c r="VT15" s="361" t="str">
        <f t="shared" si="16"/>
        <v>EnvironmentDelta4</v>
      </c>
      <c r="VU15" s="361" t="str">
        <f t="shared" si="16"/>
        <v>EnvironmentDelta5</v>
      </c>
      <c r="VV15" s="361" t="str">
        <f t="shared" si="16"/>
        <v>EnvironmentDelta6</v>
      </c>
      <c r="VW15" s="361" t="str">
        <f t="shared" si="16"/>
        <v>EnvironmentDelta7</v>
      </c>
      <c r="VX15" s="361" t="str">
        <f t="shared" si="16"/>
        <v>EnvironmentDelta8</v>
      </c>
      <c r="VY15" s="361" t="str">
        <f t="shared" si="16"/>
        <v>EnvironmentDelta9</v>
      </c>
      <c r="VZ15" s="361" t="str">
        <f t="shared" si="16"/>
        <v>EnvironmentDelta10</v>
      </c>
      <c r="WA15" s="361" t="str">
        <f t="shared" si="16"/>
        <v>EnvironmentDelta11</v>
      </c>
      <c r="WB15" s="361" t="str">
        <f t="shared" si="16"/>
        <v>EnvironmentDelta12</v>
      </c>
      <c r="WC15" s="361" t="str">
        <f t="shared" si="16"/>
        <v>EnvironmentDelta13</v>
      </c>
      <c r="WD15" s="361" t="str">
        <f t="shared" si="16"/>
        <v>EnvironmentDelta14</v>
      </c>
      <c r="WE15" s="361" t="str">
        <f t="shared" ref="WE15:YP15" si="17">TRIM(WE16)&amp;TRIM(WE18)&amp;TRIM(WE25)</f>
        <v>EnvironmentDelta15</v>
      </c>
      <c r="WF15" s="361" t="str">
        <f t="shared" si="17"/>
        <v>EnvironmentDelta16</v>
      </c>
      <c r="WG15" s="361" t="str">
        <f t="shared" si="17"/>
        <v>EnvironmentDelta17</v>
      </c>
      <c r="WH15" s="361" t="str">
        <f t="shared" si="17"/>
        <v>EnvironmentDelta18</v>
      </c>
      <c r="WI15" s="361" t="str">
        <f t="shared" si="17"/>
        <v>EnvironmentDelta19</v>
      </c>
      <c r="WJ15" s="361" t="str">
        <f t="shared" si="17"/>
        <v>EnvironmentDelta20</v>
      </c>
      <c r="WK15" s="361" t="str">
        <f t="shared" si="17"/>
        <v>EnvironmentDelta21</v>
      </c>
      <c r="WL15" s="361" t="str">
        <f t="shared" si="17"/>
        <v>EnvironmentDelta22</v>
      </c>
      <c r="WM15" s="361" t="str">
        <f t="shared" si="17"/>
        <v>EnvironmentDelta23</v>
      </c>
      <c r="WN15" s="361" t="str">
        <f t="shared" si="17"/>
        <v>EnvironmentDelta24</v>
      </c>
      <c r="WO15" s="361" t="str">
        <f t="shared" si="17"/>
        <v>EnvironmentDelta25</v>
      </c>
      <c r="WP15" s="361" t="str">
        <f t="shared" si="17"/>
        <v>EnvironmentDelta26</v>
      </c>
      <c r="WQ15" s="361" t="str">
        <f t="shared" si="17"/>
        <v>EnvironmentDelta27</v>
      </c>
      <c r="WR15" s="361" t="str">
        <f t="shared" si="17"/>
        <v>EnvironmentDelta28</v>
      </c>
      <c r="WS15" s="361" t="str">
        <f t="shared" si="17"/>
        <v>EnvironmentDelta29</v>
      </c>
      <c r="WT15" s="361" t="str">
        <f t="shared" si="17"/>
        <v>EnvironmentDelta30</v>
      </c>
      <c r="WU15" s="361" t="e">
        <f t="shared" si="17"/>
        <v>#VALUE!</v>
      </c>
      <c r="WV15" s="361" t="str">
        <f t="shared" si="17"/>
        <v>NPFuture1</v>
      </c>
      <c r="WW15" s="361" t="str">
        <f t="shared" si="17"/>
        <v>NPFuture2</v>
      </c>
      <c r="WX15" s="361" t="str">
        <f t="shared" si="17"/>
        <v>NPFuture3</v>
      </c>
      <c r="WY15" s="361" t="str">
        <f t="shared" si="17"/>
        <v>NPFuture4</v>
      </c>
      <c r="WZ15" s="361" t="str">
        <f t="shared" si="17"/>
        <v>NPFuture5</v>
      </c>
      <c r="XA15" s="361" t="str">
        <f t="shared" si="17"/>
        <v>NPFuture6</v>
      </c>
      <c r="XB15" s="361" t="str">
        <f t="shared" si="17"/>
        <v>NPFuture7</v>
      </c>
      <c r="XC15" s="361" t="str">
        <f t="shared" si="17"/>
        <v>NPFuture8</v>
      </c>
      <c r="XD15" s="361" t="str">
        <f t="shared" si="17"/>
        <v>NPFuture9</v>
      </c>
      <c r="XE15" s="361" t="str">
        <f t="shared" si="17"/>
        <v>NPFuture10</v>
      </c>
      <c r="XF15" s="361" t="str">
        <f t="shared" si="17"/>
        <v>NPFuture11</v>
      </c>
      <c r="XG15" s="361" t="str">
        <f t="shared" si="17"/>
        <v>NPFuture12</v>
      </c>
      <c r="XH15" s="361" t="str">
        <f t="shared" si="17"/>
        <v>NPFuture13</v>
      </c>
      <c r="XI15" s="361" t="str">
        <f t="shared" si="17"/>
        <v>NPFuture14</v>
      </c>
      <c r="XJ15" s="361" t="str">
        <f t="shared" si="17"/>
        <v>NPFuture15</v>
      </c>
      <c r="XK15" s="361" t="str">
        <f t="shared" si="17"/>
        <v>NPFuture16</v>
      </c>
      <c r="XL15" s="361" t="str">
        <f t="shared" si="17"/>
        <v>NPFuture17</v>
      </c>
      <c r="XM15" s="361" t="str">
        <f t="shared" si="17"/>
        <v>NPFuture18</v>
      </c>
      <c r="XN15" s="361" t="str">
        <f t="shared" si="17"/>
        <v>NPFuture19</v>
      </c>
      <c r="XO15" s="361" t="str">
        <f t="shared" si="17"/>
        <v>NPFuture20</v>
      </c>
      <c r="XP15" s="361" t="str">
        <f t="shared" si="17"/>
        <v>NPFuture21</v>
      </c>
      <c r="XQ15" s="361" t="str">
        <f t="shared" si="17"/>
        <v>NPFuture22</v>
      </c>
      <c r="XR15" s="361" t="str">
        <f t="shared" si="17"/>
        <v>NPFuture23</v>
      </c>
      <c r="XS15" s="361" t="str">
        <f t="shared" si="17"/>
        <v>NPFuture24</v>
      </c>
      <c r="XT15" s="361" t="str">
        <f t="shared" si="17"/>
        <v>NPFuture25</v>
      </c>
      <c r="XU15" s="361" t="str">
        <f t="shared" si="17"/>
        <v>NPFuture26</v>
      </c>
      <c r="XV15" s="361" t="str">
        <f t="shared" si="17"/>
        <v>NPFuture27</v>
      </c>
      <c r="XW15" s="361" t="str">
        <f t="shared" si="17"/>
        <v>NPFuture28</v>
      </c>
      <c r="XX15" s="361" t="str">
        <f t="shared" si="17"/>
        <v>NPFuture29</v>
      </c>
      <c r="XY15" s="361" t="str">
        <f t="shared" si="17"/>
        <v>NPFuture30</v>
      </c>
      <c r="XZ15" s="361" t="e">
        <f t="shared" si="17"/>
        <v>#VALUE!</v>
      </c>
      <c r="YA15" s="361" t="str">
        <f t="shared" si="17"/>
        <v>NPNew1</v>
      </c>
      <c r="YB15" s="361" t="str">
        <f t="shared" si="17"/>
        <v>NPNew2</v>
      </c>
      <c r="YC15" s="361" t="str">
        <f t="shared" si="17"/>
        <v>NPNew3</v>
      </c>
      <c r="YD15" s="361" t="str">
        <f t="shared" si="17"/>
        <v>NPNew4</v>
      </c>
      <c r="YE15" s="361" t="str">
        <f t="shared" si="17"/>
        <v>NPNew5</v>
      </c>
      <c r="YF15" s="361" t="str">
        <f t="shared" si="17"/>
        <v>NPNew6</v>
      </c>
      <c r="YG15" s="361" t="str">
        <f t="shared" si="17"/>
        <v>NPNew7</v>
      </c>
      <c r="YH15" s="361" t="str">
        <f t="shared" si="17"/>
        <v>NPNew8</v>
      </c>
      <c r="YI15" s="361" t="str">
        <f t="shared" si="17"/>
        <v>NPNew9</v>
      </c>
      <c r="YJ15" s="361" t="str">
        <f t="shared" si="17"/>
        <v>NPNew10</v>
      </c>
      <c r="YK15" s="361" t="str">
        <f t="shared" si="17"/>
        <v>NPNew11</v>
      </c>
      <c r="YL15" s="361" t="str">
        <f t="shared" si="17"/>
        <v>NPNew12</v>
      </c>
      <c r="YM15" s="361" t="str">
        <f t="shared" si="17"/>
        <v>NPNew13</v>
      </c>
      <c r="YN15" s="361" t="str">
        <f t="shared" si="17"/>
        <v>NPNew14</v>
      </c>
      <c r="YO15" s="361" t="str">
        <f t="shared" si="17"/>
        <v>NPNew15</v>
      </c>
      <c r="YP15" s="361" t="str">
        <f t="shared" si="17"/>
        <v>NPNew16</v>
      </c>
      <c r="YQ15" s="361" t="str">
        <f t="shared" ref="YQ15:ABB15" si="18">TRIM(YQ16)&amp;TRIM(YQ18)&amp;TRIM(YQ25)</f>
        <v>NPNew17</v>
      </c>
      <c r="YR15" s="361" t="str">
        <f t="shared" si="18"/>
        <v>NPNew18</v>
      </c>
      <c r="YS15" s="361" t="str">
        <f t="shared" si="18"/>
        <v>NPNew19</v>
      </c>
      <c r="YT15" s="361" t="str">
        <f t="shared" si="18"/>
        <v>NPNew20</v>
      </c>
      <c r="YU15" s="361" t="str">
        <f t="shared" si="18"/>
        <v>NPNew21</v>
      </c>
      <c r="YV15" s="361" t="str">
        <f t="shared" si="18"/>
        <v>NPNew22</v>
      </c>
      <c r="YW15" s="361" t="str">
        <f t="shared" si="18"/>
        <v>NPNew23</v>
      </c>
      <c r="YX15" s="361" t="str">
        <f t="shared" si="18"/>
        <v>NPNew24</v>
      </c>
      <c r="YY15" s="361" t="str">
        <f t="shared" si="18"/>
        <v>NPNew25</v>
      </c>
      <c r="YZ15" s="361" t="str">
        <f t="shared" si="18"/>
        <v>NPNew26</v>
      </c>
      <c r="ZA15" s="361" t="str">
        <f t="shared" si="18"/>
        <v>NPNew27</v>
      </c>
      <c r="ZB15" s="361" t="str">
        <f t="shared" si="18"/>
        <v>NPNew28</v>
      </c>
      <c r="ZC15" s="361" t="str">
        <f t="shared" si="18"/>
        <v>NPNew29</v>
      </c>
      <c r="ZD15" s="361" t="str">
        <f t="shared" si="18"/>
        <v>NPNew30</v>
      </c>
      <c r="ZE15" s="361" t="e">
        <f t="shared" si="18"/>
        <v>#VALUE!</v>
      </c>
      <c r="ZF15" s="361" t="str">
        <f t="shared" si="18"/>
        <v>NPDelta1</v>
      </c>
      <c r="ZG15" s="361" t="str">
        <f t="shared" si="18"/>
        <v>NPDelta2</v>
      </c>
      <c r="ZH15" s="361" t="str">
        <f t="shared" si="18"/>
        <v>NPDelta3</v>
      </c>
      <c r="ZI15" s="361" t="str">
        <f t="shared" si="18"/>
        <v>NPDelta4</v>
      </c>
      <c r="ZJ15" s="361" t="str">
        <f t="shared" si="18"/>
        <v>NPDelta5</v>
      </c>
      <c r="ZK15" s="361" t="str">
        <f t="shared" si="18"/>
        <v>NPDelta6</v>
      </c>
      <c r="ZL15" s="361" t="str">
        <f t="shared" si="18"/>
        <v>NPDelta7</v>
      </c>
      <c r="ZM15" s="361" t="str">
        <f t="shared" si="18"/>
        <v>NPDelta8</v>
      </c>
      <c r="ZN15" s="361" t="str">
        <f t="shared" si="18"/>
        <v>NPDelta9</v>
      </c>
      <c r="ZO15" s="361" t="str">
        <f t="shared" si="18"/>
        <v>NPDelta10</v>
      </c>
      <c r="ZP15" s="361" t="str">
        <f t="shared" si="18"/>
        <v>NPDelta11</v>
      </c>
      <c r="ZQ15" s="361" t="str">
        <f t="shared" si="18"/>
        <v>NPDelta12</v>
      </c>
      <c r="ZR15" s="361" t="str">
        <f t="shared" si="18"/>
        <v>NPDelta13</v>
      </c>
      <c r="ZS15" s="361" t="str">
        <f t="shared" si="18"/>
        <v>NPDelta14</v>
      </c>
      <c r="ZT15" s="361" t="str">
        <f t="shared" si="18"/>
        <v>NPDelta15</v>
      </c>
      <c r="ZU15" s="361" t="str">
        <f t="shared" si="18"/>
        <v>NPDelta16</v>
      </c>
      <c r="ZV15" s="361" t="str">
        <f t="shared" si="18"/>
        <v>NPDelta17</v>
      </c>
      <c r="ZW15" s="361" t="str">
        <f t="shared" si="18"/>
        <v>NPDelta18</v>
      </c>
      <c r="ZX15" s="361" t="str">
        <f t="shared" si="18"/>
        <v>NPDelta19</v>
      </c>
      <c r="ZY15" s="361" t="str">
        <f t="shared" si="18"/>
        <v>NPDelta20</v>
      </c>
      <c r="ZZ15" s="361" t="str">
        <f t="shared" si="18"/>
        <v>NPDelta21</v>
      </c>
      <c r="AAA15" s="361" t="str">
        <f t="shared" si="18"/>
        <v>NPDelta22</v>
      </c>
      <c r="AAB15" s="361" t="str">
        <f t="shared" si="18"/>
        <v>NPDelta23</v>
      </c>
      <c r="AAC15" s="361" t="str">
        <f t="shared" si="18"/>
        <v>NPDelta24</v>
      </c>
      <c r="AAD15" s="361" t="str">
        <f t="shared" si="18"/>
        <v>NPDelta25</v>
      </c>
      <c r="AAE15" s="361" t="str">
        <f t="shared" si="18"/>
        <v>NPDelta26</v>
      </c>
      <c r="AAF15" s="361" t="str">
        <f t="shared" si="18"/>
        <v>NPDelta27</v>
      </c>
      <c r="AAG15" s="361" t="str">
        <f t="shared" si="18"/>
        <v>NPDelta28</v>
      </c>
      <c r="AAH15" s="361" t="str">
        <f t="shared" si="18"/>
        <v>NPDelta29</v>
      </c>
      <c r="AAI15" s="361" t="str">
        <f t="shared" si="18"/>
        <v>NPDelta30</v>
      </c>
      <c r="AAJ15" s="361" t="e">
        <f t="shared" si="18"/>
        <v>#VALUE!</v>
      </c>
      <c r="AAK15" s="361" t="str">
        <f t="shared" si="18"/>
        <v>Delta1</v>
      </c>
      <c r="AAL15" s="361" t="str">
        <f t="shared" si="18"/>
        <v>Delta2</v>
      </c>
      <c r="AAM15" s="361" t="str">
        <f t="shared" si="18"/>
        <v>Delta3</v>
      </c>
      <c r="AAN15" s="361" t="str">
        <f t="shared" si="18"/>
        <v>Delta4</v>
      </c>
      <c r="AAO15" s="361" t="str">
        <f t="shared" si="18"/>
        <v>Delta5</v>
      </c>
      <c r="AAP15" s="361" t="str">
        <f t="shared" si="18"/>
        <v>Delta6</v>
      </c>
      <c r="AAQ15" s="361" t="str">
        <f t="shared" si="18"/>
        <v>Delta7</v>
      </c>
      <c r="AAR15" s="361" t="str">
        <f t="shared" si="18"/>
        <v>Delta8</v>
      </c>
      <c r="AAS15" s="361" t="str">
        <f t="shared" si="18"/>
        <v>Delta9</v>
      </c>
      <c r="AAT15" s="361" t="str">
        <f t="shared" si="18"/>
        <v>Delta10</v>
      </c>
      <c r="AAU15" s="361" t="str">
        <f t="shared" si="18"/>
        <v>Delta11</v>
      </c>
      <c r="AAV15" s="361" t="str">
        <f t="shared" si="18"/>
        <v>Delta12</v>
      </c>
      <c r="AAW15" s="361" t="str">
        <f t="shared" si="18"/>
        <v>Delta13</v>
      </c>
      <c r="AAX15" s="361" t="str">
        <f t="shared" si="18"/>
        <v>Delta14</v>
      </c>
      <c r="AAY15" s="361" t="str">
        <f t="shared" si="18"/>
        <v>Delta15</v>
      </c>
      <c r="AAZ15" s="361" t="str">
        <f t="shared" si="18"/>
        <v>Delta16</v>
      </c>
      <c r="ABA15" s="361" t="str">
        <f t="shared" si="18"/>
        <v>Delta17</v>
      </c>
      <c r="ABB15" s="361" t="str">
        <f t="shared" si="18"/>
        <v>Delta18</v>
      </c>
      <c r="ABC15" s="361" t="str">
        <f t="shared" ref="ABC15:ABN15" si="19">TRIM(ABC16)&amp;TRIM(ABC18)&amp;TRIM(ABC25)</f>
        <v>Delta19</v>
      </c>
      <c r="ABD15" s="361" t="str">
        <f t="shared" si="19"/>
        <v>Delta20</v>
      </c>
      <c r="ABE15" s="361" t="str">
        <f t="shared" si="19"/>
        <v>Delta21</v>
      </c>
      <c r="ABF15" s="361" t="str">
        <f t="shared" si="19"/>
        <v>Delta22</v>
      </c>
      <c r="ABG15" s="361" t="str">
        <f t="shared" si="19"/>
        <v>Delta23</v>
      </c>
      <c r="ABH15" s="361" t="str">
        <f t="shared" si="19"/>
        <v>Delta24</v>
      </c>
      <c r="ABI15" s="361" t="str">
        <f t="shared" si="19"/>
        <v>Delta25</v>
      </c>
      <c r="ABJ15" s="361" t="str">
        <f t="shared" si="19"/>
        <v>Delta26</v>
      </c>
      <c r="ABK15" s="361" t="str">
        <f t="shared" si="19"/>
        <v>Delta27</v>
      </c>
      <c r="ABL15" s="361" t="str">
        <f t="shared" si="19"/>
        <v>Delta28</v>
      </c>
      <c r="ABM15" s="361" t="str">
        <f t="shared" si="19"/>
        <v>Delta29</v>
      </c>
      <c r="ABN15" s="361" t="str">
        <f t="shared" si="19"/>
        <v>Delta30</v>
      </c>
    </row>
    <row r="16" spans="1:742" x14ac:dyDescent="0.25">
      <c r="F16" s="361" t="s">
        <v>1727</v>
      </c>
      <c r="G16" s="361"/>
      <c r="H16" s="358"/>
      <c r="I16" s="358"/>
      <c r="J16" s="358"/>
      <c r="K16" s="358"/>
      <c r="L16" s="358"/>
      <c r="M16" s="358"/>
      <c r="N16" s="358"/>
      <c r="O16" s="358"/>
      <c r="P16" s="358"/>
      <c r="Q16" s="358"/>
      <c r="R16" s="358"/>
      <c r="S16" s="358"/>
      <c r="T16" s="358"/>
      <c r="U16" s="358"/>
      <c r="V16" s="358"/>
      <c r="W16" s="358"/>
      <c r="X16" s="358"/>
      <c r="Y16" s="358"/>
      <c r="Z16" s="358"/>
      <c r="AA16" s="358"/>
      <c r="AB16" s="358"/>
      <c r="AC16" s="358"/>
      <c r="AD16" s="358"/>
      <c r="AE16" s="358"/>
      <c r="AF16" s="358"/>
      <c r="AG16" s="358"/>
      <c r="AH16" s="358"/>
      <c r="AI16" s="358"/>
      <c r="AJ16" s="358"/>
      <c r="AK16" s="358"/>
      <c r="AL16" s="358"/>
      <c r="AM16" s="358"/>
      <c r="AN16" s="358"/>
      <c r="AO16" s="358"/>
      <c r="AP16" s="358"/>
      <c r="AQ16" s="358"/>
      <c r="AR16" s="358"/>
      <c r="AS16" s="358"/>
      <c r="AT16" s="358"/>
      <c r="AU16" s="358"/>
      <c r="AV16" s="358"/>
      <c r="AW16" s="358"/>
      <c r="AX16" s="358"/>
      <c r="AY16" s="358"/>
      <c r="AZ16" s="358"/>
      <c r="BA16" s="358"/>
      <c r="BB16" s="358"/>
      <c r="BC16" s="358"/>
      <c r="BD16" s="358"/>
      <c r="BE16" s="358"/>
      <c r="BF16" s="358"/>
      <c r="BG16" s="358"/>
      <c r="BH16" s="359"/>
      <c r="BI16" s="358"/>
      <c r="BJ16" s="358"/>
      <c r="BK16" s="358"/>
      <c r="BL16" s="358"/>
      <c r="BM16" s="358"/>
      <c r="BN16" s="358"/>
      <c r="BO16" s="358"/>
      <c r="BP16" s="358"/>
      <c r="BQ16" s="358"/>
      <c r="BR16" s="358"/>
      <c r="BS16" s="358"/>
      <c r="BT16" s="358"/>
      <c r="BU16" s="358"/>
      <c r="BV16" s="358"/>
      <c r="BW16" s="358"/>
      <c r="BX16" s="358"/>
      <c r="BY16" s="358"/>
      <c r="BZ16" s="358"/>
      <c r="CA16" s="358"/>
      <c r="CB16" s="358"/>
      <c r="CC16" s="358"/>
      <c r="CD16" s="358"/>
      <c r="CE16" s="358"/>
      <c r="CF16" s="358"/>
      <c r="CG16" s="358"/>
      <c r="CH16" s="358"/>
      <c r="CI16" s="358"/>
      <c r="CJ16" s="358"/>
      <c r="CK16" s="358"/>
      <c r="CL16" s="358"/>
      <c r="CM16" s="358"/>
      <c r="CN16" s="358"/>
      <c r="CO16" s="358"/>
      <c r="CP16" s="358"/>
      <c r="CQ16" s="358"/>
      <c r="CR16" s="358"/>
      <c r="CS16" s="358"/>
      <c r="CT16" s="358"/>
      <c r="CU16" s="358"/>
      <c r="CV16" s="358"/>
      <c r="CW16" s="358"/>
      <c r="CX16" s="358"/>
      <c r="CY16" s="358"/>
      <c r="CZ16" s="358"/>
      <c r="DA16" s="358"/>
      <c r="DB16" s="358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  <c r="DN16" s="358"/>
      <c r="DO16" s="358"/>
      <c r="DP16" s="358"/>
      <c r="DQ16" s="358"/>
      <c r="DR16" s="358"/>
      <c r="DS16" s="358"/>
      <c r="DT16" s="358"/>
      <c r="DU16" s="358"/>
      <c r="DV16" s="358"/>
      <c r="DW16" s="358"/>
      <c r="DX16" s="358"/>
      <c r="DY16" s="358"/>
      <c r="DZ16" s="358"/>
      <c r="EA16" s="358"/>
      <c r="EB16" s="358"/>
      <c r="EC16" s="358"/>
      <c r="ED16" s="358"/>
      <c r="EE16" s="358"/>
      <c r="EF16" s="358"/>
      <c r="EG16" s="358"/>
      <c r="EH16" s="358"/>
      <c r="EI16" s="358"/>
      <c r="EJ16" s="358"/>
      <c r="EK16" s="358"/>
      <c r="EL16" s="358"/>
      <c r="EM16" s="358"/>
      <c r="EN16" s="358"/>
      <c r="EO16" s="358"/>
      <c r="EP16" s="358"/>
      <c r="EQ16" s="358"/>
      <c r="ER16" s="358"/>
      <c r="ES16" s="358"/>
      <c r="ET16" s="358"/>
      <c r="EU16" s="358"/>
      <c r="EV16" s="358"/>
      <c r="EW16" s="358"/>
      <c r="EX16" s="358"/>
      <c r="EY16" s="361" t="str">
        <f t="shared" ref="EY16:HJ16" si="20">TRIM(_xlfn.TEXTAFTER(_xlfn.TEXTBEFORE(EY26, "Risk",1,1,1), EY$17,1,1,1))</f>
        <v>Total</v>
      </c>
      <c r="EZ16" s="361" t="str">
        <f t="shared" si="20"/>
        <v>Total</v>
      </c>
      <c r="FA16" s="361" t="str">
        <f t="shared" si="20"/>
        <v>Total</v>
      </c>
      <c r="FB16" s="361" t="str">
        <f t="shared" si="20"/>
        <v>Total</v>
      </c>
      <c r="FC16" s="361" t="str">
        <f t="shared" si="20"/>
        <v>Total</v>
      </c>
      <c r="FD16" s="361" t="str">
        <f t="shared" si="20"/>
        <v>Total</v>
      </c>
      <c r="FE16" s="361" t="str">
        <f t="shared" si="20"/>
        <v>Total</v>
      </c>
      <c r="FF16" s="361" t="str">
        <f t="shared" si="20"/>
        <v>Total</v>
      </c>
      <c r="FG16" s="361" t="str">
        <f t="shared" si="20"/>
        <v>Total</v>
      </c>
      <c r="FH16" s="361" t="str">
        <f t="shared" si="20"/>
        <v>Total</v>
      </c>
      <c r="FI16" s="361" t="str">
        <f t="shared" si="20"/>
        <v>Total</v>
      </c>
      <c r="FJ16" s="361" t="str">
        <f t="shared" si="20"/>
        <v>Total</v>
      </c>
      <c r="FK16" s="361" t="str">
        <f t="shared" si="20"/>
        <v>Total</v>
      </c>
      <c r="FL16" s="361" t="str">
        <f t="shared" si="20"/>
        <v>Total</v>
      </c>
      <c r="FM16" s="361" t="str">
        <f t="shared" si="20"/>
        <v>Total</v>
      </c>
      <c r="FN16" s="361" t="str">
        <f t="shared" si="20"/>
        <v>Total</v>
      </c>
      <c r="FO16" s="361" t="str">
        <f t="shared" si="20"/>
        <v>Total</v>
      </c>
      <c r="FP16" s="361" t="str">
        <f t="shared" si="20"/>
        <v>Total</v>
      </c>
      <c r="FQ16" s="361" t="str">
        <f t="shared" si="20"/>
        <v>Total</v>
      </c>
      <c r="FR16" s="361" t="str">
        <f t="shared" si="20"/>
        <v>Total</v>
      </c>
      <c r="FS16" s="361" t="str">
        <f t="shared" si="20"/>
        <v>Total</v>
      </c>
      <c r="FT16" s="361" t="str">
        <f t="shared" si="20"/>
        <v>Total</v>
      </c>
      <c r="FU16" s="361" t="str">
        <f t="shared" si="20"/>
        <v>Total</v>
      </c>
      <c r="FV16" s="361" t="str">
        <f t="shared" si="20"/>
        <v>Total</v>
      </c>
      <c r="FW16" s="361" t="str">
        <f t="shared" si="20"/>
        <v>Total</v>
      </c>
      <c r="FX16" s="361" t="str">
        <f t="shared" si="20"/>
        <v>Total</v>
      </c>
      <c r="FY16" s="361" t="str">
        <f t="shared" si="20"/>
        <v>Total</v>
      </c>
      <c r="FZ16" s="361" t="str">
        <f t="shared" si="20"/>
        <v>Total</v>
      </c>
      <c r="GA16" s="361" t="str">
        <f t="shared" si="20"/>
        <v>Total</v>
      </c>
      <c r="GB16" s="361" t="str">
        <f t="shared" si="20"/>
        <v>Total</v>
      </c>
      <c r="GC16" s="361" t="e">
        <f t="shared" si="20"/>
        <v>#VALUE!</v>
      </c>
      <c r="GD16" s="361" t="str">
        <f t="shared" si="20"/>
        <v>Total</v>
      </c>
      <c r="GE16" s="361" t="str">
        <f t="shared" si="20"/>
        <v>Total</v>
      </c>
      <c r="GF16" s="361" t="str">
        <f t="shared" si="20"/>
        <v>Total</v>
      </c>
      <c r="GG16" s="361" t="str">
        <f t="shared" si="20"/>
        <v>Total</v>
      </c>
      <c r="GH16" s="361" t="str">
        <f t="shared" si="20"/>
        <v>Total</v>
      </c>
      <c r="GI16" s="361" t="str">
        <f t="shared" si="20"/>
        <v>Total</v>
      </c>
      <c r="GJ16" s="361" t="str">
        <f t="shared" si="20"/>
        <v>Total</v>
      </c>
      <c r="GK16" s="361" t="str">
        <f t="shared" si="20"/>
        <v>Total</v>
      </c>
      <c r="GL16" s="361" t="str">
        <f t="shared" si="20"/>
        <v>Total</v>
      </c>
      <c r="GM16" s="361" t="str">
        <f t="shared" si="20"/>
        <v>Total</v>
      </c>
      <c r="GN16" s="361" t="str">
        <f t="shared" si="20"/>
        <v>Total</v>
      </c>
      <c r="GO16" s="361" t="str">
        <f t="shared" si="20"/>
        <v>Total</v>
      </c>
      <c r="GP16" s="361" t="str">
        <f t="shared" si="20"/>
        <v>Total</v>
      </c>
      <c r="GQ16" s="361" t="str">
        <f t="shared" si="20"/>
        <v>Total</v>
      </c>
      <c r="GR16" s="361" t="str">
        <f t="shared" si="20"/>
        <v>Total</v>
      </c>
      <c r="GS16" s="361" t="str">
        <f t="shared" si="20"/>
        <v>Total</v>
      </c>
      <c r="GT16" s="361" t="str">
        <f t="shared" si="20"/>
        <v>Total</v>
      </c>
      <c r="GU16" s="361" t="str">
        <f t="shared" si="20"/>
        <v>Total</v>
      </c>
      <c r="GV16" s="361" t="str">
        <f t="shared" si="20"/>
        <v>Total</v>
      </c>
      <c r="GW16" s="361" t="str">
        <f t="shared" si="20"/>
        <v>Total</v>
      </c>
      <c r="GX16" s="361" t="str">
        <f t="shared" si="20"/>
        <v>Total</v>
      </c>
      <c r="GY16" s="361" t="str">
        <f t="shared" si="20"/>
        <v>Total</v>
      </c>
      <c r="GZ16" s="361" t="str">
        <f t="shared" si="20"/>
        <v>Total</v>
      </c>
      <c r="HA16" s="361" t="str">
        <f t="shared" si="20"/>
        <v>Total</v>
      </c>
      <c r="HB16" s="361" t="str">
        <f t="shared" si="20"/>
        <v>Total</v>
      </c>
      <c r="HC16" s="361" t="str">
        <f t="shared" si="20"/>
        <v>Total</v>
      </c>
      <c r="HD16" s="361" t="str">
        <f t="shared" si="20"/>
        <v>Total</v>
      </c>
      <c r="HE16" s="361" t="str">
        <f t="shared" si="20"/>
        <v>Total</v>
      </c>
      <c r="HF16" s="361" t="str">
        <f t="shared" si="20"/>
        <v>Total</v>
      </c>
      <c r="HG16" s="361" t="str">
        <f t="shared" si="20"/>
        <v>Total</v>
      </c>
      <c r="HH16" s="361" t="e">
        <f t="shared" si="20"/>
        <v>#VALUE!</v>
      </c>
      <c r="HI16" s="361" t="str">
        <f t="shared" si="20"/>
        <v>Opex</v>
      </c>
      <c r="HJ16" s="361" t="str">
        <f t="shared" si="20"/>
        <v>Opex</v>
      </c>
      <c r="HK16" s="361" t="str">
        <f t="shared" ref="HK16:JV16" si="21">TRIM(_xlfn.TEXTAFTER(_xlfn.TEXTBEFORE(HK26, "Risk",1,1,1), HK$17,1,1,1))</f>
        <v>Opex</v>
      </c>
      <c r="HL16" s="361" t="str">
        <f t="shared" si="21"/>
        <v>Opex</v>
      </c>
      <c r="HM16" s="361" t="str">
        <f t="shared" si="21"/>
        <v>Opex</v>
      </c>
      <c r="HN16" s="361" t="str">
        <f t="shared" si="21"/>
        <v>Opex</v>
      </c>
      <c r="HO16" s="361" t="str">
        <f t="shared" si="21"/>
        <v>Opex</v>
      </c>
      <c r="HP16" s="361" t="str">
        <f t="shared" si="21"/>
        <v>Opex</v>
      </c>
      <c r="HQ16" s="361" t="str">
        <f t="shared" si="21"/>
        <v>Opex</v>
      </c>
      <c r="HR16" s="361" t="str">
        <f t="shared" si="21"/>
        <v>Opex</v>
      </c>
      <c r="HS16" s="361" t="str">
        <f t="shared" si="21"/>
        <v>Opex</v>
      </c>
      <c r="HT16" s="361" t="str">
        <f t="shared" si="21"/>
        <v>Opex</v>
      </c>
      <c r="HU16" s="361" t="str">
        <f t="shared" si="21"/>
        <v>Opex</v>
      </c>
      <c r="HV16" s="361" t="str">
        <f t="shared" si="21"/>
        <v>Opex</v>
      </c>
      <c r="HW16" s="361" t="str">
        <f t="shared" si="21"/>
        <v>Opex</v>
      </c>
      <c r="HX16" s="361" t="str">
        <f t="shared" si="21"/>
        <v>Opex</v>
      </c>
      <c r="HY16" s="361" t="str">
        <f t="shared" si="21"/>
        <v>Opex</v>
      </c>
      <c r="HZ16" s="361" t="str">
        <f t="shared" si="21"/>
        <v>Opex</v>
      </c>
      <c r="IA16" s="361" t="str">
        <f t="shared" si="21"/>
        <v>Opex</v>
      </c>
      <c r="IB16" s="361" t="str">
        <f t="shared" si="21"/>
        <v>Opex</v>
      </c>
      <c r="IC16" s="361" t="str">
        <f t="shared" si="21"/>
        <v>Opex</v>
      </c>
      <c r="ID16" s="361" t="str">
        <f t="shared" si="21"/>
        <v>Opex</v>
      </c>
      <c r="IE16" s="361" t="str">
        <f t="shared" si="21"/>
        <v>Opex</v>
      </c>
      <c r="IF16" s="361" t="str">
        <f t="shared" si="21"/>
        <v>Opex</v>
      </c>
      <c r="IG16" s="361" t="str">
        <f t="shared" si="21"/>
        <v>Opex</v>
      </c>
      <c r="IH16" s="361" t="str">
        <f t="shared" si="21"/>
        <v>Opex</v>
      </c>
      <c r="II16" s="361" t="str">
        <f t="shared" si="21"/>
        <v>Opex</v>
      </c>
      <c r="IJ16" s="361" t="str">
        <f t="shared" si="21"/>
        <v>Opex</v>
      </c>
      <c r="IK16" s="361" t="str">
        <f t="shared" si="21"/>
        <v>Opex</v>
      </c>
      <c r="IL16" s="361" t="str">
        <f t="shared" si="21"/>
        <v>Opex</v>
      </c>
      <c r="IM16" s="361" t="e">
        <f t="shared" si="21"/>
        <v>#VALUE!</v>
      </c>
      <c r="IN16" s="361" t="str">
        <f t="shared" si="21"/>
        <v>Opex</v>
      </c>
      <c r="IO16" s="361" t="str">
        <f t="shared" si="21"/>
        <v>Opex</v>
      </c>
      <c r="IP16" s="361" t="str">
        <f t="shared" si="21"/>
        <v>Opex</v>
      </c>
      <c r="IQ16" s="361" t="str">
        <f t="shared" si="21"/>
        <v>Opex</v>
      </c>
      <c r="IR16" s="361" t="str">
        <f t="shared" si="21"/>
        <v>Opex</v>
      </c>
      <c r="IS16" s="361" t="str">
        <f t="shared" si="21"/>
        <v>Opex</v>
      </c>
      <c r="IT16" s="361" t="str">
        <f t="shared" si="21"/>
        <v>Opex</v>
      </c>
      <c r="IU16" s="361" t="str">
        <f t="shared" si="21"/>
        <v>Opex</v>
      </c>
      <c r="IV16" s="361" t="str">
        <f t="shared" si="21"/>
        <v>Opex</v>
      </c>
      <c r="IW16" s="361" t="str">
        <f t="shared" si="21"/>
        <v>Opex</v>
      </c>
      <c r="IX16" s="361" t="str">
        <f t="shared" si="21"/>
        <v>Opex</v>
      </c>
      <c r="IY16" s="361" t="str">
        <f t="shared" si="21"/>
        <v>Opex</v>
      </c>
      <c r="IZ16" s="361" t="str">
        <f t="shared" si="21"/>
        <v>Opex</v>
      </c>
      <c r="JA16" s="361" t="str">
        <f t="shared" si="21"/>
        <v>Opex</v>
      </c>
      <c r="JB16" s="361" t="str">
        <f t="shared" si="21"/>
        <v>Opex</v>
      </c>
      <c r="JC16" s="361" t="str">
        <f t="shared" si="21"/>
        <v>Opex</v>
      </c>
      <c r="JD16" s="361" t="str">
        <f t="shared" si="21"/>
        <v>Opex</v>
      </c>
      <c r="JE16" s="361" t="str">
        <f t="shared" si="21"/>
        <v>Opex</v>
      </c>
      <c r="JF16" s="361" t="str">
        <f t="shared" si="21"/>
        <v>Opex</v>
      </c>
      <c r="JG16" s="361" t="str">
        <f t="shared" si="21"/>
        <v>Opex</v>
      </c>
      <c r="JH16" s="361" t="str">
        <f t="shared" si="21"/>
        <v>Opex</v>
      </c>
      <c r="JI16" s="361" t="str">
        <f t="shared" si="21"/>
        <v>Opex</v>
      </c>
      <c r="JJ16" s="361" t="str">
        <f t="shared" si="21"/>
        <v>Opex</v>
      </c>
      <c r="JK16" s="361" t="str">
        <f t="shared" si="21"/>
        <v>Opex</v>
      </c>
      <c r="JL16" s="361" t="str">
        <f t="shared" si="21"/>
        <v>Opex</v>
      </c>
      <c r="JM16" s="361" t="str">
        <f t="shared" si="21"/>
        <v>Opex</v>
      </c>
      <c r="JN16" s="361" t="str">
        <f t="shared" si="21"/>
        <v>Opex</v>
      </c>
      <c r="JO16" s="361" t="str">
        <f t="shared" si="21"/>
        <v>Opex</v>
      </c>
      <c r="JP16" s="361" t="str">
        <f t="shared" si="21"/>
        <v>Opex</v>
      </c>
      <c r="JQ16" s="361" t="str">
        <f t="shared" si="21"/>
        <v>Opex</v>
      </c>
      <c r="JR16" s="361" t="e">
        <f t="shared" si="21"/>
        <v>#VALUE!</v>
      </c>
      <c r="JS16" s="361" t="str">
        <f t="shared" si="21"/>
        <v>Opex</v>
      </c>
      <c r="JT16" s="361" t="str">
        <f t="shared" si="21"/>
        <v>Opex</v>
      </c>
      <c r="JU16" s="361" t="str">
        <f t="shared" si="21"/>
        <v>Opex</v>
      </c>
      <c r="JV16" s="361" t="str">
        <f t="shared" si="21"/>
        <v>Opex</v>
      </c>
      <c r="JW16" s="361" t="str">
        <f t="shared" ref="JW16:MH16" si="22">TRIM(_xlfn.TEXTAFTER(_xlfn.TEXTBEFORE(JW26, "Risk",1,1,1), JW$17,1,1,1))</f>
        <v>Opex</v>
      </c>
      <c r="JX16" s="361" t="str">
        <f t="shared" si="22"/>
        <v>Opex</v>
      </c>
      <c r="JY16" s="361" t="str">
        <f t="shared" si="22"/>
        <v>Opex</v>
      </c>
      <c r="JZ16" s="361" t="str">
        <f t="shared" si="22"/>
        <v>Opex</v>
      </c>
      <c r="KA16" s="361" t="str">
        <f t="shared" si="22"/>
        <v>Opex</v>
      </c>
      <c r="KB16" s="361" t="str">
        <f t="shared" si="22"/>
        <v>Opex</v>
      </c>
      <c r="KC16" s="361" t="str">
        <f t="shared" si="22"/>
        <v>Opex</v>
      </c>
      <c r="KD16" s="361" t="str">
        <f t="shared" si="22"/>
        <v>Opex</v>
      </c>
      <c r="KE16" s="361" t="str">
        <f t="shared" si="22"/>
        <v>Opex</v>
      </c>
      <c r="KF16" s="361" t="str">
        <f t="shared" si="22"/>
        <v>Opex</v>
      </c>
      <c r="KG16" s="361" t="str">
        <f t="shared" si="22"/>
        <v>Opex</v>
      </c>
      <c r="KH16" s="361" t="str">
        <f t="shared" si="22"/>
        <v>Opex</v>
      </c>
      <c r="KI16" s="361" t="str">
        <f t="shared" si="22"/>
        <v>Opex</v>
      </c>
      <c r="KJ16" s="361" t="str">
        <f t="shared" si="22"/>
        <v>Opex</v>
      </c>
      <c r="KK16" s="361" t="str">
        <f t="shared" si="22"/>
        <v>Opex</v>
      </c>
      <c r="KL16" s="361" t="str">
        <f t="shared" si="22"/>
        <v>Opex</v>
      </c>
      <c r="KM16" s="361" t="str">
        <f t="shared" si="22"/>
        <v>Opex</v>
      </c>
      <c r="KN16" s="361" t="str">
        <f t="shared" si="22"/>
        <v>Opex</v>
      </c>
      <c r="KO16" s="361" t="str">
        <f t="shared" si="22"/>
        <v>Opex</v>
      </c>
      <c r="KP16" s="361" t="str">
        <f t="shared" si="22"/>
        <v>Opex</v>
      </c>
      <c r="KQ16" s="361" t="str">
        <f t="shared" si="22"/>
        <v>Opex</v>
      </c>
      <c r="KR16" s="361" t="str">
        <f t="shared" si="22"/>
        <v>Opex</v>
      </c>
      <c r="KS16" s="361" t="str">
        <f t="shared" si="22"/>
        <v>Opex</v>
      </c>
      <c r="KT16" s="361" t="str">
        <f t="shared" si="22"/>
        <v>Opex</v>
      </c>
      <c r="KU16" s="361" t="str">
        <f t="shared" si="22"/>
        <v>Opex</v>
      </c>
      <c r="KV16" s="361" t="str">
        <f t="shared" si="22"/>
        <v>Opex</v>
      </c>
      <c r="KW16" s="361" t="e">
        <f t="shared" si="22"/>
        <v>#VALUE!</v>
      </c>
      <c r="KX16" s="361" t="str">
        <f t="shared" si="22"/>
        <v>Capex</v>
      </c>
      <c r="KY16" s="361" t="str">
        <f t="shared" si="22"/>
        <v>Capex</v>
      </c>
      <c r="KZ16" s="361" t="str">
        <f t="shared" si="22"/>
        <v>Capex</v>
      </c>
      <c r="LA16" s="361" t="str">
        <f t="shared" si="22"/>
        <v>Capex</v>
      </c>
      <c r="LB16" s="361" t="str">
        <f t="shared" si="22"/>
        <v>Capex</v>
      </c>
      <c r="LC16" s="361" t="str">
        <f t="shared" si="22"/>
        <v>Capex</v>
      </c>
      <c r="LD16" s="361" t="str">
        <f t="shared" si="22"/>
        <v>Capex</v>
      </c>
      <c r="LE16" s="361" t="str">
        <f t="shared" si="22"/>
        <v>Capex</v>
      </c>
      <c r="LF16" s="361" t="str">
        <f t="shared" si="22"/>
        <v>Capex</v>
      </c>
      <c r="LG16" s="361" t="str">
        <f t="shared" si="22"/>
        <v>Capex</v>
      </c>
      <c r="LH16" s="361" t="str">
        <f t="shared" si="22"/>
        <v>Capex</v>
      </c>
      <c r="LI16" s="361" t="str">
        <f t="shared" si="22"/>
        <v>Capex</v>
      </c>
      <c r="LJ16" s="361" t="str">
        <f t="shared" si="22"/>
        <v>Capex</v>
      </c>
      <c r="LK16" s="361" t="str">
        <f t="shared" si="22"/>
        <v>Capex</v>
      </c>
      <c r="LL16" s="361" t="str">
        <f t="shared" si="22"/>
        <v>Capex</v>
      </c>
      <c r="LM16" s="361" t="str">
        <f t="shared" si="22"/>
        <v>Capex</v>
      </c>
      <c r="LN16" s="361" t="str">
        <f t="shared" si="22"/>
        <v>Capex</v>
      </c>
      <c r="LO16" s="361" t="str">
        <f t="shared" si="22"/>
        <v>Capex</v>
      </c>
      <c r="LP16" s="361" t="str">
        <f t="shared" si="22"/>
        <v>Capex</v>
      </c>
      <c r="LQ16" s="361" t="str">
        <f t="shared" si="22"/>
        <v>Capex</v>
      </c>
      <c r="LR16" s="361" t="str">
        <f t="shared" si="22"/>
        <v>Capex</v>
      </c>
      <c r="LS16" s="361" t="str">
        <f t="shared" si="22"/>
        <v>Capex</v>
      </c>
      <c r="LT16" s="361" t="str">
        <f t="shared" si="22"/>
        <v>Capex</v>
      </c>
      <c r="LU16" s="361" t="str">
        <f t="shared" si="22"/>
        <v>Capex</v>
      </c>
      <c r="LV16" s="361" t="str">
        <f t="shared" si="22"/>
        <v>Capex</v>
      </c>
      <c r="LW16" s="361" t="str">
        <f t="shared" si="22"/>
        <v>Capex</v>
      </c>
      <c r="LX16" s="361" t="str">
        <f t="shared" si="22"/>
        <v>Capex</v>
      </c>
      <c r="LY16" s="361" t="str">
        <f t="shared" si="22"/>
        <v>Capex</v>
      </c>
      <c r="LZ16" s="361" t="str">
        <f t="shared" si="22"/>
        <v>Capex</v>
      </c>
      <c r="MA16" s="361" t="str">
        <f t="shared" si="22"/>
        <v>Capex</v>
      </c>
      <c r="MB16" s="361" t="e">
        <f t="shared" si="22"/>
        <v>#VALUE!</v>
      </c>
      <c r="MC16" s="361" t="str">
        <f t="shared" si="22"/>
        <v>Capex</v>
      </c>
      <c r="MD16" s="361" t="str">
        <f t="shared" si="22"/>
        <v>Capex</v>
      </c>
      <c r="ME16" s="361" t="str">
        <f t="shared" si="22"/>
        <v>Capex</v>
      </c>
      <c r="MF16" s="361" t="str">
        <f t="shared" si="22"/>
        <v>Capex</v>
      </c>
      <c r="MG16" s="361" t="str">
        <f t="shared" si="22"/>
        <v>Capex</v>
      </c>
      <c r="MH16" s="361" t="str">
        <f t="shared" si="22"/>
        <v>Capex</v>
      </c>
      <c r="MI16" s="361" t="str">
        <f t="shared" ref="MI16:OT16" si="23">TRIM(_xlfn.TEXTAFTER(_xlfn.TEXTBEFORE(MI26, "Risk",1,1,1), MI$17,1,1,1))</f>
        <v>Capex</v>
      </c>
      <c r="MJ16" s="361" t="str">
        <f t="shared" si="23"/>
        <v>Capex</v>
      </c>
      <c r="MK16" s="361" t="str">
        <f t="shared" si="23"/>
        <v>Capex</v>
      </c>
      <c r="ML16" s="361" t="str">
        <f t="shared" si="23"/>
        <v>Capex</v>
      </c>
      <c r="MM16" s="361" t="str">
        <f t="shared" si="23"/>
        <v>Capex</v>
      </c>
      <c r="MN16" s="361" t="str">
        <f t="shared" si="23"/>
        <v>Capex</v>
      </c>
      <c r="MO16" s="361" t="str">
        <f t="shared" si="23"/>
        <v>Capex</v>
      </c>
      <c r="MP16" s="361" t="str">
        <f t="shared" si="23"/>
        <v>Capex</v>
      </c>
      <c r="MQ16" s="361" t="str">
        <f t="shared" si="23"/>
        <v>Capex</v>
      </c>
      <c r="MR16" s="361" t="str">
        <f t="shared" si="23"/>
        <v>Capex</v>
      </c>
      <c r="MS16" s="361" t="str">
        <f t="shared" si="23"/>
        <v>Capex</v>
      </c>
      <c r="MT16" s="361" t="str">
        <f t="shared" si="23"/>
        <v>Capex</v>
      </c>
      <c r="MU16" s="361" t="str">
        <f t="shared" si="23"/>
        <v>Capex</v>
      </c>
      <c r="MV16" s="361" t="str">
        <f t="shared" si="23"/>
        <v>Capex</v>
      </c>
      <c r="MW16" s="361" t="str">
        <f t="shared" si="23"/>
        <v>Capex</v>
      </c>
      <c r="MX16" s="361" t="str">
        <f t="shared" si="23"/>
        <v>Capex</v>
      </c>
      <c r="MY16" s="361" t="str">
        <f t="shared" si="23"/>
        <v>Capex</v>
      </c>
      <c r="MZ16" s="361" t="str">
        <f t="shared" si="23"/>
        <v>Capex</v>
      </c>
      <c r="NA16" s="361" t="str">
        <f t="shared" si="23"/>
        <v>Capex</v>
      </c>
      <c r="NB16" s="361" t="str">
        <f t="shared" si="23"/>
        <v>Capex</v>
      </c>
      <c r="NC16" s="361" t="str">
        <f t="shared" si="23"/>
        <v>Capex</v>
      </c>
      <c r="ND16" s="361" t="str">
        <f t="shared" si="23"/>
        <v>Capex</v>
      </c>
      <c r="NE16" s="361" t="str">
        <f t="shared" si="23"/>
        <v>Capex</v>
      </c>
      <c r="NF16" s="361" t="str">
        <f t="shared" si="23"/>
        <v>Capex</v>
      </c>
      <c r="NG16" s="361" t="e">
        <f t="shared" si="23"/>
        <v>#VALUE!</v>
      </c>
      <c r="NH16" s="361" t="str">
        <f t="shared" si="23"/>
        <v>Capex</v>
      </c>
      <c r="NI16" s="361" t="str">
        <f t="shared" si="23"/>
        <v>Capex</v>
      </c>
      <c r="NJ16" s="361" t="str">
        <f t="shared" si="23"/>
        <v>Capex</v>
      </c>
      <c r="NK16" s="361" t="str">
        <f t="shared" si="23"/>
        <v>Capex</v>
      </c>
      <c r="NL16" s="361" t="str">
        <f t="shared" si="23"/>
        <v>Capex</v>
      </c>
      <c r="NM16" s="361" t="str">
        <f t="shared" si="23"/>
        <v>Capex</v>
      </c>
      <c r="NN16" s="361" t="str">
        <f t="shared" si="23"/>
        <v>Capex</v>
      </c>
      <c r="NO16" s="361" t="str">
        <f t="shared" si="23"/>
        <v>Capex</v>
      </c>
      <c r="NP16" s="361" t="str">
        <f t="shared" si="23"/>
        <v>Capex</v>
      </c>
      <c r="NQ16" s="361" t="str">
        <f t="shared" si="23"/>
        <v>Capex</v>
      </c>
      <c r="NR16" s="361" t="str">
        <f t="shared" si="23"/>
        <v>Capex</v>
      </c>
      <c r="NS16" s="361" t="str">
        <f t="shared" si="23"/>
        <v>Capex</v>
      </c>
      <c r="NT16" s="361" t="str">
        <f t="shared" si="23"/>
        <v>Capex</v>
      </c>
      <c r="NU16" s="361" t="str">
        <f t="shared" si="23"/>
        <v>Capex</v>
      </c>
      <c r="NV16" s="361" t="str">
        <f t="shared" si="23"/>
        <v>Capex</v>
      </c>
      <c r="NW16" s="361" t="str">
        <f t="shared" si="23"/>
        <v>Capex</v>
      </c>
      <c r="NX16" s="361" t="str">
        <f t="shared" si="23"/>
        <v>Capex</v>
      </c>
      <c r="NY16" s="361" t="str">
        <f t="shared" si="23"/>
        <v>Capex</v>
      </c>
      <c r="NZ16" s="361" t="str">
        <f t="shared" si="23"/>
        <v>Capex</v>
      </c>
      <c r="OA16" s="361" t="str">
        <f t="shared" si="23"/>
        <v>Capex</v>
      </c>
      <c r="OB16" s="361" t="str">
        <f t="shared" si="23"/>
        <v>Capex</v>
      </c>
      <c r="OC16" s="361" t="str">
        <f t="shared" si="23"/>
        <v>Capex</v>
      </c>
      <c r="OD16" s="361" t="str">
        <f t="shared" si="23"/>
        <v>Capex</v>
      </c>
      <c r="OE16" s="361" t="str">
        <f t="shared" si="23"/>
        <v>Capex</v>
      </c>
      <c r="OF16" s="361" t="str">
        <f t="shared" si="23"/>
        <v>Capex</v>
      </c>
      <c r="OG16" s="361" t="str">
        <f t="shared" si="23"/>
        <v>Capex</v>
      </c>
      <c r="OH16" s="361" t="str">
        <f t="shared" si="23"/>
        <v>Capex</v>
      </c>
      <c r="OI16" s="361" t="str">
        <f t="shared" si="23"/>
        <v>Capex</v>
      </c>
      <c r="OJ16" s="361" t="str">
        <f t="shared" si="23"/>
        <v>Capex</v>
      </c>
      <c r="OK16" s="361" t="str">
        <f t="shared" si="23"/>
        <v>Capex</v>
      </c>
      <c r="OL16" s="361" t="e">
        <f t="shared" si="23"/>
        <v>#VALUE!</v>
      </c>
      <c r="OM16" s="361" t="str">
        <f t="shared" si="23"/>
        <v>Totex</v>
      </c>
      <c r="ON16" s="361" t="str">
        <f t="shared" si="23"/>
        <v>Totex</v>
      </c>
      <c r="OO16" s="361" t="str">
        <f t="shared" si="23"/>
        <v>Totex</v>
      </c>
      <c r="OP16" s="361" t="str">
        <f t="shared" si="23"/>
        <v>Totex</v>
      </c>
      <c r="OQ16" s="361" t="str">
        <f t="shared" si="23"/>
        <v>Totex</v>
      </c>
      <c r="OR16" s="361" t="str">
        <f t="shared" si="23"/>
        <v>Totex</v>
      </c>
      <c r="OS16" s="361" t="str">
        <f t="shared" si="23"/>
        <v>Totex</v>
      </c>
      <c r="OT16" s="361" t="str">
        <f t="shared" si="23"/>
        <v>Totex</v>
      </c>
      <c r="OU16" s="361" t="str">
        <f t="shared" ref="OU16:RF16" si="24">TRIM(_xlfn.TEXTAFTER(_xlfn.TEXTBEFORE(OU26, "Risk",1,1,1), OU$17,1,1,1))</f>
        <v>Totex</v>
      </c>
      <c r="OV16" s="361" t="str">
        <f t="shared" si="24"/>
        <v>Totex</v>
      </c>
      <c r="OW16" s="361" t="str">
        <f t="shared" si="24"/>
        <v>Totex</v>
      </c>
      <c r="OX16" s="361" t="str">
        <f t="shared" si="24"/>
        <v>Totex</v>
      </c>
      <c r="OY16" s="361" t="str">
        <f t="shared" si="24"/>
        <v>Totex</v>
      </c>
      <c r="OZ16" s="361" t="str">
        <f t="shared" si="24"/>
        <v>Totex</v>
      </c>
      <c r="PA16" s="361" t="str">
        <f t="shared" si="24"/>
        <v>Totex</v>
      </c>
      <c r="PB16" s="361" t="str">
        <f t="shared" si="24"/>
        <v>Totex</v>
      </c>
      <c r="PC16" s="361" t="str">
        <f t="shared" si="24"/>
        <v>Totex</v>
      </c>
      <c r="PD16" s="361" t="str">
        <f t="shared" si="24"/>
        <v>Totex</v>
      </c>
      <c r="PE16" s="361" t="str">
        <f t="shared" si="24"/>
        <v>Totex</v>
      </c>
      <c r="PF16" s="361" t="str">
        <f t="shared" si="24"/>
        <v>Totex</v>
      </c>
      <c r="PG16" s="361" t="str">
        <f t="shared" si="24"/>
        <v>Totex</v>
      </c>
      <c r="PH16" s="361" t="str">
        <f t="shared" si="24"/>
        <v>Totex</v>
      </c>
      <c r="PI16" s="361" t="str">
        <f t="shared" si="24"/>
        <v>Totex</v>
      </c>
      <c r="PJ16" s="361" t="str">
        <f t="shared" si="24"/>
        <v>Totex</v>
      </c>
      <c r="PK16" s="361" t="str">
        <f t="shared" si="24"/>
        <v>Totex</v>
      </c>
      <c r="PL16" s="361" t="str">
        <f t="shared" si="24"/>
        <v>Totex</v>
      </c>
      <c r="PM16" s="361" t="str">
        <f t="shared" si="24"/>
        <v>Totex</v>
      </c>
      <c r="PN16" s="361" t="str">
        <f t="shared" si="24"/>
        <v>Totex</v>
      </c>
      <c r="PO16" s="361" t="str">
        <f t="shared" si="24"/>
        <v>Totex</v>
      </c>
      <c r="PP16" s="361" t="str">
        <f t="shared" si="24"/>
        <v>Totex</v>
      </c>
      <c r="PQ16" s="361" t="e">
        <f t="shared" si="24"/>
        <v>#VALUE!</v>
      </c>
      <c r="PR16" s="361" t="str">
        <f t="shared" si="24"/>
        <v>Safety</v>
      </c>
      <c r="PS16" s="361" t="str">
        <f t="shared" si="24"/>
        <v>Safety</v>
      </c>
      <c r="PT16" s="361" t="str">
        <f t="shared" si="24"/>
        <v>Safety</v>
      </c>
      <c r="PU16" s="361" t="str">
        <f t="shared" si="24"/>
        <v>Safety</v>
      </c>
      <c r="PV16" s="361" t="str">
        <f t="shared" si="24"/>
        <v>Safety</v>
      </c>
      <c r="PW16" s="361" t="str">
        <f t="shared" si="24"/>
        <v>Safety</v>
      </c>
      <c r="PX16" s="361" t="str">
        <f t="shared" si="24"/>
        <v>Safety</v>
      </c>
      <c r="PY16" s="361" t="str">
        <f t="shared" si="24"/>
        <v>Safety</v>
      </c>
      <c r="PZ16" s="361" t="str">
        <f t="shared" si="24"/>
        <v>Safety</v>
      </c>
      <c r="QA16" s="361" t="str">
        <f t="shared" si="24"/>
        <v>Safety</v>
      </c>
      <c r="QB16" s="361" t="str">
        <f t="shared" si="24"/>
        <v>Safety</v>
      </c>
      <c r="QC16" s="361" t="str">
        <f t="shared" si="24"/>
        <v>Safety</v>
      </c>
      <c r="QD16" s="361" t="str">
        <f t="shared" si="24"/>
        <v>Safety</v>
      </c>
      <c r="QE16" s="361" t="str">
        <f t="shared" si="24"/>
        <v>Safety</v>
      </c>
      <c r="QF16" s="361" t="str">
        <f t="shared" si="24"/>
        <v>Safety</v>
      </c>
      <c r="QG16" s="361" t="str">
        <f t="shared" si="24"/>
        <v>Safety</v>
      </c>
      <c r="QH16" s="361" t="str">
        <f t="shared" si="24"/>
        <v>Safety</v>
      </c>
      <c r="QI16" s="361" t="str">
        <f t="shared" si="24"/>
        <v>Safety</v>
      </c>
      <c r="QJ16" s="361" t="str">
        <f t="shared" si="24"/>
        <v>Safety</v>
      </c>
      <c r="QK16" s="361" t="str">
        <f t="shared" si="24"/>
        <v>Safety</v>
      </c>
      <c r="QL16" s="361" t="str">
        <f t="shared" si="24"/>
        <v>Safety</v>
      </c>
      <c r="QM16" s="361" t="str">
        <f t="shared" si="24"/>
        <v>Safety</v>
      </c>
      <c r="QN16" s="361" t="str">
        <f t="shared" si="24"/>
        <v>Safety</v>
      </c>
      <c r="QO16" s="361" t="str">
        <f t="shared" si="24"/>
        <v>Safety</v>
      </c>
      <c r="QP16" s="361" t="str">
        <f t="shared" si="24"/>
        <v>Safety</v>
      </c>
      <c r="QQ16" s="361" t="str">
        <f t="shared" si="24"/>
        <v>Safety</v>
      </c>
      <c r="QR16" s="361" t="str">
        <f t="shared" si="24"/>
        <v>Safety</v>
      </c>
      <c r="QS16" s="361" t="str">
        <f t="shared" si="24"/>
        <v>Safety</v>
      </c>
      <c r="QT16" s="361" t="str">
        <f t="shared" si="24"/>
        <v>Safety</v>
      </c>
      <c r="QU16" s="361" t="str">
        <f t="shared" si="24"/>
        <v>Safety</v>
      </c>
      <c r="QV16" s="361" t="e">
        <f t="shared" si="24"/>
        <v>#VALUE!</v>
      </c>
      <c r="QW16" s="361" t="str">
        <f t="shared" si="24"/>
        <v>Safety</v>
      </c>
      <c r="QX16" s="361" t="str">
        <f t="shared" si="24"/>
        <v>Safety</v>
      </c>
      <c r="QY16" s="361" t="str">
        <f t="shared" si="24"/>
        <v>Safety</v>
      </c>
      <c r="QZ16" s="361" t="str">
        <f t="shared" si="24"/>
        <v>Safety</v>
      </c>
      <c r="RA16" s="361" t="str">
        <f t="shared" si="24"/>
        <v>Safety</v>
      </c>
      <c r="RB16" s="361" t="str">
        <f t="shared" si="24"/>
        <v>Safety</v>
      </c>
      <c r="RC16" s="361" t="str">
        <f t="shared" si="24"/>
        <v>Safety</v>
      </c>
      <c r="RD16" s="361" t="str">
        <f t="shared" si="24"/>
        <v>Safety</v>
      </c>
      <c r="RE16" s="361" t="str">
        <f t="shared" si="24"/>
        <v>Safety</v>
      </c>
      <c r="RF16" s="361" t="str">
        <f t="shared" si="24"/>
        <v>Safety</v>
      </c>
      <c r="RG16" s="361" t="str">
        <f t="shared" ref="RG16:TR16" si="25">TRIM(_xlfn.TEXTAFTER(_xlfn.TEXTBEFORE(RG26, "Risk",1,1,1), RG$17,1,1,1))</f>
        <v>Safety</v>
      </c>
      <c r="RH16" s="361" t="str">
        <f t="shared" si="25"/>
        <v>Safety</v>
      </c>
      <c r="RI16" s="361" t="str">
        <f t="shared" si="25"/>
        <v>Safety</v>
      </c>
      <c r="RJ16" s="361" t="str">
        <f t="shared" si="25"/>
        <v>Safety</v>
      </c>
      <c r="RK16" s="361" t="str">
        <f t="shared" si="25"/>
        <v>Safety</v>
      </c>
      <c r="RL16" s="361" t="str">
        <f t="shared" si="25"/>
        <v>Safety</v>
      </c>
      <c r="RM16" s="361" t="str">
        <f t="shared" si="25"/>
        <v>Safety</v>
      </c>
      <c r="RN16" s="361" t="str">
        <f t="shared" si="25"/>
        <v>Safety</v>
      </c>
      <c r="RO16" s="361" t="str">
        <f t="shared" si="25"/>
        <v>Safety</v>
      </c>
      <c r="RP16" s="361" t="str">
        <f t="shared" si="25"/>
        <v>Safety</v>
      </c>
      <c r="RQ16" s="361" t="str">
        <f t="shared" si="25"/>
        <v>Safety</v>
      </c>
      <c r="RR16" s="361" t="str">
        <f t="shared" si="25"/>
        <v>Safety</v>
      </c>
      <c r="RS16" s="361" t="str">
        <f t="shared" si="25"/>
        <v>Safety</v>
      </c>
      <c r="RT16" s="361" t="str">
        <f t="shared" si="25"/>
        <v>Safety</v>
      </c>
      <c r="RU16" s="361" t="str">
        <f t="shared" si="25"/>
        <v>Safety</v>
      </c>
      <c r="RV16" s="361" t="str">
        <f t="shared" si="25"/>
        <v>Safety</v>
      </c>
      <c r="RW16" s="361" t="str">
        <f t="shared" si="25"/>
        <v>Safety</v>
      </c>
      <c r="RX16" s="361" t="str">
        <f t="shared" si="25"/>
        <v>Safety</v>
      </c>
      <c r="RY16" s="361" t="str">
        <f t="shared" si="25"/>
        <v>Safety</v>
      </c>
      <c r="RZ16" s="361" t="str">
        <f t="shared" si="25"/>
        <v>Safety</v>
      </c>
      <c r="SA16" s="361" t="e">
        <f t="shared" si="25"/>
        <v>#VALUE!</v>
      </c>
      <c r="SB16" s="361" t="str">
        <f t="shared" si="25"/>
        <v>Safety</v>
      </c>
      <c r="SC16" s="361" t="str">
        <f t="shared" si="25"/>
        <v>Safety</v>
      </c>
      <c r="SD16" s="361" t="str">
        <f t="shared" si="25"/>
        <v>Safety</v>
      </c>
      <c r="SE16" s="361" t="str">
        <f t="shared" si="25"/>
        <v>Safety</v>
      </c>
      <c r="SF16" s="361" t="str">
        <f t="shared" si="25"/>
        <v>Safety</v>
      </c>
      <c r="SG16" s="361" t="str">
        <f t="shared" si="25"/>
        <v>Safety</v>
      </c>
      <c r="SH16" s="361" t="str">
        <f t="shared" si="25"/>
        <v>Safety</v>
      </c>
      <c r="SI16" s="361" t="str">
        <f t="shared" si="25"/>
        <v>Safety</v>
      </c>
      <c r="SJ16" s="361" t="str">
        <f t="shared" si="25"/>
        <v>Safety</v>
      </c>
      <c r="SK16" s="361" t="str">
        <f t="shared" si="25"/>
        <v>Safety</v>
      </c>
      <c r="SL16" s="361" t="str">
        <f t="shared" si="25"/>
        <v>Safety</v>
      </c>
      <c r="SM16" s="361" t="str">
        <f t="shared" si="25"/>
        <v>Safety</v>
      </c>
      <c r="SN16" s="361" t="str">
        <f t="shared" si="25"/>
        <v>Safety</v>
      </c>
      <c r="SO16" s="361" t="str">
        <f t="shared" si="25"/>
        <v>Safety</v>
      </c>
      <c r="SP16" s="361" t="str">
        <f t="shared" si="25"/>
        <v>Safety</v>
      </c>
      <c r="SQ16" s="361" t="str">
        <f t="shared" si="25"/>
        <v>Safety</v>
      </c>
      <c r="SR16" s="361" t="str">
        <f t="shared" si="25"/>
        <v>Safety</v>
      </c>
      <c r="SS16" s="361" t="str">
        <f t="shared" si="25"/>
        <v>Safety</v>
      </c>
      <c r="ST16" s="361" t="str">
        <f t="shared" si="25"/>
        <v>Safety</v>
      </c>
      <c r="SU16" s="361" t="str">
        <f t="shared" si="25"/>
        <v>Safety</v>
      </c>
      <c r="SV16" s="361" t="str">
        <f t="shared" si="25"/>
        <v>Safety</v>
      </c>
      <c r="SW16" s="361" t="str">
        <f t="shared" si="25"/>
        <v>Safety</v>
      </c>
      <c r="SX16" s="361" t="str">
        <f t="shared" si="25"/>
        <v>Safety</v>
      </c>
      <c r="SY16" s="361" t="str">
        <f t="shared" si="25"/>
        <v>Safety</v>
      </c>
      <c r="SZ16" s="361" t="str">
        <f t="shared" si="25"/>
        <v>Safety</v>
      </c>
      <c r="TA16" s="361" t="str">
        <f t="shared" si="25"/>
        <v>Safety</v>
      </c>
      <c r="TB16" s="361" t="str">
        <f t="shared" si="25"/>
        <v>Safety</v>
      </c>
      <c r="TC16" s="361" t="str">
        <f t="shared" si="25"/>
        <v>Safety</v>
      </c>
      <c r="TD16" s="361" t="str">
        <f t="shared" si="25"/>
        <v>Safety</v>
      </c>
      <c r="TE16" s="361" t="str">
        <f t="shared" si="25"/>
        <v>Safety</v>
      </c>
      <c r="TF16" s="361" t="e">
        <f t="shared" si="25"/>
        <v>#VALUE!</v>
      </c>
      <c r="TG16" s="361" t="str">
        <f t="shared" si="25"/>
        <v>Environment</v>
      </c>
      <c r="TH16" s="361" t="str">
        <f t="shared" si="25"/>
        <v>Environment</v>
      </c>
      <c r="TI16" s="361" t="str">
        <f t="shared" si="25"/>
        <v>Environment</v>
      </c>
      <c r="TJ16" s="361" t="str">
        <f t="shared" si="25"/>
        <v>Environment</v>
      </c>
      <c r="TK16" s="361" t="str">
        <f t="shared" si="25"/>
        <v>Environment</v>
      </c>
      <c r="TL16" s="361" t="str">
        <f t="shared" si="25"/>
        <v>Environment</v>
      </c>
      <c r="TM16" s="361" t="str">
        <f t="shared" si="25"/>
        <v>Environment</v>
      </c>
      <c r="TN16" s="361" t="str">
        <f t="shared" si="25"/>
        <v>Environment</v>
      </c>
      <c r="TO16" s="361" t="str">
        <f t="shared" si="25"/>
        <v>Environment</v>
      </c>
      <c r="TP16" s="361" t="str">
        <f t="shared" si="25"/>
        <v>Environment</v>
      </c>
      <c r="TQ16" s="361" t="str">
        <f t="shared" si="25"/>
        <v>Environment</v>
      </c>
      <c r="TR16" s="361" t="str">
        <f t="shared" si="25"/>
        <v>Environment</v>
      </c>
      <c r="TS16" s="361" t="str">
        <f t="shared" ref="TS16:WD16" si="26">TRIM(_xlfn.TEXTAFTER(_xlfn.TEXTBEFORE(TS26, "Risk",1,1,1), TS$17,1,1,1))</f>
        <v>Environment</v>
      </c>
      <c r="TT16" s="361" t="str">
        <f t="shared" si="26"/>
        <v>Environment</v>
      </c>
      <c r="TU16" s="361" t="str">
        <f t="shared" si="26"/>
        <v>Environment</v>
      </c>
      <c r="TV16" s="361" t="str">
        <f t="shared" si="26"/>
        <v>Environment</v>
      </c>
      <c r="TW16" s="361" t="str">
        <f t="shared" si="26"/>
        <v>Environment</v>
      </c>
      <c r="TX16" s="361" t="str">
        <f t="shared" si="26"/>
        <v>Environment</v>
      </c>
      <c r="TY16" s="361" t="str">
        <f t="shared" si="26"/>
        <v>Environment</v>
      </c>
      <c r="TZ16" s="361" t="str">
        <f t="shared" si="26"/>
        <v>Environment</v>
      </c>
      <c r="UA16" s="361" t="str">
        <f t="shared" si="26"/>
        <v>Environment</v>
      </c>
      <c r="UB16" s="361" t="str">
        <f t="shared" si="26"/>
        <v>Environment</v>
      </c>
      <c r="UC16" s="361" t="str">
        <f t="shared" si="26"/>
        <v>Environment</v>
      </c>
      <c r="UD16" s="361" t="str">
        <f t="shared" si="26"/>
        <v>Environment</v>
      </c>
      <c r="UE16" s="361" t="str">
        <f t="shared" si="26"/>
        <v>Environment</v>
      </c>
      <c r="UF16" s="361" t="str">
        <f t="shared" si="26"/>
        <v>Environment</v>
      </c>
      <c r="UG16" s="361" t="str">
        <f t="shared" si="26"/>
        <v>Environment</v>
      </c>
      <c r="UH16" s="361" t="str">
        <f t="shared" si="26"/>
        <v>Environment</v>
      </c>
      <c r="UI16" s="361" t="str">
        <f t="shared" si="26"/>
        <v>Environment</v>
      </c>
      <c r="UJ16" s="361" t="str">
        <f t="shared" si="26"/>
        <v>Environment</v>
      </c>
      <c r="UK16" s="361" t="e">
        <f t="shared" si="26"/>
        <v>#VALUE!</v>
      </c>
      <c r="UL16" s="361" t="str">
        <f t="shared" si="26"/>
        <v>Environment</v>
      </c>
      <c r="UM16" s="361" t="str">
        <f t="shared" si="26"/>
        <v>Environment</v>
      </c>
      <c r="UN16" s="361" t="str">
        <f t="shared" si="26"/>
        <v>Environment</v>
      </c>
      <c r="UO16" s="361" t="str">
        <f t="shared" si="26"/>
        <v>Environment</v>
      </c>
      <c r="UP16" s="361" t="str">
        <f t="shared" si="26"/>
        <v>Environment</v>
      </c>
      <c r="UQ16" s="361" t="str">
        <f t="shared" si="26"/>
        <v>Environment</v>
      </c>
      <c r="UR16" s="361" t="str">
        <f t="shared" si="26"/>
        <v>Environment</v>
      </c>
      <c r="US16" s="361" t="str">
        <f t="shared" si="26"/>
        <v>Environment</v>
      </c>
      <c r="UT16" s="361" t="str">
        <f t="shared" si="26"/>
        <v>Environment</v>
      </c>
      <c r="UU16" s="361" t="str">
        <f t="shared" si="26"/>
        <v>Environment</v>
      </c>
      <c r="UV16" s="361" t="str">
        <f t="shared" si="26"/>
        <v>Environment</v>
      </c>
      <c r="UW16" s="361" t="str">
        <f t="shared" si="26"/>
        <v>Environment</v>
      </c>
      <c r="UX16" s="361" t="str">
        <f t="shared" si="26"/>
        <v>Environment</v>
      </c>
      <c r="UY16" s="361" t="str">
        <f t="shared" si="26"/>
        <v>Environment</v>
      </c>
      <c r="UZ16" s="361" t="str">
        <f t="shared" si="26"/>
        <v>Environment</v>
      </c>
      <c r="VA16" s="361" t="str">
        <f t="shared" si="26"/>
        <v>Environment</v>
      </c>
      <c r="VB16" s="361" t="str">
        <f t="shared" si="26"/>
        <v>Environment</v>
      </c>
      <c r="VC16" s="361" t="str">
        <f t="shared" si="26"/>
        <v>Environment</v>
      </c>
      <c r="VD16" s="361" t="str">
        <f t="shared" si="26"/>
        <v>Environment</v>
      </c>
      <c r="VE16" s="361" t="str">
        <f t="shared" si="26"/>
        <v>Environment</v>
      </c>
      <c r="VF16" s="361" t="str">
        <f t="shared" si="26"/>
        <v>Environment</v>
      </c>
      <c r="VG16" s="361" t="str">
        <f t="shared" si="26"/>
        <v>Environment</v>
      </c>
      <c r="VH16" s="361" t="str">
        <f t="shared" si="26"/>
        <v>Environment</v>
      </c>
      <c r="VI16" s="361" t="str">
        <f t="shared" si="26"/>
        <v>Environment</v>
      </c>
      <c r="VJ16" s="361" t="str">
        <f t="shared" si="26"/>
        <v>Environment</v>
      </c>
      <c r="VK16" s="361" t="str">
        <f t="shared" si="26"/>
        <v>Environment</v>
      </c>
      <c r="VL16" s="361" t="str">
        <f t="shared" si="26"/>
        <v>Environment</v>
      </c>
      <c r="VM16" s="361" t="str">
        <f t="shared" si="26"/>
        <v>Environment</v>
      </c>
      <c r="VN16" s="361" t="str">
        <f t="shared" si="26"/>
        <v>Environment</v>
      </c>
      <c r="VO16" s="361" t="str">
        <f t="shared" si="26"/>
        <v>Environment</v>
      </c>
      <c r="VP16" s="361" t="e">
        <f t="shared" si="26"/>
        <v>#VALUE!</v>
      </c>
      <c r="VQ16" s="361" t="str">
        <f t="shared" si="26"/>
        <v>Environment</v>
      </c>
      <c r="VR16" s="361" t="str">
        <f t="shared" si="26"/>
        <v>Environment</v>
      </c>
      <c r="VS16" s="361" t="str">
        <f t="shared" si="26"/>
        <v>Environment</v>
      </c>
      <c r="VT16" s="361" t="str">
        <f t="shared" si="26"/>
        <v>Environment</v>
      </c>
      <c r="VU16" s="361" t="str">
        <f t="shared" si="26"/>
        <v>Environment</v>
      </c>
      <c r="VV16" s="361" t="str">
        <f t="shared" si="26"/>
        <v>Environment</v>
      </c>
      <c r="VW16" s="361" t="str">
        <f t="shared" si="26"/>
        <v>Environment</v>
      </c>
      <c r="VX16" s="361" t="str">
        <f t="shared" si="26"/>
        <v>Environment</v>
      </c>
      <c r="VY16" s="361" t="str">
        <f t="shared" si="26"/>
        <v>Environment</v>
      </c>
      <c r="VZ16" s="361" t="str">
        <f t="shared" si="26"/>
        <v>Environment</v>
      </c>
      <c r="WA16" s="361" t="str">
        <f t="shared" si="26"/>
        <v>Environment</v>
      </c>
      <c r="WB16" s="361" t="str">
        <f t="shared" si="26"/>
        <v>Environment</v>
      </c>
      <c r="WC16" s="361" t="str">
        <f t="shared" si="26"/>
        <v>Environment</v>
      </c>
      <c r="WD16" s="361" t="str">
        <f t="shared" si="26"/>
        <v>Environment</v>
      </c>
      <c r="WE16" s="361" t="str">
        <f t="shared" ref="WE16:YP16" si="27">TRIM(_xlfn.TEXTAFTER(_xlfn.TEXTBEFORE(WE26, "Risk",1,1,1), WE$17,1,1,1))</f>
        <v>Environment</v>
      </c>
      <c r="WF16" s="361" t="str">
        <f t="shared" si="27"/>
        <v>Environment</v>
      </c>
      <c r="WG16" s="361" t="str">
        <f t="shared" si="27"/>
        <v>Environment</v>
      </c>
      <c r="WH16" s="361" t="str">
        <f t="shared" si="27"/>
        <v>Environment</v>
      </c>
      <c r="WI16" s="361" t="str">
        <f t="shared" si="27"/>
        <v>Environment</v>
      </c>
      <c r="WJ16" s="361" t="str">
        <f t="shared" si="27"/>
        <v>Environment</v>
      </c>
      <c r="WK16" s="361" t="str">
        <f t="shared" si="27"/>
        <v>Environment</v>
      </c>
      <c r="WL16" s="361" t="str">
        <f t="shared" si="27"/>
        <v>Environment</v>
      </c>
      <c r="WM16" s="361" t="str">
        <f t="shared" si="27"/>
        <v>Environment</v>
      </c>
      <c r="WN16" s="361" t="str">
        <f t="shared" si="27"/>
        <v>Environment</v>
      </c>
      <c r="WO16" s="361" t="str">
        <f t="shared" si="27"/>
        <v>Environment</v>
      </c>
      <c r="WP16" s="361" t="str">
        <f t="shared" si="27"/>
        <v>Environment</v>
      </c>
      <c r="WQ16" s="361" t="str">
        <f t="shared" si="27"/>
        <v>Environment</v>
      </c>
      <c r="WR16" s="361" t="str">
        <f t="shared" si="27"/>
        <v>Environment</v>
      </c>
      <c r="WS16" s="361" t="str">
        <f t="shared" si="27"/>
        <v>Environment</v>
      </c>
      <c r="WT16" s="361" t="str">
        <f t="shared" si="27"/>
        <v>Environment</v>
      </c>
      <c r="WU16" s="361" t="e">
        <f t="shared" si="27"/>
        <v>#VALUE!</v>
      </c>
      <c r="WV16" s="361" t="str">
        <f t="shared" si="27"/>
        <v>NP</v>
      </c>
      <c r="WW16" s="361" t="str">
        <f t="shared" si="27"/>
        <v>NP</v>
      </c>
      <c r="WX16" s="361" t="str">
        <f t="shared" si="27"/>
        <v>NP</v>
      </c>
      <c r="WY16" s="361" t="str">
        <f t="shared" si="27"/>
        <v>NP</v>
      </c>
      <c r="WZ16" s="361" t="str">
        <f t="shared" si="27"/>
        <v>NP</v>
      </c>
      <c r="XA16" s="361" t="str">
        <f t="shared" si="27"/>
        <v>NP</v>
      </c>
      <c r="XB16" s="361" t="str">
        <f t="shared" si="27"/>
        <v>NP</v>
      </c>
      <c r="XC16" s="361" t="str">
        <f t="shared" si="27"/>
        <v>NP</v>
      </c>
      <c r="XD16" s="361" t="str">
        <f t="shared" si="27"/>
        <v>NP</v>
      </c>
      <c r="XE16" s="361" t="str">
        <f t="shared" si="27"/>
        <v>NP</v>
      </c>
      <c r="XF16" s="361" t="str">
        <f t="shared" si="27"/>
        <v>NP</v>
      </c>
      <c r="XG16" s="361" t="str">
        <f t="shared" si="27"/>
        <v>NP</v>
      </c>
      <c r="XH16" s="361" t="str">
        <f t="shared" si="27"/>
        <v>NP</v>
      </c>
      <c r="XI16" s="361" t="str">
        <f t="shared" si="27"/>
        <v>NP</v>
      </c>
      <c r="XJ16" s="361" t="str">
        <f t="shared" si="27"/>
        <v>NP</v>
      </c>
      <c r="XK16" s="361" t="str">
        <f t="shared" si="27"/>
        <v>NP</v>
      </c>
      <c r="XL16" s="361" t="str">
        <f t="shared" si="27"/>
        <v>NP</v>
      </c>
      <c r="XM16" s="361" t="str">
        <f t="shared" si="27"/>
        <v>NP</v>
      </c>
      <c r="XN16" s="361" t="str">
        <f t="shared" si="27"/>
        <v>NP</v>
      </c>
      <c r="XO16" s="361" t="str">
        <f t="shared" si="27"/>
        <v>NP</v>
      </c>
      <c r="XP16" s="361" t="str">
        <f t="shared" si="27"/>
        <v>NP</v>
      </c>
      <c r="XQ16" s="361" t="str">
        <f t="shared" si="27"/>
        <v>NP</v>
      </c>
      <c r="XR16" s="361" t="str">
        <f t="shared" si="27"/>
        <v>NP</v>
      </c>
      <c r="XS16" s="361" t="str">
        <f t="shared" si="27"/>
        <v>NP</v>
      </c>
      <c r="XT16" s="361" t="str">
        <f t="shared" si="27"/>
        <v>NP</v>
      </c>
      <c r="XU16" s="361" t="str">
        <f t="shared" si="27"/>
        <v>NP</v>
      </c>
      <c r="XV16" s="361" t="str">
        <f t="shared" si="27"/>
        <v>NP</v>
      </c>
      <c r="XW16" s="361" t="str">
        <f t="shared" si="27"/>
        <v>NP</v>
      </c>
      <c r="XX16" s="361" t="str">
        <f t="shared" si="27"/>
        <v>NP</v>
      </c>
      <c r="XY16" s="361" t="str">
        <f t="shared" si="27"/>
        <v>NP</v>
      </c>
      <c r="XZ16" s="361" t="e">
        <f t="shared" si="27"/>
        <v>#VALUE!</v>
      </c>
      <c r="YA16" s="361" t="str">
        <f t="shared" si="27"/>
        <v>NP</v>
      </c>
      <c r="YB16" s="361" t="str">
        <f t="shared" si="27"/>
        <v>NP</v>
      </c>
      <c r="YC16" s="361" t="str">
        <f t="shared" si="27"/>
        <v>NP</v>
      </c>
      <c r="YD16" s="361" t="str">
        <f t="shared" si="27"/>
        <v>NP</v>
      </c>
      <c r="YE16" s="361" t="str">
        <f t="shared" si="27"/>
        <v>NP</v>
      </c>
      <c r="YF16" s="361" t="str">
        <f t="shared" si="27"/>
        <v>NP</v>
      </c>
      <c r="YG16" s="361" t="str">
        <f t="shared" si="27"/>
        <v>NP</v>
      </c>
      <c r="YH16" s="361" t="str">
        <f t="shared" si="27"/>
        <v>NP</v>
      </c>
      <c r="YI16" s="361" t="str">
        <f t="shared" si="27"/>
        <v>NP</v>
      </c>
      <c r="YJ16" s="361" t="str">
        <f t="shared" si="27"/>
        <v>NP</v>
      </c>
      <c r="YK16" s="361" t="str">
        <f t="shared" si="27"/>
        <v>NP</v>
      </c>
      <c r="YL16" s="361" t="str">
        <f t="shared" si="27"/>
        <v>NP</v>
      </c>
      <c r="YM16" s="361" t="str">
        <f t="shared" si="27"/>
        <v>NP</v>
      </c>
      <c r="YN16" s="361" t="str">
        <f t="shared" si="27"/>
        <v>NP</v>
      </c>
      <c r="YO16" s="361" t="str">
        <f t="shared" si="27"/>
        <v>NP</v>
      </c>
      <c r="YP16" s="361" t="str">
        <f t="shared" si="27"/>
        <v>NP</v>
      </c>
      <c r="YQ16" s="361" t="str">
        <f t="shared" ref="YQ16:ABB16" si="28">TRIM(_xlfn.TEXTAFTER(_xlfn.TEXTBEFORE(YQ26, "Risk",1,1,1), YQ$17,1,1,1))</f>
        <v>NP</v>
      </c>
      <c r="YR16" s="361" t="str">
        <f t="shared" si="28"/>
        <v>NP</v>
      </c>
      <c r="YS16" s="361" t="str">
        <f t="shared" si="28"/>
        <v>NP</v>
      </c>
      <c r="YT16" s="361" t="str">
        <f t="shared" si="28"/>
        <v>NP</v>
      </c>
      <c r="YU16" s="361" t="str">
        <f t="shared" si="28"/>
        <v>NP</v>
      </c>
      <c r="YV16" s="361" t="str">
        <f t="shared" si="28"/>
        <v>NP</v>
      </c>
      <c r="YW16" s="361" t="str">
        <f t="shared" si="28"/>
        <v>NP</v>
      </c>
      <c r="YX16" s="361" t="str">
        <f t="shared" si="28"/>
        <v>NP</v>
      </c>
      <c r="YY16" s="361" t="str">
        <f t="shared" si="28"/>
        <v>NP</v>
      </c>
      <c r="YZ16" s="361" t="str">
        <f t="shared" si="28"/>
        <v>NP</v>
      </c>
      <c r="ZA16" s="361" t="str">
        <f t="shared" si="28"/>
        <v>NP</v>
      </c>
      <c r="ZB16" s="361" t="str">
        <f t="shared" si="28"/>
        <v>NP</v>
      </c>
      <c r="ZC16" s="361" t="str">
        <f t="shared" si="28"/>
        <v>NP</v>
      </c>
      <c r="ZD16" s="361" t="str">
        <f t="shared" si="28"/>
        <v>NP</v>
      </c>
      <c r="ZE16" s="361" t="e">
        <f t="shared" si="28"/>
        <v>#VALUE!</v>
      </c>
      <c r="ZF16" s="361" t="str">
        <f t="shared" si="28"/>
        <v>NP</v>
      </c>
      <c r="ZG16" s="361" t="str">
        <f t="shared" si="28"/>
        <v>NP</v>
      </c>
      <c r="ZH16" s="361" t="str">
        <f t="shared" si="28"/>
        <v>NP</v>
      </c>
      <c r="ZI16" s="361" t="str">
        <f t="shared" si="28"/>
        <v>NP</v>
      </c>
      <c r="ZJ16" s="361" t="str">
        <f t="shared" si="28"/>
        <v>NP</v>
      </c>
      <c r="ZK16" s="361" t="str">
        <f t="shared" si="28"/>
        <v>NP</v>
      </c>
      <c r="ZL16" s="361" t="str">
        <f t="shared" si="28"/>
        <v>NP</v>
      </c>
      <c r="ZM16" s="361" t="str">
        <f t="shared" si="28"/>
        <v>NP</v>
      </c>
      <c r="ZN16" s="361" t="str">
        <f t="shared" si="28"/>
        <v>NP</v>
      </c>
      <c r="ZO16" s="361" t="str">
        <f t="shared" si="28"/>
        <v>NP</v>
      </c>
      <c r="ZP16" s="361" t="str">
        <f t="shared" si="28"/>
        <v>NP</v>
      </c>
      <c r="ZQ16" s="361" t="str">
        <f t="shared" si="28"/>
        <v>NP</v>
      </c>
      <c r="ZR16" s="361" t="str">
        <f t="shared" si="28"/>
        <v>NP</v>
      </c>
      <c r="ZS16" s="361" t="str">
        <f t="shared" si="28"/>
        <v>NP</v>
      </c>
      <c r="ZT16" s="361" t="str">
        <f t="shared" si="28"/>
        <v>NP</v>
      </c>
      <c r="ZU16" s="361" t="str">
        <f t="shared" si="28"/>
        <v>NP</v>
      </c>
      <c r="ZV16" s="361" t="str">
        <f t="shared" si="28"/>
        <v>NP</v>
      </c>
      <c r="ZW16" s="361" t="str">
        <f t="shared" si="28"/>
        <v>NP</v>
      </c>
      <c r="ZX16" s="361" t="str">
        <f t="shared" si="28"/>
        <v>NP</v>
      </c>
      <c r="ZY16" s="361" t="str">
        <f t="shared" si="28"/>
        <v>NP</v>
      </c>
      <c r="ZZ16" s="361" t="str">
        <f t="shared" si="28"/>
        <v>NP</v>
      </c>
      <c r="AAA16" s="361" t="str">
        <f t="shared" si="28"/>
        <v>NP</v>
      </c>
      <c r="AAB16" s="361" t="str">
        <f t="shared" si="28"/>
        <v>NP</v>
      </c>
      <c r="AAC16" s="361" t="str">
        <f t="shared" si="28"/>
        <v>NP</v>
      </c>
      <c r="AAD16" s="361" t="str">
        <f t="shared" si="28"/>
        <v>NP</v>
      </c>
      <c r="AAE16" s="361" t="str">
        <f t="shared" si="28"/>
        <v>NP</v>
      </c>
      <c r="AAF16" s="361" t="str">
        <f t="shared" si="28"/>
        <v>NP</v>
      </c>
      <c r="AAG16" s="361" t="str">
        <f t="shared" si="28"/>
        <v>NP</v>
      </c>
      <c r="AAH16" s="361" t="str">
        <f t="shared" si="28"/>
        <v>NP</v>
      </c>
      <c r="AAI16" s="361" t="str">
        <f t="shared" si="28"/>
        <v>NP</v>
      </c>
      <c r="AAJ16" s="361" t="e">
        <f t="shared" si="28"/>
        <v>#VALUE!</v>
      </c>
      <c r="AAK16" s="361" t="str">
        <f t="shared" si="28"/>
        <v/>
      </c>
      <c r="AAL16" s="361" t="str">
        <f t="shared" si="28"/>
        <v/>
      </c>
      <c r="AAM16" s="361" t="str">
        <f t="shared" si="28"/>
        <v/>
      </c>
      <c r="AAN16" s="361" t="str">
        <f t="shared" si="28"/>
        <v/>
      </c>
      <c r="AAO16" s="361" t="str">
        <f t="shared" si="28"/>
        <v/>
      </c>
      <c r="AAP16" s="361" t="str">
        <f t="shared" si="28"/>
        <v/>
      </c>
      <c r="AAQ16" s="361" t="str">
        <f t="shared" si="28"/>
        <v/>
      </c>
      <c r="AAR16" s="361" t="str">
        <f t="shared" si="28"/>
        <v/>
      </c>
      <c r="AAS16" s="361" t="str">
        <f t="shared" si="28"/>
        <v/>
      </c>
      <c r="AAT16" s="361" t="str">
        <f t="shared" si="28"/>
        <v/>
      </c>
      <c r="AAU16" s="361" t="str">
        <f t="shared" si="28"/>
        <v/>
      </c>
      <c r="AAV16" s="361" t="str">
        <f t="shared" si="28"/>
        <v/>
      </c>
      <c r="AAW16" s="361" t="str">
        <f t="shared" si="28"/>
        <v/>
      </c>
      <c r="AAX16" s="361" t="str">
        <f t="shared" si="28"/>
        <v/>
      </c>
      <c r="AAY16" s="361" t="str">
        <f t="shared" si="28"/>
        <v/>
      </c>
      <c r="AAZ16" s="361" t="str">
        <f t="shared" si="28"/>
        <v/>
      </c>
      <c r="ABA16" s="361" t="str">
        <f t="shared" si="28"/>
        <v/>
      </c>
      <c r="ABB16" s="361" t="str">
        <f t="shared" si="28"/>
        <v/>
      </c>
      <c r="ABC16" s="361" t="str">
        <f t="shared" ref="ABC16:ABN16" si="29">TRIM(_xlfn.TEXTAFTER(_xlfn.TEXTBEFORE(ABC26, "Risk",1,1,1), ABC$17,1,1,1))</f>
        <v/>
      </c>
      <c r="ABD16" s="361" t="str">
        <f t="shared" si="29"/>
        <v/>
      </c>
      <c r="ABE16" s="361" t="str">
        <f t="shared" si="29"/>
        <v/>
      </c>
      <c r="ABF16" s="361" t="str">
        <f t="shared" si="29"/>
        <v/>
      </c>
      <c r="ABG16" s="361" t="str">
        <f t="shared" si="29"/>
        <v/>
      </c>
      <c r="ABH16" s="361" t="str">
        <f t="shared" si="29"/>
        <v/>
      </c>
      <c r="ABI16" s="361" t="str">
        <f t="shared" si="29"/>
        <v/>
      </c>
      <c r="ABJ16" s="361" t="str">
        <f t="shared" si="29"/>
        <v/>
      </c>
      <c r="ABK16" s="361" t="str">
        <f t="shared" si="29"/>
        <v/>
      </c>
      <c r="ABL16" s="361" t="str">
        <f t="shared" si="29"/>
        <v/>
      </c>
      <c r="ABM16" s="361" t="str">
        <f t="shared" si="29"/>
        <v/>
      </c>
      <c r="ABN16" s="361" t="str">
        <f t="shared" si="29"/>
        <v/>
      </c>
    </row>
    <row r="17" spans="1:760" x14ac:dyDescent="0.25">
      <c r="F17" s="358"/>
      <c r="G17" s="358"/>
      <c r="H17" s="358"/>
      <c r="I17" s="358"/>
      <c r="J17" s="358"/>
      <c r="K17" s="358"/>
      <c r="L17" s="358"/>
      <c r="M17" s="358"/>
      <c r="N17" s="358"/>
      <c r="O17" s="358"/>
      <c r="P17" s="358"/>
      <c r="Q17" s="358"/>
      <c r="R17" s="358"/>
      <c r="S17" s="358"/>
      <c r="T17" s="358"/>
      <c r="U17" s="358"/>
      <c r="V17" s="358"/>
      <c r="W17" s="358"/>
      <c r="X17" s="358"/>
      <c r="Y17" s="358"/>
      <c r="Z17" s="358"/>
      <c r="AA17" s="358"/>
      <c r="AB17" s="358"/>
      <c r="AC17" s="358"/>
      <c r="AD17" s="358"/>
      <c r="AE17" s="358"/>
      <c r="AF17" s="358"/>
      <c r="AG17" s="358"/>
      <c r="AH17" s="358"/>
      <c r="AI17" s="358"/>
      <c r="AJ17" s="358"/>
      <c r="AK17" s="358"/>
      <c r="AL17" s="358"/>
      <c r="AM17" s="358"/>
      <c r="AN17" s="358"/>
      <c r="AO17" s="358"/>
      <c r="AP17" s="358"/>
      <c r="AQ17" s="358"/>
      <c r="AR17" s="358"/>
      <c r="AS17" s="358"/>
      <c r="AT17" s="358"/>
      <c r="AU17" s="358"/>
      <c r="AV17" s="358"/>
      <c r="AW17" s="358"/>
      <c r="AX17" s="358"/>
      <c r="AY17" s="358"/>
      <c r="AZ17" s="358"/>
      <c r="BA17" s="358"/>
      <c r="BB17" s="358"/>
      <c r="BC17" s="358"/>
      <c r="BD17" s="358"/>
      <c r="BE17" s="358"/>
      <c r="BF17" s="358"/>
      <c r="BG17" s="358"/>
      <c r="BH17" s="359"/>
      <c r="BI17" s="358"/>
      <c r="BJ17" s="360"/>
      <c r="BK17" s="358"/>
      <c r="BL17" s="358"/>
      <c r="BM17" s="358"/>
      <c r="BN17" s="358"/>
      <c r="BO17" s="358"/>
      <c r="BP17" s="358"/>
      <c r="BQ17" s="358"/>
      <c r="BR17" s="358"/>
      <c r="BS17" s="358"/>
      <c r="BT17" s="358"/>
      <c r="BU17" s="358"/>
      <c r="BV17" s="358"/>
      <c r="BW17" s="358"/>
      <c r="BX17" s="358"/>
      <c r="BY17" s="358"/>
      <c r="BZ17" s="358"/>
      <c r="CA17" s="358"/>
      <c r="CB17" s="358"/>
      <c r="CC17" s="358"/>
      <c r="CD17" s="358"/>
      <c r="CE17" s="358"/>
      <c r="CF17" s="358"/>
      <c r="CG17" s="358"/>
      <c r="CH17" s="358"/>
      <c r="CI17" s="358"/>
      <c r="CJ17" s="358"/>
      <c r="CK17" s="358"/>
      <c r="CL17" s="358"/>
      <c r="CM17" s="358"/>
      <c r="CN17" s="358"/>
      <c r="CO17" s="358"/>
      <c r="CP17" s="358"/>
      <c r="CQ17" s="358"/>
      <c r="CR17" s="358"/>
      <c r="CS17" s="358"/>
      <c r="CT17" s="358"/>
      <c r="CU17" s="358"/>
      <c r="CV17" s="358"/>
      <c r="CW17" s="358"/>
      <c r="CX17" s="358"/>
      <c r="CY17" s="358"/>
      <c r="CZ17" s="358"/>
      <c r="DA17" s="358"/>
      <c r="DB17" s="358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  <c r="DN17" s="358"/>
      <c r="DO17" s="358"/>
      <c r="DP17" s="358"/>
      <c r="DQ17" s="358"/>
      <c r="DR17" s="358"/>
      <c r="DS17" s="358"/>
      <c r="DT17" s="358"/>
      <c r="DU17" s="358"/>
      <c r="DV17" s="358"/>
      <c r="DW17" s="358"/>
      <c r="DX17" s="358"/>
      <c r="DY17" s="358"/>
      <c r="DZ17" s="358"/>
      <c r="EA17" s="358"/>
      <c r="EB17" s="358"/>
      <c r="EC17" s="358"/>
      <c r="ED17" s="358"/>
      <c r="EE17" s="358"/>
      <c r="EF17" s="358"/>
      <c r="EG17" s="358"/>
      <c r="EH17" s="358"/>
      <c r="EI17" s="358"/>
      <c r="EJ17" s="358"/>
      <c r="EK17" s="358"/>
      <c r="EL17" s="358"/>
      <c r="EM17" s="358"/>
      <c r="EN17" s="358"/>
      <c r="EO17" s="358"/>
      <c r="EP17" s="358"/>
      <c r="EQ17" s="358"/>
      <c r="ER17" s="358"/>
      <c r="ES17" s="358"/>
      <c r="ET17" s="358"/>
      <c r="EU17" s="358"/>
      <c r="EV17" s="358"/>
      <c r="EW17" s="358"/>
      <c r="EX17" s="358"/>
      <c r="EY17" s="361" t="str">
        <f t="shared" ref="EY17:HJ17" si="30">IF(EY18="new", "New Asset", EY18)</f>
        <v>Future</v>
      </c>
      <c r="EZ17" s="361" t="str">
        <f t="shared" si="30"/>
        <v>Future</v>
      </c>
      <c r="FA17" s="361" t="str">
        <f t="shared" si="30"/>
        <v>Future</v>
      </c>
      <c r="FB17" s="361" t="str">
        <f t="shared" si="30"/>
        <v>Future</v>
      </c>
      <c r="FC17" s="361" t="str">
        <f t="shared" si="30"/>
        <v>Future</v>
      </c>
      <c r="FD17" s="361" t="str">
        <f t="shared" si="30"/>
        <v>Future</v>
      </c>
      <c r="FE17" s="361" t="str">
        <f t="shared" si="30"/>
        <v>Future</v>
      </c>
      <c r="FF17" s="361" t="str">
        <f t="shared" si="30"/>
        <v>Future</v>
      </c>
      <c r="FG17" s="361" t="str">
        <f t="shared" si="30"/>
        <v>Future</v>
      </c>
      <c r="FH17" s="361" t="str">
        <f t="shared" si="30"/>
        <v>Future</v>
      </c>
      <c r="FI17" s="361" t="str">
        <f t="shared" si="30"/>
        <v>Future</v>
      </c>
      <c r="FJ17" s="361" t="str">
        <f t="shared" si="30"/>
        <v>Future</v>
      </c>
      <c r="FK17" s="361" t="str">
        <f t="shared" si="30"/>
        <v>Future</v>
      </c>
      <c r="FL17" s="361" t="str">
        <f t="shared" si="30"/>
        <v>Future</v>
      </c>
      <c r="FM17" s="361" t="str">
        <f t="shared" si="30"/>
        <v>Future</v>
      </c>
      <c r="FN17" s="361" t="str">
        <f t="shared" si="30"/>
        <v>Future</v>
      </c>
      <c r="FO17" s="361" t="str">
        <f t="shared" si="30"/>
        <v>Future</v>
      </c>
      <c r="FP17" s="361" t="str">
        <f t="shared" si="30"/>
        <v>Future</v>
      </c>
      <c r="FQ17" s="361" t="str">
        <f t="shared" si="30"/>
        <v>Future</v>
      </c>
      <c r="FR17" s="361" t="str">
        <f t="shared" si="30"/>
        <v>Future</v>
      </c>
      <c r="FS17" s="361" t="str">
        <f t="shared" si="30"/>
        <v>Future</v>
      </c>
      <c r="FT17" s="361" t="str">
        <f t="shared" si="30"/>
        <v>Future</v>
      </c>
      <c r="FU17" s="361" t="str">
        <f t="shared" si="30"/>
        <v>Future</v>
      </c>
      <c r="FV17" s="361" t="str">
        <f t="shared" si="30"/>
        <v>Future</v>
      </c>
      <c r="FW17" s="361" t="str">
        <f t="shared" si="30"/>
        <v>Future</v>
      </c>
      <c r="FX17" s="361" t="str">
        <f t="shared" si="30"/>
        <v>Future</v>
      </c>
      <c r="FY17" s="361" t="str">
        <f t="shared" si="30"/>
        <v>Future</v>
      </c>
      <c r="FZ17" s="361" t="str">
        <f t="shared" si="30"/>
        <v>Future</v>
      </c>
      <c r="GA17" s="361" t="str">
        <f t="shared" si="30"/>
        <v>Future</v>
      </c>
      <c r="GB17" s="361" t="str">
        <f t="shared" si="30"/>
        <v>Future</v>
      </c>
      <c r="GC17" s="361" t="str">
        <f t="shared" si="30"/>
        <v>Future</v>
      </c>
      <c r="GD17" s="361" t="str">
        <f t="shared" si="30"/>
        <v>New Asset</v>
      </c>
      <c r="GE17" s="361" t="str">
        <f t="shared" si="30"/>
        <v>New Asset</v>
      </c>
      <c r="GF17" s="361" t="str">
        <f t="shared" si="30"/>
        <v>New Asset</v>
      </c>
      <c r="GG17" s="361" t="str">
        <f t="shared" si="30"/>
        <v>New Asset</v>
      </c>
      <c r="GH17" s="361" t="str">
        <f t="shared" si="30"/>
        <v>New Asset</v>
      </c>
      <c r="GI17" s="361" t="str">
        <f t="shared" si="30"/>
        <v>New Asset</v>
      </c>
      <c r="GJ17" s="361" t="str">
        <f t="shared" si="30"/>
        <v>New Asset</v>
      </c>
      <c r="GK17" s="361" t="str">
        <f t="shared" si="30"/>
        <v>New Asset</v>
      </c>
      <c r="GL17" s="361" t="str">
        <f t="shared" si="30"/>
        <v>New Asset</v>
      </c>
      <c r="GM17" s="361" t="str">
        <f t="shared" si="30"/>
        <v>New Asset</v>
      </c>
      <c r="GN17" s="361" t="str">
        <f t="shared" si="30"/>
        <v>New Asset</v>
      </c>
      <c r="GO17" s="361" t="str">
        <f t="shared" si="30"/>
        <v>New Asset</v>
      </c>
      <c r="GP17" s="361" t="str">
        <f t="shared" si="30"/>
        <v>New Asset</v>
      </c>
      <c r="GQ17" s="361" t="str">
        <f t="shared" si="30"/>
        <v>New Asset</v>
      </c>
      <c r="GR17" s="361" t="str">
        <f t="shared" si="30"/>
        <v>New Asset</v>
      </c>
      <c r="GS17" s="361" t="str">
        <f t="shared" si="30"/>
        <v>New Asset</v>
      </c>
      <c r="GT17" s="361" t="str">
        <f t="shared" si="30"/>
        <v>New Asset</v>
      </c>
      <c r="GU17" s="361" t="str">
        <f t="shared" si="30"/>
        <v>New Asset</v>
      </c>
      <c r="GV17" s="361" t="str">
        <f t="shared" si="30"/>
        <v>New Asset</v>
      </c>
      <c r="GW17" s="361" t="str">
        <f t="shared" si="30"/>
        <v>New Asset</v>
      </c>
      <c r="GX17" s="361" t="str">
        <f t="shared" si="30"/>
        <v>New Asset</v>
      </c>
      <c r="GY17" s="361" t="str">
        <f t="shared" si="30"/>
        <v>New Asset</v>
      </c>
      <c r="GZ17" s="361" t="str">
        <f t="shared" si="30"/>
        <v>New Asset</v>
      </c>
      <c r="HA17" s="361" t="str">
        <f t="shared" si="30"/>
        <v>New Asset</v>
      </c>
      <c r="HB17" s="361" t="str">
        <f t="shared" si="30"/>
        <v>New Asset</v>
      </c>
      <c r="HC17" s="361" t="str">
        <f t="shared" si="30"/>
        <v>New Asset</v>
      </c>
      <c r="HD17" s="361" t="str">
        <f t="shared" si="30"/>
        <v>New Asset</v>
      </c>
      <c r="HE17" s="361" t="str">
        <f t="shared" si="30"/>
        <v>New Asset</v>
      </c>
      <c r="HF17" s="361" t="str">
        <f t="shared" si="30"/>
        <v>New Asset</v>
      </c>
      <c r="HG17" s="361" t="str">
        <f t="shared" si="30"/>
        <v>New Asset</v>
      </c>
      <c r="HH17" s="361" t="str">
        <f t="shared" si="30"/>
        <v>New Asset</v>
      </c>
      <c r="HI17" s="361" t="str">
        <f t="shared" si="30"/>
        <v>Future</v>
      </c>
      <c r="HJ17" s="361" t="str">
        <f t="shared" si="30"/>
        <v>Future</v>
      </c>
      <c r="HK17" s="361" t="str">
        <f t="shared" ref="HK17:JV17" si="31">IF(HK18="new", "New Asset", HK18)</f>
        <v>Future</v>
      </c>
      <c r="HL17" s="361" t="str">
        <f t="shared" si="31"/>
        <v>Future</v>
      </c>
      <c r="HM17" s="361" t="str">
        <f t="shared" si="31"/>
        <v>Future</v>
      </c>
      <c r="HN17" s="361" t="str">
        <f t="shared" si="31"/>
        <v>Future</v>
      </c>
      <c r="HO17" s="361" t="str">
        <f t="shared" si="31"/>
        <v>Future</v>
      </c>
      <c r="HP17" s="361" t="str">
        <f t="shared" si="31"/>
        <v>Future</v>
      </c>
      <c r="HQ17" s="361" t="str">
        <f t="shared" si="31"/>
        <v>Future</v>
      </c>
      <c r="HR17" s="361" t="str">
        <f t="shared" si="31"/>
        <v>Future</v>
      </c>
      <c r="HS17" s="361" t="str">
        <f t="shared" si="31"/>
        <v>Future</v>
      </c>
      <c r="HT17" s="361" t="str">
        <f t="shared" si="31"/>
        <v>Future</v>
      </c>
      <c r="HU17" s="361" t="str">
        <f t="shared" si="31"/>
        <v>Future</v>
      </c>
      <c r="HV17" s="361" t="str">
        <f t="shared" si="31"/>
        <v>Future</v>
      </c>
      <c r="HW17" s="361" t="str">
        <f t="shared" si="31"/>
        <v>Future</v>
      </c>
      <c r="HX17" s="361" t="str">
        <f t="shared" si="31"/>
        <v>Future</v>
      </c>
      <c r="HY17" s="361" t="str">
        <f t="shared" si="31"/>
        <v>Future</v>
      </c>
      <c r="HZ17" s="361" t="str">
        <f t="shared" si="31"/>
        <v>Future</v>
      </c>
      <c r="IA17" s="361" t="str">
        <f t="shared" si="31"/>
        <v>Future</v>
      </c>
      <c r="IB17" s="361" t="str">
        <f t="shared" si="31"/>
        <v>Future</v>
      </c>
      <c r="IC17" s="361" t="str">
        <f t="shared" si="31"/>
        <v>Future</v>
      </c>
      <c r="ID17" s="361" t="str">
        <f t="shared" si="31"/>
        <v>Future</v>
      </c>
      <c r="IE17" s="361" t="str">
        <f t="shared" si="31"/>
        <v>Future</v>
      </c>
      <c r="IF17" s="361" t="str">
        <f t="shared" si="31"/>
        <v>Future</v>
      </c>
      <c r="IG17" s="361" t="str">
        <f t="shared" si="31"/>
        <v>Future</v>
      </c>
      <c r="IH17" s="361" t="str">
        <f t="shared" si="31"/>
        <v>Future</v>
      </c>
      <c r="II17" s="361" t="str">
        <f t="shared" si="31"/>
        <v>Future</v>
      </c>
      <c r="IJ17" s="361" t="str">
        <f t="shared" si="31"/>
        <v>Future</v>
      </c>
      <c r="IK17" s="361" t="str">
        <f t="shared" si="31"/>
        <v>Future</v>
      </c>
      <c r="IL17" s="361" t="str">
        <f t="shared" si="31"/>
        <v>Future</v>
      </c>
      <c r="IM17" s="361" t="str">
        <f t="shared" si="31"/>
        <v>Future</v>
      </c>
      <c r="IN17" s="361" t="str">
        <f t="shared" si="31"/>
        <v>New Asset</v>
      </c>
      <c r="IO17" s="361" t="str">
        <f t="shared" si="31"/>
        <v>New Asset</v>
      </c>
      <c r="IP17" s="361" t="str">
        <f t="shared" si="31"/>
        <v>New Asset</v>
      </c>
      <c r="IQ17" s="361" t="str">
        <f t="shared" si="31"/>
        <v>New Asset</v>
      </c>
      <c r="IR17" s="361" t="str">
        <f t="shared" si="31"/>
        <v>New Asset</v>
      </c>
      <c r="IS17" s="361" t="str">
        <f t="shared" si="31"/>
        <v>New Asset</v>
      </c>
      <c r="IT17" s="361" t="str">
        <f t="shared" si="31"/>
        <v>New Asset</v>
      </c>
      <c r="IU17" s="361" t="str">
        <f t="shared" si="31"/>
        <v>New Asset</v>
      </c>
      <c r="IV17" s="361" t="str">
        <f t="shared" si="31"/>
        <v>New Asset</v>
      </c>
      <c r="IW17" s="361" t="str">
        <f t="shared" si="31"/>
        <v>New Asset</v>
      </c>
      <c r="IX17" s="361" t="str">
        <f t="shared" si="31"/>
        <v>New Asset</v>
      </c>
      <c r="IY17" s="361" t="str">
        <f t="shared" si="31"/>
        <v>New Asset</v>
      </c>
      <c r="IZ17" s="361" t="str">
        <f t="shared" si="31"/>
        <v>New Asset</v>
      </c>
      <c r="JA17" s="361" t="str">
        <f t="shared" si="31"/>
        <v>New Asset</v>
      </c>
      <c r="JB17" s="361" t="str">
        <f t="shared" si="31"/>
        <v>New Asset</v>
      </c>
      <c r="JC17" s="361" t="str">
        <f t="shared" si="31"/>
        <v>New Asset</v>
      </c>
      <c r="JD17" s="361" t="str">
        <f t="shared" si="31"/>
        <v>New Asset</v>
      </c>
      <c r="JE17" s="361" t="str">
        <f t="shared" si="31"/>
        <v>New Asset</v>
      </c>
      <c r="JF17" s="361" t="str">
        <f t="shared" si="31"/>
        <v>New Asset</v>
      </c>
      <c r="JG17" s="361" t="str">
        <f t="shared" si="31"/>
        <v>New Asset</v>
      </c>
      <c r="JH17" s="361" t="str">
        <f t="shared" si="31"/>
        <v>New Asset</v>
      </c>
      <c r="JI17" s="361" t="str">
        <f t="shared" si="31"/>
        <v>New Asset</v>
      </c>
      <c r="JJ17" s="361" t="str">
        <f t="shared" si="31"/>
        <v>New Asset</v>
      </c>
      <c r="JK17" s="361" t="str">
        <f t="shared" si="31"/>
        <v>New Asset</v>
      </c>
      <c r="JL17" s="361" t="str">
        <f t="shared" si="31"/>
        <v>New Asset</v>
      </c>
      <c r="JM17" s="361" t="str">
        <f t="shared" si="31"/>
        <v>New Asset</v>
      </c>
      <c r="JN17" s="361" t="str">
        <f t="shared" si="31"/>
        <v>New Asset</v>
      </c>
      <c r="JO17" s="361" t="str">
        <f t="shared" si="31"/>
        <v>New Asset</v>
      </c>
      <c r="JP17" s="361" t="str">
        <f t="shared" si="31"/>
        <v>New Asset</v>
      </c>
      <c r="JQ17" s="361" t="str">
        <f t="shared" si="31"/>
        <v>New Asset</v>
      </c>
      <c r="JR17" s="361" t="str">
        <f t="shared" si="31"/>
        <v>New Asset</v>
      </c>
      <c r="JS17" s="361" t="str">
        <f t="shared" si="31"/>
        <v>Delta</v>
      </c>
      <c r="JT17" s="361" t="str">
        <f t="shared" si="31"/>
        <v>Delta</v>
      </c>
      <c r="JU17" s="361" t="str">
        <f t="shared" si="31"/>
        <v>Delta</v>
      </c>
      <c r="JV17" s="361" t="str">
        <f t="shared" si="31"/>
        <v>Delta</v>
      </c>
      <c r="JW17" s="361" t="str">
        <f t="shared" ref="JW17:MH17" si="32">IF(JW18="new", "New Asset", JW18)</f>
        <v>Delta</v>
      </c>
      <c r="JX17" s="361" t="str">
        <f t="shared" si="32"/>
        <v>Delta</v>
      </c>
      <c r="JY17" s="361" t="str">
        <f t="shared" si="32"/>
        <v>Delta</v>
      </c>
      <c r="JZ17" s="361" t="str">
        <f t="shared" si="32"/>
        <v>Delta</v>
      </c>
      <c r="KA17" s="361" t="str">
        <f t="shared" si="32"/>
        <v>Delta</v>
      </c>
      <c r="KB17" s="361" t="str">
        <f t="shared" si="32"/>
        <v>Delta</v>
      </c>
      <c r="KC17" s="361" t="str">
        <f t="shared" si="32"/>
        <v>Delta</v>
      </c>
      <c r="KD17" s="361" t="str">
        <f t="shared" si="32"/>
        <v>Delta</v>
      </c>
      <c r="KE17" s="361" t="str">
        <f t="shared" si="32"/>
        <v>Delta</v>
      </c>
      <c r="KF17" s="361" t="str">
        <f t="shared" si="32"/>
        <v>Delta</v>
      </c>
      <c r="KG17" s="361" t="str">
        <f t="shared" si="32"/>
        <v>Delta</v>
      </c>
      <c r="KH17" s="361" t="str">
        <f t="shared" si="32"/>
        <v>Delta</v>
      </c>
      <c r="KI17" s="361" t="str">
        <f t="shared" si="32"/>
        <v>Delta</v>
      </c>
      <c r="KJ17" s="361" t="str">
        <f t="shared" si="32"/>
        <v>Delta</v>
      </c>
      <c r="KK17" s="361" t="str">
        <f t="shared" si="32"/>
        <v>Delta</v>
      </c>
      <c r="KL17" s="361" t="str">
        <f t="shared" si="32"/>
        <v>Delta</v>
      </c>
      <c r="KM17" s="361" t="str">
        <f t="shared" si="32"/>
        <v>Delta</v>
      </c>
      <c r="KN17" s="361" t="str">
        <f t="shared" si="32"/>
        <v>Delta</v>
      </c>
      <c r="KO17" s="361" t="str">
        <f t="shared" si="32"/>
        <v>Delta</v>
      </c>
      <c r="KP17" s="361" t="str">
        <f t="shared" si="32"/>
        <v>Delta</v>
      </c>
      <c r="KQ17" s="361" t="str">
        <f t="shared" si="32"/>
        <v>Delta</v>
      </c>
      <c r="KR17" s="361" t="str">
        <f t="shared" si="32"/>
        <v>Delta</v>
      </c>
      <c r="KS17" s="361" t="str">
        <f t="shared" si="32"/>
        <v>Delta</v>
      </c>
      <c r="KT17" s="361" t="str">
        <f t="shared" si="32"/>
        <v>Delta</v>
      </c>
      <c r="KU17" s="361" t="str">
        <f t="shared" si="32"/>
        <v>Delta</v>
      </c>
      <c r="KV17" s="361" t="str">
        <f t="shared" si="32"/>
        <v>Delta</v>
      </c>
      <c r="KW17" s="361" t="str">
        <f t="shared" si="32"/>
        <v>Delta</v>
      </c>
      <c r="KX17" s="361" t="str">
        <f t="shared" si="32"/>
        <v>Future</v>
      </c>
      <c r="KY17" s="361" t="str">
        <f t="shared" si="32"/>
        <v>Future</v>
      </c>
      <c r="KZ17" s="361" t="str">
        <f t="shared" si="32"/>
        <v>Future</v>
      </c>
      <c r="LA17" s="361" t="str">
        <f t="shared" si="32"/>
        <v>Future</v>
      </c>
      <c r="LB17" s="361" t="str">
        <f t="shared" si="32"/>
        <v>Future</v>
      </c>
      <c r="LC17" s="361" t="str">
        <f t="shared" si="32"/>
        <v>Future</v>
      </c>
      <c r="LD17" s="361" t="str">
        <f t="shared" si="32"/>
        <v>Future</v>
      </c>
      <c r="LE17" s="361" t="str">
        <f t="shared" si="32"/>
        <v>Future</v>
      </c>
      <c r="LF17" s="361" t="str">
        <f t="shared" si="32"/>
        <v>Future</v>
      </c>
      <c r="LG17" s="361" t="str">
        <f t="shared" si="32"/>
        <v>Future</v>
      </c>
      <c r="LH17" s="361" t="str">
        <f t="shared" si="32"/>
        <v>Future</v>
      </c>
      <c r="LI17" s="361" t="str">
        <f t="shared" si="32"/>
        <v>Future</v>
      </c>
      <c r="LJ17" s="361" t="str">
        <f t="shared" si="32"/>
        <v>Future</v>
      </c>
      <c r="LK17" s="361" t="str">
        <f t="shared" si="32"/>
        <v>Future</v>
      </c>
      <c r="LL17" s="361" t="str">
        <f t="shared" si="32"/>
        <v>Future</v>
      </c>
      <c r="LM17" s="361" t="str">
        <f t="shared" si="32"/>
        <v>Future</v>
      </c>
      <c r="LN17" s="361" t="str">
        <f t="shared" si="32"/>
        <v>Future</v>
      </c>
      <c r="LO17" s="361" t="str">
        <f t="shared" si="32"/>
        <v>Future</v>
      </c>
      <c r="LP17" s="361" t="str">
        <f t="shared" si="32"/>
        <v>Future</v>
      </c>
      <c r="LQ17" s="361" t="str">
        <f t="shared" si="32"/>
        <v>Future</v>
      </c>
      <c r="LR17" s="361" t="str">
        <f t="shared" si="32"/>
        <v>Future</v>
      </c>
      <c r="LS17" s="361" t="str">
        <f t="shared" si="32"/>
        <v>Future</v>
      </c>
      <c r="LT17" s="361" t="str">
        <f t="shared" si="32"/>
        <v>Future</v>
      </c>
      <c r="LU17" s="361" t="str">
        <f t="shared" si="32"/>
        <v>Future</v>
      </c>
      <c r="LV17" s="361" t="str">
        <f t="shared" si="32"/>
        <v>Future</v>
      </c>
      <c r="LW17" s="361" t="str">
        <f t="shared" si="32"/>
        <v>Future</v>
      </c>
      <c r="LX17" s="361" t="str">
        <f t="shared" si="32"/>
        <v>Future</v>
      </c>
      <c r="LY17" s="361" t="str">
        <f t="shared" si="32"/>
        <v>Future</v>
      </c>
      <c r="LZ17" s="361" t="str">
        <f t="shared" si="32"/>
        <v>Future</v>
      </c>
      <c r="MA17" s="361" t="str">
        <f t="shared" si="32"/>
        <v>Future</v>
      </c>
      <c r="MB17" s="361" t="str">
        <f t="shared" si="32"/>
        <v>Future</v>
      </c>
      <c r="MC17" s="361" t="str">
        <f t="shared" si="32"/>
        <v>New Asset</v>
      </c>
      <c r="MD17" s="361" t="str">
        <f t="shared" si="32"/>
        <v>New Asset</v>
      </c>
      <c r="ME17" s="361" t="str">
        <f t="shared" si="32"/>
        <v>New Asset</v>
      </c>
      <c r="MF17" s="361" t="str">
        <f t="shared" si="32"/>
        <v>New Asset</v>
      </c>
      <c r="MG17" s="361" t="str">
        <f t="shared" si="32"/>
        <v>New Asset</v>
      </c>
      <c r="MH17" s="361" t="str">
        <f t="shared" si="32"/>
        <v>New Asset</v>
      </c>
      <c r="MI17" s="361" t="str">
        <f t="shared" ref="MI17:OT17" si="33">IF(MI18="new", "New Asset", MI18)</f>
        <v>New Asset</v>
      </c>
      <c r="MJ17" s="361" t="str">
        <f t="shared" si="33"/>
        <v>New Asset</v>
      </c>
      <c r="MK17" s="361" t="str">
        <f t="shared" si="33"/>
        <v>New Asset</v>
      </c>
      <c r="ML17" s="361" t="str">
        <f t="shared" si="33"/>
        <v>New Asset</v>
      </c>
      <c r="MM17" s="361" t="str">
        <f t="shared" si="33"/>
        <v>New Asset</v>
      </c>
      <c r="MN17" s="361" t="str">
        <f t="shared" si="33"/>
        <v>New Asset</v>
      </c>
      <c r="MO17" s="361" t="str">
        <f t="shared" si="33"/>
        <v>New Asset</v>
      </c>
      <c r="MP17" s="361" t="str">
        <f t="shared" si="33"/>
        <v>New Asset</v>
      </c>
      <c r="MQ17" s="361" t="str">
        <f t="shared" si="33"/>
        <v>New Asset</v>
      </c>
      <c r="MR17" s="361" t="str">
        <f t="shared" si="33"/>
        <v>New Asset</v>
      </c>
      <c r="MS17" s="361" t="str">
        <f t="shared" si="33"/>
        <v>New Asset</v>
      </c>
      <c r="MT17" s="361" t="str">
        <f t="shared" si="33"/>
        <v>New Asset</v>
      </c>
      <c r="MU17" s="361" t="str">
        <f t="shared" si="33"/>
        <v>New Asset</v>
      </c>
      <c r="MV17" s="361" t="str">
        <f t="shared" si="33"/>
        <v>New Asset</v>
      </c>
      <c r="MW17" s="361" t="str">
        <f t="shared" si="33"/>
        <v>New Asset</v>
      </c>
      <c r="MX17" s="361" t="str">
        <f t="shared" si="33"/>
        <v>New Asset</v>
      </c>
      <c r="MY17" s="361" t="str">
        <f t="shared" si="33"/>
        <v>New Asset</v>
      </c>
      <c r="MZ17" s="361" t="str">
        <f t="shared" si="33"/>
        <v>New Asset</v>
      </c>
      <c r="NA17" s="361" t="str">
        <f t="shared" si="33"/>
        <v>New Asset</v>
      </c>
      <c r="NB17" s="361" t="str">
        <f t="shared" si="33"/>
        <v>New Asset</v>
      </c>
      <c r="NC17" s="361" t="str">
        <f t="shared" si="33"/>
        <v>New Asset</v>
      </c>
      <c r="ND17" s="361" t="str">
        <f t="shared" si="33"/>
        <v>New Asset</v>
      </c>
      <c r="NE17" s="361" t="str">
        <f t="shared" si="33"/>
        <v>New Asset</v>
      </c>
      <c r="NF17" s="361" t="str">
        <f t="shared" si="33"/>
        <v>New Asset</v>
      </c>
      <c r="NG17" s="361" t="str">
        <f t="shared" si="33"/>
        <v>New Asset</v>
      </c>
      <c r="NH17" s="361" t="str">
        <f t="shared" si="33"/>
        <v>Delta</v>
      </c>
      <c r="NI17" s="361" t="str">
        <f t="shared" si="33"/>
        <v>Delta</v>
      </c>
      <c r="NJ17" s="361" t="str">
        <f t="shared" si="33"/>
        <v>Delta</v>
      </c>
      <c r="NK17" s="361" t="str">
        <f t="shared" si="33"/>
        <v>Delta</v>
      </c>
      <c r="NL17" s="361" t="str">
        <f t="shared" si="33"/>
        <v>Delta</v>
      </c>
      <c r="NM17" s="361" t="str">
        <f t="shared" si="33"/>
        <v>Delta</v>
      </c>
      <c r="NN17" s="361" t="str">
        <f t="shared" si="33"/>
        <v>Delta</v>
      </c>
      <c r="NO17" s="361" t="str">
        <f t="shared" si="33"/>
        <v>Delta</v>
      </c>
      <c r="NP17" s="361" t="str">
        <f t="shared" si="33"/>
        <v>Delta</v>
      </c>
      <c r="NQ17" s="361" t="str">
        <f t="shared" si="33"/>
        <v>Delta</v>
      </c>
      <c r="NR17" s="361" t="str">
        <f t="shared" si="33"/>
        <v>Delta</v>
      </c>
      <c r="NS17" s="361" t="str">
        <f t="shared" si="33"/>
        <v>Delta</v>
      </c>
      <c r="NT17" s="361" t="str">
        <f t="shared" si="33"/>
        <v>Delta</v>
      </c>
      <c r="NU17" s="361" t="str">
        <f t="shared" si="33"/>
        <v>Delta</v>
      </c>
      <c r="NV17" s="361" t="str">
        <f t="shared" si="33"/>
        <v>Delta</v>
      </c>
      <c r="NW17" s="361" t="str">
        <f t="shared" si="33"/>
        <v>Delta</v>
      </c>
      <c r="NX17" s="361" t="str">
        <f t="shared" si="33"/>
        <v>Delta</v>
      </c>
      <c r="NY17" s="361" t="str">
        <f t="shared" si="33"/>
        <v>Delta</v>
      </c>
      <c r="NZ17" s="361" t="str">
        <f t="shared" si="33"/>
        <v>Delta</v>
      </c>
      <c r="OA17" s="361" t="str">
        <f t="shared" si="33"/>
        <v>Delta</v>
      </c>
      <c r="OB17" s="361" t="str">
        <f t="shared" si="33"/>
        <v>Delta</v>
      </c>
      <c r="OC17" s="361" t="str">
        <f t="shared" si="33"/>
        <v>Delta</v>
      </c>
      <c r="OD17" s="361" t="str">
        <f t="shared" si="33"/>
        <v>Delta</v>
      </c>
      <c r="OE17" s="361" t="str">
        <f t="shared" si="33"/>
        <v>Delta</v>
      </c>
      <c r="OF17" s="361" t="str">
        <f t="shared" si="33"/>
        <v>Delta</v>
      </c>
      <c r="OG17" s="361" t="str">
        <f t="shared" si="33"/>
        <v>Delta</v>
      </c>
      <c r="OH17" s="361" t="str">
        <f t="shared" si="33"/>
        <v>Delta</v>
      </c>
      <c r="OI17" s="361" t="str">
        <f t="shared" si="33"/>
        <v>Delta</v>
      </c>
      <c r="OJ17" s="361" t="str">
        <f t="shared" si="33"/>
        <v>Delta</v>
      </c>
      <c r="OK17" s="361" t="str">
        <f t="shared" si="33"/>
        <v>Delta</v>
      </c>
      <c r="OL17" s="361" t="str">
        <f t="shared" si="33"/>
        <v>Delta</v>
      </c>
      <c r="OM17" s="361" t="str">
        <f t="shared" si="33"/>
        <v>Delta</v>
      </c>
      <c r="ON17" s="361" t="str">
        <f t="shared" si="33"/>
        <v>Delta</v>
      </c>
      <c r="OO17" s="361" t="str">
        <f t="shared" si="33"/>
        <v>Delta</v>
      </c>
      <c r="OP17" s="361" t="str">
        <f t="shared" si="33"/>
        <v>Delta</v>
      </c>
      <c r="OQ17" s="361" t="str">
        <f t="shared" si="33"/>
        <v>Delta</v>
      </c>
      <c r="OR17" s="361" t="str">
        <f t="shared" si="33"/>
        <v>Delta</v>
      </c>
      <c r="OS17" s="361" t="str">
        <f t="shared" si="33"/>
        <v>Delta</v>
      </c>
      <c r="OT17" s="361" t="str">
        <f t="shared" si="33"/>
        <v>Delta</v>
      </c>
      <c r="OU17" s="361" t="str">
        <f t="shared" ref="OU17:RF17" si="34">IF(OU18="new", "New Asset", OU18)</f>
        <v>Delta</v>
      </c>
      <c r="OV17" s="361" t="str">
        <f t="shared" si="34"/>
        <v>Delta</v>
      </c>
      <c r="OW17" s="361" t="str">
        <f t="shared" si="34"/>
        <v>Delta</v>
      </c>
      <c r="OX17" s="361" t="str">
        <f t="shared" si="34"/>
        <v>Delta</v>
      </c>
      <c r="OY17" s="361" t="str">
        <f t="shared" si="34"/>
        <v>Delta</v>
      </c>
      <c r="OZ17" s="361" t="str">
        <f t="shared" si="34"/>
        <v>Delta</v>
      </c>
      <c r="PA17" s="361" t="str">
        <f t="shared" si="34"/>
        <v>Delta</v>
      </c>
      <c r="PB17" s="361" t="str">
        <f t="shared" si="34"/>
        <v>Delta</v>
      </c>
      <c r="PC17" s="361" t="str">
        <f t="shared" si="34"/>
        <v>Delta</v>
      </c>
      <c r="PD17" s="361" t="str">
        <f t="shared" si="34"/>
        <v>Delta</v>
      </c>
      <c r="PE17" s="361" t="str">
        <f t="shared" si="34"/>
        <v>Delta</v>
      </c>
      <c r="PF17" s="361" t="str">
        <f t="shared" si="34"/>
        <v>Delta</v>
      </c>
      <c r="PG17" s="361" t="str">
        <f t="shared" si="34"/>
        <v>Delta</v>
      </c>
      <c r="PH17" s="361" t="str">
        <f t="shared" si="34"/>
        <v>Delta</v>
      </c>
      <c r="PI17" s="361" t="str">
        <f t="shared" si="34"/>
        <v>Delta</v>
      </c>
      <c r="PJ17" s="361" t="str">
        <f t="shared" si="34"/>
        <v>Delta</v>
      </c>
      <c r="PK17" s="361" t="str">
        <f t="shared" si="34"/>
        <v>Delta</v>
      </c>
      <c r="PL17" s="361" t="str">
        <f t="shared" si="34"/>
        <v>Delta</v>
      </c>
      <c r="PM17" s="361" t="str">
        <f t="shared" si="34"/>
        <v>Delta</v>
      </c>
      <c r="PN17" s="361" t="str">
        <f t="shared" si="34"/>
        <v>Delta</v>
      </c>
      <c r="PO17" s="361" t="str">
        <f t="shared" si="34"/>
        <v>Delta</v>
      </c>
      <c r="PP17" s="361" t="str">
        <f t="shared" si="34"/>
        <v>Delta</v>
      </c>
      <c r="PQ17" s="361" t="str">
        <f t="shared" si="34"/>
        <v>Delta</v>
      </c>
      <c r="PR17" s="361" t="str">
        <f t="shared" si="34"/>
        <v>Future</v>
      </c>
      <c r="PS17" s="361" t="str">
        <f t="shared" si="34"/>
        <v>Future</v>
      </c>
      <c r="PT17" s="361" t="str">
        <f t="shared" si="34"/>
        <v>Future</v>
      </c>
      <c r="PU17" s="361" t="str">
        <f t="shared" si="34"/>
        <v>Future</v>
      </c>
      <c r="PV17" s="361" t="str">
        <f t="shared" si="34"/>
        <v>Future</v>
      </c>
      <c r="PW17" s="361" t="str">
        <f t="shared" si="34"/>
        <v>Future</v>
      </c>
      <c r="PX17" s="361" t="str">
        <f t="shared" si="34"/>
        <v>Future</v>
      </c>
      <c r="PY17" s="361" t="str">
        <f t="shared" si="34"/>
        <v>Future</v>
      </c>
      <c r="PZ17" s="361" t="str">
        <f t="shared" si="34"/>
        <v>Future</v>
      </c>
      <c r="QA17" s="361" t="str">
        <f t="shared" si="34"/>
        <v>Future</v>
      </c>
      <c r="QB17" s="361" t="str">
        <f t="shared" si="34"/>
        <v>Future</v>
      </c>
      <c r="QC17" s="361" t="str">
        <f t="shared" si="34"/>
        <v>Future</v>
      </c>
      <c r="QD17" s="361" t="str">
        <f t="shared" si="34"/>
        <v>Future</v>
      </c>
      <c r="QE17" s="361" t="str">
        <f t="shared" si="34"/>
        <v>Future</v>
      </c>
      <c r="QF17" s="361" t="str">
        <f t="shared" si="34"/>
        <v>Future</v>
      </c>
      <c r="QG17" s="361" t="str">
        <f t="shared" si="34"/>
        <v>Future</v>
      </c>
      <c r="QH17" s="361" t="str">
        <f t="shared" si="34"/>
        <v>Future</v>
      </c>
      <c r="QI17" s="361" t="str">
        <f t="shared" si="34"/>
        <v>Future</v>
      </c>
      <c r="QJ17" s="361" t="str">
        <f t="shared" si="34"/>
        <v>Future</v>
      </c>
      <c r="QK17" s="361" t="str">
        <f t="shared" si="34"/>
        <v>Future</v>
      </c>
      <c r="QL17" s="361" t="str">
        <f t="shared" si="34"/>
        <v>Future</v>
      </c>
      <c r="QM17" s="361" t="str">
        <f t="shared" si="34"/>
        <v>Future</v>
      </c>
      <c r="QN17" s="361" t="str">
        <f t="shared" si="34"/>
        <v>Future</v>
      </c>
      <c r="QO17" s="361" t="str">
        <f t="shared" si="34"/>
        <v>Future</v>
      </c>
      <c r="QP17" s="361" t="str">
        <f t="shared" si="34"/>
        <v>Future</v>
      </c>
      <c r="QQ17" s="361" t="str">
        <f t="shared" si="34"/>
        <v>Future</v>
      </c>
      <c r="QR17" s="361" t="str">
        <f t="shared" si="34"/>
        <v>Future</v>
      </c>
      <c r="QS17" s="361" t="str">
        <f t="shared" si="34"/>
        <v>Future</v>
      </c>
      <c r="QT17" s="361" t="str">
        <f t="shared" si="34"/>
        <v>Future</v>
      </c>
      <c r="QU17" s="361" t="str">
        <f t="shared" si="34"/>
        <v>Future</v>
      </c>
      <c r="QV17" s="361" t="str">
        <f t="shared" si="34"/>
        <v>Future</v>
      </c>
      <c r="QW17" s="361" t="str">
        <f t="shared" si="34"/>
        <v>New Asset</v>
      </c>
      <c r="QX17" s="361" t="str">
        <f t="shared" si="34"/>
        <v>New Asset</v>
      </c>
      <c r="QY17" s="361" t="str">
        <f t="shared" si="34"/>
        <v>New Asset</v>
      </c>
      <c r="QZ17" s="361" t="str">
        <f t="shared" si="34"/>
        <v>New Asset</v>
      </c>
      <c r="RA17" s="361" t="str">
        <f t="shared" si="34"/>
        <v>New Asset</v>
      </c>
      <c r="RB17" s="361" t="str">
        <f t="shared" si="34"/>
        <v>New Asset</v>
      </c>
      <c r="RC17" s="361" t="str">
        <f t="shared" si="34"/>
        <v>New Asset</v>
      </c>
      <c r="RD17" s="361" t="str">
        <f t="shared" si="34"/>
        <v>New Asset</v>
      </c>
      <c r="RE17" s="361" t="str">
        <f t="shared" si="34"/>
        <v>New Asset</v>
      </c>
      <c r="RF17" s="361" t="str">
        <f t="shared" si="34"/>
        <v>New Asset</v>
      </c>
      <c r="RG17" s="361" t="str">
        <f t="shared" ref="RG17:TR17" si="35">IF(RG18="new", "New Asset", RG18)</f>
        <v>New Asset</v>
      </c>
      <c r="RH17" s="361" t="str">
        <f t="shared" si="35"/>
        <v>New Asset</v>
      </c>
      <c r="RI17" s="361" t="str">
        <f t="shared" si="35"/>
        <v>New Asset</v>
      </c>
      <c r="RJ17" s="361" t="str">
        <f t="shared" si="35"/>
        <v>New Asset</v>
      </c>
      <c r="RK17" s="361" t="str">
        <f t="shared" si="35"/>
        <v>New Asset</v>
      </c>
      <c r="RL17" s="361" t="str">
        <f t="shared" si="35"/>
        <v>New Asset</v>
      </c>
      <c r="RM17" s="361" t="str">
        <f t="shared" si="35"/>
        <v>New Asset</v>
      </c>
      <c r="RN17" s="361" t="str">
        <f t="shared" si="35"/>
        <v>New Asset</v>
      </c>
      <c r="RO17" s="361" t="str">
        <f t="shared" si="35"/>
        <v>New Asset</v>
      </c>
      <c r="RP17" s="361" t="str">
        <f t="shared" si="35"/>
        <v>New Asset</v>
      </c>
      <c r="RQ17" s="361" t="str">
        <f t="shared" si="35"/>
        <v>New Asset</v>
      </c>
      <c r="RR17" s="361" t="str">
        <f t="shared" si="35"/>
        <v>New Asset</v>
      </c>
      <c r="RS17" s="361" t="str">
        <f t="shared" si="35"/>
        <v>New Asset</v>
      </c>
      <c r="RT17" s="361" t="str">
        <f t="shared" si="35"/>
        <v>New Asset</v>
      </c>
      <c r="RU17" s="361" t="str">
        <f t="shared" si="35"/>
        <v>New Asset</v>
      </c>
      <c r="RV17" s="361" t="str">
        <f t="shared" si="35"/>
        <v>New Asset</v>
      </c>
      <c r="RW17" s="361" t="str">
        <f t="shared" si="35"/>
        <v>New Asset</v>
      </c>
      <c r="RX17" s="361" t="str">
        <f t="shared" si="35"/>
        <v>New Asset</v>
      </c>
      <c r="RY17" s="361" t="str">
        <f t="shared" si="35"/>
        <v>New Asset</v>
      </c>
      <c r="RZ17" s="361" t="str">
        <f t="shared" si="35"/>
        <v>New Asset</v>
      </c>
      <c r="SA17" s="361" t="str">
        <f t="shared" si="35"/>
        <v>New Asset</v>
      </c>
      <c r="SB17" s="361" t="str">
        <f t="shared" si="35"/>
        <v>Delta</v>
      </c>
      <c r="SC17" s="361" t="str">
        <f t="shared" si="35"/>
        <v>Delta</v>
      </c>
      <c r="SD17" s="361" t="str">
        <f t="shared" si="35"/>
        <v>Delta</v>
      </c>
      <c r="SE17" s="361" t="str">
        <f t="shared" si="35"/>
        <v>Delta</v>
      </c>
      <c r="SF17" s="361" t="str">
        <f t="shared" si="35"/>
        <v>Delta</v>
      </c>
      <c r="SG17" s="361" t="str">
        <f t="shared" si="35"/>
        <v>Delta</v>
      </c>
      <c r="SH17" s="361" t="str">
        <f t="shared" si="35"/>
        <v>Delta</v>
      </c>
      <c r="SI17" s="361" t="str">
        <f t="shared" si="35"/>
        <v>Delta</v>
      </c>
      <c r="SJ17" s="361" t="str">
        <f t="shared" si="35"/>
        <v>Delta</v>
      </c>
      <c r="SK17" s="361" t="str">
        <f t="shared" si="35"/>
        <v>Delta</v>
      </c>
      <c r="SL17" s="361" t="str">
        <f t="shared" si="35"/>
        <v>Delta</v>
      </c>
      <c r="SM17" s="361" t="str">
        <f t="shared" si="35"/>
        <v>Delta</v>
      </c>
      <c r="SN17" s="361" t="str">
        <f t="shared" si="35"/>
        <v>Delta</v>
      </c>
      <c r="SO17" s="361" t="str">
        <f t="shared" si="35"/>
        <v>Delta</v>
      </c>
      <c r="SP17" s="361" t="str">
        <f t="shared" si="35"/>
        <v>Delta</v>
      </c>
      <c r="SQ17" s="361" t="str">
        <f t="shared" si="35"/>
        <v>Delta</v>
      </c>
      <c r="SR17" s="361" t="str">
        <f t="shared" si="35"/>
        <v>Delta</v>
      </c>
      <c r="SS17" s="361" t="str">
        <f t="shared" si="35"/>
        <v>Delta</v>
      </c>
      <c r="ST17" s="361" t="str">
        <f t="shared" si="35"/>
        <v>Delta</v>
      </c>
      <c r="SU17" s="361" t="str">
        <f t="shared" si="35"/>
        <v>Delta</v>
      </c>
      <c r="SV17" s="361" t="str">
        <f t="shared" si="35"/>
        <v>Delta</v>
      </c>
      <c r="SW17" s="361" t="str">
        <f t="shared" si="35"/>
        <v>Delta</v>
      </c>
      <c r="SX17" s="361" t="str">
        <f t="shared" si="35"/>
        <v>Delta</v>
      </c>
      <c r="SY17" s="361" t="str">
        <f t="shared" si="35"/>
        <v>Delta</v>
      </c>
      <c r="SZ17" s="361" t="str">
        <f t="shared" si="35"/>
        <v>Delta</v>
      </c>
      <c r="TA17" s="361" t="str">
        <f t="shared" si="35"/>
        <v>Delta</v>
      </c>
      <c r="TB17" s="361" t="str">
        <f t="shared" si="35"/>
        <v>Delta</v>
      </c>
      <c r="TC17" s="361" t="str">
        <f t="shared" si="35"/>
        <v>Delta</v>
      </c>
      <c r="TD17" s="361" t="str">
        <f t="shared" si="35"/>
        <v>Delta</v>
      </c>
      <c r="TE17" s="361" t="str">
        <f t="shared" si="35"/>
        <v>Delta</v>
      </c>
      <c r="TF17" s="361" t="str">
        <f t="shared" si="35"/>
        <v>Delta</v>
      </c>
      <c r="TG17" s="361" t="str">
        <f t="shared" si="35"/>
        <v>Future</v>
      </c>
      <c r="TH17" s="361" t="str">
        <f t="shared" si="35"/>
        <v>Future</v>
      </c>
      <c r="TI17" s="361" t="str">
        <f t="shared" si="35"/>
        <v>Future</v>
      </c>
      <c r="TJ17" s="361" t="str">
        <f t="shared" si="35"/>
        <v>Future</v>
      </c>
      <c r="TK17" s="361" t="str">
        <f t="shared" si="35"/>
        <v>Future</v>
      </c>
      <c r="TL17" s="361" t="str">
        <f t="shared" si="35"/>
        <v>Future</v>
      </c>
      <c r="TM17" s="361" t="str">
        <f t="shared" si="35"/>
        <v>Future</v>
      </c>
      <c r="TN17" s="361" t="str">
        <f t="shared" si="35"/>
        <v>Future</v>
      </c>
      <c r="TO17" s="361" t="str">
        <f t="shared" si="35"/>
        <v>Future</v>
      </c>
      <c r="TP17" s="361" t="str">
        <f t="shared" si="35"/>
        <v>Future</v>
      </c>
      <c r="TQ17" s="361" t="str">
        <f t="shared" si="35"/>
        <v>Future</v>
      </c>
      <c r="TR17" s="361" t="str">
        <f t="shared" si="35"/>
        <v>Future</v>
      </c>
      <c r="TS17" s="361" t="str">
        <f t="shared" ref="TS17:WD17" si="36">IF(TS18="new", "New Asset", TS18)</f>
        <v>Future</v>
      </c>
      <c r="TT17" s="361" t="str">
        <f t="shared" si="36"/>
        <v>Future</v>
      </c>
      <c r="TU17" s="361" t="str">
        <f t="shared" si="36"/>
        <v>Future</v>
      </c>
      <c r="TV17" s="361" t="str">
        <f t="shared" si="36"/>
        <v>Future</v>
      </c>
      <c r="TW17" s="361" t="str">
        <f t="shared" si="36"/>
        <v>Future</v>
      </c>
      <c r="TX17" s="361" t="str">
        <f t="shared" si="36"/>
        <v>Future</v>
      </c>
      <c r="TY17" s="361" t="str">
        <f t="shared" si="36"/>
        <v>Future</v>
      </c>
      <c r="TZ17" s="361" t="str">
        <f t="shared" si="36"/>
        <v>Future</v>
      </c>
      <c r="UA17" s="361" t="str">
        <f t="shared" si="36"/>
        <v>Future</v>
      </c>
      <c r="UB17" s="361" t="str">
        <f t="shared" si="36"/>
        <v>Future</v>
      </c>
      <c r="UC17" s="361" t="str">
        <f t="shared" si="36"/>
        <v>Future</v>
      </c>
      <c r="UD17" s="361" t="str">
        <f t="shared" si="36"/>
        <v>Future</v>
      </c>
      <c r="UE17" s="361" t="str">
        <f t="shared" si="36"/>
        <v>Future</v>
      </c>
      <c r="UF17" s="361" t="str">
        <f t="shared" si="36"/>
        <v>Future</v>
      </c>
      <c r="UG17" s="361" t="str">
        <f t="shared" si="36"/>
        <v>Future</v>
      </c>
      <c r="UH17" s="361" t="str">
        <f t="shared" si="36"/>
        <v>Future</v>
      </c>
      <c r="UI17" s="361" t="str">
        <f t="shared" si="36"/>
        <v>Future</v>
      </c>
      <c r="UJ17" s="361" t="str">
        <f t="shared" si="36"/>
        <v>Future</v>
      </c>
      <c r="UK17" s="361" t="str">
        <f t="shared" si="36"/>
        <v>Future</v>
      </c>
      <c r="UL17" s="361" t="str">
        <f t="shared" si="36"/>
        <v>New Asset</v>
      </c>
      <c r="UM17" s="361" t="str">
        <f t="shared" si="36"/>
        <v>New Asset</v>
      </c>
      <c r="UN17" s="361" t="str">
        <f t="shared" si="36"/>
        <v>New Asset</v>
      </c>
      <c r="UO17" s="361" t="str">
        <f t="shared" si="36"/>
        <v>New Asset</v>
      </c>
      <c r="UP17" s="361" t="str">
        <f t="shared" si="36"/>
        <v>New Asset</v>
      </c>
      <c r="UQ17" s="361" t="str">
        <f t="shared" si="36"/>
        <v>New Asset</v>
      </c>
      <c r="UR17" s="361" t="str">
        <f t="shared" si="36"/>
        <v>New Asset</v>
      </c>
      <c r="US17" s="361" t="str">
        <f t="shared" si="36"/>
        <v>New Asset</v>
      </c>
      <c r="UT17" s="361" t="str">
        <f t="shared" si="36"/>
        <v>New Asset</v>
      </c>
      <c r="UU17" s="361" t="str">
        <f t="shared" si="36"/>
        <v>New Asset</v>
      </c>
      <c r="UV17" s="361" t="str">
        <f t="shared" si="36"/>
        <v>New Asset</v>
      </c>
      <c r="UW17" s="361" t="str">
        <f t="shared" si="36"/>
        <v>New Asset</v>
      </c>
      <c r="UX17" s="361" t="str">
        <f t="shared" si="36"/>
        <v>New Asset</v>
      </c>
      <c r="UY17" s="361" t="str">
        <f t="shared" si="36"/>
        <v>New Asset</v>
      </c>
      <c r="UZ17" s="361" t="str">
        <f t="shared" si="36"/>
        <v>New Asset</v>
      </c>
      <c r="VA17" s="361" t="str">
        <f t="shared" si="36"/>
        <v>New Asset</v>
      </c>
      <c r="VB17" s="361" t="str">
        <f t="shared" si="36"/>
        <v>New Asset</v>
      </c>
      <c r="VC17" s="361" t="str">
        <f t="shared" si="36"/>
        <v>New Asset</v>
      </c>
      <c r="VD17" s="361" t="str">
        <f t="shared" si="36"/>
        <v>New Asset</v>
      </c>
      <c r="VE17" s="361" t="str">
        <f t="shared" si="36"/>
        <v>New Asset</v>
      </c>
      <c r="VF17" s="361" t="str">
        <f t="shared" si="36"/>
        <v>New Asset</v>
      </c>
      <c r="VG17" s="361" t="str">
        <f t="shared" si="36"/>
        <v>New Asset</v>
      </c>
      <c r="VH17" s="361" t="str">
        <f t="shared" si="36"/>
        <v>New Asset</v>
      </c>
      <c r="VI17" s="361" t="str">
        <f t="shared" si="36"/>
        <v>New Asset</v>
      </c>
      <c r="VJ17" s="361" t="str">
        <f t="shared" si="36"/>
        <v>New Asset</v>
      </c>
      <c r="VK17" s="361" t="str">
        <f t="shared" si="36"/>
        <v>New Asset</v>
      </c>
      <c r="VL17" s="361" t="str">
        <f t="shared" si="36"/>
        <v>New Asset</v>
      </c>
      <c r="VM17" s="361" t="str">
        <f t="shared" si="36"/>
        <v>New Asset</v>
      </c>
      <c r="VN17" s="361" t="str">
        <f t="shared" si="36"/>
        <v>New Asset</v>
      </c>
      <c r="VO17" s="361" t="str">
        <f t="shared" si="36"/>
        <v>New Asset</v>
      </c>
      <c r="VP17" s="361" t="str">
        <f t="shared" si="36"/>
        <v>New Asset</v>
      </c>
      <c r="VQ17" s="361" t="str">
        <f t="shared" si="36"/>
        <v>Delta</v>
      </c>
      <c r="VR17" s="361" t="str">
        <f t="shared" si="36"/>
        <v>Delta</v>
      </c>
      <c r="VS17" s="361" t="str">
        <f t="shared" si="36"/>
        <v>Delta</v>
      </c>
      <c r="VT17" s="361" t="str">
        <f t="shared" si="36"/>
        <v>Delta</v>
      </c>
      <c r="VU17" s="361" t="str">
        <f t="shared" si="36"/>
        <v>Delta</v>
      </c>
      <c r="VV17" s="361" t="str">
        <f t="shared" si="36"/>
        <v>Delta</v>
      </c>
      <c r="VW17" s="361" t="str">
        <f t="shared" si="36"/>
        <v>Delta</v>
      </c>
      <c r="VX17" s="361" t="str">
        <f t="shared" si="36"/>
        <v>Delta</v>
      </c>
      <c r="VY17" s="361" t="str">
        <f t="shared" si="36"/>
        <v>Delta</v>
      </c>
      <c r="VZ17" s="361" t="str">
        <f t="shared" si="36"/>
        <v>Delta</v>
      </c>
      <c r="WA17" s="361" t="str">
        <f t="shared" si="36"/>
        <v>Delta</v>
      </c>
      <c r="WB17" s="361" t="str">
        <f t="shared" si="36"/>
        <v>Delta</v>
      </c>
      <c r="WC17" s="361" t="str">
        <f t="shared" si="36"/>
        <v>Delta</v>
      </c>
      <c r="WD17" s="361" t="str">
        <f t="shared" si="36"/>
        <v>Delta</v>
      </c>
      <c r="WE17" s="361" t="str">
        <f t="shared" ref="WE17:YP17" si="37">IF(WE18="new", "New Asset", WE18)</f>
        <v>Delta</v>
      </c>
      <c r="WF17" s="361" t="str">
        <f t="shared" si="37"/>
        <v>Delta</v>
      </c>
      <c r="WG17" s="361" t="str">
        <f t="shared" si="37"/>
        <v>Delta</v>
      </c>
      <c r="WH17" s="361" t="str">
        <f t="shared" si="37"/>
        <v>Delta</v>
      </c>
      <c r="WI17" s="361" t="str">
        <f t="shared" si="37"/>
        <v>Delta</v>
      </c>
      <c r="WJ17" s="361" t="str">
        <f t="shared" si="37"/>
        <v>Delta</v>
      </c>
      <c r="WK17" s="361" t="str">
        <f t="shared" si="37"/>
        <v>Delta</v>
      </c>
      <c r="WL17" s="361" t="str">
        <f t="shared" si="37"/>
        <v>Delta</v>
      </c>
      <c r="WM17" s="361" t="str">
        <f t="shared" si="37"/>
        <v>Delta</v>
      </c>
      <c r="WN17" s="361" t="str">
        <f t="shared" si="37"/>
        <v>Delta</v>
      </c>
      <c r="WO17" s="361" t="str">
        <f t="shared" si="37"/>
        <v>Delta</v>
      </c>
      <c r="WP17" s="361" t="str">
        <f t="shared" si="37"/>
        <v>Delta</v>
      </c>
      <c r="WQ17" s="361" t="str">
        <f t="shared" si="37"/>
        <v>Delta</v>
      </c>
      <c r="WR17" s="361" t="str">
        <f t="shared" si="37"/>
        <v>Delta</v>
      </c>
      <c r="WS17" s="361" t="str">
        <f t="shared" si="37"/>
        <v>Delta</v>
      </c>
      <c r="WT17" s="361" t="str">
        <f t="shared" si="37"/>
        <v>Delta</v>
      </c>
      <c r="WU17" s="361" t="str">
        <f t="shared" si="37"/>
        <v>Delta</v>
      </c>
      <c r="WV17" s="361" t="str">
        <f t="shared" si="37"/>
        <v>Future</v>
      </c>
      <c r="WW17" s="361" t="str">
        <f t="shared" si="37"/>
        <v>Future</v>
      </c>
      <c r="WX17" s="361" t="str">
        <f t="shared" si="37"/>
        <v>Future</v>
      </c>
      <c r="WY17" s="361" t="str">
        <f t="shared" si="37"/>
        <v>Future</v>
      </c>
      <c r="WZ17" s="361" t="str">
        <f t="shared" si="37"/>
        <v>Future</v>
      </c>
      <c r="XA17" s="361" t="str">
        <f t="shared" si="37"/>
        <v>Future</v>
      </c>
      <c r="XB17" s="361" t="str">
        <f t="shared" si="37"/>
        <v>Future</v>
      </c>
      <c r="XC17" s="361" t="str">
        <f t="shared" si="37"/>
        <v>Future</v>
      </c>
      <c r="XD17" s="361" t="str">
        <f t="shared" si="37"/>
        <v>Future</v>
      </c>
      <c r="XE17" s="361" t="str">
        <f t="shared" si="37"/>
        <v>Future</v>
      </c>
      <c r="XF17" s="361" t="str">
        <f t="shared" si="37"/>
        <v>Future</v>
      </c>
      <c r="XG17" s="361" t="str">
        <f t="shared" si="37"/>
        <v>Future</v>
      </c>
      <c r="XH17" s="361" t="str">
        <f t="shared" si="37"/>
        <v>Future</v>
      </c>
      <c r="XI17" s="361" t="str">
        <f t="shared" si="37"/>
        <v>Future</v>
      </c>
      <c r="XJ17" s="361" t="str">
        <f t="shared" si="37"/>
        <v>Future</v>
      </c>
      <c r="XK17" s="361" t="str">
        <f t="shared" si="37"/>
        <v>Future</v>
      </c>
      <c r="XL17" s="361" t="str">
        <f t="shared" si="37"/>
        <v>Future</v>
      </c>
      <c r="XM17" s="361" t="str">
        <f t="shared" si="37"/>
        <v>Future</v>
      </c>
      <c r="XN17" s="361" t="str">
        <f t="shared" si="37"/>
        <v>Future</v>
      </c>
      <c r="XO17" s="361" t="str">
        <f t="shared" si="37"/>
        <v>Future</v>
      </c>
      <c r="XP17" s="361" t="str">
        <f t="shared" si="37"/>
        <v>Future</v>
      </c>
      <c r="XQ17" s="361" t="str">
        <f t="shared" si="37"/>
        <v>Future</v>
      </c>
      <c r="XR17" s="361" t="str">
        <f t="shared" si="37"/>
        <v>Future</v>
      </c>
      <c r="XS17" s="361" t="str">
        <f t="shared" si="37"/>
        <v>Future</v>
      </c>
      <c r="XT17" s="361" t="str">
        <f t="shared" si="37"/>
        <v>Future</v>
      </c>
      <c r="XU17" s="361" t="str">
        <f t="shared" si="37"/>
        <v>Future</v>
      </c>
      <c r="XV17" s="361" t="str">
        <f t="shared" si="37"/>
        <v>Future</v>
      </c>
      <c r="XW17" s="361" t="str">
        <f t="shared" si="37"/>
        <v>Future</v>
      </c>
      <c r="XX17" s="361" t="str">
        <f t="shared" si="37"/>
        <v>Future</v>
      </c>
      <c r="XY17" s="361" t="str">
        <f t="shared" si="37"/>
        <v>Future</v>
      </c>
      <c r="XZ17" s="361" t="str">
        <f t="shared" si="37"/>
        <v>Future</v>
      </c>
      <c r="YA17" s="361" t="str">
        <f t="shared" si="37"/>
        <v>New Asset</v>
      </c>
      <c r="YB17" s="361" t="str">
        <f t="shared" si="37"/>
        <v>New Asset</v>
      </c>
      <c r="YC17" s="361" t="str">
        <f t="shared" si="37"/>
        <v>New Asset</v>
      </c>
      <c r="YD17" s="361" t="str">
        <f t="shared" si="37"/>
        <v>New Asset</v>
      </c>
      <c r="YE17" s="361" t="str">
        <f t="shared" si="37"/>
        <v>New Asset</v>
      </c>
      <c r="YF17" s="361" t="str">
        <f t="shared" si="37"/>
        <v>New Asset</v>
      </c>
      <c r="YG17" s="361" t="str">
        <f t="shared" si="37"/>
        <v>New Asset</v>
      </c>
      <c r="YH17" s="361" t="str">
        <f t="shared" si="37"/>
        <v>New Asset</v>
      </c>
      <c r="YI17" s="361" t="str">
        <f t="shared" si="37"/>
        <v>New Asset</v>
      </c>
      <c r="YJ17" s="361" t="str">
        <f t="shared" si="37"/>
        <v>New Asset</v>
      </c>
      <c r="YK17" s="361" t="str">
        <f t="shared" si="37"/>
        <v>New Asset</v>
      </c>
      <c r="YL17" s="361" t="str">
        <f t="shared" si="37"/>
        <v>New Asset</v>
      </c>
      <c r="YM17" s="361" t="str">
        <f t="shared" si="37"/>
        <v>New Asset</v>
      </c>
      <c r="YN17" s="361" t="str">
        <f t="shared" si="37"/>
        <v>New Asset</v>
      </c>
      <c r="YO17" s="361" t="str">
        <f t="shared" si="37"/>
        <v>New Asset</v>
      </c>
      <c r="YP17" s="361" t="str">
        <f t="shared" si="37"/>
        <v>New Asset</v>
      </c>
      <c r="YQ17" s="361" t="str">
        <f t="shared" ref="YQ17:ABB17" si="38">IF(YQ18="new", "New Asset", YQ18)</f>
        <v>New Asset</v>
      </c>
      <c r="YR17" s="361" t="str">
        <f t="shared" si="38"/>
        <v>New Asset</v>
      </c>
      <c r="YS17" s="361" t="str">
        <f t="shared" si="38"/>
        <v>New Asset</v>
      </c>
      <c r="YT17" s="361" t="str">
        <f t="shared" si="38"/>
        <v>New Asset</v>
      </c>
      <c r="YU17" s="361" t="str">
        <f t="shared" si="38"/>
        <v>New Asset</v>
      </c>
      <c r="YV17" s="361" t="str">
        <f t="shared" si="38"/>
        <v>New Asset</v>
      </c>
      <c r="YW17" s="361" t="str">
        <f t="shared" si="38"/>
        <v>New Asset</v>
      </c>
      <c r="YX17" s="361" t="str">
        <f t="shared" si="38"/>
        <v>New Asset</v>
      </c>
      <c r="YY17" s="361" t="str">
        <f t="shared" si="38"/>
        <v>New Asset</v>
      </c>
      <c r="YZ17" s="361" t="str">
        <f t="shared" si="38"/>
        <v>New Asset</v>
      </c>
      <c r="ZA17" s="361" t="str">
        <f t="shared" si="38"/>
        <v>New Asset</v>
      </c>
      <c r="ZB17" s="361" t="str">
        <f t="shared" si="38"/>
        <v>New Asset</v>
      </c>
      <c r="ZC17" s="361" t="str">
        <f t="shared" si="38"/>
        <v>New Asset</v>
      </c>
      <c r="ZD17" s="361" t="str">
        <f t="shared" si="38"/>
        <v>New Asset</v>
      </c>
      <c r="ZE17" s="361" t="str">
        <f t="shared" si="38"/>
        <v>New Asset</v>
      </c>
      <c r="ZF17" s="361" t="str">
        <f t="shared" si="38"/>
        <v>Delta</v>
      </c>
      <c r="ZG17" s="361" t="str">
        <f t="shared" si="38"/>
        <v>Delta</v>
      </c>
      <c r="ZH17" s="361" t="str">
        <f t="shared" si="38"/>
        <v>Delta</v>
      </c>
      <c r="ZI17" s="361" t="str">
        <f t="shared" si="38"/>
        <v>Delta</v>
      </c>
      <c r="ZJ17" s="361" t="str">
        <f t="shared" si="38"/>
        <v>Delta</v>
      </c>
      <c r="ZK17" s="361" t="str">
        <f t="shared" si="38"/>
        <v>Delta</v>
      </c>
      <c r="ZL17" s="361" t="str">
        <f t="shared" si="38"/>
        <v>Delta</v>
      </c>
      <c r="ZM17" s="361" t="str">
        <f t="shared" si="38"/>
        <v>Delta</v>
      </c>
      <c r="ZN17" s="361" t="str">
        <f t="shared" si="38"/>
        <v>Delta</v>
      </c>
      <c r="ZO17" s="361" t="str">
        <f t="shared" si="38"/>
        <v>Delta</v>
      </c>
      <c r="ZP17" s="361" t="str">
        <f t="shared" si="38"/>
        <v>Delta</v>
      </c>
      <c r="ZQ17" s="361" t="str">
        <f t="shared" si="38"/>
        <v>Delta</v>
      </c>
      <c r="ZR17" s="361" t="str">
        <f t="shared" si="38"/>
        <v>Delta</v>
      </c>
      <c r="ZS17" s="361" t="str">
        <f t="shared" si="38"/>
        <v>Delta</v>
      </c>
      <c r="ZT17" s="361" t="str">
        <f t="shared" si="38"/>
        <v>Delta</v>
      </c>
      <c r="ZU17" s="361" t="str">
        <f t="shared" si="38"/>
        <v>Delta</v>
      </c>
      <c r="ZV17" s="361" t="str">
        <f t="shared" si="38"/>
        <v>Delta</v>
      </c>
      <c r="ZW17" s="361" t="str">
        <f t="shared" si="38"/>
        <v>Delta</v>
      </c>
      <c r="ZX17" s="361" t="str">
        <f t="shared" si="38"/>
        <v>Delta</v>
      </c>
      <c r="ZY17" s="361" t="str">
        <f t="shared" si="38"/>
        <v>Delta</v>
      </c>
      <c r="ZZ17" s="361" t="str">
        <f t="shared" si="38"/>
        <v>Delta</v>
      </c>
      <c r="AAA17" s="361" t="str">
        <f t="shared" si="38"/>
        <v>Delta</v>
      </c>
      <c r="AAB17" s="361" t="str">
        <f t="shared" si="38"/>
        <v>Delta</v>
      </c>
      <c r="AAC17" s="361" t="str">
        <f t="shared" si="38"/>
        <v>Delta</v>
      </c>
      <c r="AAD17" s="361" t="str">
        <f t="shared" si="38"/>
        <v>Delta</v>
      </c>
      <c r="AAE17" s="361" t="str">
        <f t="shared" si="38"/>
        <v>Delta</v>
      </c>
      <c r="AAF17" s="361" t="str">
        <f t="shared" si="38"/>
        <v>Delta</v>
      </c>
      <c r="AAG17" s="361" t="str">
        <f t="shared" si="38"/>
        <v>Delta</v>
      </c>
      <c r="AAH17" s="361" t="str">
        <f t="shared" si="38"/>
        <v>Delta</v>
      </c>
      <c r="AAI17" s="361" t="str">
        <f t="shared" si="38"/>
        <v>Delta</v>
      </c>
      <c r="AAJ17" s="361" t="str">
        <f t="shared" si="38"/>
        <v>Delta</v>
      </c>
      <c r="AAK17" s="361" t="str">
        <f t="shared" si="38"/>
        <v>Delta</v>
      </c>
      <c r="AAL17" s="361" t="str">
        <f t="shared" si="38"/>
        <v>Delta</v>
      </c>
      <c r="AAM17" s="361" t="str">
        <f t="shared" si="38"/>
        <v>Delta</v>
      </c>
      <c r="AAN17" s="361" t="str">
        <f t="shared" si="38"/>
        <v>Delta</v>
      </c>
      <c r="AAO17" s="361" t="str">
        <f t="shared" si="38"/>
        <v>Delta</v>
      </c>
      <c r="AAP17" s="361" t="str">
        <f t="shared" si="38"/>
        <v>Delta</v>
      </c>
      <c r="AAQ17" s="361" t="str">
        <f t="shared" si="38"/>
        <v>Delta</v>
      </c>
      <c r="AAR17" s="361" t="str">
        <f t="shared" si="38"/>
        <v>Delta</v>
      </c>
      <c r="AAS17" s="361" t="str">
        <f t="shared" si="38"/>
        <v>Delta</v>
      </c>
      <c r="AAT17" s="361" t="str">
        <f t="shared" si="38"/>
        <v>Delta</v>
      </c>
      <c r="AAU17" s="361" t="str">
        <f t="shared" si="38"/>
        <v>Delta</v>
      </c>
      <c r="AAV17" s="361" t="str">
        <f t="shared" si="38"/>
        <v>Delta</v>
      </c>
      <c r="AAW17" s="361" t="str">
        <f t="shared" si="38"/>
        <v>Delta</v>
      </c>
      <c r="AAX17" s="361" t="str">
        <f t="shared" si="38"/>
        <v>Delta</v>
      </c>
      <c r="AAY17" s="361" t="str">
        <f t="shared" si="38"/>
        <v>Delta</v>
      </c>
      <c r="AAZ17" s="361" t="str">
        <f t="shared" si="38"/>
        <v>Delta</v>
      </c>
      <c r="ABA17" s="361" t="str">
        <f t="shared" si="38"/>
        <v>Delta</v>
      </c>
      <c r="ABB17" s="361" t="str">
        <f t="shared" si="38"/>
        <v>Delta</v>
      </c>
      <c r="ABC17" s="361" t="str">
        <f t="shared" ref="ABC17:ABN17" si="39">IF(ABC18="new", "New Asset", ABC18)</f>
        <v>Delta</v>
      </c>
      <c r="ABD17" s="361" t="str">
        <f t="shared" si="39"/>
        <v>Delta</v>
      </c>
      <c r="ABE17" s="361" t="str">
        <f t="shared" si="39"/>
        <v>Delta</v>
      </c>
      <c r="ABF17" s="361" t="str">
        <f t="shared" si="39"/>
        <v>Delta</v>
      </c>
      <c r="ABG17" s="361" t="str">
        <f t="shared" si="39"/>
        <v>Delta</v>
      </c>
      <c r="ABH17" s="361" t="str">
        <f t="shared" si="39"/>
        <v>Delta</v>
      </c>
      <c r="ABI17" s="361" t="str">
        <f t="shared" si="39"/>
        <v>Delta</v>
      </c>
      <c r="ABJ17" s="361" t="str">
        <f t="shared" si="39"/>
        <v>Delta</v>
      </c>
      <c r="ABK17" s="361" t="str">
        <f t="shared" si="39"/>
        <v>Delta</v>
      </c>
      <c r="ABL17" s="361" t="str">
        <f t="shared" si="39"/>
        <v>Delta</v>
      </c>
      <c r="ABM17" s="361" t="str">
        <f t="shared" si="39"/>
        <v>Delta</v>
      </c>
      <c r="ABN17" s="361" t="str">
        <f t="shared" si="39"/>
        <v>Delta</v>
      </c>
    </row>
    <row r="18" spans="1:760" x14ac:dyDescent="0.25">
      <c r="F18" s="363"/>
      <c r="G18" s="363"/>
      <c r="H18" s="363"/>
      <c r="I18" s="363"/>
      <c r="J18" s="363"/>
      <c r="K18" s="363"/>
      <c r="L18" s="363"/>
      <c r="M18" s="363"/>
      <c r="N18" s="363"/>
      <c r="O18" s="363"/>
      <c r="P18" s="363"/>
      <c r="Q18" s="363"/>
      <c r="R18" s="363"/>
      <c r="S18" s="363"/>
      <c r="T18" s="363"/>
      <c r="U18" s="363"/>
      <c r="V18" s="363"/>
      <c r="W18" s="363"/>
      <c r="X18" s="363"/>
      <c r="Y18" s="363"/>
      <c r="Z18" s="363"/>
      <c r="AA18" s="363"/>
      <c r="AB18" s="363"/>
      <c r="AC18" s="363"/>
      <c r="AD18" s="363"/>
      <c r="AE18" s="363"/>
      <c r="AF18" s="363"/>
      <c r="AG18" s="363"/>
      <c r="AH18" s="363"/>
      <c r="AI18" s="363"/>
      <c r="AJ18" s="363"/>
      <c r="AK18" s="363"/>
      <c r="AL18" s="363"/>
      <c r="AM18" s="363"/>
      <c r="AN18" s="363"/>
      <c r="AO18" s="363"/>
      <c r="AP18" s="363"/>
      <c r="AQ18" s="363"/>
      <c r="AR18" s="363"/>
      <c r="AS18" s="363"/>
      <c r="AT18" s="363"/>
      <c r="AU18" s="363"/>
      <c r="AV18" s="363"/>
      <c r="AW18" s="363"/>
      <c r="AX18" s="363"/>
      <c r="AY18" s="363"/>
      <c r="AZ18" s="363"/>
      <c r="BA18" s="363"/>
      <c r="BB18" s="363"/>
      <c r="BC18" s="363"/>
      <c r="BD18" s="363"/>
      <c r="BE18" s="363"/>
      <c r="BF18" s="363"/>
      <c r="BG18" s="363"/>
      <c r="BH18" s="364"/>
      <c r="BI18" s="363"/>
      <c r="BJ18" s="365"/>
      <c r="BK18" s="363"/>
      <c r="BL18" s="363"/>
      <c r="BM18" s="363"/>
      <c r="BN18" s="363"/>
      <c r="BO18" s="363"/>
      <c r="BP18" s="363"/>
      <c r="BQ18" s="363"/>
      <c r="BR18" s="363"/>
      <c r="BS18" s="363"/>
      <c r="BT18" s="363"/>
      <c r="BU18" s="363"/>
      <c r="BV18" s="363"/>
      <c r="BW18" s="363"/>
      <c r="BX18" s="363"/>
      <c r="BY18" s="363"/>
      <c r="BZ18" s="363"/>
      <c r="CA18" s="363"/>
      <c r="CB18" s="363"/>
      <c r="CC18" s="363"/>
      <c r="CD18" s="363"/>
      <c r="CE18" s="363"/>
      <c r="CF18" s="363"/>
      <c r="CG18" s="363"/>
      <c r="CH18" s="363"/>
      <c r="CI18" s="363"/>
      <c r="CJ18" s="363"/>
      <c r="CK18" s="363"/>
      <c r="CL18" s="363"/>
      <c r="CM18" s="363"/>
      <c r="CN18" s="363"/>
      <c r="CO18" s="363"/>
      <c r="CP18" s="363"/>
      <c r="CQ18" s="363"/>
      <c r="CR18" s="363"/>
      <c r="CS18" s="363"/>
      <c r="CT18" s="363"/>
      <c r="CU18" s="363"/>
      <c r="CV18" s="363"/>
      <c r="CW18" s="363"/>
      <c r="CX18" s="363"/>
      <c r="CY18" s="363"/>
      <c r="CZ18" s="363"/>
      <c r="DA18" s="363"/>
      <c r="DB18" s="363"/>
      <c r="DC18" s="363"/>
      <c r="DD18" s="363"/>
      <c r="DE18" s="363"/>
      <c r="DF18" s="363"/>
      <c r="DG18" s="363"/>
      <c r="DH18" s="363"/>
      <c r="DI18" s="363"/>
      <c r="DJ18" s="363"/>
      <c r="DK18" s="363"/>
      <c r="DL18" s="363"/>
      <c r="DM18" s="363"/>
      <c r="DN18" s="363"/>
      <c r="DO18" s="363"/>
      <c r="DP18" s="363"/>
      <c r="DQ18" s="363"/>
      <c r="DR18" s="363"/>
      <c r="DS18" s="363"/>
      <c r="DT18" s="363"/>
      <c r="DU18" s="363"/>
      <c r="DV18" s="363"/>
      <c r="DW18" s="363"/>
      <c r="DX18" s="363"/>
      <c r="DY18" s="363"/>
      <c r="DZ18" s="363"/>
      <c r="EA18" s="363"/>
      <c r="EB18" s="363"/>
      <c r="EC18" s="363"/>
      <c r="ED18" s="363"/>
      <c r="EE18" s="363"/>
      <c r="EF18" s="363"/>
      <c r="EG18" s="363"/>
      <c r="EH18" s="363"/>
      <c r="EI18" s="363"/>
      <c r="EJ18" s="363"/>
      <c r="EK18" s="363"/>
      <c r="EL18" s="363"/>
      <c r="EM18" s="363"/>
      <c r="EN18" s="363"/>
      <c r="EO18" s="363"/>
      <c r="EP18" s="363"/>
      <c r="EQ18" s="363"/>
      <c r="ER18" s="363"/>
      <c r="ES18" s="363"/>
      <c r="ET18" s="363"/>
      <c r="EU18" s="363"/>
      <c r="EV18" s="363"/>
      <c r="EW18" s="363"/>
      <c r="EX18" s="363"/>
      <c r="EY18" s="366" t="str">
        <f t="shared" ref="EY18:HJ18" si="40">IF(ISBLANK(EY24),EX18,LEFT(EY24, FIND(" ", EY24,1)-1))</f>
        <v>Future</v>
      </c>
      <c r="EZ18" s="366" t="str">
        <f t="shared" si="40"/>
        <v>Future</v>
      </c>
      <c r="FA18" s="366" t="str">
        <f t="shared" si="40"/>
        <v>Future</v>
      </c>
      <c r="FB18" s="366" t="str">
        <f t="shared" si="40"/>
        <v>Future</v>
      </c>
      <c r="FC18" s="366" t="str">
        <f t="shared" si="40"/>
        <v>Future</v>
      </c>
      <c r="FD18" s="366" t="str">
        <f t="shared" si="40"/>
        <v>Future</v>
      </c>
      <c r="FE18" s="366" t="str">
        <f t="shared" si="40"/>
        <v>Future</v>
      </c>
      <c r="FF18" s="366" t="str">
        <f t="shared" si="40"/>
        <v>Future</v>
      </c>
      <c r="FG18" s="366" t="str">
        <f t="shared" si="40"/>
        <v>Future</v>
      </c>
      <c r="FH18" s="366" t="str">
        <f t="shared" si="40"/>
        <v>Future</v>
      </c>
      <c r="FI18" s="366" t="str">
        <f t="shared" si="40"/>
        <v>Future</v>
      </c>
      <c r="FJ18" s="366" t="str">
        <f t="shared" si="40"/>
        <v>Future</v>
      </c>
      <c r="FK18" s="366" t="str">
        <f t="shared" si="40"/>
        <v>Future</v>
      </c>
      <c r="FL18" s="366" t="str">
        <f t="shared" si="40"/>
        <v>Future</v>
      </c>
      <c r="FM18" s="366" t="str">
        <f t="shared" si="40"/>
        <v>Future</v>
      </c>
      <c r="FN18" s="366" t="str">
        <f t="shared" si="40"/>
        <v>Future</v>
      </c>
      <c r="FO18" s="366" t="str">
        <f t="shared" si="40"/>
        <v>Future</v>
      </c>
      <c r="FP18" s="366" t="str">
        <f t="shared" si="40"/>
        <v>Future</v>
      </c>
      <c r="FQ18" s="366" t="str">
        <f t="shared" si="40"/>
        <v>Future</v>
      </c>
      <c r="FR18" s="366" t="str">
        <f t="shared" si="40"/>
        <v>Future</v>
      </c>
      <c r="FS18" s="366" t="str">
        <f t="shared" si="40"/>
        <v>Future</v>
      </c>
      <c r="FT18" s="366" t="str">
        <f t="shared" si="40"/>
        <v>Future</v>
      </c>
      <c r="FU18" s="366" t="str">
        <f t="shared" si="40"/>
        <v>Future</v>
      </c>
      <c r="FV18" s="366" t="str">
        <f t="shared" si="40"/>
        <v>Future</v>
      </c>
      <c r="FW18" s="366" t="str">
        <f t="shared" si="40"/>
        <v>Future</v>
      </c>
      <c r="FX18" s="366" t="str">
        <f t="shared" si="40"/>
        <v>Future</v>
      </c>
      <c r="FY18" s="366" t="str">
        <f t="shared" si="40"/>
        <v>Future</v>
      </c>
      <c r="FZ18" s="366" t="str">
        <f t="shared" si="40"/>
        <v>Future</v>
      </c>
      <c r="GA18" s="366" t="str">
        <f t="shared" si="40"/>
        <v>Future</v>
      </c>
      <c r="GB18" s="366" t="str">
        <f t="shared" si="40"/>
        <v>Future</v>
      </c>
      <c r="GC18" s="366" t="str">
        <f t="shared" si="40"/>
        <v>Future</v>
      </c>
      <c r="GD18" s="366" t="str">
        <f t="shared" si="40"/>
        <v>New</v>
      </c>
      <c r="GE18" s="366" t="str">
        <f t="shared" si="40"/>
        <v>New</v>
      </c>
      <c r="GF18" s="366" t="str">
        <f t="shared" si="40"/>
        <v>New</v>
      </c>
      <c r="GG18" s="366" t="str">
        <f t="shared" si="40"/>
        <v>New</v>
      </c>
      <c r="GH18" s="366" t="str">
        <f t="shared" si="40"/>
        <v>New</v>
      </c>
      <c r="GI18" s="366" t="str">
        <f t="shared" si="40"/>
        <v>New</v>
      </c>
      <c r="GJ18" s="366" t="str">
        <f t="shared" si="40"/>
        <v>New</v>
      </c>
      <c r="GK18" s="366" t="str">
        <f t="shared" si="40"/>
        <v>New</v>
      </c>
      <c r="GL18" s="366" t="str">
        <f t="shared" si="40"/>
        <v>New</v>
      </c>
      <c r="GM18" s="366" t="str">
        <f t="shared" si="40"/>
        <v>New</v>
      </c>
      <c r="GN18" s="366" t="str">
        <f t="shared" si="40"/>
        <v>New</v>
      </c>
      <c r="GO18" s="366" t="str">
        <f t="shared" si="40"/>
        <v>New</v>
      </c>
      <c r="GP18" s="366" t="str">
        <f t="shared" si="40"/>
        <v>New</v>
      </c>
      <c r="GQ18" s="366" t="str">
        <f t="shared" si="40"/>
        <v>New</v>
      </c>
      <c r="GR18" s="366" t="str">
        <f t="shared" si="40"/>
        <v>New</v>
      </c>
      <c r="GS18" s="366" t="str">
        <f t="shared" si="40"/>
        <v>New</v>
      </c>
      <c r="GT18" s="366" t="str">
        <f t="shared" si="40"/>
        <v>New</v>
      </c>
      <c r="GU18" s="366" t="str">
        <f t="shared" si="40"/>
        <v>New</v>
      </c>
      <c r="GV18" s="366" t="str">
        <f t="shared" si="40"/>
        <v>New</v>
      </c>
      <c r="GW18" s="366" t="str">
        <f t="shared" si="40"/>
        <v>New</v>
      </c>
      <c r="GX18" s="366" t="str">
        <f t="shared" si="40"/>
        <v>New</v>
      </c>
      <c r="GY18" s="366" t="str">
        <f t="shared" si="40"/>
        <v>New</v>
      </c>
      <c r="GZ18" s="366" t="str">
        <f t="shared" si="40"/>
        <v>New</v>
      </c>
      <c r="HA18" s="366" t="str">
        <f t="shared" si="40"/>
        <v>New</v>
      </c>
      <c r="HB18" s="366" t="str">
        <f t="shared" si="40"/>
        <v>New</v>
      </c>
      <c r="HC18" s="366" t="str">
        <f t="shared" si="40"/>
        <v>New</v>
      </c>
      <c r="HD18" s="366" t="str">
        <f t="shared" si="40"/>
        <v>New</v>
      </c>
      <c r="HE18" s="366" t="str">
        <f t="shared" si="40"/>
        <v>New</v>
      </c>
      <c r="HF18" s="366" t="str">
        <f t="shared" si="40"/>
        <v>New</v>
      </c>
      <c r="HG18" s="366" t="str">
        <f t="shared" si="40"/>
        <v>New</v>
      </c>
      <c r="HH18" s="366" t="str">
        <f t="shared" si="40"/>
        <v>New</v>
      </c>
      <c r="HI18" s="366" t="str">
        <f t="shared" si="40"/>
        <v>Future</v>
      </c>
      <c r="HJ18" s="366" t="str">
        <f t="shared" si="40"/>
        <v>Future</v>
      </c>
      <c r="HK18" s="366" t="str">
        <f t="shared" ref="HK18:JV18" si="41">IF(ISBLANK(HK24),HJ18,LEFT(HK24, FIND(" ", HK24,1)-1))</f>
        <v>Future</v>
      </c>
      <c r="HL18" s="366" t="str">
        <f t="shared" si="41"/>
        <v>Future</v>
      </c>
      <c r="HM18" s="366" t="str">
        <f t="shared" si="41"/>
        <v>Future</v>
      </c>
      <c r="HN18" s="366" t="str">
        <f t="shared" si="41"/>
        <v>Future</v>
      </c>
      <c r="HO18" s="366" t="str">
        <f t="shared" si="41"/>
        <v>Future</v>
      </c>
      <c r="HP18" s="366" t="str">
        <f t="shared" si="41"/>
        <v>Future</v>
      </c>
      <c r="HQ18" s="366" t="str">
        <f t="shared" si="41"/>
        <v>Future</v>
      </c>
      <c r="HR18" s="366" t="str">
        <f t="shared" si="41"/>
        <v>Future</v>
      </c>
      <c r="HS18" s="366" t="str">
        <f t="shared" si="41"/>
        <v>Future</v>
      </c>
      <c r="HT18" s="366" t="str">
        <f t="shared" si="41"/>
        <v>Future</v>
      </c>
      <c r="HU18" s="366" t="str">
        <f t="shared" si="41"/>
        <v>Future</v>
      </c>
      <c r="HV18" s="366" t="str">
        <f t="shared" si="41"/>
        <v>Future</v>
      </c>
      <c r="HW18" s="366" t="str">
        <f t="shared" si="41"/>
        <v>Future</v>
      </c>
      <c r="HX18" s="366" t="str">
        <f t="shared" si="41"/>
        <v>Future</v>
      </c>
      <c r="HY18" s="366" t="str">
        <f t="shared" si="41"/>
        <v>Future</v>
      </c>
      <c r="HZ18" s="366" t="str">
        <f t="shared" si="41"/>
        <v>Future</v>
      </c>
      <c r="IA18" s="366" t="str">
        <f t="shared" si="41"/>
        <v>Future</v>
      </c>
      <c r="IB18" s="366" t="str">
        <f t="shared" si="41"/>
        <v>Future</v>
      </c>
      <c r="IC18" s="366" t="str">
        <f t="shared" si="41"/>
        <v>Future</v>
      </c>
      <c r="ID18" s="366" t="str">
        <f t="shared" si="41"/>
        <v>Future</v>
      </c>
      <c r="IE18" s="366" t="str">
        <f t="shared" si="41"/>
        <v>Future</v>
      </c>
      <c r="IF18" s="366" t="str">
        <f t="shared" si="41"/>
        <v>Future</v>
      </c>
      <c r="IG18" s="366" t="str">
        <f t="shared" si="41"/>
        <v>Future</v>
      </c>
      <c r="IH18" s="366" t="str">
        <f t="shared" si="41"/>
        <v>Future</v>
      </c>
      <c r="II18" s="366" t="str">
        <f t="shared" si="41"/>
        <v>Future</v>
      </c>
      <c r="IJ18" s="366" t="str">
        <f t="shared" si="41"/>
        <v>Future</v>
      </c>
      <c r="IK18" s="366" t="str">
        <f t="shared" si="41"/>
        <v>Future</v>
      </c>
      <c r="IL18" s="366" t="str">
        <f t="shared" si="41"/>
        <v>Future</v>
      </c>
      <c r="IM18" s="366" t="str">
        <f t="shared" si="41"/>
        <v>Future</v>
      </c>
      <c r="IN18" s="366" t="str">
        <f t="shared" si="41"/>
        <v>New</v>
      </c>
      <c r="IO18" s="366" t="str">
        <f t="shared" si="41"/>
        <v>New</v>
      </c>
      <c r="IP18" s="366" t="str">
        <f t="shared" si="41"/>
        <v>New</v>
      </c>
      <c r="IQ18" s="366" t="str">
        <f t="shared" si="41"/>
        <v>New</v>
      </c>
      <c r="IR18" s="366" t="str">
        <f t="shared" si="41"/>
        <v>New</v>
      </c>
      <c r="IS18" s="366" t="str">
        <f t="shared" si="41"/>
        <v>New</v>
      </c>
      <c r="IT18" s="366" t="str">
        <f t="shared" si="41"/>
        <v>New</v>
      </c>
      <c r="IU18" s="366" t="str">
        <f t="shared" si="41"/>
        <v>New</v>
      </c>
      <c r="IV18" s="366" t="str">
        <f t="shared" si="41"/>
        <v>New</v>
      </c>
      <c r="IW18" s="366" t="str">
        <f t="shared" si="41"/>
        <v>New</v>
      </c>
      <c r="IX18" s="366" t="str">
        <f t="shared" si="41"/>
        <v>New</v>
      </c>
      <c r="IY18" s="366" t="str">
        <f t="shared" si="41"/>
        <v>New</v>
      </c>
      <c r="IZ18" s="366" t="str">
        <f t="shared" si="41"/>
        <v>New</v>
      </c>
      <c r="JA18" s="366" t="str">
        <f t="shared" si="41"/>
        <v>New</v>
      </c>
      <c r="JB18" s="366" t="str">
        <f t="shared" si="41"/>
        <v>New</v>
      </c>
      <c r="JC18" s="366" t="str">
        <f t="shared" si="41"/>
        <v>New</v>
      </c>
      <c r="JD18" s="366" t="str">
        <f t="shared" si="41"/>
        <v>New</v>
      </c>
      <c r="JE18" s="366" t="str">
        <f t="shared" si="41"/>
        <v>New</v>
      </c>
      <c r="JF18" s="366" t="str">
        <f t="shared" si="41"/>
        <v>New</v>
      </c>
      <c r="JG18" s="366" t="str">
        <f t="shared" si="41"/>
        <v>New</v>
      </c>
      <c r="JH18" s="366" t="str">
        <f t="shared" si="41"/>
        <v>New</v>
      </c>
      <c r="JI18" s="366" t="str">
        <f t="shared" si="41"/>
        <v>New</v>
      </c>
      <c r="JJ18" s="366" t="str">
        <f t="shared" si="41"/>
        <v>New</v>
      </c>
      <c r="JK18" s="366" t="str">
        <f t="shared" si="41"/>
        <v>New</v>
      </c>
      <c r="JL18" s="366" t="str">
        <f t="shared" si="41"/>
        <v>New</v>
      </c>
      <c r="JM18" s="366" t="str">
        <f t="shared" si="41"/>
        <v>New</v>
      </c>
      <c r="JN18" s="366" t="str">
        <f t="shared" si="41"/>
        <v>New</v>
      </c>
      <c r="JO18" s="366" t="str">
        <f t="shared" si="41"/>
        <v>New</v>
      </c>
      <c r="JP18" s="366" t="str">
        <f t="shared" si="41"/>
        <v>New</v>
      </c>
      <c r="JQ18" s="366" t="str">
        <f t="shared" si="41"/>
        <v>New</v>
      </c>
      <c r="JR18" s="366" t="str">
        <f t="shared" si="41"/>
        <v>New</v>
      </c>
      <c r="JS18" s="366" t="str">
        <f t="shared" si="41"/>
        <v>Delta</v>
      </c>
      <c r="JT18" s="366" t="str">
        <f t="shared" si="41"/>
        <v>Delta</v>
      </c>
      <c r="JU18" s="366" t="str">
        <f t="shared" si="41"/>
        <v>Delta</v>
      </c>
      <c r="JV18" s="366" t="str">
        <f t="shared" si="41"/>
        <v>Delta</v>
      </c>
      <c r="JW18" s="366" t="str">
        <f t="shared" ref="JW18:MH18" si="42">IF(ISBLANK(JW24),JV18,LEFT(JW24, FIND(" ", JW24,1)-1))</f>
        <v>Delta</v>
      </c>
      <c r="JX18" s="366" t="str">
        <f t="shared" si="42"/>
        <v>Delta</v>
      </c>
      <c r="JY18" s="366" t="str">
        <f t="shared" si="42"/>
        <v>Delta</v>
      </c>
      <c r="JZ18" s="366" t="str">
        <f t="shared" si="42"/>
        <v>Delta</v>
      </c>
      <c r="KA18" s="366" t="str">
        <f t="shared" si="42"/>
        <v>Delta</v>
      </c>
      <c r="KB18" s="366" t="str">
        <f t="shared" si="42"/>
        <v>Delta</v>
      </c>
      <c r="KC18" s="366" t="str">
        <f t="shared" si="42"/>
        <v>Delta</v>
      </c>
      <c r="KD18" s="366" t="str">
        <f t="shared" si="42"/>
        <v>Delta</v>
      </c>
      <c r="KE18" s="366" t="str">
        <f t="shared" si="42"/>
        <v>Delta</v>
      </c>
      <c r="KF18" s="366" t="str">
        <f t="shared" si="42"/>
        <v>Delta</v>
      </c>
      <c r="KG18" s="366" t="str">
        <f t="shared" si="42"/>
        <v>Delta</v>
      </c>
      <c r="KH18" s="366" t="str">
        <f t="shared" si="42"/>
        <v>Delta</v>
      </c>
      <c r="KI18" s="366" t="str">
        <f t="shared" si="42"/>
        <v>Delta</v>
      </c>
      <c r="KJ18" s="366" t="str">
        <f t="shared" si="42"/>
        <v>Delta</v>
      </c>
      <c r="KK18" s="366" t="str">
        <f t="shared" si="42"/>
        <v>Delta</v>
      </c>
      <c r="KL18" s="366" t="str">
        <f t="shared" si="42"/>
        <v>Delta</v>
      </c>
      <c r="KM18" s="366" t="str">
        <f t="shared" si="42"/>
        <v>Delta</v>
      </c>
      <c r="KN18" s="366" t="str">
        <f t="shared" si="42"/>
        <v>Delta</v>
      </c>
      <c r="KO18" s="366" t="str">
        <f t="shared" si="42"/>
        <v>Delta</v>
      </c>
      <c r="KP18" s="366" t="str">
        <f t="shared" si="42"/>
        <v>Delta</v>
      </c>
      <c r="KQ18" s="366" t="str">
        <f t="shared" si="42"/>
        <v>Delta</v>
      </c>
      <c r="KR18" s="366" t="str">
        <f t="shared" si="42"/>
        <v>Delta</v>
      </c>
      <c r="KS18" s="366" t="str">
        <f t="shared" si="42"/>
        <v>Delta</v>
      </c>
      <c r="KT18" s="366" t="str">
        <f t="shared" si="42"/>
        <v>Delta</v>
      </c>
      <c r="KU18" s="366" t="str">
        <f t="shared" si="42"/>
        <v>Delta</v>
      </c>
      <c r="KV18" s="366" t="str">
        <f t="shared" si="42"/>
        <v>Delta</v>
      </c>
      <c r="KW18" s="366" t="str">
        <f t="shared" si="42"/>
        <v>Delta</v>
      </c>
      <c r="KX18" s="366" t="str">
        <f t="shared" si="42"/>
        <v>Future</v>
      </c>
      <c r="KY18" s="366" t="str">
        <f t="shared" si="42"/>
        <v>Future</v>
      </c>
      <c r="KZ18" s="366" t="str">
        <f t="shared" si="42"/>
        <v>Future</v>
      </c>
      <c r="LA18" s="366" t="str">
        <f t="shared" si="42"/>
        <v>Future</v>
      </c>
      <c r="LB18" s="366" t="str">
        <f t="shared" si="42"/>
        <v>Future</v>
      </c>
      <c r="LC18" s="366" t="str">
        <f t="shared" si="42"/>
        <v>Future</v>
      </c>
      <c r="LD18" s="366" t="str">
        <f t="shared" si="42"/>
        <v>Future</v>
      </c>
      <c r="LE18" s="366" t="str">
        <f t="shared" si="42"/>
        <v>Future</v>
      </c>
      <c r="LF18" s="366" t="str">
        <f t="shared" si="42"/>
        <v>Future</v>
      </c>
      <c r="LG18" s="366" t="str">
        <f t="shared" si="42"/>
        <v>Future</v>
      </c>
      <c r="LH18" s="366" t="str">
        <f t="shared" si="42"/>
        <v>Future</v>
      </c>
      <c r="LI18" s="366" t="str">
        <f t="shared" si="42"/>
        <v>Future</v>
      </c>
      <c r="LJ18" s="366" t="str">
        <f t="shared" si="42"/>
        <v>Future</v>
      </c>
      <c r="LK18" s="366" t="str">
        <f t="shared" si="42"/>
        <v>Future</v>
      </c>
      <c r="LL18" s="366" t="str">
        <f t="shared" si="42"/>
        <v>Future</v>
      </c>
      <c r="LM18" s="366" t="str">
        <f t="shared" si="42"/>
        <v>Future</v>
      </c>
      <c r="LN18" s="366" t="str">
        <f t="shared" si="42"/>
        <v>Future</v>
      </c>
      <c r="LO18" s="366" t="str">
        <f t="shared" si="42"/>
        <v>Future</v>
      </c>
      <c r="LP18" s="366" t="str">
        <f t="shared" si="42"/>
        <v>Future</v>
      </c>
      <c r="LQ18" s="366" t="str">
        <f t="shared" si="42"/>
        <v>Future</v>
      </c>
      <c r="LR18" s="366" t="str">
        <f t="shared" si="42"/>
        <v>Future</v>
      </c>
      <c r="LS18" s="366" t="str">
        <f t="shared" si="42"/>
        <v>Future</v>
      </c>
      <c r="LT18" s="366" t="str">
        <f t="shared" si="42"/>
        <v>Future</v>
      </c>
      <c r="LU18" s="366" t="str">
        <f t="shared" si="42"/>
        <v>Future</v>
      </c>
      <c r="LV18" s="366" t="str">
        <f t="shared" si="42"/>
        <v>Future</v>
      </c>
      <c r="LW18" s="366" t="str">
        <f t="shared" si="42"/>
        <v>Future</v>
      </c>
      <c r="LX18" s="366" t="str">
        <f t="shared" si="42"/>
        <v>Future</v>
      </c>
      <c r="LY18" s="366" t="str">
        <f t="shared" si="42"/>
        <v>Future</v>
      </c>
      <c r="LZ18" s="366" t="str">
        <f t="shared" si="42"/>
        <v>Future</v>
      </c>
      <c r="MA18" s="366" t="str">
        <f t="shared" si="42"/>
        <v>Future</v>
      </c>
      <c r="MB18" s="366" t="str">
        <f t="shared" si="42"/>
        <v>Future</v>
      </c>
      <c r="MC18" s="366" t="str">
        <f t="shared" si="42"/>
        <v>New</v>
      </c>
      <c r="MD18" s="366" t="str">
        <f t="shared" si="42"/>
        <v>New</v>
      </c>
      <c r="ME18" s="366" t="str">
        <f t="shared" si="42"/>
        <v>New</v>
      </c>
      <c r="MF18" s="366" t="str">
        <f t="shared" si="42"/>
        <v>New</v>
      </c>
      <c r="MG18" s="366" t="str">
        <f t="shared" si="42"/>
        <v>New</v>
      </c>
      <c r="MH18" s="366" t="str">
        <f t="shared" si="42"/>
        <v>New</v>
      </c>
      <c r="MI18" s="366" t="str">
        <f t="shared" ref="MI18:OT18" si="43">IF(ISBLANK(MI24),MH18,LEFT(MI24, FIND(" ", MI24,1)-1))</f>
        <v>New</v>
      </c>
      <c r="MJ18" s="366" t="str">
        <f t="shared" si="43"/>
        <v>New</v>
      </c>
      <c r="MK18" s="366" t="str">
        <f t="shared" si="43"/>
        <v>New</v>
      </c>
      <c r="ML18" s="366" t="str">
        <f t="shared" si="43"/>
        <v>New</v>
      </c>
      <c r="MM18" s="366" t="str">
        <f t="shared" si="43"/>
        <v>New</v>
      </c>
      <c r="MN18" s="366" t="str">
        <f t="shared" si="43"/>
        <v>New</v>
      </c>
      <c r="MO18" s="366" t="str">
        <f t="shared" si="43"/>
        <v>New</v>
      </c>
      <c r="MP18" s="366" t="str">
        <f t="shared" si="43"/>
        <v>New</v>
      </c>
      <c r="MQ18" s="366" t="str">
        <f t="shared" si="43"/>
        <v>New</v>
      </c>
      <c r="MR18" s="366" t="str">
        <f t="shared" si="43"/>
        <v>New</v>
      </c>
      <c r="MS18" s="366" t="str">
        <f t="shared" si="43"/>
        <v>New</v>
      </c>
      <c r="MT18" s="366" t="str">
        <f t="shared" si="43"/>
        <v>New</v>
      </c>
      <c r="MU18" s="366" t="str">
        <f t="shared" si="43"/>
        <v>New</v>
      </c>
      <c r="MV18" s="366" t="str">
        <f t="shared" si="43"/>
        <v>New</v>
      </c>
      <c r="MW18" s="366" t="str">
        <f t="shared" si="43"/>
        <v>New</v>
      </c>
      <c r="MX18" s="366" t="str">
        <f t="shared" si="43"/>
        <v>New</v>
      </c>
      <c r="MY18" s="366" t="str">
        <f t="shared" si="43"/>
        <v>New</v>
      </c>
      <c r="MZ18" s="366" t="str">
        <f t="shared" si="43"/>
        <v>New</v>
      </c>
      <c r="NA18" s="366" t="str">
        <f t="shared" si="43"/>
        <v>New</v>
      </c>
      <c r="NB18" s="366" t="str">
        <f t="shared" si="43"/>
        <v>New</v>
      </c>
      <c r="NC18" s="366" t="str">
        <f t="shared" si="43"/>
        <v>New</v>
      </c>
      <c r="ND18" s="366" t="str">
        <f t="shared" si="43"/>
        <v>New</v>
      </c>
      <c r="NE18" s="366" t="str">
        <f t="shared" si="43"/>
        <v>New</v>
      </c>
      <c r="NF18" s="366" t="str">
        <f t="shared" si="43"/>
        <v>New</v>
      </c>
      <c r="NG18" s="366" t="str">
        <f t="shared" si="43"/>
        <v>New</v>
      </c>
      <c r="NH18" s="366" t="str">
        <f t="shared" si="43"/>
        <v>Delta</v>
      </c>
      <c r="NI18" s="366" t="str">
        <f t="shared" si="43"/>
        <v>Delta</v>
      </c>
      <c r="NJ18" s="366" t="str">
        <f t="shared" si="43"/>
        <v>Delta</v>
      </c>
      <c r="NK18" s="366" t="str">
        <f t="shared" si="43"/>
        <v>Delta</v>
      </c>
      <c r="NL18" s="366" t="str">
        <f t="shared" si="43"/>
        <v>Delta</v>
      </c>
      <c r="NM18" s="366" t="str">
        <f t="shared" si="43"/>
        <v>Delta</v>
      </c>
      <c r="NN18" s="366" t="str">
        <f t="shared" si="43"/>
        <v>Delta</v>
      </c>
      <c r="NO18" s="366" t="str">
        <f t="shared" si="43"/>
        <v>Delta</v>
      </c>
      <c r="NP18" s="366" t="str">
        <f t="shared" si="43"/>
        <v>Delta</v>
      </c>
      <c r="NQ18" s="366" t="str">
        <f t="shared" si="43"/>
        <v>Delta</v>
      </c>
      <c r="NR18" s="366" t="str">
        <f t="shared" si="43"/>
        <v>Delta</v>
      </c>
      <c r="NS18" s="366" t="str">
        <f t="shared" si="43"/>
        <v>Delta</v>
      </c>
      <c r="NT18" s="366" t="str">
        <f t="shared" si="43"/>
        <v>Delta</v>
      </c>
      <c r="NU18" s="366" t="str">
        <f t="shared" si="43"/>
        <v>Delta</v>
      </c>
      <c r="NV18" s="366" t="str">
        <f t="shared" si="43"/>
        <v>Delta</v>
      </c>
      <c r="NW18" s="366" t="str">
        <f t="shared" si="43"/>
        <v>Delta</v>
      </c>
      <c r="NX18" s="366" t="str">
        <f t="shared" si="43"/>
        <v>Delta</v>
      </c>
      <c r="NY18" s="366" t="str">
        <f t="shared" si="43"/>
        <v>Delta</v>
      </c>
      <c r="NZ18" s="366" t="str">
        <f t="shared" si="43"/>
        <v>Delta</v>
      </c>
      <c r="OA18" s="366" t="str">
        <f t="shared" si="43"/>
        <v>Delta</v>
      </c>
      <c r="OB18" s="366" t="str">
        <f t="shared" si="43"/>
        <v>Delta</v>
      </c>
      <c r="OC18" s="366" t="str">
        <f t="shared" si="43"/>
        <v>Delta</v>
      </c>
      <c r="OD18" s="366" t="str">
        <f t="shared" si="43"/>
        <v>Delta</v>
      </c>
      <c r="OE18" s="366" t="str">
        <f t="shared" si="43"/>
        <v>Delta</v>
      </c>
      <c r="OF18" s="366" t="str">
        <f t="shared" si="43"/>
        <v>Delta</v>
      </c>
      <c r="OG18" s="366" t="str">
        <f t="shared" si="43"/>
        <v>Delta</v>
      </c>
      <c r="OH18" s="366" t="str">
        <f t="shared" si="43"/>
        <v>Delta</v>
      </c>
      <c r="OI18" s="366" t="str">
        <f t="shared" si="43"/>
        <v>Delta</v>
      </c>
      <c r="OJ18" s="366" t="str">
        <f t="shared" si="43"/>
        <v>Delta</v>
      </c>
      <c r="OK18" s="366" t="str">
        <f t="shared" si="43"/>
        <v>Delta</v>
      </c>
      <c r="OL18" s="366" t="str">
        <f t="shared" si="43"/>
        <v>Delta</v>
      </c>
      <c r="OM18" s="366" t="str">
        <f t="shared" si="43"/>
        <v>Delta</v>
      </c>
      <c r="ON18" s="366" t="str">
        <f t="shared" si="43"/>
        <v>Delta</v>
      </c>
      <c r="OO18" s="366" t="str">
        <f t="shared" si="43"/>
        <v>Delta</v>
      </c>
      <c r="OP18" s="366" t="str">
        <f t="shared" si="43"/>
        <v>Delta</v>
      </c>
      <c r="OQ18" s="366" t="str">
        <f t="shared" si="43"/>
        <v>Delta</v>
      </c>
      <c r="OR18" s="366" t="str">
        <f t="shared" si="43"/>
        <v>Delta</v>
      </c>
      <c r="OS18" s="366" t="str">
        <f t="shared" si="43"/>
        <v>Delta</v>
      </c>
      <c r="OT18" s="366" t="str">
        <f t="shared" si="43"/>
        <v>Delta</v>
      </c>
      <c r="OU18" s="366" t="str">
        <f t="shared" ref="OU18:RF18" si="44">IF(ISBLANK(OU24),OT18,LEFT(OU24, FIND(" ", OU24,1)-1))</f>
        <v>Delta</v>
      </c>
      <c r="OV18" s="366" t="str">
        <f t="shared" si="44"/>
        <v>Delta</v>
      </c>
      <c r="OW18" s="366" t="str">
        <f t="shared" si="44"/>
        <v>Delta</v>
      </c>
      <c r="OX18" s="366" t="str">
        <f t="shared" si="44"/>
        <v>Delta</v>
      </c>
      <c r="OY18" s="366" t="str">
        <f t="shared" si="44"/>
        <v>Delta</v>
      </c>
      <c r="OZ18" s="366" t="str">
        <f t="shared" si="44"/>
        <v>Delta</v>
      </c>
      <c r="PA18" s="366" t="str">
        <f t="shared" si="44"/>
        <v>Delta</v>
      </c>
      <c r="PB18" s="366" t="str">
        <f t="shared" si="44"/>
        <v>Delta</v>
      </c>
      <c r="PC18" s="366" t="str">
        <f t="shared" si="44"/>
        <v>Delta</v>
      </c>
      <c r="PD18" s="366" t="str">
        <f t="shared" si="44"/>
        <v>Delta</v>
      </c>
      <c r="PE18" s="366" t="str">
        <f t="shared" si="44"/>
        <v>Delta</v>
      </c>
      <c r="PF18" s="366" t="str">
        <f t="shared" si="44"/>
        <v>Delta</v>
      </c>
      <c r="PG18" s="366" t="str">
        <f t="shared" si="44"/>
        <v>Delta</v>
      </c>
      <c r="PH18" s="366" t="str">
        <f t="shared" si="44"/>
        <v>Delta</v>
      </c>
      <c r="PI18" s="366" t="str">
        <f t="shared" si="44"/>
        <v>Delta</v>
      </c>
      <c r="PJ18" s="366" t="str">
        <f t="shared" si="44"/>
        <v>Delta</v>
      </c>
      <c r="PK18" s="366" t="str">
        <f t="shared" si="44"/>
        <v>Delta</v>
      </c>
      <c r="PL18" s="366" t="str">
        <f t="shared" si="44"/>
        <v>Delta</v>
      </c>
      <c r="PM18" s="366" t="str">
        <f t="shared" si="44"/>
        <v>Delta</v>
      </c>
      <c r="PN18" s="366" t="str">
        <f t="shared" si="44"/>
        <v>Delta</v>
      </c>
      <c r="PO18" s="366" t="str">
        <f t="shared" si="44"/>
        <v>Delta</v>
      </c>
      <c r="PP18" s="366" t="str">
        <f t="shared" si="44"/>
        <v>Delta</v>
      </c>
      <c r="PQ18" s="366" t="str">
        <f t="shared" si="44"/>
        <v>Delta</v>
      </c>
      <c r="PR18" s="366" t="str">
        <f t="shared" si="44"/>
        <v>Future</v>
      </c>
      <c r="PS18" s="366" t="str">
        <f t="shared" si="44"/>
        <v>Future</v>
      </c>
      <c r="PT18" s="366" t="str">
        <f t="shared" si="44"/>
        <v>Future</v>
      </c>
      <c r="PU18" s="366" t="str">
        <f t="shared" si="44"/>
        <v>Future</v>
      </c>
      <c r="PV18" s="366" t="str">
        <f t="shared" si="44"/>
        <v>Future</v>
      </c>
      <c r="PW18" s="366" t="str">
        <f t="shared" si="44"/>
        <v>Future</v>
      </c>
      <c r="PX18" s="366" t="str">
        <f t="shared" si="44"/>
        <v>Future</v>
      </c>
      <c r="PY18" s="366" t="str">
        <f t="shared" si="44"/>
        <v>Future</v>
      </c>
      <c r="PZ18" s="366" t="str">
        <f t="shared" si="44"/>
        <v>Future</v>
      </c>
      <c r="QA18" s="366" t="str">
        <f t="shared" si="44"/>
        <v>Future</v>
      </c>
      <c r="QB18" s="366" t="str">
        <f t="shared" si="44"/>
        <v>Future</v>
      </c>
      <c r="QC18" s="366" t="str">
        <f t="shared" si="44"/>
        <v>Future</v>
      </c>
      <c r="QD18" s="366" t="str">
        <f t="shared" si="44"/>
        <v>Future</v>
      </c>
      <c r="QE18" s="366" t="str">
        <f t="shared" si="44"/>
        <v>Future</v>
      </c>
      <c r="QF18" s="366" t="str">
        <f t="shared" si="44"/>
        <v>Future</v>
      </c>
      <c r="QG18" s="366" t="str">
        <f t="shared" si="44"/>
        <v>Future</v>
      </c>
      <c r="QH18" s="366" t="str">
        <f t="shared" si="44"/>
        <v>Future</v>
      </c>
      <c r="QI18" s="366" t="str">
        <f t="shared" si="44"/>
        <v>Future</v>
      </c>
      <c r="QJ18" s="366" t="str">
        <f t="shared" si="44"/>
        <v>Future</v>
      </c>
      <c r="QK18" s="366" t="str">
        <f t="shared" si="44"/>
        <v>Future</v>
      </c>
      <c r="QL18" s="366" t="str">
        <f t="shared" si="44"/>
        <v>Future</v>
      </c>
      <c r="QM18" s="366" t="str">
        <f t="shared" si="44"/>
        <v>Future</v>
      </c>
      <c r="QN18" s="366" t="str">
        <f t="shared" si="44"/>
        <v>Future</v>
      </c>
      <c r="QO18" s="366" t="str">
        <f t="shared" si="44"/>
        <v>Future</v>
      </c>
      <c r="QP18" s="366" t="str">
        <f t="shared" si="44"/>
        <v>Future</v>
      </c>
      <c r="QQ18" s="366" t="str">
        <f t="shared" si="44"/>
        <v>Future</v>
      </c>
      <c r="QR18" s="366" t="str">
        <f t="shared" si="44"/>
        <v>Future</v>
      </c>
      <c r="QS18" s="366" t="str">
        <f t="shared" si="44"/>
        <v>Future</v>
      </c>
      <c r="QT18" s="366" t="str">
        <f t="shared" si="44"/>
        <v>Future</v>
      </c>
      <c r="QU18" s="366" t="str">
        <f t="shared" si="44"/>
        <v>Future</v>
      </c>
      <c r="QV18" s="366" t="str">
        <f t="shared" si="44"/>
        <v>Future</v>
      </c>
      <c r="QW18" s="366" t="str">
        <f t="shared" si="44"/>
        <v>New</v>
      </c>
      <c r="QX18" s="366" t="str">
        <f t="shared" si="44"/>
        <v>New</v>
      </c>
      <c r="QY18" s="366" t="str">
        <f t="shared" si="44"/>
        <v>New</v>
      </c>
      <c r="QZ18" s="366" t="str">
        <f t="shared" si="44"/>
        <v>New</v>
      </c>
      <c r="RA18" s="366" t="str">
        <f t="shared" si="44"/>
        <v>New</v>
      </c>
      <c r="RB18" s="366" t="str">
        <f t="shared" si="44"/>
        <v>New</v>
      </c>
      <c r="RC18" s="366" t="str">
        <f t="shared" si="44"/>
        <v>New</v>
      </c>
      <c r="RD18" s="366" t="str">
        <f t="shared" si="44"/>
        <v>New</v>
      </c>
      <c r="RE18" s="366" t="str">
        <f t="shared" si="44"/>
        <v>New</v>
      </c>
      <c r="RF18" s="366" t="str">
        <f t="shared" si="44"/>
        <v>New</v>
      </c>
      <c r="RG18" s="366" t="str">
        <f t="shared" ref="RG18:TR18" si="45">IF(ISBLANK(RG24),RF18,LEFT(RG24, FIND(" ", RG24,1)-1))</f>
        <v>New</v>
      </c>
      <c r="RH18" s="366" t="str">
        <f t="shared" si="45"/>
        <v>New</v>
      </c>
      <c r="RI18" s="366" t="str">
        <f t="shared" si="45"/>
        <v>New</v>
      </c>
      <c r="RJ18" s="366" t="str">
        <f t="shared" si="45"/>
        <v>New</v>
      </c>
      <c r="RK18" s="366" t="str">
        <f t="shared" si="45"/>
        <v>New</v>
      </c>
      <c r="RL18" s="366" t="str">
        <f t="shared" si="45"/>
        <v>New</v>
      </c>
      <c r="RM18" s="366" t="str">
        <f t="shared" si="45"/>
        <v>New</v>
      </c>
      <c r="RN18" s="366" t="str">
        <f t="shared" si="45"/>
        <v>New</v>
      </c>
      <c r="RO18" s="366" t="str">
        <f t="shared" si="45"/>
        <v>New</v>
      </c>
      <c r="RP18" s="366" t="str">
        <f t="shared" si="45"/>
        <v>New</v>
      </c>
      <c r="RQ18" s="366" t="str">
        <f t="shared" si="45"/>
        <v>New</v>
      </c>
      <c r="RR18" s="366" t="str">
        <f t="shared" si="45"/>
        <v>New</v>
      </c>
      <c r="RS18" s="366" t="str">
        <f t="shared" si="45"/>
        <v>New</v>
      </c>
      <c r="RT18" s="366" t="str">
        <f t="shared" si="45"/>
        <v>New</v>
      </c>
      <c r="RU18" s="366" t="str">
        <f t="shared" si="45"/>
        <v>New</v>
      </c>
      <c r="RV18" s="366" t="str">
        <f t="shared" si="45"/>
        <v>New</v>
      </c>
      <c r="RW18" s="366" t="str">
        <f t="shared" si="45"/>
        <v>New</v>
      </c>
      <c r="RX18" s="366" t="str">
        <f t="shared" si="45"/>
        <v>New</v>
      </c>
      <c r="RY18" s="366" t="str">
        <f t="shared" si="45"/>
        <v>New</v>
      </c>
      <c r="RZ18" s="366" t="str">
        <f t="shared" si="45"/>
        <v>New</v>
      </c>
      <c r="SA18" s="366" t="str">
        <f t="shared" si="45"/>
        <v>New</v>
      </c>
      <c r="SB18" s="366" t="str">
        <f t="shared" si="45"/>
        <v>Delta</v>
      </c>
      <c r="SC18" s="366" t="str">
        <f t="shared" si="45"/>
        <v>Delta</v>
      </c>
      <c r="SD18" s="366" t="str">
        <f t="shared" si="45"/>
        <v>Delta</v>
      </c>
      <c r="SE18" s="366" t="str">
        <f t="shared" si="45"/>
        <v>Delta</v>
      </c>
      <c r="SF18" s="366" t="str">
        <f t="shared" si="45"/>
        <v>Delta</v>
      </c>
      <c r="SG18" s="366" t="str">
        <f t="shared" si="45"/>
        <v>Delta</v>
      </c>
      <c r="SH18" s="366" t="str">
        <f t="shared" si="45"/>
        <v>Delta</v>
      </c>
      <c r="SI18" s="366" t="str">
        <f t="shared" si="45"/>
        <v>Delta</v>
      </c>
      <c r="SJ18" s="366" t="str">
        <f t="shared" si="45"/>
        <v>Delta</v>
      </c>
      <c r="SK18" s="366" t="str">
        <f t="shared" si="45"/>
        <v>Delta</v>
      </c>
      <c r="SL18" s="366" t="str">
        <f t="shared" si="45"/>
        <v>Delta</v>
      </c>
      <c r="SM18" s="366" t="str">
        <f t="shared" si="45"/>
        <v>Delta</v>
      </c>
      <c r="SN18" s="366" t="str">
        <f t="shared" si="45"/>
        <v>Delta</v>
      </c>
      <c r="SO18" s="366" t="str">
        <f t="shared" si="45"/>
        <v>Delta</v>
      </c>
      <c r="SP18" s="366" t="str">
        <f t="shared" si="45"/>
        <v>Delta</v>
      </c>
      <c r="SQ18" s="366" t="str">
        <f t="shared" si="45"/>
        <v>Delta</v>
      </c>
      <c r="SR18" s="366" t="str">
        <f t="shared" si="45"/>
        <v>Delta</v>
      </c>
      <c r="SS18" s="366" t="str">
        <f t="shared" si="45"/>
        <v>Delta</v>
      </c>
      <c r="ST18" s="366" t="str">
        <f t="shared" si="45"/>
        <v>Delta</v>
      </c>
      <c r="SU18" s="366" t="str">
        <f t="shared" si="45"/>
        <v>Delta</v>
      </c>
      <c r="SV18" s="366" t="str">
        <f t="shared" si="45"/>
        <v>Delta</v>
      </c>
      <c r="SW18" s="366" t="str">
        <f t="shared" si="45"/>
        <v>Delta</v>
      </c>
      <c r="SX18" s="366" t="str">
        <f t="shared" si="45"/>
        <v>Delta</v>
      </c>
      <c r="SY18" s="366" t="str">
        <f t="shared" si="45"/>
        <v>Delta</v>
      </c>
      <c r="SZ18" s="366" t="str">
        <f t="shared" si="45"/>
        <v>Delta</v>
      </c>
      <c r="TA18" s="366" t="str">
        <f t="shared" si="45"/>
        <v>Delta</v>
      </c>
      <c r="TB18" s="366" t="str">
        <f t="shared" si="45"/>
        <v>Delta</v>
      </c>
      <c r="TC18" s="366" t="str">
        <f t="shared" si="45"/>
        <v>Delta</v>
      </c>
      <c r="TD18" s="366" t="str">
        <f t="shared" si="45"/>
        <v>Delta</v>
      </c>
      <c r="TE18" s="366" t="str">
        <f t="shared" si="45"/>
        <v>Delta</v>
      </c>
      <c r="TF18" s="366" t="str">
        <f t="shared" si="45"/>
        <v>Delta</v>
      </c>
      <c r="TG18" s="366" t="str">
        <f t="shared" si="45"/>
        <v>Future</v>
      </c>
      <c r="TH18" s="366" t="str">
        <f t="shared" si="45"/>
        <v>Future</v>
      </c>
      <c r="TI18" s="366" t="str">
        <f t="shared" si="45"/>
        <v>Future</v>
      </c>
      <c r="TJ18" s="366" t="str">
        <f t="shared" si="45"/>
        <v>Future</v>
      </c>
      <c r="TK18" s="366" t="str">
        <f t="shared" si="45"/>
        <v>Future</v>
      </c>
      <c r="TL18" s="366" t="str">
        <f t="shared" si="45"/>
        <v>Future</v>
      </c>
      <c r="TM18" s="366" t="str">
        <f t="shared" si="45"/>
        <v>Future</v>
      </c>
      <c r="TN18" s="366" t="str">
        <f t="shared" si="45"/>
        <v>Future</v>
      </c>
      <c r="TO18" s="366" t="str">
        <f t="shared" si="45"/>
        <v>Future</v>
      </c>
      <c r="TP18" s="366" t="str">
        <f t="shared" si="45"/>
        <v>Future</v>
      </c>
      <c r="TQ18" s="366" t="str">
        <f t="shared" si="45"/>
        <v>Future</v>
      </c>
      <c r="TR18" s="366" t="str">
        <f t="shared" si="45"/>
        <v>Future</v>
      </c>
      <c r="TS18" s="366" t="str">
        <f t="shared" ref="TS18:WD18" si="46">IF(ISBLANK(TS24),TR18,LEFT(TS24, FIND(" ", TS24,1)-1))</f>
        <v>Future</v>
      </c>
      <c r="TT18" s="366" t="str">
        <f t="shared" si="46"/>
        <v>Future</v>
      </c>
      <c r="TU18" s="366" t="str">
        <f t="shared" si="46"/>
        <v>Future</v>
      </c>
      <c r="TV18" s="366" t="str">
        <f t="shared" si="46"/>
        <v>Future</v>
      </c>
      <c r="TW18" s="366" t="str">
        <f t="shared" si="46"/>
        <v>Future</v>
      </c>
      <c r="TX18" s="366" t="str">
        <f t="shared" si="46"/>
        <v>Future</v>
      </c>
      <c r="TY18" s="366" t="str">
        <f t="shared" si="46"/>
        <v>Future</v>
      </c>
      <c r="TZ18" s="366" t="str">
        <f t="shared" si="46"/>
        <v>Future</v>
      </c>
      <c r="UA18" s="366" t="str">
        <f t="shared" si="46"/>
        <v>Future</v>
      </c>
      <c r="UB18" s="366" t="str">
        <f t="shared" si="46"/>
        <v>Future</v>
      </c>
      <c r="UC18" s="366" t="str">
        <f t="shared" si="46"/>
        <v>Future</v>
      </c>
      <c r="UD18" s="366" t="str">
        <f t="shared" si="46"/>
        <v>Future</v>
      </c>
      <c r="UE18" s="366" t="str">
        <f t="shared" si="46"/>
        <v>Future</v>
      </c>
      <c r="UF18" s="366" t="str">
        <f t="shared" si="46"/>
        <v>Future</v>
      </c>
      <c r="UG18" s="366" t="str">
        <f t="shared" si="46"/>
        <v>Future</v>
      </c>
      <c r="UH18" s="366" t="str">
        <f t="shared" si="46"/>
        <v>Future</v>
      </c>
      <c r="UI18" s="366" t="str">
        <f t="shared" si="46"/>
        <v>Future</v>
      </c>
      <c r="UJ18" s="366" t="str">
        <f t="shared" si="46"/>
        <v>Future</v>
      </c>
      <c r="UK18" s="366" t="str">
        <f t="shared" si="46"/>
        <v>Future</v>
      </c>
      <c r="UL18" s="366" t="str">
        <f t="shared" si="46"/>
        <v>New</v>
      </c>
      <c r="UM18" s="366" t="str">
        <f t="shared" si="46"/>
        <v>New</v>
      </c>
      <c r="UN18" s="366" t="str">
        <f t="shared" si="46"/>
        <v>New</v>
      </c>
      <c r="UO18" s="366" t="str">
        <f t="shared" si="46"/>
        <v>New</v>
      </c>
      <c r="UP18" s="366" t="str">
        <f t="shared" si="46"/>
        <v>New</v>
      </c>
      <c r="UQ18" s="366" t="str">
        <f t="shared" si="46"/>
        <v>New</v>
      </c>
      <c r="UR18" s="366" t="str">
        <f t="shared" si="46"/>
        <v>New</v>
      </c>
      <c r="US18" s="366" t="str">
        <f t="shared" si="46"/>
        <v>New</v>
      </c>
      <c r="UT18" s="366" t="str">
        <f t="shared" si="46"/>
        <v>New</v>
      </c>
      <c r="UU18" s="366" t="str">
        <f t="shared" si="46"/>
        <v>New</v>
      </c>
      <c r="UV18" s="366" t="str">
        <f t="shared" si="46"/>
        <v>New</v>
      </c>
      <c r="UW18" s="366" t="str">
        <f t="shared" si="46"/>
        <v>New</v>
      </c>
      <c r="UX18" s="366" t="str">
        <f t="shared" si="46"/>
        <v>New</v>
      </c>
      <c r="UY18" s="366" t="str">
        <f t="shared" si="46"/>
        <v>New</v>
      </c>
      <c r="UZ18" s="366" t="str">
        <f t="shared" si="46"/>
        <v>New</v>
      </c>
      <c r="VA18" s="366" t="str">
        <f t="shared" si="46"/>
        <v>New</v>
      </c>
      <c r="VB18" s="366" t="str">
        <f t="shared" si="46"/>
        <v>New</v>
      </c>
      <c r="VC18" s="366" t="str">
        <f t="shared" si="46"/>
        <v>New</v>
      </c>
      <c r="VD18" s="366" t="str">
        <f t="shared" si="46"/>
        <v>New</v>
      </c>
      <c r="VE18" s="366" t="str">
        <f t="shared" si="46"/>
        <v>New</v>
      </c>
      <c r="VF18" s="366" t="str">
        <f t="shared" si="46"/>
        <v>New</v>
      </c>
      <c r="VG18" s="366" t="str">
        <f t="shared" si="46"/>
        <v>New</v>
      </c>
      <c r="VH18" s="366" t="str">
        <f t="shared" si="46"/>
        <v>New</v>
      </c>
      <c r="VI18" s="366" t="str">
        <f t="shared" si="46"/>
        <v>New</v>
      </c>
      <c r="VJ18" s="366" t="str">
        <f t="shared" si="46"/>
        <v>New</v>
      </c>
      <c r="VK18" s="366" t="str">
        <f t="shared" si="46"/>
        <v>New</v>
      </c>
      <c r="VL18" s="366" t="str">
        <f t="shared" si="46"/>
        <v>New</v>
      </c>
      <c r="VM18" s="366" t="str">
        <f t="shared" si="46"/>
        <v>New</v>
      </c>
      <c r="VN18" s="366" t="str">
        <f t="shared" si="46"/>
        <v>New</v>
      </c>
      <c r="VO18" s="366" t="str">
        <f t="shared" si="46"/>
        <v>New</v>
      </c>
      <c r="VP18" s="366" t="str">
        <f t="shared" si="46"/>
        <v>New</v>
      </c>
      <c r="VQ18" s="366" t="str">
        <f t="shared" si="46"/>
        <v>Delta</v>
      </c>
      <c r="VR18" s="366" t="str">
        <f t="shared" si="46"/>
        <v>Delta</v>
      </c>
      <c r="VS18" s="366" t="str">
        <f t="shared" si="46"/>
        <v>Delta</v>
      </c>
      <c r="VT18" s="366" t="str">
        <f t="shared" si="46"/>
        <v>Delta</v>
      </c>
      <c r="VU18" s="366" t="str">
        <f t="shared" si="46"/>
        <v>Delta</v>
      </c>
      <c r="VV18" s="366" t="str">
        <f t="shared" si="46"/>
        <v>Delta</v>
      </c>
      <c r="VW18" s="366" t="str">
        <f t="shared" si="46"/>
        <v>Delta</v>
      </c>
      <c r="VX18" s="366" t="str">
        <f t="shared" si="46"/>
        <v>Delta</v>
      </c>
      <c r="VY18" s="366" t="str">
        <f t="shared" si="46"/>
        <v>Delta</v>
      </c>
      <c r="VZ18" s="366" t="str">
        <f t="shared" si="46"/>
        <v>Delta</v>
      </c>
      <c r="WA18" s="366" t="str">
        <f t="shared" si="46"/>
        <v>Delta</v>
      </c>
      <c r="WB18" s="366" t="str">
        <f t="shared" si="46"/>
        <v>Delta</v>
      </c>
      <c r="WC18" s="366" t="str">
        <f t="shared" si="46"/>
        <v>Delta</v>
      </c>
      <c r="WD18" s="366" t="str">
        <f t="shared" si="46"/>
        <v>Delta</v>
      </c>
      <c r="WE18" s="366" t="str">
        <f t="shared" ref="WE18:YP18" si="47">IF(ISBLANK(WE24),WD18,LEFT(WE24, FIND(" ", WE24,1)-1))</f>
        <v>Delta</v>
      </c>
      <c r="WF18" s="366" t="str">
        <f t="shared" si="47"/>
        <v>Delta</v>
      </c>
      <c r="WG18" s="366" t="str">
        <f t="shared" si="47"/>
        <v>Delta</v>
      </c>
      <c r="WH18" s="366" t="str">
        <f t="shared" si="47"/>
        <v>Delta</v>
      </c>
      <c r="WI18" s="366" t="str">
        <f t="shared" si="47"/>
        <v>Delta</v>
      </c>
      <c r="WJ18" s="366" t="str">
        <f t="shared" si="47"/>
        <v>Delta</v>
      </c>
      <c r="WK18" s="366" t="str">
        <f t="shared" si="47"/>
        <v>Delta</v>
      </c>
      <c r="WL18" s="366" t="str">
        <f t="shared" si="47"/>
        <v>Delta</v>
      </c>
      <c r="WM18" s="366" t="str">
        <f t="shared" si="47"/>
        <v>Delta</v>
      </c>
      <c r="WN18" s="366" t="str">
        <f t="shared" si="47"/>
        <v>Delta</v>
      </c>
      <c r="WO18" s="366" t="str">
        <f t="shared" si="47"/>
        <v>Delta</v>
      </c>
      <c r="WP18" s="366" t="str">
        <f t="shared" si="47"/>
        <v>Delta</v>
      </c>
      <c r="WQ18" s="366" t="str">
        <f t="shared" si="47"/>
        <v>Delta</v>
      </c>
      <c r="WR18" s="366" t="str">
        <f t="shared" si="47"/>
        <v>Delta</v>
      </c>
      <c r="WS18" s="366" t="str">
        <f t="shared" si="47"/>
        <v>Delta</v>
      </c>
      <c r="WT18" s="366" t="str">
        <f t="shared" si="47"/>
        <v>Delta</v>
      </c>
      <c r="WU18" s="366" t="str">
        <f t="shared" si="47"/>
        <v>Delta</v>
      </c>
      <c r="WV18" s="366" t="str">
        <f t="shared" si="47"/>
        <v>Future</v>
      </c>
      <c r="WW18" s="366" t="str">
        <f t="shared" si="47"/>
        <v>Future</v>
      </c>
      <c r="WX18" s="366" t="str">
        <f t="shared" si="47"/>
        <v>Future</v>
      </c>
      <c r="WY18" s="366" t="str">
        <f t="shared" si="47"/>
        <v>Future</v>
      </c>
      <c r="WZ18" s="366" t="str">
        <f t="shared" si="47"/>
        <v>Future</v>
      </c>
      <c r="XA18" s="366" t="str">
        <f t="shared" si="47"/>
        <v>Future</v>
      </c>
      <c r="XB18" s="366" t="str">
        <f t="shared" si="47"/>
        <v>Future</v>
      </c>
      <c r="XC18" s="366" t="str">
        <f t="shared" si="47"/>
        <v>Future</v>
      </c>
      <c r="XD18" s="366" t="str">
        <f t="shared" si="47"/>
        <v>Future</v>
      </c>
      <c r="XE18" s="366" t="str">
        <f t="shared" si="47"/>
        <v>Future</v>
      </c>
      <c r="XF18" s="366" t="str">
        <f t="shared" si="47"/>
        <v>Future</v>
      </c>
      <c r="XG18" s="366" t="str">
        <f t="shared" si="47"/>
        <v>Future</v>
      </c>
      <c r="XH18" s="366" t="str">
        <f t="shared" si="47"/>
        <v>Future</v>
      </c>
      <c r="XI18" s="366" t="str">
        <f t="shared" si="47"/>
        <v>Future</v>
      </c>
      <c r="XJ18" s="366" t="str">
        <f t="shared" si="47"/>
        <v>Future</v>
      </c>
      <c r="XK18" s="366" t="str">
        <f t="shared" si="47"/>
        <v>Future</v>
      </c>
      <c r="XL18" s="366" t="str">
        <f t="shared" si="47"/>
        <v>Future</v>
      </c>
      <c r="XM18" s="366" t="str">
        <f t="shared" si="47"/>
        <v>Future</v>
      </c>
      <c r="XN18" s="366" t="str">
        <f t="shared" si="47"/>
        <v>Future</v>
      </c>
      <c r="XO18" s="366" t="str">
        <f t="shared" si="47"/>
        <v>Future</v>
      </c>
      <c r="XP18" s="366" t="str">
        <f t="shared" si="47"/>
        <v>Future</v>
      </c>
      <c r="XQ18" s="366" t="str">
        <f t="shared" si="47"/>
        <v>Future</v>
      </c>
      <c r="XR18" s="366" t="str">
        <f t="shared" si="47"/>
        <v>Future</v>
      </c>
      <c r="XS18" s="366" t="str">
        <f t="shared" si="47"/>
        <v>Future</v>
      </c>
      <c r="XT18" s="366" t="str">
        <f t="shared" si="47"/>
        <v>Future</v>
      </c>
      <c r="XU18" s="366" t="str">
        <f t="shared" si="47"/>
        <v>Future</v>
      </c>
      <c r="XV18" s="366" t="str">
        <f t="shared" si="47"/>
        <v>Future</v>
      </c>
      <c r="XW18" s="366" t="str">
        <f t="shared" si="47"/>
        <v>Future</v>
      </c>
      <c r="XX18" s="366" t="str">
        <f t="shared" si="47"/>
        <v>Future</v>
      </c>
      <c r="XY18" s="366" t="str">
        <f t="shared" si="47"/>
        <v>Future</v>
      </c>
      <c r="XZ18" s="366" t="str">
        <f t="shared" si="47"/>
        <v>Future</v>
      </c>
      <c r="YA18" s="366" t="str">
        <f t="shared" si="47"/>
        <v>New</v>
      </c>
      <c r="YB18" s="366" t="str">
        <f t="shared" si="47"/>
        <v>New</v>
      </c>
      <c r="YC18" s="366" t="str">
        <f t="shared" si="47"/>
        <v>New</v>
      </c>
      <c r="YD18" s="366" t="str">
        <f t="shared" si="47"/>
        <v>New</v>
      </c>
      <c r="YE18" s="366" t="str">
        <f t="shared" si="47"/>
        <v>New</v>
      </c>
      <c r="YF18" s="366" t="str">
        <f t="shared" si="47"/>
        <v>New</v>
      </c>
      <c r="YG18" s="366" t="str">
        <f t="shared" si="47"/>
        <v>New</v>
      </c>
      <c r="YH18" s="366" t="str">
        <f t="shared" si="47"/>
        <v>New</v>
      </c>
      <c r="YI18" s="366" t="str">
        <f t="shared" si="47"/>
        <v>New</v>
      </c>
      <c r="YJ18" s="366" t="str">
        <f t="shared" si="47"/>
        <v>New</v>
      </c>
      <c r="YK18" s="366" t="str">
        <f t="shared" si="47"/>
        <v>New</v>
      </c>
      <c r="YL18" s="366" t="str">
        <f t="shared" si="47"/>
        <v>New</v>
      </c>
      <c r="YM18" s="366" t="str">
        <f t="shared" si="47"/>
        <v>New</v>
      </c>
      <c r="YN18" s="366" t="str">
        <f t="shared" si="47"/>
        <v>New</v>
      </c>
      <c r="YO18" s="366" t="str">
        <f t="shared" si="47"/>
        <v>New</v>
      </c>
      <c r="YP18" s="366" t="str">
        <f t="shared" si="47"/>
        <v>New</v>
      </c>
      <c r="YQ18" s="366" t="str">
        <f t="shared" ref="YQ18:ABB18" si="48">IF(ISBLANK(YQ24),YP18,LEFT(YQ24, FIND(" ", YQ24,1)-1))</f>
        <v>New</v>
      </c>
      <c r="YR18" s="366" t="str">
        <f t="shared" si="48"/>
        <v>New</v>
      </c>
      <c r="YS18" s="366" t="str">
        <f t="shared" si="48"/>
        <v>New</v>
      </c>
      <c r="YT18" s="366" t="str">
        <f t="shared" si="48"/>
        <v>New</v>
      </c>
      <c r="YU18" s="366" t="str">
        <f t="shared" si="48"/>
        <v>New</v>
      </c>
      <c r="YV18" s="366" t="str">
        <f t="shared" si="48"/>
        <v>New</v>
      </c>
      <c r="YW18" s="366" t="str">
        <f t="shared" si="48"/>
        <v>New</v>
      </c>
      <c r="YX18" s="366" t="str">
        <f t="shared" si="48"/>
        <v>New</v>
      </c>
      <c r="YY18" s="366" t="str">
        <f t="shared" si="48"/>
        <v>New</v>
      </c>
      <c r="YZ18" s="366" t="str">
        <f t="shared" si="48"/>
        <v>New</v>
      </c>
      <c r="ZA18" s="366" t="str">
        <f t="shared" si="48"/>
        <v>New</v>
      </c>
      <c r="ZB18" s="366" t="str">
        <f t="shared" si="48"/>
        <v>New</v>
      </c>
      <c r="ZC18" s="366" t="str">
        <f t="shared" si="48"/>
        <v>New</v>
      </c>
      <c r="ZD18" s="366" t="str">
        <f t="shared" si="48"/>
        <v>New</v>
      </c>
      <c r="ZE18" s="366" t="str">
        <f t="shared" si="48"/>
        <v>New</v>
      </c>
      <c r="ZF18" s="366" t="str">
        <f t="shared" si="48"/>
        <v>Delta</v>
      </c>
      <c r="ZG18" s="366" t="str">
        <f t="shared" si="48"/>
        <v>Delta</v>
      </c>
      <c r="ZH18" s="366" t="str">
        <f t="shared" si="48"/>
        <v>Delta</v>
      </c>
      <c r="ZI18" s="366" t="str">
        <f t="shared" si="48"/>
        <v>Delta</v>
      </c>
      <c r="ZJ18" s="366" t="str">
        <f t="shared" si="48"/>
        <v>Delta</v>
      </c>
      <c r="ZK18" s="366" t="str">
        <f t="shared" si="48"/>
        <v>Delta</v>
      </c>
      <c r="ZL18" s="366" t="str">
        <f t="shared" si="48"/>
        <v>Delta</v>
      </c>
      <c r="ZM18" s="366" t="str">
        <f t="shared" si="48"/>
        <v>Delta</v>
      </c>
      <c r="ZN18" s="366" t="str">
        <f t="shared" si="48"/>
        <v>Delta</v>
      </c>
      <c r="ZO18" s="366" t="str">
        <f t="shared" si="48"/>
        <v>Delta</v>
      </c>
      <c r="ZP18" s="366" t="str">
        <f t="shared" si="48"/>
        <v>Delta</v>
      </c>
      <c r="ZQ18" s="366" t="str">
        <f t="shared" si="48"/>
        <v>Delta</v>
      </c>
      <c r="ZR18" s="366" t="str">
        <f t="shared" si="48"/>
        <v>Delta</v>
      </c>
      <c r="ZS18" s="366" t="str">
        <f t="shared" si="48"/>
        <v>Delta</v>
      </c>
      <c r="ZT18" s="366" t="str">
        <f t="shared" si="48"/>
        <v>Delta</v>
      </c>
      <c r="ZU18" s="366" t="str">
        <f t="shared" si="48"/>
        <v>Delta</v>
      </c>
      <c r="ZV18" s="366" t="str">
        <f t="shared" si="48"/>
        <v>Delta</v>
      </c>
      <c r="ZW18" s="366" t="str">
        <f t="shared" si="48"/>
        <v>Delta</v>
      </c>
      <c r="ZX18" s="366" t="str">
        <f t="shared" si="48"/>
        <v>Delta</v>
      </c>
      <c r="ZY18" s="366" t="str">
        <f t="shared" si="48"/>
        <v>Delta</v>
      </c>
      <c r="ZZ18" s="366" t="str">
        <f t="shared" si="48"/>
        <v>Delta</v>
      </c>
      <c r="AAA18" s="366" t="str">
        <f t="shared" si="48"/>
        <v>Delta</v>
      </c>
      <c r="AAB18" s="366" t="str">
        <f t="shared" si="48"/>
        <v>Delta</v>
      </c>
      <c r="AAC18" s="366" t="str">
        <f t="shared" si="48"/>
        <v>Delta</v>
      </c>
      <c r="AAD18" s="366" t="str">
        <f t="shared" si="48"/>
        <v>Delta</v>
      </c>
      <c r="AAE18" s="366" t="str">
        <f t="shared" si="48"/>
        <v>Delta</v>
      </c>
      <c r="AAF18" s="366" t="str">
        <f t="shared" si="48"/>
        <v>Delta</v>
      </c>
      <c r="AAG18" s="366" t="str">
        <f t="shared" si="48"/>
        <v>Delta</v>
      </c>
      <c r="AAH18" s="366" t="str">
        <f t="shared" si="48"/>
        <v>Delta</v>
      </c>
      <c r="AAI18" s="366" t="str">
        <f t="shared" si="48"/>
        <v>Delta</v>
      </c>
      <c r="AAJ18" s="366" t="str">
        <f t="shared" si="48"/>
        <v>Delta</v>
      </c>
      <c r="AAK18" s="366" t="str">
        <f t="shared" si="48"/>
        <v>Delta</v>
      </c>
      <c r="AAL18" s="366" t="str">
        <f t="shared" si="48"/>
        <v>Delta</v>
      </c>
      <c r="AAM18" s="366" t="str">
        <f t="shared" si="48"/>
        <v>Delta</v>
      </c>
      <c r="AAN18" s="366" t="str">
        <f t="shared" si="48"/>
        <v>Delta</v>
      </c>
      <c r="AAO18" s="366" t="str">
        <f t="shared" si="48"/>
        <v>Delta</v>
      </c>
      <c r="AAP18" s="366" t="str">
        <f t="shared" si="48"/>
        <v>Delta</v>
      </c>
      <c r="AAQ18" s="366" t="str">
        <f t="shared" si="48"/>
        <v>Delta</v>
      </c>
      <c r="AAR18" s="366" t="str">
        <f t="shared" si="48"/>
        <v>Delta</v>
      </c>
      <c r="AAS18" s="366" t="str">
        <f t="shared" si="48"/>
        <v>Delta</v>
      </c>
      <c r="AAT18" s="366" t="str">
        <f t="shared" si="48"/>
        <v>Delta</v>
      </c>
      <c r="AAU18" s="366" t="str">
        <f t="shared" si="48"/>
        <v>Delta</v>
      </c>
      <c r="AAV18" s="366" t="str">
        <f t="shared" si="48"/>
        <v>Delta</v>
      </c>
      <c r="AAW18" s="366" t="str">
        <f t="shared" si="48"/>
        <v>Delta</v>
      </c>
      <c r="AAX18" s="366" t="str">
        <f t="shared" si="48"/>
        <v>Delta</v>
      </c>
      <c r="AAY18" s="366" t="str">
        <f t="shared" si="48"/>
        <v>Delta</v>
      </c>
      <c r="AAZ18" s="366" t="str">
        <f t="shared" si="48"/>
        <v>Delta</v>
      </c>
      <c r="ABA18" s="366" t="str">
        <f t="shared" si="48"/>
        <v>Delta</v>
      </c>
      <c r="ABB18" s="366" t="str">
        <f t="shared" si="48"/>
        <v>Delta</v>
      </c>
      <c r="ABC18" s="366" t="str">
        <f t="shared" ref="ABC18:ABN18" si="49">IF(ISBLANK(ABC24),ABB18,LEFT(ABC24, FIND(" ", ABC24,1)-1))</f>
        <v>Delta</v>
      </c>
      <c r="ABD18" s="366" t="str">
        <f t="shared" si="49"/>
        <v>Delta</v>
      </c>
      <c r="ABE18" s="366" t="str">
        <f t="shared" si="49"/>
        <v>Delta</v>
      </c>
      <c r="ABF18" s="366" t="str">
        <f t="shared" si="49"/>
        <v>Delta</v>
      </c>
      <c r="ABG18" s="366" t="str">
        <f t="shared" si="49"/>
        <v>Delta</v>
      </c>
      <c r="ABH18" s="366" t="str">
        <f t="shared" si="49"/>
        <v>Delta</v>
      </c>
      <c r="ABI18" s="366" t="str">
        <f t="shared" si="49"/>
        <v>Delta</v>
      </c>
      <c r="ABJ18" s="366" t="str">
        <f t="shared" si="49"/>
        <v>Delta</v>
      </c>
      <c r="ABK18" s="366" t="str">
        <f t="shared" si="49"/>
        <v>Delta</v>
      </c>
      <c r="ABL18" s="366" t="str">
        <f t="shared" si="49"/>
        <v>Delta</v>
      </c>
      <c r="ABM18" s="366" t="str">
        <f t="shared" si="49"/>
        <v>Delta</v>
      </c>
      <c r="ABN18" s="366" t="str">
        <f t="shared" si="49"/>
        <v>Delta</v>
      </c>
    </row>
    <row r="19" spans="1:760" x14ac:dyDescent="0.25">
      <c r="GC19" s="322"/>
      <c r="GD19" s="322"/>
      <c r="GE19" s="322"/>
      <c r="GF19" s="322"/>
      <c r="GG19" s="322"/>
      <c r="GH19" s="322"/>
      <c r="GI19" s="322"/>
      <c r="GJ19" s="322"/>
      <c r="GK19" s="322"/>
      <c r="GL19" s="322"/>
      <c r="GM19" s="322"/>
      <c r="GN19" s="322"/>
      <c r="GO19" s="322"/>
      <c r="GP19" s="322"/>
      <c r="GQ19" s="322"/>
      <c r="GR19" s="322"/>
      <c r="GS19" s="322"/>
      <c r="GT19" s="322"/>
      <c r="GU19" s="322"/>
      <c r="GV19" s="322"/>
      <c r="GW19" s="322"/>
      <c r="GX19" s="322"/>
      <c r="GY19" s="322"/>
      <c r="GZ19" s="322"/>
      <c r="HA19" s="322"/>
      <c r="HB19" s="322"/>
      <c r="HC19" s="322"/>
      <c r="HD19" s="322"/>
      <c r="HE19" s="322"/>
      <c r="HF19" s="322"/>
      <c r="HG19" s="322"/>
      <c r="HH19" s="322"/>
      <c r="HI19" s="322"/>
      <c r="HJ19" s="322"/>
      <c r="HK19" s="322"/>
      <c r="HL19" s="322"/>
      <c r="HM19" s="322"/>
      <c r="HN19" s="322"/>
      <c r="HO19" s="322"/>
      <c r="HP19" s="322"/>
      <c r="HQ19" s="322"/>
      <c r="HR19" s="322"/>
      <c r="HS19" s="322"/>
      <c r="HT19" s="322"/>
      <c r="HU19" s="322"/>
      <c r="HV19" s="322"/>
      <c r="HW19" s="322"/>
      <c r="HX19" s="322"/>
      <c r="HY19" s="322"/>
      <c r="HZ19" s="322"/>
      <c r="IA19" s="322"/>
      <c r="IB19" s="322"/>
      <c r="IC19" s="322"/>
      <c r="ID19" s="322"/>
      <c r="IE19" s="322"/>
      <c r="IF19" s="322"/>
      <c r="IG19" s="322"/>
      <c r="IH19" s="322"/>
      <c r="II19" s="322"/>
      <c r="IJ19" s="322"/>
      <c r="IK19" s="322"/>
      <c r="IL19" s="322"/>
      <c r="IM19" s="322"/>
      <c r="IN19" s="322"/>
      <c r="IO19" s="322"/>
      <c r="IP19" s="322"/>
      <c r="IQ19" s="322"/>
      <c r="IR19" s="322"/>
      <c r="IS19" s="322"/>
      <c r="IT19" s="322"/>
      <c r="IU19" s="322"/>
      <c r="IV19" s="322"/>
      <c r="IW19" s="322"/>
      <c r="IX19" s="322"/>
      <c r="IY19" s="322"/>
      <c r="IZ19" s="322"/>
      <c r="JA19" s="322"/>
      <c r="JB19" s="322"/>
      <c r="JC19" s="322"/>
      <c r="JD19" s="322"/>
      <c r="JE19" s="322"/>
      <c r="JF19" s="322"/>
      <c r="JG19" s="322"/>
      <c r="JH19" s="322"/>
      <c r="JI19" s="322"/>
      <c r="JJ19" s="322"/>
      <c r="JK19" s="322"/>
      <c r="JL19" s="322"/>
      <c r="JM19" s="322"/>
      <c r="JN19" s="322"/>
      <c r="JO19" s="322"/>
      <c r="JP19" s="322"/>
      <c r="JQ19" s="322"/>
      <c r="JR19" s="322"/>
      <c r="KW19" s="322"/>
      <c r="KX19" s="322"/>
      <c r="KY19" s="322"/>
      <c r="KZ19" s="322"/>
      <c r="LA19" s="322"/>
      <c r="LB19" s="322"/>
      <c r="LC19" s="322"/>
      <c r="LD19" s="322"/>
      <c r="LE19" s="322"/>
      <c r="LF19" s="322"/>
      <c r="LG19" s="322"/>
      <c r="LH19" s="322"/>
      <c r="LI19" s="322"/>
      <c r="LJ19" s="322"/>
      <c r="LK19" s="322"/>
      <c r="LL19" s="322"/>
      <c r="LM19" s="322"/>
      <c r="LN19" s="322"/>
      <c r="LO19" s="322"/>
      <c r="LP19" s="322"/>
      <c r="LQ19" s="322"/>
      <c r="LR19" s="322"/>
      <c r="LS19" s="322"/>
      <c r="LT19" s="322"/>
      <c r="LU19" s="322"/>
      <c r="LV19" s="322"/>
      <c r="LW19" s="322"/>
      <c r="LX19" s="322"/>
      <c r="LY19" s="322"/>
      <c r="LZ19" s="322"/>
      <c r="MA19" s="322"/>
      <c r="MB19" s="322"/>
      <c r="MC19" s="322"/>
      <c r="MD19" s="322"/>
      <c r="ME19" s="322"/>
      <c r="MF19" s="322"/>
      <c r="MG19" s="322"/>
      <c r="MH19" s="322"/>
      <c r="MI19" s="322"/>
      <c r="MJ19" s="322"/>
      <c r="MK19" s="322"/>
      <c r="ML19" s="322"/>
      <c r="MM19" s="322"/>
      <c r="MN19" s="322"/>
      <c r="MO19" s="322"/>
      <c r="MP19" s="322"/>
      <c r="MQ19" s="322"/>
      <c r="MR19" s="322"/>
      <c r="MS19" s="322"/>
      <c r="MT19" s="322"/>
      <c r="MU19" s="322"/>
      <c r="MV19" s="322"/>
      <c r="MW19" s="322"/>
      <c r="MX19" s="322"/>
      <c r="MY19" s="322"/>
      <c r="MZ19" s="322"/>
      <c r="NA19" s="322"/>
      <c r="NB19" s="322"/>
      <c r="NC19" s="322"/>
      <c r="ND19" s="322"/>
      <c r="NE19" s="322"/>
      <c r="NF19" s="322"/>
      <c r="NG19" s="322"/>
      <c r="OL19" s="322"/>
      <c r="PQ19" s="322"/>
      <c r="QV19" s="322"/>
      <c r="SA19" s="322"/>
      <c r="SB19" s="322"/>
      <c r="SC19" s="322"/>
      <c r="SD19" s="322"/>
      <c r="SE19" s="322"/>
      <c r="SF19" s="322"/>
      <c r="SG19" s="322"/>
      <c r="SH19" s="322"/>
      <c r="SI19" s="322"/>
      <c r="SJ19" s="322"/>
      <c r="SK19" s="322"/>
      <c r="SL19" s="322"/>
      <c r="SM19" s="322"/>
      <c r="SN19" s="322"/>
      <c r="SO19" s="322"/>
      <c r="SP19" s="322"/>
      <c r="SQ19" s="322"/>
      <c r="SR19" s="322"/>
      <c r="SS19" s="322"/>
      <c r="ST19" s="322"/>
      <c r="SU19" s="322"/>
      <c r="SV19" s="322"/>
      <c r="SW19" s="322"/>
      <c r="SX19" s="322"/>
      <c r="SY19" s="322"/>
      <c r="SZ19" s="322"/>
      <c r="TA19" s="322"/>
      <c r="TB19" s="322"/>
      <c r="TC19" s="322"/>
      <c r="TD19" s="322"/>
      <c r="TE19" s="322"/>
      <c r="TF19" s="322"/>
      <c r="TG19" s="322"/>
      <c r="TH19" s="322"/>
      <c r="TI19" s="322"/>
      <c r="TJ19" s="322"/>
      <c r="TK19" s="322"/>
      <c r="TL19" s="322"/>
      <c r="TM19" s="322"/>
      <c r="TN19" s="322"/>
      <c r="TO19" s="322"/>
      <c r="TP19" s="322"/>
      <c r="TQ19" s="322"/>
      <c r="TR19" s="322"/>
      <c r="TS19" s="322"/>
      <c r="TT19" s="322"/>
      <c r="TU19" s="322"/>
      <c r="TV19" s="322"/>
      <c r="TW19" s="322"/>
      <c r="TX19" s="322"/>
      <c r="TY19" s="322"/>
      <c r="TZ19" s="322"/>
      <c r="UA19" s="322"/>
      <c r="UB19" s="322"/>
      <c r="UC19" s="322"/>
      <c r="UD19" s="322"/>
      <c r="UE19" s="322"/>
      <c r="UF19" s="322"/>
      <c r="UG19" s="322"/>
      <c r="UH19" s="322"/>
      <c r="UI19" s="322"/>
      <c r="UJ19" s="322"/>
      <c r="UK19" s="322"/>
      <c r="UL19" s="322"/>
      <c r="UM19" s="322"/>
      <c r="UN19" s="322"/>
      <c r="UO19" s="322"/>
      <c r="UP19" s="322"/>
      <c r="UQ19" s="322"/>
      <c r="UR19" s="322"/>
      <c r="US19" s="322"/>
      <c r="UT19" s="322"/>
      <c r="UU19" s="322"/>
      <c r="UV19" s="322"/>
      <c r="UW19" s="322"/>
      <c r="UX19" s="322"/>
      <c r="UY19" s="322"/>
      <c r="UZ19" s="322"/>
      <c r="VA19" s="322"/>
      <c r="VB19" s="322"/>
      <c r="VC19" s="322"/>
      <c r="VD19" s="322"/>
      <c r="VE19" s="322"/>
      <c r="VF19" s="322"/>
      <c r="VG19" s="322"/>
      <c r="VH19" s="322"/>
      <c r="VI19" s="322"/>
      <c r="VJ19" s="322"/>
      <c r="VK19" s="322"/>
      <c r="VL19" s="322"/>
      <c r="VM19" s="322"/>
      <c r="VN19" s="322"/>
      <c r="VO19" s="322"/>
      <c r="VP19" s="322"/>
      <c r="VQ19" s="322"/>
      <c r="VR19" s="322"/>
      <c r="VS19" s="322"/>
      <c r="VT19" s="322"/>
      <c r="VU19" s="322"/>
      <c r="VV19" s="322"/>
      <c r="VW19" s="322"/>
      <c r="VX19" s="322"/>
      <c r="VY19" s="322"/>
      <c r="VZ19" s="322"/>
      <c r="WA19" s="322"/>
      <c r="WB19" s="322"/>
      <c r="WC19" s="322"/>
      <c r="WD19" s="322"/>
      <c r="WE19" s="322"/>
      <c r="WF19" s="322"/>
      <c r="WG19" s="322"/>
      <c r="WH19" s="322"/>
      <c r="WI19" s="322"/>
      <c r="WJ19" s="322"/>
      <c r="WK19" s="322"/>
      <c r="WL19" s="322"/>
      <c r="WM19" s="322"/>
      <c r="WN19" s="322"/>
      <c r="WO19" s="322"/>
      <c r="WP19" s="322"/>
      <c r="WQ19" s="322"/>
      <c r="WR19" s="322"/>
      <c r="WS19" s="322"/>
      <c r="WT19" s="322"/>
      <c r="WU19" s="322"/>
      <c r="WV19" s="322"/>
      <c r="WW19" s="322"/>
      <c r="WX19" s="322"/>
      <c r="WY19" s="322"/>
      <c r="WZ19" s="322"/>
      <c r="XA19" s="322"/>
      <c r="XB19" s="322"/>
      <c r="XC19" s="322"/>
      <c r="XD19" s="322"/>
      <c r="XE19" s="322"/>
      <c r="XF19" s="322"/>
      <c r="XG19" s="322"/>
      <c r="XH19" s="322"/>
      <c r="XI19" s="322"/>
      <c r="XJ19" s="322"/>
      <c r="XK19" s="322"/>
      <c r="XL19" s="322"/>
      <c r="XM19" s="322"/>
      <c r="XN19" s="322"/>
      <c r="XO19" s="322"/>
      <c r="XP19" s="322"/>
      <c r="XQ19" s="322"/>
      <c r="XR19" s="322"/>
      <c r="XS19" s="322"/>
      <c r="XT19" s="322"/>
      <c r="XU19" s="322"/>
      <c r="XV19" s="322"/>
      <c r="XW19" s="322"/>
      <c r="XX19" s="322"/>
      <c r="XY19" s="322"/>
      <c r="XZ19" s="322"/>
      <c r="YA19" s="322"/>
      <c r="YB19" s="322"/>
      <c r="YC19" s="322"/>
      <c r="YD19" s="322"/>
      <c r="YE19" s="322"/>
      <c r="YF19" s="322"/>
      <c r="YG19" s="322"/>
      <c r="YH19" s="322"/>
      <c r="YI19" s="322"/>
      <c r="YJ19" s="322"/>
      <c r="YK19" s="322"/>
      <c r="YL19" s="322"/>
      <c r="YM19" s="322"/>
      <c r="YN19" s="322"/>
      <c r="YO19" s="322"/>
      <c r="YP19" s="322"/>
      <c r="YQ19" s="322"/>
      <c r="YR19" s="322"/>
      <c r="YS19" s="322"/>
      <c r="YT19" s="322"/>
      <c r="YU19" s="322"/>
      <c r="YV19" s="322"/>
      <c r="YW19" s="322"/>
      <c r="YX19" s="322"/>
      <c r="YY19" s="322"/>
      <c r="YZ19" s="322"/>
      <c r="ZA19" s="322"/>
      <c r="ZB19" s="322"/>
      <c r="ZC19" s="322"/>
      <c r="ZD19" s="322"/>
      <c r="ZE19" s="322"/>
      <c r="AAJ19" s="322"/>
    </row>
    <row r="20" spans="1:760" x14ac:dyDescent="0.25">
      <c r="GC20" s="322"/>
      <c r="GD20" s="322"/>
      <c r="GE20" s="322"/>
      <c r="GF20" s="322"/>
      <c r="GG20" s="322"/>
      <c r="GH20" s="322"/>
      <c r="GI20" s="322"/>
      <c r="GJ20" s="322"/>
      <c r="GK20" s="322"/>
      <c r="GL20" s="322"/>
      <c r="GM20" s="322"/>
      <c r="GN20" s="322"/>
      <c r="GO20" s="322"/>
      <c r="GP20" s="322"/>
      <c r="GQ20" s="322"/>
      <c r="GR20" s="322"/>
      <c r="GS20" s="322"/>
      <c r="GT20" s="322"/>
      <c r="GU20" s="322"/>
      <c r="GV20" s="322"/>
      <c r="GW20" s="322"/>
      <c r="GX20" s="322"/>
      <c r="GY20" s="322"/>
      <c r="GZ20" s="322"/>
      <c r="HA20" s="322"/>
      <c r="HB20" s="322"/>
      <c r="HC20" s="322"/>
      <c r="HD20" s="322"/>
      <c r="HE20" s="322"/>
      <c r="HF20" s="322"/>
      <c r="HG20" s="322"/>
      <c r="HH20" s="322"/>
      <c r="HI20" s="322"/>
      <c r="HJ20" s="322"/>
      <c r="HK20" s="322"/>
      <c r="HL20" s="322"/>
      <c r="HM20" s="322"/>
      <c r="HN20" s="322"/>
      <c r="HO20" s="322"/>
      <c r="HP20" s="322"/>
      <c r="HQ20" s="322"/>
      <c r="HR20" s="322"/>
      <c r="HS20" s="322"/>
      <c r="HT20" s="322"/>
      <c r="HU20" s="322"/>
      <c r="HV20" s="322"/>
      <c r="HW20" s="322"/>
      <c r="HX20" s="322"/>
      <c r="HY20" s="322"/>
      <c r="HZ20" s="322"/>
      <c r="IA20" s="322"/>
      <c r="IB20" s="322"/>
      <c r="IC20" s="322"/>
      <c r="ID20" s="322"/>
      <c r="IE20" s="322"/>
      <c r="IF20" s="322"/>
      <c r="IG20" s="322"/>
      <c r="IH20" s="322"/>
      <c r="II20" s="322"/>
      <c r="IJ20" s="322"/>
      <c r="IK20" s="322"/>
      <c r="IL20" s="322"/>
      <c r="IM20" s="322"/>
      <c r="IN20" s="322"/>
      <c r="IO20" s="322"/>
      <c r="IP20" s="322"/>
      <c r="IQ20" s="322"/>
      <c r="IR20" s="322"/>
      <c r="IS20" s="322"/>
      <c r="IT20" s="322"/>
      <c r="IU20" s="322"/>
      <c r="IV20" s="322"/>
      <c r="IW20" s="322"/>
      <c r="IX20" s="322"/>
      <c r="IY20" s="322"/>
      <c r="IZ20" s="322"/>
      <c r="JA20" s="322"/>
      <c r="JB20" s="322"/>
      <c r="JC20" s="322"/>
      <c r="JD20" s="322"/>
      <c r="JE20" s="322"/>
      <c r="JF20" s="322"/>
      <c r="JG20" s="322"/>
      <c r="JH20" s="322"/>
      <c r="JI20" s="322"/>
      <c r="JJ20" s="322"/>
      <c r="JK20" s="322"/>
      <c r="JL20" s="322"/>
      <c r="JM20" s="322"/>
      <c r="JN20" s="322"/>
      <c r="JO20" s="322"/>
      <c r="JP20" s="322"/>
      <c r="JQ20" s="322"/>
      <c r="JR20" s="322"/>
      <c r="KW20" s="322"/>
      <c r="KX20" s="322"/>
      <c r="KY20" s="322"/>
      <c r="KZ20" s="322"/>
      <c r="LA20" s="322"/>
      <c r="LB20" s="322"/>
      <c r="LC20" s="322"/>
      <c r="LD20" s="322"/>
      <c r="LE20" s="322"/>
      <c r="LF20" s="322"/>
      <c r="LG20" s="322"/>
      <c r="LH20" s="322"/>
      <c r="LI20" s="322"/>
      <c r="LJ20" s="322"/>
      <c r="LK20" s="322"/>
      <c r="LL20" s="322"/>
      <c r="LM20" s="322"/>
      <c r="LN20" s="322"/>
      <c r="LO20" s="322"/>
      <c r="LP20" s="322"/>
      <c r="LQ20" s="322"/>
      <c r="LR20" s="322"/>
      <c r="LS20" s="322"/>
      <c r="LT20" s="322"/>
      <c r="LU20" s="322"/>
      <c r="LV20" s="322"/>
      <c r="LW20" s="322"/>
      <c r="LX20" s="322"/>
      <c r="LY20" s="322"/>
      <c r="LZ20" s="322"/>
      <c r="MA20" s="322"/>
      <c r="MB20" s="322"/>
      <c r="MC20" s="322"/>
      <c r="MD20" s="322"/>
      <c r="ME20" s="322"/>
      <c r="MF20" s="322"/>
      <c r="MG20" s="322"/>
      <c r="MH20" s="322"/>
      <c r="MI20" s="322"/>
      <c r="MJ20" s="322"/>
      <c r="MK20" s="322"/>
      <c r="ML20" s="322"/>
      <c r="MM20" s="322"/>
      <c r="MN20" s="322"/>
      <c r="MO20" s="322"/>
      <c r="MP20" s="322"/>
      <c r="MQ20" s="322"/>
      <c r="MR20" s="322"/>
      <c r="MS20" s="322"/>
      <c r="MT20" s="322"/>
      <c r="MU20" s="322"/>
      <c r="MV20" s="322"/>
      <c r="MW20" s="322"/>
      <c r="MX20" s="322"/>
      <c r="MY20" s="322"/>
      <c r="MZ20" s="322"/>
      <c r="NA20" s="322"/>
      <c r="NB20" s="322"/>
      <c r="NC20" s="322"/>
      <c r="ND20" s="322"/>
      <c r="NE20" s="322"/>
      <c r="NF20" s="322"/>
      <c r="NG20" s="322"/>
      <c r="OL20" s="322"/>
      <c r="PQ20" s="322"/>
      <c r="QV20" s="322"/>
      <c r="SA20" s="322"/>
      <c r="SB20" s="322"/>
      <c r="SC20" s="322"/>
      <c r="SD20" s="322"/>
      <c r="SE20" s="322"/>
      <c r="SF20" s="322"/>
      <c r="SG20" s="322"/>
      <c r="SH20" s="322"/>
      <c r="SI20" s="322"/>
      <c r="SJ20" s="322"/>
      <c r="SK20" s="322"/>
      <c r="SL20" s="322"/>
      <c r="SM20" s="322"/>
      <c r="SN20" s="322"/>
      <c r="SO20" s="322"/>
      <c r="SP20" s="322"/>
      <c r="SQ20" s="322"/>
      <c r="SR20" s="322"/>
      <c r="SS20" s="322"/>
      <c r="ST20" s="322"/>
      <c r="SU20" s="322"/>
      <c r="SV20" s="322"/>
      <c r="SW20" s="322"/>
      <c r="SX20" s="322"/>
      <c r="SY20" s="322"/>
      <c r="SZ20" s="322"/>
      <c r="TA20" s="322"/>
      <c r="TB20" s="322"/>
      <c r="TC20" s="322"/>
      <c r="TD20" s="322"/>
      <c r="TE20" s="322"/>
      <c r="TF20" s="322"/>
      <c r="TG20" s="322"/>
      <c r="TH20" s="322"/>
      <c r="TI20" s="322"/>
      <c r="TJ20" s="322"/>
      <c r="TK20" s="322"/>
      <c r="TL20" s="322"/>
      <c r="TM20" s="322"/>
      <c r="TN20" s="322"/>
      <c r="TO20" s="322"/>
      <c r="TP20" s="322"/>
      <c r="TQ20" s="322"/>
      <c r="TR20" s="322"/>
      <c r="TS20" s="322"/>
      <c r="TT20" s="322"/>
      <c r="TU20" s="322"/>
      <c r="TV20" s="322"/>
      <c r="TW20" s="322"/>
      <c r="TX20" s="322"/>
      <c r="TY20" s="322"/>
      <c r="TZ20" s="322"/>
      <c r="UA20" s="322"/>
      <c r="UB20" s="322"/>
      <c r="UC20" s="322"/>
      <c r="UD20" s="322"/>
      <c r="UE20" s="322"/>
      <c r="UF20" s="322"/>
      <c r="UG20" s="322"/>
      <c r="UH20" s="322"/>
      <c r="UI20" s="322"/>
      <c r="UJ20" s="322"/>
      <c r="UK20" s="322"/>
      <c r="UL20" s="322"/>
      <c r="UM20" s="322"/>
      <c r="UN20" s="322"/>
      <c r="UO20" s="322"/>
      <c r="UP20" s="322"/>
      <c r="UQ20" s="322"/>
      <c r="UR20" s="322"/>
      <c r="US20" s="322"/>
      <c r="UT20" s="322"/>
      <c r="UU20" s="322"/>
      <c r="UV20" s="322"/>
      <c r="UW20" s="322"/>
      <c r="UX20" s="322"/>
      <c r="UY20" s="322"/>
      <c r="UZ20" s="322"/>
      <c r="VA20" s="322"/>
      <c r="VB20" s="322"/>
      <c r="VC20" s="322"/>
      <c r="VD20" s="322"/>
      <c r="VE20" s="322"/>
      <c r="VF20" s="322"/>
      <c r="VG20" s="322"/>
      <c r="VH20" s="322"/>
      <c r="VI20" s="322"/>
      <c r="VJ20" s="322"/>
      <c r="VK20" s="322"/>
      <c r="VL20" s="322"/>
      <c r="VM20" s="322"/>
      <c r="VN20" s="322"/>
      <c r="VO20" s="322"/>
      <c r="VP20" s="322"/>
      <c r="VQ20" s="322"/>
      <c r="VR20" s="322"/>
      <c r="VS20" s="322"/>
      <c r="VT20" s="322"/>
      <c r="VU20" s="322"/>
      <c r="VV20" s="322"/>
      <c r="VW20" s="322"/>
      <c r="VX20" s="322"/>
      <c r="VY20" s="322"/>
      <c r="VZ20" s="322"/>
      <c r="WA20" s="322"/>
      <c r="WB20" s="322"/>
      <c r="WC20" s="322"/>
      <c r="WD20" s="322"/>
      <c r="WE20" s="322"/>
      <c r="WF20" s="322"/>
      <c r="WG20" s="322"/>
      <c r="WH20" s="322"/>
      <c r="WI20" s="322"/>
      <c r="WJ20" s="322"/>
      <c r="WK20" s="322"/>
      <c r="WL20" s="322"/>
      <c r="WM20" s="322"/>
      <c r="WN20" s="322"/>
      <c r="WO20" s="322"/>
      <c r="WP20" s="322"/>
      <c r="WQ20" s="322"/>
      <c r="WR20" s="322"/>
      <c r="WS20" s="322"/>
      <c r="WT20" s="322"/>
      <c r="WU20" s="322"/>
      <c r="WV20" s="322"/>
      <c r="WW20" s="322"/>
      <c r="WX20" s="322"/>
      <c r="WY20" s="322"/>
      <c r="WZ20" s="322"/>
      <c r="XA20" s="322"/>
      <c r="XB20" s="322"/>
      <c r="XC20" s="322"/>
      <c r="XD20" s="322"/>
      <c r="XE20" s="322"/>
      <c r="XF20" s="322"/>
      <c r="XG20" s="322"/>
      <c r="XH20" s="322"/>
      <c r="XI20" s="322"/>
      <c r="XJ20" s="322"/>
      <c r="XK20" s="322"/>
      <c r="XL20" s="322"/>
      <c r="XM20" s="322"/>
      <c r="XN20" s="322"/>
      <c r="XO20" s="322"/>
      <c r="XP20" s="322"/>
      <c r="XQ20" s="322"/>
      <c r="XR20" s="322"/>
      <c r="XS20" s="322"/>
      <c r="XT20" s="322"/>
      <c r="XU20" s="322"/>
      <c r="XV20" s="322"/>
      <c r="XW20" s="322"/>
      <c r="XX20" s="322"/>
      <c r="XY20" s="322"/>
      <c r="XZ20" s="322"/>
      <c r="YA20" s="322"/>
      <c r="YB20" s="322"/>
      <c r="YC20" s="322"/>
      <c r="YD20" s="322"/>
      <c r="YE20" s="322"/>
      <c r="YF20" s="322"/>
      <c r="YG20" s="322"/>
      <c r="YH20" s="322"/>
      <c r="YI20" s="322"/>
      <c r="YJ20" s="322"/>
      <c r="YK20" s="322"/>
      <c r="YL20" s="322"/>
      <c r="YM20" s="322"/>
      <c r="YN20" s="322"/>
      <c r="YO20" s="322"/>
      <c r="YP20" s="322"/>
      <c r="YQ20" s="322"/>
      <c r="YR20" s="322"/>
      <c r="YS20" s="322"/>
      <c r="YT20" s="322"/>
      <c r="YU20" s="322"/>
      <c r="YV20" s="322"/>
      <c r="YW20" s="322"/>
      <c r="YX20" s="322"/>
      <c r="YY20" s="322"/>
      <c r="YZ20" s="322"/>
      <c r="ZA20" s="322"/>
      <c r="ZB20" s="322"/>
      <c r="ZC20" s="322"/>
      <c r="ZD20" s="322"/>
      <c r="ZE20" s="322"/>
      <c r="AAJ20" s="322"/>
    </row>
    <row r="21" spans="1:760" s="8" customFormat="1" x14ac:dyDescent="0.25">
      <c r="A21" s="19" t="s">
        <v>1736</v>
      </c>
      <c r="B21" s="19"/>
      <c r="C21" s="19"/>
      <c r="D21" s="20"/>
      <c r="E21" s="19"/>
      <c r="F21" s="19"/>
      <c r="G21" s="19"/>
      <c r="H21" s="19"/>
      <c r="I21" s="19"/>
      <c r="J21" s="19"/>
      <c r="K21" s="1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/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</row>
    <row r="22" spans="1:760" x14ac:dyDescent="0.25">
      <c r="BG22" s="322"/>
      <c r="BH22" s="322"/>
      <c r="BI22" s="322"/>
      <c r="BJ22" s="322"/>
      <c r="CN22" s="322"/>
      <c r="DS22" s="322"/>
      <c r="EX22" s="322"/>
      <c r="GC22" s="322"/>
      <c r="GD22" s="322"/>
      <c r="GE22" s="322"/>
      <c r="GF22" s="322"/>
      <c r="GG22" s="322"/>
      <c r="GH22" s="322"/>
      <c r="GI22" s="322"/>
      <c r="GJ22" s="322"/>
      <c r="GK22" s="322"/>
      <c r="GL22" s="322"/>
      <c r="GM22" s="322"/>
      <c r="GN22" s="322"/>
      <c r="GO22" s="322"/>
      <c r="GP22" s="322"/>
      <c r="GQ22" s="322"/>
      <c r="GR22" s="322"/>
      <c r="GS22" s="322"/>
      <c r="GT22" s="322"/>
      <c r="GU22" s="322"/>
      <c r="GV22" s="322"/>
      <c r="GW22" s="322"/>
      <c r="GX22" s="322"/>
      <c r="GY22" s="322"/>
      <c r="GZ22" s="322"/>
      <c r="HA22" s="322"/>
      <c r="HB22" s="322"/>
      <c r="HC22" s="322"/>
      <c r="HD22" s="322"/>
      <c r="HE22" s="322"/>
      <c r="HF22" s="322"/>
      <c r="HG22" s="322"/>
      <c r="HH22" s="322"/>
      <c r="HI22" s="322"/>
      <c r="HJ22" s="322"/>
      <c r="HK22" s="322"/>
      <c r="HL22" s="322"/>
      <c r="HM22" s="322"/>
      <c r="HN22" s="322"/>
      <c r="HO22" s="322"/>
      <c r="HP22" s="322"/>
      <c r="HQ22" s="322"/>
      <c r="HR22" s="322"/>
      <c r="HS22" s="322"/>
      <c r="HT22" s="322"/>
      <c r="HU22" s="322"/>
      <c r="HV22" s="322"/>
      <c r="HW22" s="322"/>
      <c r="HX22" s="322"/>
      <c r="HY22" s="322"/>
      <c r="HZ22" s="322"/>
      <c r="IA22" s="322"/>
      <c r="IB22" s="322"/>
      <c r="IC22" s="322"/>
      <c r="ID22" s="322"/>
      <c r="IE22" s="322"/>
      <c r="IF22" s="322"/>
      <c r="IG22" s="322"/>
      <c r="IH22" s="322"/>
      <c r="II22" s="322"/>
      <c r="IJ22" s="322"/>
      <c r="IK22" s="322"/>
      <c r="IL22" s="322"/>
      <c r="IM22" s="322"/>
      <c r="IN22" s="322"/>
      <c r="IO22" s="322"/>
      <c r="IP22" s="322"/>
      <c r="IQ22" s="322"/>
      <c r="IR22" s="322"/>
      <c r="IS22" s="322"/>
      <c r="IT22" s="322"/>
      <c r="IU22" s="322"/>
      <c r="IV22" s="322"/>
      <c r="IW22" s="322"/>
      <c r="IX22" s="322"/>
      <c r="IY22" s="322"/>
      <c r="IZ22" s="322"/>
      <c r="JA22" s="322"/>
      <c r="JB22" s="322"/>
      <c r="JC22" s="322"/>
      <c r="JD22" s="322"/>
      <c r="JE22" s="322"/>
      <c r="JF22" s="322"/>
      <c r="JG22" s="322"/>
      <c r="JH22" s="322"/>
      <c r="JI22" s="322"/>
      <c r="JJ22" s="322"/>
      <c r="JK22" s="322"/>
      <c r="JL22" s="322"/>
      <c r="JM22" s="322"/>
      <c r="JN22" s="322"/>
      <c r="JO22" s="322"/>
      <c r="JP22" s="322"/>
      <c r="JQ22" s="322"/>
      <c r="JR22" s="322"/>
      <c r="KW22" s="322"/>
      <c r="KX22" s="322"/>
      <c r="KY22" s="322"/>
      <c r="KZ22" s="322"/>
      <c r="LA22" s="322"/>
      <c r="LB22" s="322"/>
      <c r="LC22" s="322"/>
      <c r="LD22" s="322"/>
      <c r="LE22" s="322"/>
      <c r="LF22" s="322"/>
      <c r="LG22" s="322"/>
      <c r="LH22" s="322"/>
      <c r="LI22" s="322"/>
      <c r="LJ22" s="322"/>
      <c r="LK22" s="322"/>
      <c r="LL22" s="322"/>
      <c r="LM22" s="322"/>
      <c r="LN22" s="322"/>
      <c r="LO22" s="322"/>
      <c r="LP22" s="322"/>
      <c r="LQ22" s="322"/>
      <c r="LR22" s="322"/>
      <c r="LS22" s="322"/>
      <c r="LT22" s="322"/>
      <c r="LU22" s="322"/>
      <c r="LV22" s="322"/>
      <c r="LW22" s="322"/>
      <c r="LX22" s="322"/>
      <c r="LY22" s="322"/>
      <c r="LZ22" s="322"/>
      <c r="MA22" s="322"/>
      <c r="MB22" s="322"/>
      <c r="MC22" s="322"/>
      <c r="MD22" s="322"/>
      <c r="ME22" s="322"/>
      <c r="MF22" s="322"/>
      <c r="MG22" s="322"/>
      <c r="MH22" s="322"/>
      <c r="MI22" s="322"/>
      <c r="MJ22" s="322"/>
      <c r="MK22" s="322"/>
      <c r="ML22" s="322"/>
      <c r="MM22" s="322"/>
      <c r="MN22" s="322"/>
      <c r="MO22" s="322"/>
      <c r="MP22" s="322"/>
      <c r="MQ22" s="322"/>
      <c r="MR22" s="322"/>
      <c r="MS22" s="322"/>
      <c r="MT22" s="322"/>
      <c r="MU22" s="322"/>
      <c r="MV22" s="322"/>
      <c r="MW22" s="322"/>
      <c r="MX22" s="322"/>
      <c r="MY22" s="322"/>
      <c r="MZ22" s="322"/>
      <c r="NA22" s="322"/>
      <c r="NB22" s="322"/>
      <c r="NC22" s="322"/>
      <c r="ND22" s="322"/>
      <c r="NE22" s="322"/>
      <c r="NF22" s="322"/>
      <c r="NG22" s="322"/>
      <c r="OL22" s="322"/>
      <c r="PQ22" s="322"/>
      <c r="QV22" s="322"/>
      <c r="SA22" s="322"/>
      <c r="SB22" s="322"/>
      <c r="SC22" s="322"/>
      <c r="SD22" s="322"/>
      <c r="SE22" s="322"/>
      <c r="SF22" s="322"/>
      <c r="SG22" s="322"/>
      <c r="SH22" s="322"/>
      <c r="SI22" s="322"/>
      <c r="SJ22" s="322"/>
      <c r="SK22" s="322"/>
      <c r="SL22" s="322"/>
      <c r="SM22" s="322"/>
      <c r="SN22" s="322"/>
      <c r="SO22" s="322"/>
      <c r="SP22" s="322"/>
      <c r="SQ22" s="322"/>
      <c r="SR22" s="322"/>
      <c r="SS22" s="322"/>
      <c r="ST22" s="322"/>
      <c r="SU22" s="322"/>
      <c r="SV22" s="322"/>
      <c r="SW22" s="322"/>
      <c r="SX22" s="322"/>
      <c r="SY22" s="322"/>
      <c r="SZ22" s="322"/>
      <c r="TA22" s="322"/>
      <c r="TB22" s="322"/>
      <c r="TC22" s="322"/>
      <c r="TD22" s="322"/>
      <c r="TE22" s="322"/>
      <c r="TF22" s="322"/>
      <c r="TG22" s="322"/>
      <c r="TH22" s="322"/>
      <c r="TI22" s="322"/>
      <c r="TJ22" s="322"/>
      <c r="TK22" s="322"/>
      <c r="TL22" s="322"/>
      <c r="TM22" s="322"/>
      <c r="TN22" s="322"/>
      <c r="TO22" s="322"/>
      <c r="TP22" s="322"/>
      <c r="TQ22" s="322"/>
      <c r="TR22" s="322"/>
      <c r="TS22" s="322"/>
      <c r="TT22" s="322"/>
      <c r="TU22" s="322"/>
      <c r="TV22" s="322"/>
      <c r="TW22" s="322"/>
      <c r="TX22" s="322"/>
      <c r="TY22" s="322"/>
      <c r="TZ22" s="322"/>
      <c r="UA22" s="322"/>
      <c r="UB22" s="322"/>
      <c r="UC22" s="322"/>
      <c r="UD22" s="322"/>
      <c r="UE22" s="322"/>
      <c r="UF22" s="322"/>
      <c r="UG22" s="322"/>
      <c r="UH22" s="322"/>
      <c r="UI22" s="322"/>
      <c r="UJ22" s="322"/>
      <c r="UK22" s="322"/>
      <c r="UL22" s="322"/>
      <c r="UM22" s="322"/>
      <c r="UN22" s="322"/>
      <c r="UO22" s="322"/>
      <c r="UP22" s="322"/>
      <c r="UQ22" s="322"/>
      <c r="UR22" s="322"/>
      <c r="US22" s="322"/>
      <c r="UT22" s="322"/>
      <c r="UU22" s="322"/>
      <c r="UV22" s="322"/>
      <c r="UW22" s="322"/>
      <c r="UX22" s="322"/>
      <c r="UY22" s="322"/>
      <c r="UZ22" s="322"/>
      <c r="VA22" s="322"/>
      <c r="VB22" s="322"/>
      <c r="VC22" s="322"/>
      <c r="VD22" s="322"/>
      <c r="VE22" s="322"/>
      <c r="VF22" s="322"/>
      <c r="VG22" s="322"/>
      <c r="VH22" s="322"/>
      <c r="VI22" s="322"/>
      <c r="VJ22" s="322"/>
      <c r="VK22" s="322"/>
      <c r="VL22" s="322"/>
      <c r="VM22" s="322"/>
      <c r="VN22" s="322"/>
      <c r="VO22" s="322"/>
      <c r="VP22" s="322"/>
      <c r="VQ22" s="322"/>
      <c r="VR22" s="322"/>
      <c r="VS22" s="322"/>
      <c r="VT22" s="322"/>
      <c r="VU22" s="322"/>
      <c r="VV22" s="322"/>
      <c r="VW22" s="322"/>
      <c r="VX22" s="322"/>
      <c r="VY22" s="322"/>
      <c r="VZ22" s="322"/>
      <c r="WA22" s="322"/>
      <c r="WB22" s="322"/>
      <c r="WC22" s="322"/>
      <c r="WD22" s="322"/>
      <c r="WE22" s="322"/>
      <c r="WF22" s="322"/>
      <c r="WG22" s="322"/>
      <c r="WH22" s="322"/>
      <c r="WI22" s="322"/>
      <c r="WJ22" s="322"/>
      <c r="WK22" s="322"/>
      <c r="WL22" s="322"/>
      <c r="WM22" s="322"/>
      <c r="WN22" s="322"/>
      <c r="WO22" s="322"/>
      <c r="WP22" s="322"/>
      <c r="WQ22" s="322"/>
      <c r="WR22" s="322"/>
      <c r="WS22" s="322"/>
      <c r="WT22" s="322"/>
      <c r="WU22" s="322"/>
      <c r="WV22" s="322"/>
      <c r="WW22" s="322"/>
      <c r="WX22" s="322"/>
      <c r="WY22" s="322"/>
      <c r="WZ22" s="322"/>
      <c r="XA22" s="322"/>
      <c r="XB22" s="322"/>
      <c r="XC22" s="322"/>
      <c r="XD22" s="322"/>
      <c r="XE22" s="322"/>
      <c r="XF22" s="322"/>
      <c r="XG22" s="322"/>
      <c r="XH22" s="322"/>
      <c r="XI22" s="322"/>
      <c r="XJ22" s="322"/>
      <c r="XK22" s="322"/>
      <c r="XL22" s="322"/>
      <c r="XM22" s="322"/>
      <c r="XN22" s="322"/>
      <c r="XO22" s="322"/>
      <c r="XP22" s="322"/>
      <c r="XQ22" s="322"/>
      <c r="XR22" s="322"/>
      <c r="XS22" s="322"/>
      <c r="XT22" s="322"/>
      <c r="XU22" s="322"/>
      <c r="XV22" s="322"/>
      <c r="XW22" s="322"/>
      <c r="XX22" s="322"/>
      <c r="XY22" s="322"/>
      <c r="XZ22" s="322"/>
      <c r="YA22" s="322"/>
      <c r="YB22" s="322"/>
      <c r="YC22" s="322"/>
      <c r="YD22" s="322"/>
      <c r="YE22" s="322"/>
      <c r="YF22" s="322"/>
      <c r="YG22" s="322"/>
      <c r="YH22" s="322"/>
      <c r="YI22" s="322"/>
      <c r="YJ22" s="322"/>
      <c r="YK22" s="322"/>
      <c r="YL22" s="322"/>
      <c r="YM22" s="322"/>
      <c r="YN22" s="322"/>
      <c r="YO22" s="322"/>
      <c r="YP22" s="322"/>
      <c r="YQ22" s="322"/>
      <c r="YR22" s="322"/>
      <c r="YS22" s="322"/>
      <c r="YT22" s="322"/>
      <c r="YU22" s="322"/>
      <c r="YV22" s="322"/>
      <c r="YW22" s="322"/>
      <c r="YX22" s="322"/>
      <c r="YY22" s="322"/>
      <c r="YZ22" s="322"/>
      <c r="ZA22" s="322"/>
      <c r="ZB22" s="322"/>
      <c r="ZC22" s="322"/>
      <c r="ZD22" s="322"/>
      <c r="ZE22" s="322"/>
      <c r="AAJ22" s="322"/>
    </row>
    <row r="23" spans="1:760" x14ac:dyDescent="0.25">
      <c r="GC23" s="322"/>
      <c r="GD23" s="322"/>
      <c r="GE23" s="322"/>
      <c r="GF23" s="322"/>
      <c r="GG23" s="322"/>
      <c r="GH23" s="322"/>
      <c r="GI23" s="322"/>
      <c r="GJ23" s="322"/>
      <c r="GK23" s="322"/>
      <c r="GL23" s="322"/>
      <c r="GM23" s="322"/>
      <c r="GN23" s="322"/>
      <c r="GO23" s="322"/>
      <c r="GP23" s="322"/>
      <c r="GQ23" s="322"/>
      <c r="GR23" s="322"/>
      <c r="GS23" s="322"/>
      <c r="GT23" s="322"/>
      <c r="GU23" s="322"/>
      <c r="GV23" s="322"/>
      <c r="GW23" s="322"/>
      <c r="GX23" s="322"/>
      <c r="GY23" s="322"/>
      <c r="GZ23" s="322"/>
      <c r="HA23" s="322"/>
      <c r="HB23" s="322"/>
      <c r="HC23" s="322"/>
      <c r="HD23" s="322"/>
      <c r="HE23" s="322"/>
      <c r="HF23" s="322"/>
      <c r="HG23" s="322"/>
      <c r="HH23" s="322"/>
      <c r="HI23" s="322"/>
      <c r="HJ23" s="322"/>
      <c r="HK23" s="322"/>
      <c r="HL23" s="322"/>
      <c r="HM23" s="322"/>
      <c r="HN23" s="322"/>
      <c r="HO23" s="322"/>
      <c r="HP23" s="322"/>
      <c r="HQ23" s="322"/>
      <c r="HR23" s="322"/>
      <c r="HS23" s="322"/>
      <c r="HT23" s="322"/>
      <c r="HU23" s="322"/>
      <c r="HV23" s="322"/>
      <c r="HW23" s="322"/>
      <c r="HX23" s="322"/>
      <c r="HY23" s="322"/>
      <c r="HZ23" s="322"/>
      <c r="IA23" s="322"/>
      <c r="IB23" s="322"/>
      <c r="IC23" s="322"/>
      <c r="ID23" s="322"/>
      <c r="IE23" s="322"/>
      <c r="IF23" s="322"/>
      <c r="IG23" s="322"/>
      <c r="IH23" s="322"/>
      <c r="II23" s="322"/>
      <c r="IJ23" s="322"/>
      <c r="IK23" s="322"/>
      <c r="IL23" s="322"/>
      <c r="IM23" s="322"/>
      <c r="IN23" s="322"/>
      <c r="IO23" s="322"/>
      <c r="IP23" s="322"/>
      <c r="IQ23" s="322"/>
      <c r="IR23" s="322"/>
      <c r="IS23" s="322"/>
      <c r="IT23" s="322"/>
      <c r="IU23" s="322"/>
      <c r="IV23" s="322"/>
      <c r="IW23" s="322"/>
      <c r="IX23" s="322"/>
      <c r="IY23" s="322"/>
      <c r="IZ23" s="322"/>
      <c r="JA23" s="322"/>
      <c r="JB23" s="322"/>
      <c r="JC23" s="322"/>
      <c r="JD23" s="322"/>
      <c r="JE23" s="322"/>
      <c r="JF23" s="322"/>
      <c r="JG23" s="322"/>
      <c r="JH23" s="322"/>
      <c r="JI23" s="322"/>
      <c r="JJ23" s="322"/>
      <c r="JK23" s="322"/>
      <c r="JL23" s="322"/>
      <c r="JM23" s="322"/>
      <c r="JN23" s="322"/>
      <c r="JO23" s="322"/>
      <c r="JP23" s="322"/>
      <c r="JQ23" s="322"/>
      <c r="JR23" s="322"/>
      <c r="KW23" s="322"/>
      <c r="KX23" s="322"/>
      <c r="KY23" s="322"/>
      <c r="KZ23" s="322"/>
      <c r="LA23" s="322"/>
      <c r="LB23" s="322"/>
      <c r="LC23" s="322"/>
      <c r="LD23" s="322"/>
      <c r="LE23" s="322"/>
      <c r="LF23" s="322"/>
      <c r="LG23" s="322"/>
      <c r="LH23" s="322"/>
      <c r="LI23" s="322"/>
      <c r="LJ23" s="322"/>
      <c r="LK23" s="322"/>
      <c r="LL23" s="322"/>
      <c r="LM23" s="322"/>
      <c r="LN23" s="322"/>
      <c r="LO23" s="322"/>
      <c r="LP23" s="322"/>
      <c r="LQ23" s="322"/>
      <c r="LR23" s="322"/>
      <c r="LS23" s="322"/>
      <c r="LT23" s="322"/>
      <c r="LU23" s="322"/>
      <c r="LV23" s="322"/>
      <c r="LW23" s="322"/>
      <c r="LX23" s="322"/>
      <c r="LY23" s="322"/>
      <c r="LZ23" s="322"/>
      <c r="MA23" s="322"/>
      <c r="MB23" s="322"/>
      <c r="MC23" s="322"/>
      <c r="MD23" s="322"/>
      <c r="ME23" s="322"/>
      <c r="MF23" s="322"/>
      <c r="MG23" s="322"/>
      <c r="MH23" s="322"/>
      <c r="MI23" s="322"/>
      <c r="MJ23" s="322"/>
      <c r="MK23" s="322"/>
      <c r="ML23" s="322"/>
      <c r="MM23" s="322"/>
      <c r="MN23" s="322"/>
      <c r="MO23" s="322"/>
      <c r="MP23" s="322"/>
      <c r="MQ23" s="322"/>
      <c r="MR23" s="322"/>
      <c r="MS23" s="322"/>
      <c r="MT23" s="322"/>
      <c r="MU23" s="322"/>
      <c r="MV23" s="322"/>
      <c r="MW23" s="322"/>
      <c r="MX23" s="322"/>
      <c r="MY23" s="322"/>
      <c r="MZ23" s="322"/>
      <c r="NA23" s="322"/>
      <c r="NB23" s="322"/>
      <c r="NC23" s="322"/>
      <c r="ND23" s="322"/>
      <c r="NE23" s="322"/>
      <c r="NF23" s="322"/>
      <c r="NG23" s="322"/>
      <c r="OL23" s="322"/>
      <c r="PQ23" s="322"/>
      <c r="QV23" s="322"/>
      <c r="SA23" s="322"/>
      <c r="SB23" s="322"/>
      <c r="SC23" s="322"/>
      <c r="SD23" s="322"/>
      <c r="SE23" s="322"/>
      <c r="SF23" s="322"/>
      <c r="SG23" s="322"/>
      <c r="SH23" s="322"/>
      <c r="SI23" s="322"/>
      <c r="SJ23" s="322"/>
      <c r="SK23" s="322"/>
      <c r="SL23" s="322"/>
      <c r="SM23" s="322"/>
      <c r="SN23" s="322"/>
      <c r="SO23" s="322"/>
      <c r="SP23" s="322"/>
      <c r="SQ23" s="322"/>
      <c r="SR23" s="322"/>
      <c r="SS23" s="322"/>
      <c r="ST23" s="322"/>
      <c r="SU23" s="322"/>
      <c r="SV23" s="322"/>
      <c r="SW23" s="322"/>
      <c r="SX23" s="322"/>
      <c r="SY23" s="322"/>
      <c r="SZ23" s="322"/>
      <c r="TA23" s="322"/>
      <c r="TB23" s="322"/>
      <c r="TC23" s="322"/>
      <c r="TD23" s="322"/>
      <c r="TE23" s="322"/>
      <c r="TF23" s="322"/>
      <c r="TG23" s="322"/>
      <c r="TH23" s="322"/>
      <c r="TI23" s="322"/>
      <c r="TJ23" s="322"/>
      <c r="TK23" s="322"/>
      <c r="TL23" s="322"/>
      <c r="TM23" s="322"/>
      <c r="TN23" s="322"/>
      <c r="TO23" s="322"/>
      <c r="TP23" s="322"/>
      <c r="TQ23" s="322"/>
      <c r="TR23" s="322"/>
      <c r="TS23" s="322"/>
      <c r="TT23" s="322"/>
      <c r="TU23" s="322"/>
      <c r="TV23" s="322"/>
      <c r="TW23" s="322"/>
      <c r="TX23" s="322"/>
      <c r="TY23" s="322"/>
      <c r="TZ23" s="322"/>
      <c r="UA23" s="322"/>
      <c r="UB23" s="322"/>
      <c r="UC23" s="322"/>
      <c r="UD23" s="322"/>
      <c r="UE23" s="322"/>
      <c r="UF23" s="322"/>
      <c r="UG23" s="322"/>
      <c r="UH23" s="322"/>
      <c r="UI23" s="322"/>
      <c r="UJ23" s="322"/>
      <c r="UK23" s="322"/>
      <c r="UL23" s="322"/>
      <c r="UM23" s="322"/>
      <c r="UN23" s="322"/>
      <c r="UO23" s="322"/>
      <c r="UP23" s="322"/>
      <c r="UQ23" s="322"/>
      <c r="UR23" s="322"/>
      <c r="US23" s="322"/>
      <c r="UT23" s="322"/>
      <c r="UU23" s="322"/>
      <c r="UV23" s="322"/>
      <c r="UW23" s="322"/>
      <c r="UX23" s="322"/>
      <c r="UY23" s="322"/>
      <c r="UZ23" s="322"/>
      <c r="VA23" s="322"/>
      <c r="VB23" s="322"/>
      <c r="VC23" s="322"/>
      <c r="VD23" s="322"/>
      <c r="VE23" s="322"/>
      <c r="VF23" s="322"/>
      <c r="VG23" s="322"/>
      <c r="VH23" s="322"/>
      <c r="VI23" s="322"/>
      <c r="VJ23" s="322"/>
      <c r="VK23" s="322"/>
      <c r="VL23" s="322"/>
      <c r="VM23" s="322"/>
      <c r="VN23" s="322"/>
      <c r="VO23" s="322"/>
      <c r="VP23" s="322"/>
      <c r="VQ23" s="322"/>
      <c r="VR23" s="322"/>
      <c r="VS23" s="322"/>
      <c r="VT23" s="322"/>
      <c r="VU23" s="322"/>
      <c r="VV23" s="322"/>
      <c r="VW23" s="322"/>
      <c r="VX23" s="322"/>
      <c r="VY23" s="322"/>
      <c r="VZ23" s="322"/>
      <c r="WA23" s="322"/>
      <c r="WB23" s="322"/>
      <c r="WC23" s="322"/>
      <c r="WD23" s="322"/>
      <c r="WE23" s="322"/>
      <c r="WF23" s="322"/>
      <c r="WG23" s="322"/>
      <c r="WH23" s="322"/>
      <c r="WI23" s="322"/>
      <c r="WJ23" s="322"/>
      <c r="WK23" s="322"/>
      <c r="WL23" s="322"/>
      <c r="WM23" s="322"/>
      <c r="WN23" s="322"/>
      <c r="WO23" s="322"/>
      <c r="WP23" s="322"/>
      <c r="WQ23" s="322"/>
      <c r="WR23" s="322"/>
      <c r="WS23" s="322"/>
      <c r="WT23" s="322"/>
      <c r="WU23" s="322"/>
      <c r="WV23" s="322"/>
      <c r="WW23" s="322"/>
      <c r="WX23" s="322"/>
      <c r="WY23" s="322"/>
      <c r="WZ23" s="322"/>
      <c r="XA23" s="322"/>
      <c r="XB23" s="322"/>
      <c r="XC23" s="322"/>
      <c r="XD23" s="322"/>
      <c r="XE23" s="322"/>
      <c r="XF23" s="322"/>
      <c r="XG23" s="322"/>
      <c r="XH23" s="322"/>
      <c r="XI23" s="322"/>
      <c r="XJ23" s="322"/>
      <c r="XK23" s="322"/>
      <c r="XL23" s="322"/>
      <c r="XM23" s="322"/>
      <c r="XN23" s="322"/>
      <c r="XO23" s="322"/>
      <c r="XP23" s="322"/>
      <c r="XQ23" s="322"/>
      <c r="XR23" s="322"/>
      <c r="XS23" s="322"/>
      <c r="XT23" s="322"/>
      <c r="XU23" s="322"/>
      <c r="XV23" s="322"/>
      <c r="XW23" s="322"/>
      <c r="XX23" s="322"/>
      <c r="XY23" s="322"/>
      <c r="XZ23" s="322"/>
      <c r="YA23" s="322"/>
      <c r="YB23" s="322"/>
      <c r="YC23" s="322"/>
      <c r="YD23" s="322"/>
      <c r="YE23" s="322"/>
      <c r="YF23" s="322"/>
      <c r="YG23" s="322"/>
      <c r="YH23" s="322"/>
      <c r="YI23" s="322"/>
      <c r="YJ23" s="322"/>
      <c r="YK23" s="322"/>
      <c r="YL23" s="322"/>
      <c r="YM23" s="322"/>
      <c r="YN23" s="322"/>
      <c r="YO23" s="322"/>
      <c r="YP23" s="322"/>
      <c r="YQ23" s="322"/>
      <c r="YR23" s="322"/>
      <c r="YS23" s="322"/>
      <c r="YT23" s="322"/>
      <c r="YU23" s="322"/>
      <c r="YV23" s="322"/>
      <c r="YW23" s="322"/>
      <c r="YX23" s="322"/>
      <c r="YY23" s="322"/>
      <c r="YZ23" s="322"/>
      <c r="ZA23" s="322"/>
      <c r="ZB23" s="322"/>
      <c r="ZC23" s="322"/>
      <c r="ZD23" s="322"/>
      <c r="ZE23" s="322"/>
      <c r="AAJ23" s="322"/>
    </row>
    <row r="24" spans="1:760" x14ac:dyDescent="0.25">
      <c r="G24" s="323" t="s">
        <v>254</v>
      </c>
      <c r="H24" s="323"/>
      <c r="I24" s="323"/>
      <c r="J24" s="323"/>
      <c r="K24" s="323"/>
      <c r="L24" s="323"/>
      <c r="M24" s="323"/>
      <c r="N24" s="323"/>
      <c r="O24" s="323"/>
      <c r="P24" s="323"/>
      <c r="Q24" s="323"/>
      <c r="R24" s="323"/>
      <c r="T24" s="323" t="s">
        <v>255</v>
      </c>
      <c r="U24" s="323"/>
      <c r="W24" s="324" t="s">
        <v>389</v>
      </c>
      <c r="X24" s="324"/>
      <c r="Y24" s="324"/>
      <c r="Z24" s="324"/>
      <c r="AA24" s="324"/>
      <c r="AB24" s="324"/>
      <c r="AC24" s="324"/>
      <c r="AD24" s="324"/>
      <c r="AE24" s="324"/>
      <c r="AF24" s="324"/>
      <c r="AH24" s="324" t="s">
        <v>390</v>
      </c>
      <c r="AI24" s="324"/>
      <c r="AJ24" s="324"/>
      <c r="AK24" s="324"/>
      <c r="AL24" s="324"/>
      <c r="AM24" s="324"/>
      <c r="AN24" s="324"/>
      <c r="AO24" s="324"/>
      <c r="AP24" s="324"/>
      <c r="AQ24" s="324"/>
      <c r="AS24" s="324" t="s">
        <v>391</v>
      </c>
      <c r="AT24" s="324"/>
      <c r="AU24" s="324"/>
      <c r="AV24" s="324"/>
      <c r="AW24" s="324"/>
      <c r="AX24" s="324"/>
      <c r="AY24" s="324"/>
      <c r="AZ24" s="324"/>
      <c r="BA24" s="324"/>
      <c r="BC24" s="324" t="s">
        <v>392</v>
      </c>
      <c r="BD24" s="324"/>
      <c r="BE24" s="324"/>
      <c r="BF24" s="324"/>
      <c r="BH24" s="331"/>
      <c r="BJ24" s="332" t="s">
        <v>393</v>
      </c>
      <c r="BK24" s="333"/>
      <c r="BL24" s="333"/>
      <c r="BM24" s="333"/>
      <c r="BN24" s="333"/>
      <c r="BO24" s="333"/>
      <c r="BP24" s="333"/>
      <c r="BQ24" s="333"/>
      <c r="BR24" s="333"/>
      <c r="BS24" s="333"/>
      <c r="BT24" s="333"/>
      <c r="BU24" s="333"/>
      <c r="BV24" s="333"/>
      <c r="BW24" s="333"/>
      <c r="BX24" s="333"/>
      <c r="BY24" s="333"/>
      <c r="BZ24" s="333"/>
      <c r="CA24" s="333"/>
      <c r="CB24" s="333"/>
      <c r="CC24" s="333"/>
      <c r="CD24" s="333"/>
      <c r="CE24" s="333"/>
      <c r="CF24" s="333"/>
      <c r="CG24" s="333"/>
      <c r="CH24" s="333"/>
      <c r="CI24" s="333"/>
      <c r="CJ24" s="333"/>
      <c r="CK24" s="333"/>
      <c r="CL24" s="333"/>
      <c r="CM24" s="333"/>
      <c r="CO24" s="333" t="s">
        <v>380</v>
      </c>
      <c r="CP24" s="333"/>
      <c r="CQ24" s="333"/>
      <c r="CR24" s="333"/>
      <c r="CS24" s="333"/>
      <c r="CT24" s="333"/>
      <c r="CU24" s="333"/>
      <c r="CV24" s="333"/>
      <c r="CW24" s="333"/>
      <c r="CX24" s="333"/>
      <c r="CY24" s="333"/>
      <c r="CZ24" s="333"/>
      <c r="DA24" s="333"/>
      <c r="DB24" s="333"/>
      <c r="DC24" s="333"/>
      <c r="DD24" s="333"/>
      <c r="DE24" s="333"/>
      <c r="DF24" s="333"/>
      <c r="DG24" s="333"/>
      <c r="DH24" s="333"/>
      <c r="DI24" s="333"/>
      <c r="DJ24" s="333"/>
      <c r="DK24" s="333"/>
      <c r="DL24" s="333"/>
      <c r="DM24" s="333"/>
      <c r="DN24" s="333"/>
      <c r="DO24" s="333"/>
      <c r="DP24" s="333"/>
      <c r="DQ24" s="333"/>
      <c r="DR24" s="333"/>
      <c r="DT24" s="333" t="s">
        <v>394</v>
      </c>
      <c r="DU24" s="333"/>
      <c r="DV24" s="333"/>
      <c r="DW24" s="333"/>
      <c r="DX24" s="333"/>
      <c r="DY24" s="333"/>
      <c r="DZ24" s="333"/>
      <c r="EA24" s="333"/>
      <c r="EB24" s="333"/>
      <c r="EC24" s="333"/>
      <c r="ED24" s="333"/>
      <c r="EE24" s="333"/>
      <c r="EF24" s="333"/>
      <c r="EG24" s="333"/>
      <c r="EH24" s="333"/>
      <c r="EI24" s="333"/>
      <c r="EJ24" s="333"/>
      <c r="EK24" s="333"/>
      <c r="EL24" s="333"/>
      <c r="EM24" s="333"/>
      <c r="EN24" s="333"/>
      <c r="EO24" s="333"/>
      <c r="EP24" s="333"/>
      <c r="EQ24" s="333"/>
      <c r="ER24" s="333"/>
      <c r="ES24" s="333"/>
      <c r="ET24" s="333"/>
      <c r="EU24" s="333"/>
      <c r="EV24" s="333"/>
      <c r="EW24" s="333"/>
      <c r="EY24" s="333" t="s">
        <v>395</v>
      </c>
      <c r="EZ24" s="333"/>
      <c r="FA24" s="333"/>
      <c r="FB24" s="333"/>
      <c r="FC24" s="333"/>
      <c r="FD24" s="333"/>
      <c r="FE24" s="333"/>
      <c r="FF24" s="333"/>
      <c r="FG24" s="333"/>
      <c r="FH24" s="333"/>
      <c r="FI24" s="333"/>
      <c r="FJ24" s="333"/>
      <c r="FK24" s="333"/>
      <c r="FL24" s="333"/>
      <c r="FM24" s="333"/>
      <c r="FN24" s="333"/>
      <c r="FO24" s="333"/>
      <c r="FP24" s="333"/>
      <c r="FQ24" s="333"/>
      <c r="FR24" s="333"/>
      <c r="FS24" s="333"/>
      <c r="FT24" s="333"/>
      <c r="FU24" s="333"/>
      <c r="FV24" s="333"/>
      <c r="FW24" s="333"/>
      <c r="FX24" s="333"/>
      <c r="FY24" s="333"/>
      <c r="FZ24" s="333"/>
      <c r="GA24" s="333"/>
      <c r="GB24" s="333"/>
      <c r="GD24" s="334" t="s">
        <v>396</v>
      </c>
      <c r="GE24" s="334"/>
      <c r="GF24" s="334"/>
      <c r="GG24" s="334"/>
      <c r="GH24" s="334"/>
      <c r="GI24" s="334"/>
      <c r="GJ24" s="334"/>
      <c r="GK24" s="334"/>
      <c r="GL24" s="334"/>
      <c r="GM24" s="334"/>
      <c r="GN24" s="334"/>
      <c r="GO24" s="334"/>
      <c r="GP24" s="334"/>
      <c r="GQ24" s="334"/>
      <c r="GR24" s="334"/>
      <c r="GS24" s="334"/>
      <c r="GT24" s="334"/>
      <c r="GU24" s="334"/>
      <c r="GV24" s="334"/>
      <c r="GW24" s="334"/>
      <c r="GX24" s="334"/>
      <c r="GY24" s="334"/>
      <c r="GZ24" s="334"/>
      <c r="HA24" s="334"/>
      <c r="HB24" s="334"/>
      <c r="HC24" s="334"/>
      <c r="HD24" s="334"/>
      <c r="HE24" s="334"/>
      <c r="HF24" s="334"/>
      <c r="HG24" s="334"/>
      <c r="HI24" s="334" t="s">
        <v>397</v>
      </c>
      <c r="HJ24" s="334"/>
      <c r="HK24" s="334"/>
      <c r="HL24" s="334"/>
      <c r="HM24" s="334"/>
      <c r="HN24" s="334"/>
      <c r="HO24" s="334"/>
      <c r="HP24" s="334"/>
      <c r="HQ24" s="334"/>
      <c r="HR24" s="334"/>
      <c r="HS24" s="334"/>
      <c r="HT24" s="334"/>
      <c r="HU24" s="334"/>
      <c r="HV24" s="334"/>
      <c r="HW24" s="334"/>
      <c r="HX24" s="334"/>
      <c r="HY24" s="334"/>
      <c r="HZ24" s="334"/>
      <c r="IA24" s="334"/>
      <c r="IB24" s="334"/>
      <c r="IC24" s="334"/>
      <c r="ID24" s="334"/>
      <c r="IE24" s="334"/>
      <c r="IF24" s="334"/>
      <c r="IG24" s="334"/>
      <c r="IH24" s="334"/>
      <c r="II24" s="334"/>
      <c r="IJ24" s="334"/>
      <c r="IK24" s="334"/>
      <c r="IL24" s="334"/>
      <c r="IN24" s="334" t="s">
        <v>398</v>
      </c>
      <c r="IO24" s="334"/>
      <c r="IP24" s="334"/>
      <c r="IQ24" s="334"/>
      <c r="IR24" s="334"/>
      <c r="IS24" s="334"/>
      <c r="IT24" s="334"/>
      <c r="IU24" s="334"/>
      <c r="IV24" s="334"/>
      <c r="IW24" s="334"/>
      <c r="IX24" s="334"/>
      <c r="IY24" s="334"/>
      <c r="IZ24" s="334"/>
      <c r="JA24" s="334"/>
      <c r="JB24" s="334"/>
      <c r="JC24" s="334"/>
      <c r="JD24" s="334"/>
      <c r="JE24" s="334"/>
      <c r="JF24" s="334"/>
      <c r="JG24" s="334"/>
      <c r="JH24" s="334"/>
      <c r="JI24" s="334"/>
      <c r="JJ24" s="334"/>
      <c r="JK24" s="334"/>
      <c r="JL24" s="334"/>
      <c r="JM24" s="334"/>
      <c r="JN24" s="334"/>
      <c r="JO24" s="334"/>
      <c r="JP24" s="334"/>
      <c r="JQ24" s="334"/>
      <c r="JS24" s="334" t="s">
        <v>399</v>
      </c>
      <c r="JT24" s="334"/>
      <c r="JU24" s="334"/>
      <c r="JV24" s="334"/>
      <c r="JW24" s="334"/>
      <c r="JX24" s="334"/>
      <c r="JY24" s="334"/>
      <c r="JZ24" s="334"/>
      <c r="KA24" s="334"/>
      <c r="KB24" s="334"/>
      <c r="KC24" s="334"/>
      <c r="KD24" s="334"/>
      <c r="KE24" s="334"/>
      <c r="KF24" s="334"/>
      <c r="KG24" s="334"/>
      <c r="KH24" s="334"/>
      <c r="KI24" s="334"/>
      <c r="KJ24" s="334"/>
      <c r="KK24" s="334"/>
      <c r="KL24" s="334"/>
      <c r="KM24" s="334"/>
      <c r="KN24" s="334"/>
      <c r="KO24" s="334"/>
      <c r="KP24" s="334"/>
      <c r="KQ24" s="334"/>
      <c r="KR24" s="334"/>
      <c r="KS24" s="334"/>
      <c r="KT24" s="334"/>
      <c r="KU24" s="334"/>
      <c r="KV24" s="334"/>
      <c r="KW24" s="335"/>
      <c r="KX24" s="333" t="s">
        <v>400</v>
      </c>
      <c r="KY24" s="333"/>
      <c r="KZ24" s="333"/>
      <c r="LA24" s="333"/>
      <c r="LB24" s="333"/>
      <c r="LC24" s="333"/>
      <c r="LD24" s="333"/>
      <c r="LE24" s="333"/>
      <c r="LF24" s="333"/>
      <c r="LG24" s="333"/>
      <c r="LH24" s="333"/>
      <c r="LI24" s="333"/>
      <c r="LJ24" s="333"/>
      <c r="LK24" s="333"/>
      <c r="LL24" s="333"/>
      <c r="LM24" s="333"/>
      <c r="LN24" s="333"/>
      <c r="LO24" s="333"/>
      <c r="LP24" s="333"/>
      <c r="LQ24" s="333"/>
      <c r="LR24" s="333"/>
      <c r="LS24" s="333"/>
      <c r="LT24" s="333"/>
      <c r="LU24" s="333"/>
      <c r="LV24" s="333"/>
      <c r="LW24" s="333"/>
      <c r="LX24" s="333"/>
      <c r="LY24" s="333"/>
      <c r="LZ24" s="333"/>
      <c r="MA24" s="333"/>
      <c r="MB24" s="335"/>
      <c r="MC24" s="333" t="s">
        <v>401</v>
      </c>
      <c r="MD24" s="333"/>
      <c r="ME24" s="333"/>
      <c r="MF24" s="333"/>
      <c r="MG24" s="333"/>
      <c r="MH24" s="333"/>
      <c r="MI24" s="333"/>
      <c r="MJ24" s="333"/>
      <c r="MK24" s="333"/>
      <c r="ML24" s="333"/>
      <c r="MM24" s="333"/>
      <c r="MN24" s="333"/>
      <c r="MO24" s="333"/>
      <c r="MP24" s="333"/>
      <c r="MQ24" s="333"/>
      <c r="MR24" s="333"/>
      <c r="MS24" s="333"/>
      <c r="MT24" s="333"/>
      <c r="MU24" s="333"/>
      <c r="MV24" s="333"/>
      <c r="MW24" s="333"/>
      <c r="MX24" s="333"/>
      <c r="MY24" s="333"/>
      <c r="MZ24" s="333"/>
      <c r="NA24" s="333"/>
      <c r="NB24" s="333"/>
      <c r="NC24" s="333"/>
      <c r="ND24" s="333"/>
      <c r="NE24" s="333"/>
      <c r="NF24" s="333"/>
      <c r="NG24" s="335"/>
      <c r="NH24" s="333" t="s">
        <v>402</v>
      </c>
      <c r="NI24" s="333"/>
      <c r="NJ24" s="333"/>
      <c r="NK24" s="333"/>
      <c r="NL24" s="333"/>
      <c r="NM24" s="333"/>
      <c r="NN24" s="333"/>
      <c r="NO24" s="333"/>
      <c r="NP24" s="333"/>
      <c r="NQ24" s="333"/>
      <c r="NR24" s="333"/>
      <c r="NS24" s="333"/>
      <c r="NT24" s="333"/>
      <c r="NU24" s="333"/>
      <c r="NV24" s="333"/>
      <c r="NW24" s="333"/>
      <c r="NX24" s="333"/>
      <c r="NY24" s="333"/>
      <c r="NZ24" s="333"/>
      <c r="OA24" s="333"/>
      <c r="OB24" s="333"/>
      <c r="OC24" s="333"/>
      <c r="OD24" s="333"/>
      <c r="OE24" s="333"/>
      <c r="OF24" s="333"/>
      <c r="OG24" s="333"/>
      <c r="OH24" s="333"/>
      <c r="OI24" s="333"/>
      <c r="OJ24" s="333"/>
      <c r="OK24" s="333"/>
      <c r="OL24" s="336"/>
      <c r="OM24" s="333" t="s">
        <v>403</v>
      </c>
      <c r="ON24" s="333"/>
      <c r="OO24" s="333"/>
      <c r="OP24" s="333"/>
      <c r="OQ24" s="333"/>
      <c r="OR24" s="333"/>
      <c r="OS24" s="333"/>
      <c r="OT24" s="333"/>
      <c r="OU24" s="333"/>
      <c r="OV24" s="333"/>
      <c r="OW24" s="333"/>
      <c r="OX24" s="333"/>
      <c r="OY24" s="333"/>
      <c r="OZ24" s="333"/>
      <c r="PA24" s="333"/>
      <c r="PB24" s="333"/>
      <c r="PC24" s="333"/>
      <c r="PD24" s="333"/>
      <c r="PE24" s="333"/>
      <c r="PF24" s="333"/>
      <c r="PG24" s="333"/>
      <c r="PH24" s="333"/>
      <c r="PI24" s="333"/>
      <c r="PJ24" s="333"/>
      <c r="PK24" s="333"/>
      <c r="PL24" s="333"/>
      <c r="PM24" s="333"/>
      <c r="PN24" s="333"/>
      <c r="PO24" s="333"/>
      <c r="PP24" s="333"/>
      <c r="PQ24" s="336"/>
      <c r="PR24" s="333" t="s">
        <v>404</v>
      </c>
      <c r="PS24" s="333"/>
      <c r="PT24" s="333"/>
      <c r="PU24" s="333"/>
      <c r="PV24" s="333"/>
      <c r="PW24" s="333"/>
      <c r="PX24" s="333"/>
      <c r="PY24" s="333"/>
      <c r="PZ24" s="333"/>
      <c r="QA24" s="333"/>
      <c r="QB24" s="333"/>
      <c r="QC24" s="333"/>
      <c r="QD24" s="333"/>
      <c r="QE24" s="333"/>
      <c r="QF24" s="333"/>
      <c r="QG24" s="333"/>
      <c r="QH24" s="333"/>
      <c r="QI24" s="333"/>
      <c r="QJ24" s="333"/>
      <c r="QK24" s="333"/>
      <c r="QL24" s="333"/>
      <c r="QM24" s="333"/>
      <c r="QN24" s="333"/>
      <c r="QO24" s="333"/>
      <c r="QP24" s="333"/>
      <c r="QQ24" s="333"/>
      <c r="QR24" s="333"/>
      <c r="QS24" s="333"/>
      <c r="QT24" s="333"/>
      <c r="QU24" s="333"/>
      <c r="QW24" s="333" t="s">
        <v>405</v>
      </c>
      <c r="QX24" s="333"/>
      <c r="QY24" s="333"/>
      <c r="QZ24" s="333"/>
      <c r="RA24" s="333"/>
      <c r="RB24" s="333"/>
      <c r="RC24" s="333"/>
      <c r="RD24" s="333"/>
      <c r="RE24" s="333"/>
      <c r="RF24" s="333"/>
      <c r="RG24" s="333"/>
      <c r="RH24" s="333"/>
      <c r="RI24" s="333"/>
      <c r="RJ24" s="333"/>
      <c r="RK24" s="333"/>
      <c r="RL24" s="333"/>
      <c r="RM24" s="333"/>
      <c r="RN24" s="333"/>
      <c r="RO24" s="333"/>
      <c r="RP24" s="333"/>
      <c r="RQ24" s="333"/>
      <c r="RR24" s="333"/>
      <c r="RS24" s="333"/>
      <c r="RT24" s="333"/>
      <c r="RU24" s="333"/>
      <c r="RV24" s="333"/>
      <c r="RW24" s="333"/>
      <c r="RX24" s="333"/>
      <c r="RY24" s="333"/>
      <c r="RZ24" s="333"/>
      <c r="SA24" s="336"/>
      <c r="SB24" s="333" t="s">
        <v>406</v>
      </c>
      <c r="SC24" s="333"/>
      <c r="SD24" s="333"/>
      <c r="SE24" s="333"/>
      <c r="SF24" s="333"/>
      <c r="SG24" s="333"/>
      <c r="SH24" s="333"/>
      <c r="SI24" s="333"/>
      <c r="SJ24" s="333"/>
      <c r="SK24" s="333"/>
      <c r="SL24" s="333"/>
      <c r="SM24" s="333"/>
      <c r="SN24" s="333"/>
      <c r="SO24" s="333"/>
      <c r="SP24" s="333"/>
      <c r="SQ24" s="333"/>
      <c r="SR24" s="333"/>
      <c r="SS24" s="333"/>
      <c r="ST24" s="333"/>
      <c r="SU24" s="333"/>
      <c r="SV24" s="333"/>
      <c r="SW24" s="333"/>
      <c r="SX24" s="333"/>
      <c r="SY24" s="333"/>
      <c r="SZ24" s="333"/>
      <c r="TA24" s="333"/>
      <c r="TB24" s="333"/>
      <c r="TC24" s="333"/>
      <c r="TD24" s="333"/>
      <c r="TE24" s="333"/>
      <c r="TF24" s="336"/>
      <c r="TG24" s="333" t="s">
        <v>407</v>
      </c>
      <c r="TH24" s="333"/>
      <c r="TI24" s="333"/>
      <c r="TJ24" s="333"/>
      <c r="TK24" s="333"/>
      <c r="TL24" s="333"/>
      <c r="TM24" s="333"/>
      <c r="TN24" s="333"/>
      <c r="TO24" s="333"/>
      <c r="TP24" s="333"/>
      <c r="TQ24" s="333"/>
      <c r="TR24" s="333"/>
      <c r="TS24" s="333"/>
      <c r="TT24" s="333"/>
      <c r="TU24" s="333"/>
      <c r="TV24" s="333"/>
      <c r="TW24" s="333"/>
      <c r="TX24" s="333"/>
      <c r="TY24" s="333"/>
      <c r="TZ24" s="333"/>
      <c r="UA24" s="333"/>
      <c r="UB24" s="333"/>
      <c r="UC24" s="333"/>
      <c r="UD24" s="333"/>
      <c r="UE24" s="333"/>
      <c r="UF24" s="333"/>
      <c r="UG24" s="333"/>
      <c r="UH24" s="333"/>
      <c r="UI24" s="333"/>
      <c r="UJ24" s="333"/>
      <c r="UK24" s="336"/>
      <c r="UL24" s="333" t="s">
        <v>408</v>
      </c>
      <c r="UM24" s="333"/>
      <c r="UN24" s="333"/>
      <c r="UO24" s="333"/>
      <c r="UP24" s="333"/>
      <c r="UQ24" s="333"/>
      <c r="UR24" s="333"/>
      <c r="US24" s="333"/>
      <c r="UT24" s="333"/>
      <c r="UU24" s="333"/>
      <c r="UV24" s="333"/>
      <c r="UW24" s="333"/>
      <c r="UX24" s="333"/>
      <c r="UY24" s="333"/>
      <c r="UZ24" s="333"/>
      <c r="VA24" s="333"/>
      <c r="VB24" s="333"/>
      <c r="VC24" s="333"/>
      <c r="VD24" s="333"/>
      <c r="VE24" s="333"/>
      <c r="VF24" s="333"/>
      <c r="VG24" s="333"/>
      <c r="VH24" s="333"/>
      <c r="VI24" s="333"/>
      <c r="VJ24" s="333"/>
      <c r="VK24" s="333"/>
      <c r="VL24" s="333"/>
      <c r="VM24" s="333"/>
      <c r="VN24" s="333"/>
      <c r="VO24" s="333"/>
      <c r="VP24" s="336"/>
      <c r="VQ24" s="333" t="s">
        <v>409</v>
      </c>
      <c r="VR24" s="333"/>
      <c r="VS24" s="333"/>
      <c r="VT24" s="333"/>
      <c r="VU24" s="333"/>
      <c r="VV24" s="333"/>
      <c r="VW24" s="333"/>
      <c r="VX24" s="333"/>
      <c r="VY24" s="333"/>
      <c r="VZ24" s="333"/>
      <c r="WA24" s="333"/>
      <c r="WB24" s="333"/>
      <c r="WC24" s="333"/>
      <c r="WD24" s="333"/>
      <c r="WE24" s="333"/>
      <c r="WF24" s="333"/>
      <c r="WG24" s="333"/>
      <c r="WH24" s="333"/>
      <c r="WI24" s="333"/>
      <c r="WJ24" s="333"/>
      <c r="WK24" s="333"/>
      <c r="WL24" s="333"/>
      <c r="WM24" s="333"/>
      <c r="WN24" s="333"/>
      <c r="WO24" s="333"/>
      <c r="WP24" s="333"/>
      <c r="WQ24" s="333"/>
      <c r="WR24" s="333"/>
      <c r="WS24" s="333"/>
      <c r="WT24" s="333"/>
      <c r="WU24" s="336"/>
      <c r="WV24" s="333" t="s">
        <v>410</v>
      </c>
      <c r="WW24" s="333"/>
      <c r="WX24" s="333"/>
      <c r="WY24" s="333"/>
      <c r="WZ24" s="333"/>
      <c r="XA24" s="333"/>
      <c r="XB24" s="333"/>
      <c r="XC24" s="333"/>
      <c r="XD24" s="333"/>
      <c r="XE24" s="333"/>
      <c r="XF24" s="333"/>
      <c r="XG24" s="333"/>
      <c r="XH24" s="333"/>
      <c r="XI24" s="333"/>
      <c r="XJ24" s="333"/>
      <c r="XK24" s="333"/>
      <c r="XL24" s="333"/>
      <c r="XM24" s="333"/>
      <c r="XN24" s="333"/>
      <c r="XO24" s="333"/>
      <c r="XP24" s="333"/>
      <c r="XQ24" s="333"/>
      <c r="XR24" s="333"/>
      <c r="XS24" s="333"/>
      <c r="XT24" s="333"/>
      <c r="XU24" s="333"/>
      <c r="XV24" s="333"/>
      <c r="XW24" s="333"/>
      <c r="XX24" s="333"/>
      <c r="XY24" s="333"/>
      <c r="XZ24" s="336"/>
      <c r="YA24" s="333" t="s">
        <v>411</v>
      </c>
      <c r="YB24" s="333"/>
      <c r="YC24" s="333"/>
      <c r="YD24" s="333"/>
      <c r="YE24" s="333"/>
      <c r="YF24" s="333"/>
      <c r="YG24" s="333"/>
      <c r="YH24" s="333"/>
      <c r="YI24" s="333"/>
      <c r="YJ24" s="333"/>
      <c r="YK24" s="333"/>
      <c r="YL24" s="333"/>
      <c r="YM24" s="333"/>
      <c r="YN24" s="333"/>
      <c r="YO24" s="333"/>
      <c r="YP24" s="333"/>
      <c r="YQ24" s="333"/>
      <c r="YR24" s="333"/>
      <c r="YS24" s="333"/>
      <c r="YT24" s="333"/>
      <c r="YU24" s="333"/>
      <c r="YV24" s="333"/>
      <c r="YW24" s="333"/>
      <c r="YX24" s="333"/>
      <c r="YY24" s="333"/>
      <c r="YZ24" s="333"/>
      <c r="ZA24" s="333"/>
      <c r="ZB24" s="333"/>
      <c r="ZC24" s="333"/>
      <c r="ZD24" s="333"/>
      <c r="ZE24" s="336"/>
      <c r="ZF24" s="333" t="s">
        <v>412</v>
      </c>
      <c r="ZG24" s="333"/>
      <c r="ZH24" s="333"/>
      <c r="ZI24" s="333"/>
      <c r="ZJ24" s="333"/>
      <c r="ZK24" s="333"/>
      <c r="ZL24" s="333"/>
      <c r="ZM24" s="333"/>
      <c r="ZN24" s="333"/>
      <c r="ZO24" s="333"/>
      <c r="ZP24" s="333"/>
      <c r="ZQ24" s="333"/>
      <c r="ZR24" s="333"/>
      <c r="ZS24" s="333"/>
      <c r="ZT24" s="333"/>
      <c r="ZU24" s="333"/>
      <c r="ZV24" s="333"/>
      <c r="ZW24" s="333"/>
      <c r="ZX24" s="333"/>
      <c r="ZY24" s="333"/>
      <c r="ZZ24" s="333"/>
      <c r="AAA24" s="333"/>
      <c r="AAB24" s="333"/>
      <c r="AAC24" s="333"/>
      <c r="AAD24" s="333"/>
      <c r="AAE24" s="333"/>
      <c r="AAF24" s="333"/>
      <c r="AAG24" s="333"/>
      <c r="AAH24" s="333"/>
      <c r="AAI24" s="333"/>
      <c r="AAJ24" s="336"/>
      <c r="AAK24" s="333" t="s">
        <v>413</v>
      </c>
      <c r="AAL24" s="333"/>
      <c r="AAM24" s="333"/>
      <c r="AAN24" s="333"/>
      <c r="AAO24" s="333"/>
      <c r="AAP24" s="333"/>
      <c r="AAQ24" s="333"/>
      <c r="AAR24" s="333"/>
      <c r="AAS24" s="333"/>
      <c r="AAT24" s="333"/>
      <c r="AAU24" s="333"/>
      <c r="AAV24" s="333"/>
      <c r="AAW24" s="333"/>
      <c r="AAX24" s="333"/>
      <c r="AAY24" s="333"/>
      <c r="AAZ24" s="333"/>
      <c r="ABA24" s="333"/>
      <c r="ABB24" s="333"/>
      <c r="ABC24" s="333"/>
      <c r="ABD24" s="333"/>
      <c r="ABE24" s="333"/>
      <c r="ABF24" s="333"/>
      <c r="ABG24" s="333"/>
      <c r="ABH24" s="333"/>
      <c r="ABI24" s="333"/>
      <c r="ABJ24" s="333"/>
      <c r="ABK24" s="333"/>
      <c r="ABL24" s="333"/>
      <c r="ABM24" s="333"/>
      <c r="ABN24" s="333"/>
    </row>
    <row r="25" spans="1:760" x14ac:dyDescent="0.25">
      <c r="BJ25" s="337">
        <v>1</v>
      </c>
      <c r="BK25" s="322">
        <v>2</v>
      </c>
      <c r="BL25" s="322">
        <v>3</v>
      </c>
      <c r="BM25" s="322">
        <v>4</v>
      </c>
      <c r="BN25" s="322">
        <v>5</v>
      </c>
      <c r="BO25" s="322">
        <v>6</v>
      </c>
      <c r="BP25" s="322">
        <v>7</v>
      </c>
      <c r="BQ25" s="322">
        <v>8</v>
      </c>
      <c r="BR25" s="322">
        <v>9</v>
      </c>
      <c r="BS25" s="322">
        <v>10</v>
      </c>
      <c r="BT25" s="322">
        <v>11</v>
      </c>
      <c r="BU25" s="322">
        <v>12</v>
      </c>
      <c r="BV25" s="322">
        <v>13</v>
      </c>
      <c r="BW25" s="322">
        <v>14</v>
      </c>
      <c r="BX25" s="322">
        <v>15</v>
      </c>
      <c r="BY25" s="322">
        <v>16</v>
      </c>
      <c r="BZ25" s="322">
        <v>17</v>
      </c>
      <c r="CA25" s="322">
        <v>18</v>
      </c>
      <c r="CB25" s="322">
        <v>19</v>
      </c>
      <c r="CC25" s="322">
        <v>20</v>
      </c>
      <c r="CD25" s="322">
        <v>21</v>
      </c>
      <c r="CE25" s="322">
        <v>22</v>
      </c>
      <c r="CF25" s="322">
        <v>23</v>
      </c>
      <c r="CG25" s="322">
        <v>24</v>
      </c>
      <c r="CH25" s="322">
        <v>25</v>
      </c>
      <c r="CI25" s="322">
        <v>26</v>
      </c>
      <c r="CJ25" s="322">
        <v>27</v>
      </c>
      <c r="CK25" s="322">
        <v>28</v>
      </c>
      <c r="CL25" s="322">
        <v>29</v>
      </c>
      <c r="CM25" s="322">
        <v>30</v>
      </c>
      <c r="CO25" s="322">
        <v>1</v>
      </c>
      <c r="CP25" s="322">
        <v>2</v>
      </c>
      <c r="CQ25" s="322">
        <v>3</v>
      </c>
      <c r="CR25" s="322">
        <v>4</v>
      </c>
      <c r="CS25" s="322">
        <v>5</v>
      </c>
      <c r="CT25" s="322">
        <v>6</v>
      </c>
      <c r="CU25" s="322">
        <v>7</v>
      </c>
      <c r="CV25" s="322">
        <v>8</v>
      </c>
      <c r="CW25" s="322">
        <v>9</v>
      </c>
      <c r="CX25" s="322">
        <v>10</v>
      </c>
      <c r="CY25" s="322">
        <v>11</v>
      </c>
      <c r="CZ25" s="322">
        <v>12</v>
      </c>
      <c r="DA25" s="322">
        <v>13</v>
      </c>
      <c r="DB25" s="322">
        <v>14</v>
      </c>
      <c r="DC25" s="322">
        <v>15</v>
      </c>
      <c r="DD25" s="322">
        <v>16</v>
      </c>
      <c r="DE25" s="322">
        <v>17</v>
      </c>
      <c r="DF25" s="322">
        <v>18</v>
      </c>
      <c r="DG25" s="322">
        <v>19</v>
      </c>
      <c r="DH25" s="322">
        <v>20</v>
      </c>
      <c r="DI25" s="322">
        <v>21</v>
      </c>
      <c r="DJ25" s="322">
        <v>22</v>
      </c>
      <c r="DK25" s="322">
        <v>23</v>
      </c>
      <c r="DL25" s="322">
        <v>24</v>
      </c>
      <c r="DM25" s="322">
        <v>25</v>
      </c>
      <c r="DN25" s="322">
        <v>26</v>
      </c>
      <c r="DO25" s="322">
        <v>27</v>
      </c>
      <c r="DP25" s="322">
        <v>28</v>
      </c>
      <c r="DQ25" s="322">
        <v>29</v>
      </c>
      <c r="DR25" s="322">
        <v>30</v>
      </c>
      <c r="DT25" s="322">
        <v>1</v>
      </c>
      <c r="DU25" s="322">
        <v>2</v>
      </c>
      <c r="DV25" s="322">
        <v>3</v>
      </c>
      <c r="DW25" s="322">
        <v>4</v>
      </c>
      <c r="DX25" s="322">
        <v>5</v>
      </c>
      <c r="DY25" s="322">
        <v>6</v>
      </c>
      <c r="DZ25" s="322">
        <v>7</v>
      </c>
      <c r="EA25" s="322">
        <v>8</v>
      </c>
      <c r="EB25" s="322">
        <v>9</v>
      </c>
      <c r="EC25" s="322">
        <v>10</v>
      </c>
      <c r="ED25" s="322">
        <v>11</v>
      </c>
      <c r="EE25" s="322">
        <v>12</v>
      </c>
      <c r="EF25" s="322">
        <v>13</v>
      </c>
      <c r="EG25" s="322">
        <v>14</v>
      </c>
      <c r="EH25" s="322">
        <v>15</v>
      </c>
      <c r="EI25" s="322">
        <v>16</v>
      </c>
      <c r="EJ25" s="322">
        <v>17</v>
      </c>
      <c r="EK25" s="322">
        <v>18</v>
      </c>
      <c r="EL25" s="322">
        <v>19</v>
      </c>
      <c r="EM25" s="322">
        <v>20</v>
      </c>
      <c r="EN25" s="322">
        <v>21</v>
      </c>
      <c r="EO25" s="322">
        <v>22</v>
      </c>
      <c r="EP25" s="322">
        <v>23</v>
      </c>
      <c r="EQ25" s="322">
        <v>24</v>
      </c>
      <c r="ER25" s="322">
        <v>25</v>
      </c>
      <c r="ES25" s="322">
        <v>26</v>
      </c>
      <c r="ET25" s="322">
        <v>27</v>
      </c>
      <c r="EU25" s="322">
        <v>28</v>
      </c>
      <c r="EV25" s="322">
        <v>29</v>
      </c>
      <c r="EW25" s="322">
        <v>30</v>
      </c>
      <c r="EY25" s="322">
        <v>1</v>
      </c>
      <c r="EZ25" s="322">
        <v>2</v>
      </c>
      <c r="FA25" s="322">
        <v>3</v>
      </c>
      <c r="FB25" s="322">
        <v>4</v>
      </c>
      <c r="FC25" s="322">
        <v>5</v>
      </c>
      <c r="FD25" s="322">
        <v>6</v>
      </c>
      <c r="FE25" s="322">
        <v>7</v>
      </c>
      <c r="FF25" s="322">
        <v>8</v>
      </c>
      <c r="FG25" s="322">
        <v>9</v>
      </c>
      <c r="FH25" s="322">
        <v>10</v>
      </c>
      <c r="FI25" s="322">
        <v>11</v>
      </c>
      <c r="FJ25" s="322">
        <v>12</v>
      </c>
      <c r="FK25" s="322">
        <v>13</v>
      </c>
      <c r="FL25" s="322">
        <v>14</v>
      </c>
      <c r="FM25" s="322">
        <v>15</v>
      </c>
      <c r="FN25" s="322">
        <v>16</v>
      </c>
      <c r="FO25" s="322">
        <v>17</v>
      </c>
      <c r="FP25" s="322">
        <v>18</v>
      </c>
      <c r="FQ25" s="322">
        <v>19</v>
      </c>
      <c r="FR25" s="322">
        <v>20</v>
      </c>
      <c r="FS25" s="322">
        <v>21</v>
      </c>
      <c r="FT25" s="322">
        <v>22</v>
      </c>
      <c r="FU25" s="322">
        <v>23</v>
      </c>
      <c r="FV25" s="322">
        <v>24</v>
      </c>
      <c r="FW25" s="322">
        <v>25</v>
      </c>
      <c r="FX25" s="322">
        <v>26</v>
      </c>
      <c r="FY25" s="322">
        <v>27</v>
      </c>
      <c r="FZ25" s="322">
        <v>28</v>
      </c>
      <c r="GA25" s="322">
        <v>29</v>
      </c>
      <c r="GB25" s="322">
        <v>30</v>
      </c>
      <c r="GD25" s="338">
        <v>1</v>
      </c>
      <c r="GE25" s="338">
        <v>2</v>
      </c>
      <c r="GF25" s="338">
        <v>3</v>
      </c>
      <c r="GG25" s="338">
        <v>4</v>
      </c>
      <c r="GH25" s="338">
        <v>5</v>
      </c>
      <c r="GI25" s="338">
        <v>6</v>
      </c>
      <c r="GJ25" s="338">
        <v>7</v>
      </c>
      <c r="GK25" s="338">
        <v>8</v>
      </c>
      <c r="GL25" s="338">
        <v>9</v>
      </c>
      <c r="GM25" s="338">
        <v>10</v>
      </c>
      <c r="GN25" s="338">
        <v>11</v>
      </c>
      <c r="GO25" s="338">
        <v>12</v>
      </c>
      <c r="GP25" s="338">
        <v>13</v>
      </c>
      <c r="GQ25" s="338">
        <v>14</v>
      </c>
      <c r="GR25" s="338">
        <v>15</v>
      </c>
      <c r="GS25" s="338">
        <v>16</v>
      </c>
      <c r="GT25" s="338">
        <v>17</v>
      </c>
      <c r="GU25" s="338">
        <v>18</v>
      </c>
      <c r="GV25" s="338">
        <v>19</v>
      </c>
      <c r="GW25" s="338">
        <v>20</v>
      </c>
      <c r="GX25" s="338">
        <v>21</v>
      </c>
      <c r="GY25" s="338">
        <v>22</v>
      </c>
      <c r="GZ25" s="338">
        <v>23</v>
      </c>
      <c r="HA25" s="338">
        <v>24</v>
      </c>
      <c r="HB25" s="338">
        <v>25</v>
      </c>
      <c r="HC25" s="338">
        <v>26</v>
      </c>
      <c r="HD25" s="338">
        <v>27</v>
      </c>
      <c r="HE25" s="338">
        <v>28</v>
      </c>
      <c r="HF25" s="338">
        <v>29</v>
      </c>
      <c r="HG25" s="338">
        <v>30</v>
      </c>
      <c r="HI25" s="338">
        <v>1</v>
      </c>
      <c r="HJ25" s="338">
        <v>2</v>
      </c>
      <c r="HK25" s="338">
        <v>3</v>
      </c>
      <c r="HL25" s="338">
        <v>4</v>
      </c>
      <c r="HM25" s="338">
        <v>5</v>
      </c>
      <c r="HN25" s="338">
        <v>6</v>
      </c>
      <c r="HO25" s="338">
        <v>7</v>
      </c>
      <c r="HP25" s="338">
        <v>8</v>
      </c>
      <c r="HQ25" s="338">
        <v>9</v>
      </c>
      <c r="HR25" s="338">
        <v>10</v>
      </c>
      <c r="HS25" s="338">
        <v>11</v>
      </c>
      <c r="HT25" s="338">
        <v>12</v>
      </c>
      <c r="HU25" s="338">
        <v>13</v>
      </c>
      <c r="HV25" s="338">
        <v>14</v>
      </c>
      <c r="HW25" s="338">
        <v>15</v>
      </c>
      <c r="HX25" s="338">
        <v>16</v>
      </c>
      <c r="HY25" s="338">
        <v>17</v>
      </c>
      <c r="HZ25" s="338">
        <v>18</v>
      </c>
      <c r="IA25" s="338">
        <v>19</v>
      </c>
      <c r="IB25" s="338">
        <v>20</v>
      </c>
      <c r="IC25" s="338">
        <v>21</v>
      </c>
      <c r="ID25" s="338">
        <v>22</v>
      </c>
      <c r="IE25" s="338">
        <v>23</v>
      </c>
      <c r="IF25" s="338">
        <v>24</v>
      </c>
      <c r="IG25" s="338">
        <v>25</v>
      </c>
      <c r="IH25" s="338">
        <v>26</v>
      </c>
      <c r="II25" s="338">
        <v>27</v>
      </c>
      <c r="IJ25" s="338">
        <v>28</v>
      </c>
      <c r="IK25" s="338">
        <v>29</v>
      </c>
      <c r="IL25" s="338">
        <v>30</v>
      </c>
      <c r="IN25" s="338">
        <v>1</v>
      </c>
      <c r="IO25" s="338">
        <v>2</v>
      </c>
      <c r="IP25" s="338">
        <v>3</v>
      </c>
      <c r="IQ25" s="338">
        <v>4</v>
      </c>
      <c r="IR25" s="338">
        <v>5</v>
      </c>
      <c r="IS25" s="338">
        <v>6</v>
      </c>
      <c r="IT25" s="338">
        <v>7</v>
      </c>
      <c r="IU25" s="338">
        <v>8</v>
      </c>
      <c r="IV25" s="338">
        <v>9</v>
      </c>
      <c r="IW25" s="338">
        <v>10</v>
      </c>
      <c r="IX25" s="338">
        <v>11</v>
      </c>
      <c r="IY25" s="338">
        <v>12</v>
      </c>
      <c r="IZ25" s="338">
        <v>13</v>
      </c>
      <c r="JA25" s="338">
        <v>14</v>
      </c>
      <c r="JB25" s="338">
        <v>15</v>
      </c>
      <c r="JC25" s="338">
        <v>16</v>
      </c>
      <c r="JD25" s="338">
        <v>17</v>
      </c>
      <c r="JE25" s="338">
        <v>18</v>
      </c>
      <c r="JF25" s="338">
        <v>19</v>
      </c>
      <c r="JG25" s="338">
        <v>20</v>
      </c>
      <c r="JH25" s="338">
        <v>21</v>
      </c>
      <c r="JI25" s="338">
        <v>22</v>
      </c>
      <c r="JJ25" s="338">
        <v>23</v>
      </c>
      <c r="JK25" s="338">
        <v>24</v>
      </c>
      <c r="JL25" s="338">
        <v>25</v>
      </c>
      <c r="JM25" s="338">
        <v>26</v>
      </c>
      <c r="JN25" s="338">
        <v>27</v>
      </c>
      <c r="JO25" s="338">
        <v>28</v>
      </c>
      <c r="JP25" s="338">
        <v>29</v>
      </c>
      <c r="JQ25" s="338">
        <v>30</v>
      </c>
      <c r="JS25" s="338">
        <v>1</v>
      </c>
      <c r="JT25" s="338">
        <v>2</v>
      </c>
      <c r="JU25" s="338">
        <v>3</v>
      </c>
      <c r="JV25" s="338">
        <v>4</v>
      </c>
      <c r="JW25" s="338">
        <v>5</v>
      </c>
      <c r="JX25" s="338">
        <v>6</v>
      </c>
      <c r="JY25" s="338">
        <v>7</v>
      </c>
      <c r="JZ25" s="338">
        <v>8</v>
      </c>
      <c r="KA25" s="338">
        <v>9</v>
      </c>
      <c r="KB25" s="338">
        <v>10</v>
      </c>
      <c r="KC25" s="338">
        <v>11</v>
      </c>
      <c r="KD25" s="338">
        <v>12</v>
      </c>
      <c r="KE25" s="338">
        <v>13</v>
      </c>
      <c r="KF25" s="338">
        <v>14</v>
      </c>
      <c r="KG25" s="338">
        <v>15</v>
      </c>
      <c r="KH25" s="338">
        <v>16</v>
      </c>
      <c r="KI25" s="338">
        <v>17</v>
      </c>
      <c r="KJ25" s="338">
        <v>18</v>
      </c>
      <c r="KK25" s="338">
        <v>19</v>
      </c>
      <c r="KL25" s="338">
        <v>20</v>
      </c>
      <c r="KM25" s="338">
        <v>21</v>
      </c>
      <c r="KN25" s="338">
        <v>22</v>
      </c>
      <c r="KO25" s="338">
        <v>23</v>
      </c>
      <c r="KP25" s="338">
        <v>24</v>
      </c>
      <c r="KQ25" s="338">
        <v>25</v>
      </c>
      <c r="KR25" s="338">
        <v>26</v>
      </c>
      <c r="KS25" s="338">
        <v>27</v>
      </c>
      <c r="KT25" s="338">
        <v>28</v>
      </c>
      <c r="KU25" s="338">
        <v>29</v>
      </c>
      <c r="KV25" s="338">
        <v>30</v>
      </c>
      <c r="KW25" s="339"/>
      <c r="KX25" s="322">
        <v>1</v>
      </c>
      <c r="KY25" s="322">
        <v>2</v>
      </c>
      <c r="KZ25" s="322">
        <v>3</v>
      </c>
      <c r="LA25" s="322">
        <v>4</v>
      </c>
      <c r="LB25" s="322">
        <v>5</v>
      </c>
      <c r="LC25" s="322">
        <v>6</v>
      </c>
      <c r="LD25" s="322">
        <v>7</v>
      </c>
      <c r="LE25" s="322">
        <v>8</v>
      </c>
      <c r="LF25" s="322">
        <v>9</v>
      </c>
      <c r="LG25" s="322">
        <v>10</v>
      </c>
      <c r="LH25" s="322">
        <v>11</v>
      </c>
      <c r="LI25" s="322">
        <v>12</v>
      </c>
      <c r="LJ25" s="322">
        <v>13</v>
      </c>
      <c r="LK25" s="322">
        <v>14</v>
      </c>
      <c r="LL25" s="322">
        <v>15</v>
      </c>
      <c r="LM25" s="322">
        <v>16</v>
      </c>
      <c r="LN25" s="322">
        <v>17</v>
      </c>
      <c r="LO25" s="322">
        <v>18</v>
      </c>
      <c r="LP25" s="322">
        <v>19</v>
      </c>
      <c r="LQ25" s="322">
        <v>20</v>
      </c>
      <c r="LR25" s="322">
        <v>21</v>
      </c>
      <c r="LS25" s="322">
        <v>22</v>
      </c>
      <c r="LT25" s="322">
        <v>23</v>
      </c>
      <c r="LU25" s="322">
        <v>24</v>
      </c>
      <c r="LV25" s="322">
        <v>25</v>
      </c>
      <c r="LW25" s="322">
        <v>26</v>
      </c>
      <c r="LX25" s="322">
        <v>27</v>
      </c>
      <c r="LY25" s="322">
        <v>28</v>
      </c>
      <c r="LZ25" s="322">
        <v>29</v>
      </c>
      <c r="MA25" s="322">
        <v>30</v>
      </c>
      <c r="MB25" s="339"/>
      <c r="MC25" s="322">
        <v>1</v>
      </c>
      <c r="MD25" s="322">
        <v>2</v>
      </c>
      <c r="ME25" s="322">
        <v>3</v>
      </c>
      <c r="MF25" s="322">
        <v>4</v>
      </c>
      <c r="MG25" s="322">
        <v>5</v>
      </c>
      <c r="MH25" s="322">
        <v>6</v>
      </c>
      <c r="MI25" s="322">
        <v>7</v>
      </c>
      <c r="MJ25" s="322">
        <v>8</v>
      </c>
      <c r="MK25" s="322">
        <v>9</v>
      </c>
      <c r="ML25" s="322">
        <v>10</v>
      </c>
      <c r="MM25" s="322">
        <v>11</v>
      </c>
      <c r="MN25" s="322">
        <v>12</v>
      </c>
      <c r="MO25" s="322">
        <v>13</v>
      </c>
      <c r="MP25" s="322">
        <v>14</v>
      </c>
      <c r="MQ25" s="322">
        <v>15</v>
      </c>
      <c r="MR25" s="322">
        <v>16</v>
      </c>
      <c r="MS25" s="322">
        <v>17</v>
      </c>
      <c r="MT25" s="322">
        <v>18</v>
      </c>
      <c r="MU25" s="322">
        <v>19</v>
      </c>
      <c r="MV25" s="322">
        <v>20</v>
      </c>
      <c r="MW25" s="322">
        <v>21</v>
      </c>
      <c r="MX25" s="322">
        <v>22</v>
      </c>
      <c r="MY25" s="322">
        <v>23</v>
      </c>
      <c r="MZ25" s="322">
        <v>24</v>
      </c>
      <c r="NA25" s="322">
        <v>25</v>
      </c>
      <c r="NB25" s="322">
        <v>26</v>
      </c>
      <c r="NC25" s="322">
        <v>27</v>
      </c>
      <c r="ND25" s="322">
        <v>28</v>
      </c>
      <c r="NE25" s="322">
        <v>29</v>
      </c>
      <c r="NF25" s="322">
        <v>30</v>
      </c>
      <c r="NG25" s="339"/>
      <c r="NH25" s="322">
        <v>1</v>
      </c>
      <c r="NI25" s="322">
        <v>2</v>
      </c>
      <c r="NJ25" s="322">
        <v>3</v>
      </c>
      <c r="NK25" s="322">
        <v>4</v>
      </c>
      <c r="NL25" s="322">
        <v>5</v>
      </c>
      <c r="NM25" s="322">
        <v>6</v>
      </c>
      <c r="NN25" s="322">
        <v>7</v>
      </c>
      <c r="NO25" s="322">
        <v>8</v>
      </c>
      <c r="NP25" s="322">
        <v>9</v>
      </c>
      <c r="NQ25" s="322">
        <v>10</v>
      </c>
      <c r="NR25" s="322">
        <v>11</v>
      </c>
      <c r="NS25" s="322">
        <v>12</v>
      </c>
      <c r="NT25" s="322">
        <v>13</v>
      </c>
      <c r="NU25" s="322">
        <v>14</v>
      </c>
      <c r="NV25" s="322">
        <v>15</v>
      </c>
      <c r="NW25" s="322">
        <v>16</v>
      </c>
      <c r="NX25" s="322">
        <v>17</v>
      </c>
      <c r="NY25" s="322">
        <v>18</v>
      </c>
      <c r="NZ25" s="322">
        <v>19</v>
      </c>
      <c r="OA25" s="322">
        <v>20</v>
      </c>
      <c r="OB25" s="322">
        <v>21</v>
      </c>
      <c r="OC25" s="322">
        <v>22</v>
      </c>
      <c r="OD25" s="322">
        <v>23</v>
      </c>
      <c r="OE25" s="322">
        <v>24</v>
      </c>
      <c r="OF25" s="322">
        <v>25</v>
      </c>
      <c r="OG25" s="322">
        <v>26</v>
      </c>
      <c r="OH25" s="322">
        <v>27</v>
      </c>
      <c r="OI25" s="322">
        <v>28</v>
      </c>
      <c r="OJ25" s="322">
        <v>29</v>
      </c>
      <c r="OK25" s="322">
        <v>30</v>
      </c>
      <c r="OM25" s="322">
        <v>1</v>
      </c>
      <c r="ON25" s="322">
        <v>2</v>
      </c>
      <c r="OO25" s="322">
        <v>3</v>
      </c>
      <c r="OP25" s="322">
        <v>4</v>
      </c>
      <c r="OQ25" s="322">
        <v>5</v>
      </c>
      <c r="OR25" s="322">
        <v>6</v>
      </c>
      <c r="OS25" s="322">
        <v>7</v>
      </c>
      <c r="OT25" s="322">
        <v>8</v>
      </c>
      <c r="OU25" s="322">
        <v>9</v>
      </c>
      <c r="OV25" s="322">
        <v>10</v>
      </c>
      <c r="OW25" s="322">
        <v>11</v>
      </c>
      <c r="OX25" s="322">
        <v>12</v>
      </c>
      <c r="OY25" s="322">
        <v>13</v>
      </c>
      <c r="OZ25" s="322">
        <v>14</v>
      </c>
      <c r="PA25" s="322">
        <v>15</v>
      </c>
      <c r="PB25" s="322">
        <v>16</v>
      </c>
      <c r="PC25" s="322">
        <v>17</v>
      </c>
      <c r="PD25" s="322">
        <v>18</v>
      </c>
      <c r="PE25" s="322">
        <v>19</v>
      </c>
      <c r="PF25" s="322">
        <v>20</v>
      </c>
      <c r="PG25" s="322">
        <v>21</v>
      </c>
      <c r="PH25" s="322">
        <v>22</v>
      </c>
      <c r="PI25" s="322">
        <v>23</v>
      </c>
      <c r="PJ25" s="322">
        <v>24</v>
      </c>
      <c r="PK25" s="322">
        <v>25</v>
      </c>
      <c r="PL25" s="322">
        <v>26</v>
      </c>
      <c r="PM25" s="322">
        <v>27</v>
      </c>
      <c r="PN25" s="322">
        <v>28</v>
      </c>
      <c r="PO25" s="322">
        <v>29</v>
      </c>
      <c r="PP25" s="322">
        <v>30</v>
      </c>
      <c r="PR25" s="322">
        <v>1</v>
      </c>
      <c r="PS25" s="322">
        <v>2</v>
      </c>
      <c r="PT25" s="322">
        <v>3</v>
      </c>
      <c r="PU25" s="322">
        <v>4</v>
      </c>
      <c r="PV25" s="322">
        <v>5</v>
      </c>
      <c r="PW25" s="322">
        <v>6</v>
      </c>
      <c r="PX25" s="322">
        <v>7</v>
      </c>
      <c r="PY25" s="322">
        <v>8</v>
      </c>
      <c r="PZ25" s="322">
        <v>9</v>
      </c>
      <c r="QA25" s="322">
        <v>10</v>
      </c>
      <c r="QB25" s="322">
        <v>11</v>
      </c>
      <c r="QC25" s="322">
        <v>12</v>
      </c>
      <c r="QD25" s="322">
        <v>13</v>
      </c>
      <c r="QE25" s="322">
        <v>14</v>
      </c>
      <c r="QF25" s="322">
        <v>15</v>
      </c>
      <c r="QG25" s="322">
        <v>16</v>
      </c>
      <c r="QH25" s="322">
        <v>17</v>
      </c>
      <c r="QI25" s="322">
        <v>18</v>
      </c>
      <c r="QJ25" s="322">
        <v>19</v>
      </c>
      <c r="QK25" s="322">
        <v>20</v>
      </c>
      <c r="QL25" s="322">
        <v>21</v>
      </c>
      <c r="QM25" s="322">
        <v>22</v>
      </c>
      <c r="QN25" s="322">
        <v>23</v>
      </c>
      <c r="QO25" s="322">
        <v>24</v>
      </c>
      <c r="QP25" s="322">
        <v>25</v>
      </c>
      <c r="QQ25" s="322">
        <v>26</v>
      </c>
      <c r="QR25" s="322">
        <v>27</v>
      </c>
      <c r="QS25" s="322">
        <v>28</v>
      </c>
      <c r="QT25" s="322">
        <v>29</v>
      </c>
      <c r="QU25" s="322">
        <v>30</v>
      </c>
      <c r="QW25" s="322">
        <v>1</v>
      </c>
      <c r="QX25" s="322">
        <v>2</v>
      </c>
      <c r="QY25" s="322">
        <v>3</v>
      </c>
      <c r="QZ25" s="322">
        <v>4</v>
      </c>
      <c r="RA25" s="322">
        <v>5</v>
      </c>
      <c r="RB25" s="322">
        <v>6</v>
      </c>
      <c r="RC25" s="322">
        <v>7</v>
      </c>
      <c r="RD25" s="322">
        <v>8</v>
      </c>
      <c r="RE25" s="322">
        <v>9</v>
      </c>
      <c r="RF25" s="322">
        <v>10</v>
      </c>
      <c r="RG25" s="322">
        <v>11</v>
      </c>
      <c r="RH25" s="322">
        <v>12</v>
      </c>
      <c r="RI25" s="322">
        <v>13</v>
      </c>
      <c r="RJ25" s="322">
        <v>14</v>
      </c>
      <c r="RK25" s="322">
        <v>15</v>
      </c>
      <c r="RL25" s="322">
        <v>16</v>
      </c>
      <c r="RM25" s="322">
        <v>17</v>
      </c>
      <c r="RN25" s="322">
        <v>18</v>
      </c>
      <c r="RO25" s="322">
        <v>19</v>
      </c>
      <c r="RP25" s="322">
        <v>20</v>
      </c>
      <c r="RQ25" s="322">
        <v>21</v>
      </c>
      <c r="RR25" s="322">
        <v>22</v>
      </c>
      <c r="RS25" s="322">
        <v>23</v>
      </c>
      <c r="RT25" s="322">
        <v>24</v>
      </c>
      <c r="RU25" s="322">
        <v>25</v>
      </c>
      <c r="RV25" s="322">
        <v>26</v>
      </c>
      <c r="RW25" s="322">
        <v>27</v>
      </c>
      <c r="RX25" s="322">
        <v>28</v>
      </c>
      <c r="RY25" s="322">
        <v>29</v>
      </c>
      <c r="RZ25" s="322">
        <v>30</v>
      </c>
      <c r="SB25" s="322">
        <v>1</v>
      </c>
      <c r="SC25" s="322">
        <v>2</v>
      </c>
      <c r="SD25" s="322">
        <v>3</v>
      </c>
      <c r="SE25" s="322">
        <v>4</v>
      </c>
      <c r="SF25" s="322">
        <v>5</v>
      </c>
      <c r="SG25" s="322">
        <v>6</v>
      </c>
      <c r="SH25" s="322">
        <v>7</v>
      </c>
      <c r="SI25" s="322">
        <v>8</v>
      </c>
      <c r="SJ25" s="322">
        <v>9</v>
      </c>
      <c r="SK25" s="322">
        <v>10</v>
      </c>
      <c r="SL25" s="322">
        <v>11</v>
      </c>
      <c r="SM25" s="322">
        <v>12</v>
      </c>
      <c r="SN25" s="322">
        <v>13</v>
      </c>
      <c r="SO25" s="322">
        <v>14</v>
      </c>
      <c r="SP25" s="322">
        <v>15</v>
      </c>
      <c r="SQ25" s="322">
        <v>16</v>
      </c>
      <c r="SR25" s="322">
        <v>17</v>
      </c>
      <c r="SS25" s="322">
        <v>18</v>
      </c>
      <c r="ST25" s="322">
        <v>19</v>
      </c>
      <c r="SU25" s="322">
        <v>20</v>
      </c>
      <c r="SV25" s="322">
        <v>21</v>
      </c>
      <c r="SW25" s="322">
        <v>22</v>
      </c>
      <c r="SX25" s="322">
        <v>23</v>
      </c>
      <c r="SY25" s="322">
        <v>24</v>
      </c>
      <c r="SZ25" s="322">
        <v>25</v>
      </c>
      <c r="TA25" s="322">
        <v>26</v>
      </c>
      <c r="TB25" s="322">
        <v>27</v>
      </c>
      <c r="TC25" s="322">
        <v>28</v>
      </c>
      <c r="TD25" s="322">
        <v>29</v>
      </c>
      <c r="TE25" s="322">
        <v>30</v>
      </c>
      <c r="TG25" s="322">
        <v>1</v>
      </c>
      <c r="TH25" s="322">
        <v>2</v>
      </c>
      <c r="TI25" s="322">
        <v>3</v>
      </c>
      <c r="TJ25" s="322">
        <v>4</v>
      </c>
      <c r="TK25" s="322">
        <v>5</v>
      </c>
      <c r="TL25" s="322">
        <v>6</v>
      </c>
      <c r="TM25" s="322">
        <v>7</v>
      </c>
      <c r="TN25" s="322">
        <v>8</v>
      </c>
      <c r="TO25" s="322">
        <v>9</v>
      </c>
      <c r="TP25" s="322">
        <v>10</v>
      </c>
      <c r="TQ25" s="322">
        <v>11</v>
      </c>
      <c r="TR25" s="322">
        <v>12</v>
      </c>
      <c r="TS25" s="322">
        <v>13</v>
      </c>
      <c r="TT25" s="322">
        <v>14</v>
      </c>
      <c r="TU25" s="322">
        <v>15</v>
      </c>
      <c r="TV25" s="322">
        <v>16</v>
      </c>
      <c r="TW25" s="322">
        <v>17</v>
      </c>
      <c r="TX25" s="322">
        <v>18</v>
      </c>
      <c r="TY25" s="322">
        <v>19</v>
      </c>
      <c r="TZ25" s="322">
        <v>20</v>
      </c>
      <c r="UA25" s="322">
        <v>21</v>
      </c>
      <c r="UB25" s="322">
        <v>22</v>
      </c>
      <c r="UC25" s="322">
        <v>23</v>
      </c>
      <c r="UD25" s="322">
        <v>24</v>
      </c>
      <c r="UE25" s="322">
        <v>25</v>
      </c>
      <c r="UF25" s="322">
        <v>26</v>
      </c>
      <c r="UG25" s="322">
        <v>27</v>
      </c>
      <c r="UH25" s="322">
        <v>28</v>
      </c>
      <c r="UI25" s="322">
        <v>29</v>
      </c>
      <c r="UJ25" s="322">
        <v>30</v>
      </c>
      <c r="UL25" s="322">
        <v>1</v>
      </c>
      <c r="UM25" s="322">
        <v>2</v>
      </c>
      <c r="UN25" s="322">
        <v>3</v>
      </c>
      <c r="UO25" s="322">
        <v>4</v>
      </c>
      <c r="UP25" s="322">
        <v>5</v>
      </c>
      <c r="UQ25" s="322">
        <v>6</v>
      </c>
      <c r="UR25" s="322">
        <v>7</v>
      </c>
      <c r="US25" s="322">
        <v>8</v>
      </c>
      <c r="UT25" s="322">
        <v>9</v>
      </c>
      <c r="UU25" s="322">
        <v>10</v>
      </c>
      <c r="UV25" s="322">
        <v>11</v>
      </c>
      <c r="UW25" s="322">
        <v>12</v>
      </c>
      <c r="UX25" s="322">
        <v>13</v>
      </c>
      <c r="UY25" s="322">
        <v>14</v>
      </c>
      <c r="UZ25" s="322">
        <v>15</v>
      </c>
      <c r="VA25" s="322">
        <v>16</v>
      </c>
      <c r="VB25" s="322">
        <v>17</v>
      </c>
      <c r="VC25" s="322">
        <v>18</v>
      </c>
      <c r="VD25" s="322">
        <v>19</v>
      </c>
      <c r="VE25" s="322">
        <v>20</v>
      </c>
      <c r="VF25" s="322">
        <v>21</v>
      </c>
      <c r="VG25" s="322">
        <v>22</v>
      </c>
      <c r="VH25" s="322">
        <v>23</v>
      </c>
      <c r="VI25" s="322">
        <v>24</v>
      </c>
      <c r="VJ25" s="322">
        <v>25</v>
      </c>
      <c r="VK25" s="322">
        <v>26</v>
      </c>
      <c r="VL25" s="322">
        <v>27</v>
      </c>
      <c r="VM25" s="322">
        <v>28</v>
      </c>
      <c r="VN25" s="322">
        <v>29</v>
      </c>
      <c r="VO25" s="322">
        <v>30</v>
      </c>
      <c r="VQ25" s="322">
        <v>1</v>
      </c>
      <c r="VR25" s="322">
        <v>2</v>
      </c>
      <c r="VS25" s="322">
        <v>3</v>
      </c>
      <c r="VT25" s="322">
        <v>4</v>
      </c>
      <c r="VU25" s="322">
        <v>5</v>
      </c>
      <c r="VV25" s="322">
        <v>6</v>
      </c>
      <c r="VW25" s="322">
        <v>7</v>
      </c>
      <c r="VX25" s="322">
        <v>8</v>
      </c>
      <c r="VY25" s="322">
        <v>9</v>
      </c>
      <c r="VZ25" s="322">
        <v>10</v>
      </c>
      <c r="WA25" s="322">
        <v>11</v>
      </c>
      <c r="WB25" s="322">
        <v>12</v>
      </c>
      <c r="WC25" s="322">
        <v>13</v>
      </c>
      <c r="WD25" s="322">
        <v>14</v>
      </c>
      <c r="WE25" s="322">
        <v>15</v>
      </c>
      <c r="WF25" s="322">
        <v>16</v>
      </c>
      <c r="WG25" s="322">
        <v>17</v>
      </c>
      <c r="WH25" s="322">
        <v>18</v>
      </c>
      <c r="WI25" s="322">
        <v>19</v>
      </c>
      <c r="WJ25" s="322">
        <v>20</v>
      </c>
      <c r="WK25" s="322">
        <v>21</v>
      </c>
      <c r="WL25" s="322">
        <v>22</v>
      </c>
      <c r="WM25" s="322">
        <v>23</v>
      </c>
      <c r="WN25" s="322">
        <v>24</v>
      </c>
      <c r="WO25" s="322">
        <v>25</v>
      </c>
      <c r="WP25" s="322">
        <v>26</v>
      </c>
      <c r="WQ25" s="322">
        <v>27</v>
      </c>
      <c r="WR25" s="322">
        <v>28</v>
      </c>
      <c r="WS25" s="322">
        <v>29</v>
      </c>
      <c r="WT25" s="322">
        <v>30</v>
      </c>
      <c r="WV25" s="322">
        <v>1</v>
      </c>
      <c r="WW25" s="322">
        <v>2</v>
      </c>
      <c r="WX25" s="322">
        <v>3</v>
      </c>
      <c r="WY25" s="322">
        <v>4</v>
      </c>
      <c r="WZ25" s="322">
        <v>5</v>
      </c>
      <c r="XA25" s="322">
        <v>6</v>
      </c>
      <c r="XB25" s="322">
        <v>7</v>
      </c>
      <c r="XC25" s="322">
        <v>8</v>
      </c>
      <c r="XD25" s="322">
        <v>9</v>
      </c>
      <c r="XE25" s="322">
        <v>10</v>
      </c>
      <c r="XF25" s="322">
        <v>11</v>
      </c>
      <c r="XG25" s="322">
        <v>12</v>
      </c>
      <c r="XH25" s="322">
        <v>13</v>
      </c>
      <c r="XI25" s="322">
        <v>14</v>
      </c>
      <c r="XJ25" s="322">
        <v>15</v>
      </c>
      <c r="XK25" s="322">
        <v>16</v>
      </c>
      <c r="XL25" s="322">
        <v>17</v>
      </c>
      <c r="XM25" s="322">
        <v>18</v>
      </c>
      <c r="XN25" s="322">
        <v>19</v>
      </c>
      <c r="XO25" s="322">
        <v>20</v>
      </c>
      <c r="XP25" s="322">
        <v>21</v>
      </c>
      <c r="XQ25" s="322">
        <v>22</v>
      </c>
      <c r="XR25" s="322">
        <v>23</v>
      </c>
      <c r="XS25" s="322">
        <v>24</v>
      </c>
      <c r="XT25" s="322">
        <v>25</v>
      </c>
      <c r="XU25" s="322">
        <v>26</v>
      </c>
      <c r="XV25" s="322">
        <v>27</v>
      </c>
      <c r="XW25" s="322">
        <v>28</v>
      </c>
      <c r="XX25" s="322">
        <v>29</v>
      </c>
      <c r="XY25" s="322">
        <v>30</v>
      </c>
      <c r="YA25" s="322">
        <v>1</v>
      </c>
      <c r="YB25" s="322">
        <v>2</v>
      </c>
      <c r="YC25" s="322">
        <v>3</v>
      </c>
      <c r="YD25" s="322">
        <v>4</v>
      </c>
      <c r="YE25" s="322">
        <v>5</v>
      </c>
      <c r="YF25" s="322">
        <v>6</v>
      </c>
      <c r="YG25" s="322">
        <v>7</v>
      </c>
      <c r="YH25" s="322">
        <v>8</v>
      </c>
      <c r="YI25" s="322">
        <v>9</v>
      </c>
      <c r="YJ25" s="322">
        <v>10</v>
      </c>
      <c r="YK25" s="322">
        <v>11</v>
      </c>
      <c r="YL25" s="322">
        <v>12</v>
      </c>
      <c r="YM25" s="322">
        <v>13</v>
      </c>
      <c r="YN25" s="322">
        <v>14</v>
      </c>
      <c r="YO25" s="322">
        <v>15</v>
      </c>
      <c r="YP25" s="322">
        <v>16</v>
      </c>
      <c r="YQ25" s="322">
        <v>17</v>
      </c>
      <c r="YR25" s="322">
        <v>18</v>
      </c>
      <c r="YS25" s="322">
        <v>19</v>
      </c>
      <c r="YT25" s="322">
        <v>20</v>
      </c>
      <c r="YU25" s="322">
        <v>21</v>
      </c>
      <c r="YV25" s="322">
        <v>22</v>
      </c>
      <c r="YW25" s="322">
        <v>23</v>
      </c>
      <c r="YX25" s="322">
        <v>24</v>
      </c>
      <c r="YY25" s="322">
        <v>25</v>
      </c>
      <c r="YZ25" s="322">
        <v>26</v>
      </c>
      <c r="ZA25" s="322">
        <v>27</v>
      </c>
      <c r="ZB25" s="322">
        <v>28</v>
      </c>
      <c r="ZC25" s="322">
        <v>29</v>
      </c>
      <c r="ZD25" s="322">
        <v>30</v>
      </c>
      <c r="ZF25" s="322">
        <v>1</v>
      </c>
      <c r="ZG25" s="322">
        <v>2</v>
      </c>
      <c r="ZH25" s="322">
        <v>3</v>
      </c>
      <c r="ZI25" s="322">
        <v>4</v>
      </c>
      <c r="ZJ25" s="322">
        <v>5</v>
      </c>
      <c r="ZK25" s="322">
        <v>6</v>
      </c>
      <c r="ZL25" s="322">
        <v>7</v>
      </c>
      <c r="ZM25" s="322">
        <v>8</v>
      </c>
      <c r="ZN25" s="322">
        <v>9</v>
      </c>
      <c r="ZO25" s="322">
        <v>10</v>
      </c>
      <c r="ZP25" s="322">
        <v>11</v>
      </c>
      <c r="ZQ25" s="322">
        <v>12</v>
      </c>
      <c r="ZR25" s="322">
        <v>13</v>
      </c>
      <c r="ZS25" s="322">
        <v>14</v>
      </c>
      <c r="ZT25" s="322">
        <v>15</v>
      </c>
      <c r="ZU25" s="322">
        <v>16</v>
      </c>
      <c r="ZV25" s="322">
        <v>17</v>
      </c>
      <c r="ZW25" s="322">
        <v>18</v>
      </c>
      <c r="ZX25" s="322">
        <v>19</v>
      </c>
      <c r="ZY25" s="322">
        <v>20</v>
      </c>
      <c r="ZZ25" s="322">
        <v>21</v>
      </c>
      <c r="AAA25" s="322">
        <v>22</v>
      </c>
      <c r="AAB25" s="322">
        <v>23</v>
      </c>
      <c r="AAC25" s="322">
        <v>24</v>
      </c>
      <c r="AAD25" s="322">
        <v>25</v>
      </c>
      <c r="AAE25" s="322">
        <v>26</v>
      </c>
      <c r="AAF25" s="322">
        <v>27</v>
      </c>
      <c r="AAG25" s="322">
        <v>28</v>
      </c>
      <c r="AAH25" s="322">
        <v>29</v>
      </c>
      <c r="AAI25" s="322">
        <v>30</v>
      </c>
      <c r="AAK25" s="322">
        <v>1</v>
      </c>
      <c r="AAL25" s="322">
        <v>2</v>
      </c>
      <c r="AAM25" s="322">
        <v>3</v>
      </c>
      <c r="AAN25" s="322">
        <v>4</v>
      </c>
      <c r="AAO25" s="322">
        <v>5</v>
      </c>
      <c r="AAP25" s="322">
        <v>6</v>
      </c>
      <c r="AAQ25" s="322">
        <v>7</v>
      </c>
      <c r="AAR25" s="322">
        <v>8</v>
      </c>
      <c r="AAS25" s="322">
        <v>9</v>
      </c>
      <c r="AAT25" s="322">
        <v>10</v>
      </c>
      <c r="AAU25" s="322">
        <v>11</v>
      </c>
      <c r="AAV25" s="322">
        <v>12</v>
      </c>
      <c r="AAW25" s="322">
        <v>13</v>
      </c>
      <c r="AAX25" s="322">
        <v>14</v>
      </c>
      <c r="AAY25" s="322">
        <v>15</v>
      </c>
      <c r="AAZ25" s="322">
        <v>16</v>
      </c>
      <c r="ABA25" s="322">
        <v>17</v>
      </c>
      <c r="ABB25" s="322">
        <v>18</v>
      </c>
      <c r="ABC25" s="322">
        <v>19</v>
      </c>
      <c r="ABD25" s="322">
        <v>20</v>
      </c>
      <c r="ABE25" s="322">
        <v>21</v>
      </c>
      <c r="ABF25" s="322">
        <v>22</v>
      </c>
      <c r="ABG25" s="322">
        <v>23</v>
      </c>
      <c r="ABH25" s="322">
        <v>24</v>
      </c>
      <c r="ABI25" s="322">
        <v>25</v>
      </c>
      <c r="ABJ25" s="322">
        <v>26</v>
      </c>
      <c r="ABK25" s="322">
        <v>27</v>
      </c>
      <c r="ABL25" s="322">
        <v>28</v>
      </c>
      <c r="ABM25" s="322">
        <v>29</v>
      </c>
      <c r="ABN25" s="322">
        <v>30</v>
      </c>
    </row>
    <row r="26" spans="1:760" s="127" customFormat="1" ht="51" x14ac:dyDescent="0.2">
      <c r="D26" s="432" t="s">
        <v>414</v>
      </c>
      <c r="F26" s="369" t="s">
        <v>256</v>
      </c>
      <c r="G26" s="370" t="s">
        <v>257</v>
      </c>
      <c r="H26" s="370" t="s">
        <v>258</v>
      </c>
      <c r="I26" s="370" t="s">
        <v>259</v>
      </c>
      <c r="J26" s="370" t="s">
        <v>260</v>
      </c>
      <c r="K26" s="371" t="s">
        <v>254</v>
      </c>
      <c r="L26" s="371" t="s">
        <v>261</v>
      </c>
      <c r="M26" s="371" t="s">
        <v>262</v>
      </c>
      <c r="N26" s="371" t="s">
        <v>263</v>
      </c>
      <c r="O26" s="371" t="s">
        <v>264</v>
      </c>
      <c r="P26" s="371" t="s">
        <v>265</v>
      </c>
      <c r="Q26" s="371" t="s">
        <v>266</v>
      </c>
      <c r="R26" s="371" t="s">
        <v>267</v>
      </c>
      <c r="T26" s="372" t="s">
        <v>383</v>
      </c>
      <c r="U26" s="372" t="s">
        <v>382</v>
      </c>
      <c r="W26" s="372" t="s">
        <v>415</v>
      </c>
      <c r="X26" s="372" t="s">
        <v>377</v>
      </c>
      <c r="Y26" s="372" t="s">
        <v>416</v>
      </c>
      <c r="Z26" s="372" t="s">
        <v>417</v>
      </c>
      <c r="AA26" s="373" t="s">
        <v>418</v>
      </c>
      <c r="AB26" s="373" t="s">
        <v>419</v>
      </c>
      <c r="AC26" s="373" t="s">
        <v>420</v>
      </c>
      <c r="AD26" s="373" t="s">
        <v>421</v>
      </c>
      <c r="AE26" s="373" t="s">
        <v>422</v>
      </c>
      <c r="AF26" s="373" t="s">
        <v>423</v>
      </c>
      <c r="AH26" s="372" t="s">
        <v>424</v>
      </c>
      <c r="AI26" s="372" t="s">
        <v>378</v>
      </c>
      <c r="AJ26" s="372" t="s">
        <v>416</v>
      </c>
      <c r="AK26" s="372" t="s">
        <v>417</v>
      </c>
      <c r="AL26" s="373" t="s">
        <v>425</v>
      </c>
      <c r="AM26" s="373" t="s">
        <v>426</v>
      </c>
      <c r="AN26" s="373" t="s">
        <v>427</v>
      </c>
      <c r="AO26" s="373" t="s">
        <v>428</v>
      </c>
      <c r="AP26" s="373" t="s">
        <v>429</v>
      </c>
      <c r="AQ26" s="373" t="s">
        <v>430</v>
      </c>
      <c r="AS26" s="372" t="s">
        <v>431</v>
      </c>
      <c r="AT26" s="372" t="s">
        <v>416</v>
      </c>
      <c r="AU26" s="372" t="s">
        <v>417</v>
      </c>
      <c r="AV26" s="373" t="s">
        <v>432</v>
      </c>
      <c r="AW26" s="373" t="s">
        <v>433</v>
      </c>
      <c r="AX26" s="373" t="s">
        <v>434</v>
      </c>
      <c r="AY26" s="373" t="s">
        <v>405</v>
      </c>
      <c r="AZ26" s="373" t="s">
        <v>435</v>
      </c>
      <c r="BA26" s="373" t="s">
        <v>436</v>
      </c>
      <c r="BC26" s="373" t="s">
        <v>437</v>
      </c>
      <c r="BD26" s="373" t="s">
        <v>438</v>
      </c>
      <c r="BE26" s="373" t="s">
        <v>396</v>
      </c>
      <c r="BF26" s="373" t="s">
        <v>413</v>
      </c>
      <c r="BG26" s="368"/>
      <c r="BH26" s="374" t="s">
        <v>268</v>
      </c>
      <c r="BI26" s="368"/>
      <c r="BJ26" s="375" t="s">
        <v>439</v>
      </c>
      <c r="BK26" s="373" t="s">
        <v>440</v>
      </c>
      <c r="BL26" s="373" t="s">
        <v>441</v>
      </c>
      <c r="BM26" s="373" t="s">
        <v>442</v>
      </c>
      <c r="BN26" s="373" t="s">
        <v>443</v>
      </c>
      <c r="BO26" s="373" t="s">
        <v>444</v>
      </c>
      <c r="BP26" s="373" t="s">
        <v>445</v>
      </c>
      <c r="BQ26" s="373" t="s">
        <v>446</v>
      </c>
      <c r="BR26" s="373" t="s">
        <v>447</v>
      </c>
      <c r="BS26" s="373" t="s">
        <v>448</v>
      </c>
      <c r="BT26" s="373" t="s">
        <v>449</v>
      </c>
      <c r="BU26" s="373" t="s">
        <v>450</v>
      </c>
      <c r="BV26" s="373" t="s">
        <v>451</v>
      </c>
      <c r="BW26" s="373" t="s">
        <v>452</v>
      </c>
      <c r="BX26" s="373" t="s">
        <v>453</v>
      </c>
      <c r="BY26" s="373" t="s">
        <v>454</v>
      </c>
      <c r="BZ26" s="373" t="s">
        <v>455</v>
      </c>
      <c r="CA26" s="373" t="s">
        <v>456</v>
      </c>
      <c r="CB26" s="373" t="s">
        <v>457</v>
      </c>
      <c r="CC26" s="373" t="s">
        <v>458</v>
      </c>
      <c r="CD26" s="373" t="s">
        <v>459</v>
      </c>
      <c r="CE26" s="373" t="s">
        <v>460</v>
      </c>
      <c r="CF26" s="373" t="s">
        <v>461</v>
      </c>
      <c r="CG26" s="373" t="s">
        <v>462</v>
      </c>
      <c r="CH26" s="373" t="s">
        <v>463</v>
      </c>
      <c r="CI26" s="373" t="s">
        <v>464</v>
      </c>
      <c r="CJ26" s="373" t="s">
        <v>465</v>
      </c>
      <c r="CK26" s="373" t="s">
        <v>466</v>
      </c>
      <c r="CL26" s="373" t="s">
        <v>467</v>
      </c>
      <c r="CM26" s="373" t="s">
        <v>468</v>
      </c>
      <c r="CN26" s="368"/>
      <c r="CO26" s="373" t="s">
        <v>469</v>
      </c>
      <c r="CP26" s="373" t="s">
        <v>470</v>
      </c>
      <c r="CQ26" s="373" t="s">
        <v>471</v>
      </c>
      <c r="CR26" s="373" t="s">
        <v>472</v>
      </c>
      <c r="CS26" s="373" t="s">
        <v>473</v>
      </c>
      <c r="CT26" s="373" t="s">
        <v>474</v>
      </c>
      <c r="CU26" s="373" t="s">
        <v>475</v>
      </c>
      <c r="CV26" s="373" t="s">
        <v>476</v>
      </c>
      <c r="CW26" s="373" t="s">
        <v>477</v>
      </c>
      <c r="CX26" s="373" t="s">
        <v>478</v>
      </c>
      <c r="CY26" s="373" t="s">
        <v>479</v>
      </c>
      <c r="CZ26" s="373" t="s">
        <v>480</v>
      </c>
      <c r="DA26" s="373" t="s">
        <v>481</v>
      </c>
      <c r="DB26" s="373" t="s">
        <v>482</v>
      </c>
      <c r="DC26" s="373" t="s">
        <v>483</v>
      </c>
      <c r="DD26" s="373" t="s">
        <v>484</v>
      </c>
      <c r="DE26" s="373" t="s">
        <v>485</v>
      </c>
      <c r="DF26" s="373" t="s">
        <v>486</v>
      </c>
      <c r="DG26" s="373" t="s">
        <v>487</v>
      </c>
      <c r="DH26" s="373" t="s">
        <v>488</v>
      </c>
      <c r="DI26" s="373" t="s">
        <v>489</v>
      </c>
      <c r="DJ26" s="373" t="s">
        <v>490</v>
      </c>
      <c r="DK26" s="373" t="s">
        <v>491</v>
      </c>
      <c r="DL26" s="373" t="s">
        <v>492</v>
      </c>
      <c r="DM26" s="373" t="s">
        <v>493</v>
      </c>
      <c r="DN26" s="373" t="s">
        <v>494</v>
      </c>
      <c r="DO26" s="373" t="s">
        <v>495</v>
      </c>
      <c r="DP26" s="373" t="s">
        <v>496</v>
      </c>
      <c r="DQ26" s="373" t="s">
        <v>497</v>
      </c>
      <c r="DR26" s="373" t="s">
        <v>498</v>
      </c>
      <c r="DS26" s="368"/>
      <c r="DT26" s="373" t="s">
        <v>499</v>
      </c>
      <c r="DU26" s="373" t="s">
        <v>500</v>
      </c>
      <c r="DV26" s="373" t="s">
        <v>501</v>
      </c>
      <c r="DW26" s="373" t="s">
        <v>502</v>
      </c>
      <c r="DX26" s="373" t="s">
        <v>503</v>
      </c>
      <c r="DY26" s="373" t="s">
        <v>504</v>
      </c>
      <c r="DZ26" s="373" t="s">
        <v>505</v>
      </c>
      <c r="EA26" s="373" t="s">
        <v>506</v>
      </c>
      <c r="EB26" s="373" t="s">
        <v>507</v>
      </c>
      <c r="EC26" s="373" t="s">
        <v>508</v>
      </c>
      <c r="ED26" s="373" t="s">
        <v>509</v>
      </c>
      <c r="EE26" s="373" t="s">
        <v>510</v>
      </c>
      <c r="EF26" s="373" t="s">
        <v>511</v>
      </c>
      <c r="EG26" s="373" t="s">
        <v>512</v>
      </c>
      <c r="EH26" s="373" t="s">
        <v>513</v>
      </c>
      <c r="EI26" s="373" t="s">
        <v>514</v>
      </c>
      <c r="EJ26" s="373" t="s">
        <v>515</v>
      </c>
      <c r="EK26" s="373" t="s">
        <v>516</v>
      </c>
      <c r="EL26" s="373" t="s">
        <v>517</v>
      </c>
      <c r="EM26" s="373" t="s">
        <v>518</v>
      </c>
      <c r="EN26" s="373" t="s">
        <v>519</v>
      </c>
      <c r="EO26" s="373" t="s">
        <v>520</v>
      </c>
      <c r="EP26" s="373" t="s">
        <v>521</v>
      </c>
      <c r="EQ26" s="373" t="s">
        <v>522</v>
      </c>
      <c r="ER26" s="373" t="s">
        <v>523</v>
      </c>
      <c r="ES26" s="373" t="s">
        <v>524</v>
      </c>
      <c r="ET26" s="373" t="s">
        <v>525</v>
      </c>
      <c r="EU26" s="373" t="s">
        <v>526</v>
      </c>
      <c r="EV26" s="373" t="s">
        <v>527</v>
      </c>
      <c r="EW26" s="373" t="s">
        <v>528</v>
      </c>
      <c r="EX26" s="368"/>
      <c r="EY26" s="373" t="s">
        <v>529</v>
      </c>
      <c r="EZ26" s="373" t="s">
        <v>530</v>
      </c>
      <c r="FA26" s="373" t="s">
        <v>531</v>
      </c>
      <c r="FB26" s="373" t="s">
        <v>532</v>
      </c>
      <c r="FC26" s="373" t="s">
        <v>533</v>
      </c>
      <c r="FD26" s="373" t="s">
        <v>534</v>
      </c>
      <c r="FE26" s="373" t="s">
        <v>535</v>
      </c>
      <c r="FF26" s="373" t="s">
        <v>536</v>
      </c>
      <c r="FG26" s="373" t="s">
        <v>537</v>
      </c>
      <c r="FH26" s="373" t="s">
        <v>538</v>
      </c>
      <c r="FI26" s="373" t="s">
        <v>539</v>
      </c>
      <c r="FJ26" s="373" t="s">
        <v>540</v>
      </c>
      <c r="FK26" s="373" t="s">
        <v>541</v>
      </c>
      <c r="FL26" s="373" t="s">
        <v>542</v>
      </c>
      <c r="FM26" s="373" t="s">
        <v>543</v>
      </c>
      <c r="FN26" s="373" t="s">
        <v>544</v>
      </c>
      <c r="FO26" s="373" t="s">
        <v>545</v>
      </c>
      <c r="FP26" s="373" t="s">
        <v>546</v>
      </c>
      <c r="FQ26" s="373" t="s">
        <v>547</v>
      </c>
      <c r="FR26" s="373" t="s">
        <v>548</v>
      </c>
      <c r="FS26" s="373" t="s">
        <v>549</v>
      </c>
      <c r="FT26" s="373" t="s">
        <v>550</v>
      </c>
      <c r="FU26" s="373" t="s">
        <v>551</v>
      </c>
      <c r="FV26" s="373" t="s">
        <v>552</v>
      </c>
      <c r="FW26" s="373" t="s">
        <v>553</v>
      </c>
      <c r="FX26" s="373" t="s">
        <v>554</v>
      </c>
      <c r="FY26" s="373" t="s">
        <v>555</v>
      </c>
      <c r="FZ26" s="373" t="s">
        <v>556</v>
      </c>
      <c r="GA26" s="373" t="s">
        <v>557</v>
      </c>
      <c r="GB26" s="373" t="s">
        <v>558</v>
      </c>
      <c r="GC26" s="368"/>
      <c r="GD26" s="373" t="s">
        <v>559</v>
      </c>
      <c r="GE26" s="373" t="s">
        <v>560</v>
      </c>
      <c r="GF26" s="373" t="s">
        <v>561</v>
      </c>
      <c r="GG26" s="373" t="s">
        <v>562</v>
      </c>
      <c r="GH26" s="373" t="s">
        <v>563</v>
      </c>
      <c r="GI26" s="373" t="s">
        <v>564</v>
      </c>
      <c r="GJ26" s="373" t="s">
        <v>565</v>
      </c>
      <c r="GK26" s="373" t="s">
        <v>566</v>
      </c>
      <c r="GL26" s="373" t="s">
        <v>567</v>
      </c>
      <c r="GM26" s="373" t="s">
        <v>568</v>
      </c>
      <c r="GN26" s="373" t="s">
        <v>569</v>
      </c>
      <c r="GO26" s="373" t="s">
        <v>570</v>
      </c>
      <c r="GP26" s="373" t="s">
        <v>571</v>
      </c>
      <c r="GQ26" s="373" t="s">
        <v>572</v>
      </c>
      <c r="GR26" s="373" t="s">
        <v>573</v>
      </c>
      <c r="GS26" s="373" t="s">
        <v>574</v>
      </c>
      <c r="GT26" s="373" t="s">
        <v>575</v>
      </c>
      <c r="GU26" s="373" t="s">
        <v>576</v>
      </c>
      <c r="GV26" s="373" t="s">
        <v>577</v>
      </c>
      <c r="GW26" s="373" t="s">
        <v>578</v>
      </c>
      <c r="GX26" s="373" t="s">
        <v>579</v>
      </c>
      <c r="GY26" s="373" t="s">
        <v>580</v>
      </c>
      <c r="GZ26" s="373" t="s">
        <v>581</v>
      </c>
      <c r="HA26" s="373" t="s">
        <v>582</v>
      </c>
      <c r="HB26" s="373" t="s">
        <v>583</v>
      </c>
      <c r="HC26" s="373" t="s">
        <v>584</v>
      </c>
      <c r="HD26" s="373" t="s">
        <v>585</v>
      </c>
      <c r="HE26" s="373" t="s">
        <v>586</v>
      </c>
      <c r="HF26" s="373" t="s">
        <v>587</v>
      </c>
      <c r="HG26" s="373" t="s">
        <v>588</v>
      </c>
      <c r="HH26" s="368"/>
      <c r="HI26" s="373" t="s">
        <v>589</v>
      </c>
      <c r="HJ26" s="373" t="s">
        <v>590</v>
      </c>
      <c r="HK26" s="373" t="s">
        <v>591</v>
      </c>
      <c r="HL26" s="373" t="s">
        <v>592</v>
      </c>
      <c r="HM26" s="373" t="s">
        <v>593</v>
      </c>
      <c r="HN26" s="373" t="s">
        <v>594</v>
      </c>
      <c r="HO26" s="373" t="s">
        <v>595</v>
      </c>
      <c r="HP26" s="373" t="s">
        <v>596</v>
      </c>
      <c r="HQ26" s="373" t="s">
        <v>597</v>
      </c>
      <c r="HR26" s="373" t="s">
        <v>598</v>
      </c>
      <c r="HS26" s="373" t="s">
        <v>599</v>
      </c>
      <c r="HT26" s="373" t="s">
        <v>600</v>
      </c>
      <c r="HU26" s="373" t="s">
        <v>601</v>
      </c>
      <c r="HV26" s="373" t="s">
        <v>602</v>
      </c>
      <c r="HW26" s="373" t="s">
        <v>603</v>
      </c>
      <c r="HX26" s="373" t="s">
        <v>604</v>
      </c>
      <c r="HY26" s="373" t="s">
        <v>605</v>
      </c>
      <c r="HZ26" s="373" t="s">
        <v>606</v>
      </c>
      <c r="IA26" s="373" t="s">
        <v>607</v>
      </c>
      <c r="IB26" s="373" t="s">
        <v>608</v>
      </c>
      <c r="IC26" s="373" t="s">
        <v>609</v>
      </c>
      <c r="ID26" s="373" t="s">
        <v>610</v>
      </c>
      <c r="IE26" s="373" t="s">
        <v>611</v>
      </c>
      <c r="IF26" s="373" t="s">
        <v>612</v>
      </c>
      <c r="IG26" s="373" t="s">
        <v>613</v>
      </c>
      <c r="IH26" s="373" t="s">
        <v>614</v>
      </c>
      <c r="II26" s="373" t="s">
        <v>615</v>
      </c>
      <c r="IJ26" s="373" t="s">
        <v>616</v>
      </c>
      <c r="IK26" s="373" t="s">
        <v>617</v>
      </c>
      <c r="IL26" s="373" t="s">
        <v>618</v>
      </c>
      <c r="IM26" s="368"/>
      <c r="IN26" s="373" t="s">
        <v>619</v>
      </c>
      <c r="IO26" s="373" t="s">
        <v>620</v>
      </c>
      <c r="IP26" s="373" t="s">
        <v>621</v>
      </c>
      <c r="IQ26" s="373" t="s">
        <v>622</v>
      </c>
      <c r="IR26" s="373" t="s">
        <v>623</v>
      </c>
      <c r="IS26" s="373" t="s">
        <v>624</v>
      </c>
      <c r="IT26" s="373" t="s">
        <v>625</v>
      </c>
      <c r="IU26" s="373" t="s">
        <v>626</v>
      </c>
      <c r="IV26" s="373" t="s">
        <v>627</v>
      </c>
      <c r="IW26" s="373" t="s">
        <v>628</v>
      </c>
      <c r="IX26" s="373" t="s">
        <v>629</v>
      </c>
      <c r="IY26" s="373" t="s">
        <v>630</v>
      </c>
      <c r="IZ26" s="373" t="s">
        <v>631</v>
      </c>
      <c r="JA26" s="373" t="s">
        <v>632</v>
      </c>
      <c r="JB26" s="373" t="s">
        <v>633</v>
      </c>
      <c r="JC26" s="373" t="s">
        <v>634</v>
      </c>
      <c r="JD26" s="373" t="s">
        <v>635</v>
      </c>
      <c r="JE26" s="373" t="s">
        <v>636</v>
      </c>
      <c r="JF26" s="373" t="s">
        <v>637</v>
      </c>
      <c r="JG26" s="373" t="s">
        <v>638</v>
      </c>
      <c r="JH26" s="373" t="s">
        <v>639</v>
      </c>
      <c r="JI26" s="373" t="s">
        <v>640</v>
      </c>
      <c r="JJ26" s="373" t="s">
        <v>641</v>
      </c>
      <c r="JK26" s="373" t="s">
        <v>642</v>
      </c>
      <c r="JL26" s="373" t="s">
        <v>643</v>
      </c>
      <c r="JM26" s="373" t="s">
        <v>644</v>
      </c>
      <c r="JN26" s="373" t="s">
        <v>645</v>
      </c>
      <c r="JO26" s="373" t="s">
        <v>646</v>
      </c>
      <c r="JP26" s="373" t="s">
        <v>647</v>
      </c>
      <c r="JQ26" s="373" t="s">
        <v>648</v>
      </c>
      <c r="JR26" s="368"/>
      <c r="JS26" s="373" t="s">
        <v>649</v>
      </c>
      <c r="JT26" s="373" t="s">
        <v>650</v>
      </c>
      <c r="JU26" s="373" t="s">
        <v>651</v>
      </c>
      <c r="JV26" s="373" t="s">
        <v>652</v>
      </c>
      <c r="JW26" s="373" t="s">
        <v>653</v>
      </c>
      <c r="JX26" s="373" t="s">
        <v>654</v>
      </c>
      <c r="JY26" s="373" t="s">
        <v>655</v>
      </c>
      <c r="JZ26" s="373" t="s">
        <v>656</v>
      </c>
      <c r="KA26" s="373" t="s">
        <v>657</v>
      </c>
      <c r="KB26" s="373" t="s">
        <v>658</v>
      </c>
      <c r="KC26" s="373" t="s">
        <v>659</v>
      </c>
      <c r="KD26" s="373" t="s">
        <v>660</v>
      </c>
      <c r="KE26" s="373" t="s">
        <v>661</v>
      </c>
      <c r="KF26" s="373" t="s">
        <v>662</v>
      </c>
      <c r="KG26" s="373" t="s">
        <v>663</v>
      </c>
      <c r="KH26" s="373" t="s">
        <v>664</v>
      </c>
      <c r="KI26" s="373" t="s">
        <v>665</v>
      </c>
      <c r="KJ26" s="373" t="s">
        <v>666</v>
      </c>
      <c r="KK26" s="373" t="s">
        <v>667</v>
      </c>
      <c r="KL26" s="373" t="s">
        <v>668</v>
      </c>
      <c r="KM26" s="373" t="s">
        <v>669</v>
      </c>
      <c r="KN26" s="373" t="s">
        <v>670</v>
      </c>
      <c r="KO26" s="373" t="s">
        <v>671</v>
      </c>
      <c r="KP26" s="373" t="s">
        <v>672</v>
      </c>
      <c r="KQ26" s="373" t="s">
        <v>673</v>
      </c>
      <c r="KR26" s="373" t="s">
        <v>674</v>
      </c>
      <c r="KS26" s="373" t="s">
        <v>675</v>
      </c>
      <c r="KT26" s="373" t="s">
        <v>676</v>
      </c>
      <c r="KU26" s="373" t="s">
        <v>677</v>
      </c>
      <c r="KV26" s="373" t="s">
        <v>678</v>
      </c>
      <c r="KW26" s="376"/>
      <c r="KX26" s="373" t="s">
        <v>679</v>
      </c>
      <c r="KY26" s="373" t="s">
        <v>680</v>
      </c>
      <c r="KZ26" s="373" t="s">
        <v>681</v>
      </c>
      <c r="LA26" s="373" t="s">
        <v>682</v>
      </c>
      <c r="LB26" s="373" t="s">
        <v>683</v>
      </c>
      <c r="LC26" s="373" t="s">
        <v>684</v>
      </c>
      <c r="LD26" s="373" t="s">
        <v>685</v>
      </c>
      <c r="LE26" s="373" t="s">
        <v>686</v>
      </c>
      <c r="LF26" s="373" t="s">
        <v>687</v>
      </c>
      <c r="LG26" s="373" t="s">
        <v>688</v>
      </c>
      <c r="LH26" s="373" t="s">
        <v>689</v>
      </c>
      <c r="LI26" s="373" t="s">
        <v>690</v>
      </c>
      <c r="LJ26" s="373" t="s">
        <v>691</v>
      </c>
      <c r="LK26" s="373" t="s">
        <v>692</v>
      </c>
      <c r="LL26" s="373" t="s">
        <v>693</v>
      </c>
      <c r="LM26" s="373" t="s">
        <v>694</v>
      </c>
      <c r="LN26" s="373" t="s">
        <v>695</v>
      </c>
      <c r="LO26" s="373" t="s">
        <v>696</v>
      </c>
      <c r="LP26" s="373" t="s">
        <v>697</v>
      </c>
      <c r="LQ26" s="373" t="s">
        <v>698</v>
      </c>
      <c r="LR26" s="373" t="s">
        <v>699</v>
      </c>
      <c r="LS26" s="373" t="s">
        <v>700</v>
      </c>
      <c r="LT26" s="373" t="s">
        <v>701</v>
      </c>
      <c r="LU26" s="373" t="s">
        <v>702</v>
      </c>
      <c r="LV26" s="373" t="s">
        <v>703</v>
      </c>
      <c r="LW26" s="373" t="s">
        <v>704</v>
      </c>
      <c r="LX26" s="373" t="s">
        <v>705</v>
      </c>
      <c r="LY26" s="373" t="s">
        <v>706</v>
      </c>
      <c r="LZ26" s="373" t="s">
        <v>707</v>
      </c>
      <c r="MA26" s="373" t="s">
        <v>708</v>
      </c>
      <c r="MB26" s="376"/>
      <c r="MC26" s="373" t="s">
        <v>709</v>
      </c>
      <c r="MD26" s="373" t="s">
        <v>710</v>
      </c>
      <c r="ME26" s="373" t="s">
        <v>711</v>
      </c>
      <c r="MF26" s="373" t="s">
        <v>712</v>
      </c>
      <c r="MG26" s="373" t="s">
        <v>713</v>
      </c>
      <c r="MH26" s="373" t="s">
        <v>714</v>
      </c>
      <c r="MI26" s="373" t="s">
        <v>715</v>
      </c>
      <c r="MJ26" s="373" t="s">
        <v>716</v>
      </c>
      <c r="MK26" s="373" t="s">
        <v>717</v>
      </c>
      <c r="ML26" s="373" t="s">
        <v>718</v>
      </c>
      <c r="MM26" s="373" t="s">
        <v>719</v>
      </c>
      <c r="MN26" s="373" t="s">
        <v>720</v>
      </c>
      <c r="MO26" s="373" t="s">
        <v>721</v>
      </c>
      <c r="MP26" s="373" t="s">
        <v>722</v>
      </c>
      <c r="MQ26" s="373" t="s">
        <v>723</v>
      </c>
      <c r="MR26" s="373" t="s">
        <v>724</v>
      </c>
      <c r="MS26" s="373" t="s">
        <v>725</v>
      </c>
      <c r="MT26" s="373" t="s">
        <v>726</v>
      </c>
      <c r="MU26" s="373" t="s">
        <v>727</v>
      </c>
      <c r="MV26" s="373" t="s">
        <v>728</v>
      </c>
      <c r="MW26" s="373" t="s">
        <v>729</v>
      </c>
      <c r="MX26" s="373" t="s">
        <v>730</v>
      </c>
      <c r="MY26" s="373" t="s">
        <v>731</v>
      </c>
      <c r="MZ26" s="373" t="s">
        <v>732</v>
      </c>
      <c r="NA26" s="373" t="s">
        <v>733</v>
      </c>
      <c r="NB26" s="373" t="s">
        <v>734</v>
      </c>
      <c r="NC26" s="373" t="s">
        <v>735</v>
      </c>
      <c r="ND26" s="373" t="s">
        <v>736</v>
      </c>
      <c r="NE26" s="373" t="s">
        <v>737</v>
      </c>
      <c r="NF26" s="373" t="s">
        <v>738</v>
      </c>
      <c r="NG26" s="376"/>
      <c r="NH26" s="373" t="s">
        <v>739</v>
      </c>
      <c r="NI26" s="373" t="s">
        <v>740</v>
      </c>
      <c r="NJ26" s="373" t="s">
        <v>741</v>
      </c>
      <c r="NK26" s="373" t="s">
        <v>742</v>
      </c>
      <c r="NL26" s="373" t="s">
        <v>743</v>
      </c>
      <c r="NM26" s="373" t="s">
        <v>744</v>
      </c>
      <c r="NN26" s="373" t="s">
        <v>745</v>
      </c>
      <c r="NO26" s="373" t="s">
        <v>746</v>
      </c>
      <c r="NP26" s="373" t="s">
        <v>747</v>
      </c>
      <c r="NQ26" s="373" t="s">
        <v>748</v>
      </c>
      <c r="NR26" s="373" t="s">
        <v>749</v>
      </c>
      <c r="NS26" s="373" t="s">
        <v>750</v>
      </c>
      <c r="NT26" s="373" t="s">
        <v>751</v>
      </c>
      <c r="NU26" s="373" t="s">
        <v>752</v>
      </c>
      <c r="NV26" s="373" t="s">
        <v>753</v>
      </c>
      <c r="NW26" s="373" t="s">
        <v>754</v>
      </c>
      <c r="NX26" s="373" t="s">
        <v>755</v>
      </c>
      <c r="NY26" s="373" t="s">
        <v>756</v>
      </c>
      <c r="NZ26" s="373" t="s">
        <v>757</v>
      </c>
      <c r="OA26" s="373" t="s">
        <v>758</v>
      </c>
      <c r="OB26" s="373" t="s">
        <v>759</v>
      </c>
      <c r="OC26" s="373" t="s">
        <v>760</v>
      </c>
      <c r="OD26" s="373" t="s">
        <v>761</v>
      </c>
      <c r="OE26" s="373" t="s">
        <v>762</v>
      </c>
      <c r="OF26" s="373" t="s">
        <v>763</v>
      </c>
      <c r="OG26" s="373" t="s">
        <v>764</v>
      </c>
      <c r="OH26" s="373" t="s">
        <v>765</v>
      </c>
      <c r="OI26" s="373" t="s">
        <v>766</v>
      </c>
      <c r="OJ26" s="373" t="s">
        <v>767</v>
      </c>
      <c r="OK26" s="373" t="s">
        <v>768</v>
      </c>
      <c r="OL26" s="377"/>
      <c r="OM26" s="373" t="s">
        <v>769</v>
      </c>
      <c r="ON26" s="373" t="s">
        <v>770</v>
      </c>
      <c r="OO26" s="373" t="s">
        <v>771</v>
      </c>
      <c r="OP26" s="373" t="s">
        <v>772</v>
      </c>
      <c r="OQ26" s="373" t="s">
        <v>773</v>
      </c>
      <c r="OR26" s="373" t="s">
        <v>774</v>
      </c>
      <c r="OS26" s="373" t="s">
        <v>775</v>
      </c>
      <c r="OT26" s="373" t="s">
        <v>776</v>
      </c>
      <c r="OU26" s="373" t="s">
        <v>777</v>
      </c>
      <c r="OV26" s="373" t="s">
        <v>778</v>
      </c>
      <c r="OW26" s="373" t="s">
        <v>779</v>
      </c>
      <c r="OX26" s="373" t="s">
        <v>780</v>
      </c>
      <c r="OY26" s="373" t="s">
        <v>781</v>
      </c>
      <c r="OZ26" s="373" t="s">
        <v>782</v>
      </c>
      <c r="PA26" s="373" t="s">
        <v>783</v>
      </c>
      <c r="PB26" s="373" t="s">
        <v>784</v>
      </c>
      <c r="PC26" s="373" t="s">
        <v>785</v>
      </c>
      <c r="PD26" s="373" t="s">
        <v>786</v>
      </c>
      <c r="PE26" s="373" t="s">
        <v>787</v>
      </c>
      <c r="PF26" s="373" t="s">
        <v>788</v>
      </c>
      <c r="PG26" s="373" t="s">
        <v>789</v>
      </c>
      <c r="PH26" s="373" t="s">
        <v>790</v>
      </c>
      <c r="PI26" s="373" t="s">
        <v>791</v>
      </c>
      <c r="PJ26" s="373" t="s">
        <v>792</v>
      </c>
      <c r="PK26" s="373" t="s">
        <v>793</v>
      </c>
      <c r="PL26" s="373" t="s">
        <v>794</v>
      </c>
      <c r="PM26" s="373" t="s">
        <v>795</v>
      </c>
      <c r="PN26" s="373" t="s">
        <v>796</v>
      </c>
      <c r="PO26" s="373" t="s">
        <v>797</v>
      </c>
      <c r="PP26" s="373" t="s">
        <v>798</v>
      </c>
      <c r="PQ26" s="377"/>
      <c r="PR26" s="373" t="s">
        <v>799</v>
      </c>
      <c r="PS26" s="373" t="s">
        <v>800</v>
      </c>
      <c r="PT26" s="373" t="s">
        <v>801</v>
      </c>
      <c r="PU26" s="373" t="s">
        <v>802</v>
      </c>
      <c r="PV26" s="373" t="s">
        <v>803</v>
      </c>
      <c r="PW26" s="373" t="s">
        <v>804</v>
      </c>
      <c r="PX26" s="373" t="s">
        <v>805</v>
      </c>
      <c r="PY26" s="373" t="s">
        <v>806</v>
      </c>
      <c r="PZ26" s="373" t="s">
        <v>807</v>
      </c>
      <c r="QA26" s="373" t="s">
        <v>808</v>
      </c>
      <c r="QB26" s="373" t="s">
        <v>809</v>
      </c>
      <c r="QC26" s="373" t="s">
        <v>810</v>
      </c>
      <c r="QD26" s="373" t="s">
        <v>811</v>
      </c>
      <c r="QE26" s="373" t="s">
        <v>812</v>
      </c>
      <c r="QF26" s="373" t="s">
        <v>813</v>
      </c>
      <c r="QG26" s="373" t="s">
        <v>814</v>
      </c>
      <c r="QH26" s="373" t="s">
        <v>815</v>
      </c>
      <c r="QI26" s="373" t="s">
        <v>816</v>
      </c>
      <c r="QJ26" s="373" t="s">
        <v>817</v>
      </c>
      <c r="QK26" s="373" t="s">
        <v>818</v>
      </c>
      <c r="QL26" s="373" t="s">
        <v>819</v>
      </c>
      <c r="QM26" s="373" t="s">
        <v>820</v>
      </c>
      <c r="QN26" s="373" t="s">
        <v>821</v>
      </c>
      <c r="QO26" s="373" t="s">
        <v>822</v>
      </c>
      <c r="QP26" s="373" t="s">
        <v>823</v>
      </c>
      <c r="QQ26" s="373" t="s">
        <v>824</v>
      </c>
      <c r="QR26" s="373" t="s">
        <v>825</v>
      </c>
      <c r="QS26" s="373" t="s">
        <v>826</v>
      </c>
      <c r="QT26" s="373" t="s">
        <v>827</v>
      </c>
      <c r="QU26" s="373" t="s">
        <v>828</v>
      </c>
      <c r="QV26" s="368"/>
      <c r="QW26" s="373" t="s">
        <v>829</v>
      </c>
      <c r="QX26" s="373" t="s">
        <v>830</v>
      </c>
      <c r="QY26" s="373" t="s">
        <v>831</v>
      </c>
      <c r="QZ26" s="373" t="s">
        <v>832</v>
      </c>
      <c r="RA26" s="373" t="s">
        <v>833</v>
      </c>
      <c r="RB26" s="373" t="s">
        <v>834</v>
      </c>
      <c r="RC26" s="373" t="s">
        <v>835</v>
      </c>
      <c r="RD26" s="373" t="s">
        <v>836</v>
      </c>
      <c r="RE26" s="373" t="s">
        <v>837</v>
      </c>
      <c r="RF26" s="373" t="s">
        <v>838</v>
      </c>
      <c r="RG26" s="373" t="s">
        <v>839</v>
      </c>
      <c r="RH26" s="373" t="s">
        <v>840</v>
      </c>
      <c r="RI26" s="373" t="s">
        <v>841</v>
      </c>
      <c r="RJ26" s="373" t="s">
        <v>842</v>
      </c>
      <c r="RK26" s="373" t="s">
        <v>843</v>
      </c>
      <c r="RL26" s="373" t="s">
        <v>844</v>
      </c>
      <c r="RM26" s="373" t="s">
        <v>845</v>
      </c>
      <c r="RN26" s="373" t="s">
        <v>846</v>
      </c>
      <c r="RO26" s="373" t="s">
        <v>847</v>
      </c>
      <c r="RP26" s="373" t="s">
        <v>848</v>
      </c>
      <c r="RQ26" s="373" t="s">
        <v>849</v>
      </c>
      <c r="RR26" s="373" t="s">
        <v>850</v>
      </c>
      <c r="RS26" s="373" t="s">
        <v>851</v>
      </c>
      <c r="RT26" s="373" t="s">
        <v>852</v>
      </c>
      <c r="RU26" s="373" t="s">
        <v>853</v>
      </c>
      <c r="RV26" s="373" t="s">
        <v>854</v>
      </c>
      <c r="RW26" s="373" t="s">
        <v>855</v>
      </c>
      <c r="RX26" s="373" t="s">
        <v>856</v>
      </c>
      <c r="RY26" s="373" t="s">
        <v>857</v>
      </c>
      <c r="RZ26" s="373" t="s">
        <v>858</v>
      </c>
      <c r="SA26" s="377"/>
      <c r="SB26" s="373" t="s">
        <v>859</v>
      </c>
      <c r="SC26" s="373" t="s">
        <v>860</v>
      </c>
      <c r="SD26" s="373" t="s">
        <v>861</v>
      </c>
      <c r="SE26" s="373" t="s">
        <v>862</v>
      </c>
      <c r="SF26" s="373" t="s">
        <v>863</v>
      </c>
      <c r="SG26" s="373" t="s">
        <v>864</v>
      </c>
      <c r="SH26" s="373" t="s">
        <v>865</v>
      </c>
      <c r="SI26" s="373" t="s">
        <v>866</v>
      </c>
      <c r="SJ26" s="373" t="s">
        <v>867</v>
      </c>
      <c r="SK26" s="373" t="s">
        <v>868</v>
      </c>
      <c r="SL26" s="373" t="s">
        <v>869</v>
      </c>
      <c r="SM26" s="373" t="s">
        <v>870</v>
      </c>
      <c r="SN26" s="373" t="s">
        <v>871</v>
      </c>
      <c r="SO26" s="373" t="s">
        <v>872</v>
      </c>
      <c r="SP26" s="373" t="s">
        <v>873</v>
      </c>
      <c r="SQ26" s="373" t="s">
        <v>874</v>
      </c>
      <c r="SR26" s="373" t="s">
        <v>875</v>
      </c>
      <c r="SS26" s="373" t="s">
        <v>876</v>
      </c>
      <c r="ST26" s="373" t="s">
        <v>877</v>
      </c>
      <c r="SU26" s="373" t="s">
        <v>878</v>
      </c>
      <c r="SV26" s="373" t="s">
        <v>879</v>
      </c>
      <c r="SW26" s="373" t="s">
        <v>880</v>
      </c>
      <c r="SX26" s="373" t="s">
        <v>881</v>
      </c>
      <c r="SY26" s="373" t="s">
        <v>882</v>
      </c>
      <c r="SZ26" s="373" t="s">
        <v>883</v>
      </c>
      <c r="TA26" s="373" t="s">
        <v>884</v>
      </c>
      <c r="TB26" s="373" t="s">
        <v>885</v>
      </c>
      <c r="TC26" s="373" t="s">
        <v>886</v>
      </c>
      <c r="TD26" s="373" t="s">
        <v>887</v>
      </c>
      <c r="TE26" s="373" t="s">
        <v>888</v>
      </c>
      <c r="TF26" s="377"/>
      <c r="TG26" s="373" t="s">
        <v>889</v>
      </c>
      <c r="TH26" s="373" t="s">
        <v>890</v>
      </c>
      <c r="TI26" s="373" t="s">
        <v>891</v>
      </c>
      <c r="TJ26" s="373" t="s">
        <v>892</v>
      </c>
      <c r="TK26" s="373" t="s">
        <v>893</v>
      </c>
      <c r="TL26" s="373" t="s">
        <v>894</v>
      </c>
      <c r="TM26" s="373" t="s">
        <v>895</v>
      </c>
      <c r="TN26" s="373" t="s">
        <v>896</v>
      </c>
      <c r="TO26" s="373" t="s">
        <v>897</v>
      </c>
      <c r="TP26" s="373" t="s">
        <v>898</v>
      </c>
      <c r="TQ26" s="373" t="s">
        <v>899</v>
      </c>
      <c r="TR26" s="373" t="s">
        <v>900</v>
      </c>
      <c r="TS26" s="373" t="s">
        <v>901</v>
      </c>
      <c r="TT26" s="373" t="s">
        <v>902</v>
      </c>
      <c r="TU26" s="373" t="s">
        <v>903</v>
      </c>
      <c r="TV26" s="373" t="s">
        <v>904</v>
      </c>
      <c r="TW26" s="373" t="s">
        <v>905</v>
      </c>
      <c r="TX26" s="373" t="s">
        <v>906</v>
      </c>
      <c r="TY26" s="373" t="s">
        <v>907</v>
      </c>
      <c r="TZ26" s="373" t="s">
        <v>908</v>
      </c>
      <c r="UA26" s="373" t="s">
        <v>909</v>
      </c>
      <c r="UB26" s="373" t="s">
        <v>910</v>
      </c>
      <c r="UC26" s="373" t="s">
        <v>911</v>
      </c>
      <c r="UD26" s="373" t="s">
        <v>912</v>
      </c>
      <c r="UE26" s="373" t="s">
        <v>913</v>
      </c>
      <c r="UF26" s="373" t="s">
        <v>914</v>
      </c>
      <c r="UG26" s="373" t="s">
        <v>915</v>
      </c>
      <c r="UH26" s="373" t="s">
        <v>916</v>
      </c>
      <c r="UI26" s="373" t="s">
        <v>917</v>
      </c>
      <c r="UJ26" s="373" t="s">
        <v>918</v>
      </c>
      <c r="UK26" s="377"/>
      <c r="UL26" s="373" t="s">
        <v>919</v>
      </c>
      <c r="UM26" s="373" t="s">
        <v>920</v>
      </c>
      <c r="UN26" s="373" t="s">
        <v>921</v>
      </c>
      <c r="UO26" s="373" t="s">
        <v>922</v>
      </c>
      <c r="UP26" s="373" t="s">
        <v>923</v>
      </c>
      <c r="UQ26" s="373" t="s">
        <v>924</v>
      </c>
      <c r="UR26" s="373" t="s">
        <v>925</v>
      </c>
      <c r="US26" s="373" t="s">
        <v>926</v>
      </c>
      <c r="UT26" s="373" t="s">
        <v>927</v>
      </c>
      <c r="UU26" s="373" t="s">
        <v>928</v>
      </c>
      <c r="UV26" s="373" t="s">
        <v>929</v>
      </c>
      <c r="UW26" s="373" t="s">
        <v>930</v>
      </c>
      <c r="UX26" s="373" t="s">
        <v>931</v>
      </c>
      <c r="UY26" s="373" t="s">
        <v>932</v>
      </c>
      <c r="UZ26" s="373" t="s">
        <v>933</v>
      </c>
      <c r="VA26" s="373" t="s">
        <v>934</v>
      </c>
      <c r="VB26" s="373" t="s">
        <v>935</v>
      </c>
      <c r="VC26" s="373" t="s">
        <v>936</v>
      </c>
      <c r="VD26" s="373" t="s">
        <v>937</v>
      </c>
      <c r="VE26" s="373" t="s">
        <v>938</v>
      </c>
      <c r="VF26" s="373" t="s">
        <v>939</v>
      </c>
      <c r="VG26" s="373" t="s">
        <v>940</v>
      </c>
      <c r="VH26" s="373" t="s">
        <v>941</v>
      </c>
      <c r="VI26" s="373" t="s">
        <v>942</v>
      </c>
      <c r="VJ26" s="373" t="s">
        <v>943</v>
      </c>
      <c r="VK26" s="373" t="s">
        <v>944</v>
      </c>
      <c r="VL26" s="373" t="s">
        <v>945</v>
      </c>
      <c r="VM26" s="373" t="s">
        <v>946</v>
      </c>
      <c r="VN26" s="373" t="s">
        <v>947</v>
      </c>
      <c r="VO26" s="373" t="s">
        <v>948</v>
      </c>
      <c r="VP26" s="377"/>
      <c r="VQ26" s="373" t="s">
        <v>949</v>
      </c>
      <c r="VR26" s="373" t="s">
        <v>950</v>
      </c>
      <c r="VS26" s="373" t="s">
        <v>951</v>
      </c>
      <c r="VT26" s="373" t="s">
        <v>952</v>
      </c>
      <c r="VU26" s="373" t="s">
        <v>953</v>
      </c>
      <c r="VV26" s="373" t="s">
        <v>954</v>
      </c>
      <c r="VW26" s="373" t="s">
        <v>955</v>
      </c>
      <c r="VX26" s="373" t="s">
        <v>956</v>
      </c>
      <c r="VY26" s="373" t="s">
        <v>957</v>
      </c>
      <c r="VZ26" s="373" t="s">
        <v>958</v>
      </c>
      <c r="WA26" s="373" t="s">
        <v>959</v>
      </c>
      <c r="WB26" s="373" t="s">
        <v>960</v>
      </c>
      <c r="WC26" s="373" t="s">
        <v>961</v>
      </c>
      <c r="WD26" s="373" t="s">
        <v>962</v>
      </c>
      <c r="WE26" s="373" t="s">
        <v>963</v>
      </c>
      <c r="WF26" s="373" t="s">
        <v>964</v>
      </c>
      <c r="WG26" s="373" t="s">
        <v>965</v>
      </c>
      <c r="WH26" s="373" t="s">
        <v>966</v>
      </c>
      <c r="WI26" s="373" t="s">
        <v>967</v>
      </c>
      <c r="WJ26" s="373" t="s">
        <v>968</v>
      </c>
      <c r="WK26" s="373" t="s">
        <v>969</v>
      </c>
      <c r="WL26" s="373" t="s">
        <v>970</v>
      </c>
      <c r="WM26" s="373" t="s">
        <v>971</v>
      </c>
      <c r="WN26" s="373" t="s">
        <v>972</v>
      </c>
      <c r="WO26" s="373" t="s">
        <v>973</v>
      </c>
      <c r="WP26" s="373" t="s">
        <v>974</v>
      </c>
      <c r="WQ26" s="373" t="s">
        <v>975</v>
      </c>
      <c r="WR26" s="373" t="s">
        <v>976</v>
      </c>
      <c r="WS26" s="373" t="s">
        <v>977</v>
      </c>
      <c r="WT26" s="373" t="s">
        <v>978</v>
      </c>
      <c r="WU26" s="377"/>
      <c r="WV26" s="373" t="s">
        <v>979</v>
      </c>
      <c r="WW26" s="373" t="s">
        <v>980</v>
      </c>
      <c r="WX26" s="373" t="s">
        <v>981</v>
      </c>
      <c r="WY26" s="373" t="s">
        <v>982</v>
      </c>
      <c r="WZ26" s="373" t="s">
        <v>983</v>
      </c>
      <c r="XA26" s="373" t="s">
        <v>984</v>
      </c>
      <c r="XB26" s="373" t="s">
        <v>985</v>
      </c>
      <c r="XC26" s="373" t="s">
        <v>986</v>
      </c>
      <c r="XD26" s="373" t="s">
        <v>987</v>
      </c>
      <c r="XE26" s="373" t="s">
        <v>988</v>
      </c>
      <c r="XF26" s="373" t="s">
        <v>989</v>
      </c>
      <c r="XG26" s="373" t="s">
        <v>990</v>
      </c>
      <c r="XH26" s="373" t="s">
        <v>991</v>
      </c>
      <c r="XI26" s="373" t="s">
        <v>992</v>
      </c>
      <c r="XJ26" s="373" t="s">
        <v>993</v>
      </c>
      <c r="XK26" s="373" t="s">
        <v>994</v>
      </c>
      <c r="XL26" s="373" t="s">
        <v>995</v>
      </c>
      <c r="XM26" s="373" t="s">
        <v>996</v>
      </c>
      <c r="XN26" s="373" t="s">
        <v>997</v>
      </c>
      <c r="XO26" s="373" t="s">
        <v>998</v>
      </c>
      <c r="XP26" s="373" t="s">
        <v>999</v>
      </c>
      <c r="XQ26" s="373" t="s">
        <v>1000</v>
      </c>
      <c r="XR26" s="373" t="s">
        <v>1001</v>
      </c>
      <c r="XS26" s="373" t="s">
        <v>1002</v>
      </c>
      <c r="XT26" s="373" t="s">
        <v>1003</v>
      </c>
      <c r="XU26" s="373" t="s">
        <v>1004</v>
      </c>
      <c r="XV26" s="373" t="s">
        <v>1005</v>
      </c>
      <c r="XW26" s="373" t="s">
        <v>1006</v>
      </c>
      <c r="XX26" s="373" t="s">
        <v>1007</v>
      </c>
      <c r="XY26" s="373" t="s">
        <v>1008</v>
      </c>
      <c r="XZ26" s="377"/>
      <c r="YA26" s="373" t="s">
        <v>1009</v>
      </c>
      <c r="YB26" s="373" t="s">
        <v>1010</v>
      </c>
      <c r="YC26" s="373" t="s">
        <v>1011</v>
      </c>
      <c r="YD26" s="373" t="s">
        <v>1012</v>
      </c>
      <c r="YE26" s="373" t="s">
        <v>1013</v>
      </c>
      <c r="YF26" s="373" t="s">
        <v>1014</v>
      </c>
      <c r="YG26" s="373" t="s">
        <v>1015</v>
      </c>
      <c r="YH26" s="373" t="s">
        <v>1016</v>
      </c>
      <c r="YI26" s="373" t="s">
        <v>1017</v>
      </c>
      <c r="YJ26" s="373" t="s">
        <v>1018</v>
      </c>
      <c r="YK26" s="373" t="s">
        <v>1019</v>
      </c>
      <c r="YL26" s="373" t="s">
        <v>1020</v>
      </c>
      <c r="YM26" s="373" t="s">
        <v>1021</v>
      </c>
      <c r="YN26" s="373" t="s">
        <v>1022</v>
      </c>
      <c r="YO26" s="373" t="s">
        <v>1023</v>
      </c>
      <c r="YP26" s="373" t="s">
        <v>1024</v>
      </c>
      <c r="YQ26" s="373" t="s">
        <v>1025</v>
      </c>
      <c r="YR26" s="373" t="s">
        <v>1026</v>
      </c>
      <c r="YS26" s="373" t="s">
        <v>1027</v>
      </c>
      <c r="YT26" s="373" t="s">
        <v>1028</v>
      </c>
      <c r="YU26" s="373" t="s">
        <v>1029</v>
      </c>
      <c r="YV26" s="373" t="s">
        <v>1030</v>
      </c>
      <c r="YW26" s="373" t="s">
        <v>1031</v>
      </c>
      <c r="YX26" s="373" t="s">
        <v>1032</v>
      </c>
      <c r="YY26" s="373" t="s">
        <v>1033</v>
      </c>
      <c r="YZ26" s="373" t="s">
        <v>1034</v>
      </c>
      <c r="ZA26" s="373" t="s">
        <v>1035</v>
      </c>
      <c r="ZB26" s="373" t="s">
        <v>1036</v>
      </c>
      <c r="ZC26" s="373" t="s">
        <v>1037</v>
      </c>
      <c r="ZD26" s="373" t="s">
        <v>1038</v>
      </c>
      <c r="ZE26" s="377"/>
      <c r="ZF26" s="373" t="s">
        <v>1039</v>
      </c>
      <c r="ZG26" s="373" t="s">
        <v>1040</v>
      </c>
      <c r="ZH26" s="373" t="s">
        <v>1041</v>
      </c>
      <c r="ZI26" s="373" t="s">
        <v>1042</v>
      </c>
      <c r="ZJ26" s="373" t="s">
        <v>1043</v>
      </c>
      <c r="ZK26" s="373" t="s">
        <v>1044</v>
      </c>
      <c r="ZL26" s="373" t="s">
        <v>1045</v>
      </c>
      <c r="ZM26" s="373" t="s">
        <v>1046</v>
      </c>
      <c r="ZN26" s="373" t="s">
        <v>1047</v>
      </c>
      <c r="ZO26" s="373" t="s">
        <v>1048</v>
      </c>
      <c r="ZP26" s="373" t="s">
        <v>1049</v>
      </c>
      <c r="ZQ26" s="373" t="s">
        <v>1050</v>
      </c>
      <c r="ZR26" s="373" t="s">
        <v>1051</v>
      </c>
      <c r="ZS26" s="373" t="s">
        <v>1052</v>
      </c>
      <c r="ZT26" s="373" t="s">
        <v>1053</v>
      </c>
      <c r="ZU26" s="373" t="s">
        <v>1054</v>
      </c>
      <c r="ZV26" s="373" t="s">
        <v>1055</v>
      </c>
      <c r="ZW26" s="373" t="s">
        <v>1056</v>
      </c>
      <c r="ZX26" s="373" t="s">
        <v>1057</v>
      </c>
      <c r="ZY26" s="373" t="s">
        <v>1058</v>
      </c>
      <c r="ZZ26" s="373" t="s">
        <v>1059</v>
      </c>
      <c r="AAA26" s="373" t="s">
        <v>1060</v>
      </c>
      <c r="AAB26" s="373" t="s">
        <v>1061</v>
      </c>
      <c r="AAC26" s="373" t="s">
        <v>1062</v>
      </c>
      <c r="AAD26" s="373" t="s">
        <v>1063</v>
      </c>
      <c r="AAE26" s="373" t="s">
        <v>1064</v>
      </c>
      <c r="AAF26" s="373" t="s">
        <v>1065</v>
      </c>
      <c r="AAG26" s="373" t="s">
        <v>1066</v>
      </c>
      <c r="AAH26" s="373" t="s">
        <v>1067</v>
      </c>
      <c r="AAI26" s="373" t="s">
        <v>1068</v>
      </c>
      <c r="AAJ26" s="377"/>
      <c r="AAK26" s="373" t="s">
        <v>1069</v>
      </c>
      <c r="AAL26" s="373" t="s">
        <v>1070</v>
      </c>
      <c r="AAM26" s="373" t="s">
        <v>1071</v>
      </c>
      <c r="AAN26" s="373" t="s">
        <v>1072</v>
      </c>
      <c r="AAO26" s="373" t="s">
        <v>1073</v>
      </c>
      <c r="AAP26" s="373" t="s">
        <v>1074</v>
      </c>
      <c r="AAQ26" s="373" t="s">
        <v>1075</v>
      </c>
      <c r="AAR26" s="373" t="s">
        <v>1076</v>
      </c>
      <c r="AAS26" s="373" t="s">
        <v>1077</v>
      </c>
      <c r="AAT26" s="373" t="s">
        <v>1078</v>
      </c>
      <c r="AAU26" s="373" t="s">
        <v>1079</v>
      </c>
      <c r="AAV26" s="373" t="s">
        <v>1080</v>
      </c>
      <c r="AAW26" s="373" t="s">
        <v>1081</v>
      </c>
      <c r="AAX26" s="373" t="s">
        <v>1082</v>
      </c>
      <c r="AAY26" s="373" t="s">
        <v>1083</v>
      </c>
      <c r="AAZ26" s="373" t="s">
        <v>1084</v>
      </c>
      <c r="ABA26" s="373" t="s">
        <v>1085</v>
      </c>
      <c r="ABB26" s="373" t="s">
        <v>1086</v>
      </c>
      <c r="ABC26" s="373" t="s">
        <v>1087</v>
      </c>
      <c r="ABD26" s="373" t="s">
        <v>1088</v>
      </c>
      <c r="ABE26" s="373" t="s">
        <v>1089</v>
      </c>
      <c r="ABF26" s="373" t="s">
        <v>1090</v>
      </c>
      <c r="ABG26" s="373" t="s">
        <v>1091</v>
      </c>
      <c r="ABH26" s="373" t="s">
        <v>1092</v>
      </c>
      <c r="ABI26" s="373" t="s">
        <v>1093</v>
      </c>
      <c r="ABJ26" s="373" t="s">
        <v>1094</v>
      </c>
      <c r="ABK26" s="373" t="s">
        <v>1095</v>
      </c>
      <c r="ABL26" s="373" t="s">
        <v>1096</v>
      </c>
      <c r="ABM26" s="373" t="s">
        <v>1097</v>
      </c>
      <c r="ABN26" s="373" t="s">
        <v>1098</v>
      </c>
    </row>
    <row r="27" spans="1:760" x14ac:dyDescent="0.25">
      <c r="D27" s="326"/>
      <c r="F27" s="327" t="s">
        <v>256</v>
      </c>
      <c r="G27" s="325" t="s">
        <v>269</v>
      </c>
      <c r="H27" s="325" t="s">
        <v>270</v>
      </c>
      <c r="I27" s="325" t="s">
        <v>271</v>
      </c>
      <c r="J27" s="325" t="s">
        <v>272</v>
      </c>
      <c r="K27" s="325" t="s">
        <v>273</v>
      </c>
      <c r="L27" s="325" t="s">
        <v>274</v>
      </c>
      <c r="M27" s="325" t="s">
        <v>275</v>
      </c>
      <c r="N27" s="325" t="s">
        <v>276</v>
      </c>
      <c r="O27" s="325" t="s">
        <v>277</v>
      </c>
      <c r="P27" s="325" t="s">
        <v>278</v>
      </c>
      <c r="Q27" s="325" t="s">
        <v>279</v>
      </c>
      <c r="R27" s="326" t="s">
        <v>267</v>
      </c>
      <c r="S27" s="325" t="s">
        <v>280</v>
      </c>
      <c r="T27" s="325" t="s">
        <v>384</v>
      </c>
      <c r="U27" s="325" t="s">
        <v>382</v>
      </c>
      <c r="V27" s="325" t="s">
        <v>281</v>
      </c>
      <c r="W27" s="325" t="s">
        <v>1099</v>
      </c>
      <c r="X27" s="325" t="s">
        <v>379</v>
      </c>
      <c r="Y27" s="325" t="s">
        <v>1100</v>
      </c>
      <c r="Z27" s="325" t="s">
        <v>1101</v>
      </c>
      <c r="AA27" s="325" t="s">
        <v>1102</v>
      </c>
      <c r="AB27" s="325" t="s">
        <v>1103</v>
      </c>
      <c r="AC27" s="325" t="s">
        <v>1104</v>
      </c>
      <c r="AD27" s="325" t="s">
        <v>1105</v>
      </c>
      <c r="AE27" s="325" t="s">
        <v>1106</v>
      </c>
      <c r="AF27" s="325" t="s">
        <v>1107</v>
      </c>
      <c r="AG27" s="325" t="s">
        <v>1108</v>
      </c>
      <c r="AH27" s="325" t="s">
        <v>1109</v>
      </c>
      <c r="AI27" s="325" t="s">
        <v>380</v>
      </c>
      <c r="AJ27" s="325" t="s">
        <v>1110</v>
      </c>
      <c r="AK27" s="325" t="s">
        <v>1111</v>
      </c>
      <c r="AL27" s="325" t="s">
        <v>1112</v>
      </c>
      <c r="AM27" s="325" t="s">
        <v>1113</v>
      </c>
      <c r="AN27" s="325" t="s">
        <v>1114</v>
      </c>
      <c r="AO27" s="325" t="s">
        <v>404</v>
      </c>
      <c r="AP27" s="325" t="s">
        <v>1115</v>
      </c>
      <c r="AQ27" s="325" t="s">
        <v>1116</v>
      </c>
      <c r="AR27" s="325" t="s">
        <v>282</v>
      </c>
      <c r="AS27" s="325" t="s">
        <v>381</v>
      </c>
      <c r="AT27" s="325" t="s">
        <v>1117</v>
      </c>
      <c r="AU27" s="325" t="s">
        <v>1118</v>
      </c>
      <c r="AV27" s="325" t="s">
        <v>1119</v>
      </c>
      <c r="AW27" s="325" t="s">
        <v>1120</v>
      </c>
      <c r="AX27" s="325" t="s">
        <v>1121</v>
      </c>
      <c r="AY27" s="325" t="s">
        <v>1122</v>
      </c>
      <c r="AZ27" s="325" t="s">
        <v>1123</v>
      </c>
      <c r="BA27" s="325" t="s">
        <v>1124</v>
      </c>
      <c r="BB27" s="325" t="s">
        <v>283</v>
      </c>
      <c r="BC27" s="325" t="s">
        <v>1125</v>
      </c>
      <c r="BD27" s="325" t="s">
        <v>1126</v>
      </c>
      <c r="BE27" s="325" t="s">
        <v>1127</v>
      </c>
      <c r="BF27" s="325" t="s">
        <v>413</v>
      </c>
      <c r="BG27" s="325" t="s">
        <v>1128</v>
      </c>
      <c r="BH27" s="340" t="s">
        <v>1129</v>
      </c>
      <c r="BI27" s="325" t="s">
        <v>1130</v>
      </c>
      <c r="BJ27" s="341" t="s">
        <v>1131</v>
      </c>
      <c r="BK27" s="341" t="s">
        <v>1132</v>
      </c>
      <c r="BL27" s="341" t="s">
        <v>1133</v>
      </c>
      <c r="BM27" s="341" t="s">
        <v>1134</v>
      </c>
      <c r="BN27" s="325" t="s">
        <v>1135</v>
      </c>
      <c r="BO27" s="325" t="s">
        <v>1136</v>
      </c>
      <c r="BP27" s="325" t="s">
        <v>1137</v>
      </c>
      <c r="BQ27" s="325" t="s">
        <v>1138</v>
      </c>
      <c r="BR27" s="325" t="s">
        <v>1139</v>
      </c>
      <c r="BS27" s="325" t="s">
        <v>1140</v>
      </c>
      <c r="BT27" s="325" t="s">
        <v>1141</v>
      </c>
      <c r="BU27" s="325" t="s">
        <v>1142</v>
      </c>
      <c r="BV27" s="325" t="s">
        <v>1143</v>
      </c>
      <c r="BW27" s="325" t="s">
        <v>1144</v>
      </c>
      <c r="BX27" s="325" t="s">
        <v>1145</v>
      </c>
      <c r="BY27" s="325" t="s">
        <v>1146</v>
      </c>
      <c r="BZ27" s="325" t="s">
        <v>1147</v>
      </c>
      <c r="CA27" s="325" t="s">
        <v>1148</v>
      </c>
      <c r="CB27" s="325" t="s">
        <v>1149</v>
      </c>
      <c r="CC27" s="325" t="s">
        <v>1150</v>
      </c>
      <c r="CD27" s="325" t="s">
        <v>1151</v>
      </c>
      <c r="CE27" s="325" t="s">
        <v>1152</v>
      </c>
      <c r="CF27" s="325" t="s">
        <v>1153</v>
      </c>
      <c r="CG27" s="325" t="s">
        <v>1154</v>
      </c>
      <c r="CH27" s="325" t="s">
        <v>1155</v>
      </c>
      <c r="CI27" s="325" t="s">
        <v>1156</v>
      </c>
      <c r="CJ27" s="325" t="s">
        <v>1157</v>
      </c>
      <c r="CK27" s="325" t="s">
        <v>1158</v>
      </c>
      <c r="CL27" s="325" t="s">
        <v>1159</v>
      </c>
      <c r="CM27" s="325" t="s">
        <v>1160</v>
      </c>
      <c r="CN27" s="325" t="s">
        <v>1161</v>
      </c>
      <c r="CO27" s="325" t="s">
        <v>1162</v>
      </c>
      <c r="CP27" s="325" t="s">
        <v>1163</v>
      </c>
      <c r="CQ27" s="325" t="s">
        <v>1164</v>
      </c>
      <c r="CR27" s="325" t="s">
        <v>1165</v>
      </c>
      <c r="CS27" s="325" t="s">
        <v>1166</v>
      </c>
      <c r="CT27" s="325" t="s">
        <v>1167</v>
      </c>
      <c r="CU27" s="325" t="s">
        <v>1168</v>
      </c>
      <c r="CV27" s="325" t="s">
        <v>1169</v>
      </c>
      <c r="CW27" s="325" t="s">
        <v>1170</v>
      </c>
      <c r="CX27" s="325" t="s">
        <v>1171</v>
      </c>
      <c r="CY27" s="325" t="s">
        <v>1172</v>
      </c>
      <c r="CZ27" s="325" t="s">
        <v>1173</v>
      </c>
      <c r="DA27" s="325" t="s">
        <v>1174</v>
      </c>
      <c r="DB27" s="325" t="s">
        <v>1175</v>
      </c>
      <c r="DC27" s="325" t="s">
        <v>1176</v>
      </c>
      <c r="DD27" s="325" t="s">
        <v>1177</v>
      </c>
      <c r="DE27" s="325" t="s">
        <v>1178</v>
      </c>
      <c r="DF27" s="325" t="s">
        <v>1179</v>
      </c>
      <c r="DG27" s="325" t="s">
        <v>1180</v>
      </c>
      <c r="DH27" s="325" t="s">
        <v>1181</v>
      </c>
      <c r="DI27" s="325" t="s">
        <v>1182</v>
      </c>
      <c r="DJ27" s="325" t="s">
        <v>1183</v>
      </c>
      <c r="DK27" s="325" t="s">
        <v>1184</v>
      </c>
      <c r="DL27" s="325" t="s">
        <v>1185</v>
      </c>
      <c r="DM27" s="325" t="s">
        <v>1186</v>
      </c>
      <c r="DN27" s="325" t="s">
        <v>1187</v>
      </c>
      <c r="DO27" s="325" t="s">
        <v>1188</v>
      </c>
      <c r="DP27" s="325" t="s">
        <v>1189</v>
      </c>
      <c r="DQ27" s="325" t="s">
        <v>1190</v>
      </c>
      <c r="DR27" s="325" t="s">
        <v>1191</v>
      </c>
      <c r="DS27" s="342" t="s">
        <v>1192</v>
      </c>
      <c r="DT27" s="325" t="s">
        <v>1193</v>
      </c>
      <c r="DU27" s="325" t="s">
        <v>1194</v>
      </c>
      <c r="DV27" s="325" t="s">
        <v>1195</v>
      </c>
      <c r="DW27" s="325" t="s">
        <v>1196</v>
      </c>
      <c r="DX27" s="325" t="s">
        <v>1197</v>
      </c>
      <c r="DY27" s="325" t="s">
        <v>1198</v>
      </c>
      <c r="DZ27" s="325" t="s">
        <v>1199</v>
      </c>
      <c r="EA27" s="325" t="s">
        <v>1200</v>
      </c>
      <c r="EB27" s="325" t="s">
        <v>1201</v>
      </c>
      <c r="EC27" s="325" t="s">
        <v>1202</v>
      </c>
      <c r="ED27" s="325" t="s">
        <v>1203</v>
      </c>
      <c r="EE27" s="325" t="s">
        <v>1204</v>
      </c>
      <c r="EF27" s="325" t="s">
        <v>1205</v>
      </c>
      <c r="EG27" s="325" t="s">
        <v>1206</v>
      </c>
      <c r="EH27" s="325" t="s">
        <v>1207</v>
      </c>
      <c r="EI27" s="325" t="s">
        <v>1208</v>
      </c>
      <c r="EJ27" s="325" t="s">
        <v>1209</v>
      </c>
      <c r="EK27" s="325" t="s">
        <v>1210</v>
      </c>
      <c r="EL27" s="325" t="s">
        <v>1211</v>
      </c>
      <c r="EM27" s="325" t="s">
        <v>1212</v>
      </c>
      <c r="EN27" s="325" t="s">
        <v>1213</v>
      </c>
      <c r="EO27" s="325" t="s">
        <v>1214</v>
      </c>
      <c r="EP27" s="325" t="s">
        <v>1215</v>
      </c>
      <c r="EQ27" s="325" t="s">
        <v>1216</v>
      </c>
      <c r="ER27" s="325" t="s">
        <v>1217</v>
      </c>
      <c r="ES27" s="325" t="s">
        <v>1218</v>
      </c>
      <c r="ET27" s="325" t="s">
        <v>1219</v>
      </c>
      <c r="EU27" s="325" t="s">
        <v>1220</v>
      </c>
      <c r="EV27" s="325" t="s">
        <v>1221</v>
      </c>
      <c r="EW27" s="325" t="s">
        <v>1222</v>
      </c>
      <c r="EX27" s="325"/>
      <c r="EY27" s="325"/>
      <c r="EZ27" s="325"/>
      <c r="FA27" s="325"/>
      <c r="FB27" s="325"/>
      <c r="FC27" s="325"/>
      <c r="FD27" s="325"/>
      <c r="FE27" s="325"/>
      <c r="FF27" s="325"/>
      <c r="FG27" s="325"/>
      <c r="FH27" s="325"/>
      <c r="FI27" s="325"/>
      <c r="FJ27" s="325"/>
      <c r="FK27" s="325"/>
      <c r="FL27" s="325"/>
      <c r="FM27" s="325"/>
      <c r="FN27" s="325"/>
      <c r="FO27" s="325"/>
      <c r="FP27" s="325"/>
      <c r="FQ27" s="325"/>
      <c r="FR27" s="325"/>
      <c r="FS27" s="325"/>
      <c r="FT27" s="325"/>
      <c r="FU27" s="325"/>
      <c r="FV27" s="325"/>
      <c r="FW27" s="325"/>
      <c r="FX27" s="325"/>
      <c r="FY27" s="325"/>
      <c r="FZ27" s="325"/>
      <c r="GA27" s="325"/>
      <c r="GB27" s="325"/>
      <c r="GC27" s="325"/>
      <c r="GD27" s="325"/>
      <c r="GE27" s="325"/>
      <c r="GF27" s="325"/>
      <c r="GG27" s="325"/>
      <c r="GH27" s="325"/>
      <c r="GI27" s="325"/>
      <c r="GJ27" s="325"/>
      <c r="GK27" s="325"/>
      <c r="GL27" s="325"/>
      <c r="GM27" s="325"/>
      <c r="GN27" s="325"/>
      <c r="GO27" s="325"/>
      <c r="GP27" s="325"/>
      <c r="GQ27" s="325"/>
      <c r="GR27" s="325"/>
      <c r="GS27" s="325"/>
      <c r="GT27" s="325"/>
      <c r="GU27" s="325"/>
      <c r="GV27" s="325"/>
      <c r="GW27" s="325"/>
      <c r="GX27" s="325"/>
      <c r="GY27" s="325"/>
      <c r="GZ27" s="325"/>
      <c r="HA27" s="325"/>
      <c r="HB27" s="325"/>
      <c r="HC27" s="325"/>
      <c r="HD27" s="325"/>
      <c r="HE27" s="325"/>
      <c r="HF27" s="325"/>
      <c r="HG27" s="325"/>
      <c r="HH27" s="325"/>
      <c r="HI27" s="325"/>
      <c r="HJ27" s="325" t="str">
        <f t="shared" ref="HJ27:IL27" si="50">"Future "&amp;HJ26</f>
        <v>Future Future Opex Risk (2026)</v>
      </c>
      <c r="HK27" s="325" t="str">
        <f t="shared" si="50"/>
        <v>Future Future Opex Risk (2027)</v>
      </c>
      <c r="HL27" s="325" t="str">
        <f t="shared" si="50"/>
        <v>Future Future Opex Risk (2028)</v>
      </c>
      <c r="HM27" s="325" t="str">
        <f t="shared" si="50"/>
        <v>Future Future Opex Risk (2029)</v>
      </c>
      <c r="HN27" s="325" t="str">
        <f t="shared" si="50"/>
        <v>Future Future Opex Risk (2030)</v>
      </c>
      <c r="HO27" s="325" t="str">
        <f t="shared" si="50"/>
        <v>Future Future Opex Risk (2031)</v>
      </c>
      <c r="HP27" s="325" t="str">
        <f t="shared" si="50"/>
        <v>Future Future Opex Risk (2032)</v>
      </c>
      <c r="HQ27" s="325" t="str">
        <f t="shared" si="50"/>
        <v>Future Future Opex Risk (2033)</v>
      </c>
      <c r="HR27" s="325" t="str">
        <f t="shared" si="50"/>
        <v>Future Future Opex Risk (2034)</v>
      </c>
      <c r="HS27" s="325" t="str">
        <f t="shared" si="50"/>
        <v>Future Future Opex Risk (2035)</v>
      </c>
      <c r="HT27" s="325" t="str">
        <f t="shared" si="50"/>
        <v>Future Future Opex Risk (2036)</v>
      </c>
      <c r="HU27" s="325" t="str">
        <f t="shared" si="50"/>
        <v>Future Future Opex Risk (2037)</v>
      </c>
      <c r="HV27" s="325" t="str">
        <f t="shared" si="50"/>
        <v>Future Future Opex Risk (2038)</v>
      </c>
      <c r="HW27" s="325" t="str">
        <f t="shared" si="50"/>
        <v>Future Future Opex Risk (2039)</v>
      </c>
      <c r="HX27" s="325" t="str">
        <f t="shared" si="50"/>
        <v>Future Future Opex Risk (2040)</v>
      </c>
      <c r="HY27" s="325" t="str">
        <f t="shared" si="50"/>
        <v>Future Future Opex Risk (2041)</v>
      </c>
      <c r="HZ27" s="325" t="str">
        <f t="shared" si="50"/>
        <v>Future Future Opex Risk (2042)</v>
      </c>
      <c r="IA27" s="325" t="str">
        <f t="shared" si="50"/>
        <v>Future Future Opex Risk (2043)</v>
      </c>
      <c r="IB27" s="325" t="str">
        <f t="shared" si="50"/>
        <v>Future Future Opex Risk (2044)</v>
      </c>
      <c r="IC27" s="325" t="str">
        <f t="shared" si="50"/>
        <v>Future Future Opex Risk (2045)</v>
      </c>
      <c r="ID27" s="325" t="str">
        <f t="shared" si="50"/>
        <v>Future Future Opex Risk (2046)</v>
      </c>
      <c r="IE27" s="325" t="str">
        <f t="shared" si="50"/>
        <v>Future Future Opex Risk (2047)</v>
      </c>
      <c r="IF27" s="325" t="str">
        <f t="shared" si="50"/>
        <v>Future Future Opex Risk (2048)</v>
      </c>
      <c r="IG27" s="325" t="str">
        <f t="shared" si="50"/>
        <v>Future Future Opex Risk (2049)</v>
      </c>
      <c r="IH27" s="325" t="str">
        <f t="shared" si="50"/>
        <v>Future Future Opex Risk (2050)</v>
      </c>
      <c r="II27" s="325" t="str">
        <f t="shared" si="50"/>
        <v>Future Future Opex Risk (2051)</v>
      </c>
      <c r="IJ27" s="325" t="str">
        <f t="shared" si="50"/>
        <v>Future Future Opex Risk (2052)</v>
      </c>
      <c r="IK27" s="325" t="str">
        <f t="shared" si="50"/>
        <v>Future Future Opex Risk (2053)</v>
      </c>
      <c r="IL27" s="325" t="str">
        <f t="shared" si="50"/>
        <v>Future Future Opex Risk (2054)</v>
      </c>
      <c r="IM27" s="325" t="s">
        <v>1223</v>
      </c>
      <c r="IN27" s="325" t="s">
        <v>1224</v>
      </c>
      <c r="IO27" s="325" t="s">
        <v>1225</v>
      </c>
      <c r="IP27" s="325" t="s">
        <v>1226</v>
      </c>
      <c r="IQ27" s="325" t="s">
        <v>1227</v>
      </c>
      <c r="IR27" s="325" t="s">
        <v>1228</v>
      </c>
      <c r="IS27" s="325" t="s">
        <v>1229</v>
      </c>
      <c r="IT27" s="325" t="s">
        <v>1230</v>
      </c>
      <c r="IU27" s="325" t="s">
        <v>1231</v>
      </c>
      <c r="IV27" s="325" t="s">
        <v>1232</v>
      </c>
      <c r="IW27" s="325" t="s">
        <v>1233</v>
      </c>
      <c r="IX27" s="325" t="s">
        <v>1234</v>
      </c>
      <c r="IY27" s="325" t="s">
        <v>1235</v>
      </c>
      <c r="IZ27" s="325" t="s">
        <v>1236</v>
      </c>
      <c r="JA27" s="325" t="s">
        <v>1237</v>
      </c>
      <c r="JB27" s="325" t="s">
        <v>1238</v>
      </c>
      <c r="JC27" s="325" t="s">
        <v>1239</v>
      </c>
      <c r="JD27" s="325" t="s">
        <v>1240</v>
      </c>
      <c r="JE27" s="325" t="s">
        <v>1241</v>
      </c>
      <c r="JF27" s="325" t="s">
        <v>1242</v>
      </c>
      <c r="JG27" s="325" t="s">
        <v>1243</v>
      </c>
      <c r="JH27" s="325" t="s">
        <v>1244</v>
      </c>
      <c r="JI27" s="325" t="s">
        <v>1245</v>
      </c>
      <c r="JJ27" s="325" t="s">
        <v>1246</v>
      </c>
      <c r="JK27" s="325" t="s">
        <v>1247</v>
      </c>
      <c r="JL27" s="325" t="s">
        <v>1248</v>
      </c>
      <c r="JM27" s="325" t="s">
        <v>1249</v>
      </c>
      <c r="JN27" s="325" t="s">
        <v>1250</v>
      </c>
      <c r="JO27" s="325" t="s">
        <v>1251</v>
      </c>
      <c r="JP27" s="325" t="s">
        <v>1252</v>
      </c>
      <c r="JQ27" s="325" t="s">
        <v>1253</v>
      </c>
      <c r="JR27" s="325" t="s">
        <v>1254</v>
      </c>
      <c r="JS27" s="325" t="s">
        <v>1255</v>
      </c>
      <c r="JT27" s="325" t="s">
        <v>1256</v>
      </c>
      <c r="JU27" s="325" t="s">
        <v>1257</v>
      </c>
      <c r="JV27" s="325" t="s">
        <v>1258</v>
      </c>
      <c r="JW27" s="325" t="s">
        <v>1259</v>
      </c>
      <c r="JX27" s="325" t="s">
        <v>1260</v>
      </c>
      <c r="JY27" s="325" t="s">
        <v>1261</v>
      </c>
      <c r="JZ27" s="325" t="s">
        <v>1262</v>
      </c>
      <c r="KA27" s="325" t="s">
        <v>1263</v>
      </c>
      <c r="KB27" s="325" t="s">
        <v>1264</v>
      </c>
      <c r="KC27" s="325" t="s">
        <v>1265</v>
      </c>
      <c r="KD27" s="325" t="s">
        <v>1266</v>
      </c>
      <c r="KE27" s="325" t="s">
        <v>1267</v>
      </c>
      <c r="KF27" s="325" t="s">
        <v>1268</v>
      </c>
      <c r="KG27" s="325" t="s">
        <v>1269</v>
      </c>
      <c r="KH27" s="325" t="s">
        <v>1270</v>
      </c>
      <c r="KI27" s="325" t="s">
        <v>1271</v>
      </c>
      <c r="KJ27" s="325" t="s">
        <v>1272</v>
      </c>
      <c r="KK27" s="325" t="s">
        <v>1273</v>
      </c>
      <c r="KL27" s="325" t="s">
        <v>1274</v>
      </c>
      <c r="KM27" s="325" t="s">
        <v>1275</v>
      </c>
      <c r="KN27" s="325" t="s">
        <v>1276</v>
      </c>
      <c r="KO27" s="325" t="s">
        <v>1277</v>
      </c>
      <c r="KP27" s="325" t="s">
        <v>1278</v>
      </c>
      <c r="KQ27" s="325" t="s">
        <v>1279</v>
      </c>
      <c r="KR27" s="325" t="s">
        <v>1280</v>
      </c>
      <c r="KS27" s="325" t="s">
        <v>1281</v>
      </c>
      <c r="KT27" s="325" t="s">
        <v>1282</v>
      </c>
      <c r="KU27" s="325" t="s">
        <v>1283</v>
      </c>
      <c r="KV27" s="325" t="s">
        <v>1284</v>
      </c>
      <c r="KW27" s="343" t="s">
        <v>1285</v>
      </c>
      <c r="KX27" s="325" t="s">
        <v>1286</v>
      </c>
      <c r="KY27" s="325" t="s">
        <v>1287</v>
      </c>
      <c r="KZ27" s="325" t="s">
        <v>1288</v>
      </c>
      <c r="LA27" s="325" t="s">
        <v>1289</v>
      </c>
      <c r="LB27" s="325" t="s">
        <v>1290</v>
      </c>
      <c r="LC27" s="325" t="s">
        <v>1291</v>
      </c>
      <c r="LD27" s="325" t="s">
        <v>1292</v>
      </c>
      <c r="LE27" s="325" t="s">
        <v>1293</v>
      </c>
      <c r="LF27" s="325" t="s">
        <v>1294</v>
      </c>
      <c r="LG27" s="325" t="s">
        <v>1295</v>
      </c>
      <c r="LH27" s="325" t="s">
        <v>1296</v>
      </c>
      <c r="LI27" s="325" t="s">
        <v>1297</v>
      </c>
      <c r="LJ27" s="325" t="s">
        <v>1298</v>
      </c>
      <c r="LK27" s="325" t="s">
        <v>1299</v>
      </c>
      <c r="LL27" s="325" t="s">
        <v>1300</v>
      </c>
      <c r="LM27" s="325" t="s">
        <v>1301</v>
      </c>
      <c r="LN27" s="325" t="s">
        <v>1302</v>
      </c>
      <c r="LO27" s="325" t="s">
        <v>1303</v>
      </c>
      <c r="LP27" s="325" t="s">
        <v>1304</v>
      </c>
      <c r="LQ27" s="325" t="s">
        <v>1305</v>
      </c>
      <c r="LR27" s="325" t="s">
        <v>1306</v>
      </c>
      <c r="LS27" s="325" t="s">
        <v>1307</v>
      </c>
      <c r="LT27" s="325" t="s">
        <v>1308</v>
      </c>
      <c r="LU27" s="325" t="s">
        <v>1309</v>
      </c>
      <c r="LV27" s="325" t="s">
        <v>1310</v>
      </c>
      <c r="LW27" s="325" t="s">
        <v>1311</v>
      </c>
      <c r="LX27" s="325" t="s">
        <v>1312</v>
      </c>
      <c r="LY27" s="325" t="s">
        <v>1313</v>
      </c>
      <c r="LZ27" s="325" t="s">
        <v>1314</v>
      </c>
      <c r="MA27" s="325" t="s">
        <v>1315</v>
      </c>
      <c r="MB27" s="343" t="s">
        <v>1316</v>
      </c>
      <c r="MC27" s="325" t="s">
        <v>1317</v>
      </c>
      <c r="MD27" s="325" t="s">
        <v>1318</v>
      </c>
      <c r="ME27" s="325" t="s">
        <v>1319</v>
      </c>
      <c r="MF27" s="325" t="s">
        <v>1320</v>
      </c>
      <c r="MG27" s="325" t="s">
        <v>1321</v>
      </c>
      <c r="MH27" s="325" t="s">
        <v>1322</v>
      </c>
      <c r="MI27" s="325" t="s">
        <v>1323</v>
      </c>
      <c r="MJ27" s="325" t="s">
        <v>1324</v>
      </c>
      <c r="MK27" s="325" t="s">
        <v>1325</v>
      </c>
      <c r="ML27" s="325" t="s">
        <v>1326</v>
      </c>
      <c r="MM27" s="325" t="s">
        <v>1327</v>
      </c>
      <c r="MN27" s="325" t="s">
        <v>1328</v>
      </c>
      <c r="MO27" s="325" t="s">
        <v>1329</v>
      </c>
      <c r="MP27" s="325" t="s">
        <v>1330</v>
      </c>
      <c r="MQ27" s="325" t="s">
        <v>1331</v>
      </c>
      <c r="MR27" s="325" t="s">
        <v>1332</v>
      </c>
      <c r="MS27" s="325" t="s">
        <v>1333</v>
      </c>
      <c r="MT27" s="325" t="s">
        <v>1334</v>
      </c>
      <c r="MU27" s="325" t="s">
        <v>1335</v>
      </c>
      <c r="MV27" s="325" t="s">
        <v>1336</v>
      </c>
      <c r="MW27" s="325" t="s">
        <v>1337</v>
      </c>
      <c r="MX27" s="325" t="s">
        <v>1338</v>
      </c>
      <c r="MY27" s="325" t="s">
        <v>1339</v>
      </c>
      <c r="MZ27" s="325" t="s">
        <v>1340</v>
      </c>
      <c r="NA27" s="325" t="s">
        <v>1341</v>
      </c>
      <c r="NB27" s="325" t="s">
        <v>1342</v>
      </c>
      <c r="NC27" s="325" t="s">
        <v>1343</v>
      </c>
      <c r="ND27" s="325" t="s">
        <v>1344</v>
      </c>
      <c r="NE27" s="325" t="s">
        <v>1345</v>
      </c>
      <c r="NF27" s="325" t="s">
        <v>1346</v>
      </c>
      <c r="NG27" s="343" t="s">
        <v>1347</v>
      </c>
      <c r="NH27" s="325" t="s">
        <v>1348</v>
      </c>
      <c r="NI27" s="325" t="s">
        <v>1349</v>
      </c>
      <c r="NJ27" s="325" t="s">
        <v>1350</v>
      </c>
      <c r="NK27" s="325" t="s">
        <v>1351</v>
      </c>
      <c r="NL27" s="325" t="s">
        <v>1352</v>
      </c>
      <c r="NM27" s="325" t="s">
        <v>1353</v>
      </c>
      <c r="NN27" s="325" t="s">
        <v>1354</v>
      </c>
      <c r="NO27" s="325" t="s">
        <v>1355</v>
      </c>
      <c r="NP27" s="325" t="s">
        <v>1356</v>
      </c>
      <c r="NQ27" s="325" t="s">
        <v>1357</v>
      </c>
      <c r="NR27" s="325" t="s">
        <v>1358</v>
      </c>
      <c r="NS27" s="325" t="s">
        <v>1359</v>
      </c>
      <c r="NT27" s="325" t="s">
        <v>1360</v>
      </c>
      <c r="NU27" s="325" t="s">
        <v>1361</v>
      </c>
      <c r="NV27" s="325" t="s">
        <v>1362</v>
      </c>
      <c r="NW27" s="325" t="s">
        <v>1363</v>
      </c>
      <c r="NX27" s="325" t="s">
        <v>1364</v>
      </c>
      <c r="NY27" s="325" t="s">
        <v>1365</v>
      </c>
      <c r="NZ27" s="325" t="s">
        <v>1366</v>
      </c>
      <c r="OA27" s="325" t="s">
        <v>1367</v>
      </c>
      <c r="OB27" s="325" t="s">
        <v>1368</v>
      </c>
      <c r="OC27" s="325" t="s">
        <v>1369</v>
      </c>
      <c r="OD27" s="325" t="s">
        <v>1370</v>
      </c>
      <c r="OE27" s="325" t="s">
        <v>1371</v>
      </c>
      <c r="OF27" s="325" t="s">
        <v>1372</v>
      </c>
      <c r="OG27" s="325" t="s">
        <v>1373</v>
      </c>
      <c r="OH27" s="325" t="s">
        <v>1374</v>
      </c>
      <c r="OI27" s="325" t="s">
        <v>1375</v>
      </c>
      <c r="OJ27" s="325" t="s">
        <v>1376</v>
      </c>
      <c r="OK27" s="325" t="s">
        <v>1377</v>
      </c>
      <c r="OL27" s="325" t="s">
        <v>1378</v>
      </c>
      <c r="OM27" s="325" t="s">
        <v>1379</v>
      </c>
      <c r="ON27" s="325" t="s">
        <v>1380</v>
      </c>
      <c r="OO27" s="325" t="s">
        <v>1381</v>
      </c>
      <c r="OP27" s="325" t="s">
        <v>1382</v>
      </c>
      <c r="OQ27" s="325" t="s">
        <v>1383</v>
      </c>
      <c r="OR27" s="325" t="s">
        <v>1384</v>
      </c>
      <c r="OS27" s="325" t="s">
        <v>1385</v>
      </c>
      <c r="OT27" s="325" t="s">
        <v>1386</v>
      </c>
      <c r="OU27" s="325" t="s">
        <v>1387</v>
      </c>
      <c r="OV27" s="325" t="s">
        <v>1388</v>
      </c>
      <c r="OW27" s="325" t="s">
        <v>1389</v>
      </c>
      <c r="OX27" s="325" t="s">
        <v>1390</v>
      </c>
      <c r="OY27" s="325" t="s">
        <v>1391</v>
      </c>
      <c r="OZ27" s="325" t="s">
        <v>1392</v>
      </c>
      <c r="PA27" s="325" t="s">
        <v>1393</v>
      </c>
      <c r="PB27" s="325" t="s">
        <v>1394</v>
      </c>
      <c r="PC27" s="325" t="s">
        <v>1395</v>
      </c>
      <c r="PD27" s="325" t="s">
        <v>1396</v>
      </c>
      <c r="PE27" s="325" t="s">
        <v>1397</v>
      </c>
      <c r="PF27" s="325" t="s">
        <v>1398</v>
      </c>
      <c r="PG27" s="325" t="s">
        <v>1399</v>
      </c>
      <c r="PH27" s="325" t="s">
        <v>1400</v>
      </c>
      <c r="PI27" s="325" t="s">
        <v>1401</v>
      </c>
      <c r="PJ27" s="325" t="s">
        <v>1402</v>
      </c>
      <c r="PK27" s="325" t="s">
        <v>1403</v>
      </c>
      <c r="PL27" s="325" t="s">
        <v>1404</v>
      </c>
      <c r="PM27" s="325" t="s">
        <v>1405</v>
      </c>
      <c r="PN27" s="325" t="s">
        <v>1406</v>
      </c>
      <c r="PO27" s="325" t="s">
        <v>1407</v>
      </c>
      <c r="PP27" s="325" t="s">
        <v>1408</v>
      </c>
      <c r="PQ27" s="325" t="s">
        <v>1409</v>
      </c>
      <c r="PR27" s="325" t="s">
        <v>1410</v>
      </c>
      <c r="PS27" s="325" t="s">
        <v>1411</v>
      </c>
      <c r="PT27" s="325" t="s">
        <v>1412</v>
      </c>
      <c r="PU27" s="325" t="s">
        <v>1413</v>
      </c>
      <c r="PV27" s="325" t="s">
        <v>1414</v>
      </c>
      <c r="PW27" s="325" t="s">
        <v>1415</v>
      </c>
      <c r="PX27" s="325" t="s">
        <v>1416</v>
      </c>
      <c r="PY27" s="325" t="s">
        <v>1417</v>
      </c>
      <c r="PZ27" s="325" t="s">
        <v>1418</v>
      </c>
      <c r="QA27" s="325" t="s">
        <v>1419</v>
      </c>
      <c r="QB27" s="325" t="s">
        <v>1420</v>
      </c>
      <c r="QC27" s="325" t="s">
        <v>1421</v>
      </c>
      <c r="QD27" s="325" t="s">
        <v>1422</v>
      </c>
      <c r="QE27" s="325" t="s">
        <v>1423</v>
      </c>
      <c r="QF27" s="325" t="s">
        <v>1424</v>
      </c>
      <c r="QG27" s="325" t="s">
        <v>1425</v>
      </c>
      <c r="QH27" s="325" t="s">
        <v>1426</v>
      </c>
      <c r="QI27" s="325" t="s">
        <v>1427</v>
      </c>
      <c r="QJ27" s="325" t="s">
        <v>1428</v>
      </c>
      <c r="QK27" s="325" t="s">
        <v>1429</v>
      </c>
      <c r="QL27" s="325" t="s">
        <v>1430</v>
      </c>
      <c r="QM27" s="325" t="s">
        <v>1431</v>
      </c>
      <c r="QN27" s="325" t="s">
        <v>1432</v>
      </c>
      <c r="QO27" s="325" t="s">
        <v>1433</v>
      </c>
      <c r="QP27" s="325" t="s">
        <v>1434</v>
      </c>
      <c r="QQ27" s="325" t="s">
        <v>1435</v>
      </c>
      <c r="QR27" s="325" t="s">
        <v>1436</v>
      </c>
      <c r="QS27" s="325" t="s">
        <v>1437</v>
      </c>
      <c r="QT27" s="325" t="s">
        <v>1438</v>
      </c>
      <c r="QU27" s="325" t="s">
        <v>1439</v>
      </c>
      <c r="QV27" s="342" t="s">
        <v>1440</v>
      </c>
      <c r="QW27" s="325" t="s">
        <v>1441</v>
      </c>
      <c r="QX27" s="325" t="s">
        <v>1442</v>
      </c>
      <c r="QY27" s="325" t="s">
        <v>1443</v>
      </c>
      <c r="QZ27" s="325" t="s">
        <v>1444</v>
      </c>
      <c r="RA27" s="325" t="s">
        <v>1445</v>
      </c>
      <c r="RB27" s="325" t="s">
        <v>1446</v>
      </c>
      <c r="RC27" s="325" t="s">
        <v>1447</v>
      </c>
      <c r="RD27" s="325" t="s">
        <v>1448</v>
      </c>
      <c r="RE27" s="325" t="s">
        <v>1449</v>
      </c>
      <c r="RF27" s="325" t="s">
        <v>1450</v>
      </c>
      <c r="RG27" s="325" t="s">
        <v>1451</v>
      </c>
      <c r="RH27" s="325" t="s">
        <v>1452</v>
      </c>
      <c r="RI27" s="325" t="s">
        <v>1453</v>
      </c>
      <c r="RJ27" s="325" t="s">
        <v>1454</v>
      </c>
      <c r="RK27" s="325" t="s">
        <v>1455</v>
      </c>
      <c r="RL27" s="325" t="s">
        <v>1456</v>
      </c>
      <c r="RM27" s="325" t="s">
        <v>1457</v>
      </c>
      <c r="RN27" s="325" t="s">
        <v>1458</v>
      </c>
      <c r="RO27" s="325" t="s">
        <v>1459</v>
      </c>
      <c r="RP27" s="325" t="s">
        <v>1460</v>
      </c>
      <c r="RQ27" s="325" t="s">
        <v>1461</v>
      </c>
      <c r="RR27" s="325" t="s">
        <v>1462</v>
      </c>
      <c r="RS27" s="325" t="s">
        <v>1463</v>
      </c>
      <c r="RT27" s="325" t="s">
        <v>1464</v>
      </c>
      <c r="RU27" s="325" t="s">
        <v>1465</v>
      </c>
      <c r="RV27" s="325" t="s">
        <v>1466</v>
      </c>
      <c r="RW27" s="325" t="s">
        <v>1467</v>
      </c>
      <c r="RX27" s="325" t="s">
        <v>1468</v>
      </c>
      <c r="RY27" s="325" t="s">
        <v>1469</v>
      </c>
      <c r="RZ27" s="325" t="s">
        <v>1470</v>
      </c>
      <c r="SA27" s="325" t="s">
        <v>1471</v>
      </c>
      <c r="SB27" s="325" t="s">
        <v>1472</v>
      </c>
      <c r="SC27" s="325" t="s">
        <v>1473</v>
      </c>
      <c r="SD27" s="325" t="s">
        <v>1474</v>
      </c>
      <c r="SE27" s="325" t="s">
        <v>1475</v>
      </c>
      <c r="SF27" s="325" t="s">
        <v>1476</v>
      </c>
      <c r="SG27" s="325" t="s">
        <v>1477</v>
      </c>
      <c r="SH27" s="325" t="s">
        <v>1478</v>
      </c>
      <c r="SI27" s="325" t="s">
        <v>1479</v>
      </c>
      <c r="SJ27" s="325" t="s">
        <v>1480</v>
      </c>
      <c r="SK27" s="325" t="s">
        <v>1481</v>
      </c>
      <c r="SL27" s="325" t="s">
        <v>1482</v>
      </c>
      <c r="SM27" s="325" t="s">
        <v>1483</v>
      </c>
      <c r="SN27" s="325" t="s">
        <v>1484</v>
      </c>
      <c r="SO27" s="325" t="s">
        <v>1485</v>
      </c>
      <c r="SP27" s="325" t="s">
        <v>1486</v>
      </c>
      <c r="SQ27" s="325" t="s">
        <v>1487</v>
      </c>
      <c r="SR27" s="325" t="s">
        <v>1488</v>
      </c>
      <c r="SS27" s="325" t="s">
        <v>1489</v>
      </c>
      <c r="ST27" s="325" t="s">
        <v>1490</v>
      </c>
      <c r="SU27" s="325" t="s">
        <v>1491</v>
      </c>
      <c r="SV27" s="325" t="s">
        <v>1492</v>
      </c>
      <c r="SW27" s="325" t="s">
        <v>1493</v>
      </c>
      <c r="SX27" s="325" t="s">
        <v>1494</v>
      </c>
      <c r="SY27" s="325" t="s">
        <v>1495</v>
      </c>
      <c r="SZ27" s="325" t="s">
        <v>1496</v>
      </c>
      <c r="TA27" s="325" t="s">
        <v>1497</v>
      </c>
      <c r="TB27" s="325" t="s">
        <v>1498</v>
      </c>
      <c r="TC27" s="325" t="s">
        <v>1499</v>
      </c>
      <c r="TD27" s="325" t="s">
        <v>1500</v>
      </c>
      <c r="TE27" s="325" t="s">
        <v>1501</v>
      </c>
      <c r="TF27" s="325" t="s">
        <v>1502</v>
      </c>
      <c r="TG27" s="325" t="s">
        <v>1503</v>
      </c>
      <c r="TH27" s="325" t="s">
        <v>1504</v>
      </c>
      <c r="TI27" s="325" t="s">
        <v>1505</v>
      </c>
      <c r="TJ27" s="325" t="s">
        <v>1506</v>
      </c>
      <c r="TK27" s="325" t="s">
        <v>1507</v>
      </c>
      <c r="TL27" s="325" t="s">
        <v>1508</v>
      </c>
      <c r="TM27" s="325" t="s">
        <v>1509</v>
      </c>
      <c r="TN27" s="325" t="s">
        <v>1510</v>
      </c>
      <c r="TO27" s="325" t="s">
        <v>1511</v>
      </c>
      <c r="TP27" s="325" t="s">
        <v>1512</v>
      </c>
      <c r="TQ27" s="325" t="s">
        <v>1513</v>
      </c>
      <c r="TR27" s="325" t="s">
        <v>1514</v>
      </c>
      <c r="TS27" s="325" t="s">
        <v>1515</v>
      </c>
      <c r="TT27" s="325" t="s">
        <v>1516</v>
      </c>
      <c r="TU27" s="325" t="s">
        <v>1517</v>
      </c>
      <c r="TV27" s="325" t="s">
        <v>1518</v>
      </c>
      <c r="TW27" s="325" t="s">
        <v>1519</v>
      </c>
      <c r="TX27" s="325" t="s">
        <v>1520</v>
      </c>
      <c r="TY27" s="325" t="s">
        <v>1521</v>
      </c>
      <c r="TZ27" s="325" t="s">
        <v>1522</v>
      </c>
      <c r="UA27" s="325" t="s">
        <v>1523</v>
      </c>
      <c r="UB27" s="325" t="s">
        <v>1524</v>
      </c>
      <c r="UC27" s="325" t="s">
        <v>1525</v>
      </c>
      <c r="UD27" s="325" t="s">
        <v>1526</v>
      </c>
      <c r="UE27" s="325" t="s">
        <v>1527</v>
      </c>
      <c r="UF27" s="325" t="s">
        <v>1528</v>
      </c>
      <c r="UG27" s="325" t="s">
        <v>1529</v>
      </c>
      <c r="UH27" s="325" t="s">
        <v>1530</v>
      </c>
      <c r="UI27" s="325" t="s">
        <v>1531</v>
      </c>
      <c r="UJ27" s="325" t="s">
        <v>1532</v>
      </c>
      <c r="UK27" s="325" t="s">
        <v>1533</v>
      </c>
      <c r="UL27" s="325" t="s">
        <v>1534</v>
      </c>
      <c r="UM27" s="325" t="s">
        <v>1535</v>
      </c>
      <c r="UN27" s="325" t="s">
        <v>1536</v>
      </c>
      <c r="UO27" s="325" t="s">
        <v>1537</v>
      </c>
      <c r="UP27" s="325" t="s">
        <v>1538</v>
      </c>
      <c r="UQ27" s="325" t="s">
        <v>1539</v>
      </c>
      <c r="UR27" s="325" t="s">
        <v>1540</v>
      </c>
      <c r="US27" s="325" t="s">
        <v>1541</v>
      </c>
      <c r="UT27" s="325" t="s">
        <v>1542</v>
      </c>
      <c r="UU27" s="325" t="s">
        <v>1543</v>
      </c>
      <c r="UV27" s="325" t="s">
        <v>1544</v>
      </c>
      <c r="UW27" s="325" t="s">
        <v>1545</v>
      </c>
      <c r="UX27" s="325" t="s">
        <v>1546</v>
      </c>
      <c r="UY27" s="325" t="s">
        <v>1547</v>
      </c>
      <c r="UZ27" s="325" t="s">
        <v>1548</v>
      </c>
      <c r="VA27" s="325" t="s">
        <v>1549</v>
      </c>
      <c r="VB27" s="325" t="s">
        <v>1550</v>
      </c>
      <c r="VC27" s="325" t="s">
        <v>1551</v>
      </c>
      <c r="VD27" s="325" t="s">
        <v>1552</v>
      </c>
      <c r="VE27" s="325" t="s">
        <v>1553</v>
      </c>
      <c r="VF27" s="325" t="s">
        <v>1554</v>
      </c>
      <c r="VG27" s="325" t="s">
        <v>1555</v>
      </c>
      <c r="VH27" s="325" t="s">
        <v>1556</v>
      </c>
      <c r="VI27" s="325" t="s">
        <v>1557</v>
      </c>
      <c r="VJ27" s="325" t="s">
        <v>1558</v>
      </c>
      <c r="VK27" s="325" t="s">
        <v>1559</v>
      </c>
      <c r="VL27" s="325" t="s">
        <v>1560</v>
      </c>
      <c r="VM27" s="325" t="s">
        <v>1561</v>
      </c>
      <c r="VN27" s="325" t="s">
        <v>1562</v>
      </c>
      <c r="VO27" s="325" t="s">
        <v>1563</v>
      </c>
      <c r="VP27" s="325" t="s">
        <v>1564</v>
      </c>
      <c r="VQ27" s="325" t="s">
        <v>1565</v>
      </c>
      <c r="VR27" s="325" t="s">
        <v>1566</v>
      </c>
      <c r="VS27" s="325" t="s">
        <v>1567</v>
      </c>
      <c r="VT27" s="325" t="s">
        <v>1568</v>
      </c>
      <c r="VU27" s="325" t="s">
        <v>1569</v>
      </c>
      <c r="VV27" s="325" t="s">
        <v>1570</v>
      </c>
      <c r="VW27" s="325" t="s">
        <v>1571</v>
      </c>
      <c r="VX27" s="325" t="s">
        <v>1572</v>
      </c>
      <c r="VY27" s="325" t="s">
        <v>1573</v>
      </c>
      <c r="VZ27" s="325" t="s">
        <v>1574</v>
      </c>
      <c r="WA27" s="325" t="s">
        <v>1575</v>
      </c>
      <c r="WB27" s="325" t="s">
        <v>1576</v>
      </c>
      <c r="WC27" s="325" t="s">
        <v>1577</v>
      </c>
      <c r="WD27" s="325" t="s">
        <v>1578</v>
      </c>
      <c r="WE27" s="325" t="s">
        <v>1579</v>
      </c>
      <c r="WF27" s="325" t="s">
        <v>1580</v>
      </c>
      <c r="WG27" s="325" t="s">
        <v>1581</v>
      </c>
      <c r="WH27" s="325" t="s">
        <v>1582</v>
      </c>
      <c r="WI27" s="325" t="s">
        <v>1583</v>
      </c>
      <c r="WJ27" s="325" t="s">
        <v>1584</v>
      </c>
      <c r="WK27" s="325" t="s">
        <v>1585</v>
      </c>
      <c r="WL27" s="325" t="s">
        <v>1586</v>
      </c>
      <c r="WM27" s="325" t="s">
        <v>1587</v>
      </c>
      <c r="WN27" s="325" t="s">
        <v>1588</v>
      </c>
      <c r="WO27" s="325" t="s">
        <v>1589</v>
      </c>
      <c r="WP27" s="325" t="s">
        <v>1590</v>
      </c>
      <c r="WQ27" s="325" t="s">
        <v>1591</v>
      </c>
      <c r="WR27" s="325" t="s">
        <v>1592</v>
      </c>
      <c r="WS27" s="325" t="s">
        <v>1593</v>
      </c>
      <c r="WT27" s="325" t="s">
        <v>1594</v>
      </c>
      <c r="WU27" s="325" t="s">
        <v>1595</v>
      </c>
      <c r="WV27" s="325" t="s">
        <v>1596</v>
      </c>
      <c r="WW27" s="325" t="s">
        <v>1597</v>
      </c>
      <c r="WX27" s="325" t="s">
        <v>1598</v>
      </c>
      <c r="WY27" s="325" t="s">
        <v>1599</v>
      </c>
      <c r="WZ27" s="325" t="s">
        <v>1600</v>
      </c>
      <c r="XA27" s="325" t="s">
        <v>1601</v>
      </c>
      <c r="XB27" s="325" t="s">
        <v>1602</v>
      </c>
      <c r="XC27" s="325" t="s">
        <v>1603</v>
      </c>
      <c r="XD27" s="325" t="s">
        <v>1604</v>
      </c>
      <c r="XE27" s="325" t="s">
        <v>1605</v>
      </c>
      <c r="XF27" s="325" t="s">
        <v>1606</v>
      </c>
      <c r="XG27" s="325" t="s">
        <v>1607</v>
      </c>
      <c r="XH27" s="325" t="s">
        <v>1608</v>
      </c>
      <c r="XI27" s="325" t="s">
        <v>1609</v>
      </c>
      <c r="XJ27" s="325" t="s">
        <v>1610</v>
      </c>
      <c r="XK27" s="325" t="s">
        <v>1611</v>
      </c>
      <c r="XL27" s="325" t="s">
        <v>1612</v>
      </c>
      <c r="XM27" s="325" t="s">
        <v>1613</v>
      </c>
      <c r="XN27" s="325" t="s">
        <v>1614</v>
      </c>
      <c r="XO27" s="325" t="s">
        <v>1615</v>
      </c>
      <c r="XP27" s="325" t="s">
        <v>1616</v>
      </c>
      <c r="XQ27" s="325" t="s">
        <v>1617</v>
      </c>
      <c r="XR27" s="325" t="s">
        <v>1618</v>
      </c>
      <c r="XS27" s="325" t="s">
        <v>1619</v>
      </c>
      <c r="XT27" s="325" t="s">
        <v>1620</v>
      </c>
      <c r="XU27" s="325" t="s">
        <v>1621</v>
      </c>
      <c r="XV27" s="325" t="s">
        <v>1622</v>
      </c>
      <c r="XW27" s="325" t="s">
        <v>1623</v>
      </c>
      <c r="XX27" s="325" t="s">
        <v>1624</v>
      </c>
      <c r="XY27" s="325" t="s">
        <v>1625</v>
      </c>
      <c r="XZ27" s="325" t="s">
        <v>1626</v>
      </c>
      <c r="YA27" s="325" t="s">
        <v>1627</v>
      </c>
      <c r="YB27" s="325" t="s">
        <v>1628</v>
      </c>
      <c r="YC27" s="325" t="s">
        <v>1629</v>
      </c>
      <c r="YD27" s="325" t="s">
        <v>1630</v>
      </c>
      <c r="YE27" s="325" t="s">
        <v>1631</v>
      </c>
      <c r="YF27" s="325" t="s">
        <v>1632</v>
      </c>
      <c r="YG27" s="325" t="s">
        <v>1633</v>
      </c>
      <c r="YH27" s="325" t="s">
        <v>1634</v>
      </c>
      <c r="YI27" s="325" t="s">
        <v>1635</v>
      </c>
      <c r="YJ27" s="325" t="s">
        <v>1636</v>
      </c>
      <c r="YK27" s="325" t="s">
        <v>1637</v>
      </c>
      <c r="YL27" s="325" t="s">
        <v>1638</v>
      </c>
      <c r="YM27" s="325" t="s">
        <v>1639</v>
      </c>
      <c r="YN27" s="325" t="s">
        <v>1640</v>
      </c>
      <c r="YO27" s="325" t="s">
        <v>1641</v>
      </c>
      <c r="YP27" s="325" t="s">
        <v>1642</v>
      </c>
      <c r="YQ27" s="325" t="s">
        <v>1643</v>
      </c>
      <c r="YR27" s="325" t="s">
        <v>1644</v>
      </c>
      <c r="YS27" s="325" t="s">
        <v>1645</v>
      </c>
      <c r="YT27" s="325" t="s">
        <v>1646</v>
      </c>
      <c r="YU27" s="325" t="s">
        <v>1647</v>
      </c>
      <c r="YV27" s="325" t="s">
        <v>1648</v>
      </c>
      <c r="YW27" s="325" t="s">
        <v>1649</v>
      </c>
      <c r="YX27" s="325" t="s">
        <v>1650</v>
      </c>
      <c r="YY27" s="325" t="s">
        <v>1651</v>
      </c>
      <c r="YZ27" s="325" t="s">
        <v>1652</v>
      </c>
      <c r="ZA27" s="325" t="s">
        <v>1653</v>
      </c>
      <c r="ZB27" s="325" t="s">
        <v>1654</v>
      </c>
      <c r="ZC27" s="325" t="s">
        <v>1655</v>
      </c>
      <c r="ZD27" s="325" t="s">
        <v>1656</v>
      </c>
      <c r="ZE27" s="325" t="s">
        <v>1657</v>
      </c>
      <c r="ZF27" s="325" t="s">
        <v>1658</v>
      </c>
      <c r="ZG27" s="325" t="s">
        <v>1659</v>
      </c>
      <c r="ZH27" s="325" t="s">
        <v>1660</v>
      </c>
      <c r="ZI27" s="325" t="s">
        <v>1661</v>
      </c>
      <c r="ZJ27" s="325" t="s">
        <v>1662</v>
      </c>
      <c r="ZK27" s="325" t="s">
        <v>1663</v>
      </c>
      <c r="ZL27" s="325" t="s">
        <v>1664</v>
      </c>
      <c r="ZM27" s="325" t="s">
        <v>1665</v>
      </c>
      <c r="ZN27" s="325" t="s">
        <v>1666</v>
      </c>
      <c r="ZO27" s="325" t="s">
        <v>1667</v>
      </c>
      <c r="ZP27" s="325" t="s">
        <v>1668</v>
      </c>
      <c r="ZQ27" s="325" t="s">
        <v>1669</v>
      </c>
      <c r="ZR27" s="325" t="s">
        <v>1670</v>
      </c>
      <c r="ZS27" s="325" t="s">
        <v>1671</v>
      </c>
      <c r="ZT27" s="325" t="s">
        <v>1672</v>
      </c>
      <c r="ZU27" s="325" t="s">
        <v>1673</v>
      </c>
      <c r="ZV27" s="325" t="s">
        <v>1674</v>
      </c>
      <c r="ZW27" s="325" t="s">
        <v>1675</v>
      </c>
      <c r="ZX27" s="325" t="s">
        <v>1676</v>
      </c>
      <c r="ZY27" s="325" t="s">
        <v>1677</v>
      </c>
      <c r="ZZ27" s="325" t="s">
        <v>1678</v>
      </c>
      <c r="AAA27" s="325" t="s">
        <v>1679</v>
      </c>
      <c r="AAB27" s="325" t="s">
        <v>1680</v>
      </c>
      <c r="AAC27" s="325" t="s">
        <v>1681</v>
      </c>
      <c r="AAD27" s="325" t="s">
        <v>1682</v>
      </c>
      <c r="AAE27" s="325" t="s">
        <v>1683</v>
      </c>
      <c r="AAF27" s="325" t="s">
        <v>1684</v>
      </c>
      <c r="AAG27" s="325" t="s">
        <v>1685</v>
      </c>
      <c r="AAH27" s="325" t="s">
        <v>1686</v>
      </c>
      <c r="AAI27" s="325" t="s">
        <v>1687</v>
      </c>
      <c r="AAJ27" s="325" t="s">
        <v>1688</v>
      </c>
      <c r="AAK27" s="325" t="s">
        <v>1689</v>
      </c>
      <c r="AAL27" s="325" t="s">
        <v>1690</v>
      </c>
      <c r="AAM27" s="325" t="s">
        <v>1691</v>
      </c>
      <c r="AAN27" s="325" t="s">
        <v>1692</v>
      </c>
      <c r="AAO27" s="325" t="s">
        <v>1693</v>
      </c>
      <c r="AAP27" s="325" t="s">
        <v>1694</v>
      </c>
      <c r="AAQ27" s="325" t="s">
        <v>1695</v>
      </c>
      <c r="AAR27" s="325" t="s">
        <v>1696</v>
      </c>
      <c r="AAS27" s="325" t="s">
        <v>1697</v>
      </c>
      <c r="AAT27" s="325" t="s">
        <v>1698</v>
      </c>
      <c r="AAU27" s="325" t="s">
        <v>1699</v>
      </c>
      <c r="AAV27" s="325" t="s">
        <v>1700</v>
      </c>
      <c r="AAW27" s="325" t="s">
        <v>1701</v>
      </c>
      <c r="AAX27" s="325" t="s">
        <v>1702</v>
      </c>
      <c r="AAY27" s="325" t="s">
        <v>1703</v>
      </c>
      <c r="AAZ27" s="325" t="s">
        <v>1704</v>
      </c>
      <c r="ABA27" s="325" t="s">
        <v>1705</v>
      </c>
      <c r="ABB27" s="325" t="s">
        <v>1706</v>
      </c>
      <c r="ABC27" s="325" t="s">
        <v>1707</v>
      </c>
      <c r="ABD27" s="325" t="s">
        <v>1708</v>
      </c>
      <c r="ABE27" s="325" t="s">
        <v>1709</v>
      </c>
      <c r="ABF27" s="325" t="s">
        <v>1710</v>
      </c>
      <c r="ABG27" s="325" t="s">
        <v>1711</v>
      </c>
      <c r="ABH27" s="325" t="s">
        <v>1712</v>
      </c>
      <c r="ABI27" s="325" t="s">
        <v>1713</v>
      </c>
      <c r="ABJ27" s="325" t="s">
        <v>1714</v>
      </c>
      <c r="ABK27" s="325" t="s">
        <v>1715</v>
      </c>
      <c r="ABL27" s="325" t="s">
        <v>1716</v>
      </c>
      <c r="ABM27" s="325" t="s">
        <v>1717</v>
      </c>
      <c r="ABN27" s="325" t="s">
        <v>1718</v>
      </c>
    </row>
    <row r="28" spans="1:760" hidden="1" outlineLevel="1" x14ac:dyDescent="0.25">
      <c r="D28" s="431" t="b">
        <v>0</v>
      </c>
      <c r="E28" s="416"/>
      <c r="F28" s="417">
        <v>458</v>
      </c>
      <c r="G28" s="417">
        <v>22013856</v>
      </c>
      <c r="H28" s="417" t="s">
        <v>1756</v>
      </c>
      <c r="I28" s="417" t="s">
        <v>253</v>
      </c>
      <c r="J28" s="417">
        <v>11</v>
      </c>
      <c r="K28" s="417" t="s">
        <v>284</v>
      </c>
      <c r="L28" s="417" t="s">
        <v>285</v>
      </c>
      <c r="M28" s="417" t="s">
        <v>286</v>
      </c>
      <c r="N28" s="417" t="s">
        <v>287</v>
      </c>
      <c r="O28" s="417" t="s">
        <v>288</v>
      </c>
      <c r="P28" s="417" t="s">
        <v>288</v>
      </c>
      <c r="Q28" s="417" t="s">
        <v>288</v>
      </c>
      <c r="R28" s="417" t="s">
        <v>289</v>
      </c>
      <c r="S28" s="418"/>
      <c r="T28" s="417">
        <v>0</v>
      </c>
      <c r="U28" s="417">
        <v>2190</v>
      </c>
      <c r="V28" s="418"/>
      <c r="W28" s="419">
        <v>5.8542909341859177</v>
      </c>
      <c r="X28" s="417">
        <v>1.088613684169552E-2</v>
      </c>
      <c r="Y28" s="417">
        <v>0</v>
      </c>
      <c r="Z28" s="417">
        <v>1.088613684169552E-2</v>
      </c>
      <c r="AA28" s="420">
        <v>37.421095393328351</v>
      </c>
      <c r="AB28" s="420">
        <v>0</v>
      </c>
      <c r="AC28" s="420">
        <v>37.421095393328351</v>
      </c>
      <c r="AD28" s="420">
        <v>30.901562454747502</v>
      </c>
      <c r="AE28" s="420">
        <v>4.3555433503623782</v>
      </c>
      <c r="AF28" s="420">
        <v>0</v>
      </c>
      <c r="AG28" s="418"/>
      <c r="AH28" s="419">
        <v>13.879956009463692</v>
      </c>
      <c r="AI28" s="417">
        <v>0.10835154723500026</v>
      </c>
      <c r="AJ28" s="417">
        <v>0</v>
      </c>
      <c r="AK28" s="417">
        <v>0.10835154723500026</v>
      </c>
      <c r="AL28" s="420">
        <v>372.4584436203134</v>
      </c>
      <c r="AM28" s="420">
        <v>0</v>
      </c>
      <c r="AN28" s="420">
        <v>372.4584436203134</v>
      </c>
      <c r="AO28" s="420">
        <v>307.56843797210581</v>
      </c>
      <c r="AP28" s="420">
        <v>43.35145404872361</v>
      </c>
      <c r="AQ28" s="420">
        <v>0</v>
      </c>
      <c r="AR28" s="418"/>
      <c r="AS28" s="417">
        <v>5.1679359468684138E-3</v>
      </c>
      <c r="AT28" s="421">
        <v>0</v>
      </c>
      <c r="AU28" s="417">
        <v>5.1679359468684138E-3</v>
      </c>
      <c r="AV28" s="420">
        <v>17.764779817360171</v>
      </c>
      <c r="AW28" s="420">
        <v>0</v>
      </c>
      <c r="AX28" s="420">
        <v>17.764779817360171</v>
      </c>
      <c r="AY28" s="420">
        <v>14.669785778608313</v>
      </c>
      <c r="AZ28" s="420">
        <v>2.0676911723420526</v>
      </c>
      <c r="BA28" s="420">
        <v>0</v>
      </c>
      <c r="BB28" s="418"/>
      <c r="BC28" s="420">
        <v>72.678201198438231</v>
      </c>
      <c r="BD28" s="420">
        <v>723.37833564114271</v>
      </c>
      <c r="BE28" s="420">
        <v>34.502256768310538</v>
      </c>
      <c r="BF28" s="420">
        <v>688.87607887283218</v>
      </c>
      <c r="BG28" s="420"/>
      <c r="BH28" s="422">
        <v>8.6327090033417805E-2</v>
      </c>
      <c r="BI28" s="420"/>
      <c r="BJ28" s="423">
        <v>6.382130497724817</v>
      </c>
      <c r="BK28" s="423">
        <v>6.9575615813929907</v>
      </c>
      <c r="BL28" s="423">
        <v>7.5848751723476511</v>
      </c>
      <c r="BM28" s="423">
        <v>8.2687491453834223</v>
      </c>
      <c r="BN28" s="423">
        <v>9.0142831458248889</v>
      </c>
      <c r="BO28" s="423">
        <v>9.827036617560216</v>
      </c>
      <c r="BP28" s="423">
        <v>10.713070259790721</v>
      </c>
      <c r="BQ28" s="423">
        <v>11.678991221639164</v>
      </c>
      <c r="BR28" s="423">
        <v>12.73200237163284</v>
      </c>
      <c r="BS28" s="423">
        <v>13.879956009463692</v>
      </c>
      <c r="BT28" s="423">
        <v>15.13141242055393</v>
      </c>
      <c r="BU28" s="423">
        <v>16.495703710068209</v>
      </c>
      <c r="BV28" s="423">
        <v>17.983003392382376</v>
      </c>
      <c r="BW28" s="423">
        <v>19.604402254937131</v>
      </c>
      <c r="BX28" s="423">
        <v>21.371991062193082</v>
      </c>
      <c r="BY28" s="423">
        <v>23.298950716410193</v>
      </c>
      <c r="BZ28" s="423">
        <v>25.399650547580165</v>
      </c>
      <c r="CA28" s="423">
        <v>27.689755465459452</v>
      </c>
      <c r="CB28" s="423">
        <v>28</v>
      </c>
      <c r="CC28" s="423">
        <v>28</v>
      </c>
      <c r="CD28" s="423">
        <v>28</v>
      </c>
      <c r="CE28" s="423">
        <v>28</v>
      </c>
      <c r="CF28" s="423">
        <v>28</v>
      </c>
      <c r="CG28" s="423">
        <v>28</v>
      </c>
      <c r="CH28" s="423">
        <v>28</v>
      </c>
      <c r="CI28" s="423">
        <v>28</v>
      </c>
      <c r="CJ28" s="423">
        <v>28</v>
      </c>
      <c r="CK28" s="423">
        <v>28</v>
      </c>
      <c r="CL28" s="423">
        <v>28</v>
      </c>
      <c r="CM28" s="423">
        <v>28</v>
      </c>
      <c r="CN28" s="420"/>
      <c r="CO28" s="417">
        <v>1.3522142357586612E-2</v>
      </c>
      <c r="CP28" s="417">
        <v>1.685610836055575E-2</v>
      </c>
      <c r="CQ28" s="417">
        <v>2.1080830833855126E-2</v>
      </c>
      <c r="CR28" s="417">
        <v>2.6443709881814621E-2</v>
      </c>
      <c r="CS28" s="417">
        <v>3.3262455690134946E-2</v>
      </c>
      <c r="CT28" s="417">
        <v>4.19453565485901E-2</v>
      </c>
      <c r="CU28" s="417">
        <v>5.3017442422059073E-2</v>
      </c>
      <c r="CV28" s="417">
        <v>6.7154268911331472E-2</v>
      </c>
      <c r="CW28" s="417">
        <v>8.5225552955656772E-2</v>
      </c>
      <c r="CX28" s="417">
        <v>0.10835154723500026</v>
      </c>
      <c r="CY28" s="417">
        <v>0.13797588888612189</v>
      </c>
      <c r="CZ28" s="417">
        <v>0.17595975677851666</v>
      </c>
      <c r="DA28" s="417">
        <v>0.2247035939306091</v>
      </c>
      <c r="DB28" s="417">
        <v>0.28730449317257367</v>
      </c>
      <c r="DC28" s="417">
        <v>0.36775972855872757</v>
      </c>
      <c r="DD28" s="417">
        <v>0.47123000249442842</v>
      </c>
      <c r="DE28" s="417">
        <v>0.60437997656639608</v>
      </c>
      <c r="DF28" s="417">
        <v>0.77581883142264441</v>
      </c>
      <c r="DG28" s="417">
        <v>0.80127794279013076</v>
      </c>
      <c r="DH28" s="417">
        <v>0.80127794279013076</v>
      </c>
      <c r="DI28" s="417">
        <v>0.80127794279013076</v>
      </c>
      <c r="DJ28" s="417">
        <v>0.80127794279013076</v>
      </c>
      <c r="DK28" s="417">
        <v>0.80127794279013076</v>
      </c>
      <c r="DL28" s="417">
        <v>0.80127794279013076</v>
      </c>
      <c r="DM28" s="417">
        <v>0.80127794279013076</v>
      </c>
      <c r="DN28" s="417">
        <v>0.80127794279013076</v>
      </c>
      <c r="DO28" s="417">
        <v>0.80127794279013076</v>
      </c>
      <c r="DP28" s="417">
        <v>0.80127794279013076</v>
      </c>
      <c r="DQ28" s="417">
        <v>0.80127794279013076</v>
      </c>
      <c r="DR28" s="417">
        <v>0.80127794279013076</v>
      </c>
      <c r="DS28" s="424"/>
      <c r="DT28" s="425">
        <v>0</v>
      </c>
      <c r="DU28" s="425">
        <v>0</v>
      </c>
      <c r="DV28" s="425">
        <v>0</v>
      </c>
      <c r="DW28" s="425">
        <v>0</v>
      </c>
      <c r="DX28" s="425">
        <v>0</v>
      </c>
      <c r="DY28" s="425">
        <v>0</v>
      </c>
      <c r="DZ28" s="425">
        <v>0</v>
      </c>
      <c r="EA28" s="425">
        <v>0</v>
      </c>
      <c r="EB28" s="425">
        <v>0</v>
      </c>
      <c r="EC28" s="425">
        <v>0</v>
      </c>
      <c r="ED28" s="425">
        <v>0</v>
      </c>
      <c r="EE28" s="425">
        <v>0</v>
      </c>
      <c r="EF28" s="425">
        <v>0</v>
      </c>
      <c r="EG28" s="425">
        <v>0</v>
      </c>
      <c r="EH28" s="425">
        <v>0</v>
      </c>
      <c r="EI28" s="425">
        <v>0</v>
      </c>
      <c r="EJ28" s="425">
        <v>0</v>
      </c>
      <c r="EK28" s="425">
        <v>0</v>
      </c>
      <c r="EL28" s="425">
        <v>0</v>
      </c>
      <c r="EM28" s="425">
        <v>0</v>
      </c>
      <c r="EN28" s="425">
        <v>0</v>
      </c>
      <c r="EO28" s="425">
        <v>0</v>
      </c>
      <c r="EP28" s="425">
        <v>0</v>
      </c>
      <c r="EQ28" s="425">
        <v>0</v>
      </c>
      <c r="ER28" s="425">
        <v>0</v>
      </c>
      <c r="ES28" s="425">
        <v>0</v>
      </c>
      <c r="ET28" s="425">
        <v>0</v>
      </c>
      <c r="EU28" s="425">
        <v>0</v>
      </c>
      <c r="EV28" s="425">
        <v>0</v>
      </c>
      <c r="EW28" s="425">
        <v>0</v>
      </c>
      <c r="EX28" s="420"/>
      <c r="EY28" s="420">
        <v>90.276743457281185</v>
      </c>
      <c r="EZ28" s="420">
        <v>112.53502070256378</v>
      </c>
      <c r="FA28" s="420">
        <v>140.74018056662013</v>
      </c>
      <c r="FB28" s="420">
        <v>176.54391958978155</v>
      </c>
      <c r="FC28" s="420">
        <v>222.06733960412393</v>
      </c>
      <c r="FD28" s="420">
        <v>280.03626143136495</v>
      </c>
      <c r="FE28" s="420">
        <v>353.95589853497415</v>
      </c>
      <c r="FF28" s="420">
        <v>448.33640604058502</v>
      </c>
      <c r="FG28" s="420">
        <v>568.98420211247787</v>
      </c>
      <c r="FH28" s="420">
        <v>723.37833564114283</v>
      </c>
      <c r="FI28" s="420">
        <v>921.1568400087358</v>
      </c>
      <c r="FJ28" s="420">
        <v>1174.7453474032836</v>
      </c>
      <c r="FK28" s="420">
        <v>1500.1697339638993</v>
      </c>
      <c r="FL28" s="420">
        <v>1918.1068604645102</v>
      </c>
      <c r="FM28" s="420">
        <v>2455.2433919902223</v>
      </c>
      <c r="FN28" s="420">
        <v>3146.0332926236169</v>
      </c>
      <c r="FO28" s="420">
        <v>4034.9712828300753</v>
      </c>
      <c r="FP28" s="420">
        <v>5179.5341123867574</v>
      </c>
      <c r="FQ28" s="420">
        <v>5349.5046396001035</v>
      </c>
      <c r="FR28" s="420">
        <v>5349.5046396001035</v>
      </c>
      <c r="FS28" s="420">
        <v>5349.5046396001035</v>
      </c>
      <c r="FT28" s="420">
        <v>5349.5046396001035</v>
      </c>
      <c r="FU28" s="420">
        <v>5349.5046396001035</v>
      </c>
      <c r="FV28" s="420">
        <v>5349.5046396001035</v>
      </c>
      <c r="FW28" s="420">
        <v>5349.5046396001035</v>
      </c>
      <c r="FX28" s="420">
        <v>5349.5046396001035</v>
      </c>
      <c r="FY28" s="420">
        <v>5349.5046396001035</v>
      </c>
      <c r="FZ28" s="420">
        <v>5349.5046396001035</v>
      </c>
      <c r="GA28" s="420">
        <v>5349.5046396001035</v>
      </c>
      <c r="GB28" s="420">
        <v>5349.5046396001035</v>
      </c>
      <c r="GC28" s="420"/>
      <c r="GD28" s="420">
        <v>30.949300804838504</v>
      </c>
      <c r="GE28" s="420">
        <v>30.949300804838504</v>
      </c>
      <c r="GF28" s="420">
        <v>30.949300804838504</v>
      </c>
      <c r="GG28" s="420">
        <v>30.949300804838504</v>
      </c>
      <c r="GH28" s="420">
        <v>30.949300804838504</v>
      </c>
      <c r="GI28" s="420">
        <v>30.949300804838504</v>
      </c>
      <c r="GJ28" s="420">
        <v>30.949300804838504</v>
      </c>
      <c r="GK28" s="420">
        <v>30.949300804838504</v>
      </c>
      <c r="GL28" s="420">
        <v>30.949300804838504</v>
      </c>
      <c r="GM28" s="420">
        <v>30.949300804838504</v>
      </c>
      <c r="GN28" s="420">
        <v>30.949300804838504</v>
      </c>
      <c r="GO28" s="420">
        <v>30.949300804838504</v>
      </c>
      <c r="GP28" s="420">
        <v>30.949300804838504</v>
      </c>
      <c r="GQ28" s="420">
        <v>30.949300804838504</v>
      </c>
      <c r="GR28" s="420">
        <v>30.949300804838504</v>
      </c>
      <c r="GS28" s="420">
        <v>30.949300804838504</v>
      </c>
      <c r="GT28" s="420">
        <v>30.949300804838504</v>
      </c>
      <c r="GU28" s="420">
        <v>37.044373291268776</v>
      </c>
      <c r="GV28" s="420">
        <v>49.104511794674572</v>
      </c>
      <c r="GW28" s="420">
        <v>65.659386952636538</v>
      </c>
      <c r="GX28" s="420">
        <v>88.486527426700604</v>
      </c>
      <c r="GY28" s="420">
        <v>120.09098637342085</v>
      </c>
      <c r="GZ28" s="420">
        <v>164.00937181094736</v>
      </c>
      <c r="HA28" s="420">
        <v>225.24259050281671</v>
      </c>
      <c r="HB28" s="420">
        <v>310.87224570862207</v>
      </c>
      <c r="HC28" s="420">
        <v>430.93920203080103</v>
      </c>
      <c r="HD28" s="420">
        <v>599.69655096545193</v>
      </c>
      <c r="HE28" s="420">
        <v>837.39745592401584</v>
      </c>
      <c r="HF28" s="420">
        <v>1172.8473933827224</v>
      </c>
      <c r="HG28" s="420">
        <v>1647.0491133609432</v>
      </c>
      <c r="HH28" s="420"/>
      <c r="HI28" s="420">
        <v>46.48236435420398</v>
      </c>
      <c r="HJ28" s="420">
        <v>57.942872489410391</v>
      </c>
      <c r="HK28" s="420">
        <v>72.465355991376995</v>
      </c>
      <c r="HL28" s="420">
        <v>90.900252718737761</v>
      </c>
      <c r="HM28" s="420">
        <v>114.33969143483887</v>
      </c>
      <c r="HN28" s="420">
        <v>144.18716313577846</v>
      </c>
      <c r="HO28" s="420">
        <v>182.24745832582806</v>
      </c>
      <c r="HP28" s="420">
        <v>230.84279938270194</v>
      </c>
      <c r="HQ28" s="420">
        <v>292.96283828507018</v>
      </c>
      <c r="HR28" s="420">
        <v>372.4584436203134</v>
      </c>
      <c r="HS28" s="420">
        <v>474.29211804604398</v>
      </c>
      <c r="HT28" s="420">
        <v>604.86166392615098</v>
      </c>
      <c r="HU28" s="420">
        <v>772.41860413646873</v>
      </c>
      <c r="HV28" s="420">
        <v>987.60919528072202</v>
      </c>
      <c r="HW28" s="420">
        <v>1264.174066920626</v>
      </c>
      <c r="HX28" s="420">
        <v>1619.8531335745977</v>
      </c>
      <c r="HY28" s="420">
        <v>2077.5561694469866</v>
      </c>
      <c r="HZ28" s="420">
        <v>2666.8772330153402</v>
      </c>
      <c r="IA28" s="420">
        <v>2754.3929283410744</v>
      </c>
      <c r="IB28" s="420">
        <v>2754.3929283410744</v>
      </c>
      <c r="IC28" s="420">
        <v>2754.3929283410744</v>
      </c>
      <c r="ID28" s="420">
        <v>2754.3929283410744</v>
      </c>
      <c r="IE28" s="420">
        <v>2754.3929283410744</v>
      </c>
      <c r="IF28" s="420">
        <v>2754.3929283410744</v>
      </c>
      <c r="IG28" s="420">
        <v>2754.3929283410744</v>
      </c>
      <c r="IH28" s="420">
        <v>2754.3929283410744</v>
      </c>
      <c r="II28" s="420">
        <v>2754.3929283410744</v>
      </c>
      <c r="IJ28" s="420">
        <v>2754.3929283410744</v>
      </c>
      <c r="IK28" s="420">
        <v>2754.3929283410744</v>
      </c>
      <c r="IL28" s="420">
        <v>2754.3929283410744</v>
      </c>
      <c r="IM28" s="420"/>
      <c r="IN28" s="420">
        <v>14.211823853888138</v>
      </c>
      <c r="IO28" s="420">
        <v>14.211823853888138</v>
      </c>
      <c r="IP28" s="420">
        <v>14.211823853888138</v>
      </c>
      <c r="IQ28" s="420">
        <v>14.211823853888138</v>
      </c>
      <c r="IR28" s="420">
        <v>14.211823853888138</v>
      </c>
      <c r="IS28" s="420">
        <v>14.211823853888138</v>
      </c>
      <c r="IT28" s="420">
        <v>14.211823853888138</v>
      </c>
      <c r="IU28" s="420">
        <v>14.211823853888138</v>
      </c>
      <c r="IV28" s="420">
        <v>14.211823853888138</v>
      </c>
      <c r="IW28" s="420">
        <v>14.211823853888138</v>
      </c>
      <c r="IX28" s="420">
        <v>14.211823853888138</v>
      </c>
      <c r="IY28" s="420">
        <v>14.211823853888138</v>
      </c>
      <c r="IZ28" s="420">
        <v>14.211823853888138</v>
      </c>
      <c r="JA28" s="420">
        <v>14.211823853888138</v>
      </c>
      <c r="JB28" s="420">
        <v>14.211823853888138</v>
      </c>
      <c r="JC28" s="420">
        <v>14.211823853888138</v>
      </c>
      <c r="JD28" s="420">
        <v>14.211823853888138</v>
      </c>
      <c r="JE28" s="420">
        <v>17.010662415704203</v>
      </c>
      <c r="JF28" s="420">
        <v>22.548640967940244</v>
      </c>
      <c r="JG28" s="420">
        <v>30.150588784198568</v>
      </c>
      <c r="JH28" s="420">
        <v>40.632741565325084</v>
      </c>
      <c r="JI28" s="420">
        <v>55.145412025331325</v>
      </c>
      <c r="JJ28" s="420">
        <v>75.312599701755786</v>
      </c>
      <c r="JK28" s="420">
        <v>103.4307056177191</v>
      </c>
      <c r="JL28" s="420">
        <v>142.75158023546899</v>
      </c>
      <c r="JM28" s="420">
        <v>197.88595773508993</v>
      </c>
      <c r="JN28" s="420">
        <v>275.37881394635036</v>
      </c>
      <c r="JO28" s="420">
        <v>384.5303392904313</v>
      </c>
      <c r="JP28" s="420">
        <v>538.56792007531351</v>
      </c>
      <c r="JQ28" s="420">
        <v>756.31989315018393</v>
      </c>
      <c r="JR28" s="420"/>
      <c r="JS28" s="420">
        <v>32.270540500315846</v>
      </c>
      <c r="JT28" s="420">
        <v>43.731048635522257</v>
      </c>
      <c r="JU28" s="420">
        <v>58.253532137488861</v>
      </c>
      <c r="JV28" s="420">
        <v>76.688428864849627</v>
      </c>
      <c r="JW28" s="420">
        <v>100.12786758095073</v>
      </c>
      <c r="JX28" s="420">
        <v>129.97533928189031</v>
      </c>
      <c r="JY28" s="420">
        <v>168.03563447193991</v>
      </c>
      <c r="JZ28" s="420">
        <v>216.63097552881379</v>
      </c>
      <c r="KA28" s="420">
        <v>278.75101443118206</v>
      </c>
      <c r="KB28" s="420">
        <v>358.24661976642528</v>
      </c>
      <c r="KC28" s="420">
        <v>460.08029419215586</v>
      </c>
      <c r="KD28" s="420">
        <v>590.6498400722628</v>
      </c>
      <c r="KE28" s="420">
        <v>758.20678028258055</v>
      </c>
      <c r="KF28" s="420">
        <v>973.39737142683384</v>
      </c>
      <c r="KG28" s="420">
        <v>1249.962243066738</v>
      </c>
      <c r="KH28" s="420">
        <v>1605.6413097207096</v>
      </c>
      <c r="KI28" s="420">
        <v>2063.3443455930983</v>
      </c>
      <c r="KJ28" s="420">
        <v>2649.8665705996359</v>
      </c>
      <c r="KK28" s="420">
        <v>2731.8442873731342</v>
      </c>
      <c r="KL28" s="420">
        <v>2724.2423395568758</v>
      </c>
      <c r="KM28" s="420">
        <v>2713.7601867757494</v>
      </c>
      <c r="KN28" s="420">
        <v>2699.2475163157433</v>
      </c>
      <c r="KO28" s="420">
        <v>2679.0803286393184</v>
      </c>
      <c r="KP28" s="420">
        <v>2650.9622227233554</v>
      </c>
      <c r="KQ28" s="420">
        <v>2611.6413481056052</v>
      </c>
      <c r="KR28" s="420">
        <v>2556.5069706059844</v>
      </c>
      <c r="KS28" s="420">
        <v>2479.0141143947239</v>
      </c>
      <c r="KT28" s="420">
        <v>2369.8625890506432</v>
      </c>
      <c r="KU28" s="420">
        <v>2215.825008265761</v>
      </c>
      <c r="KV28" s="420">
        <v>1998.0730351908906</v>
      </c>
      <c r="KW28" s="420"/>
      <c r="KX28" s="420">
        <v>0</v>
      </c>
      <c r="KY28" s="420">
        <v>0</v>
      </c>
      <c r="KZ28" s="420">
        <v>0</v>
      </c>
      <c r="LA28" s="420">
        <v>0</v>
      </c>
      <c r="LB28" s="420">
        <v>0</v>
      </c>
      <c r="LC28" s="420">
        <v>0</v>
      </c>
      <c r="LD28" s="420">
        <v>0</v>
      </c>
      <c r="LE28" s="420">
        <v>0</v>
      </c>
      <c r="LF28" s="420">
        <v>0</v>
      </c>
      <c r="LG28" s="420">
        <v>0</v>
      </c>
      <c r="LH28" s="420">
        <v>0</v>
      </c>
      <c r="LI28" s="420">
        <v>0</v>
      </c>
      <c r="LJ28" s="420">
        <v>0</v>
      </c>
      <c r="LK28" s="420">
        <v>0</v>
      </c>
      <c r="LL28" s="420">
        <v>0</v>
      </c>
      <c r="LM28" s="420">
        <v>0</v>
      </c>
      <c r="LN28" s="420">
        <v>0</v>
      </c>
      <c r="LO28" s="420">
        <v>0</v>
      </c>
      <c r="LP28" s="420">
        <v>0</v>
      </c>
      <c r="LQ28" s="420">
        <v>0</v>
      </c>
      <c r="LR28" s="420">
        <v>0</v>
      </c>
      <c r="LS28" s="420">
        <v>0</v>
      </c>
      <c r="LT28" s="420">
        <v>0</v>
      </c>
      <c r="LU28" s="420">
        <v>0</v>
      </c>
      <c r="LV28" s="420">
        <v>0</v>
      </c>
      <c r="LW28" s="420">
        <v>0</v>
      </c>
      <c r="LX28" s="420">
        <v>0</v>
      </c>
      <c r="LY28" s="420">
        <v>0</v>
      </c>
      <c r="LZ28" s="420">
        <v>0</v>
      </c>
      <c r="MA28" s="420">
        <v>0</v>
      </c>
      <c r="MB28" s="420"/>
      <c r="MC28" s="426">
        <v>0</v>
      </c>
      <c r="MD28" s="426">
        <v>0</v>
      </c>
      <c r="ME28" s="426">
        <v>0</v>
      </c>
      <c r="MF28" s="426">
        <v>0</v>
      </c>
      <c r="MG28" s="426">
        <v>0</v>
      </c>
      <c r="MH28" s="426">
        <v>0</v>
      </c>
      <c r="MI28" s="426">
        <v>0</v>
      </c>
      <c r="MJ28" s="426">
        <v>0</v>
      </c>
      <c r="MK28" s="426">
        <v>0</v>
      </c>
      <c r="ML28" s="426">
        <v>0</v>
      </c>
      <c r="MM28" s="426">
        <v>0</v>
      </c>
      <c r="MN28" s="426">
        <v>0</v>
      </c>
      <c r="MO28" s="426">
        <v>0</v>
      </c>
      <c r="MP28" s="426">
        <v>0</v>
      </c>
      <c r="MQ28" s="426">
        <v>0</v>
      </c>
      <c r="MR28" s="426">
        <v>0</v>
      </c>
      <c r="MS28" s="426">
        <v>0</v>
      </c>
      <c r="MT28" s="426">
        <v>0</v>
      </c>
      <c r="MU28" s="426">
        <v>0</v>
      </c>
      <c r="MV28" s="426">
        <v>0</v>
      </c>
      <c r="MW28" s="426">
        <v>0</v>
      </c>
      <c r="MX28" s="426">
        <v>0</v>
      </c>
      <c r="MY28" s="426">
        <v>0</v>
      </c>
      <c r="MZ28" s="426">
        <v>0</v>
      </c>
      <c r="NA28" s="426">
        <v>0</v>
      </c>
      <c r="NB28" s="426">
        <v>0</v>
      </c>
      <c r="NC28" s="426">
        <v>0</v>
      </c>
      <c r="ND28" s="426">
        <v>0</v>
      </c>
      <c r="NE28" s="426">
        <v>0</v>
      </c>
      <c r="NF28" s="426">
        <v>0</v>
      </c>
      <c r="NG28" s="420"/>
      <c r="NH28" s="420">
        <v>0</v>
      </c>
      <c r="NI28" s="420">
        <v>0</v>
      </c>
      <c r="NJ28" s="420">
        <v>0</v>
      </c>
      <c r="NK28" s="420">
        <v>0</v>
      </c>
      <c r="NL28" s="420">
        <v>0</v>
      </c>
      <c r="NM28" s="420">
        <v>0</v>
      </c>
      <c r="NN28" s="420">
        <v>0</v>
      </c>
      <c r="NO28" s="420">
        <v>0</v>
      </c>
      <c r="NP28" s="420">
        <v>0</v>
      </c>
      <c r="NQ28" s="420">
        <v>0</v>
      </c>
      <c r="NR28" s="420">
        <v>0</v>
      </c>
      <c r="NS28" s="420">
        <v>0</v>
      </c>
      <c r="NT28" s="420">
        <v>0</v>
      </c>
      <c r="NU28" s="420">
        <v>0</v>
      </c>
      <c r="NV28" s="420">
        <v>0</v>
      </c>
      <c r="NW28" s="420">
        <v>0</v>
      </c>
      <c r="NX28" s="420">
        <v>0</v>
      </c>
      <c r="NY28" s="420">
        <v>0</v>
      </c>
      <c r="NZ28" s="420">
        <v>0</v>
      </c>
      <c r="OA28" s="420">
        <v>0</v>
      </c>
      <c r="OB28" s="420">
        <v>0</v>
      </c>
      <c r="OC28" s="420">
        <v>0</v>
      </c>
      <c r="OD28" s="420">
        <v>0</v>
      </c>
      <c r="OE28" s="420">
        <v>0</v>
      </c>
      <c r="OF28" s="420">
        <v>0</v>
      </c>
      <c r="OG28" s="420">
        <v>0</v>
      </c>
      <c r="OH28" s="420">
        <v>0</v>
      </c>
      <c r="OI28" s="420">
        <v>0</v>
      </c>
      <c r="OJ28" s="420">
        <v>0</v>
      </c>
      <c r="OK28" s="420">
        <v>0</v>
      </c>
      <c r="OL28" s="420"/>
      <c r="OM28" s="420">
        <v>32.270540500315846</v>
      </c>
      <c r="ON28" s="420">
        <v>43.731048635522257</v>
      </c>
      <c r="OO28" s="420">
        <v>58.253532137488861</v>
      </c>
      <c r="OP28" s="420">
        <v>76.688428864849627</v>
      </c>
      <c r="OQ28" s="420">
        <v>100.12786758095073</v>
      </c>
      <c r="OR28" s="420">
        <v>129.97533928189031</v>
      </c>
      <c r="OS28" s="420">
        <v>168.03563447193991</v>
      </c>
      <c r="OT28" s="420">
        <v>216.63097552881379</v>
      </c>
      <c r="OU28" s="420">
        <v>278.75101443118206</v>
      </c>
      <c r="OV28" s="420">
        <v>358.24661976642528</v>
      </c>
      <c r="OW28" s="420">
        <v>460.08029419215586</v>
      </c>
      <c r="OX28" s="420">
        <v>590.6498400722628</v>
      </c>
      <c r="OY28" s="420">
        <v>758.20678028258055</v>
      </c>
      <c r="OZ28" s="420">
        <v>973.39737142683384</v>
      </c>
      <c r="PA28" s="420">
        <v>1249.962243066738</v>
      </c>
      <c r="PB28" s="420">
        <v>1605.6413097207096</v>
      </c>
      <c r="PC28" s="420">
        <v>2063.3443455930983</v>
      </c>
      <c r="PD28" s="420">
        <v>2649.8665705996359</v>
      </c>
      <c r="PE28" s="420">
        <v>2731.8442873731342</v>
      </c>
      <c r="PF28" s="420">
        <v>2724.2423395568758</v>
      </c>
      <c r="PG28" s="420">
        <v>2713.7601867757494</v>
      </c>
      <c r="PH28" s="420">
        <v>2699.2475163157433</v>
      </c>
      <c r="PI28" s="420">
        <v>2679.0803286393184</v>
      </c>
      <c r="PJ28" s="420">
        <v>2650.9622227233554</v>
      </c>
      <c r="PK28" s="420">
        <v>2611.6413481056052</v>
      </c>
      <c r="PL28" s="420">
        <v>2556.5069706059844</v>
      </c>
      <c r="PM28" s="420">
        <v>2479.0141143947239</v>
      </c>
      <c r="PN28" s="420">
        <v>2369.8625890506432</v>
      </c>
      <c r="PO28" s="420">
        <v>2215.825008265761</v>
      </c>
      <c r="PP28" s="420">
        <v>1998.0730351908906</v>
      </c>
      <c r="PQ28" s="420"/>
      <c r="PR28" s="420">
        <v>38.384169945806796</v>
      </c>
      <c r="PS28" s="420">
        <v>47.848019258095029</v>
      </c>
      <c r="PT28" s="420">
        <v>59.840384158617688</v>
      </c>
      <c r="PU28" s="420">
        <v>75.063538547329742</v>
      </c>
      <c r="PV28" s="420">
        <v>94.419339647662056</v>
      </c>
      <c r="PW28" s="420">
        <v>119.06676114049554</v>
      </c>
      <c r="PX28" s="420">
        <v>150.49616149608025</v>
      </c>
      <c r="PY28" s="420">
        <v>190.62518366645932</v>
      </c>
      <c r="PZ28" s="420">
        <v>241.92262008984937</v>
      </c>
      <c r="QA28" s="420">
        <v>307.56843797210581</v>
      </c>
      <c r="QB28" s="420">
        <v>391.66056881935435</v>
      </c>
      <c r="QC28" s="420">
        <v>499.48218479004811</v>
      </c>
      <c r="QD28" s="420">
        <v>637.84722189579384</v>
      </c>
      <c r="QE28" s="420">
        <v>815.54713746544144</v>
      </c>
      <c r="QF28" s="420">
        <v>1043.9286576732491</v>
      </c>
      <c r="QG28" s="420">
        <v>1337.6410350509982</v>
      </c>
      <c r="QH28" s="420">
        <v>1715.6026847588737</v>
      </c>
      <c r="QI28" s="420">
        <v>2202.2517649192168</v>
      </c>
      <c r="QJ28" s="420">
        <v>2274.5204063486976</v>
      </c>
      <c r="QK28" s="420">
        <v>2274.5204063486976</v>
      </c>
      <c r="QL28" s="420">
        <v>2274.5204063486976</v>
      </c>
      <c r="QM28" s="420">
        <v>2274.5204063486976</v>
      </c>
      <c r="QN28" s="420">
        <v>2274.5204063486976</v>
      </c>
      <c r="QO28" s="420">
        <v>2274.5204063486976</v>
      </c>
      <c r="QP28" s="420">
        <v>2274.5204063486976</v>
      </c>
      <c r="QQ28" s="420">
        <v>2274.5204063486976</v>
      </c>
      <c r="QR28" s="420">
        <v>2274.5204063486976</v>
      </c>
      <c r="QS28" s="420">
        <v>2274.5204063486976</v>
      </c>
      <c r="QT28" s="420">
        <v>2274.5204063486976</v>
      </c>
      <c r="QU28" s="420">
        <v>2274.5204063486976</v>
      </c>
      <c r="QV28" s="424"/>
      <c r="QW28" s="420">
        <v>14.669785778608313</v>
      </c>
      <c r="QX28" s="420">
        <v>14.669785778608313</v>
      </c>
      <c r="QY28" s="420">
        <v>14.669785778608313</v>
      </c>
      <c r="QZ28" s="420">
        <v>14.669785778608313</v>
      </c>
      <c r="RA28" s="420">
        <v>14.669785778608313</v>
      </c>
      <c r="RB28" s="420">
        <v>14.669785778608313</v>
      </c>
      <c r="RC28" s="420">
        <v>14.669785778608313</v>
      </c>
      <c r="RD28" s="420">
        <v>14.669785778608313</v>
      </c>
      <c r="RE28" s="420">
        <v>14.669785778608313</v>
      </c>
      <c r="RF28" s="420">
        <v>14.669785778608313</v>
      </c>
      <c r="RG28" s="420">
        <v>14.669785778608313</v>
      </c>
      <c r="RH28" s="420">
        <v>14.669785778608313</v>
      </c>
      <c r="RI28" s="420">
        <v>14.669785778608313</v>
      </c>
      <c r="RJ28" s="420">
        <v>14.669785778608313</v>
      </c>
      <c r="RK28" s="420">
        <v>14.669785778608313</v>
      </c>
      <c r="RL28" s="420">
        <v>14.669785778608313</v>
      </c>
      <c r="RM28" s="420">
        <v>14.669785778608313</v>
      </c>
      <c r="RN28" s="420">
        <v>17.558814136465205</v>
      </c>
      <c r="RO28" s="420">
        <v>23.275248553544181</v>
      </c>
      <c r="RP28" s="420">
        <v>31.122161596598751</v>
      </c>
      <c r="RQ28" s="420">
        <v>41.942091352180398</v>
      </c>
      <c r="RR28" s="420">
        <v>56.922418220331309</v>
      </c>
      <c r="RS28" s="420">
        <v>77.739473512583388</v>
      </c>
      <c r="RT28" s="420">
        <v>106.76365749686144</v>
      </c>
      <c r="RU28" s="420">
        <v>147.35160829053081</v>
      </c>
      <c r="RV28" s="420">
        <v>204.2626364085076</v>
      </c>
      <c r="RW28" s="420">
        <v>284.25262303367072</v>
      </c>
      <c r="RX28" s="420">
        <v>396.92144799718392</v>
      </c>
      <c r="RY28" s="420">
        <v>555.92273700845146</v>
      </c>
      <c r="RZ28" s="420">
        <v>780.69155139279962</v>
      </c>
      <c r="SA28" s="420"/>
      <c r="SB28" s="420">
        <v>23.714384167198482</v>
      </c>
      <c r="SC28" s="420">
        <v>33.178233479486714</v>
      </c>
      <c r="SD28" s="420">
        <v>45.170598380009373</v>
      </c>
      <c r="SE28" s="420">
        <v>60.393752768721427</v>
      </c>
      <c r="SF28" s="420">
        <v>79.749553869053742</v>
      </c>
      <c r="SG28" s="420">
        <v>104.39697536188723</v>
      </c>
      <c r="SH28" s="420">
        <v>135.82637571747193</v>
      </c>
      <c r="SI28" s="420">
        <v>175.95539788785101</v>
      </c>
      <c r="SJ28" s="420">
        <v>227.25283431124106</v>
      </c>
      <c r="SK28" s="420">
        <v>292.89865219349753</v>
      </c>
      <c r="SL28" s="420">
        <v>376.99078304074607</v>
      </c>
      <c r="SM28" s="420">
        <v>484.81239901143982</v>
      </c>
      <c r="SN28" s="420">
        <v>623.17743611718549</v>
      </c>
      <c r="SO28" s="420">
        <v>800.87735168683309</v>
      </c>
      <c r="SP28" s="420">
        <v>1029.2588718946408</v>
      </c>
      <c r="SQ28" s="420">
        <v>1322.97124927239</v>
      </c>
      <c r="SR28" s="420">
        <v>1700.9328989802655</v>
      </c>
      <c r="SS28" s="420">
        <v>2184.6929507827517</v>
      </c>
      <c r="ST28" s="420">
        <v>2251.2451577951533</v>
      </c>
      <c r="SU28" s="420">
        <v>2243.3982447520989</v>
      </c>
      <c r="SV28" s="420">
        <v>2232.5783149965173</v>
      </c>
      <c r="SW28" s="420">
        <v>2217.5979881283665</v>
      </c>
      <c r="SX28" s="420">
        <v>2196.7809328361141</v>
      </c>
      <c r="SY28" s="420">
        <v>2167.7567488518362</v>
      </c>
      <c r="SZ28" s="420">
        <v>2127.1687980581669</v>
      </c>
      <c r="TA28" s="420">
        <v>2070.25776994019</v>
      </c>
      <c r="TB28" s="420">
        <v>1990.2677833150269</v>
      </c>
      <c r="TC28" s="420">
        <v>1877.5989583515138</v>
      </c>
      <c r="TD28" s="420">
        <v>1718.5976693402463</v>
      </c>
      <c r="TE28" s="420">
        <v>1493.8288549558979</v>
      </c>
      <c r="TF28" s="420"/>
      <c r="TG28" s="420">
        <v>5.4102091572704039</v>
      </c>
      <c r="TH28" s="420">
        <v>6.7441289550583559</v>
      </c>
      <c r="TI28" s="420">
        <v>8.4344404166254368</v>
      </c>
      <c r="TJ28" s="420">
        <v>10.58012832371403</v>
      </c>
      <c r="TK28" s="420">
        <v>13.308308521622992</v>
      </c>
      <c r="TL28" s="420">
        <v>16.7823371550909</v>
      </c>
      <c r="TM28" s="420">
        <v>21.212278713065835</v>
      </c>
      <c r="TN28" s="420">
        <v>26.868422991423724</v>
      </c>
      <c r="TO28" s="420">
        <v>34.098743737558273</v>
      </c>
      <c r="TP28" s="420">
        <v>43.35145404872361</v>
      </c>
      <c r="TQ28" s="420">
        <v>55.204153143337372</v>
      </c>
      <c r="TR28" s="420">
        <v>70.401498687084526</v>
      </c>
      <c r="TS28" s="420">
        <v>89.903907931636709</v>
      </c>
      <c r="TT28" s="420">
        <v>114.95052771834673</v>
      </c>
      <c r="TU28" s="420">
        <v>147.14066739634691</v>
      </c>
      <c r="TV28" s="420">
        <v>188.53912399802081</v>
      </c>
      <c r="TW28" s="420">
        <v>241.81242862421507</v>
      </c>
      <c r="TX28" s="420">
        <v>310.40511445220005</v>
      </c>
      <c r="TY28" s="420">
        <v>320.59130491033136</v>
      </c>
      <c r="TZ28" s="420">
        <v>320.59130491033136</v>
      </c>
      <c r="UA28" s="420">
        <v>320.59130491033136</v>
      </c>
      <c r="UB28" s="420">
        <v>320.59130491033136</v>
      </c>
      <c r="UC28" s="420">
        <v>320.59130491033136</v>
      </c>
      <c r="UD28" s="420">
        <v>320.59130491033136</v>
      </c>
      <c r="UE28" s="420">
        <v>320.59130491033136</v>
      </c>
      <c r="UF28" s="420">
        <v>320.59130491033136</v>
      </c>
      <c r="UG28" s="420">
        <v>320.59130491033136</v>
      </c>
      <c r="UH28" s="420">
        <v>320.59130491033136</v>
      </c>
      <c r="UI28" s="420">
        <v>320.59130491033136</v>
      </c>
      <c r="UJ28" s="420">
        <v>320.59130491033136</v>
      </c>
      <c r="UK28" s="420"/>
      <c r="UL28" s="420">
        <v>2.0676911723420526</v>
      </c>
      <c r="UM28" s="420">
        <v>2.0676911723420526</v>
      </c>
      <c r="UN28" s="420">
        <v>2.0676911723420526</v>
      </c>
      <c r="UO28" s="420">
        <v>2.0676911723420526</v>
      </c>
      <c r="UP28" s="420">
        <v>2.0676911723420526</v>
      </c>
      <c r="UQ28" s="420">
        <v>2.0676911723420526</v>
      </c>
      <c r="UR28" s="420">
        <v>2.0676911723420526</v>
      </c>
      <c r="US28" s="420">
        <v>2.0676911723420526</v>
      </c>
      <c r="UT28" s="420">
        <v>2.0676911723420526</v>
      </c>
      <c r="UU28" s="420">
        <v>2.0676911723420526</v>
      </c>
      <c r="UV28" s="420">
        <v>2.0676911723420526</v>
      </c>
      <c r="UW28" s="420">
        <v>2.0676911723420526</v>
      </c>
      <c r="UX28" s="420">
        <v>2.0676911723420526</v>
      </c>
      <c r="UY28" s="420">
        <v>2.0676911723420526</v>
      </c>
      <c r="UZ28" s="420">
        <v>2.0676911723420526</v>
      </c>
      <c r="VA28" s="420">
        <v>2.0676911723420526</v>
      </c>
      <c r="VB28" s="420">
        <v>2.0676911723420526</v>
      </c>
      <c r="VC28" s="420">
        <v>2.4748967390993646</v>
      </c>
      <c r="VD28" s="420">
        <v>3.2806222731901427</v>
      </c>
      <c r="VE28" s="420">
        <v>4.386636571839218</v>
      </c>
      <c r="VF28" s="420">
        <v>5.9116945091951152</v>
      </c>
      <c r="VG28" s="420">
        <v>8.023156127758206</v>
      </c>
      <c r="VH28" s="420">
        <v>10.957298596608178</v>
      </c>
      <c r="VI28" s="420">
        <v>15.048227388236151</v>
      </c>
      <c r="VJ28" s="420">
        <v>20.769057182622237</v>
      </c>
      <c r="VK28" s="420">
        <v>28.79060788720345</v>
      </c>
      <c r="VL28" s="420">
        <v>40.065113985430827</v>
      </c>
      <c r="VM28" s="420">
        <v>55.945668636400569</v>
      </c>
      <c r="VN28" s="420">
        <v>78.356736298957429</v>
      </c>
      <c r="VO28" s="420">
        <v>110.0376688179595</v>
      </c>
      <c r="VP28" s="420"/>
      <c r="VQ28" s="420">
        <v>3.3425179849283513</v>
      </c>
      <c r="VR28" s="420">
        <v>4.6764377827163033</v>
      </c>
      <c r="VS28" s="420">
        <v>6.3667492442833842</v>
      </c>
      <c r="VT28" s="420">
        <v>8.5124371513719765</v>
      </c>
      <c r="VU28" s="420">
        <v>11.240617349280939</v>
      </c>
      <c r="VV28" s="420">
        <v>14.714645982748848</v>
      </c>
      <c r="VW28" s="420">
        <v>19.144587540723784</v>
      </c>
      <c r="VX28" s="420">
        <v>24.800731819081673</v>
      </c>
      <c r="VY28" s="420">
        <v>32.031052565216221</v>
      </c>
      <c r="VZ28" s="420">
        <v>41.283762876381559</v>
      </c>
      <c r="WA28" s="420">
        <v>53.13646197099532</v>
      </c>
      <c r="WB28" s="420">
        <v>68.333807514742475</v>
      </c>
      <c r="WC28" s="420">
        <v>87.836216759294658</v>
      </c>
      <c r="WD28" s="420">
        <v>112.88283654600468</v>
      </c>
      <c r="WE28" s="420">
        <v>145.07297622400486</v>
      </c>
      <c r="WF28" s="420">
        <v>186.47143282567876</v>
      </c>
      <c r="WG28" s="420">
        <v>239.74473745187302</v>
      </c>
      <c r="WH28" s="420">
        <v>307.93021771310066</v>
      </c>
      <c r="WI28" s="420">
        <v>317.31068263714121</v>
      </c>
      <c r="WJ28" s="420">
        <v>316.20466833849213</v>
      </c>
      <c r="WK28" s="420">
        <v>314.67961040113624</v>
      </c>
      <c r="WL28" s="420">
        <v>312.56814878257313</v>
      </c>
      <c r="WM28" s="420">
        <v>309.63400631372321</v>
      </c>
      <c r="WN28" s="420">
        <v>305.54307752209519</v>
      </c>
      <c r="WO28" s="420">
        <v>299.82224772770911</v>
      </c>
      <c r="WP28" s="420">
        <v>291.8006970231279</v>
      </c>
      <c r="WQ28" s="420">
        <v>280.52619092490056</v>
      </c>
      <c r="WR28" s="420">
        <v>264.64563627393079</v>
      </c>
      <c r="WS28" s="420">
        <v>242.23456861137393</v>
      </c>
      <c r="WT28" s="420">
        <v>210.55363609237185</v>
      </c>
      <c r="WU28" s="420"/>
      <c r="WV28" s="420">
        <v>0</v>
      </c>
      <c r="WW28" s="420">
        <v>0</v>
      </c>
      <c r="WX28" s="420">
        <v>0</v>
      </c>
      <c r="WY28" s="420">
        <v>0</v>
      </c>
      <c r="WZ28" s="420">
        <v>0</v>
      </c>
      <c r="XA28" s="420">
        <v>0</v>
      </c>
      <c r="XB28" s="420">
        <v>0</v>
      </c>
      <c r="XC28" s="420">
        <v>0</v>
      </c>
      <c r="XD28" s="420">
        <v>0</v>
      </c>
      <c r="XE28" s="420">
        <v>0</v>
      </c>
      <c r="XF28" s="420">
        <v>0</v>
      </c>
      <c r="XG28" s="420">
        <v>0</v>
      </c>
      <c r="XH28" s="420">
        <v>0</v>
      </c>
      <c r="XI28" s="420">
        <v>0</v>
      </c>
      <c r="XJ28" s="420">
        <v>0</v>
      </c>
      <c r="XK28" s="420">
        <v>0</v>
      </c>
      <c r="XL28" s="420">
        <v>0</v>
      </c>
      <c r="XM28" s="420">
        <v>0</v>
      </c>
      <c r="XN28" s="420">
        <v>0</v>
      </c>
      <c r="XO28" s="420">
        <v>0</v>
      </c>
      <c r="XP28" s="420">
        <v>0</v>
      </c>
      <c r="XQ28" s="420">
        <v>0</v>
      </c>
      <c r="XR28" s="420">
        <v>0</v>
      </c>
      <c r="XS28" s="420">
        <v>0</v>
      </c>
      <c r="XT28" s="420">
        <v>0</v>
      </c>
      <c r="XU28" s="420">
        <v>0</v>
      </c>
      <c r="XV28" s="420">
        <v>0</v>
      </c>
      <c r="XW28" s="420">
        <v>0</v>
      </c>
      <c r="XX28" s="420">
        <v>0</v>
      </c>
      <c r="XY28" s="420">
        <v>0</v>
      </c>
      <c r="XZ28" s="420"/>
      <c r="YA28" s="420">
        <v>0</v>
      </c>
      <c r="YB28" s="420">
        <v>0</v>
      </c>
      <c r="YC28" s="420">
        <v>0</v>
      </c>
      <c r="YD28" s="420">
        <v>0</v>
      </c>
      <c r="YE28" s="420">
        <v>0</v>
      </c>
      <c r="YF28" s="420">
        <v>0</v>
      </c>
      <c r="YG28" s="420">
        <v>0</v>
      </c>
      <c r="YH28" s="420">
        <v>0</v>
      </c>
      <c r="YI28" s="420">
        <v>0</v>
      </c>
      <c r="YJ28" s="420">
        <v>0</v>
      </c>
      <c r="YK28" s="420">
        <v>0</v>
      </c>
      <c r="YL28" s="420">
        <v>0</v>
      </c>
      <c r="YM28" s="420">
        <v>0</v>
      </c>
      <c r="YN28" s="420">
        <v>0</v>
      </c>
      <c r="YO28" s="420">
        <v>0</v>
      </c>
      <c r="YP28" s="420">
        <v>0</v>
      </c>
      <c r="YQ28" s="420">
        <v>0</v>
      </c>
      <c r="YR28" s="420">
        <v>0</v>
      </c>
      <c r="YS28" s="420">
        <v>0</v>
      </c>
      <c r="YT28" s="420">
        <v>0</v>
      </c>
      <c r="YU28" s="420">
        <v>0</v>
      </c>
      <c r="YV28" s="420">
        <v>0</v>
      </c>
      <c r="YW28" s="420">
        <v>0</v>
      </c>
      <c r="YX28" s="420">
        <v>0</v>
      </c>
      <c r="YY28" s="420">
        <v>0</v>
      </c>
      <c r="YZ28" s="420">
        <v>0</v>
      </c>
      <c r="ZA28" s="420">
        <v>0</v>
      </c>
      <c r="ZB28" s="420">
        <v>0</v>
      </c>
      <c r="ZC28" s="420">
        <v>0</v>
      </c>
      <c r="ZD28" s="420">
        <v>0</v>
      </c>
      <c r="ZE28" s="420"/>
      <c r="ZF28" s="420">
        <v>0</v>
      </c>
      <c r="ZG28" s="420">
        <v>0</v>
      </c>
      <c r="ZH28" s="420">
        <v>0</v>
      </c>
      <c r="ZI28" s="420">
        <v>0</v>
      </c>
      <c r="ZJ28" s="420">
        <v>0</v>
      </c>
      <c r="ZK28" s="420">
        <v>0</v>
      </c>
      <c r="ZL28" s="420">
        <v>0</v>
      </c>
      <c r="ZM28" s="420">
        <v>0</v>
      </c>
      <c r="ZN28" s="420">
        <v>0</v>
      </c>
      <c r="ZO28" s="420">
        <v>0</v>
      </c>
      <c r="ZP28" s="420">
        <v>0</v>
      </c>
      <c r="ZQ28" s="420">
        <v>0</v>
      </c>
      <c r="ZR28" s="420">
        <v>0</v>
      </c>
      <c r="ZS28" s="420">
        <v>0</v>
      </c>
      <c r="ZT28" s="420">
        <v>0</v>
      </c>
      <c r="ZU28" s="420">
        <v>0</v>
      </c>
      <c r="ZV28" s="420">
        <v>0</v>
      </c>
      <c r="ZW28" s="420">
        <v>0</v>
      </c>
      <c r="ZX28" s="420">
        <v>0</v>
      </c>
      <c r="ZY28" s="420">
        <v>0</v>
      </c>
      <c r="ZZ28" s="420">
        <v>0</v>
      </c>
      <c r="AAA28" s="420">
        <v>0</v>
      </c>
      <c r="AAB28" s="420">
        <v>0</v>
      </c>
      <c r="AAC28" s="420">
        <v>0</v>
      </c>
      <c r="AAD28" s="420">
        <v>0</v>
      </c>
      <c r="AAE28" s="420">
        <v>0</v>
      </c>
      <c r="AAF28" s="420">
        <v>0</v>
      </c>
      <c r="AAG28" s="420">
        <v>0</v>
      </c>
      <c r="AAH28" s="420">
        <v>0</v>
      </c>
      <c r="AAI28" s="420">
        <v>0</v>
      </c>
      <c r="AAJ28" s="420"/>
      <c r="AAK28" s="420">
        <v>59.327442652442677</v>
      </c>
      <c r="AAL28" s="420">
        <v>81.585719897725284</v>
      </c>
      <c r="AAM28" s="420">
        <v>109.79087976178161</v>
      </c>
      <c r="AAN28" s="420">
        <v>145.59461878494301</v>
      </c>
      <c r="AAO28" s="420">
        <v>191.11803879928542</v>
      </c>
      <c r="AAP28" s="420">
        <v>249.08696062652638</v>
      </c>
      <c r="AAQ28" s="420">
        <v>323.00659773013564</v>
      </c>
      <c r="AAR28" s="420">
        <v>417.3871052357465</v>
      </c>
      <c r="AAS28" s="420">
        <v>538.0349013076393</v>
      </c>
      <c r="AAT28" s="420">
        <v>692.42903483630437</v>
      </c>
      <c r="AAU28" s="420">
        <v>890.20753920389723</v>
      </c>
      <c r="AAV28" s="420">
        <v>1143.7960465984452</v>
      </c>
      <c r="AAW28" s="420">
        <v>1469.2204331590606</v>
      </c>
      <c r="AAX28" s="420">
        <v>1887.1575596596717</v>
      </c>
      <c r="AAY28" s="420">
        <v>2424.2940911853839</v>
      </c>
      <c r="AAZ28" s="420">
        <v>3115.0839918187785</v>
      </c>
      <c r="ABA28" s="420">
        <v>4004.0219820252369</v>
      </c>
      <c r="ABB28" s="420">
        <v>5142.4897390954884</v>
      </c>
      <c r="ABC28" s="420">
        <v>5300.4001278054293</v>
      </c>
      <c r="ABD28" s="420">
        <v>5283.8452526474666</v>
      </c>
      <c r="ABE28" s="420">
        <v>5261.0181121734031</v>
      </c>
      <c r="ABF28" s="420">
        <v>5229.413653226683</v>
      </c>
      <c r="ABG28" s="420">
        <v>5185.4952677891561</v>
      </c>
      <c r="ABH28" s="420">
        <v>5124.2620490972868</v>
      </c>
      <c r="ABI28" s="420">
        <v>5038.6323938914811</v>
      </c>
      <c r="ABJ28" s="420">
        <v>4918.565437569303</v>
      </c>
      <c r="ABK28" s="420">
        <v>4749.8080886346515</v>
      </c>
      <c r="ABL28" s="420">
        <v>4512.1071836760875</v>
      </c>
      <c r="ABM28" s="420">
        <v>4176.6572462173808</v>
      </c>
      <c r="ABN28" s="420">
        <v>3702.4555262391605</v>
      </c>
      <c r="ABQ28" s="344"/>
      <c r="ABR28" s="344"/>
      <c r="ABS28" s="344"/>
      <c r="ABT28" s="344"/>
      <c r="ABU28" s="344"/>
      <c r="ABV28" s="344"/>
      <c r="ABW28" s="344"/>
      <c r="ABX28" s="344"/>
      <c r="ABY28" s="344"/>
      <c r="ABZ28" s="344"/>
      <c r="ACA28" s="344"/>
      <c r="ACB28" s="344"/>
      <c r="ACC28" s="344"/>
      <c r="ACD28" s="344"/>
      <c r="ACE28" s="344"/>
      <c r="ACF28" s="344"/>
    </row>
    <row r="29" spans="1:760" hidden="1" outlineLevel="1" x14ac:dyDescent="0.25">
      <c r="D29" s="431" t="b">
        <v>0</v>
      </c>
      <c r="E29" s="416"/>
      <c r="F29" s="417">
        <v>459</v>
      </c>
      <c r="G29" s="417">
        <v>22013375</v>
      </c>
      <c r="H29" s="417" t="s">
        <v>1756</v>
      </c>
      <c r="I29" s="417" t="s">
        <v>253</v>
      </c>
      <c r="J29" s="417">
        <v>11</v>
      </c>
      <c r="K29" s="417" t="s">
        <v>284</v>
      </c>
      <c r="L29" s="417" t="s">
        <v>290</v>
      </c>
      <c r="M29" s="417" t="s">
        <v>291</v>
      </c>
      <c r="N29" s="417" t="s">
        <v>292</v>
      </c>
      <c r="O29" s="417" t="s">
        <v>293</v>
      </c>
      <c r="P29" s="417" t="s">
        <v>294</v>
      </c>
      <c r="Q29" s="417" t="s">
        <v>295</v>
      </c>
      <c r="R29" s="417" t="s">
        <v>296</v>
      </c>
      <c r="S29" s="418"/>
      <c r="T29" s="417">
        <v>3.3587260147591502E-2</v>
      </c>
      <c r="U29" s="417">
        <v>1</v>
      </c>
      <c r="V29" s="418"/>
      <c r="W29" s="419">
        <v>1.565699181167324</v>
      </c>
      <c r="X29" s="417">
        <v>5.1679359468684138E-3</v>
      </c>
      <c r="Y29" s="417">
        <v>2.3777645078569732E-7</v>
      </c>
      <c r="Z29" s="417">
        <v>5.167698170417628E-3</v>
      </c>
      <c r="AA29" s="420">
        <v>14.211889242412104</v>
      </c>
      <c r="AB29" s="420">
        <v>1.9022116062855785E-2</v>
      </c>
      <c r="AC29" s="420">
        <v>14.230911358474959</v>
      </c>
      <c r="AD29" s="420">
        <v>14.671135690693944</v>
      </c>
      <c r="AE29" s="420">
        <v>2.0676935501065605</v>
      </c>
      <c r="AF29" s="420">
        <v>0.11016763694252993</v>
      </c>
      <c r="AG29" s="418"/>
      <c r="AH29" s="419">
        <v>6.522006459247593</v>
      </c>
      <c r="AI29" s="417">
        <v>1.6791891227311024E-2</v>
      </c>
      <c r="AJ29" s="417">
        <v>7.7259399865993825E-7</v>
      </c>
      <c r="AK29" s="417">
        <v>1.6791118633312365E-2</v>
      </c>
      <c r="AL29" s="420">
        <v>46.17791333845495</v>
      </c>
      <c r="AM29" s="420">
        <v>6.1807519892795058E-2</v>
      </c>
      <c r="AN29" s="420">
        <v>46.239720858347745</v>
      </c>
      <c r="AO29" s="420">
        <v>47.670117670196049</v>
      </c>
      <c r="AP29" s="420">
        <v>6.7184434059871281</v>
      </c>
      <c r="AQ29" s="420">
        <v>0.35796166889990999</v>
      </c>
      <c r="AR29" s="418"/>
      <c r="AS29" s="417">
        <v>5.1679359468684138E-3</v>
      </c>
      <c r="AT29" s="421">
        <v>2.3777645078569732E-7</v>
      </c>
      <c r="AU29" s="417">
        <v>5.167698170417628E-3</v>
      </c>
      <c r="AV29" s="420">
        <v>14.211889242412104</v>
      </c>
      <c r="AW29" s="420">
        <v>1.9022116062855785E-2</v>
      </c>
      <c r="AX29" s="420">
        <v>14.230911358474959</v>
      </c>
      <c r="AY29" s="420">
        <v>14.671135690693944</v>
      </c>
      <c r="AZ29" s="420">
        <v>2.0676935501065605</v>
      </c>
      <c r="BA29" s="420">
        <v>0.11016763694252993</v>
      </c>
      <c r="BB29" s="418"/>
      <c r="BC29" s="420">
        <v>31.079908236217996</v>
      </c>
      <c r="BD29" s="420">
        <v>100.98624360343082</v>
      </c>
      <c r="BE29" s="420">
        <v>31.079908236217996</v>
      </c>
      <c r="BF29" s="420">
        <v>69.906335367212819</v>
      </c>
      <c r="BG29" s="420"/>
      <c r="BH29" s="422">
        <v>0.14268495823916286</v>
      </c>
      <c r="BI29" s="420"/>
      <c r="BJ29" s="423">
        <v>1.8058248059055444</v>
      </c>
      <c r="BK29" s="423">
        <v>2.0827776298589624</v>
      </c>
      <c r="BL29" s="423">
        <v>2.402205707472056</v>
      </c>
      <c r="BM29" s="423">
        <v>2.7706233148865165</v>
      </c>
      <c r="BN29" s="423">
        <v>3.1955437992322926</v>
      </c>
      <c r="BO29" s="423">
        <v>3.68563280253426</v>
      </c>
      <c r="BP29" s="423">
        <v>4.2508849850156905</v>
      </c>
      <c r="BQ29" s="423">
        <v>4.902827851816058</v>
      </c>
      <c r="BR29" s="423">
        <v>5.6547568398759056</v>
      </c>
      <c r="BS29" s="423">
        <v>6.522006459247593</v>
      </c>
      <c r="BT29" s="423">
        <v>7.5222630183689407</v>
      </c>
      <c r="BU29" s="423">
        <v>8.6759253108818335</v>
      </c>
      <c r="BV29" s="423">
        <v>10.00652061968464</v>
      </c>
      <c r="BW29" s="423">
        <v>11.541184522022641</v>
      </c>
      <c r="BX29" s="423">
        <v>13.311214280551077</v>
      </c>
      <c r="BY29" s="423">
        <v>15.352707105985502</v>
      </c>
      <c r="BZ29" s="423">
        <v>17.707296307788056</v>
      </c>
      <c r="CA29" s="423">
        <v>20.423000345623912</v>
      </c>
      <c r="CB29" s="423">
        <v>23.555202096770984</v>
      </c>
      <c r="CC29" s="423">
        <v>27.167778310233082</v>
      </c>
      <c r="CD29" s="423">
        <v>28</v>
      </c>
      <c r="CE29" s="423">
        <v>28</v>
      </c>
      <c r="CF29" s="423">
        <v>28</v>
      </c>
      <c r="CG29" s="423">
        <v>28</v>
      </c>
      <c r="CH29" s="423">
        <v>28</v>
      </c>
      <c r="CI29" s="423">
        <v>28</v>
      </c>
      <c r="CJ29" s="423">
        <v>28</v>
      </c>
      <c r="CK29" s="423">
        <v>28</v>
      </c>
      <c r="CL29" s="423">
        <v>28</v>
      </c>
      <c r="CM29" s="423">
        <v>28</v>
      </c>
      <c r="CN29" s="420"/>
      <c r="CO29" s="417">
        <v>5.1679359468684138E-3</v>
      </c>
      <c r="CP29" s="417">
        <v>5.1679359468684138E-3</v>
      </c>
      <c r="CQ29" s="417">
        <v>5.1679359468684138E-3</v>
      </c>
      <c r="CR29" s="417">
        <v>5.1679359468684138E-3</v>
      </c>
      <c r="CS29" s="417">
        <v>5.1679359468684138E-3</v>
      </c>
      <c r="CT29" s="417">
        <v>5.1679359468684138E-3</v>
      </c>
      <c r="CU29" s="417">
        <v>5.9365025678797386E-3</v>
      </c>
      <c r="CV29" s="417">
        <v>8.2972468854026205E-3</v>
      </c>
      <c r="CW29" s="417">
        <v>1.173989383900209E-2</v>
      </c>
      <c r="CX29" s="417">
        <v>1.6791891227311024E-2</v>
      </c>
      <c r="CY29" s="417">
        <v>2.424710992104848E-2</v>
      </c>
      <c r="CZ29" s="417">
        <v>3.5303311250811632E-2</v>
      </c>
      <c r="DA29" s="417">
        <v>5.1771480529851178E-2</v>
      </c>
      <c r="DB29" s="417">
        <v>7.639490610111295E-2</v>
      </c>
      <c r="DC29" s="417">
        <v>0.1133359512712817</v>
      </c>
      <c r="DD29" s="417">
        <v>0.16891920020597567</v>
      </c>
      <c r="DE29" s="417">
        <v>0.25276673822476892</v>
      </c>
      <c r="DF29" s="417">
        <v>0.37953346037968894</v>
      </c>
      <c r="DG29" s="417">
        <v>0.57156084269637142</v>
      </c>
      <c r="DH29" s="417">
        <v>0.86293703427901503</v>
      </c>
      <c r="DI29" s="417">
        <v>0.94176007037367371</v>
      </c>
      <c r="DJ29" s="417">
        <v>0.94176007037367371</v>
      </c>
      <c r="DK29" s="417">
        <v>0.94176007037367371</v>
      </c>
      <c r="DL29" s="417">
        <v>0.94176007037367371</v>
      </c>
      <c r="DM29" s="417">
        <v>0.94176007037367371</v>
      </c>
      <c r="DN29" s="417">
        <v>0.94176007037367371</v>
      </c>
      <c r="DO29" s="417">
        <v>0.94176007037367371</v>
      </c>
      <c r="DP29" s="417">
        <v>0.94176007037367371</v>
      </c>
      <c r="DQ29" s="417">
        <v>0.94176007037367371</v>
      </c>
      <c r="DR29" s="417">
        <v>0.94176007037367371</v>
      </c>
      <c r="DS29" s="424"/>
      <c r="DT29" s="425">
        <v>2.3777645078569732E-7</v>
      </c>
      <c r="DU29" s="425">
        <v>2.3777645078569732E-7</v>
      </c>
      <c r="DV29" s="425">
        <v>2.3777645078569732E-7</v>
      </c>
      <c r="DW29" s="425">
        <v>2.3777645078569732E-7</v>
      </c>
      <c r="DX29" s="425">
        <v>2.3777645078569732E-7</v>
      </c>
      <c r="DY29" s="425">
        <v>2.3777645078569732E-7</v>
      </c>
      <c r="DZ29" s="425">
        <v>2.731381590605778E-7</v>
      </c>
      <c r="EA29" s="425">
        <v>3.8175587623124817E-7</v>
      </c>
      <c r="EB29" s="425">
        <v>5.4015187462420542E-7</v>
      </c>
      <c r="EC29" s="425">
        <v>7.7259399865993825E-7</v>
      </c>
      <c r="ED29" s="425">
        <v>1.1156082037609619E-6</v>
      </c>
      <c r="EE29" s="425">
        <v>1.6243034233594578E-6</v>
      </c>
      <c r="EF29" s="425">
        <v>2.3820029928521643E-6</v>
      </c>
      <c r="EG29" s="425">
        <v>3.5149254591354881E-6</v>
      </c>
      <c r="EH29" s="425">
        <v>5.214580930716839E-6</v>
      </c>
      <c r="EI29" s="425">
        <v>7.7719631797824618E-6</v>
      </c>
      <c r="EJ29" s="425">
        <v>1.1629783826593802E-5</v>
      </c>
      <c r="EK29" s="425">
        <v>1.7462313792449622E-5</v>
      </c>
      <c r="EL29" s="425">
        <v>2.6297483169615959E-5</v>
      </c>
      <c r="EM29" s="425">
        <v>3.9703685837425157E-5</v>
      </c>
      <c r="EN29" s="425">
        <v>4.3330329425006384E-5</v>
      </c>
      <c r="EO29" s="425">
        <v>4.3330329425006384E-5</v>
      </c>
      <c r="EP29" s="425">
        <v>4.3330329425006384E-5</v>
      </c>
      <c r="EQ29" s="425">
        <v>4.3330329425006384E-5</v>
      </c>
      <c r="ER29" s="425">
        <v>4.3330329425006384E-5</v>
      </c>
      <c r="ES29" s="425">
        <v>4.3330329425006384E-5</v>
      </c>
      <c r="ET29" s="425">
        <v>4.3330329425006384E-5</v>
      </c>
      <c r="EU29" s="425">
        <v>4.3330329425006384E-5</v>
      </c>
      <c r="EV29" s="425">
        <v>4.3330329425006384E-5</v>
      </c>
      <c r="EW29" s="425">
        <v>4.3330329425006384E-5</v>
      </c>
      <c r="EX29" s="420"/>
      <c r="EY29" s="420">
        <v>31.079908236217996</v>
      </c>
      <c r="EZ29" s="420">
        <v>31.079908236217996</v>
      </c>
      <c r="FA29" s="420">
        <v>31.079908236217996</v>
      </c>
      <c r="FB29" s="420">
        <v>31.079908236217996</v>
      </c>
      <c r="FC29" s="420">
        <v>31.079908236217996</v>
      </c>
      <c r="FD29" s="420">
        <v>31.079908236217996</v>
      </c>
      <c r="FE29" s="420">
        <v>35.702059187784407</v>
      </c>
      <c r="FF29" s="420">
        <v>49.899548768173823</v>
      </c>
      <c r="FG29" s="420">
        <v>70.603588544905847</v>
      </c>
      <c r="FH29" s="420">
        <v>100.98624360343084</v>
      </c>
      <c r="FI29" s="420">
        <v>145.82184436638218</v>
      </c>
      <c r="FJ29" s="420">
        <v>212.3137139063704</v>
      </c>
      <c r="FK29" s="420">
        <v>311.35309738038649</v>
      </c>
      <c r="FL29" s="420">
        <v>459.43809980382031</v>
      </c>
      <c r="FM29" s="420">
        <v>681.60112694709414</v>
      </c>
      <c r="FN29" s="420">
        <v>1015.8781563301632</v>
      </c>
      <c r="FO29" s="420">
        <v>1520.136300055033</v>
      </c>
      <c r="FP29" s="420">
        <v>2282.5099309372995</v>
      </c>
      <c r="FQ29" s="420">
        <v>3437.3604326855179</v>
      </c>
      <c r="FR29" s="420">
        <v>5189.6935478230653</v>
      </c>
      <c r="FS29" s="420">
        <v>5663.7343938994545</v>
      </c>
      <c r="FT29" s="420">
        <v>5663.7343938994545</v>
      </c>
      <c r="FU29" s="420">
        <v>5663.7343938994545</v>
      </c>
      <c r="FV29" s="420">
        <v>5663.7343938994545</v>
      </c>
      <c r="FW29" s="420">
        <v>5663.7343938994545</v>
      </c>
      <c r="FX29" s="420">
        <v>5663.7343938994545</v>
      </c>
      <c r="FY29" s="420">
        <v>5663.7343938994545</v>
      </c>
      <c r="FZ29" s="420">
        <v>5663.7343938994545</v>
      </c>
      <c r="GA29" s="420">
        <v>5663.7343938994545</v>
      </c>
      <c r="GB29" s="420">
        <v>5663.7343938994545</v>
      </c>
      <c r="GC29" s="420"/>
      <c r="GD29" s="420">
        <v>31.079908236217996</v>
      </c>
      <c r="GE29" s="420">
        <v>31.079908236217996</v>
      </c>
      <c r="GF29" s="420">
        <v>31.079908236217996</v>
      </c>
      <c r="GG29" s="420">
        <v>31.079908236217996</v>
      </c>
      <c r="GH29" s="420">
        <v>31.079908236217996</v>
      </c>
      <c r="GI29" s="420">
        <v>31.079908236217996</v>
      </c>
      <c r="GJ29" s="420">
        <v>31.079908236217996</v>
      </c>
      <c r="GK29" s="420">
        <v>31.079908236217996</v>
      </c>
      <c r="GL29" s="420">
        <v>31.079908236217996</v>
      </c>
      <c r="GM29" s="420">
        <v>31.079908236217996</v>
      </c>
      <c r="GN29" s="420">
        <v>31.079908236217996</v>
      </c>
      <c r="GO29" s="420">
        <v>31.079908236217996</v>
      </c>
      <c r="GP29" s="420">
        <v>31.079908236217996</v>
      </c>
      <c r="GQ29" s="420">
        <v>31.079908236217996</v>
      </c>
      <c r="GR29" s="420">
        <v>31.079908236217996</v>
      </c>
      <c r="GS29" s="420">
        <v>31.079908236217996</v>
      </c>
      <c r="GT29" s="420">
        <v>31.079908236217996</v>
      </c>
      <c r="GU29" s="420">
        <v>37.200702200705052</v>
      </c>
      <c r="GV29" s="420">
        <v>49.311735027118118</v>
      </c>
      <c r="GW29" s="420">
        <v>65.936472497473645</v>
      </c>
      <c r="GX29" s="420">
        <v>88.859944523641474</v>
      </c>
      <c r="GY29" s="420">
        <v>120.59777569835481</v>
      </c>
      <c r="GZ29" s="420">
        <v>164.70149868352092</v>
      </c>
      <c r="HA29" s="420">
        <v>226.19312429252469</v>
      </c>
      <c r="HB29" s="420">
        <v>312.18414046693044</v>
      </c>
      <c r="HC29" s="420">
        <v>432.7577847061541</v>
      </c>
      <c r="HD29" s="420">
        <v>602.22729718885273</v>
      </c>
      <c r="HE29" s="420">
        <v>840.93131058043048</v>
      </c>
      <c r="HF29" s="420">
        <v>1177.7968617541019</v>
      </c>
      <c r="HG29" s="420">
        <v>1653.9997341652202</v>
      </c>
      <c r="HH29" s="420"/>
      <c r="HI29" s="420">
        <v>14.211889242412104</v>
      </c>
      <c r="HJ29" s="420">
        <v>14.211889242412104</v>
      </c>
      <c r="HK29" s="420">
        <v>14.211889242412104</v>
      </c>
      <c r="HL29" s="420">
        <v>14.211889242412104</v>
      </c>
      <c r="HM29" s="420">
        <v>14.211889242412104</v>
      </c>
      <c r="HN29" s="420">
        <v>14.211889242412104</v>
      </c>
      <c r="HO29" s="420">
        <v>16.325457174663022</v>
      </c>
      <c r="HP29" s="420">
        <v>22.817533917723168</v>
      </c>
      <c r="HQ29" s="420">
        <v>32.284856599021268</v>
      </c>
      <c r="HR29" s="420">
        <v>46.17791333845495</v>
      </c>
      <c r="HS29" s="420">
        <v>66.679859075139348</v>
      </c>
      <c r="HT29" s="420">
        <v>97.084552623173394</v>
      </c>
      <c r="HU29" s="420">
        <v>142.37222650791378</v>
      </c>
      <c r="HV29" s="420">
        <v>210.08695838256187</v>
      </c>
      <c r="HW29" s="420">
        <v>311.67530000578057</v>
      </c>
      <c r="HX29" s="420">
        <v>464.52993785630758</v>
      </c>
      <c r="HY29" s="420">
        <v>695.1117283086669</v>
      </c>
      <c r="HZ29" s="420">
        <v>1043.7218181804374</v>
      </c>
      <c r="IA29" s="420">
        <v>1571.7995492228929</v>
      </c>
      <c r="IB29" s="420">
        <v>2373.0877627808968</v>
      </c>
      <c r="IC29" s="420">
        <v>2589.8521093681943</v>
      </c>
      <c r="ID29" s="420">
        <v>2589.8521093681943</v>
      </c>
      <c r="IE29" s="420">
        <v>2589.8521093681943</v>
      </c>
      <c r="IF29" s="420">
        <v>2589.8521093681943</v>
      </c>
      <c r="IG29" s="420">
        <v>2589.8521093681943</v>
      </c>
      <c r="IH29" s="420">
        <v>2589.8521093681943</v>
      </c>
      <c r="II29" s="420">
        <v>2589.8521093681943</v>
      </c>
      <c r="IJ29" s="420">
        <v>2589.8521093681943</v>
      </c>
      <c r="IK29" s="420">
        <v>2589.8521093681943</v>
      </c>
      <c r="IL29" s="420">
        <v>2589.8521093681943</v>
      </c>
      <c r="IM29" s="420"/>
      <c r="IN29" s="420">
        <v>14.211889242412104</v>
      </c>
      <c r="IO29" s="420">
        <v>14.211889242412104</v>
      </c>
      <c r="IP29" s="420">
        <v>14.211889242412104</v>
      </c>
      <c r="IQ29" s="420">
        <v>14.211889242412104</v>
      </c>
      <c r="IR29" s="420">
        <v>14.211889242412104</v>
      </c>
      <c r="IS29" s="420">
        <v>14.211889242412104</v>
      </c>
      <c r="IT29" s="420">
        <v>14.211889242412104</v>
      </c>
      <c r="IU29" s="420">
        <v>14.211889242412104</v>
      </c>
      <c r="IV29" s="420">
        <v>14.211889242412104</v>
      </c>
      <c r="IW29" s="420">
        <v>14.211889242412104</v>
      </c>
      <c r="IX29" s="420">
        <v>14.211889242412104</v>
      </c>
      <c r="IY29" s="420">
        <v>14.211889242412104</v>
      </c>
      <c r="IZ29" s="420">
        <v>14.211889242412104</v>
      </c>
      <c r="JA29" s="420">
        <v>14.211889242412104</v>
      </c>
      <c r="JB29" s="420">
        <v>14.211889242412104</v>
      </c>
      <c r="JC29" s="420">
        <v>14.211889242412104</v>
      </c>
      <c r="JD29" s="420">
        <v>14.211889242412104</v>
      </c>
      <c r="JE29" s="420">
        <v>17.010740681669112</v>
      </c>
      <c r="JF29" s="420">
        <v>22.548744714114239</v>
      </c>
      <c r="JG29" s="420">
        <v>30.15072750689297</v>
      </c>
      <c r="JH29" s="420">
        <v>40.632928516347199</v>
      </c>
      <c r="JI29" s="420">
        <v>55.145665749071007</v>
      </c>
      <c r="JJ29" s="420">
        <v>75.312946214615863</v>
      </c>
      <c r="JK29" s="420">
        <v>103.43118150183099</v>
      </c>
      <c r="JL29" s="420">
        <v>142.75223703471036</v>
      </c>
      <c r="JM29" s="420">
        <v>197.88686820730115</v>
      </c>
      <c r="JN29" s="420">
        <v>275.38008096276991</v>
      </c>
      <c r="JO29" s="420">
        <v>384.53210851242306</v>
      </c>
      <c r="JP29" s="420">
        <v>538.57039802337363</v>
      </c>
      <c r="JQ29" s="420">
        <v>756.32337297388335</v>
      </c>
      <c r="JR29" s="420"/>
      <c r="JS29" s="420">
        <v>0</v>
      </c>
      <c r="JT29" s="420">
        <v>0</v>
      </c>
      <c r="JU29" s="420">
        <v>0</v>
      </c>
      <c r="JV29" s="420">
        <v>0</v>
      </c>
      <c r="JW29" s="420">
        <v>0</v>
      </c>
      <c r="JX29" s="420">
        <v>0</v>
      </c>
      <c r="JY29" s="420">
        <v>2.113567932250918</v>
      </c>
      <c r="JZ29" s="420">
        <v>8.6056446753110638</v>
      </c>
      <c r="KA29" s="420">
        <v>18.072967356609162</v>
      </c>
      <c r="KB29" s="420">
        <v>31.966024096042844</v>
      </c>
      <c r="KC29" s="420">
        <v>52.467969832727242</v>
      </c>
      <c r="KD29" s="420">
        <v>82.872663380761296</v>
      </c>
      <c r="KE29" s="420">
        <v>128.16033726550168</v>
      </c>
      <c r="KF29" s="420">
        <v>195.87506914014978</v>
      </c>
      <c r="KG29" s="420">
        <v>297.46341076336847</v>
      </c>
      <c r="KH29" s="420">
        <v>450.31804861389548</v>
      </c>
      <c r="KI29" s="420">
        <v>680.8998390662548</v>
      </c>
      <c r="KJ29" s="420">
        <v>1026.7110774987682</v>
      </c>
      <c r="KK29" s="420">
        <v>1549.2508045087786</v>
      </c>
      <c r="KL29" s="420">
        <v>2342.9370352740038</v>
      </c>
      <c r="KM29" s="420">
        <v>2549.2191808518469</v>
      </c>
      <c r="KN29" s="420">
        <v>2534.7064436191231</v>
      </c>
      <c r="KO29" s="420">
        <v>2514.5391631535786</v>
      </c>
      <c r="KP29" s="420">
        <v>2486.4209278663634</v>
      </c>
      <c r="KQ29" s="420">
        <v>2447.0998723334837</v>
      </c>
      <c r="KR29" s="420">
        <v>2391.9652411608931</v>
      </c>
      <c r="KS29" s="420">
        <v>2314.4720284054242</v>
      </c>
      <c r="KT29" s="420">
        <v>2205.3200008557715</v>
      </c>
      <c r="KU29" s="420">
        <v>2051.2817113448209</v>
      </c>
      <c r="KV29" s="420">
        <v>1833.528736394311</v>
      </c>
      <c r="KW29" s="420"/>
      <c r="KX29" s="420">
        <v>1.9022116062855785E-2</v>
      </c>
      <c r="KY29" s="420">
        <v>1.9022116062855785E-2</v>
      </c>
      <c r="KZ29" s="420">
        <v>1.9022116062855785E-2</v>
      </c>
      <c r="LA29" s="420">
        <v>1.9022116062855785E-2</v>
      </c>
      <c r="LB29" s="420">
        <v>1.9022116062855785E-2</v>
      </c>
      <c r="LC29" s="420">
        <v>1.9022116062855785E-2</v>
      </c>
      <c r="LD29" s="420">
        <v>2.1851052724846224E-2</v>
      </c>
      <c r="LE29" s="420">
        <v>3.0540470098499854E-2</v>
      </c>
      <c r="LF29" s="420">
        <v>4.3212149969936435E-2</v>
      </c>
      <c r="LG29" s="420">
        <v>6.1807519892795058E-2</v>
      </c>
      <c r="LH29" s="420">
        <v>8.9248656300876944E-2</v>
      </c>
      <c r="LI29" s="420">
        <v>0.12994427386875662</v>
      </c>
      <c r="LJ29" s="420">
        <v>0.19056023942817316</v>
      </c>
      <c r="LK29" s="420">
        <v>0.28119403673083904</v>
      </c>
      <c r="LL29" s="420">
        <v>0.41716647445734711</v>
      </c>
      <c r="LM29" s="420">
        <v>0.62175705438259699</v>
      </c>
      <c r="LN29" s="420">
        <v>0.93038270612750418</v>
      </c>
      <c r="LO29" s="420">
        <v>1.3969851033959697</v>
      </c>
      <c r="LP29" s="420">
        <v>2.1037986535692768</v>
      </c>
      <c r="LQ29" s="420">
        <v>3.1762948669940125</v>
      </c>
      <c r="LR29" s="420">
        <v>3.4664263540005109</v>
      </c>
      <c r="LS29" s="420">
        <v>3.4664263540005109</v>
      </c>
      <c r="LT29" s="420">
        <v>3.4664263540005109</v>
      </c>
      <c r="LU29" s="420">
        <v>3.4664263540005109</v>
      </c>
      <c r="LV29" s="420">
        <v>3.4664263540005109</v>
      </c>
      <c r="LW29" s="420">
        <v>3.4664263540005109</v>
      </c>
      <c r="LX29" s="420">
        <v>3.4664263540005109</v>
      </c>
      <c r="LY29" s="420">
        <v>3.4664263540005109</v>
      </c>
      <c r="LZ29" s="420">
        <v>3.4664263540005109</v>
      </c>
      <c r="MA29" s="420">
        <v>3.4664263540005109</v>
      </c>
      <c r="MB29" s="420"/>
      <c r="MC29" s="426">
        <v>1.9022116062855785E-2</v>
      </c>
      <c r="MD29" s="426">
        <v>1.9022116062855785E-2</v>
      </c>
      <c r="ME29" s="426">
        <v>1.9022116062855785E-2</v>
      </c>
      <c r="MF29" s="426">
        <v>1.9022116062855785E-2</v>
      </c>
      <c r="MG29" s="426">
        <v>1.9022116062855785E-2</v>
      </c>
      <c r="MH29" s="426">
        <v>1.9022116062855785E-2</v>
      </c>
      <c r="MI29" s="426">
        <v>1.9022116062855785E-2</v>
      </c>
      <c r="MJ29" s="426">
        <v>1.9022116062855785E-2</v>
      </c>
      <c r="MK29" s="426">
        <v>1.9022116062855785E-2</v>
      </c>
      <c r="ML29" s="426">
        <v>1.9022116062855785E-2</v>
      </c>
      <c r="MM29" s="426">
        <v>1.9022116062855785E-2</v>
      </c>
      <c r="MN29" s="426">
        <v>1.9022116062855785E-2</v>
      </c>
      <c r="MO29" s="426">
        <v>1.9022116062855785E-2</v>
      </c>
      <c r="MP29" s="426">
        <v>1.9022116062855785E-2</v>
      </c>
      <c r="MQ29" s="426">
        <v>1.9022116062855785E-2</v>
      </c>
      <c r="MR29" s="426">
        <v>1.9022116062855785E-2</v>
      </c>
      <c r="MS29" s="426">
        <v>1.9022116062855785E-2</v>
      </c>
      <c r="MT29" s="426">
        <v>2.2768280700936068E-2</v>
      </c>
      <c r="MU29" s="426">
        <v>3.0180705162235557E-2</v>
      </c>
      <c r="MV29" s="426">
        <v>4.0355692915484215E-2</v>
      </c>
      <c r="MW29" s="426">
        <v>5.4385751888993389E-2</v>
      </c>
      <c r="MX29" s="426">
        <v>7.3810542451444056E-2</v>
      </c>
      <c r="MY29" s="426">
        <v>0.10080374111379503</v>
      </c>
      <c r="MZ29" s="426">
        <v>0.13843901436936629</v>
      </c>
      <c r="NA29" s="426">
        <v>0.19106887021064925</v>
      </c>
      <c r="NB29" s="426">
        <v>0.26486464326789588</v>
      </c>
      <c r="NC29" s="426">
        <v>0.36858659479556732</v>
      </c>
      <c r="ND29" s="426">
        <v>0.51468276126084556</v>
      </c>
      <c r="NE29" s="426">
        <v>0.72085761748311128</v>
      </c>
      <c r="NF29" s="426">
        <v>1.0123123489328554</v>
      </c>
      <c r="NG29" s="420"/>
      <c r="NH29" s="420">
        <v>0</v>
      </c>
      <c r="NI29" s="420">
        <v>0</v>
      </c>
      <c r="NJ29" s="420">
        <v>0</v>
      </c>
      <c r="NK29" s="420">
        <v>0</v>
      </c>
      <c r="NL29" s="420">
        <v>0</v>
      </c>
      <c r="NM29" s="420">
        <v>0</v>
      </c>
      <c r="NN29" s="420">
        <v>2.8289366619904388E-3</v>
      </c>
      <c r="NO29" s="420">
        <v>1.1518354035644069E-2</v>
      </c>
      <c r="NP29" s="420">
        <v>2.419003390708065E-2</v>
      </c>
      <c r="NQ29" s="420">
        <v>4.278540382993927E-2</v>
      </c>
      <c r="NR29" s="420">
        <v>7.0226540238021162E-2</v>
      </c>
      <c r="NS29" s="420">
        <v>0.11092215780590084</v>
      </c>
      <c r="NT29" s="420">
        <v>0.17153812336531737</v>
      </c>
      <c r="NU29" s="420">
        <v>0.26217192066798323</v>
      </c>
      <c r="NV29" s="420">
        <v>0.3981443583944913</v>
      </c>
      <c r="NW29" s="420">
        <v>0.60273493831974123</v>
      </c>
      <c r="NX29" s="420">
        <v>0.91136059006464842</v>
      </c>
      <c r="NY29" s="420">
        <v>1.3742168226950335</v>
      </c>
      <c r="NZ29" s="420">
        <v>2.0736179484070414</v>
      </c>
      <c r="OA29" s="420">
        <v>3.1359391740785285</v>
      </c>
      <c r="OB29" s="420">
        <v>3.4120406021115177</v>
      </c>
      <c r="OC29" s="420">
        <v>3.3926158115490668</v>
      </c>
      <c r="OD29" s="420">
        <v>3.3656226128867157</v>
      </c>
      <c r="OE29" s="420">
        <v>3.3279873396311448</v>
      </c>
      <c r="OF29" s="420">
        <v>3.2753574837898616</v>
      </c>
      <c r="OG29" s="420">
        <v>3.2015617107326149</v>
      </c>
      <c r="OH29" s="420">
        <v>3.0978397592049438</v>
      </c>
      <c r="OI29" s="420">
        <v>2.9517435927396654</v>
      </c>
      <c r="OJ29" s="420">
        <v>2.7455687365173995</v>
      </c>
      <c r="OK29" s="420">
        <v>2.4541140050676553</v>
      </c>
      <c r="OL29" s="420"/>
      <c r="OM29" s="420">
        <v>0</v>
      </c>
      <c r="ON29" s="420">
        <v>0</v>
      </c>
      <c r="OO29" s="420">
        <v>0</v>
      </c>
      <c r="OP29" s="420">
        <v>0</v>
      </c>
      <c r="OQ29" s="420">
        <v>0</v>
      </c>
      <c r="OR29" s="420">
        <v>0</v>
      </c>
      <c r="OS29" s="420">
        <v>2.1163968689129082</v>
      </c>
      <c r="OT29" s="420">
        <v>8.6171630293467079</v>
      </c>
      <c r="OU29" s="420">
        <v>18.097157390516244</v>
      </c>
      <c r="OV29" s="420">
        <v>32.008809499872783</v>
      </c>
      <c r="OW29" s="420">
        <v>52.53819637296526</v>
      </c>
      <c r="OX29" s="420">
        <v>82.983585538567198</v>
      </c>
      <c r="OY29" s="420">
        <v>128.33187538886699</v>
      </c>
      <c r="OZ29" s="420">
        <v>196.13724106081776</v>
      </c>
      <c r="PA29" s="420">
        <v>297.86155512176299</v>
      </c>
      <c r="PB29" s="420">
        <v>450.9207835522152</v>
      </c>
      <c r="PC29" s="420">
        <v>681.81119965631945</v>
      </c>
      <c r="PD29" s="420">
        <v>1028.0852943214632</v>
      </c>
      <c r="PE29" s="420">
        <v>1551.3244224571856</v>
      </c>
      <c r="PF29" s="420">
        <v>2346.0729744480823</v>
      </c>
      <c r="PG29" s="420">
        <v>2552.6312214539585</v>
      </c>
      <c r="PH29" s="420">
        <v>2538.0990594306722</v>
      </c>
      <c r="PI29" s="420">
        <v>2517.9047857664655</v>
      </c>
      <c r="PJ29" s="420">
        <v>2489.7489152059948</v>
      </c>
      <c r="PK29" s="420">
        <v>2450.3752298172735</v>
      </c>
      <c r="PL29" s="420">
        <v>2395.1668028716258</v>
      </c>
      <c r="PM29" s="420">
        <v>2317.569868164629</v>
      </c>
      <c r="PN29" s="420">
        <v>2208.2717444485111</v>
      </c>
      <c r="PO29" s="420">
        <v>2054.0272800813382</v>
      </c>
      <c r="PP29" s="420">
        <v>1835.9828503993785</v>
      </c>
      <c r="PQ29" s="420"/>
      <c r="PR29" s="420">
        <v>14.671135690693944</v>
      </c>
      <c r="PS29" s="420">
        <v>14.671135690693944</v>
      </c>
      <c r="PT29" s="420">
        <v>14.671135690693944</v>
      </c>
      <c r="PU29" s="420">
        <v>14.671135690693944</v>
      </c>
      <c r="PV29" s="420">
        <v>14.671135690693944</v>
      </c>
      <c r="PW29" s="420">
        <v>14.671135690693944</v>
      </c>
      <c r="PX29" s="420">
        <v>16.853001971569192</v>
      </c>
      <c r="PY29" s="420">
        <v>23.55486526273485</v>
      </c>
      <c r="PZ29" s="420">
        <v>33.328117313588493</v>
      </c>
      <c r="QA29" s="420">
        <v>47.670117670196049</v>
      </c>
      <c r="QB29" s="420">
        <v>68.834568271774927</v>
      </c>
      <c r="QC29" s="420">
        <v>100.22176648789788</v>
      </c>
      <c r="QD29" s="420">
        <v>146.97287728997966</v>
      </c>
      <c r="QE29" s="420">
        <v>216.87575949280406</v>
      </c>
      <c r="QF29" s="420">
        <v>321.74685151475774</v>
      </c>
      <c r="QG29" s="420">
        <v>479.54087133898963</v>
      </c>
      <c r="QH29" s="420">
        <v>717.57373789372241</v>
      </c>
      <c r="QI29" s="420">
        <v>1077.448899064462</v>
      </c>
      <c r="QJ29" s="420">
        <v>1622.5910624467249</v>
      </c>
      <c r="QK29" s="420">
        <v>2449.7722983784492</v>
      </c>
      <c r="QL29" s="420">
        <v>2673.5412208237735</v>
      </c>
      <c r="QM29" s="420">
        <v>2673.5412208237735</v>
      </c>
      <c r="QN29" s="420">
        <v>2673.5412208237735</v>
      </c>
      <c r="QO29" s="420">
        <v>2673.5412208237735</v>
      </c>
      <c r="QP29" s="420">
        <v>2673.5412208237735</v>
      </c>
      <c r="QQ29" s="420">
        <v>2673.5412208237735</v>
      </c>
      <c r="QR29" s="420">
        <v>2673.5412208237735</v>
      </c>
      <c r="QS29" s="420">
        <v>2673.5412208237735</v>
      </c>
      <c r="QT29" s="420">
        <v>2673.5412208237735</v>
      </c>
      <c r="QU29" s="420">
        <v>2673.5412208237735</v>
      </c>
      <c r="QV29" s="424"/>
      <c r="QW29" s="420">
        <v>14.671135690693944</v>
      </c>
      <c r="QX29" s="420">
        <v>14.671135690693944</v>
      </c>
      <c r="QY29" s="420">
        <v>14.671135690693944</v>
      </c>
      <c r="QZ29" s="420">
        <v>14.671135690693944</v>
      </c>
      <c r="RA29" s="420">
        <v>14.671135690693944</v>
      </c>
      <c r="RB29" s="420">
        <v>14.671135690693944</v>
      </c>
      <c r="RC29" s="420">
        <v>14.671135690693944</v>
      </c>
      <c r="RD29" s="420">
        <v>14.671135690693944</v>
      </c>
      <c r="RE29" s="420">
        <v>14.671135690693944</v>
      </c>
      <c r="RF29" s="420">
        <v>14.671135690693944</v>
      </c>
      <c r="RG29" s="420">
        <v>14.671135690693944</v>
      </c>
      <c r="RH29" s="420">
        <v>14.671135690693944</v>
      </c>
      <c r="RI29" s="420">
        <v>14.671135690693944</v>
      </c>
      <c r="RJ29" s="420">
        <v>14.671135690693944</v>
      </c>
      <c r="RK29" s="420">
        <v>14.671135690693944</v>
      </c>
      <c r="RL29" s="420">
        <v>14.671135690693944</v>
      </c>
      <c r="RM29" s="420">
        <v>14.671135690693944</v>
      </c>
      <c r="RN29" s="420">
        <v>17.560429896624893</v>
      </c>
      <c r="RO29" s="420">
        <v>23.277390339374779</v>
      </c>
      <c r="RP29" s="420">
        <v>31.125025454510808</v>
      </c>
      <c r="RQ29" s="420">
        <v>41.945950858847198</v>
      </c>
      <c r="RR29" s="420">
        <v>56.927656215040891</v>
      </c>
      <c r="RS29" s="420">
        <v>77.746627090448058</v>
      </c>
      <c r="RT29" s="420">
        <v>106.77348187696735</v>
      </c>
      <c r="RU29" s="420">
        <v>147.36516756943715</v>
      </c>
      <c r="RV29" s="420">
        <v>204.28143263400756</v>
      </c>
      <c r="RW29" s="420">
        <v>284.27877992900625</v>
      </c>
      <c r="RX29" s="420">
        <v>396.95797266549084</v>
      </c>
      <c r="RY29" s="420">
        <v>555.9738929580127</v>
      </c>
      <c r="RZ29" s="420">
        <v>780.76339054411926</v>
      </c>
      <c r="SA29" s="420"/>
      <c r="SB29" s="420">
        <v>0</v>
      </c>
      <c r="SC29" s="420">
        <v>0</v>
      </c>
      <c r="SD29" s="420">
        <v>0</v>
      </c>
      <c r="SE29" s="420">
        <v>0</v>
      </c>
      <c r="SF29" s="420">
        <v>0</v>
      </c>
      <c r="SG29" s="420">
        <v>0</v>
      </c>
      <c r="SH29" s="420">
        <v>2.1818662808752478</v>
      </c>
      <c r="SI29" s="420">
        <v>8.883729572040906</v>
      </c>
      <c r="SJ29" s="420">
        <v>18.656981622894548</v>
      </c>
      <c r="SK29" s="420">
        <v>32.998981979502105</v>
      </c>
      <c r="SL29" s="420">
        <v>54.163432581080983</v>
      </c>
      <c r="SM29" s="420">
        <v>85.550630797203937</v>
      </c>
      <c r="SN29" s="420">
        <v>132.30174159928572</v>
      </c>
      <c r="SO29" s="420">
        <v>202.20462380211012</v>
      </c>
      <c r="SP29" s="420">
        <v>307.07571582406376</v>
      </c>
      <c r="SQ29" s="420">
        <v>464.86973564829566</v>
      </c>
      <c r="SR29" s="420">
        <v>702.90260220302844</v>
      </c>
      <c r="SS29" s="420">
        <v>1059.8884691678372</v>
      </c>
      <c r="ST29" s="420">
        <v>1599.3136721073502</v>
      </c>
      <c r="SU29" s="420">
        <v>2418.6472729239385</v>
      </c>
      <c r="SV29" s="420">
        <v>2631.5952699649265</v>
      </c>
      <c r="SW29" s="420">
        <v>2616.6135646087328</v>
      </c>
      <c r="SX29" s="420">
        <v>2595.7945937333257</v>
      </c>
      <c r="SY29" s="420">
        <v>2566.7677389468063</v>
      </c>
      <c r="SZ29" s="420">
        <v>2526.1760532543362</v>
      </c>
      <c r="TA29" s="420">
        <v>2469.2597881897659</v>
      </c>
      <c r="TB29" s="420">
        <v>2389.2624408947672</v>
      </c>
      <c r="TC29" s="420">
        <v>2276.5832481582829</v>
      </c>
      <c r="TD29" s="420">
        <v>2117.5673278657609</v>
      </c>
      <c r="TE29" s="420">
        <v>1892.7778302796542</v>
      </c>
      <c r="TF29" s="420"/>
      <c r="TG29" s="420">
        <v>2.0676935501065605</v>
      </c>
      <c r="TH29" s="420">
        <v>2.0676935501065605</v>
      </c>
      <c r="TI29" s="420">
        <v>2.0676935501065605</v>
      </c>
      <c r="TJ29" s="420">
        <v>2.0676935501065605</v>
      </c>
      <c r="TK29" s="420">
        <v>2.0676935501065605</v>
      </c>
      <c r="TL29" s="420">
        <v>2.0676935501065605</v>
      </c>
      <c r="TM29" s="420">
        <v>2.3751974087902741</v>
      </c>
      <c r="TN29" s="420">
        <v>3.3197322964083504</v>
      </c>
      <c r="TO29" s="420">
        <v>4.6971369265034824</v>
      </c>
      <c r="TP29" s="420">
        <v>6.7184434059871281</v>
      </c>
      <c r="TQ29" s="420">
        <v>9.7012798354935352</v>
      </c>
      <c r="TR29" s="420">
        <v>14.124871074483968</v>
      </c>
      <c r="TS29" s="420">
        <v>20.713793180023387</v>
      </c>
      <c r="TT29" s="420">
        <v>30.565637080309884</v>
      </c>
      <c r="TU29" s="420">
        <v>45.345766249449113</v>
      </c>
      <c r="TV29" s="420">
        <v>67.58464972204267</v>
      </c>
      <c r="TW29" s="420">
        <v>101.13208826156833</v>
      </c>
      <c r="TX29" s="420">
        <v>151.85151212105148</v>
      </c>
      <c r="TY29" s="420">
        <v>228.68175613764993</v>
      </c>
      <c r="TZ29" s="420">
        <v>345.26150445189234</v>
      </c>
      <c r="UA29" s="420">
        <v>376.79863745980111</v>
      </c>
      <c r="UB29" s="420">
        <v>376.79863745980111</v>
      </c>
      <c r="UC29" s="420">
        <v>376.79863745980111</v>
      </c>
      <c r="UD29" s="420">
        <v>376.79863745980111</v>
      </c>
      <c r="UE29" s="420">
        <v>376.79863745980111</v>
      </c>
      <c r="UF29" s="420">
        <v>376.79863745980111</v>
      </c>
      <c r="UG29" s="420">
        <v>376.79863745980111</v>
      </c>
      <c r="UH29" s="420">
        <v>376.79863745980111</v>
      </c>
      <c r="UI29" s="420">
        <v>376.79863745980111</v>
      </c>
      <c r="UJ29" s="420">
        <v>376.79863745980111</v>
      </c>
      <c r="UK29" s="420"/>
      <c r="UL29" s="420">
        <v>2.0676935501065605</v>
      </c>
      <c r="UM29" s="420">
        <v>2.0676935501065605</v>
      </c>
      <c r="UN29" s="420">
        <v>2.0676935501065605</v>
      </c>
      <c r="UO29" s="420">
        <v>2.0676935501065605</v>
      </c>
      <c r="UP29" s="420">
        <v>2.0676935501065605</v>
      </c>
      <c r="UQ29" s="420">
        <v>2.0676935501065605</v>
      </c>
      <c r="UR29" s="420">
        <v>2.0676935501065605</v>
      </c>
      <c r="US29" s="420">
        <v>2.0676935501065605</v>
      </c>
      <c r="UT29" s="420">
        <v>2.0676935501065605</v>
      </c>
      <c r="UU29" s="420">
        <v>2.0676935501065605</v>
      </c>
      <c r="UV29" s="420">
        <v>2.0676935501065605</v>
      </c>
      <c r="UW29" s="420">
        <v>2.0676935501065605</v>
      </c>
      <c r="UX29" s="420">
        <v>2.0676935501065605</v>
      </c>
      <c r="UY29" s="420">
        <v>2.0676935501065605</v>
      </c>
      <c r="UZ29" s="420">
        <v>2.0676935501065605</v>
      </c>
      <c r="VA29" s="420">
        <v>2.0676935501065605</v>
      </c>
      <c r="VB29" s="420">
        <v>2.0676935501065605</v>
      </c>
      <c r="VC29" s="420">
        <v>2.4748995851344522</v>
      </c>
      <c r="VD29" s="420">
        <v>3.2806260457782881</v>
      </c>
      <c r="VE29" s="420">
        <v>4.3866416163008326</v>
      </c>
      <c r="VF29" s="420">
        <v>5.9117013074141012</v>
      </c>
      <c r="VG29" s="420">
        <v>8.0231653540760117</v>
      </c>
      <c r="VH29" s="420">
        <v>10.957311197075818</v>
      </c>
      <c r="VI29" s="420">
        <v>15.048244693112947</v>
      </c>
      <c r="VJ29" s="420">
        <v>20.769081066231013</v>
      </c>
      <c r="VK29" s="420">
        <v>28.790640995283859</v>
      </c>
      <c r="VL29" s="420">
        <v>40.065160058755175</v>
      </c>
      <c r="VM29" s="420">
        <v>55.945732971745727</v>
      </c>
      <c r="VN29" s="420">
        <v>78.356826406159627</v>
      </c>
      <c r="VO29" s="420">
        <v>110.03779535700311</v>
      </c>
      <c r="VP29" s="420"/>
      <c r="VQ29" s="420">
        <v>0</v>
      </c>
      <c r="VR29" s="420">
        <v>0</v>
      </c>
      <c r="VS29" s="420">
        <v>0</v>
      </c>
      <c r="VT29" s="420">
        <v>0</v>
      </c>
      <c r="VU29" s="420">
        <v>0</v>
      </c>
      <c r="VV29" s="420">
        <v>0</v>
      </c>
      <c r="VW29" s="420">
        <v>0.30750385868371355</v>
      </c>
      <c r="VX29" s="420">
        <v>1.2520387463017899</v>
      </c>
      <c r="VY29" s="420">
        <v>2.6294433763969218</v>
      </c>
      <c r="VZ29" s="420">
        <v>4.6507498558805676</v>
      </c>
      <c r="WA29" s="420">
        <v>7.6335862853869747</v>
      </c>
      <c r="WB29" s="420">
        <v>12.057177524377408</v>
      </c>
      <c r="WC29" s="420">
        <v>18.646099629916826</v>
      </c>
      <c r="WD29" s="420">
        <v>28.497943530203322</v>
      </c>
      <c r="WE29" s="420">
        <v>43.278072699342552</v>
      </c>
      <c r="WF29" s="420">
        <v>65.516956171936116</v>
      </c>
      <c r="WG29" s="420">
        <v>99.064394711461773</v>
      </c>
      <c r="WH29" s="420">
        <v>149.37661253591702</v>
      </c>
      <c r="WI29" s="420">
        <v>225.40113009187164</v>
      </c>
      <c r="WJ29" s="420">
        <v>340.8748628355915</v>
      </c>
      <c r="WK29" s="420">
        <v>370.88693615238702</v>
      </c>
      <c r="WL29" s="420">
        <v>368.7754721057251</v>
      </c>
      <c r="WM29" s="420">
        <v>365.84132626272532</v>
      </c>
      <c r="WN29" s="420">
        <v>361.75039276668815</v>
      </c>
      <c r="WO29" s="420">
        <v>356.02955639357009</v>
      </c>
      <c r="WP29" s="420">
        <v>348.00799646451725</v>
      </c>
      <c r="WQ29" s="420">
        <v>336.73347740104595</v>
      </c>
      <c r="WR29" s="420">
        <v>320.8529044880554</v>
      </c>
      <c r="WS29" s="420">
        <v>298.44181105364146</v>
      </c>
      <c r="WT29" s="420">
        <v>266.76084210279799</v>
      </c>
      <c r="WU29" s="420"/>
      <c r="WV29" s="420">
        <v>0.11016763694252993</v>
      </c>
      <c r="WW29" s="420">
        <v>0.11016763694252993</v>
      </c>
      <c r="WX29" s="420">
        <v>0.11016763694252993</v>
      </c>
      <c r="WY29" s="420">
        <v>0.11016763694252993</v>
      </c>
      <c r="WZ29" s="420">
        <v>0.11016763694252993</v>
      </c>
      <c r="XA29" s="420">
        <v>0.11016763694252993</v>
      </c>
      <c r="XB29" s="420">
        <v>0.12655158003707048</v>
      </c>
      <c r="XC29" s="420">
        <v>0.17687682120895443</v>
      </c>
      <c r="XD29" s="420">
        <v>0.25026555582267895</v>
      </c>
      <c r="XE29" s="420">
        <v>0.35796166889990999</v>
      </c>
      <c r="XF29" s="420">
        <v>0.51688852767348348</v>
      </c>
      <c r="XG29" s="420">
        <v>0.75257944694638002</v>
      </c>
      <c r="XH29" s="420">
        <v>1.1036401630415031</v>
      </c>
      <c r="XI29" s="420">
        <v>1.628550811413602</v>
      </c>
      <c r="XJ29" s="420">
        <v>2.416042702649376</v>
      </c>
      <c r="XK29" s="420">
        <v>3.6009403584406088</v>
      </c>
      <c r="XL29" s="420">
        <v>5.3883628849478997</v>
      </c>
      <c r="XM29" s="420">
        <v>8.0907164679524346</v>
      </c>
      <c r="XN29" s="420">
        <v>12.184266224680353</v>
      </c>
      <c r="XO29" s="420">
        <v>18.395687344832844</v>
      </c>
      <c r="XP29" s="420">
        <v>20.075999893684447</v>
      </c>
      <c r="XQ29" s="420">
        <v>20.075999893684447</v>
      </c>
      <c r="XR29" s="420">
        <v>20.075999893684447</v>
      </c>
      <c r="XS29" s="420">
        <v>20.075999893684447</v>
      </c>
      <c r="XT29" s="420">
        <v>20.075999893684447</v>
      </c>
      <c r="XU29" s="420">
        <v>20.075999893684447</v>
      </c>
      <c r="XV29" s="420">
        <v>20.075999893684447</v>
      </c>
      <c r="XW29" s="420">
        <v>20.075999893684447</v>
      </c>
      <c r="XX29" s="420">
        <v>20.075999893684447</v>
      </c>
      <c r="XY29" s="420">
        <v>20.075999893684447</v>
      </c>
      <c r="XZ29" s="420"/>
      <c r="YA29" s="420">
        <v>0.11016763694252993</v>
      </c>
      <c r="YB29" s="420">
        <v>0.11016763694252993</v>
      </c>
      <c r="YC29" s="420">
        <v>0.11016763694252993</v>
      </c>
      <c r="YD29" s="420">
        <v>0.11016763694252993</v>
      </c>
      <c r="YE29" s="420">
        <v>0.11016763694252993</v>
      </c>
      <c r="YF29" s="420">
        <v>0.11016763694252993</v>
      </c>
      <c r="YG29" s="420">
        <v>0.11016763694252993</v>
      </c>
      <c r="YH29" s="420">
        <v>0.11016763694252993</v>
      </c>
      <c r="YI29" s="420">
        <v>0.11016763694252993</v>
      </c>
      <c r="YJ29" s="420">
        <v>0.11016763694252993</v>
      </c>
      <c r="YK29" s="420">
        <v>0.11016763694252993</v>
      </c>
      <c r="YL29" s="420">
        <v>0.11016763694252993</v>
      </c>
      <c r="YM29" s="420">
        <v>0.11016763694252993</v>
      </c>
      <c r="YN29" s="420">
        <v>0.11016763694252993</v>
      </c>
      <c r="YO29" s="420">
        <v>0.11016763694252993</v>
      </c>
      <c r="YP29" s="420">
        <v>0.11016763694252993</v>
      </c>
      <c r="YQ29" s="420">
        <v>0.11016763694252993</v>
      </c>
      <c r="YR29" s="420">
        <v>0.13186375657565833</v>
      </c>
      <c r="YS29" s="420">
        <v>0.17479322268857683</v>
      </c>
      <c r="YT29" s="420">
        <v>0.2337222268535476</v>
      </c>
      <c r="YU29" s="420">
        <v>0.31497808914397007</v>
      </c>
      <c r="YV29" s="420">
        <v>0.42747783771544795</v>
      </c>
      <c r="YW29" s="420">
        <v>0.58381044026739637</v>
      </c>
      <c r="YX29" s="420">
        <v>0.80177720624402105</v>
      </c>
      <c r="YY29" s="420">
        <v>1.1065859263412572</v>
      </c>
      <c r="YZ29" s="420">
        <v>1.5339782262935864</v>
      </c>
      <c r="ZA29" s="420">
        <v>2.1346896435256655</v>
      </c>
      <c r="ZB29" s="420">
        <v>2.9808136695098617</v>
      </c>
      <c r="ZC29" s="420">
        <v>4.174886749072539</v>
      </c>
      <c r="ZD29" s="420">
        <v>5.862862941281592</v>
      </c>
      <c r="ZE29" s="420"/>
      <c r="ZF29" s="420">
        <v>0</v>
      </c>
      <c r="ZG29" s="420">
        <v>0</v>
      </c>
      <c r="ZH29" s="420">
        <v>0</v>
      </c>
      <c r="ZI29" s="420">
        <v>0</v>
      </c>
      <c r="ZJ29" s="420">
        <v>0</v>
      </c>
      <c r="ZK29" s="420">
        <v>0</v>
      </c>
      <c r="ZL29" s="420">
        <v>1.6383943094540554E-2</v>
      </c>
      <c r="ZM29" s="420">
        <v>6.6709184266424498E-2</v>
      </c>
      <c r="ZN29" s="420">
        <v>0.14009791888014902</v>
      </c>
      <c r="ZO29" s="420">
        <v>0.24779403195738006</v>
      </c>
      <c r="ZP29" s="420">
        <v>0.40672089073095352</v>
      </c>
      <c r="ZQ29" s="420">
        <v>0.64241181000385006</v>
      </c>
      <c r="ZR29" s="420">
        <v>0.99347252609897319</v>
      </c>
      <c r="ZS29" s="420">
        <v>1.5183831744710721</v>
      </c>
      <c r="ZT29" s="420">
        <v>2.3058750657068461</v>
      </c>
      <c r="ZU29" s="420">
        <v>3.4907727214980788</v>
      </c>
      <c r="ZV29" s="420">
        <v>5.2781952480053702</v>
      </c>
      <c r="ZW29" s="420">
        <v>7.9588527113767764</v>
      </c>
      <c r="ZX29" s="420">
        <v>12.009473001991777</v>
      </c>
      <c r="ZY29" s="420">
        <v>18.161965117979296</v>
      </c>
      <c r="ZZ29" s="420">
        <v>19.761021804540476</v>
      </c>
      <c r="AAA29" s="420">
        <v>19.648522055969</v>
      </c>
      <c r="AAB29" s="420">
        <v>19.492189453417051</v>
      </c>
      <c r="AAC29" s="420">
        <v>19.274222687440425</v>
      </c>
      <c r="AAD29" s="420">
        <v>18.96941396734319</v>
      </c>
      <c r="AAE29" s="420">
        <v>18.542021667390859</v>
      </c>
      <c r="AAF29" s="420">
        <v>17.941310250158782</v>
      </c>
      <c r="AAG29" s="420">
        <v>17.095186224174586</v>
      </c>
      <c r="AAH29" s="420">
        <v>15.901113144611909</v>
      </c>
      <c r="AAI29" s="420">
        <v>14.213136952402856</v>
      </c>
      <c r="AAJ29" s="420"/>
      <c r="AAK29" s="420">
        <v>0</v>
      </c>
      <c r="AAL29" s="420">
        <v>0</v>
      </c>
      <c r="AAM29" s="420">
        <v>0</v>
      </c>
      <c r="AAN29" s="420">
        <v>0</v>
      </c>
      <c r="AAO29" s="420">
        <v>0</v>
      </c>
      <c r="AAP29" s="420">
        <v>0</v>
      </c>
      <c r="AAQ29" s="420">
        <v>4.6221509515664101</v>
      </c>
      <c r="AAR29" s="420">
        <v>18.819640531955827</v>
      </c>
      <c r="AAS29" s="420">
        <v>39.523680308687865</v>
      </c>
      <c r="AAT29" s="420">
        <v>69.906335367212833</v>
      </c>
      <c r="AAU29" s="420">
        <v>114.74193613016416</v>
      </c>
      <c r="AAV29" s="420">
        <v>181.23380567015238</v>
      </c>
      <c r="AAW29" s="420">
        <v>280.2731891441685</v>
      </c>
      <c r="AAX29" s="420">
        <v>428.35819156760226</v>
      </c>
      <c r="AAY29" s="420">
        <v>650.52121871087616</v>
      </c>
      <c r="AAZ29" s="420">
        <v>984.79824809394506</v>
      </c>
      <c r="ABA29" s="420">
        <v>1489.056391818815</v>
      </c>
      <c r="ABB29" s="420">
        <v>2245.3092287365944</v>
      </c>
      <c r="ABC29" s="420">
        <v>3388.0486976583989</v>
      </c>
      <c r="ABD29" s="420">
        <v>5123.7570753255914</v>
      </c>
      <c r="ABE29" s="420">
        <v>5574.8744493758122</v>
      </c>
      <c r="ABF29" s="420">
        <v>5543.1366182010988</v>
      </c>
      <c r="ABG29" s="420">
        <v>5499.0328952159334</v>
      </c>
      <c r="ABH29" s="420">
        <v>5437.5412696069297</v>
      </c>
      <c r="ABI29" s="420">
        <v>5351.5502534325224</v>
      </c>
      <c r="ABJ29" s="420">
        <v>5230.9766091932997</v>
      </c>
      <c r="ABK29" s="420">
        <v>5061.5070967106012</v>
      </c>
      <c r="ABL29" s="420">
        <v>4822.8030833190242</v>
      </c>
      <c r="ABM29" s="420">
        <v>4485.9375321453526</v>
      </c>
      <c r="ABN29" s="420">
        <v>4009.7346597342334</v>
      </c>
      <c r="ABQ29" s="344"/>
      <c r="ABR29" s="344"/>
      <c r="ABS29" s="344"/>
      <c r="ABT29" s="344"/>
      <c r="ABU29" s="344"/>
      <c r="ABV29" s="344"/>
      <c r="ABW29" s="344"/>
      <c r="ABX29" s="344"/>
      <c r="ABY29" s="344"/>
      <c r="ABZ29" s="344"/>
      <c r="ACA29" s="344"/>
    </row>
    <row r="30" spans="1:760" hidden="1" outlineLevel="1" x14ac:dyDescent="0.25">
      <c r="D30" s="431" t="b">
        <v>0</v>
      </c>
      <c r="E30" s="416"/>
      <c r="F30" s="417">
        <v>460</v>
      </c>
      <c r="G30" s="417">
        <v>22005297</v>
      </c>
      <c r="H30" s="417" t="s">
        <v>1756</v>
      </c>
      <c r="I30" s="417" t="s">
        <v>253</v>
      </c>
      <c r="J30" s="417">
        <v>11</v>
      </c>
      <c r="K30" s="417" t="s">
        <v>284</v>
      </c>
      <c r="L30" s="417" t="s">
        <v>1757</v>
      </c>
      <c r="M30" s="417" t="s">
        <v>253</v>
      </c>
      <c r="N30" s="417" t="s">
        <v>297</v>
      </c>
      <c r="O30" s="417" t="s">
        <v>1758</v>
      </c>
      <c r="P30" s="417" t="s">
        <v>1758</v>
      </c>
      <c r="Q30" s="417" t="s">
        <v>1759</v>
      </c>
      <c r="R30" s="417" t="s">
        <v>298</v>
      </c>
      <c r="S30" s="418"/>
      <c r="T30" s="417">
        <v>0</v>
      </c>
      <c r="U30" s="417">
        <v>2190</v>
      </c>
      <c r="V30" s="418"/>
      <c r="W30" s="419">
        <v>5.5</v>
      </c>
      <c r="X30" s="417">
        <v>1.9187456806876756E-3</v>
      </c>
      <c r="Y30" s="417">
        <v>0</v>
      </c>
      <c r="Z30" s="417">
        <v>1.9187456806876756E-3</v>
      </c>
      <c r="AA30" s="420">
        <v>10.553101243782216</v>
      </c>
      <c r="AB30" s="420">
        <v>0</v>
      </c>
      <c r="AC30" s="420">
        <v>10.553101243782216</v>
      </c>
      <c r="AD30" s="420">
        <v>5.4465822310306748</v>
      </c>
      <c r="AE30" s="420">
        <v>0.76769014684313908</v>
      </c>
      <c r="AF30" s="420">
        <v>0</v>
      </c>
      <c r="AG30" s="418"/>
      <c r="AH30" s="419">
        <v>7.1791493443720595</v>
      </c>
      <c r="AI30" s="417">
        <v>3.759119740913142E-3</v>
      </c>
      <c r="AJ30" s="417">
        <v>0</v>
      </c>
      <c r="AK30" s="417">
        <v>3.759119740913142E-3</v>
      </c>
      <c r="AL30" s="420">
        <v>20.67515857502228</v>
      </c>
      <c r="AM30" s="420">
        <v>0</v>
      </c>
      <c r="AN30" s="420">
        <v>20.67515857502228</v>
      </c>
      <c r="AO30" s="420">
        <v>10.670697524559991</v>
      </c>
      <c r="AP30" s="420">
        <v>1.5040238083393482</v>
      </c>
      <c r="AQ30" s="420">
        <v>0</v>
      </c>
      <c r="AR30" s="418"/>
      <c r="AS30" s="417">
        <v>5.1679359468684138E-3</v>
      </c>
      <c r="AT30" s="421">
        <v>0</v>
      </c>
      <c r="AU30" s="417">
        <v>5.1679359468684138E-3</v>
      </c>
      <c r="AV30" s="420">
        <v>28.423647707776276</v>
      </c>
      <c r="AW30" s="420">
        <v>0</v>
      </c>
      <c r="AX30" s="420">
        <v>28.423647707776276</v>
      </c>
      <c r="AY30" s="420">
        <v>14.669785778608313</v>
      </c>
      <c r="AZ30" s="420">
        <v>2.0676911723420526</v>
      </c>
      <c r="BA30" s="420">
        <v>0</v>
      </c>
      <c r="BB30" s="418"/>
      <c r="BC30" s="420">
        <v>16.767373621656031</v>
      </c>
      <c r="BD30" s="420">
        <v>32.849879907921618</v>
      </c>
      <c r="BE30" s="420">
        <v>45.161124658726642</v>
      </c>
      <c r="BF30" s="420">
        <v>-12.311244750805024</v>
      </c>
      <c r="BG30" s="420"/>
      <c r="BH30" s="422">
        <v>2.6643280808870785E-2</v>
      </c>
      <c r="BI30" s="420"/>
      <c r="BJ30" s="423">
        <v>5.6485076247031927</v>
      </c>
      <c r="BK30" s="423">
        <v>5.8010251611509283</v>
      </c>
      <c r="BL30" s="423">
        <v>5.9576608825192876</v>
      </c>
      <c r="BM30" s="423">
        <v>6.1185259855102094</v>
      </c>
      <c r="BN30" s="423">
        <v>6.2837346692907339</v>
      </c>
      <c r="BO30" s="423">
        <v>6.4534042165637286</v>
      </c>
      <c r="BP30" s="423">
        <v>6.6276550768276277</v>
      </c>
      <c r="BQ30" s="423">
        <v>6.8066109518843048</v>
      </c>
      <c r="BR30" s="423">
        <v>6.9903988836557742</v>
      </c>
      <c r="BS30" s="423">
        <v>7.1791493443720595</v>
      </c>
      <c r="BT30" s="423">
        <v>7.3729963291942733</v>
      </c>
      <c r="BU30" s="423">
        <v>7.5720774513386377</v>
      </c>
      <c r="BV30" s="423">
        <v>7.7765340397689835</v>
      </c>
      <c r="BW30" s="423">
        <v>7.9865112395270952</v>
      </c>
      <c r="BX30" s="423">
        <v>8.2021581147720983</v>
      </c>
      <c r="BY30" s="423">
        <v>8.4236277546020677</v>
      </c>
      <c r="BZ30" s="423">
        <v>8.6510773817329465</v>
      </c>
      <c r="CA30" s="423">
        <v>8.8846684641119786</v>
      </c>
      <c r="CB30" s="423">
        <v>9.1245668295448219</v>
      </c>
      <c r="CC30" s="423">
        <v>9.3709427834177745</v>
      </c>
      <c r="CD30" s="423">
        <v>9.6239712295986664</v>
      </c>
      <c r="CE30" s="423">
        <v>9.8838317946022229</v>
      </c>
      <c r="CF30" s="423">
        <v>10.15070895510809</v>
      </c>
      <c r="CG30" s="423">
        <v>10.424792168922005</v>
      </c>
      <c r="CH30" s="423">
        <v>10.706276009473106</v>
      </c>
      <c r="CI30" s="423">
        <v>10.995360303942856</v>
      </c>
      <c r="CJ30" s="423">
        <v>11.292250275123642</v>
      </c>
      <c r="CK30" s="423">
        <v>11.597156687107748</v>
      </c>
      <c r="CL30" s="423">
        <v>11.910295994910136</v>
      </c>
      <c r="CM30" s="423">
        <v>12.231890498131236</v>
      </c>
      <c r="CN30" s="420"/>
      <c r="CO30" s="417">
        <v>2.0489507925670388E-3</v>
      </c>
      <c r="CP30" s="417">
        <v>2.1888184863978885E-3</v>
      </c>
      <c r="CQ30" s="417">
        <v>2.3390966391970344E-3</v>
      </c>
      <c r="CR30" s="417">
        <v>2.5005925016661702E-3</v>
      </c>
      <c r="CS30" s="417">
        <v>2.6741774881397268E-3</v>
      </c>
      <c r="CT30" s="417">
        <v>2.8607923570239781E-3</v>
      </c>
      <c r="CU30" s="417">
        <v>3.0614528137823268E-3</v>
      </c>
      <c r="CV30" s="417">
        <v>3.2772555711651067E-3</v>
      </c>
      <c r="CW30" s="417">
        <v>3.5093849042443898E-3</v>
      </c>
      <c r="CX30" s="417">
        <v>3.759119740913142E-3</v>
      </c>
      <c r="CY30" s="417">
        <v>4.0278413318634342E-3</v>
      </c>
      <c r="CZ30" s="417">
        <v>4.3170415476913148E-3</v>
      </c>
      <c r="DA30" s="417">
        <v>4.6283318547096835E-3</v>
      </c>
      <c r="DB30" s="417">
        <v>4.9634530253097947E-3</v>
      </c>
      <c r="DC30" s="417">
        <v>5.3242856433238376E-3</v>
      </c>
      <c r="DD30" s="417">
        <v>5.7128614698350342E-3</v>
      </c>
      <c r="DE30" s="417">
        <v>6.1313757402887414E-3</v>
      </c>
      <c r="DF30" s="417">
        <v>6.5822004696135476E-3</v>
      </c>
      <c r="DG30" s="417">
        <v>7.0678988484012013E-3</v>
      </c>
      <c r="DH30" s="417">
        <v>7.5912408200598499E-3</v>
      </c>
      <c r="DI30" s="417">
        <v>8.1552199362892232E-3</v>
      </c>
      <c r="DJ30" s="417">
        <v>8.7630715962764699E-3</v>
      </c>
      <c r="DK30" s="417">
        <v>9.418292783728922E-3</v>
      </c>
      <c r="DL30" s="417">
        <v>1.0124663425299692E-2</v>
      </c>
      <c r="DM30" s="417">
        <v>1.0886269504184375E-2</v>
      </c>
      <c r="DN30" s="417">
        <v>1.1707528073736689E-2</v>
      </c>
      <c r="DO30" s="417">
        <v>1.2593214327938371E-2</v>
      </c>
      <c r="DP30" s="417">
        <v>1.3548490898539737E-2</v>
      </c>
      <c r="DQ30" s="417">
        <v>1.4578939562745131E-2</v>
      </c>
      <c r="DR30" s="417">
        <v>1.5690595560540768E-2</v>
      </c>
      <c r="DS30" s="424"/>
      <c r="DT30" s="425">
        <v>0</v>
      </c>
      <c r="DU30" s="425">
        <v>0</v>
      </c>
      <c r="DV30" s="425">
        <v>0</v>
      </c>
      <c r="DW30" s="425">
        <v>0</v>
      </c>
      <c r="DX30" s="425">
        <v>0</v>
      </c>
      <c r="DY30" s="425">
        <v>0</v>
      </c>
      <c r="DZ30" s="425">
        <v>0</v>
      </c>
      <c r="EA30" s="425">
        <v>0</v>
      </c>
      <c r="EB30" s="425">
        <v>0</v>
      </c>
      <c r="EC30" s="425">
        <v>0</v>
      </c>
      <c r="ED30" s="425">
        <v>0</v>
      </c>
      <c r="EE30" s="425">
        <v>0</v>
      </c>
      <c r="EF30" s="425">
        <v>0</v>
      </c>
      <c r="EG30" s="425">
        <v>0</v>
      </c>
      <c r="EH30" s="425">
        <v>0</v>
      </c>
      <c r="EI30" s="425">
        <v>0</v>
      </c>
      <c r="EJ30" s="425">
        <v>0</v>
      </c>
      <c r="EK30" s="425">
        <v>0</v>
      </c>
      <c r="EL30" s="425">
        <v>0</v>
      </c>
      <c r="EM30" s="425">
        <v>0</v>
      </c>
      <c r="EN30" s="425">
        <v>0</v>
      </c>
      <c r="EO30" s="425">
        <v>0</v>
      </c>
      <c r="EP30" s="425">
        <v>0</v>
      </c>
      <c r="EQ30" s="425">
        <v>0</v>
      </c>
      <c r="ER30" s="425">
        <v>0</v>
      </c>
      <c r="ES30" s="425">
        <v>0</v>
      </c>
      <c r="ET30" s="425">
        <v>0</v>
      </c>
      <c r="EU30" s="425">
        <v>0</v>
      </c>
      <c r="EV30" s="425">
        <v>0</v>
      </c>
      <c r="EW30" s="425">
        <v>0</v>
      </c>
      <c r="EX30" s="420"/>
      <c r="EY30" s="420">
        <v>17.905199118961306</v>
      </c>
      <c r="EZ30" s="420">
        <v>19.127463175978352</v>
      </c>
      <c r="FA30" s="420">
        <v>20.440701277576327</v>
      </c>
      <c r="FB30" s="420">
        <v>21.851967758395755</v>
      </c>
      <c r="FC30" s="420">
        <v>23.368877660842593</v>
      </c>
      <c r="FD30" s="420">
        <v>24.99965200547442</v>
      </c>
      <c r="FE30" s="420">
        <v>26.753166753897744</v>
      </c>
      <c r="FF30" s="420">
        <v>28.639005767395258</v>
      </c>
      <c r="FG30" s="420">
        <v>30.667518089513536</v>
      </c>
      <c r="FH30" s="420">
        <v>32.849879907921618</v>
      </c>
      <c r="FI30" s="420">
        <v>35.198161580172481</v>
      </c>
      <c r="FJ30" s="420">
        <v>37.725400139746313</v>
      </c>
      <c r="FK30" s="420">
        <v>40.44567773313031</v>
      </c>
      <c r="FL30" s="420">
        <v>43.374206475910292</v>
      </c>
      <c r="FM30" s="420">
        <v>46.527420256151011</v>
      </c>
      <c r="FN30" s="420">
        <v>49.923074056982983</v>
      </c>
      <c r="FO30" s="420">
        <v>53.580351417564238</v>
      </c>
      <c r="FP30" s="420">
        <v>57.519980702755277</v>
      </c>
      <c r="FQ30" s="420">
        <v>61.764360907247223</v>
      </c>
      <c r="FR30" s="420">
        <v>66.337697779880443</v>
      </c>
      <c r="FS30" s="420">
        <v>71.266151118855575</v>
      </c>
      <c r="FT30" s="420">
        <v>76.577994158886384</v>
      </c>
      <c r="FU30" s="420">
        <v>82.303786047524213</v>
      </c>
      <c r="FV30" s="420">
        <v>88.476558490374018</v>
      </c>
      <c r="FW30" s="420">
        <v>95.132017734252102</v>
      </c>
      <c r="FX30" s="420">
        <v>102.30876315406988</v>
      </c>
      <c r="FY30" s="420">
        <v>110.04852381398297</v>
      </c>
      <c r="FZ30" s="420">
        <v>118.39641448678267</v>
      </c>
      <c r="GA30" s="420">
        <v>127.40121273835494</v>
      </c>
      <c r="GB30" s="420">
        <v>137.11565881706292</v>
      </c>
      <c r="GC30" s="420"/>
      <c r="GD30" s="420">
        <v>30.949300804838504</v>
      </c>
      <c r="GE30" s="420">
        <v>30.949300804838504</v>
      </c>
      <c r="GF30" s="420">
        <v>30.949300804838504</v>
      </c>
      <c r="GG30" s="420">
        <v>30.949300804838504</v>
      </c>
      <c r="GH30" s="420">
        <v>30.949300804838504</v>
      </c>
      <c r="GI30" s="420">
        <v>30.949300804838504</v>
      </c>
      <c r="GJ30" s="420">
        <v>30.949300804838504</v>
      </c>
      <c r="GK30" s="420">
        <v>30.949300804838504</v>
      </c>
      <c r="GL30" s="420">
        <v>30.949300804838504</v>
      </c>
      <c r="GM30" s="420">
        <v>30.949300804838504</v>
      </c>
      <c r="GN30" s="420">
        <v>30.949300804838504</v>
      </c>
      <c r="GO30" s="420">
        <v>30.949300804838504</v>
      </c>
      <c r="GP30" s="420">
        <v>30.949300804838504</v>
      </c>
      <c r="GQ30" s="420">
        <v>30.949300804838504</v>
      </c>
      <c r="GR30" s="420">
        <v>30.949300804838504</v>
      </c>
      <c r="GS30" s="420">
        <v>30.949300804838504</v>
      </c>
      <c r="GT30" s="420">
        <v>30.949300804838504</v>
      </c>
      <c r="GU30" s="420">
        <v>37.044373291268776</v>
      </c>
      <c r="GV30" s="420">
        <v>49.104511794674572</v>
      </c>
      <c r="GW30" s="420">
        <v>65.659386952636538</v>
      </c>
      <c r="GX30" s="420">
        <v>88.486527426700604</v>
      </c>
      <c r="GY30" s="420">
        <v>120.09098637342085</v>
      </c>
      <c r="GZ30" s="420">
        <v>164.00937181094736</v>
      </c>
      <c r="HA30" s="420">
        <v>225.24259050281671</v>
      </c>
      <c r="HB30" s="420">
        <v>310.87224570862207</v>
      </c>
      <c r="HC30" s="420">
        <v>430.93920203080103</v>
      </c>
      <c r="HD30" s="420">
        <v>599.69655096545193</v>
      </c>
      <c r="HE30" s="420">
        <v>837.39745592401584</v>
      </c>
      <c r="HF30" s="420">
        <v>1172.8473933827224</v>
      </c>
      <c r="HG30" s="420">
        <v>1647.0491133609432</v>
      </c>
      <c r="HH30" s="420"/>
      <c r="HI30" s="420">
        <v>11.269229359118713</v>
      </c>
      <c r="HJ30" s="420">
        <v>12.038501675188387</v>
      </c>
      <c r="HK30" s="420">
        <v>12.86503151558369</v>
      </c>
      <c r="HL30" s="420">
        <v>13.753258759163936</v>
      </c>
      <c r="HM30" s="420">
        <v>14.707976184768498</v>
      </c>
      <c r="HN30" s="420">
        <v>15.734357963631879</v>
      </c>
      <c r="HO30" s="420">
        <v>16.837990475802798</v>
      </c>
      <c r="HP30" s="420">
        <v>18.024905641408086</v>
      </c>
      <c r="HQ30" s="420">
        <v>19.301616973344142</v>
      </c>
      <c r="HR30" s="420">
        <v>20.67515857502228</v>
      </c>
      <c r="HS30" s="420">
        <v>22.153127325248889</v>
      </c>
      <c r="HT30" s="420">
        <v>23.74372851230223</v>
      </c>
      <c r="HU30" s="420">
        <v>25.455825200903259</v>
      </c>
      <c r="HV30" s="420">
        <v>27.298991639203869</v>
      </c>
      <c r="HW30" s="420">
        <v>29.283571038281107</v>
      </c>
      <c r="HX30" s="420">
        <v>31.420738084092687</v>
      </c>
      <c r="HY30" s="420">
        <v>33.722566571588075</v>
      </c>
      <c r="HZ30" s="420">
        <v>36.20210258287451</v>
      </c>
      <c r="IA30" s="420">
        <v>38.873443666206605</v>
      </c>
      <c r="IB30" s="420">
        <v>41.751824510329172</v>
      </c>
      <c r="IC30" s="420">
        <v>44.853709649590726</v>
      </c>
      <c r="ID30" s="420">
        <v>48.196893779520586</v>
      </c>
      <c r="IE30" s="420">
        <v>51.800610310509072</v>
      </c>
      <c r="IF30" s="420">
        <v>55.685648839148307</v>
      </c>
      <c r="IG30" s="420">
        <v>59.874482273014067</v>
      </c>
      <c r="IH30" s="420">
        <v>64.391404405551782</v>
      </c>
      <c r="II30" s="420">
        <v>69.262678803661046</v>
      </c>
      <c r="IJ30" s="420">
        <v>74.516699941968554</v>
      </c>
      <c r="IK30" s="420">
        <v>80.184167595098216</v>
      </c>
      <c r="IL30" s="420">
        <v>86.298275582974227</v>
      </c>
      <c r="IM30" s="420"/>
      <c r="IN30" s="420">
        <v>14.211823853888138</v>
      </c>
      <c r="IO30" s="420">
        <v>14.211823853888138</v>
      </c>
      <c r="IP30" s="420">
        <v>14.211823853888138</v>
      </c>
      <c r="IQ30" s="420">
        <v>14.211823853888138</v>
      </c>
      <c r="IR30" s="420">
        <v>14.211823853888138</v>
      </c>
      <c r="IS30" s="420">
        <v>14.211823853888138</v>
      </c>
      <c r="IT30" s="420">
        <v>14.211823853888138</v>
      </c>
      <c r="IU30" s="420">
        <v>14.211823853888138</v>
      </c>
      <c r="IV30" s="420">
        <v>14.211823853888138</v>
      </c>
      <c r="IW30" s="420">
        <v>14.211823853888138</v>
      </c>
      <c r="IX30" s="420">
        <v>14.211823853888138</v>
      </c>
      <c r="IY30" s="420">
        <v>14.211823853888138</v>
      </c>
      <c r="IZ30" s="420">
        <v>14.211823853888138</v>
      </c>
      <c r="JA30" s="420">
        <v>14.211823853888138</v>
      </c>
      <c r="JB30" s="420">
        <v>14.211823853888138</v>
      </c>
      <c r="JC30" s="420">
        <v>14.211823853888138</v>
      </c>
      <c r="JD30" s="420">
        <v>14.211823853888138</v>
      </c>
      <c r="JE30" s="420">
        <v>17.010662415704203</v>
      </c>
      <c r="JF30" s="420">
        <v>22.548640967940244</v>
      </c>
      <c r="JG30" s="420">
        <v>30.150588784198568</v>
      </c>
      <c r="JH30" s="420">
        <v>40.632741565325084</v>
      </c>
      <c r="JI30" s="420">
        <v>55.145412025331325</v>
      </c>
      <c r="JJ30" s="420">
        <v>75.312599701755786</v>
      </c>
      <c r="JK30" s="420">
        <v>103.4307056177191</v>
      </c>
      <c r="JL30" s="420">
        <v>142.75158023546899</v>
      </c>
      <c r="JM30" s="420">
        <v>197.88595773508993</v>
      </c>
      <c r="JN30" s="420">
        <v>275.37881394635036</v>
      </c>
      <c r="JO30" s="420">
        <v>384.5303392904313</v>
      </c>
      <c r="JP30" s="420">
        <v>538.56792007531351</v>
      </c>
      <c r="JQ30" s="420">
        <v>756.31989315018393</v>
      </c>
      <c r="JR30" s="420"/>
      <c r="JS30" s="420">
        <v>-2.9425944947694251</v>
      </c>
      <c r="JT30" s="420">
        <v>-2.1733221786997508</v>
      </c>
      <c r="JU30" s="420">
        <v>-1.3467923383044482</v>
      </c>
      <c r="JV30" s="420">
        <v>-0.45856509472420193</v>
      </c>
      <c r="JW30" s="420">
        <v>0.49615233088035993</v>
      </c>
      <c r="JX30" s="420">
        <v>1.5225341097437415</v>
      </c>
      <c r="JY30" s="420">
        <v>2.6261666219146598</v>
      </c>
      <c r="JZ30" s="420">
        <v>3.8130817875199483</v>
      </c>
      <c r="KA30" s="420">
        <v>5.0897931194560044</v>
      </c>
      <c r="KB30" s="420">
        <v>6.4633347211341423</v>
      </c>
      <c r="KC30" s="420">
        <v>7.9413034713607509</v>
      </c>
      <c r="KD30" s="420">
        <v>9.5319046584140921</v>
      </c>
      <c r="KE30" s="420">
        <v>11.244001347015121</v>
      </c>
      <c r="KF30" s="420">
        <v>13.087167785315732</v>
      </c>
      <c r="KG30" s="420">
        <v>15.071747184392969</v>
      </c>
      <c r="KH30" s="420">
        <v>17.208914230204549</v>
      </c>
      <c r="KI30" s="420">
        <v>19.510742717699937</v>
      </c>
      <c r="KJ30" s="420">
        <v>19.191440167170306</v>
      </c>
      <c r="KK30" s="420">
        <v>16.32480269826636</v>
      </c>
      <c r="KL30" s="420">
        <v>11.601235726130604</v>
      </c>
      <c r="KM30" s="420">
        <v>4.2209680842656425</v>
      </c>
      <c r="KN30" s="420">
        <v>-6.9485182458107388</v>
      </c>
      <c r="KO30" s="420">
        <v>-23.511989391246715</v>
      </c>
      <c r="KP30" s="420">
        <v>-47.745056778570792</v>
      </c>
      <c r="KQ30" s="420">
        <v>-82.877097962454926</v>
      </c>
      <c r="KR30" s="420">
        <v>-133.49455332953815</v>
      </c>
      <c r="KS30" s="420">
        <v>-206.1161351426893</v>
      </c>
      <c r="KT30" s="420">
        <v>-310.01363934846273</v>
      </c>
      <c r="KU30" s="420">
        <v>-458.38375248021532</v>
      </c>
      <c r="KV30" s="420">
        <v>-670.02161756720966</v>
      </c>
      <c r="KW30" s="420"/>
      <c r="KX30" s="420">
        <v>0</v>
      </c>
      <c r="KY30" s="420">
        <v>0</v>
      </c>
      <c r="KZ30" s="420">
        <v>0</v>
      </c>
      <c r="LA30" s="420">
        <v>0</v>
      </c>
      <c r="LB30" s="420">
        <v>0</v>
      </c>
      <c r="LC30" s="420">
        <v>0</v>
      </c>
      <c r="LD30" s="420">
        <v>0</v>
      </c>
      <c r="LE30" s="420">
        <v>0</v>
      </c>
      <c r="LF30" s="420">
        <v>0</v>
      </c>
      <c r="LG30" s="420">
        <v>0</v>
      </c>
      <c r="LH30" s="420">
        <v>0</v>
      </c>
      <c r="LI30" s="420">
        <v>0</v>
      </c>
      <c r="LJ30" s="420">
        <v>0</v>
      </c>
      <c r="LK30" s="420">
        <v>0</v>
      </c>
      <c r="LL30" s="420">
        <v>0</v>
      </c>
      <c r="LM30" s="420">
        <v>0</v>
      </c>
      <c r="LN30" s="420">
        <v>0</v>
      </c>
      <c r="LO30" s="420">
        <v>0</v>
      </c>
      <c r="LP30" s="420">
        <v>0</v>
      </c>
      <c r="LQ30" s="420">
        <v>0</v>
      </c>
      <c r="LR30" s="420">
        <v>0</v>
      </c>
      <c r="LS30" s="420">
        <v>0</v>
      </c>
      <c r="LT30" s="420">
        <v>0</v>
      </c>
      <c r="LU30" s="420">
        <v>0</v>
      </c>
      <c r="LV30" s="420">
        <v>0</v>
      </c>
      <c r="LW30" s="420">
        <v>0</v>
      </c>
      <c r="LX30" s="420">
        <v>0</v>
      </c>
      <c r="LY30" s="420">
        <v>0</v>
      </c>
      <c r="LZ30" s="420">
        <v>0</v>
      </c>
      <c r="MA30" s="420">
        <v>0</v>
      </c>
      <c r="MB30" s="420"/>
      <c r="MC30" s="426">
        <v>0</v>
      </c>
      <c r="MD30" s="426">
        <v>0</v>
      </c>
      <c r="ME30" s="426">
        <v>0</v>
      </c>
      <c r="MF30" s="426">
        <v>0</v>
      </c>
      <c r="MG30" s="426">
        <v>0</v>
      </c>
      <c r="MH30" s="426">
        <v>0</v>
      </c>
      <c r="MI30" s="426">
        <v>0</v>
      </c>
      <c r="MJ30" s="426">
        <v>0</v>
      </c>
      <c r="MK30" s="426">
        <v>0</v>
      </c>
      <c r="ML30" s="426">
        <v>0</v>
      </c>
      <c r="MM30" s="426">
        <v>0</v>
      </c>
      <c r="MN30" s="426">
        <v>0</v>
      </c>
      <c r="MO30" s="426">
        <v>0</v>
      </c>
      <c r="MP30" s="426">
        <v>0</v>
      </c>
      <c r="MQ30" s="426">
        <v>0</v>
      </c>
      <c r="MR30" s="426">
        <v>0</v>
      </c>
      <c r="MS30" s="426">
        <v>0</v>
      </c>
      <c r="MT30" s="426">
        <v>0</v>
      </c>
      <c r="MU30" s="426">
        <v>0</v>
      </c>
      <c r="MV30" s="426">
        <v>0</v>
      </c>
      <c r="MW30" s="426">
        <v>0</v>
      </c>
      <c r="MX30" s="426">
        <v>0</v>
      </c>
      <c r="MY30" s="426">
        <v>0</v>
      </c>
      <c r="MZ30" s="426">
        <v>0</v>
      </c>
      <c r="NA30" s="426">
        <v>0</v>
      </c>
      <c r="NB30" s="426">
        <v>0</v>
      </c>
      <c r="NC30" s="426">
        <v>0</v>
      </c>
      <c r="ND30" s="426">
        <v>0</v>
      </c>
      <c r="NE30" s="426">
        <v>0</v>
      </c>
      <c r="NF30" s="426">
        <v>0</v>
      </c>
      <c r="NG30" s="420"/>
      <c r="NH30" s="420">
        <v>0</v>
      </c>
      <c r="NI30" s="420">
        <v>0</v>
      </c>
      <c r="NJ30" s="420">
        <v>0</v>
      </c>
      <c r="NK30" s="420">
        <v>0</v>
      </c>
      <c r="NL30" s="420">
        <v>0</v>
      </c>
      <c r="NM30" s="420">
        <v>0</v>
      </c>
      <c r="NN30" s="420">
        <v>0</v>
      </c>
      <c r="NO30" s="420">
        <v>0</v>
      </c>
      <c r="NP30" s="420">
        <v>0</v>
      </c>
      <c r="NQ30" s="420">
        <v>0</v>
      </c>
      <c r="NR30" s="420">
        <v>0</v>
      </c>
      <c r="NS30" s="420">
        <v>0</v>
      </c>
      <c r="NT30" s="420">
        <v>0</v>
      </c>
      <c r="NU30" s="420">
        <v>0</v>
      </c>
      <c r="NV30" s="420">
        <v>0</v>
      </c>
      <c r="NW30" s="420">
        <v>0</v>
      </c>
      <c r="NX30" s="420">
        <v>0</v>
      </c>
      <c r="NY30" s="420">
        <v>0</v>
      </c>
      <c r="NZ30" s="420">
        <v>0</v>
      </c>
      <c r="OA30" s="420">
        <v>0</v>
      </c>
      <c r="OB30" s="420">
        <v>0</v>
      </c>
      <c r="OC30" s="420">
        <v>0</v>
      </c>
      <c r="OD30" s="420">
        <v>0</v>
      </c>
      <c r="OE30" s="420">
        <v>0</v>
      </c>
      <c r="OF30" s="420">
        <v>0</v>
      </c>
      <c r="OG30" s="420">
        <v>0</v>
      </c>
      <c r="OH30" s="420">
        <v>0</v>
      </c>
      <c r="OI30" s="420">
        <v>0</v>
      </c>
      <c r="OJ30" s="420">
        <v>0</v>
      </c>
      <c r="OK30" s="420">
        <v>0</v>
      </c>
      <c r="OL30" s="420"/>
      <c r="OM30" s="420">
        <v>-2.9425944947694251</v>
      </c>
      <c r="ON30" s="420">
        <v>-2.1733221786997508</v>
      </c>
      <c r="OO30" s="420">
        <v>-1.3467923383044482</v>
      </c>
      <c r="OP30" s="420">
        <v>-0.45856509472420193</v>
      </c>
      <c r="OQ30" s="420">
        <v>0.49615233088035993</v>
      </c>
      <c r="OR30" s="420">
        <v>1.5225341097437415</v>
      </c>
      <c r="OS30" s="420">
        <v>2.6261666219146598</v>
      </c>
      <c r="OT30" s="420">
        <v>3.8130817875199483</v>
      </c>
      <c r="OU30" s="420">
        <v>5.0897931194560044</v>
      </c>
      <c r="OV30" s="420">
        <v>6.4633347211341423</v>
      </c>
      <c r="OW30" s="420">
        <v>7.9413034713607509</v>
      </c>
      <c r="OX30" s="420">
        <v>9.5319046584140921</v>
      </c>
      <c r="OY30" s="420">
        <v>11.244001347015121</v>
      </c>
      <c r="OZ30" s="420">
        <v>13.087167785315732</v>
      </c>
      <c r="PA30" s="420">
        <v>15.071747184392969</v>
      </c>
      <c r="PB30" s="420">
        <v>17.208914230204549</v>
      </c>
      <c r="PC30" s="420">
        <v>19.510742717699937</v>
      </c>
      <c r="PD30" s="420">
        <v>19.191440167170306</v>
      </c>
      <c r="PE30" s="420">
        <v>16.32480269826636</v>
      </c>
      <c r="PF30" s="420">
        <v>11.601235726130604</v>
      </c>
      <c r="PG30" s="420">
        <v>4.2209680842656425</v>
      </c>
      <c r="PH30" s="420">
        <v>-6.9485182458107388</v>
      </c>
      <c r="PI30" s="420">
        <v>-23.511989391246715</v>
      </c>
      <c r="PJ30" s="420">
        <v>-47.745056778570792</v>
      </c>
      <c r="PK30" s="420">
        <v>-82.877097962454926</v>
      </c>
      <c r="PL30" s="420">
        <v>-133.49455332953815</v>
      </c>
      <c r="PM30" s="420">
        <v>-206.1161351426893</v>
      </c>
      <c r="PN30" s="420">
        <v>-310.01363934846273</v>
      </c>
      <c r="PO30" s="420">
        <v>-458.38375248021532</v>
      </c>
      <c r="PP30" s="420">
        <v>-670.02161756720966</v>
      </c>
      <c r="PQ30" s="420"/>
      <c r="PR30" s="420">
        <v>5.8161845477365217</v>
      </c>
      <c r="PS30" s="420">
        <v>6.2132152243821706</v>
      </c>
      <c r="PT30" s="420">
        <v>6.6397971966499023</v>
      </c>
      <c r="PU30" s="420">
        <v>7.0982219393151844</v>
      </c>
      <c r="PV30" s="420">
        <v>7.5909630630693901</v>
      </c>
      <c r="PW30" s="420">
        <v>8.1206910197972473</v>
      </c>
      <c r="PX30" s="420">
        <v>8.6902890073006365</v>
      </c>
      <c r="PY30" s="420">
        <v>9.3028701719640097</v>
      </c>
      <c r="PZ30" s="420">
        <v>9.9617962159812112</v>
      </c>
      <c r="QA30" s="420">
        <v>10.670697524559991</v>
      </c>
      <c r="QB30" s="420">
        <v>11.433494938045033</v>
      </c>
      <c r="QC30" s="420">
        <v>12.254423304212787</v>
      </c>
      <c r="QD30" s="420">
        <v>13.138056957157703</v>
      </c>
      <c r="QE30" s="420">
        <v>14.089337281279967</v>
      </c>
      <c r="QF30" s="420">
        <v>15.113602531976039</v>
      </c>
      <c r="QG30" s="420">
        <v>16.216620098809294</v>
      </c>
      <c r="QH30" s="420">
        <v>17.404621412286634</v>
      </c>
      <c r="QI30" s="420">
        <v>18.684339711988379</v>
      </c>
      <c r="QJ30" s="420">
        <v>20.063050911795294</v>
      </c>
      <c r="QK30" s="420">
        <v>21.548617817445326</v>
      </c>
      <c r="QL30" s="420">
        <v>23.149537972755528</v>
      </c>
      <c r="QM30" s="420">
        <v>24.874995433695574</v>
      </c>
      <c r="QN30" s="420">
        <v>26.734916794245201</v>
      </c>
      <c r="QO30" s="420">
        <v>28.740031814763306</v>
      </c>
      <c r="QP30" s="420">
        <v>30.901939032613861</v>
      </c>
      <c r="QQ30" s="420">
        <v>33.23317676621604</v>
      </c>
      <c r="QR30" s="420">
        <v>35.747299957713778</v>
      </c>
      <c r="QS30" s="420">
        <v>38.458963336308365</v>
      </c>
      <c r="QT30" s="420">
        <v>41.384011424202384</v>
      </c>
      <c r="QU30" s="420">
        <v>44.539575950316333</v>
      </c>
      <c r="QV30" s="424"/>
      <c r="QW30" s="420">
        <v>14.669785778608313</v>
      </c>
      <c r="QX30" s="420">
        <v>14.669785778608313</v>
      </c>
      <c r="QY30" s="420">
        <v>14.669785778608313</v>
      </c>
      <c r="QZ30" s="420">
        <v>14.669785778608313</v>
      </c>
      <c r="RA30" s="420">
        <v>14.669785778608313</v>
      </c>
      <c r="RB30" s="420">
        <v>14.669785778608313</v>
      </c>
      <c r="RC30" s="420">
        <v>14.669785778608313</v>
      </c>
      <c r="RD30" s="420">
        <v>14.669785778608313</v>
      </c>
      <c r="RE30" s="420">
        <v>14.669785778608313</v>
      </c>
      <c r="RF30" s="420">
        <v>14.669785778608313</v>
      </c>
      <c r="RG30" s="420">
        <v>14.669785778608313</v>
      </c>
      <c r="RH30" s="420">
        <v>14.669785778608313</v>
      </c>
      <c r="RI30" s="420">
        <v>14.669785778608313</v>
      </c>
      <c r="RJ30" s="420">
        <v>14.669785778608313</v>
      </c>
      <c r="RK30" s="420">
        <v>14.669785778608313</v>
      </c>
      <c r="RL30" s="420">
        <v>14.669785778608313</v>
      </c>
      <c r="RM30" s="420">
        <v>14.669785778608313</v>
      </c>
      <c r="RN30" s="420">
        <v>17.558814136465205</v>
      </c>
      <c r="RO30" s="420">
        <v>23.275248553544181</v>
      </c>
      <c r="RP30" s="420">
        <v>31.122161596598751</v>
      </c>
      <c r="RQ30" s="420">
        <v>41.942091352180398</v>
      </c>
      <c r="RR30" s="420">
        <v>56.922418220331309</v>
      </c>
      <c r="RS30" s="420">
        <v>77.739473512583388</v>
      </c>
      <c r="RT30" s="420">
        <v>106.76365749686144</v>
      </c>
      <c r="RU30" s="420">
        <v>147.35160829053081</v>
      </c>
      <c r="RV30" s="420">
        <v>204.2626364085076</v>
      </c>
      <c r="RW30" s="420">
        <v>284.25262303367072</v>
      </c>
      <c r="RX30" s="420">
        <v>396.92144799718392</v>
      </c>
      <c r="RY30" s="420">
        <v>555.92273700845146</v>
      </c>
      <c r="RZ30" s="420">
        <v>780.69155139279962</v>
      </c>
      <c r="SA30" s="420"/>
      <c r="SB30" s="420">
        <v>-8.8536012308717922</v>
      </c>
      <c r="SC30" s="420">
        <v>-8.4565705542261433</v>
      </c>
      <c r="SD30" s="420">
        <v>-8.0299885819584098</v>
      </c>
      <c r="SE30" s="420">
        <v>-7.5715638392931286</v>
      </c>
      <c r="SF30" s="420">
        <v>-7.0788227155389229</v>
      </c>
      <c r="SG30" s="420">
        <v>-6.5490947588110657</v>
      </c>
      <c r="SH30" s="420">
        <v>-5.9794967713076765</v>
      </c>
      <c r="SI30" s="420">
        <v>-5.3669156066443033</v>
      </c>
      <c r="SJ30" s="420">
        <v>-4.7079895626271018</v>
      </c>
      <c r="SK30" s="420">
        <v>-3.9990882540483224</v>
      </c>
      <c r="SL30" s="420">
        <v>-3.2362908405632798</v>
      </c>
      <c r="SM30" s="420">
        <v>-2.4153624743955255</v>
      </c>
      <c r="SN30" s="420">
        <v>-1.53172882145061</v>
      </c>
      <c r="SO30" s="420">
        <v>-0.58044849732834614</v>
      </c>
      <c r="SP30" s="420">
        <v>0.44381675336772552</v>
      </c>
      <c r="SQ30" s="420">
        <v>1.5468343202009809</v>
      </c>
      <c r="SR30" s="420">
        <v>2.7348356336783208</v>
      </c>
      <c r="SS30" s="420">
        <v>1.1255255755231737</v>
      </c>
      <c r="ST30" s="420">
        <v>-3.2121976417488867</v>
      </c>
      <c r="SU30" s="420">
        <v>-9.5735437791534252</v>
      </c>
      <c r="SV30" s="420">
        <v>-18.79255337942487</v>
      </c>
      <c r="SW30" s="420">
        <v>-32.047422786635735</v>
      </c>
      <c r="SX30" s="420">
        <v>-51.004556718338186</v>
      </c>
      <c r="SY30" s="420">
        <v>-78.023625682098128</v>
      </c>
      <c r="SZ30" s="420">
        <v>-116.44966925791695</v>
      </c>
      <c r="TA30" s="420">
        <v>-171.02945964229156</v>
      </c>
      <c r="TB30" s="420">
        <v>-248.50532307595694</v>
      </c>
      <c r="TC30" s="420">
        <v>-358.46248466087553</v>
      </c>
      <c r="TD30" s="420">
        <v>-514.53872558424905</v>
      </c>
      <c r="TE30" s="420">
        <v>-736.15197544248326</v>
      </c>
      <c r="TF30" s="420"/>
      <c r="TG30" s="420">
        <v>0.81978521210607225</v>
      </c>
      <c r="TH30" s="420">
        <v>0.87574627640779523</v>
      </c>
      <c r="TI30" s="420">
        <v>0.93587256534273355</v>
      </c>
      <c r="TJ30" s="420">
        <v>1.0004870599166347</v>
      </c>
      <c r="TK30" s="420">
        <v>1.0699384130047047</v>
      </c>
      <c r="TL30" s="420">
        <v>1.1446030220452936</v>
      </c>
      <c r="TM30" s="420">
        <v>1.224887270794309</v>
      </c>
      <c r="TN30" s="420">
        <v>1.3112299540231593</v>
      </c>
      <c r="TO30" s="420">
        <v>1.4041049001881805</v>
      </c>
      <c r="TP30" s="420">
        <v>1.5040238083393482</v>
      </c>
      <c r="TQ30" s="420">
        <v>1.6115393168785601</v>
      </c>
      <c r="TR30" s="420">
        <v>1.7272483232312952</v>
      </c>
      <c r="TS30" s="420">
        <v>1.8517955750693444</v>
      </c>
      <c r="TT30" s="420">
        <v>1.9858775554264489</v>
      </c>
      <c r="TU30" s="420">
        <v>2.1302466858938676</v>
      </c>
      <c r="TV30" s="420">
        <v>2.2857158740809975</v>
      </c>
      <c r="TW30" s="420">
        <v>2.4531634336895256</v>
      </c>
      <c r="TX30" s="420">
        <v>2.6335384078923805</v>
      </c>
      <c r="TY30" s="420">
        <v>2.827866329245321</v>
      </c>
      <c r="TZ30" s="420">
        <v>3.0372554521059461</v>
      </c>
      <c r="UA30" s="420">
        <v>3.2629034965093182</v>
      </c>
      <c r="UB30" s="420">
        <v>3.506104945670216</v>
      </c>
      <c r="UC30" s="420">
        <v>3.768258942769942</v>
      </c>
      <c r="UD30" s="420">
        <v>4.0508778364624067</v>
      </c>
      <c r="UE30" s="420">
        <v>4.3555964286241684</v>
      </c>
      <c r="UF30" s="420">
        <v>4.6841819823020492</v>
      </c>
      <c r="UG30" s="420">
        <v>5.0385450526081428</v>
      </c>
      <c r="UH30" s="420">
        <v>5.4207512085057488</v>
      </c>
      <c r="UI30" s="420">
        <v>5.8330337190543275</v>
      </c>
      <c r="UJ30" s="420">
        <v>6.2778072837723613</v>
      </c>
      <c r="UK30" s="420"/>
      <c r="UL30" s="420">
        <v>2.0676911723420526</v>
      </c>
      <c r="UM30" s="420">
        <v>2.0676911723420526</v>
      </c>
      <c r="UN30" s="420">
        <v>2.0676911723420526</v>
      </c>
      <c r="UO30" s="420">
        <v>2.0676911723420526</v>
      </c>
      <c r="UP30" s="420">
        <v>2.0676911723420526</v>
      </c>
      <c r="UQ30" s="420">
        <v>2.0676911723420526</v>
      </c>
      <c r="UR30" s="420">
        <v>2.0676911723420526</v>
      </c>
      <c r="US30" s="420">
        <v>2.0676911723420526</v>
      </c>
      <c r="UT30" s="420">
        <v>2.0676911723420526</v>
      </c>
      <c r="UU30" s="420">
        <v>2.0676911723420526</v>
      </c>
      <c r="UV30" s="420">
        <v>2.0676911723420526</v>
      </c>
      <c r="UW30" s="420">
        <v>2.0676911723420526</v>
      </c>
      <c r="UX30" s="420">
        <v>2.0676911723420526</v>
      </c>
      <c r="UY30" s="420">
        <v>2.0676911723420526</v>
      </c>
      <c r="UZ30" s="420">
        <v>2.0676911723420526</v>
      </c>
      <c r="VA30" s="420">
        <v>2.0676911723420526</v>
      </c>
      <c r="VB30" s="420">
        <v>2.0676911723420526</v>
      </c>
      <c r="VC30" s="420">
        <v>2.4748967390993646</v>
      </c>
      <c r="VD30" s="420">
        <v>3.2806222731901427</v>
      </c>
      <c r="VE30" s="420">
        <v>4.386636571839218</v>
      </c>
      <c r="VF30" s="420">
        <v>5.9116945091951152</v>
      </c>
      <c r="VG30" s="420">
        <v>8.023156127758206</v>
      </c>
      <c r="VH30" s="420">
        <v>10.957298596608178</v>
      </c>
      <c r="VI30" s="420">
        <v>15.048227388236151</v>
      </c>
      <c r="VJ30" s="420">
        <v>20.769057182622237</v>
      </c>
      <c r="VK30" s="420">
        <v>28.79060788720345</v>
      </c>
      <c r="VL30" s="420">
        <v>40.065113985430827</v>
      </c>
      <c r="VM30" s="420">
        <v>55.945668636400569</v>
      </c>
      <c r="VN30" s="420">
        <v>78.356736298957429</v>
      </c>
      <c r="VO30" s="420">
        <v>110.0376688179595</v>
      </c>
      <c r="VP30" s="420"/>
      <c r="VQ30" s="420">
        <v>-1.2479059602359803</v>
      </c>
      <c r="VR30" s="420">
        <v>-1.1919448959342573</v>
      </c>
      <c r="VS30" s="420">
        <v>-1.131818606999319</v>
      </c>
      <c r="VT30" s="420">
        <v>-1.0672041124254179</v>
      </c>
      <c r="VU30" s="420">
        <v>-0.99775275933734786</v>
      </c>
      <c r="VV30" s="420">
        <v>-0.92308815029675895</v>
      </c>
      <c r="VW30" s="420">
        <v>-0.84280390154774354</v>
      </c>
      <c r="VX30" s="420">
        <v>-0.75646121831889324</v>
      </c>
      <c r="VY30" s="420">
        <v>-0.66358627215387211</v>
      </c>
      <c r="VZ30" s="420">
        <v>-0.56366736400270434</v>
      </c>
      <c r="WA30" s="420">
        <v>-0.45615185546349246</v>
      </c>
      <c r="WB30" s="420">
        <v>-0.3404428491107574</v>
      </c>
      <c r="WC30" s="420">
        <v>-0.21589559727270813</v>
      </c>
      <c r="WD30" s="420">
        <v>-8.1813616915603626E-2</v>
      </c>
      <c r="WE30" s="420">
        <v>6.255551355181499E-2</v>
      </c>
      <c r="WF30" s="420">
        <v>0.21802470173894495</v>
      </c>
      <c r="WG30" s="420">
        <v>0.38547226134747303</v>
      </c>
      <c r="WH30" s="420">
        <v>0.15864166879301589</v>
      </c>
      <c r="WI30" s="420">
        <v>-0.45275594394482166</v>
      </c>
      <c r="WJ30" s="420">
        <v>-1.3493811197332719</v>
      </c>
      <c r="WK30" s="420">
        <v>-2.648791012685797</v>
      </c>
      <c r="WL30" s="420">
        <v>-4.5170511820879895</v>
      </c>
      <c r="WM30" s="420">
        <v>-7.1890396538382362</v>
      </c>
      <c r="WN30" s="420">
        <v>-10.997349551773745</v>
      </c>
      <c r="WO30" s="420">
        <v>-16.41346075399807</v>
      </c>
      <c r="WP30" s="420">
        <v>-24.1064259049014</v>
      </c>
      <c r="WQ30" s="420">
        <v>-35.026568932822684</v>
      </c>
      <c r="WR30" s="420">
        <v>-50.52491742789482</v>
      </c>
      <c r="WS30" s="420">
        <v>-72.523702579903102</v>
      </c>
      <c r="WT30" s="420">
        <v>-103.75986153418714</v>
      </c>
      <c r="WU30" s="420"/>
      <c r="WV30" s="420">
        <v>0</v>
      </c>
      <c r="WW30" s="420">
        <v>0</v>
      </c>
      <c r="WX30" s="420">
        <v>0</v>
      </c>
      <c r="WY30" s="420">
        <v>0</v>
      </c>
      <c r="WZ30" s="420">
        <v>0</v>
      </c>
      <c r="XA30" s="420">
        <v>0</v>
      </c>
      <c r="XB30" s="420">
        <v>0</v>
      </c>
      <c r="XC30" s="420">
        <v>0</v>
      </c>
      <c r="XD30" s="420">
        <v>0</v>
      </c>
      <c r="XE30" s="420">
        <v>0</v>
      </c>
      <c r="XF30" s="420">
        <v>0</v>
      </c>
      <c r="XG30" s="420">
        <v>0</v>
      </c>
      <c r="XH30" s="420">
        <v>0</v>
      </c>
      <c r="XI30" s="420">
        <v>0</v>
      </c>
      <c r="XJ30" s="420">
        <v>0</v>
      </c>
      <c r="XK30" s="420">
        <v>0</v>
      </c>
      <c r="XL30" s="420">
        <v>0</v>
      </c>
      <c r="XM30" s="420">
        <v>0</v>
      </c>
      <c r="XN30" s="420">
        <v>0</v>
      </c>
      <c r="XO30" s="420">
        <v>0</v>
      </c>
      <c r="XP30" s="420">
        <v>0</v>
      </c>
      <c r="XQ30" s="420">
        <v>0</v>
      </c>
      <c r="XR30" s="420">
        <v>0</v>
      </c>
      <c r="XS30" s="420">
        <v>0</v>
      </c>
      <c r="XT30" s="420">
        <v>0</v>
      </c>
      <c r="XU30" s="420">
        <v>0</v>
      </c>
      <c r="XV30" s="420">
        <v>0</v>
      </c>
      <c r="XW30" s="420">
        <v>0</v>
      </c>
      <c r="XX30" s="420">
        <v>0</v>
      </c>
      <c r="XY30" s="420">
        <v>0</v>
      </c>
      <c r="XZ30" s="420"/>
      <c r="YA30" s="420">
        <v>0</v>
      </c>
      <c r="YB30" s="420">
        <v>0</v>
      </c>
      <c r="YC30" s="420">
        <v>0</v>
      </c>
      <c r="YD30" s="420">
        <v>0</v>
      </c>
      <c r="YE30" s="420">
        <v>0</v>
      </c>
      <c r="YF30" s="420">
        <v>0</v>
      </c>
      <c r="YG30" s="420">
        <v>0</v>
      </c>
      <c r="YH30" s="420">
        <v>0</v>
      </c>
      <c r="YI30" s="420">
        <v>0</v>
      </c>
      <c r="YJ30" s="420">
        <v>0</v>
      </c>
      <c r="YK30" s="420">
        <v>0</v>
      </c>
      <c r="YL30" s="420">
        <v>0</v>
      </c>
      <c r="YM30" s="420">
        <v>0</v>
      </c>
      <c r="YN30" s="420">
        <v>0</v>
      </c>
      <c r="YO30" s="420">
        <v>0</v>
      </c>
      <c r="YP30" s="420">
        <v>0</v>
      </c>
      <c r="YQ30" s="420">
        <v>0</v>
      </c>
      <c r="YR30" s="420">
        <v>0</v>
      </c>
      <c r="YS30" s="420">
        <v>0</v>
      </c>
      <c r="YT30" s="420">
        <v>0</v>
      </c>
      <c r="YU30" s="420">
        <v>0</v>
      </c>
      <c r="YV30" s="420">
        <v>0</v>
      </c>
      <c r="YW30" s="420">
        <v>0</v>
      </c>
      <c r="YX30" s="420">
        <v>0</v>
      </c>
      <c r="YY30" s="420">
        <v>0</v>
      </c>
      <c r="YZ30" s="420">
        <v>0</v>
      </c>
      <c r="ZA30" s="420">
        <v>0</v>
      </c>
      <c r="ZB30" s="420">
        <v>0</v>
      </c>
      <c r="ZC30" s="420">
        <v>0</v>
      </c>
      <c r="ZD30" s="420">
        <v>0</v>
      </c>
      <c r="ZE30" s="420"/>
      <c r="ZF30" s="420">
        <v>0</v>
      </c>
      <c r="ZG30" s="420">
        <v>0</v>
      </c>
      <c r="ZH30" s="420">
        <v>0</v>
      </c>
      <c r="ZI30" s="420">
        <v>0</v>
      </c>
      <c r="ZJ30" s="420">
        <v>0</v>
      </c>
      <c r="ZK30" s="420">
        <v>0</v>
      </c>
      <c r="ZL30" s="420">
        <v>0</v>
      </c>
      <c r="ZM30" s="420">
        <v>0</v>
      </c>
      <c r="ZN30" s="420">
        <v>0</v>
      </c>
      <c r="ZO30" s="420">
        <v>0</v>
      </c>
      <c r="ZP30" s="420">
        <v>0</v>
      </c>
      <c r="ZQ30" s="420">
        <v>0</v>
      </c>
      <c r="ZR30" s="420">
        <v>0</v>
      </c>
      <c r="ZS30" s="420">
        <v>0</v>
      </c>
      <c r="ZT30" s="420">
        <v>0</v>
      </c>
      <c r="ZU30" s="420">
        <v>0</v>
      </c>
      <c r="ZV30" s="420">
        <v>0</v>
      </c>
      <c r="ZW30" s="420">
        <v>0</v>
      </c>
      <c r="ZX30" s="420">
        <v>0</v>
      </c>
      <c r="ZY30" s="420">
        <v>0</v>
      </c>
      <c r="ZZ30" s="420">
        <v>0</v>
      </c>
      <c r="AAA30" s="420">
        <v>0</v>
      </c>
      <c r="AAB30" s="420">
        <v>0</v>
      </c>
      <c r="AAC30" s="420">
        <v>0</v>
      </c>
      <c r="AAD30" s="420">
        <v>0</v>
      </c>
      <c r="AAE30" s="420">
        <v>0</v>
      </c>
      <c r="AAF30" s="420">
        <v>0</v>
      </c>
      <c r="AAG30" s="420">
        <v>0</v>
      </c>
      <c r="AAH30" s="420">
        <v>0</v>
      </c>
      <c r="AAI30" s="420">
        <v>0</v>
      </c>
      <c r="AAJ30" s="420"/>
      <c r="AAK30" s="420">
        <v>-13.044101685877198</v>
      </c>
      <c r="AAL30" s="420">
        <v>-11.821837628860152</v>
      </c>
      <c r="AAM30" s="420">
        <v>-10.508599527262177</v>
      </c>
      <c r="AAN30" s="420">
        <v>-9.0973330464427491</v>
      </c>
      <c r="AAO30" s="420">
        <v>-7.5804231439959118</v>
      </c>
      <c r="AAP30" s="420">
        <v>-5.9496487993640832</v>
      </c>
      <c r="AAQ30" s="420">
        <v>-4.1961340509407599</v>
      </c>
      <c r="AAR30" s="420">
        <v>-2.3102950374432485</v>
      </c>
      <c r="AAS30" s="420">
        <v>-0.28178271532496968</v>
      </c>
      <c r="AAT30" s="420">
        <v>1.9005791030831158</v>
      </c>
      <c r="AAU30" s="420">
        <v>4.2488607753339789</v>
      </c>
      <c r="AAV30" s="420">
        <v>6.7760993349078094</v>
      </c>
      <c r="AAW30" s="420">
        <v>9.496376928291804</v>
      </c>
      <c r="AAX30" s="420">
        <v>12.424905671071782</v>
      </c>
      <c r="AAY30" s="420">
        <v>15.57811945131251</v>
      </c>
      <c r="AAZ30" s="420">
        <v>18.973773252144476</v>
      </c>
      <c r="ABA30" s="420">
        <v>22.63105061272573</v>
      </c>
      <c r="ABB30" s="420">
        <v>20.475607411486497</v>
      </c>
      <c r="ABC30" s="420">
        <v>12.659849112572651</v>
      </c>
      <c r="ABD30" s="420">
        <v>0.6783108272439069</v>
      </c>
      <c r="ABE30" s="420">
        <v>-17.220376307845026</v>
      </c>
      <c r="ABF30" s="420">
        <v>-43.512992214534464</v>
      </c>
      <c r="ABG30" s="420">
        <v>-81.70558576342313</v>
      </c>
      <c r="ABH30" s="420">
        <v>-136.76603201244265</v>
      </c>
      <c r="ABI30" s="420">
        <v>-215.74022797436993</v>
      </c>
      <c r="ABJ30" s="420">
        <v>-328.63043887673109</v>
      </c>
      <c r="ABK30" s="420">
        <v>-489.64802715146891</v>
      </c>
      <c r="ABL30" s="420">
        <v>-719.00104143723308</v>
      </c>
      <c r="ABM30" s="420">
        <v>-1045.4461806443674</v>
      </c>
      <c r="ABN30" s="420">
        <v>-1509.9334545438801</v>
      </c>
      <c r="ABQ30" s="344"/>
      <c r="ABR30" s="344"/>
      <c r="ABS30" s="344"/>
      <c r="ABT30" s="344"/>
      <c r="ABU30" s="344"/>
      <c r="ABV30" s="344"/>
      <c r="ABW30" s="344"/>
      <c r="ABX30" s="344"/>
      <c r="ABY30" s="344"/>
      <c r="ABZ30" s="344"/>
      <c r="ACA30" s="344"/>
    </row>
    <row r="31" spans="1:760" hidden="1" outlineLevel="1" x14ac:dyDescent="0.25">
      <c r="D31" s="431" t="b">
        <v>1</v>
      </c>
      <c r="E31" s="416"/>
      <c r="F31" s="417">
        <v>461</v>
      </c>
      <c r="G31" s="417">
        <v>22005288</v>
      </c>
      <c r="H31" s="417" t="s">
        <v>1756</v>
      </c>
      <c r="I31" s="417" t="s">
        <v>253</v>
      </c>
      <c r="J31" s="417">
        <v>11</v>
      </c>
      <c r="K31" s="417" t="s">
        <v>299</v>
      </c>
      <c r="L31" s="417" t="s">
        <v>300</v>
      </c>
      <c r="M31" s="417" t="s">
        <v>253</v>
      </c>
      <c r="N31" s="417" t="s">
        <v>301</v>
      </c>
      <c r="O31" s="417" t="s">
        <v>1760</v>
      </c>
      <c r="P31" s="417" t="s">
        <v>1761</v>
      </c>
      <c r="Q31" s="417" t="s">
        <v>302</v>
      </c>
      <c r="R31" s="417" t="s">
        <v>298</v>
      </c>
      <c r="S31" s="418"/>
      <c r="T31" s="417">
        <v>3.3587260147591502E-2</v>
      </c>
      <c r="U31" s="417">
        <v>2190</v>
      </c>
      <c r="V31" s="418"/>
      <c r="W31" s="419">
        <v>9.9</v>
      </c>
      <c r="X31" s="417">
        <v>8.8018665792934641E-3</v>
      </c>
      <c r="Y31" s="417">
        <v>8.3023539161150616E-4</v>
      </c>
      <c r="Z31" s="417">
        <v>7.9716311876819584E-3</v>
      </c>
      <c r="AA31" s="420">
        <v>48.866895651500386</v>
      </c>
      <c r="AB31" s="420">
        <v>265.67532531568196</v>
      </c>
      <c r="AC31" s="420">
        <v>314.54222096718235</v>
      </c>
      <c r="AD31" s="420">
        <v>29.698558463103669</v>
      </c>
      <c r="AE31" s="420">
        <v>3.5299291722914306</v>
      </c>
      <c r="AF31" s="420">
        <v>384.66833404932527</v>
      </c>
      <c r="AG31" s="418"/>
      <c r="AH31" s="419">
        <v>13.794599771382265</v>
      </c>
      <c r="AI31" s="417">
        <v>2.1906452910007958E-2</v>
      </c>
      <c r="AJ31" s="417">
        <v>2.0663244945504948E-3</v>
      </c>
      <c r="AK31" s="417">
        <v>1.9840128415457462E-2</v>
      </c>
      <c r="AL31" s="420">
        <v>121.62196947704653</v>
      </c>
      <c r="AM31" s="420">
        <v>661.22383825615827</v>
      </c>
      <c r="AN31" s="420">
        <v>782.84580773320477</v>
      </c>
      <c r="AO31" s="420">
        <v>73.915011845058245</v>
      </c>
      <c r="AP31" s="420">
        <v>8.7854350542396897</v>
      </c>
      <c r="AQ31" s="420">
        <v>957.37860485714953</v>
      </c>
      <c r="AR31" s="418"/>
      <c r="AS31" s="417">
        <v>5.1679359468684138E-3</v>
      </c>
      <c r="AT31" s="421">
        <v>2.3777645078569732E-7</v>
      </c>
      <c r="AU31" s="417">
        <v>5.167698170417628E-3</v>
      </c>
      <c r="AV31" s="420">
        <v>28.423778484824208</v>
      </c>
      <c r="AW31" s="420">
        <v>7.6088464251423141E-2</v>
      </c>
      <c r="AX31" s="420">
        <v>28.499866949075631</v>
      </c>
      <c r="AY31" s="420">
        <v>14.671135690693944</v>
      </c>
      <c r="AZ31" s="420">
        <v>2.0676935501065605</v>
      </c>
      <c r="BA31" s="420">
        <v>0.11016763694252993</v>
      </c>
      <c r="BB31" s="418"/>
      <c r="BC31" s="420">
        <v>732.4390426519027</v>
      </c>
      <c r="BD31" s="420">
        <v>1822.9248594896521</v>
      </c>
      <c r="BE31" s="420">
        <v>45.348863826818665</v>
      </c>
      <c r="BF31" s="420">
        <v>1777.5759956628335</v>
      </c>
      <c r="BG31" s="420"/>
      <c r="BH31" s="422">
        <v>3.3174243752227668E-2</v>
      </c>
      <c r="BI31" s="420"/>
      <c r="BJ31" s="423">
        <v>10.233933382094852</v>
      </c>
      <c r="BK31" s="423">
        <v>10.57913055243994</v>
      </c>
      <c r="BL31" s="423">
        <v>10.935971445874209</v>
      </c>
      <c r="BM31" s="423">
        <v>11.304848812683653</v>
      </c>
      <c r="BN31" s="423">
        <v>11.686168650874608</v>
      </c>
      <c r="BO31" s="423">
        <v>12.080350653027882</v>
      </c>
      <c r="BP31" s="423">
        <v>12.487828668225594</v>
      </c>
      <c r="BQ31" s="423">
        <v>12.909051179559093</v>
      </c>
      <c r="BR31" s="423">
        <v>13.344481797743509</v>
      </c>
      <c r="BS31" s="423">
        <v>13.794599771382265</v>
      </c>
      <c r="BT31" s="423">
        <v>14.25990051444313</v>
      </c>
      <c r="BU31" s="423">
        <v>14.740896151526377</v>
      </c>
      <c r="BV31" s="423">
        <v>15.238116081525186</v>
      </c>
      <c r="BW31" s="423">
        <v>15.752107560298688</v>
      </c>
      <c r="BX31" s="423">
        <v>16.283436302998933</v>
      </c>
      <c r="BY31" s="423">
        <v>16.832687106714747</v>
      </c>
      <c r="BZ31" s="423">
        <v>17.400464494117745</v>
      </c>
      <c r="CA31" s="423">
        <v>17.987393378818972</v>
      </c>
      <c r="CB31" s="423">
        <v>18.594119753168425</v>
      </c>
      <c r="CC31" s="423">
        <v>19.22131139925451</v>
      </c>
      <c r="CD31" s="423">
        <v>19.869658623885961</v>
      </c>
      <c r="CE31" s="423">
        <v>20.539875018365198</v>
      </c>
      <c r="CF31" s="423">
        <v>21.232698243889264</v>
      </c>
      <c r="CG31" s="423">
        <v>21.948890843442939</v>
      </c>
      <c r="CH31" s="423">
        <v>22.689241081077451</v>
      </c>
      <c r="CI31" s="423">
        <v>23.45456380949863</v>
      </c>
      <c r="CJ31" s="423">
        <v>24.245701366919381</v>
      </c>
      <c r="CK31" s="423">
        <v>25.063524504163539</v>
      </c>
      <c r="CL31" s="423">
        <v>25.908933343041575</v>
      </c>
      <c r="CM31" s="423">
        <v>26.782858367052885</v>
      </c>
      <c r="CN31" s="420"/>
      <c r="CO31" s="417">
        <v>9.6291576856485112E-3</v>
      </c>
      <c r="CP31" s="417">
        <v>1.0537659304862524E-2</v>
      </c>
      <c r="CQ31" s="417">
        <v>1.1535530373555246E-2</v>
      </c>
      <c r="CR31" s="417">
        <v>1.2631761299074154E-2</v>
      </c>
      <c r="CS31" s="417">
        <v>1.3836259469555547E-2</v>
      </c>
      <c r="CT31" s="417">
        <v>1.5159943610395354E-2</v>
      </c>
      <c r="CU31" s="417">
        <v>1.6614847905912264E-2</v>
      </c>
      <c r="CV31" s="417">
        <v>1.8214236900655448E-2</v>
      </c>
      <c r="CW31" s="417">
        <v>1.9972732300458148E-2</v>
      </c>
      <c r="CX31" s="417">
        <v>2.1906452910007958E-2</v>
      </c>
      <c r="CY31" s="417">
        <v>2.4033169072545338E-2</v>
      </c>
      <c r="CZ31" s="417">
        <v>2.6372473119586015E-2</v>
      </c>
      <c r="DA31" s="417">
        <v>2.8945967495693101E-2</v>
      </c>
      <c r="DB31" s="417">
        <v>3.1777472396852871E-2</v>
      </c>
      <c r="DC31" s="417">
        <v>3.4893254952645718E-2</v>
      </c>
      <c r="DD31" s="417">
        <v>3.8322282194044391E-2</v>
      </c>
      <c r="DE31" s="417">
        <v>4.2096500282402138E-2</v>
      </c>
      <c r="DF31" s="417">
        <v>4.6251142733325389E-2</v>
      </c>
      <c r="DG31" s="417">
        <v>5.0825070654204239E-2</v>
      </c>
      <c r="DH31" s="417">
        <v>5.586114832901775E-2</v>
      </c>
      <c r="DI31" s="417">
        <v>6.1406657831750103E-2</v>
      </c>
      <c r="DJ31" s="417">
        <v>6.7513756733780128E-2</v>
      </c>
      <c r="DK31" s="417">
        <v>7.4239983394738349E-2</v>
      </c>
      <c r="DL31" s="417">
        <v>8.1648814794752431E-2</v>
      </c>
      <c r="DM31" s="417">
        <v>8.981028238335019E-2</v>
      </c>
      <c r="DN31" s="417">
        <v>9.8801651991677217E-2</v>
      </c>
      <c r="DO31" s="417">
        <v>0.10870817448575759</v>
      </c>
      <c r="DP31" s="417">
        <v>0.11962391453551899</v>
      </c>
      <c r="DQ31" s="417">
        <v>0.13165266564411321</v>
      </c>
      <c r="DR31" s="417">
        <v>0.1449089604322939</v>
      </c>
      <c r="DS31" s="424"/>
      <c r="DT31" s="425">
        <v>9.0826956191774548E-4</v>
      </c>
      <c r="DU31" s="425">
        <v>9.9396390763553341E-4</v>
      </c>
      <c r="DV31" s="425">
        <v>1.0880880198372452E-3</v>
      </c>
      <c r="DW31" s="425">
        <v>1.1914899180080201E-3</v>
      </c>
      <c r="DX31" s="425">
        <v>1.30510411577574E-3</v>
      </c>
      <c r="DY31" s="425">
        <v>1.429960521077932E-3</v>
      </c>
      <c r="DZ31" s="425">
        <v>1.567194257429648E-3</v>
      </c>
      <c r="EA31" s="425">
        <v>1.7180565019805471E-3</v>
      </c>
      <c r="EB31" s="425">
        <v>1.8839264460145545E-3</v>
      </c>
      <c r="EC31" s="425">
        <v>2.0663244945504948E-3</v>
      </c>
      <c r="ED31" s="425">
        <v>2.2669268338548075E-3</v>
      </c>
      <c r="EE31" s="425">
        <v>2.4875815090986027E-3</v>
      </c>
      <c r="EF31" s="425">
        <v>2.730326169212368E-3</v>
      </c>
      <c r="EG31" s="425">
        <v>2.9974076523598815E-3</v>
      </c>
      <c r="EH31" s="425">
        <v>3.2913036035289831E-3</v>
      </c>
      <c r="EI31" s="425">
        <v>3.6147463356997378E-3</v>
      </c>
      <c r="EJ31" s="425">
        <v>3.9707491680974092E-3</v>
      </c>
      <c r="EK31" s="425">
        <v>4.362635499385671E-3</v>
      </c>
      <c r="EL31" s="425">
        <v>4.7940709005455965E-3</v>
      </c>
      <c r="EM31" s="425">
        <v>5.2690985418837356E-3</v>
      </c>
      <c r="EN31" s="425">
        <v>5.7921783014108158E-3</v>
      </c>
      <c r="EO31" s="425">
        <v>6.3682299380563032E-3</v>
      </c>
      <c r="EP31" s="425">
        <v>7.0026807531897188E-3</v>
      </c>
      <c r="EQ31" s="425">
        <v>7.7015182081046673E-3</v>
      </c>
      <c r="ER31" s="425">
        <v>8.4713480139193102E-3</v>
      </c>
      <c r="ES31" s="425">
        <v>9.3194582642444727E-3</v>
      </c>
      <c r="ET31" s="425">
        <v>1.0253890240494798E-2</v>
      </c>
      <c r="EU31" s="425">
        <v>1.1283516585463851E-2</v>
      </c>
      <c r="EV31" s="425">
        <v>1.2418127613394564E-2</v>
      </c>
      <c r="EW31" s="425">
        <v>1.3668526604975981E-2</v>
      </c>
      <c r="EX31" s="420"/>
      <c r="EY31" s="420">
        <v>801.28129338069652</v>
      </c>
      <c r="EZ31" s="420">
        <v>876.88140049777314</v>
      </c>
      <c r="FA31" s="420">
        <v>959.91830223436068</v>
      </c>
      <c r="FB31" s="420">
        <v>1051.1401268756676</v>
      </c>
      <c r="FC31" s="420">
        <v>1151.3713084001386</v>
      </c>
      <c r="FD31" s="420">
        <v>1261.5204382643683</v>
      </c>
      <c r="FE31" s="420">
        <v>1382.5889297892741</v>
      </c>
      <c r="FF31" s="420">
        <v>1515.6805795642852</v>
      </c>
      <c r="FG31" s="420">
        <v>1662.0121190776501</v>
      </c>
      <c r="FH31" s="420">
        <v>1822.9248594896524</v>
      </c>
      <c r="FI31" s="420">
        <v>1999.8975431867309</v>
      </c>
      <c r="FJ31" s="420">
        <v>2194.5605275947205</v>
      </c>
      <c r="FK31" s="420">
        <v>2408.7114398046683</v>
      </c>
      <c r="FL31" s="420">
        <v>2644.3324550048405</v>
      </c>
      <c r="FM31" s="420">
        <v>2903.6093676593837</v>
      </c>
      <c r="FN31" s="420">
        <v>3188.9526419855133</v>
      </c>
      <c r="FO31" s="420">
        <v>3503.0206477309612</v>
      </c>
      <c r="FP31" s="420">
        <v>3848.7453087334306</v>
      </c>
      <c r="FQ31" s="420">
        <v>4229.3604154664172</v>
      </c>
      <c r="FR31" s="420">
        <v>4648.4328789753017</v>
      </c>
      <c r="FS31" s="420">
        <v>5109.8972325424875</v>
      </c>
      <c r="FT31" s="420">
        <v>5618.093719377046</v>
      </c>
      <c r="FU31" s="420">
        <v>6177.8103399177007</v>
      </c>
      <c r="FV31" s="420">
        <v>6794.3292713181945</v>
      </c>
      <c r="FW31" s="420">
        <v>7473.4781147339472</v>
      </c>
      <c r="FX31" s="420">
        <v>8221.6864735774361</v>
      </c>
      <c r="FY31" s="420">
        <v>9046.0484184225606</v>
      </c>
      <c r="FZ31" s="420">
        <v>9954.3914522391624</v>
      </c>
      <c r="GA31" s="420">
        <v>10955.352653696507</v>
      </c>
      <c r="GB31" s="420">
        <v>12058.462747026942</v>
      </c>
      <c r="GC31" s="420"/>
      <c r="GD31" s="420">
        <v>31.137693858170191</v>
      </c>
      <c r="GE31" s="420">
        <v>31.137693858170191</v>
      </c>
      <c r="GF31" s="420">
        <v>31.137693858170191</v>
      </c>
      <c r="GG31" s="420">
        <v>31.137693858170191</v>
      </c>
      <c r="GH31" s="420">
        <v>31.137693858170191</v>
      </c>
      <c r="GI31" s="420">
        <v>31.137693858170191</v>
      </c>
      <c r="GJ31" s="420">
        <v>31.137693858170191</v>
      </c>
      <c r="GK31" s="420">
        <v>31.137693858170191</v>
      </c>
      <c r="GL31" s="420">
        <v>31.137693858170191</v>
      </c>
      <c r="GM31" s="420">
        <v>31.137693858170191</v>
      </c>
      <c r="GN31" s="420">
        <v>31.137693858170191</v>
      </c>
      <c r="GO31" s="420">
        <v>31.137693858170191</v>
      </c>
      <c r="GP31" s="420">
        <v>31.137693858170191</v>
      </c>
      <c r="GQ31" s="420">
        <v>31.137693858170191</v>
      </c>
      <c r="GR31" s="420">
        <v>31.137693858170191</v>
      </c>
      <c r="GS31" s="420">
        <v>31.137693858170191</v>
      </c>
      <c r="GT31" s="420">
        <v>31.137693858170191</v>
      </c>
      <c r="GU31" s="420">
        <v>37.269867968421863</v>
      </c>
      <c r="GV31" s="420">
        <v>49.40341835051877</v>
      </c>
      <c r="GW31" s="420">
        <v>66.059065525858472</v>
      </c>
      <c r="GX31" s="420">
        <v>89.025158240551747</v>
      </c>
      <c r="GY31" s="420">
        <v>120.82199828684558</v>
      </c>
      <c r="GZ31" s="420">
        <v>165.00772154832319</v>
      </c>
      <c r="HA31" s="420">
        <v>226.61367606086364</v>
      </c>
      <c r="HB31" s="420">
        <v>312.76457186921726</v>
      </c>
      <c r="HC31" s="420">
        <v>433.56239383028134</v>
      </c>
      <c r="HD31" s="420">
        <v>603.34699415385512</v>
      </c>
      <c r="HE31" s="420">
        <v>842.49482030612319</v>
      </c>
      <c r="HF31" s="420">
        <v>1179.9866920352122</v>
      </c>
      <c r="HG31" s="420">
        <v>1657.0749492727127</v>
      </c>
      <c r="HH31" s="420"/>
      <c r="HI31" s="420">
        <v>53.459915530121577</v>
      </c>
      <c r="HJ31" s="420">
        <v>58.50380632594343</v>
      </c>
      <c r="HK31" s="420">
        <v>64.043865465464336</v>
      </c>
      <c r="HL31" s="420">
        <v>70.130006599812248</v>
      </c>
      <c r="HM31" s="420">
        <v>76.817234346232183</v>
      </c>
      <c r="HN31" s="420">
        <v>84.166168143767308</v>
      </c>
      <c r="HO31" s="420">
        <v>92.243620324103759</v>
      </c>
      <c r="HP31" s="420">
        <v>101.12323402969427</v>
      </c>
      <c r="HQ31" s="420">
        <v>110.88618719782781</v>
      </c>
      <c r="HR31" s="420">
        <v>121.62196947704653</v>
      </c>
      <c r="HS31" s="420">
        <v>133.42923965761952</v>
      </c>
      <c r="HT31" s="420">
        <v>146.41677198772732</v>
      </c>
      <c r="HU31" s="420">
        <v>160.70450061937888</v>
      </c>
      <c r="HV31" s="420">
        <v>176.42467239148871</v>
      </c>
      <c r="HW31" s="420">
        <v>193.72311922149237</v>
      </c>
      <c r="HX31" s="420">
        <v>212.76066255187899</v>
      </c>
      <c r="HY31" s="420">
        <v>233.71466359566534</v>
      </c>
      <c r="HZ31" s="420">
        <v>256.78073455795175</v>
      </c>
      <c r="IA31" s="420">
        <v>282.17462759342345</v>
      </c>
      <c r="IB31" s="420">
        <v>310.13432000763368</v>
      </c>
      <c r="IC31" s="420">
        <v>340.92231614040156</v>
      </c>
      <c r="ID31" s="420">
        <v>374.82818850172168</v>
      </c>
      <c r="IE31" s="420">
        <v>412.17138308531526</v>
      </c>
      <c r="IF31" s="420">
        <v>453.304316385596</v>
      </c>
      <c r="IG31" s="420">
        <v>498.61579451608162</v>
      </c>
      <c r="IH31" s="420">
        <v>548.53478799955917</v>
      </c>
      <c r="II31" s="420">
        <v>603.53459930393888</v>
      </c>
      <c r="IJ31" s="420">
        <v>664.13746406735947</v>
      </c>
      <c r="IK31" s="420">
        <v>730.9196312299897</v>
      </c>
      <c r="IL31" s="420">
        <v>804.51697201035336</v>
      </c>
      <c r="IM31" s="420"/>
      <c r="IN31" s="420">
        <v>14.211889242412104</v>
      </c>
      <c r="IO31" s="420">
        <v>14.211889242412104</v>
      </c>
      <c r="IP31" s="420">
        <v>14.211889242412104</v>
      </c>
      <c r="IQ31" s="420">
        <v>14.211889242412104</v>
      </c>
      <c r="IR31" s="420">
        <v>14.211889242412104</v>
      </c>
      <c r="IS31" s="420">
        <v>14.211889242412104</v>
      </c>
      <c r="IT31" s="420">
        <v>14.211889242412104</v>
      </c>
      <c r="IU31" s="420">
        <v>14.211889242412104</v>
      </c>
      <c r="IV31" s="420">
        <v>14.211889242412104</v>
      </c>
      <c r="IW31" s="420">
        <v>14.211889242412104</v>
      </c>
      <c r="IX31" s="420">
        <v>14.211889242412104</v>
      </c>
      <c r="IY31" s="420">
        <v>14.211889242412104</v>
      </c>
      <c r="IZ31" s="420">
        <v>14.211889242412104</v>
      </c>
      <c r="JA31" s="420">
        <v>14.211889242412104</v>
      </c>
      <c r="JB31" s="420">
        <v>14.211889242412104</v>
      </c>
      <c r="JC31" s="420">
        <v>14.211889242412104</v>
      </c>
      <c r="JD31" s="420">
        <v>14.211889242412104</v>
      </c>
      <c r="JE31" s="420">
        <v>17.010740681669112</v>
      </c>
      <c r="JF31" s="420">
        <v>22.548744714114239</v>
      </c>
      <c r="JG31" s="420">
        <v>30.15072750689297</v>
      </c>
      <c r="JH31" s="420">
        <v>40.632928516347199</v>
      </c>
      <c r="JI31" s="420">
        <v>55.145665749071007</v>
      </c>
      <c r="JJ31" s="420">
        <v>75.312946214615863</v>
      </c>
      <c r="JK31" s="420">
        <v>103.43118150183099</v>
      </c>
      <c r="JL31" s="420">
        <v>142.75223703471036</v>
      </c>
      <c r="JM31" s="420">
        <v>197.88686820730115</v>
      </c>
      <c r="JN31" s="420">
        <v>275.38008096276991</v>
      </c>
      <c r="JO31" s="420">
        <v>384.53210851242306</v>
      </c>
      <c r="JP31" s="420">
        <v>538.57039802337363</v>
      </c>
      <c r="JQ31" s="420">
        <v>756.32337297388335</v>
      </c>
      <c r="JR31" s="420"/>
      <c r="JS31" s="420">
        <v>39.248026287709472</v>
      </c>
      <c r="JT31" s="420">
        <v>44.291917083531324</v>
      </c>
      <c r="JU31" s="420">
        <v>49.83197622305223</v>
      </c>
      <c r="JV31" s="420">
        <v>55.918117357400142</v>
      </c>
      <c r="JW31" s="420">
        <v>62.605345103820078</v>
      </c>
      <c r="JX31" s="420">
        <v>69.95427890135521</v>
      </c>
      <c r="JY31" s="420">
        <v>78.03173108169166</v>
      </c>
      <c r="JZ31" s="420">
        <v>86.911344787282175</v>
      </c>
      <c r="KA31" s="420">
        <v>96.67429795541571</v>
      </c>
      <c r="KB31" s="420">
        <v>107.41008023463444</v>
      </c>
      <c r="KC31" s="420">
        <v>119.21735041520742</v>
      </c>
      <c r="KD31" s="420">
        <v>132.20488274531522</v>
      </c>
      <c r="KE31" s="420">
        <v>146.49261137696678</v>
      </c>
      <c r="KF31" s="420">
        <v>162.21278314907661</v>
      </c>
      <c r="KG31" s="420">
        <v>179.51122997908027</v>
      </c>
      <c r="KH31" s="420">
        <v>198.5487733094669</v>
      </c>
      <c r="KI31" s="420">
        <v>219.50277435325324</v>
      </c>
      <c r="KJ31" s="420">
        <v>239.76999387628263</v>
      </c>
      <c r="KK31" s="420">
        <v>259.62588287930919</v>
      </c>
      <c r="KL31" s="420">
        <v>279.98359250074071</v>
      </c>
      <c r="KM31" s="420">
        <v>300.28938762405437</v>
      </c>
      <c r="KN31" s="420">
        <v>319.6825227526507</v>
      </c>
      <c r="KO31" s="420">
        <v>336.85843687069939</v>
      </c>
      <c r="KP31" s="420">
        <v>349.87313488376503</v>
      </c>
      <c r="KQ31" s="420">
        <v>355.86355748137123</v>
      </c>
      <c r="KR31" s="420">
        <v>350.64791979225799</v>
      </c>
      <c r="KS31" s="420">
        <v>328.15451834116897</v>
      </c>
      <c r="KT31" s="420">
        <v>279.60535555493641</v>
      </c>
      <c r="KU31" s="420">
        <v>192.34923320661608</v>
      </c>
      <c r="KV31" s="420">
        <v>48.193599036470005</v>
      </c>
      <c r="KW31" s="420"/>
      <c r="KX31" s="420">
        <v>290.64625981367857</v>
      </c>
      <c r="KY31" s="420">
        <v>318.06845044337069</v>
      </c>
      <c r="KZ31" s="420">
        <v>348.18816634791847</v>
      </c>
      <c r="LA31" s="420">
        <v>381.27677376256645</v>
      </c>
      <c r="LB31" s="420">
        <v>417.63331704823679</v>
      </c>
      <c r="LC31" s="420">
        <v>457.58736674493821</v>
      </c>
      <c r="LD31" s="420">
        <v>501.50216237748737</v>
      </c>
      <c r="LE31" s="420">
        <v>549.77808063377506</v>
      </c>
      <c r="LF31" s="420">
        <v>602.85646272465738</v>
      </c>
      <c r="LG31" s="420">
        <v>661.22383825615827</v>
      </c>
      <c r="LH31" s="420">
        <v>725.41658683353842</v>
      </c>
      <c r="LI31" s="420">
        <v>796.02608291155286</v>
      </c>
      <c r="LJ31" s="420">
        <v>873.70437414795776</v>
      </c>
      <c r="LK31" s="420">
        <v>959.17044875516206</v>
      </c>
      <c r="LL31" s="420">
        <v>1053.2171531292745</v>
      </c>
      <c r="LM31" s="420">
        <v>1156.7188274239161</v>
      </c>
      <c r="LN31" s="420">
        <v>1270.639733791171</v>
      </c>
      <c r="LO31" s="420">
        <v>1396.0433598034147</v>
      </c>
      <c r="LP31" s="420">
        <v>1534.1026881745909</v>
      </c>
      <c r="LQ31" s="420">
        <v>1686.1115334027954</v>
      </c>
      <c r="LR31" s="420">
        <v>1853.497056451461</v>
      </c>
      <c r="LS31" s="420">
        <v>2037.833580178017</v>
      </c>
      <c r="LT31" s="420">
        <v>2240.8578410207101</v>
      </c>
      <c r="LU31" s="420">
        <v>2464.4858265934936</v>
      </c>
      <c r="LV31" s="420">
        <v>2710.8313644541795</v>
      </c>
      <c r="LW31" s="420">
        <v>2982.2266445582313</v>
      </c>
      <c r="LX31" s="420">
        <v>3281.2448769583352</v>
      </c>
      <c r="LY31" s="420">
        <v>3610.7253073484326</v>
      </c>
      <c r="LZ31" s="420">
        <v>3973.8008362862602</v>
      </c>
      <c r="MA31" s="420">
        <v>4373.9285135923137</v>
      </c>
      <c r="MB31" s="420"/>
      <c r="MC31" s="426">
        <v>7.6088464251423141E-2</v>
      </c>
      <c r="MD31" s="426">
        <v>7.6088464251423141E-2</v>
      </c>
      <c r="ME31" s="426">
        <v>7.6088464251423141E-2</v>
      </c>
      <c r="MF31" s="426">
        <v>7.6088464251423141E-2</v>
      </c>
      <c r="MG31" s="426">
        <v>7.6088464251423141E-2</v>
      </c>
      <c r="MH31" s="426">
        <v>7.6088464251423141E-2</v>
      </c>
      <c r="MI31" s="426">
        <v>7.6088464251423141E-2</v>
      </c>
      <c r="MJ31" s="426">
        <v>7.6088464251423141E-2</v>
      </c>
      <c r="MK31" s="426">
        <v>7.6088464251423141E-2</v>
      </c>
      <c r="ML31" s="426">
        <v>7.6088464251423141E-2</v>
      </c>
      <c r="MM31" s="426">
        <v>7.6088464251423141E-2</v>
      </c>
      <c r="MN31" s="426">
        <v>7.6088464251423141E-2</v>
      </c>
      <c r="MO31" s="426">
        <v>7.6088464251423141E-2</v>
      </c>
      <c r="MP31" s="426">
        <v>7.6088464251423141E-2</v>
      </c>
      <c r="MQ31" s="426">
        <v>7.6088464251423141E-2</v>
      </c>
      <c r="MR31" s="426">
        <v>7.6088464251423141E-2</v>
      </c>
      <c r="MS31" s="426">
        <v>7.6088464251423141E-2</v>
      </c>
      <c r="MT31" s="426">
        <v>9.1073122803744272E-2</v>
      </c>
      <c r="MU31" s="426">
        <v>0.12072282064894223</v>
      </c>
      <c r="MV31" s="426">
        <v>0.16142277166193686</v>
      </c>
      <c r="MW31" s="426">
        <v>0.21754300755597356</v>
      </c>
      <c r="MX31" s="426">
        <v>0.29524216980577622</v>
      </c>
      <c r="MY31" s="426">
        <v>0.40321496445518012</v>
      </c>
      <c r="MZ31" s="426">
        <v>0.55375605747746515</v>
      </c>
      <c r="NA31" s="426">
        <v>0.764275480842597</v>
      </c>
      <c r="NB31" s="426">
        <v>1.0594585730715835</v>
      </c>
      <c r="NC31" s="426">
        <v>1.4743463791822693</v>
      </c>
      <c r="ND31" s="426">
        <v>2.0587310450433822</v>
      </c>
      <c r="NE31" s="426">
        <v>2.8834304699324451</v>
      </c>
      <c r="NF31" s="426">
        <v>4.0492493957314215</v>
      </c>
      <c r="NG31" s="420"/>
      <c r="NH31" s="420">
        <v>290.57017134942714</v>
      </c>
      <c r="NI31" s="420">
        <v>317.99236197911927</v>
      </c>
      <c r="NJ31" s="420">
        <v>348.11207788366704</v>
      </c>
      <c r="NK31" s="420">
        <v>381.20068529831502</v>
      </c>
      <c r="NL31" s="420">
        <v>417.55722858398536</v>
      </c>
      <c r="NM31" s="420">
        <v>457.51127828068678</v>
      </c>
      <c r="NN31" s="420">
        <v>501.42607391323594</v>
      </c>
      <c r="NO31" s="420">
        <v>549.70199216952369</v>
      </c>
      <c r="NP31" s="420">
        <v>602.78037426040601</v>
      </c>
      <c r="NQ31" s="420">
        <v>661.1477497919069</v>
      </c>
      <c r="NR31" s="420">
        <v>725.34049836928705</v>
      </c>
      <c r="NS31" s="420">
        <v>795.94999444730149</v>
      </c>
      <c r="NT31" s="420">
        <v>873.62828568370639</v>
      </c>
      <c r="NU31" s="420">
        <v>959.09436029091069</v>
      </c>
      <c r="NV31" s="420">
        <v>1053.1410646650231</v>
      </c>
      <c r="NW31" s="420">
        <v>1156.6427389596647</v>
      </c>
      <c r="NX31" s="420">
        <v>1270.5636453269196</v>
      </c>
      <c r="NY31" s="420">
        <v>1395.952286680611</v>
      </c>
      <c r="NZ31" s="420">
        <v>1533.9819653539419</v>
      </c>
      <c r="OA31" s="420">
        <v>1685.9501106311334</v>
      </c>
      <c r="OB31" s="420">
        <v>1853.279513443905</v>
      </c>
      <c r="OC31" s="420">
        <v>2037.5383380082112</v>
      </c>
      <c r="OD31" s="420">
        <v>2240.4546260562547</v>
      </c>
      <c r="OE31" s="420">
        <v>2463.932070536016</v>
      </c>
      <c r="OF31" s="420">
        <v>2710.0670889733369</v>
      </c>
      <c r="OG31" s="420">
        <v>2981.1671859851599</v>
      </c>
      <c r="OH31" s="420">
        <v>3279.7705305791528</v>
      </c>
      <c r="OI31" s="420">
        <v>3608.6665763033893</v>
      </c>
      <c r="OJ31" s="420">
        <v>3970.9174058163276</v>
      </c>
      <c r="OK31" s="420">
        <v>4369.879264196582</v>
      </c>
      <c r="OL31" s="420"/>
      <c r="OM31" s="420">
        <v>329.81819763713662</v>
      </c>
      <c r="ON31" s="420">
        <v>362.28427906265057</v>
      </c>
      <c r="OO31" s="420">
        <v>397.94405410671925</v>
      </c>
      <c r="OP31" s="420">
        <v>437.11880265571517</v>
      </c>
      <c r="OQ31" s="420">
        <v>480.16257368780543</v>
      </c>
      <c r="OR31" s="420">
        <v>527.46555718204195</v>
      </c>
      <c r="OS31" s="420">
        <v>579.45780499492764</v>
      </c>
      <c r="OT31" s="420">
        <v>636.61333695680582</v>
      </c>
      <c r="OU31" s="420">
        <v>699.45467221582169</v>
      </c>
      <c r="OV31" s="420">
        <v>768.5578300265413</v>
      </c>
      <c r="OW31" s="420">
        <v>844.55784878449447</v>
      </c>
      <c r="OX31" s="420">
        <v>928.15487719261671</v>
      </c>
      <c r="OY31" s="420">
        <v>1020.1208970606732</v>
      </c>
      <c r="OZ31" s="420">
        <v>1121.3071434399874</v>
      </c>
      <c r="PA31" s="420">
        <v>1232.6522946441034</v>
      </c>
      <c r="PB31" s="420">
        <v>1355.1915122691316</v>
      </c>
      <c r="PC31" s="420">
        <v>1490.0664196801729</v>
      </c>
      <c r="PD31" s="420">
        <v>1635.7222805568936</v>
      </c>
      <c r="PE31" s="420">
        <v>1793.6078482332509</v>
      </c>
      <c r="PF31" s="420">
        <v>1965.9337031318742</v>
      </c>
      <c r="PG31" s="420">
        <v>2153.5689010679594</v>
      </c>
      <c r="PH31" s="420">
        <v>2357.2208607608618</v>
      </c>
      <c r="PI31" s="420">
        <v>2577.313062926954</v>
      </c>
      <c r="PJ31" s="420">
        <v>2813.805205419781</v>
      </c>
      <c r="PK31" s="420">
        <v>3065.930646454708</v>
      </c>
      <c r="PL31" s="420">
        <v>3331.815105777418</v>
      </c>
      <c r="PM31" s="420">
        <v>3607.9250489203218</v>
      </c>
      <c r="PN31" s="420">
        <v>3888.2719318583258</v>
      </c>
      <c r="PO31" s="420">
        <v>4163.2666390229433</v>
      </c>
      <c r="PP31" s="420">
        <v>4418.072863233052</v>
      </c>
      <c r="PQ31" s="420"/>
      <c r="PR31" s="420">
        <v>32.489938344490511</v>
      </c>
      <c r="PS31" s="420">
        <v>35.555332282127026</v>
      </c>
      <c r="PT31" s="420">
        <v>38.922269511319776</v>
      </c>
      <c r="PU31" s="420">
        <v>42.621084749802854</v>
      </c>
      <c r="PV31" s="420">
        <v>46.685206718987985</v>
      </c>
      <c r="PW31" s="420">
        <v>51.151476514067042</v>
      </c>
      <c r="PX31" s="420">
        <v>56.060498923049977</v>
      </c>
      <c r="PY31" s="420">
        <v>61.457030117622793</v>
      </c>
      <c r="PZ31" s="420">
        <v>67.390405495181781</v>
      </c>
      <c r="QA31" s="420">
        <v>73.915011845058245</v>
      </c>
      <c r="QB31" s="420">
        <v>81.09080844667109</v>
      </c>
      <c r="QC31" s="420">
        <v>88.983902187429592</v>
      </c>
      <c r="QD31" s="420">
        <v>97.667182318383368</v>
      </c>
      <c r="QE31" s="420">
        <v>107.22102105112269</v>
      </c>
      <c r="QF31" s="420">
        <v>117.73404684603996</v>
      </c>
      <c r="QG31" s="420">
        <v>129.30399795616324</v>
      </c>
      <c r="QH31" s="420">
        <v>142.03866457940956</v>
      </c>
      <c r="QI31" s="420">
        <v>156.05692884307228</v>
      </c>
      <c r="QJ31" s="420">
        <v>171.48991280624733</v>
      </c>
      <c r="QK31" s="420">
        <v>188.48224572822463</v>
      </c>
      <c r="QL31" s="420">
        <v>207.19346302411481</v>
      </c>
      <c r="QM31" s="420">
        <v>227.79955062473536</v>
      </c>
      <c r="QN31" s="420">
        <v>250.49464988884949</v>
      </c>
      <c r="QO31" s="420">
        <v>275.49293979638173</v>
      </c>
      <c r="QP31" s="420">
        <v>303.03071489682543</v>
      </c>
      <c r="QQ31" s="420">
        <v>333.36867941499565</v>
      </c>
      <c r="QR31" s="420">
        <v>366.7944800455835</v>
      </c>
      <c r="QS31" s="420">
        <v>403.62550231971386</v>
      </c>
      <c r="QT31" s="420">
        <v>444.21195802413393</v>
      </c>
      <c r="QU31" s="420">
        <v>488.94029402244246</v>
      </c>
      <c r="QV31" s="424"/>
      <c r="QW31" s="420">
        <v>14.671135690693944</v>
      </c>
      <c r="QX31" s="420">
        <v>14.671135690693944</v>
      </c>
      <c r="QY31" s="420">
        <v>14.671135690693944</v>
      </c>
      <c r="QZ31" s="420">
        <v>14.671135690693944</v>
      </c>
      <c r="RA31" s="420">
        <v>14.671135690693944</v>
      </c>
      <c r="RB31" s="420">
        <v>14.671135690693944</v>
      </c>
      <c r="RC31" s="420">
        <v>14.671135690693944</v>
      </c>
      <c r="RD31" s="420">
        <v>14.671135690693944</v>
      </c>
      <c r="RE31" s="420">
        <v>14.671135690693944</v>
      </c>
      <c r="RF31" s="420">
        <v>14.671135690693944</v>
      </c>
      <c r="RG31" s="420">
        <v>14.671135690693944</v>
      </c>
      <c r="RH31" s="420">
        <v>14.671135690693944</v>
      </c>
      <c r="RI31" s="420">
        <v>14.671135690693944</v>
      </c>
      <c r="RJ31" s="420">
        <v>14.671135690693944</v>
      </c>
      <c r="RK31" s="420">
        <v>14.671135690693944</v>
      </c>
      <c r="RL31" s="420">
        <v>14.671135690693944</v>
      </c>
      <c r="RM31" s="420">
        <v>14.671135690693944</v>
      </c>
      <c r="RN31" s="420">
        <v>17.560429896624893</v>
      </c>
      <c r="RO31" s="420">
        <v>23.277390339374779</v>
      </c>
      <c r="RP31" s="420">
        <v>31.125025454510808</v>
      </c>
      <c r="RQ31" s="420">
        <v>41.945950858847198</v>
      </c>
      <c r="RR31" s="420">
        <v>56.927656215040891</v>
      </c>
      <c r="RS31" s="420">
        <v>77.746627090448058</v>
      </c>
      <c r="RT31" s="420">
        <v>106.77348187696735</v>
      </c>
      <c r="RU31" s="420">
        <v>147.36516756943715</v>
      </c>
      <c r="RV31" s="420">
        <v>204.28143263400756</v>
      </c>
      <c r="RW31" s="420">
        <v>284.27877992900625</v>
      </c>
      <c r="RX31" s="420">
        <v>396.95797266549084</v>
      </c>
      <c r="RY31" s="420">
        <v>555.9738929580127</v>
      </c>
      <c r="RZ31" s="420">
        <v>780.76339054411926</v>
      </c>
      <c r="SA31" s="420"/>
      <c r="SB31" s="420">
        <v>17.818802653796567</v>
      </c>
      <c r="SC31" s="420">
        <v>20.884196591433081</v>
      </c>
      <c r="SD31" s="420">
        <v>24.251133820625832</v>
      </c>
      <c r="SE31" s="420">
        <v>27.94994905910891</v>
      </c>
      <c r="SF31" s="420">
        <v>32.01407102829404</v>
      </c>
      <c r="SG31" s="420">
        <v>36.480340823373098</v>
      </c>
      <c r="SH31" s="420">
        <v>41.389363232356033</v>
      </c>
      <c r="SI31" s="420">
        <v>46.785894426928849</v>
      </c>
      <c r="SJ31" s="420">
        <v>52.719269804487837</v>
      </c>
      <c r="SK31" s="420">
        <v>59.243876154364301</v>
      </c>
      <c r="SL31" s="420">
        <v>66.419672755977146</v>
      </c>
      <c r="SM31" s="420">
        <v>74.312766496735648</v>
      </c>
      <c r="SN31" s="420">
        <v>82.996046627689424</v>
      </c>
      <c r="SO31" s="420">
        <v>92.549885360428746</v>
      </c>
      <c r="SP31" s="420">
        <v>103.06291115534601</v>
      </c>
      <c r="SQ31" s="420">
        <v>114.6328622654693</v>
      </c>
      <c r="SR31" s="420">
        <v>127.36752888871561</v>
      </c>
      <c r="SS31" s="420">
        <v>138.49649894644739</v>
      </c>
      <c r="ST31" s="420">
        <v>148.21252246687254</v>
      </c>
      <c r="SU31" s="420">
        <v>157.35722027371381</v>
      </c>
      <c r="SV31" s="420">
        <v>165.24751216526761</v>
      </c>
      <c r="SW31" s="420">
        <v>170.87189440969448</v>
      </c>
      <c r="SX31" s="420">
        <v>172.74802279840145</v>
      </c>
      <c r="SY31" s="420">
        <v>168.71945791941437</v>
      </c>
      <c r="SZ31" s="420">
        <v>155.66554732738828</v>
      </c>
      <c r="TA31" s="420">
        <v>129.0872467809881</v>
      </c>
      <c r="TB31" s="420">
        <v>82.51570011657725</v>
      </c>
      <c r="TC31" s="420">
        <v>6.6675296542230171</v>
      </c>
      <c r="TD31" s="420">
        <v>-111.76193493387876</v>
      </c>
      <c r="TE31" s="420">
        <v>-291.8230965216768</v>
      </c>
      <c r="TF31" s="420"/>
      <c r="TG31" s="420">
        <v>3.8617086856471472</v>
      </c>
      <c r="TH31" s="420">
        <v>4.2260571269518508</v>
      </c>
      <c r="TI31" s="420">
        <v>4.6262465826578261</v>
      </c>
      <c r="TJ31" s="420">
        <v>5.0658825949396498</v>
      </c>
      <c r="TK31" s="420">
        <v>5.5489384549269323</v>
      </c>
      <c r="TL31" s="420">
        <v>6.0797930437299605</v>
      </c>
      <c r="TM31" s="420">
        <v>6.6632725897297931</v>
      </c>
      <c r="TN31" s="420">
        <v>7.3046967489720513</v>
      </c>
      <c r="TO31" s="420">
        <v>8.0099294578734508</v>
      </c>
      <c r="TP31" s="420">
        <v>8.7854350542396897</v>
      </c>
      <c r="TQ31" s="420">
        <v>9.6383402142639376</v>
      </c>
      <c r="TR31" s="420">
        <v>10.576502310237352</v>
      </c>
      <c r="TS31" s="420">
        <v>11.608584856718934</v>
      </c>
      <c r="TT31" s="420">
        <v>12.744140782504434</v>
      </c>
      <c r="TU31" s="420">
        <v>13.993704342588842</v>
      </c>
      <c r="TV31" s="420">
        <v>15.368892569194157</v>
      </c>
      <c r="TW31" s="420">
        <v>16.882517254670073</v>
      </c>
      <c r="TX31" s="420">
        <v>18.548708562597344</v>
      </c>
      <c r="TY31" s="420">
        <v>20.383051477752574</v>
      </c>
      <c r="TZ31" s="420">
        <v>22.402736431858841</v>
      </c>
      <c r="UA31" s="420">
        <v>24.626725581497325</v>
      </c>
      <c r="UB31" s="420">
        <v>27.075936368565994</v>
      </c>
      <c r="UC31" s="420">
        <v>29.773444163766712</v>
      </c>
      <c r="UD31" s="420">
        <v>32.7447059814615</v>
      </c>
      <c r="UE31" s="420">
        <v>36.017807461717602</v>
      </c>
      <c r="UF31" s="420">
        <v>39.623735544512499</v>
      </c>
      <c r="UG31" s="420">
        <v>43.596679514156563</v>
      </c>
      <c r="UH31" s="420">
        <v>47.974363371515793</v>
      </c>
      <c r="UI31" s="420">
        <v>52.798412800343641</v>
      </c>
      <c r="UJ31" s="420">
        <v>58.114760335010558</v>
      </c>
      <c r="UK31" s="420"/>
      <c r="UL31" s="420">
        <v>2.0676935501065605</v>
      </c>
      <c r="UM31" s="420">
        <v>2.0676935501065605</v>
      </c>
      <c r="UN31" s="420">
        <v>2.0676935501065605</v>
      </c>
      <c r="UO31" s="420">
        <v>2.0676935501065605</v>
      </c>
      <c r="UP31" s="420">
        <v>2.0676935501065605</v>
      </c>
      <c r="UQ31" s="420">
        <v>2.0676935501065605</v>
      </c>
      <c r="UR31" s="420">
        <v>2.0676935501065605</v>
      </c>
      <c r="US31" s="420">
        <v>2.0676935501065605</v>
      </c>
      <c r="UT31" s="420">
        <v>2.0676935501065605</v>
      </c>
      <c r="UU31" s="420">
        <v>2.0676935501065605</v>
      </c>
      <c r="UV31" s="420">
        <v>2.0676935501065605</v>
      </c>
      <c r="UW31" s="420">
        <v>2.0676935501065605</v>
      </c>
      <c r="UX31" s="420">
        <v>2.0676935501065605</v>
      </c>
      <c r="UY31" s="420">
        <v>2.0676935501065605</v>
      </c>
      <c r="UZ31" s="420">
        <v>2.0676935501065605</v>
      </c>
      <c r="VA31" s="420">
        <v>2.0676935501065605</v>
      </c>
      <c r="VB31" s="420">
        <v>2.0676935501065605</v>
      </c>
      <c r="VC31" s="420">
        <v>2.4748995851344522</v>
      </c>
      <c r="VD31" s="420">
        <v>3.2806260457782881</v>
      </c>
      <c r="VE31" s="420">
        <v>4.3866416163008326</v>
      </c>
      <c r="VF31" s="420">
        <v>5.9117013074141012</v>
      </c>
      <c r="VG31" s="420">
        <v>8.0231653540760117</v>
      </c>
      <c r="VH31" s="420">
        <v>10.957311197075818</v>
      </c>
      <c r="VI31" s="420">
        <v>15.048244693112947</v>
      </c>
      <c r="VJ31" s="420">
        <v>20.769081066231013</v>
      </c>
      <c r="VK31" s="420">
        <v>28.790640995283859</v>
      </c>
      <c r="VL31" s="420">
        <v>40.065160058755175</v>
      </c>
      <c r="VM31" s="420">
        <v>55.945732971745727</v>
      </c>
      <c r="VN31" s="420">
        <v>78.356826406159627</v>
      </c>
      <c r="VO31" s="420">
        <v>110.03779535700311</v>
      </c>
      <c r="VP31" s="420"/>
      <c r="VQ31" s="420">
        <v>1.7940151355405867</v>
      </c>
      <c r="VR31" s="420">
        <v>2.1583635768452902</v>
      </c>
      <c r="VS31" s="420">
        <v>2.5585530325512655</v>
      </c>
      <c r="VT31" s="420">
        <v>2.9981890448330892</v>
      </c>
      <c r="VU31" s="420">
        <v>3.4812449048203717</v>
      </c>
      <c r="VV31" s="420">
        <v>4.0120994936234</v>
      </c>
      <c r="VW31" s="420">
        <v>4.5955790396232326</v>
      </c>
      <c r="VX31" s="420">
        <v>5.2370031988654908</v>
      </c>
      <c r="VY31" s="420">
        <v>5.9422359077668903</v>
      </c>
      <c r="VZ31" s="420">
        <v>6.7177415041331292</v>
      </c>
      <c r="WA31" s="420">
        <v>7.5706466641573771</v>
      </c>
      <c r="WB31" s="420">
        <v>8.5088087601307905</v>
      </c>
      <c r="WC31" s="420">
        <v>9.5408913066123731</v>
      </c>
      <c r="WD31" s="420">
        <v>10.676447232397873</v>
      </c>
      <c r="WE31" s="420">
        <v>11.92601079248228</v>
      </c>
      <c r="WF31" s="420">
        <v>13.301199019087598</v>
      </c>
      <c r="WG31" s="420">
        <v>14.814823704563512</v>
      </c>
      <c r="WH31" s="420">
        <v>16.073808977462892</v>
      </c>
      <c r="WI31" s="420">
        <v>17.102425431974286</v>
      </c>
      <c r="WJ31" s="420">
        <v>18.016094815558009</v>
      </c>
      <c r="WK31" s="420">
        <v>18.715024274083223</v>
      </c>
      <c r="WL31" s="420">
        <v>19.052771014489984</v>
      </c>
      <c r="WM31" s="420">
        <v>18.816132966690894</v>
      </c>
      <c r="WN31" s="420">
        <v>17.696461288348551</v>
      </c>
      <c r="WO31" s="420">
        <v>15.248726395486589</v>
      </c>
      <c r="WP31" s="420">
        <v>10.83309454922864</v>
      </c>
      <c r="WQ31" s="420">
        <v>3.5315194554013871</v>
      </c>
      <c r="WR31" s="420">
        <v>-7.9713696002299343</v>
      </c>
      <c r="WS31" s="420">
        <v>-25.558413605815986</v>
      </c>
      <c r="WT31" s="420">
        <v>-51.923035021992547</v>
      </c>
      <c r="WU31" s="420"/>
      <c r="WV31" s="420">
        <v>420.82347100675872</v>
      </c>
      <c r="WW31" s="420">
        <v>460.52775431938011</v>
      </c>
      <c r="WX31" s="420">
        <v>504.13775432700021</v>
      </c>
      <c r="WY31" s="420">
        <v>552.04637916854654</v>
      </c>
      <c r="WZ31" s="420">
        <v>604.68661183175459</v>
      </c>
      <c r="XA31" s="420">
        <v>662.53563381786569</v>
      </c>
      <c r="XB31" s="420">
        <v>726.11937557490319</v>
      </c>
      <c r="XC31" s="420">
        <v>796.01753803422082</v>
      </c>
      <c r="XD31" s="420">
        <v>872.86913420210954</v>
      </c>
      <c r="XE31" s="420">
        <v>957.37860485714953</v>
      </c>
      <c r="XF31" s="420">
        <v>1050.3225680346379</v>
      </c>
      <c r="XG31" s="420">
        <v>1152.5572681977733</v>
      </c>
      <c r="XH31" s="420">
        <v>1265.0267978622296</v>
      </c>
      <c r="XI31" s="420">
        <v>1388.7721720245627</v>
      </c>
      <c r="XJ31" s="420">
        <v>1524.9413441199881</v>
      </c>
      <c r="XK31" s="420">
        <v>1674.8002614843608</v>
      </c>
      <c r="XL31" s="420">
        <v>1839.7450685100453</v>
      </c>
      <c r="XM31" s="420">
        <v>2021.3155769663947</v>
      </c>
      <c r="XN31" s="420">
        <v>2221.2101354144024</v>
      </c>
      <c r="XO31" s="420">
        <v>2441.3020434047894</v>
      </c>
      <c r="XP31" s="420">
        <v>2683.6576713450127</v>
      </c>
      <c r="XQ31" s="420">
        <v>2950.5564637040056</v>
      </c>
      <c r="XR31" s="420">
        <v>3244.513021759059</v>
      </c>
      <c r="XS31" s="420">
        <v>3568.3014825612618</v>
      </c>
      <c r="XT31" s="420">
        <v>3924.9824334051432</v>
      </c>
      <c r="XU31" s="420">
        <v>4317.9326260601383</v>
      </c>
      <c r="XV31" s="420">
        <v>4750.8777826005471</v>
      </c>
      <c r="XW31" s="420">
        <v>5227.9288151321416</v>
      </c>
      <c r="XX31" s="420">
        <v>5753.6218153557793</v>
      </c>
      <c r="XY31" s="420">
        <v>6332.9622070668211</v>
      </c>
      <c r="XZ31" s="420"/>
      <c r="YA31" s="420">
        <v>0.11016763694252993</v>
      </c>
      <c r="YB31" s="420">
        <v>0.11016763694252993</v>
      </c>
      <c r="YC31" s="420">
        <v>0.11016763694252993</v>
      </c>
      <c r="YD31" s="420">
        <v>0.11016763694252993</v>
      </c>
      <c r="YE31" s="420">
        <v>0.11016763694252993</v>
      </c>
      <c r="YF31" s="420">
        <v>0.11016763694252993</v>
      </c>
      <c r="YG31" s="420">
        <v>0.11016763694252993</v>
      </c>
      <c r="YH31" s="420">
        <v>0.11016763694252993</v>
      </c>
      <c r="YI31" s="420">
        <v>0.11016763694252993</v>
      </c>
      <c r="YJ31" s="420">
        <v>0.11016763694252993</v>
      </c>
      <c r="YK31" s="420">
        <v>0.11016763694252993</v>
      </c>
      <c r="YL31" s="420">
        <v>0.11016763694252993</v>
      </c>
      <c r="YM31" s="420">
        <v>0.11016763694252993</v>
      </c>
      <c r="YN31" s="420">
        <v>0.11016763694252993</v>
      </c>
      <c r="YO31" s="420">
        <v>0.11016763694252993</v>
      </c>
      <c r="YP31" s="420">
        <v>0.11016763694252993</v>
      </c>
      <c r="YQ31" s="420">
        <v>0.11016763694252993</v>
      </c>
      <c r="YR31" s="420">
        <v>0.13186375657565833</v>
      </c>
      <c r="YS31" s="420">
        <v>0.17479322268857683</v>
      </c>
      <c r="YT31" s="420">
        <v>0.2337222268535476</v>
      </c>
      <c r="YU31" s="420">
        <v>0.31497808914397007</v>
      </c>
      <c r="YV31" s="420">
        <v>0.42747783771544795</v>
      </c>
      <c r="YW31" s="420">
        <v>0.58381044026739637</v>
      </c>
      <c r="YX31" s="420">
        <v>0.80177720624402105</v>
      </c>
      <c r="YY31" s="420">
        <v>1.1065859263412572</v>
      </c>
      <c r="YZ31" s="420">
        <v>1.5339782262935864</v>
      </c>
      <c r="ZA31" s="420">
        <v>2.1346896435256655</v>
      </c>
      <c r="ZB31" s="420">
        <v>2.9808136695098617</v>
      </c>
      <c r="ZC31" s="420">
        <v>4.174886749072539</v>
      </c>
      <c r="ZD31" s="420">
        <v>5.862862941281592</v>
      </c>
      <c r="ZE31" s="420"/>
      <c r="ZF31" s="420">
        <v>420.71330336981617</v>
      </c>
      <c r="ZG31" s="420">
        <v>460.41758668243756</v>
      </c>
      <c r="ZH31" s="420">
        <v>504.02758669005766</v>
      </c>
      <c r="ZI31" s="420">
        <v>551.93621153160404</v>
      </c>
      <c r="ZJ31" s="420">
        <v>604.5764441948121</v>
      </c>
      <c r="ZK31" s="420">
        <v>662.42546618092319</v>
      </c>
      <c r="ZL31" s="420">
        <v>726.0092079379607</v>
      </c>
      <c r="ZM31" s="420">
        <v>795.90737039727833</v>
      </c>
      <c r="ZN31" s="420">
        <v>872.75896656516704</v>
      </c>
      <c r="ZO31" s="420">
        <v>957.26843722020703</v>
      </c>
      <c r="ZP31" s="420">
        <v>1050.2124003976953</v>
      </c>
      <c r="ZQ31" s="420">
        <v>1152.4471005608307</v>
      </c>
      <c r="ZR31" s="420">
        <v>1264.916630225287</v>
      </c>
      <c r="ZS31" s="420">
        <v>1388.6620043876201</v>
      </c>
      <c r="ZT31" s="420">
        <v>1524.8311764830455</v>
      </c>
      <c r="ZU31" s="420">
        <v>1674.6900938474182</v>
      </c>
      <c r="ZV31" s="420">
        <v>1839.6349008731027</v>
      </c>
      <c r="ZW31" s="420">
        <v>2021.183713209819</v>
      </c>
      <c r="ZX31" s="420">
        <v>2221.0353421917139</v>
      </c>
      <c r="ZY31" s="420">
        <v>2441.068321177936</v>
      </c>
      <c r="ZZ31" s="420">
        <v>2683.3426932558687</v>
      </c>
      <c r="AAA31" s="420">
        <v>2950.1289858662903</v>
      </c>
      <c r="AAB31" s="420">
        <v>3243.9292113187917</v>
      </c>
      <c r="AAC31" s="420">
        <v>3567.4997053550178</v>
      </c>
      <c r="AAD31" s="420">
        <v>3923.8758474788019</v>
      </c>
      <c r="AAE31" s="420">
        <v>4316.3986478338447</v>
      </c>
      <c r="AAF31" s="420">
        <v>4748.7430929570219</v>
      </c>
      <c r="AAG31" s="420">
        <v>5224.9480014626315</v>
      </c>
      <c r="AAH31" s="420">
        <v>5749.4469286067069</v>
      </c>
      <c r="AAI31" s="420">
        <v>6327.0993441255396</v>
      </c>
      <c r="AAJ31" s="420"/>
      <c r="AAK31" s="420">
        <v>770.14431879629001</v>
      </c>
      <c r="AAL31" s="420">
        <v>845.74442591336651</v>
      </c>
      <c r="AAM31" s="420">
        <v>928.78132764995405</v>
      </c>
      <c r="AAN31" s="420">
        <v>1020.0031522912612</v>
      </c>
      <c r="AAO31" s="420">
        <v>1120.234333815732</v>
      </c>
      <c r="AAP31" s="420">
        <v>1230.3834636799616</v>
      </c>
      <c r="AAQ31" s="420">
        <v>1351.4519552048675</v>
      </c>
      <c r="AAR31" s="420">
        <v>1484.5436049798786</v>
      </c>
      <c r="AAS31" s="420">
        <v>1630.8751444932434</v>
      </c>
      <c r="AAT31" s="420">
        <v>1791.7878849052458</v>
      </c>
      <c r="AAU31" s="420">
        <v>1968.7605686023244</v>
      </c>
      <c r="AAV31" s="420">
        <v>2163.4235530103138</v>
      </c>
      <c r="AAW31" s="420">
        <v>2377.574465220262</v>
      </c>
      <c r="AAX31" s="420">
        <v>2613.1954804204343</v>
      </c>
      <c r="AAY31" s="420">
        <v>2872.4723930749769</v>
      </c>
      <c r="AAZ31" s="420">
        <v>3157.815667401107</v>
      </c>
      <c r="ABA31" s="420">
        <v>3471.8836731465544</v>
      </c>
      <c r="ABB31" s="420">
        <v>3811.4763016906227</v>
      </c>
      <c r="ABC31" s="420">
        <v>4179.958138323811</v>
      </c>
      <c r="ABD31" s="420">
        <v>4582.3753393990819</v>
      </c>
      <c r="ABE31" s="420">
        <v>5020.874130763179</v>
      </c>
      <c r="ABF31" s="420">
        <v>5497.2745120513373</v>
      </c>
      <c r="ABG31" s="420">
        <v>6012.8064300108381</v>
      </c>
      <c r="ABH31" s="420">
        <v>6567.7208299825616</v>
      </c>
      <c r="ABI31" s="420">
        <v>7160.7207676563849</v>
      </c>
      <c r="ABJ31" s="420">
        <v>7788.1340949414789</v>
      </c>
      <c r="ABK31" s="420">
        <v>8442.7153614493218</v>
      </c>
      <c r="ABL31" s="420">
        <v>9111.9160933749499</v>
      </c>
      <c r="ABM31" s="420">
        <v>9775.3932190899559</v>
      </c>
      <c r="ABN31" s="420">
        <v>10401.426075814921</v>
      </c>
      <c r="ABQ31" s="344"/>
      <c r="ABR31" s="344"/>
      <c r="ABS31" s="344"/>
      <c r="ABT31" s="344"/>
      <c r="ABU31" s="344"/>
      <c r="ABV31" s="344"/>
      <c r="ABW31" s="344"/>
      <c r="ABX31" s="344"/>
      <c r="ABY31" s="344"/>
      <c r="ABZ31" s="344"/>
      <c r="ACA31" s="344"/>
    </row>
    <row r="32" spans="1:760" hidden="1" outlineLevel="1" x14ac:dyDescent="0.25">
      <c r="D32" s="431" t="b">
        <v>1</v>
      </c>
      <c r="E32" s="416"/>
      <c r="F32" s="417">
        <v>462</v>
      </c>
      <c r="G32" s="417">
        <v>22005287</v>
      </c>
      <c r="H32" s="417" t="s">
        <v>1756</v>
      </c>
      <c r="I32" s="417" t="s">
        <v>253</v>
      </c>
      <c r="J32" s="417">
        <v>11</v>
      </c>
      <c r="K32" s="417" t="s">
        <v>299</v>
      </c>
      <c r="L32" s="417" t="s">
        <v>300</v>
      </c>
      <c r="M32" s="417" t="s">
        <v>253</v>
      </c>
      <c r="N32" s="417" t="s">
        <v>301</v>
      </c>
      <c r="O32" s="417" t="s">
        <v>1760</v>
      </c>
      <c r="P32" s="417" t="s">
        <v>1761</v>
      </c>
      <c r="Q32" s="417" t="s">
        <v>302</v>
      </c>
      <c r="R32" s="417" t="s">
        <v>298</v>
      </c>
      <c r="S32" s="418"/>
      <c r="T32" s="417">
        <v>3.3587260147591502E-2</v>
      </c>
      <c r="U32" s="417">
        <v>2190</v>
      </c>
      <c r="V32" s="418"/>
      <c r="W32" s="419">
        <v>9.9</v>
      </c>
      <c r="X32" s="417">
        <v>8.8018665792934641E-3</v>
      </c>
      <c r="Y32" s="417">
        <v>8.3023539161150616E-4</v>
      </c>
      <c r="Z32" s="417">
        <v>7.9716311876819584E-3</v>
      </c>
      <c r="AA32" s="420">
        <v>48.866895651500386</v>
      </c>
      <c r="AB32" s="420">
        <v>265.67532531568196</v>
      </c>
      <c r="AC32" s="420">
        <v>314.54222096718235</v>
      </c>
      <c r="AD32" s="420">
        <v>29.698558463103669</v>
      </c>
      <c r="AE32" s="420">
        <v>3.5299291722914306</v>
      </c>
      <c r="AF32" s="420">
        <v>384.66833404932527</v>
      </c>
      <c r="AG32" s="418"/>
      <c r="AH32" s="419">
        <v>13.794599771382265</v>
      </c>
      <c r="AI32" s="417">
        <v>2.1906452910007958E-2</v>
      </c>
      <c r="AJ32" s="417">
        <v>2.0663244945504948E-3</v>
      </c>
      <c r="AK32" s="417">
        <v>1.9840128415457462E-2</v>
      </c>
      <c r="AL32" s="420">
        <v>121.62196947704653</v>
      </c>
      <c r="AM32" s="420">
        <v>661.22383825615827</v>
      </c>
      <c r="AN32" s="420">
        <v>782.84580773320477</v>
      </c>
      <c r="AO32" s="420">
        <v>73.915011845058245</v>
      </c>
      <c r="AP32" s="420">
        <v>8.7854350542396897</v>
      </c>
      <c r="AQ32" s="420">
        <v>957.37860485714953</v>
      </c>
      <c r="AR32" s="418"/>
      <c r="AS32" s="417">
        <v>5.1679359468684138E-3</v>
      </c>
      <c r="AT32" s="421">
        <v>2.3777645078569732E-7</v>
      </c>
      <c r="AU32" s="417">
        <v>5.167698170417628E-3</v>
      </c>
      <c r="AV32" s="420">
        <v>28.423778484824208</v>
      </c>
      <c r="AW32" s="420">
        <v>7.6088464251423141E-2</v>
      </c>
      <c r="AX32" s="420">
        <v>28.499866949075631</v>
      </c>
      <c r="AY32" s="420">
        <v>14.671135690693944</v>
      </c>
      <c r="AZ32" s="420">
        <v>2.0676935501065605</v>
      </c>
      <c r="BA32" s="420">
        <v>0.11016763694252993</v>
      </c>
      <c r="BB32" s="418"/>
      <c r="BC32" s="420">
        <v>732.4390426519027</v>
      </c>
      <c r="BD32" s="420">
        <v>1822.9248594896521</v>
      </c>
      <c r="BE32" s="420">
        <v>45.348863826818665</v>
      </c>
      <c r="BF32" s="420">
        <v>1777.5759956628335</v>
      </c>
      <c r="BG32" s="420"/>
      <c r="BH32" s="422">
        <v>3.3174243752227668E-2</v>
      </c>
      <c r="BI32" s="420"/>
      <c r="BJ32" s="423">
        <v>10.233933382094852</v>
      </c>
      <c r="BK32" s="423">
        <v>10.57913055243994</v>
      </c>
      <c r="BL32" s="423">
        <v>10.935971445874209</v>
      </c>
      <c r="BM32" s="423">
        <v>11.304848812683653</v>
      </c>
      <c r="BN32" s="423">
        <v>11.686168650874608</v>
      </c>
      <c r="BO32" s="423">
        <v>12.080350653027882</v>
      </c>
      <c r="BP32" s="423">
        <v>12.487828668225594</v>
      </c>
      <c r="BQ32" s="423">
        <v>12.909051179559093</v>
      </c>
      <c r="BR32" s="423">
        <v>13.344481797743509</v>
      </c>
      <c r="BS32" s="423">
        <v>13.794599771382265</v>
      </c>
      <c r="BT32" s="423">
        <v>14.25990051444313</v>
      </c>
      <c r="BU32" s="423">
        <v>14.740896151526377</v>
      </c>
      <c r="BV32" s="423">
        <v>15.238116081525186</v>
      </c>
      <c r="BW32" s="423">
        <v>15.752107560298688</v>
      </c>
      <c r="BX32" s="423">
        <v>16.283436302998933</v>
      </c>
      <c r="BY32" s="423">
        <v>16.832687106714747</v>
      </c>
      <c r="BZ32" s="423">
        <v>17.400464494117745</v>
      </c>
      <c r="CA32" s="423">
        <v>17.987393378818972</v>
      </c>
      <c r="CB32" s="423">
        <v>18.594119753168425</v>
      </c>
      <c r="CC32" s="423">
        <v>19.22131139925451</v>
      </c>
      <c r="CD32" s="423">
        <v>19.869658623885961</v>
      </c>
      <c r="CE32" s="423">
        <v>20.539875018365198</v>
      </c>
      <c r="CF32" s="423">
        <v>21.232698243889264</v>
      </c>
      <c r="CG32" s="423">
        <v>21.948890843442939</v>
      </c>
      <c r="CH32" s="423">
        <v>22.689241081077451</v>
      </c>
      <c r="CI32" s="423">
        <v>23.45456380949863</v>
      </c>
      <c r="CJ32" s="423">
        <v>24.245701366919381</v>
      </c>
      <c r="CK32" s="423">
        <v>25.063524504163539</v>
      </c>
      <c r="CL32" s="423">
        <v>25.908933343041575</v>
      </c>
      <c r="CM32" s="423">
        <v>26.782858367052885</v>
      </c>
      <c r="CN32" s="420"/>
      <c r="CO32" s="417">
        <v>9.6291576856485112E-3</v>
      </c>
      <c r="CP32" s="417">
        <v>1.0537659304862524E-2</v>
      </c>
      <c r="CQ32" s="417">
        <v>1.1535530373555246E-2</v>
      </c>
      <c r="CR32" s="417">
        <v>1.2631761299074154E-2</v>
      </c>
      <c r="CS32" s="417">
        <v>1.3836259469555547E-2</v>
      </c>
      <c r="CT32" s="417">
        <v>1.5159943610395354E-2</v>
      </c>
      <c r="CU32" s="417">
        <v>1.6614847905912264E-2</v>
      </c>
      <c r="CV32" s="417">
        <v>1.8214236900655448E-2</v>
      </c>
      <c r="CW32" s="417">
        <v>1.9972732300458148E-2</v>
      </c>
      <c r="CX32" s="417">
        <v>2.1906452910007958E-2</v>
      </c>
      <c r="CY32" s="417">
        <v>2.4033169072545338E-2</v>
      </c>
      <c r="CZ32" s="417">
        <v>2.6372473119586015E-2</v>
      </c>
      <c r="DA32" s="417">
        <v>2.8945967495693101E-2</v>
      </c>
      <c r="DB32" s="417">
        <v>3.1777472396852871E-2</v>
      </c>
      <c r="DC32" s="417">
        <v>3.4893254952645718E-2</v>
      </c>
      <c r="DD32" s="417">
        <v>3.8322282194044391E-2</v>
      </c>
      <c r="DE32" s="417">
        <v>4.2096500282402138E-2</v>
      </c>
      <c r="DF32" s="417">
        <v>4.6251142733325389E-2</v>
      </c>
      <c r="DG32" s="417">
        <v>5.0825070654204239E-2</v>
      </c>
      <c r="DH32" s="417">
        <v>5.586114832901775E-2</v>
      </c>
      <c r="DI32" s="417">
        <v>6.1406657831750103E-2</v>
      </c>
      <c r="DJ32" s="417">
        <v>6.7513756733780128E-2</v>
      </c>
      <c r="DK32" s="417">
        <v>7.4239983394738349E-2</v>
      </c>
      <c r="DL32" s="417">
        <v>8.1648814794752431E-2</v>
      </c>
      <c r="DM32" s="417">
        <v>8.981028238335019E-2</v>
      </c>
      <c r="DN32" s="417">
        <v>9.8801651991677217E-2</v>
      </c>
      <c r="DO32" s="417">
        <v>0.10870817448575759</v>
      </c>
      <c r="DP32" s="417">
        <v>0.11962391453551899</v>
      </c>
      <c r="DQ32" s="417">
        <v>0.13165266564411321</v>
      </c>
      <c r="DR32" s="417">
        <v>0.1449089604322939</v>
      </c>
      <c r="DS32" s="424"/>
      <c r="DT32" s="425">
        <v>9.0826956191774548E-4</v>
      </c>
      <c r="DU32" s="425">
        <v>9.9396390763553341E-4</v>
      </c>
      <c r="DV32" s="425">
        <v>1.0880880198372452E-3</v>
      </c>
      <c r="DW32" s="425">
        <v>1.1914899180080201E-3</v>
      </c>
      <c r="DX32" s="425">
        <v>1.30510411577574E-3</v>
      </c>
      <c r="DY32" s="425">
        <v>1.429960521077932E-3</v>
      </c>
      <c r="DZ32" s="425">
        <v>1.567194257429648E-3</v>
      </c>
      <c r="EA32" s="425">
        <v>1.7180565019805471E-3</v>
      </c>
      <c r="EB32" s="425">
        <v>1.8839264460145545E-3</v>
      </c>
      <c r="EC32" s="425">
        <v>2.0663244945504948E-3</v>
      </c>
      <c r="ED32" s="425">
        <v>2.2669268338548075E-3</v>
      </c>
      <c r="EE32" s="425">
        <v>2.4875815090986027E-3</v>
      </c>
      <c r="EF32" s="425">
        <v>2.730326169212368E-3</v>
      </c>
      <c r="EG32" s="425">
        <v>2.9974076523598815E-3</v>
      </c>
      <c r="EH32" s="425">
        <v>3.2913036035289831E-3</v>
      </c>
      <c r="EI32" s="425">
        <v>3.6147463356997378E-3</v>
      </c>
      <c r="EJ32" s="425">
        <v>3.9707491680974092E-3</v>
      </c>
      <c r="EK32" s="425">
        <v>4.362635499385671E-3</v>
      </c>
      <c r="EL32" s="425">
        <v>4.7940709005455965E-3</v>
      </c>
      <c r="EM32" s="425">
        <v>5.2690985418837356E-3</v>
      </c>
      <c r="EN32" s="425">
        <v>5.7921783014108158E-3</v>
      </c>
      <c r="EO32" s="425">
        <v>6.3682299380563032E-3</v>
      </c>
      <c r="EP32" s="425">
        <v>7.0026807531897188E-3</v>
      </c>
      <c r="EQ32" s="425">
        <v>7.7015182081046673E-3</v>
      </c>
      <c r="ER32" s="425">
        <v>8.4713480139193102E-3</v>
      </c>
      <c r="ES32" s="425">
        <v>9.3194582642444727E-3</v>
      </c>
      <c r="ET32" s="425">
        <v>1.0253890240494798E-2</v>
      </c>
      <c r="EU32" s="425">
        <v>1.1283516585463851E-2</v>
      </c>
      <c r="EV32" s="425">
        <v>1.2418127613394564E-2</v>
      </c>
      <c r="EW32" s="425">
        <v>1.3668526604975981E-2</v>
      </c>
      <c r="EX32" s="420"/>
      <c r="EY32" s="420">
        <v>801.28129338069652</v>
      </c>
      <c r="EZ32" s="420">
        <v>876.88140049777314</v>
      </c>
      <c r="FA32" s="420">
        <v>959.91830223436068</v>
      </c>
      <c r="FB32" s="420">
        <v>1051.1401268756676</v>
      </c>
      <c r="FC32" s="420">
        <v>1151.3713084001386</v>
      </c>
      <c r="FD32" s="420">
        <v>1261.5204382643683</v>
      </c>
      <c r="FE32" s="420">
        <v>1382.5889297892741</v>
      </c>
      <c r="FF32" s="420">
        <v>1515.6805795642852</v>
      </c>
      <c r="FG32" s="420">
        <v>1662.0121190776501</v>
      </c>
      <c r="FH32" s="420">
        <v>1822.9248594896524</v>
      </c>
      <c r="FI32" s="420">
        <v>1999.8975431867309</v>
      </c>
      <c r="FJ32" s="420">
        <v>2194.5605275947205</v>
      </c>
      <c r="FK32" s="420">
        <v>2408.7114398046683</v>
      </c>
      <c r="FL32" s="420">
        <v>2644.3324550048405</v>
      </c>
      <c r="FM32" s="420">
        <v>2903.6093676593837</v>
      </c>
      <c r="FN32" s="420">
        <v>3188.9526419855133</v>
      </c>
      <c r="FO32" s="420">
        <v>3503.0206477309612</v>
      </c>
      <c r="FP32" s="420">
        <v>3848.7453087334306</v>
      </c>
      <c r="FQ32" s="420">
        <v>4229.3604154664172</v>
      </c>
      <c r="FR32" s="420">
        <v>4648.4328789753017</v>
      </c>
      <c r="FS32" s="420">
        <v>5109.8972325424875</v>
      </c>
      <c r="FT32" s="420">
        <v>5618.093719377046</v>
      </c>
      <c r="FU32" s="420">
        <v>6177.8103399177007</v>
      </c>
      <c r="FV32" s="420">
        <v>6794.3292713181945</v>
      </c>
      <c r="FW32" s="420">
        <v>7473.4781147339472</v>
      </c>
      <c r="FX32" s="420">
        <v>8221.6864735774361</v>
      </c>
      <c r="FY32" s="420">
        <v>9046.0484184225606</v>
      </c>
      <c r="FZ32" s="420">
        <v>9954.3914522391624</v>
      </c>
      <c r="GA32" s="420">
        <v>10955.352653696507</v>
      </c>
      <c r="GB32" s="420">
        <v>12058.462747026942</v>
      </c>
      <c r="GC32" s="420"/>
      <c r="GD32" s="420">
        <v>31.137693858170191</v>
      </c>
      <c r="GE32" s="420">
        <v>31.137693858170191</v>
      </c>
      <c r="GF32" s="420">
        <v>31.137693858170191</v>
      </c>
      <c r="GG32" s="420">
        <v>31.137693858170191</v>
      </c>
      <c r="GH32" s="420">
        <v>31.137693858170191</v>
      </c>
      <c r="GI32" s="420">
        <v>31.137693858170191</v>
      </c>
      <c r="GJ32" s="420">
        <v>31.137693858170191</v>
      </c>
      <c r="GK32" s="420">
        <v>31.137693858170191</v>
      </c>
      <c r="GL32" s="420">
        <v>31.137693858170191</v>
      </c>
      <c r="GM32" s="420">
        <v>31.137693858170191</v>
      </c>
      <c r="GN32" s="420">
        <v>31.137693858170191</v>
      </c>
      <c r="GO32" s="420">
        <v>31.137693858170191</v>
      </c>
      <c r="GP32" s="420">
        <v>31.137693858170191</v>
      </c>
      <c r="GQ32" s="420">
        <v>31.137693858170191</v>
      </c>
      <c r="GR32" s="420">
        <v>31.137693858170191</v>
      </c>
      <c r="GS32" s="420">
        <v>31.137693858170191</v>
      </c>
      <c r="GT32" s="420">
        <v>31.137693858170191</v>
      </c>
      <c r="GU32" s="420">
        <v>37.269867968421863</v>
      </c>
      <c r="GV32" s="420">
        <v>49.40341835051877</v>
      </c>
      <c r="GW32" s="420">
        <v>66.059065525858472</v>
      </c>
      <c r="GX32" s="420">
        <v>89.025158240551747</v>
      </c>
      <c r="GY32" s="420">
        <v>120.82199828684558</v>
      </c>
      <c r="GZ32" s="420">
        <v>165.00772154832319</v>
      </c>
      <c r="HA32" s="420">
        <v>226.61367606086364</v>
      </c>
      <c r="HB32" s="420">
        <v>312.76457186921726</v>
      </c>
      <c r="HC32" s="420">
        <v>433.56239383028134</v>
      </c>
      <c r="HD32" s="420">
        <v>603.34699415385512</v>
      </c>
      <c r="HE32" s="420">
        <v>842.49482030612319</v>
      </c>
      <c r="HF32" s="420">
        <v>1179.9866920352122</v>
      </c>
      <c r="HG32" s="420">
        <v>1657.0749492727127</v>
      </c>
      <c r="HH32" s="420"/>
      <c r="HI32" s="420">
        <v>53.459915530121577</v>
      </c>
      <c r="HJ32" s="420">
        <v>58.50380632594343</v>
      </c>
      <c r="HK32" s="420">
        <v>64.043865465464336</v>
      </c>
      <c r="HL32" s="420">
        <v>70.130006599812248</v>
      </c>
      <c r="HM32" s="420">
        <v>76.817234346232183</v>
      </c>
      <c r="HN32" s="420">
        <v>84.166168143767308</v>
      </c>
      <c r="HO32" s="420">
        <v>92.243620324103759</v>
      </c>
      <c r="HP32" s="420">
        <v>101.12323402969427</v>
      </c>
      <c r="HQ32" s="420">
        <v>110.88618719782781</v>
      </c>
      <c r="HR32" s="420">
        <v>121.62196947704653</v>
      </c>
      <c r="HS32" s="420">
        <v>133.42923965761952</v>
      </c>
      <c r="HT32" s="420">
        <v>146.41677198772732</v>
      </c>
      <c r="HU32" s="420">
        <v>160.70450061937888</v>
      </c>
      <c r="HV32" s="420">
        <v>176.42467239148871</v>
      </c>
      <c r="HW32" s="420">
        <v>193.72311922149237</v>
      </c>
      <c r="HX32" s="420">
        <v>212.76066255187899</v>
      </c>
      <c r="HY32" s="420">
        <v>233.71466359566534</v>
      </c>
      <c r="HZ32" s="420">
        <v>256.78073455795175</v>
      </c>
      <c r="IA32" s="420">
        <v>282.17462759342345</v>
      </c>
      <c r="IB32" s="420">
        <v>310.13432000763368</v>
      </c>
      <c r="IC32" s="420">
        <v>340.92231614040156</v>
      </c>
      <c r="ID32" s="420">
        <v>374.82818850172168</v>
      </c>
      <c r="IE32" s="420">
        <v>412.17138308531526</v>
      </c>
      <c r="IF32" s="420">
        <v>453.304316385596</v>
      </c>
      <c r="IG32" s="420">
        <v>498.61579451608162</v>
      </c>
      <c r="IH32" s="420">
        <v>548.53478799955917</v>
      </c>
      <c r="II32" s="420">
        <v>603.53459930393888</v>
      </c>
      <c r="IJ32" s="420">
        <v>664.13746406735947</v>
      </c>
      <c r="IK32" s="420">
        <v>730.9196312299897</v>
      </c>
      <c r="IL32" s="420">
        <v>804.51697201035336</v>
      </c>
      <c r="IM32" s="420"/>
      <c r="IN32" s="420">
        <v>14.211889242412104</v>
      </c>
      <c r="IO32" s="420">
        <v>14.211889242412104</v>
      </c>
      <c r="IP32" s="420">
        <v>14.211889242412104</v>
      </c>
      <c r="IQ32" s="420">
        <v>14.211889242412104</v>
      </c>
      <c r="IR32" s="420">
        <v>14.211889242412104</v>
      </c>
      <c r="IS32" s="420">
        <v>14.211889242412104</v>
      </c>
      <c r="IT32" s="420">
        <v>14.211889242412104</v>
      </c>
      <c r="IU32" s="420">
        <v>14.211889242412104</v>
      </c>
      <c r="IV32" s="420">
        <v>14.211889242412104</v>
      </c>
      <c r="IW32" s="420">
        <v>14.211889242412104</v>
      </c>
      <c r="IX32" s="420">
        <v>14.211889242412104</v>
      </c>
      <c r="IY32" s="420">
        <v>14.211889242412104</v>
      </c>
      <c r="IZ32" s="420">
        <v>14.211889242412104</v>
      </c>
      <c r="JA32" s="420">
        <v>14.211889242412104</v>
      </c>
      <c r="JB32" s="420">
        <v>14.211889242412104</v>
      </c>
      <c r="JC32" s="420">
        <v>14.211889242412104</v>
      </c>
      <c r="JD32" s="420">
        <v>14.211889242412104</v>
      </c>
      <c r="JE32" s="420">
        <v>17.010740681669112</v>
      </c>
      <c r="JF32" s="420">
        <v>22.548744714114239</v>
      </c>
      <c r="JG32" s="420">
        <v>30.15072750689297</v>
      </c>
      <c r="JH32" s="420">
        <v>40.632928516347199</v>
      </c>
      <c r="JI32" s="420">
        <v>55.145665749071007</v>
      </c>
      <c r="JJ32" s="420">
        <v>75.312946214615863</v>
      </c>
      <c r="JK32" s="420">
        <v>103.43118150183099</v>
      </c>
      <c r="JL32" s="420">
        <v>142.75223703471036</v>
      </c>
      <c r="JM32" s="420">
        <v>197.88686820730115</v>
      </c>
      <c r="JN32" s="420">
        <v>275.38008096276991</v>
      </c>
      <c r="JO32" s="420">
        <v>384.53210851242306</v>
      </c>
      <c r="JP32" s="420">
        <v>538.57039802337363</v>
      </c>
      <c r="JQ32" s="420">
        <v>756.32337297388335</v>
      </c>
      <c r="JR32" s="420"/>
      <c r="JS32" s="420">
        <v>39.248026287709472</v>
      </c>
      <c r="JT32" s="420">
        <v>44.291917083531324</v>
      </c>
      <c r="JU32" s="420">
        <v>49.83197622305223</v>
      </c>
      <c r="JV32" s="420">
        <v>55.918117357400142</v>
      </c>
      <c r="JW32" s="420">
        <v>62.605345103820078</v>
      </c>
      <c r="JX32" s="420">
        <v>69.95427890135521</v>
      </c>
      <c r="JY32" s="420">
        <v>78.03173108169166</v>
      </c>
      <c r="JZ32" s="420">
        <v>86.911344787282175</v>
      </c>
      <c r="KA32" s="420">
        <v>96.67429795541571</v>
      </c>
      <c r="KB32" s="420">
        <v>107.41008023463444</v>
      </c>
      <c r="KC32" s="420">
        <v>119.21735041520742</v>
      </c>
      <c r="KD32" s="420">
        <v>132.20488274531522</v>
      </c>
      <c r="KE32" s="420">
        <v>146.49261137696678</v>
      </c>
      <c r="KF32" s="420">
        <v>162.21278314907661</v>
      </c>
      <c r="KG32" s="420">
        <v>179.51122997908027</v>
      </c>
      <c r="KH32" s="420">
        <v>198.5487733094669</v>
      </c>
      <c r="KI32" s="420">
        <v>219.50277435325324</v>
      </c>
      <c r="KJ32" s="420">
        <v>239.76999387628263</v>
      </c>
      <c r="KK32" s="420">
        <v>259.62588287930919</v>
      </c>
      <c r="KL32" s="420">
        <v>279.98359250074071</v>
      </c>
      <c r="KM32" s="420">
        <v>300.28938762405437</v>
      </c>
      <c r="KN32" s="420">
        <v>319.6825227526507</v>
      </c>
      <c r="KO32" s="420">
        <v>336.85843687069939</v>
      </c>
      <c r="KP32" s="420">
        <v>349.87313488376503</v>
      </c>
      <c r="KQ32" s="420">
        <v>355.86355748137123</v>
      </c>
      <c r="KR32" s="420">
        <v>350.64791979225799</v>
      </c>
      <c r="KS32" s="420">
        <v>328.15451834116897</v>
      </c>
      <c r="KT32" s="420">
        <v>279.60535555493641</v>
      </c>
      <c r="KU32" s="420">
        <v>192.34923320661608</v>
      </c>
      <c r="KV32" s="420">
        <v>48.193599036470005</v>
      </c>
      <c r="KW32" s="420"/>
      <c r="KX32" s="420">
        <v>290.64625981367857</v>
      </c>
      <c r="KY32" s="420">
        <v>318.06845044337069</v>
      </c>
      <c r="KZ32" s="420">
        <v>348.18816634791847</v>
      </c>
      <c r="LA32" s="420">
        <v>381.27677376256645</v>
      </c>
      <c r="LB32" s="420">
        <v>417.63331704823679</v>
      </c>
      <c r="LC32" s="420">
        <v>457.58736674493821</v>
      </c>
      <c r="LD32" s="420">
        <v>501.50216237748737</v>
      </c>
      <c r="LE32" s="420">
        <v>549.77808063377506</v>
      </c>
      <c r="LF32" s="420">
        <v>602.85646272465738</v>
      </c>
      <c r="LG32" s="420">
        <v>661.22383825615827</v>
      </c>
      <c r="LH32" s="420">
        <v>725.41658683353842</v>
      </c>
      <c r="LI32" s="420">
        <v>796.02608291155286</v>
      </c>
      <c r="LJ32" s="420">
        <v>873.70437414795776</v>
      </c>
      <c r="LK32" s="420">
        <v>959.17044875516206</v>
      </c>
      <c r="LL32" s="420">
        <v>1053.2171531292745</v>
      </c>
      <c r="LM32" s="420">
        <v>1156.7188274239161</v>
      </c>
      <c r="LN32" s="420">
        <v>1270.639733791171</v>
      </c>
      <c r="LO32" s="420">
        <v>1396.0433598034147</v>
      </c>
      <c r="LP32" s="420">
        <v>1534.1026881745909</v>
      </c>
      <c r="LQ32" s="420">
        <v>1686.1115334027954</v>
      </c>
      <c r="LR32" s="420">
        <v>1853.497056451461</v>
      </c>
      <c r="LS32" s="420">
        <v>2037.833580178017</v>
      </c>
      <c r="LT32" s="420">
        <v>2240.8578410207101</v>
      </c>
      <c r="LU32" s="420">
        <v>2464.4858265934936</v>
      </c>
      <c r="LV32" s="420">
        <v>2710.8313644541795</v>
      </c>
      <c r="LW32" s="420">
        <v>2982.2266445582313</v>
      </c>
      <c r="LX32" s="420">
        <v>3281.2448769583352</v>
      </c>
      <c r="LY32" s="420">
        <v>3610.7253073484326</v>
      </c>
      <c r="LZ32" s="420">
        <v>3973.8008362862602</v>
      </c>
      <c r="MA32" s="420">
        <v>4373.9285135923137</v>
      </c>
      <c r="MB32" s="420"/>
      <c r="MC32" s="426">
        <v>7.6088464251423141E-2</v>
      </c>
      <c r="MD32" s="426">
        <v>7.6088464251423141E-2</v>
      </c>
      <c r="ME32" s="426">
        <v>7.6088464251423141E-2</v>
      </c>
      <c r="MF32" s="426">
        <v>7.6088464251423141E-2</v>
      </c>
      <c r="MG32" s="426">
        <v>7.6088464251423141E-2</v>
      </c>
      <c r="MH32" s="426">
        <v>7.6088464251423141E-2</v>
      </c>
      <c r="MI32" s="426">
        <v>7.6088464251423141E-2</v>
      </c>
      <c r="MJ32" s="426">
        <v>7.6088464251423141E-2</v>
      </c>
      <c r="MK32" s="426">
        <v>7.6088464251423141E-2</v>
      </c>
      <c r="ML32" s="426">
        <v>7.6088464251423141E-2</v>
      </c>
      <c r="MM32" s="426">
        <v>7.6088464251423141E-2</v>
      </c>
      <c r="MN32" s="426">
        <v>7.6088464251423141E-2</v>
      </c>
      <c r="MO32" s="426">
        <v>7.6088464251423141E-2</v>
      </c>
      <c r="MP32" s="426">
        <v>7.6088464251423141E-2</v>
      </c>
      <c r="MQ32" s="426">
        <v>7.6088464251423141E-2</v>
      </c>
      <c r="MR32" s="426">
        <v>7.6088464251423141E-2</v>
      </c>
      <c r="MS32" s="426">
        <v>7.6088464251423141E-2</v>
      </c>
      <c r="MT32" s="426">
        <v>9.1073122803744272E-2</v>
      </c>
      <c r="MU32" s="426">
        <v>0.12072282064894223</v>
      </c>
      <c r="MV32" s="426">
        <v>0.16142277166193686</v>
      </c>
      <c r="MW32" s="426">
        <v>0.21754300755597356</v>
      </c>
      <c r="MX32" s="426">
        <v>0.29524216980577622</v>
      </c>
      <c r="MY32" s="426">
        <v>0.40321496445518012</v>
      </c>
      <c r="MZ32" s="426">
        <v>0.55375605747746515</v>
      </c>
      <c r="NA32" s="426">
        <v>0.764275480842597</v>
      </c>
      <c r="NB32" s="426">
        <v>1.0594585730715835</v>
      </c>
      <c r="NC32" s="426">
        <v>1.4743463791822693</v>
      </c>
      <c r="ND32" s="426">
        <v>2.0587310450433822</v>
      </c>
      <c r="NE32" s="426">
        <v>2.8834304699324451</v>
      </c>
      <c r="NF32" s="426">
        <v>4.0492493957314215</v>
      </c>
      <c r="NG32" s="420"/>
      <c r="NH32" s="420">
        <v>290.57017134942714</v>
      </c>
      <c r="NI32" s="420">
        <v>317.99236197911927</v>
      </c>
      <c r="NJ32" s="420">
        <v>348.11207788366704</v>
      </c>
      <c r="NK32" s="420">
        <v>381.20068529831502</v>
      </c>
      <c r="NL32" s="420">
        <v>417.55722858398536</v>
      </c>
      <c r="NM32" s="420">
        <v>457.51127828068678</v>
      </c>
      <c r="NN32" s="420">
        <v>501.42607391323594</v>
      </c>
      <c r="NO32" s="420">
        <v>549.70199216952369</v>
      </c>
      <c r="NP32" s="420">
        <v>602.78037426040601</v>
      </c>
      <c r="NQ32" s="420">
        <v>661.1477497919069</v>
      </c>
      <c r="NR32" s="420">
        <v>725.34049836928705</v>
      </c>
      <c r="NS32" s="420">
        <v>795.94999444730149</v>
      </c>
      <c r="NT32" s="420">
        <v>873.62828568370639</v>
      </c>
      <c r="NU32" s="420">
        <v>959.09436029091069</v>
      </c>
      <c r="NV32" s="420">
        <v>1053.1410646650231</v>
      </c>
      <c r="NW32" s="420">
        <v>1156.6427389596647</v>
      </c>
      <c r="NX32" s="420">
        <v>1270.5636453269196</v>
      </c>
      <c r="NY32" s="420">
        <v>1395.952286680611</v>
      </c>
      <c r="NZ32" s="420">
        <v>1533.9819653539419</v>
      </c>
      <c r="OA32" s="420">
        <v>1685.9501106311334</v>
      </c>
      <c r="OB32" s="420">
        <v>1853.279513443905</v>
      </c>
      <c r="OC32" s="420">
        <v>2037.5383380082112</v>
      </c>
      <c r="OD32" s="420">
        <v>2240.4546260562547</v>
      </c>
      <c r="OE32" s="420">
        <v>2463.932070536016</v>
      </c>
      <c r="OF32" s="420">
        <v>2710.0670889733369</v>
      </c>
      <c r="OG32" s="420">
        <v>2981.1671859851599</v>
      </c>
      <c r="OH32" s="420">
        <v>3279.7705305791528</v>
      </c>
      <c r="OI32" s="420">
        <v>3608.6665763033893</v>
      </c>
      <c r="OJ32" s="420">
        <v>3970.9174058163276</v>
      </c>
      <c r="OK32" s="420">
        <v>4369.879264196582</v>
      </c>
      <c r="OL32" s="420"/>
      <c r="OM32" s="420">
        <v>329.81819763713662</v>
      </c>
      <c r="ON32" s="420">
        <v>362.28427906265057</v>
      </c>
      <c r="OO32" s="420">
        <v>397.94405410671925</v>
      </c>
      <c r="OP32" s="420">
        <v>437.11880265571517</v>
      </c>
      <c r="OQ32" s="420">
        <v>480.16257368780543</v>
      </c>
      <c r="OR32" s="420">
        <v>527.46555718204195</v>
      </c>
      <c r="OS32" s="420">
        <v>579.45780499492764</v>
      </c>
      <c r="OT32" s="420">
        <v>636.61333695680582</v>
      </c>
      <c r="OU32" s="420">
        <v>699.45467221582169</v>
      </c>
      <c r="OV32" s="420">
        <v>768.5578300265413</v>
      </c>
      <c r="OW32" s="420">
        <v>844.55784878449447</v>
      </c>
      <c r="OX32" s="420">
        <v>928.15487719261671</v>
      </c>
      <c r="OY32" s="420">
        <v>1020.1208970606732</v>
      </c>
      <c r="OZ32" s="420">
        <v>1121.3071434399874</v>
      </c>
      <c r="PA32" s="420">
        <v>1232.6522946441034</v>
      </c>
      <c r="PB32" s="420">
        <v>1355.1915122691316</v>
      </c>
      <c r="PC32" s="420">
        <v>1490.0664196801729</v>
      </c>
      <c r="PD32" s="420">
        <v>1635.7222805568936</v>
      </c>
      <c r="PE32" s="420">
        <v>1793.6078482332509</v>
      </c>
      <c r="PF32" s="420">
        <v>1965.9337031318742</v>
      </c>
      <c r="PG32" s="420">
        <v>2153.5689010679594</v>
      </c>
      <c r="PH32" s="420">
        <v>2357.2208607608618</v>
      </c>
      <c r="PI32" s="420">
        <v>2577.313062926954</v>
      </c>
      <c r="PJ32" s="420">
        <v>2813.805205419781</v>
      </c>
      <c r="PK32" s="420">
        <v>3065.930646454708</v>
      </c>
      <c r="PL32" s="420">
        <v>3331.815105777418</v>
      </c>
      <c r="PM32" s="420">
        <v>3607.9250489203218</v>
      </c>
      <c r="PN32" s="420">
        <v>3888.2719318583258</v>
      </c>
      <c r="PO32" s="420">
        <v>4163.2666390229433</v>
      </c>
      <c r="PP32" s="420">
        <v>4418.072863233052</v>
      </c>
      <c r="PQ32" s="420"/>
      <c r="PR32" s="420">
        <v>32.489938344490511</v>
      </c>
      <c r="PS32" s="420">
        <v>35.555332282127026</v>
      </c>
      <c r="PT32" s="420">
        <v>38.922269511319776</v>
      </c>
      <c r="PU32" s="420">
        <v>42.621084749802854</v>
      </c>
      <c r="PV32" s="420">
        <v>46.685206718987985</v>
      </c>
      <c r="PW32" s="420">
        <v>51.151476514067042</v>
      </c>
      <c r="PX32" s="420">
        <v>56.060498923049977</v>
      </c>
      <c r="PY32" s="420">
        <v>61.457030117622793</v>
      </c>
      <c r="PZ32" s="420">
        <v>67.390405495181781</v>
      </c>
      <c r="QA32" s="420">
        <v>73.915011845058245</v>
      </c>
      <c r="QB32" s="420">
        <v>81.09080844667109</v>
      </c>
      <c r="QC32" s="420">
        <v>88.983902187429592</v>
      </c>
      <c r="QD32" s="420">
        <v>97.667182318383368</v>
      </c>
      <c r="QE32" s="420">
        <v>107.22102105112269</v>
      </c>
      <c r="QF32" s="420">
        <v>117.73404684603996</v>
      </c>
      <c r="QG32" s="420">
        <v>129.30399795616324</v>
      </c>
      <c r="QH32" s="420">
        <v>142.03866457940956</v>
      </c>
      <c r="QI32" s="420">
        <v>156.05692884307228</v>
      </c>
      <c r="QJ32" s="420">
        <v>171.48991280624733</v>
      </c>
      <c r="QK32" s="420">
        <v>188.48224572822463</v>
      </c>
      <c r="QL32" s="420">
        <v>207.19346302411481</v>
      </c>
      <c r="QM32" s="420">
        <v>227.79955062473536</v>
      </c>
      <c r="QN32" s="420">
        <v>250.49464988884949</v>
      </c>
      <c r="QO32" s="420">
        <v>275.49293979638173</v>
      </c>
      <c r="QP32" s="420">
        <v>303.03071489682543</v>
      </c>
      <c r="QQ32" s="420">
        <v>333.36867941499565</v>
      </c>
      <c r="QR32" s="420">
        <v>366.7944800455835</v>
      </c>
      <c r="QS32" s="420">
        <v>403.62550231971386</v>
      </c>
      <c r="QT32" s="420">
        <v>444.21195802413393</v>
      </c>
      <c r="QU32" s="420">
        <v>488.94029402244246</v>
      </c>
      <c r="QV32" s="424"/>
      <c r="QW32" s="420">
        <v>14.671135690693944</v>
      </c>
      <c r="QX32" s="420">
        <v>14.671135690693944</v>
      </c>
      <c r="QY32" s="420">
        <v>14.671135690693944</v>
      </c>
      <c r="QZ32" s="420">
        <v>14.671135690693944</v>
      </c>
      <c r="RA32" s="420">
        <v>14.671135690693944</v>
      </c>
      <c r="RB32" s="420">
        <v>14.671135690693944</v>
      </c>
      <c r="RC32" s="420">
        <v>14.671135690693944</v>
      </c>
      <c r="RD32" s="420">
        <v>14.671135690693944</v>
      </c>
      <c r="RE32" s="420">
        <v>14.671135690693944</v>
      </c>
      <c r="RF32" s="420">
        <v>14.671135690693944</v>
      </c>
      <c r="RG32" s="420">
        <v>14.671135690693944</v>
      </c>
      <c r="RH32" s="420">
        <v>14.671135690693944</v>
      </c>
      <c r="RI32" s="420">
        <v>14.671135690693944</v>
      </c>
      <c r="RJ32" s="420">
        <v>14.671135690693944</v>
      </c>
      <c r="RK32" s="420">
        <v>14.671135690693944</v>
      </c>
      <c r="RL32" s="420">
        <v>14.671135690693944</v>
      </c>
      <c r="RM32" s="420">
        <v>14.671135690693944</v>
      </c>
      <c r="RN32" s="420">
        <v>17.560429896624893</v>
      </c>
      <c r="RO32" s="420">
        <v>23.277390339374779</v>
      </c>
      <c r="RP32" s="420">
        <v>31.125025454510808</v>
      </c>
      <c r="RQ32" s="420">
        <v>41.945950858847198</v>
      </c>
      <c r="RR32" s="420">
        <v>56.927656215040891</v>
      </c>
      <c r="RS32" s="420">
        <v>77.746627090448058</v>
      </c>
      <c r="RT32" s="420">
        <v>106.77348187696735</v>
      </c>
      <c r="RU32" s="420">
        <v>147.36516756943715</v>
      </c>
      <c r="RV32" s="420">
        <v>204.28143263400756</v>
      </c>
      <c r="RW32" s="420">
        <v>284.27877992900625</v>
      </c>
      <c r="RX32" s="420">
        <v>396.95797266549084</v>
      </c>
      <c r="RY32" s="420">
        <v>555.9738929580127</v>
      </c>
      <c r="RZ32" s="420">
        <v>780.76339054411926</v>
      </c>
      <c r="SA32" s="420"/>
      <c r="SB32" s="420">
        <v>17.818802653796567</v>
      </c>
      <c r="SC32" s="420">
        <v>20.884196591433081</v>
      </c>
      <c r="SD32" s="420">
        <v>24.251133820625832</v>
      </c>
      <c r="SE32" s="420">
        <v>27.94994905910891</v>
      </c>
      <c r="SF32" s="420">
        <v>32.01407102829404</v>
      </c>
      <c r="SG32" s="420">
        <v>36.480340823373098</v>
      </c>
      <c r="SH32" s="420">
        <v>41.389363232356033</v>
      </c>
      <c r="SI32" s="420">
        <v>46.785894426928849</v>
      </c>
      <c r="SJ32" s="420">
        <v>52.719269804487837</v>
      </c>
      <c r="SK32" s="420">
        <v>59.243876154364301</v>
      </c>
      <c r="SL32" s="420">
        <v>66.419672755977146</v>
      </c>
      <c r="SM32" s="420">
        <v>74.312766496735648</v>
      </c>
      <c r="SN32" s="420">
        <v>82.996046627689424</v>
      </c>
      <c r="SO32" s="420">
        <v>92.549885360428746</v>
      </c>
      <c r="SP32" s="420">
        <v>103.06291115534601</v>
      </c>
      <c r="SQ32" s="420">
        <v>114.6328622654693</v>
      </c>
      <c r="SR32" s="420">
        <v>127.36752888871561</v>
      </c>
      <c r="SS32" s="420">
        <v>138.49649894644739</v>
      </c>
      <c r="ST32" s="420">
        <v>148.21252246687254</v>
      </c>
      <c r="SU32" s="420">
        <v>157.35722027371381</v>
      </c>
      <c r="SV32" s="420">
        <v>165.24751216526761</v>
      </c>
      <c r="SW32" s="420">
        <v>170.87189440969448</v>
      </c>
      <c r="SX32" s="420">
        <v>172.74802279840145</v>
      </c>
      <c r="SY32" s="420">
        <v>168.71945791941437</v>
      </c>
      <c r="SZ32" s="420">
        <v>155.66554732738828</v>
      </c>
      <c r="TA32" s="420">
        <v>129.0872467809881</v>
      </c>
      <c r="TB32" s="420">
        <v>82.51570011657725</v>
      </c>
      <c r="TC32" s="420">
        <v>6.6675296542230171</v>
      </c>
      <c r="TD32" s="420">
        <v>-111.76193493387876</v>
      </c>
      <c r="TE32" s="420">
        <v>-291.8230965216768</v>
      </c>
      <c r="TF32" s="420"/>
      <c r="TG32" s="420">
        <v>3.8617086856471472</v>
      </c>
      <c r="TH32" s="420">
        <v>4.2260571269518508</v>
      </c>
      <c r="TI32" s="420">
        <v>4.6262465826578261</v>
      </c>
      <c r="TJ32" s="420">
        <v>5.0658825949396498</v>
      </c>
      <c r="TK32" s="420">
        <v>5.5489384549269323</v>
      </c>
      <c r="TL32" s="420">
        <v>6.0797930437299605</v>
      </c>
      <c r="TM32" s="420">
        <v>6.6632725897297931</v>
      </c>
      <c r="TN32" s="420">
        <v>7.3046967489720513</v>
      </c>
      <c r="TO32" s="420">
        <v>8.0099294578734508</v>
      </c>
      <c r="TP32" s="420">
        <v>8.7854350542396897</v>
      </c>
      <c r="TQ32" s="420">
        <v>9.6383402142639376</v>
      </c>
      <c r="TR32" s="420">
        <v>10.576502310237352</v>
      </c>
      <c r="TS32" s="420">
        <v>11.608584856718934</v>
      </c>
      <c r="TT32" s="420">
        <v>12.744140782504434</v>
      </c>
      <c r="TU32" s="420">
        <v>13.993704342588842</v>
      </c>
      <c r="TV32" s="420">
        <v>15.368892569194157</v>
      </c>
      <c r="TW32" s="420">
        <v>16.882517254670073</v>
      </c>
      <c r="TX32" s="420">
        <v>18.548708562597344</v>
      </c>
      <c r="TY32" s="420">
        <v>20.383051477752574</v>
      </c>
      <c r="TZ32" s="420">
        <v>22.402736431858841</v>
      </c>
      <c r="UA32" s="420">
        <v>24.626725581497325</v>
      </c>
      <c r="UB32" s="420">
        <v>27.075936368565994</v>
      </c>
      <c r="UC32" s="420">
        <v>29.773444163766712</v>
      </c>
      <c r="UD32" s="420">
        <v>32.7447059814615</v>
      </c>
      <c r="UE32" s="420">
        <v>36.017807461717602</v>
      </c>
      <c r="UF32" s="420">
        <v>39.623735544512499</v>
      </c>
      <c r="UG32" s="420">
        <v>43.596679514156563</v>
      </c>
      <c r="UH32" s="420">
        <v>47.974363371515793</v>
      </c>
      <c r="UI32" s="420">
        <v>52.798412800343641</v>
      </c>
      <c r="UJ32" s="420">
        <v>58.114760335010558</v>
      </c>
      <c r="UK32" s="420"/>
      <c r="UL32" s="420">
        <v>2.0676935501065605</v>
      </c>
      <c r="UM32" s="420">
        <v>2.0676935501065605</v>
      </c>
      <c r="UN32" s="420">
        <v>2.0676935501065605</v>
      </c>
      <c r="UO32" s="420">
        <v>2.0676935501065605</v>
      </c>
      <c r="UP32" s="420">
        <v>2.0676935501065605</v>
      </c>
      <c r="UQ32" s="420">
        <v>2.0676935501065605</v>
      </c>
      <c r="UR32" s="420">
        <v>2.0676935501065605</v>
      </c>
      <c r="US32" s="420">
        <v>2.0676935501065605</v>
      </c>
      <c r="UT32" s="420">
        <v>2.0676935501065605</v>
      </c>
      <c r="UU32" s="420">
        <v>2.0676935501065605</v>
      </c>
      <c r="UV32" s="420">
        <v>2.0676935501065605</v>
      </c>
      <c r="UW32" s="420">
        <v>2.0676935501065605</v>
      </c>
      <c r="UX32" s="420">
        <v>2.0676935501065605</v>
      </c>
      <c r="UY32" s="420">
        <v>2.0676935501065605</v>
      </c>
      <c r="UZ32" s="420">
        <v>2.0676935501065605</v>
      </c>
      <c r="VA32" s="420">
        <v>2.0676935501065605</v>
      </c>
      <c r="VB32" s="420">
        <v>2.0676935501065605</v>
      </c>
      <c r="VC32" s="420">
        <v>2.4748995851344522</v>
      </c>
      <c r="VD32" s="420">
        <v>3.2806260457782881</v>
      </c>
      <c r="VE32" s="420">
        <v>4.3866416163008326</v>
      </c>
      <c r="VF32" s="420">
        <v>5.9117013074141012</v>
      </c>
      <c r="VG32" s="420">
        <v>8.0231653540760117</v>
      </c>
      <c r="VH32" s="420">
        <v>10.957311197075818</v>
      </c>
      <c r="VI32" s="420">
        <v>15.048244693112947</v>
      </c>
      <c r="VJ32" s="420">
        <v>20.769081066231013</v>
      </c>
      <c r="VK32" s="420">
        <v>28.790640995283859</v>
      </c>
      <c r="VL32" s="420">
        <v>40.065160058755175</v>
      </c>
      <c r="VM32" s="420">
        <v>55.945732971745727</v>
      </c>
      <c r="VN32" s="420">
        <v>78.356826406159627</v>
      </c>
      <c r="VO32" s="420">
        <v>110.03779535700311</v>
      </c>
      <c r="VP32" s="420"/>
      <c r="VQ32" s="420">
        <v>1.7940151355405867</v>
      </c>
      <c r="VR32" s="420">
        <v>2.1583635768452902</v>
      </c>
      <c r="VS32" s="420">
        <v>2.5585530325512655</v>
      </c>
      <c r="VT32" s="420">
        <v>2.9981890448330892</v>
      </c>
      <c r="VU32" s="420">
        <v>3.4812449048203717</v>
      </c>
      <c r="VV32" s="420">
        <v>4.0120994936234</v>
      </c>
      <c r="VW32" s="420">
        <v>4.5955790396232326</v>
      </c>
      <c r="VX32" s="420">
        <v>5.2370031988654908</v>
      </c>
      <c r="VY32" s="420">
        <v>5.9422359077668903</v>
      </c>
      <c r="VZ32" s="420">
        <v>6.7177415041331292</v>
      </c>
      <c r="WA32" s="420">
        <v>7.5706466641573771</v>
      </c>
      <c r="WB32" s="420">
        <v>8.5088087601307905</v>
      </c>
      <c r="WC32" s="420">
        <v>9.5408913066123731</v>
      </c>
      <c r="WD32" s="420">
        <v>10.676447232397873</v>
      </c>
      <c r="WE32" s="420">
        <v>11.92601079248228</v>
      </c>
      <c r="WF32" s="420">
        <v>13.301199019087598</v>
      </c>
      <c r="WG32" s="420">
        <v>14.814823704563512</v>
      </c>
      <c r="WH32" s="420">
        <v>16.073808977462892</v>
      </c>
      <c r="WI32" s="420">
        <v>17.102425431974286</v>
      </c>
      <c r="WJ32" s="420">
        <v>18.016094815558009</v>
      </c>
      <c r="WK32" s="420">
        <v>18.715024274083223</v>
      </c>
      <c r="WL32" s="420">
        <v>19.052771014489984</v>
      </c>
      <c r="WM32" s="420">
        <v>18.816132966690894</v>
      </c>
      <c r="WN32" s="420">
        <v>17.696461288348551</v>
      </c>
      <c r="WO32" s="420">
        <v>15.248726395486589</v>
      </c>
      <c r="WP32" s="420">
        <v>10.83309454922864</v>
      </c>
      <c r="WQ32" s="420">
        <v>3.5315194554013871</v>
      </c>
      <c r="WR32" s="420">
        <v>-7.9713696002299343</v>
      </c>
      <c r="WS32" s="420">
        <v>-25.558413605815986</v>
      </c>
      <c r="WT32" s="420">
        <v>-51.923035021992547</v>
      </c>
      <c r="WU32" s="420"/>
      <c r="WV32" s="420">
        <v>420.82347100675872</v>
      </c>
      <c r="WW32" s="420">
        <v>460.52775431938011</v>
      </c>
      <c r="WX32" s="420">
        <v>504.13775432700021</v>
      </c>
      <c r="WY32" s="420">
        <v>552.04637916854654</v>
      </c>
      <c r="WZ32" s="420">
        <v>604.68661183175459</v>
      </c>
      <c r="XA32" s="420">
        <v>662.53563381786569</v>
      </c>
      <c r="XB32" s="420">
        <v>726.11937557490319</v>
      </c>
      <c r="XC32" s="420">
        <v>796.01753803422082</v>
      </c>
      <c r="XD32" s="420">
        <v>872.86913420210954</v>
      </c>
      <c r="XE32" s="420">
        <v>957.37860485714953</v>
      </c>
      <c r="XF32" s="420">
        <v>1050.3225680346379</v>
      </c>
      <c r="XG32" s="420">
        <v>1152.5572681977733</v>
      </c>
      <c r="XH32" s="420">
        <v>1265.0267978622296</v>
      </c>
      <c r="XI32" s="420">
        <v>1388.7721720245627</v>
      </c>
      <c r="XJ32" s="420">
        <v>1524.9413441199881</v>
      </c>
      <c r="XK32" s="420">
        <v>1674.8002614843608</v>
      </c>
      <c r="XL32" s="420">
        <v>1839.7450685100453</v>
      </c>
      <c r="XM32" s="420">
        <v>2021.3155769663947</v>
      </c>
      <c r="XN32" s="420">
        <v>2221.2101354144024</v>
      </c>
      <c r="XO32" s="420">
        <v>2441.3020434047894</v>
      </c>
      <c r="XP32" s="420">
        <v>2683.6576713450127</v>
      </c>
      <c r="XQ32" s="420">
        <v>2950.5564637040056</v>
      </c>
      <c r="XR32" s="420">
        <v>3244.513021759059</v>
      </c>
      <c r="XS32" s="420">
        <v>3568.3014825612618</v>
      </c>
      <c r="XT32" s="420">
        <v>3924.9824334051432</v>
      </c>
      <c r="XU32" s="420">
        <v>4317.9326260601383</v>
      </c>
      <c r="XV32" s="420">
        <v>4750.8777826005471</v>
      </c>
      <c r="XW32" s="420">
        <v>5227.9288151321416</v>
      </c>
      <c r="XX32" s="420">
        <v>5753.6218153557793</v>
      </c>
      <c r="XY32" s="420">
        <v>6332.9622070668211</v>
      </c>
      <c r="XZ32" s="420"/>
      <c r="YA32" s="420">
        <v>0.11016763694252993</v>
      </c>
      <c r="YB32" s="420">
        <v>0.11016763694252993</v>
      </c>
      <c r="YC32" s="420">
        <v>0.11016763694252993</v>
      </c>
      <c r="YD32" s="420">
        <v>0.11016763694252993</v>
      </c>
      <c r="YE32" s="420">
        <v>0.11016763694252993</v>
      </c>
      <c r="YF32" s="420">
        <v>0.11016763694252993</v>
      </c>
      <c r="YG32" s="420">
        <v>0.11016763694252993</v>
      </c>
      <c r="YH32" s="420">
        <v>0.11016763694252993</v>
      </c>
      <c r="YI32" s="420">
        <v>0.11016763694252993</v>
      </c>
      <c r="YJ32" s="420">
        <v>0.11016763694252993</v>
      </c>
      <c r="YK32" s="420">
        <v>0.11016763694252993</v>
      </c>
      <c r="YL32" s="420">
        <v>0.11016763694252993</v>
      </c>
      <c r="YM32" s="420">
        <v>0.11016763694252993</v>
      </c>
      <c r="YN32" s="420">
        <v>0.11016763694252993</v>
      </c>
      <c r="YO32" s="420">
        <v>0.11016763694252993</v>
      </c>
      <c r="YP32" s="420">
        <v>0.11016763694252993</v>
      </c>
      <c r="YQ32" s="420">
        <v>0.11016763694252993</v>
      </c>
      <c r="YR32" s="420">
        <v>0.13186375657565833</v>
      </c>
      <c r="YS32" s="420">
        <v>0.17479322268857683</v>
      </c>
      <c r="YT32" s="420">
        <v>0.2337222268535476</v>
      </c>
      <c r="YU32" s="420">
        <v>0.31497808914397007</v>
      </c>
      <c r="YV32" s="420">
        <v>0.42747783771544795</v>
      </c>
      <c r="YW32" s="420">
        <v>0.58381044026739637</v>
      </c>
      <c r="YX32" s="420">
        <v>0.80177720624402105</v>
      </c>
      <c r="YY32" s="420">
        <v>1.1065859263412572</v>
      </c>
      <c r="YZ32" s="420">
        <v>1.5339782262935864</v>
      </c>
      <c r="ZA32" s="420">
        <v>2.1346896435256655</v>
      </c>
      <c r="ZB32" s="420">
        <v>2.9808136695098617</v>
      </c>
      <c r="ZC32" s="420">
        <v>4.174886749072539</v>
      </c>
      <c r="ZD32" s="420">
        <v>5.862862941281592</v>
      </c>
      <c r="ZE32" s="420"/>
      <c r="ZF32" s="420">
        <v>420.71330336981617</v>
      </c>
      <c r="ZG32" s="420">
        <v>460.41758668243756</v>
      </c>
      <c r="ZH32" s="420">
        <v>504.02758669005766</v>
      </c>
      <c r="ZI32" s="420">
        <v>551.93621153160404</v>
      </c>
      <c r="ZJ32" s="420">
        <v>604.5764441948121</v>
      </c>
      <c r="ZK32" s="420">
        <v>662.42546618092319</v>
      </c>
      <c r="ZL32" s="420">
        <v>726.0092079379607</v>
      </c>
      <c r="ZM32" s="420">
        <v>795.90737039727833</v>
      </c>
      <c r="ZN32" s="420">
        <v>872.75896656516704</v>
      </c>
      <c r="ZO32" s="420">
        <v>957.26843722020703</v>
      </c>
      <c r="ZP32" s="420">
        <v>1050.2124003976953</v>
      </c>
      <c r="ZQ32" s="420">
        <v>1152.4471005608307</v>
      </c>
      <c r="ZR32" s="420">
        <v>1264.916630225287</v>
      </c>
      <c r="ZS32" s="420">
        <v>1388.6620043876201</v>
      </c>
      <c r="ZT32" s="420">
        <v>1524.8311764830455</v>
      </c>
      <c r="ZU32" s="420">
        <v>1674.6900938474182</v>
      </c>
      <c r="ZV32" s="420">
        <v>1839.6349008731027</v>
      </c>
      <c r="ZW32" s="420">
        <v>2021.183713209819</v>
      </c>
      <c r="ZX32" s="420">
        <v>2221.0353421917139</v>
      </c>
      <c r="ZY32" s="420">
        <v>2441.068321177936</v>
      </c>
      <c r="ZZ32" s="420">
        <v>2683.3426932558687</v>
      </c>
      <c r="AAA32" s="420">
        <v>2950.1289858662903</v>
      </c>
      <c r="AAB32" s="420">
        <v>3243.9292113187917</v>
      </c>
      <c r="AAC32" s="420">
        <v>3567.4997053550178</v>
      </c>
      <c r="AAD32" s="420">
        <v>3923.8758474788019</v>
      </c>
      <c r="AAE32" s="420">
        <v>4316.3986478338447</v>
      </c>
      <c r="AAF32" s="420">
        <v>4748.7430929570219</v>
      </c>
      <c r="AAG32" s="420">
        <v>5224.9480014626315</v>
      </c>
      <c r="AAH32" s="420">
        <v>5749.4469286067069</v>
      </c>
      <c r="AAI32" s="420">
        <v>6327.0993441255396</v>
      </c>
      <c r="AAJ32" s="420"/>
      <c r="AAK32" s="420">
        <v>770.14431879629001</v>
      </c>
      <c r="AAL32" s="420">
        <v>845.74442591336651</v>
      </c>
      <c r="AAM32" s="420">
        <v>928.78132764995405</v>
      </c>
      <c r="AAN32" s="420">
        <v>1020.0031522912612</v>
      </c>
      <c r="AAO32" s="420">
        <v>1120.234333815732</v>
      </c>
      <c r="AAP32" s="420">
        <v>1230.3834636799616</v>
      </c>
      <c r="AAQ32" s="420">
        <v>1351.4519552048675</v>
      </c>
      <c r="AAR32" s="420">
        <v>1484.5436049798786</v>
      </c>
      <c r="AAS32" s="420">
        <v>1630.8751444932434</v>
      </c>
      <c r="AAT32" s="420">
        <v>1791.7878849052458</v>
      </c>
      <c r="AAU32" s="420">
        <v>1968.7605686023244</v>
      </c>
      <c r="AAV32" s="420">
        <v>2163.4235530103138</v>
      </c>
      <c r="AAW32" s="420">
        <v>2377.574465220262</v>
      </c>
      <c r="AAX32" s="420">
        <v>2613.1954804204343</v>
      </c>
      <c r="AAY32" s="420">
        <v>2872.4723930749769</v>
      </c>
      <c r="AAZ32" s="420">
        <v>3157.815667401107</v>
      </c>
      <c r="ABA32" s="420">
        <v>3471.8836731465544</v>
      </c>
      <c r="ABB32" s="420">
        <v>3811.4763016906227</v>
      </c>
      <c r="ABC32" s="420">
        <v>4179.958138323811</v>
      </c>
      <c r="ABD32" s="420">
        <v>4582.3753393990819</v>
      </c>
      <c r="ABE32" s="420">
        <v>5020.874130763179</v>
      </c>
      <c r="ABF32" s="420">
        <v>5497.2745120513373</v>
      </c>
      <c r="ABG32" s="420">
        <v>6012.8064300108381</v>
      </c>
      <c r="ABH32" s="420">
        <v>6567.7208299825616</v>
      </c>
      <c r="ABI32" s="420">
        <v>7160.7207676563849</v>
      </c>
      <c r="ABJ32" s="420">
        <v>7788.1340949414789</v>
      </c>
      <c r="ABK32" s="420">
        <v>8442.7153614493218</v>
      </c>
      <c r="ABL32" s="420">
        <v>9111.9160933749499</v>
      </c>
      <c r="ABM32" s="420">
        <v>9775.3932190899559</v>
      </c>
      <c r="ABN32" s="420">
        <v>10401.426075814921</v>
      </c>
      <c r="ABQ32" s="344"/>
      <c r="ABR32" s="344"/>
      <c r="ABS32" s="344"/>
      <c r="ABT32" s="344"/>
      <c r="ABU32" s="344"/>
      <c r="ABV32" s="344"/>
      <c r="ABW32" s="344"/>
      <c r="ABX32" s="344"/>
      <c r="ABY32" s="344"/>
      <c r="ABZ32" s="344"/>
      <c r="ACA32" s="344"/>
    </row>
    <row r="33" spans="4:755" hidden="1" outlineLevel="1" x14ac:dyDescent="0.25">
      <c r="D33" s="431" t="b">
        <v>1</v>
      </c>
      <c r="E33" s="416"/>
      <c r="F33" s="417">
        <v>463</v>
      </c>
      <c r="G33" s="417">
        <v>22005286</v>
      </c>
      <c r="H33" s="417" t="s">
        <v>1756</v>
      </c>
      <c r="I33" s="417" t="s">
        <v>253</v>
      </c>
      <c r="J33" s="417">
        <v>11</v>
      </c>
      <c r="K33" s="417" t="s">
        <v>299</v>
      </c>
      <c r="L33" s="417" t="s">
        <v>300</v>
      </c>
      <c r="M33" s="417" t="s">
        <v>253</v>
      </c>
      <c r="N33" s="417" t="s">
        <v>301</v>
      </c>
      <c r="O33" s="417" t="s">
        <v>1760</v>
      </c>
      <c r="P33" s="417" t="s">
        <v>1761</v>
      </c>
      <c r="Q33" s="417" t="s">
        <v>302</v>
      </c>
      <c r="R33" s="417" t="s">
        <v>298</v>
      </c>
      <c r="S33" s="418"/>
      <c r="T33" s="417">
        <v>3.3587260147591502E-2</v>
      </c>
      <c r="U33" s="417">
        <v>2190</v>
      </c>
      <c r="V33" s="418"/>
      <c r="W33" s="419">
        <v>9.9</v>
      </c>
      <c r="X33" s="417">
        <v>8.8018665792934641E-3</v>
      </c>
      <c r="Y33" s="417">
        <v>8.3023539161150616E-4</v>
      </c>
      <c r="Z33" s="417">
        <v>7.9716311876819584E-3</v>
      </c>
      <c r="AA33" s="420">
        <v>48.866895651500386</v>
      </c>
      <c r="AB33" s="420">
        <v>265.67532531568196</v>
      </c>
      <c r="AC33" s="420">
        <v>314.54222096718235</v>
      </c>
      <c r="AD33" s="420">
        <v>29.698558463103669</v>
      </c>
      <c r="AE33" s="420">
        <v>3.5299291722914306</v>
      </c>
      <c r="AF33" s="420">
        <v>384.66833404932527</v>
      </c>
      <c r="AG33" s="418"/>
      <c r="AH33" s="419">
        <v>13.794599771382265</v>
      </c>
      <c r="AI33" s="417">
        <v>2.1906452910007958E-2</v>
      </c>
      <c r="AJ33" s="417">
        <v>2.0663244945504948E-3</v>
      </c>
      <c r="AK33" s="417">
        <v>1.9840128415457462E-2</v>
      </c>
      <c r="AL33" s="420">
        <v>121.62196947704653</v>
      </c>
      <c r="AM33" s="420">
        <v>661.22383825615827</v>
      </c>
      <c r="AN33" s="420">
        <v>782.84580773320477</v>
      </c>
      <c r="AO33" s="420">
        <v>73.915011845058245</v>
      </c>
      <c r="AP33" s="420">
        <v>8.7854350542396897</v>
      </c>
      <c r="AQ33" s="420">
        <v>957.37860485714953</v>
      </c>
      <c r="AR33" s="418"/>
      <c r="AS33" s="417">
        <v>5.1679359468684138E-3</v>
      </c>
      <c r="AT33" s="421">
        <v>2.3777645078569732E-7</v>
      </c>
      <c r="AU33" s="417">
        <v>5.167698170417628E-3</v>
      </c>
      <c r="AV33" s="420">
        <v>28.423778484824208</v>
      </c>
      <c r="AW33" s="420">
        <v>7.6088464251423141E-2</v>
      </c>
      <c r="AX33" s="420">
        <v>28.499866949075631</v>
      </c>
      <c r="AY33" s="420">
        <v>14.671135690693944</v>
      </c>
      <c r="AZ33" s="420">
        <v>2.0676935501065605</v>
      </c>
      <c r="BA33" s="420">
        <v>0.11016763694252993</v>
      </c>
      <c r="BB33" s="418"/>
      <c r="BC33" s="420">
        <v>732.4390426519027</v>
      </c>
      <c r="BD33" s="420">
        <v>1822.9248594896521</v>
      </c>
      <c r="BE33" s="420">
        <v>45.348863826818665</v>
      </c>
      <c r="BF33" s="420">
        <v>1777.5759956628335</v>
      </c>
      <c r="BG33" s="420"/>
      <c r="BH33" s="422">
        <v>3.3174243752227668E-2</v>
      </c>
      <c r="BI33" s="420"/>
      <c r="BJ33" s="423">
        <v>10.233933382094852</v>
      </c>
      <c r="BK33" s="423">
        <v>10.57913055243994</v>
      </c>
      <c r="BL33" s="423">
        <v>10.935971445874209</v>
      </c>
      <c r="BM33" s="423">
        <v>11.304848812683653</v>
      </c>
      <c r="BN33" s="423">
        <v>11.686168650874608</v>
      </c>
      <c r="BO33" s="423">
        <v>12.080350653027882</v>
      </c>
      <c r="BP33" s="423">
        <v>12.487828668225594</v>
      </c>
      <c r="BQ33" s="423">
        <v>12.909051179559093</v>
      </c>
      <c r="BR33" s="423">
        <v>13.344481797743509</v>
      </c>
      <c r="BS33" s="423">
        <v>13.794599771382265</v>
      </c>
      <c r="BT33" s="423">
        <v>14.25990051444313</v>
      </c>
      <c r="BU33" s="423">
        <v>14.740896151526377</v>
      </c>
      <c r="BV33" s="423">
        <v>15.238116081525186</v>
      </c>
      <c r="BW33" s="423">
        <v>15.752107560298688</v>
      </c>
      <c r="BX33" s="423">
        <v>16.283436302998933</v>
      </c>
      <c r="BY33" s="423">
        <v>16.832687106714747</v>
      </c>
      <c r="BZ33" s="423">
        <v>17.400464494117745</v>
      </c>
      <c r="CA33" s="423">
        <v>17.987393378818972</v>
      </c>
      <c r="CB33" s="423">
        <v>18.594119753168425</v>
      </c>
      <c r="CC33" s="423">
        <v>19.22131139925451</v>
      </c>
      <c r="CD33" s="423">
        <v>19.869658623885961</v>
      </c>
      <c r="CE33" s="423">
        <v>20.539875018365198</v>
      </c>
      <c r="CF33" s="423">
        <v>21.232698243889264</v>
      </c>
      <c r="CG33" s="423">
        <v>21.948890843442939</v>
      </c>
      <c r="CH33" s="423">
        <v>22.689241081077451</v>
      </c>
      <c r="CI33" s="423">
        <v>23.45456380949863</v>
      </c>
      <c r="CJ33" s="423">
        <v>24.245701366919381</v>
      </c>
      <c r="CK33" s="423">
        <v>25.063524504163539</v>
      </c>
      <c r="CL33" s="423">
        <v>25.908933343041575</v>
      </c>
      <c r="CM33" s="423">
        <v>26.782858367052885</v>
      </c>
      <c r="CN33" s="420"/>
      <c r="CO33" s="417">
        <v>9.6291576856485112E-3</v>
      </c>
      <c r="CP33" s="417">
        <v>1.0537659304862524E-2</v>
      </c>
      <c r="CQ33" s="417">
        <v>1.1535530373555246E-2</v>
      </c>
      <c r="CR33" s="417">
        <v>1.2631761299074154E-2</v>
      </c>
      <c r="CS33" s="417">
        <v>1.3836259469555547E-2</v>
      </c>
      <c r="CT33" s="417">
        <v>1.5159943610395354E-2</v>
      </c>
      <c r="CU33" s="417">
        <v>1.6614847905912264E-2</v>
      </c>
      <c r="CV33" s="417">
        <v>1.8214236900655448E-2</v>
      </c>
      <c r="CW33" s="417">
        <v>1.9972732300458148E-2</v>
      </c>
      <c r="CX33" s="417">
        <v>2.1906452910007958E-2</v>
      </c>
      <c r="CY33" s="417">
        <v>2.4033169072545338E-2</v>
      </c>
      <c r="CZ33" s="417">
        <v>2.6372473119586015E-2</v>
      </c>
      <c r="DA33" s="417">
        <v>2.8945967495693101E-2</v>
      </c>
      <c r="DB33" s="417">
        <v>3.1777472396852871E-2</v>
      </c>
      <c r="DC33" s="417">
        <v>3.4893254952645718E-2</v>
      </c>
      <c r="DD33" s="417">
        <v>3.8322282194044391E-2</v>
      </c>
      <c r="DE33" s="417">
        <v>4.2096500282402138E-2</v>
      </c>
      <c r="DF33" s="417">
        <v>4.6251142733325389E-2</v>
      </c>
      <c r="DG33" s="417">
        <v>5.0825070654204239E-2</v>
      </c>
      <c r="DH33" s="417">
        <v>5.586114832901775E-2</v>
      </c>
      <c r="DI33" s="417">
        <v>6.1406657831750103E-2</v>
      </c>
      <c r="DJ33" s="417">
        <v>6.7513756733780128E-2</v>
      </c>
      <c r="DK33" s="417">
        <v>7.4239983394738349E-2</v>
      </c>
      <c r="DL33" s="417">
        <v>8.1648814794752431E-2</v>
      </c>
      <c r="DM33" s="417">
        <v>8.981028238335019E-2</v>
      </c>
      <c r="DN33" s="417">
        <v>9.8801651991677217E-2</v>
      </c>
      <c r="DO33" s="417">
        <v>0.10870817448575759</v>
      </c>
      <c r="DP33" s="417">
        <v>0.11962391453551899</v>
      </c>
      <c r="DQ33" s="417">
        <v>0.13165266564411321</v>
      </c>
      <c r="DR33" s="417">
        <v>0.1449089604322939</v>
      </c>
      <c r="DS33" s="424"/>
      <c r="DT33" s="425">
        <v>9.0826956191774548E-4</v>
      </c>
      <c r="DU33" s="425">
        <v>9.9396390763553341E-4</v>
      </c>
      <c r="DV33" s="425">
        <v>1.0880880198372452E-3</v>
      </c>
      <c r="DW33" s="425">
        <v>1.1914899180080201E-3</v>
      </c>
      <c r="DX33" s="425">
        <v>1.30510411577574E-3</v>
      </c>
      <c r="DY33" s="425">
        <v>1.429960521077932E-3</v>
      </c>
      <c r="DZ33" s="425">
        <v>1.567194257429648E-3</v>
      </c>
      <c r="EA33" s="425">
        <v>1.7180565019805471E-3</v>
      </c>
      <c r="EB33" s="425">
        <v>1.8839264460145545E-3</v>
      </c>
      <c r="EC33" s="425">
        <v>2.0663244945504948E-3</v>
      </c>
      <c r="ED33" s="425">
        <v>2.2669268338548075E-3</v>
      </c>
      <c r="EE33" s="425">
        <v>2.4875815090986027E-3</v>
      </c>
      <c r="EF33" s="425">
        <v>2.730326169212368E-3</v>
      </c>
      <c r="EG33" s="425">
        <v>2.9974076523598815E-3</v>
      </c>
      <c r="EH33" s="425">
        <v>3.2913036035289831E-3</v>
      </c>
      <c r="EI33" s="425">
        <v>3.6147463356997378E-3</v>
      </c>
      <c r="EJ33" s="425">
        <v>3.9707491680974092E-3</v>
      </c>
      <c r="EK33" s="425">
        <v>4.362635499385671E-3</v>
      </c>
      <c r="EL33" s="425">
        <v>4.7940709005455965E-3</v>
      </c>
      <c r="EM33" s="425">
        <v>5.2690985418837356E-3</v>
      </c>
      <c r="EN33" s="425">
        <v>5.7921783014108158E-3</v>
      </c>
      <c r="EO33" s="425">
        <v>6.3682299380563032E-3</v>
      </c>
      <c r="EP33" s="425">
        <v>7.0026807531897188E-3</v>
      </c>
      <c r="EQ33" s="425">
        <v>7.7015182081046673E-3</v>
      </c>
      <c r="ER33" s="425">
        <v>8.4713480139193102E-3</v>
      </c>
      <c r="ES33" s="425">
        <v>9.3194582642444727E-3</v>
      </c>
      <c r="ET33" s="425">
        <v>1.0253890240494798E-2</v>
      </c>
      <c r="EU33" s="425">
        <v>1.1283516585463851E-2</v>
      </c>
      <c r="EV33" s="425">
        <v>1.2418127613394564E-2</v>
      </c>
      <c r="EW33" s="425">
        <v>1.3668526604975981E-2</v>
      </c>
      <c r="EX33" s="420"/>
      <c r="EY33" s="420">
        <v>801.28129338069652</v>
      </c>
      <c r="EZ33" s="420">
        <v>876.88140049777314</v>
      </c>
      <c r="FA33" s="420">
        <v>959.91830223436068</v>
      </c>
      <c r="FB33" s="420">
        <v>1051.1401268756676</v>
      </c>
      <c r="FC33" s="420">
        <v>1151.3713084001386</v>
      </c>
      <c r="FD33" s="420">
        <v>1261.5204382643683</v>
      </c>
      <c r="FE33" s="420">
        <v>1382.5889297892741</v>
      </c>
      <c r="FF33" s="420">
        <v>1515.6805795642852</v>
      </c>
      <c r="FG33" s="420">
        <v>1662.0121190776501</v>
      </c>
      <c r="FH33" s="420">
        <v>1822.9248594896524</v>
      </c>
      <c r="FI33" s="420">
        <v>1999.8975431867309</v>
      </c>
      <c r="FJ33" s="420">
        <v>2194.5605275947205</v>
      </c>
      <c r="FK33" s="420">
        <v>2408.7114398046683</v>
      </c>
      <c r="FL33" s="420">
        <v>2644.3324550048405</v>
      </c>
      <c r="FM33" s="420">
        <v>2903.6093676593837</v>
      </c>
      <c r="FN33" s="420">
        <v>3188.9526419855133</v>
      </c>
      <c r="FO33" s="420">
        <v>3503.0206477309612</v>
      </c>
      <c r="FP33" s="420">
        <v>3848.7453087334306</v>
      </c>
      <c r="FQ33" s="420">
        <v>4229.3604154664172</v>
      </c>
      <c r="FR33" s="420">
        <v>4648.4328789753017</v>
      </c>
      <c r="FS33" s="420">
        <v>5109.8972325424875</v>
      </c>
      <c r="FT33" s="420">
        <v>5618.093719377046</v>
      </c>
      <c r="FU33" s="420">
        <v>6177.8103399177007</v>
      </c>
      <c r="FV33" s="420">
        <v>6794.3292713181945</v>
      </c>
      <c r="FW33" s="420">
        <v>7473.4781147339472</v>
      </c>
      <c r="FX33" s="420">
        <v>8221.6864735774361</v>
      </c>
      <c r="FY33" s="420">
        <v>9046.0484184225606</v>
      </c>
      <c r="FZ33" s="420">
        <v>9954.3914522391624</v>
      </c>
      <c r="GA33" s="420">
        <v>10955.352653696507</v>
      </c>
      <c r="GB33" s="420">
        <v>12058.462747026942</v>
      </c>
      <c r="GC33" s="420"/>
      <c r="GD33" s="420">
        <v>31.137693858170191</v>
      </c>
      <c r="GE33" s="420">
        <v>31.137693858170191</v>
      </c>
      <c r="GF33" s="420">
        <v>31.137693858170191</v>
      </c>
      <c r="GG33" s="420">
        <v>31.137693858170191</v>
      </c>
      <c r="GH33" s="420">
        <v>31.137693858170191</v>
      </c>
      <c r="GI33" s="420">
        <v>31.137693858170191</v>
      </c>
      <c r="GJ33" s="420">
        <v>31.137693858170191</v>
      </c>
      <c r="GK33" s="420">
        <v>31.137693858170191</v>
      </c>
      <c r="GL33" s="420">
        <v>31.137693858170191</v>
      </c>
      <c r="GM33" s="420">
        <v>31.137693858170191</v>
      </c>
      <c r="GN33" s="420">
        <v>31.137693858170191</v>
      </c>
      <c r="GO33" s="420">
        <v>31.137693858170191</v>
      </c>
      <c r="GP33" s="420">
        <v>31.137693858170191</v>
      </c>
      <c r="GQ33" s="420">
        <v>31.137693858170191</v>
      </c>
      <c r="GR33" s="420">
        <v>31.137693858170191</v>
      </c>
      <c r="GS33" s="420">
        <v>31.137693858170191</v>
      </c>
      <c r="GT33" s="420">
        <v>31.137693858170191</v>
      </c>
      <c r="GU33" s="420">
        <v>37.269867968421863</v>
      </c>
      <c r="GV33" s="420">
        <v>49.40341835051877</v>
      </c>
      <c r="GW33" s="420">
        <v>66.059065525858472</v>
      </c>
      <c r="GX33" s="420">
        <v>89.025158240551747</v>
      </c>
      <c r="GY33" s="420">
        <v>120.82199828684558</v>
      </c>
      <c r="GZ33" s="420">
        <v>165.00772154832319</v>
      </c>
      <c r="HA33" s="420">
        <v>226.61367606086364</v>
      </c>
      <c r="HB33" s="420">
        <v>312.76457186921726</v>
      </c>
      <c r="HC33" s="420">
        <v>433.56239383028134</v>
      </c>
      <c r="HD33" s="420">
        <v>603.34699415385512</v>
      </c>
      <c r="HE33" s="420">
        <v>842.49482030612319</v>
      </c>
      <c r="HF33" s="420">
        <v>1179.9866920352122</v>
      </c>
      <c r="HG33" s="420">
        <v>1657.0749492727127</v>
      </c>
      <c r="HH33" s="420"/>
      <c r="HI33" s="420">
        <v>53.459915530121577</v>
      </c>
      <c r="HJ33" s="420">
        <v>58.50380632594343</v>
      </c>
      <c r="HK33" s="420">
        <v>64.043865465464336</v>
      </c>
      <c r="HL33" s="420">
        <v>70.130006599812248</v>
      </c>
      <c r="HM33" s="420">
        <v>76.817234346232183</v>
      </c>
      <c r="HN33" s="420">
        <v>84.166168143767308</v>
      </c>
      <c r="HO33" s="420">
        <v>92.243620324103759</v>
      </c>
      <c r="HP33" s="420">
        <v>101.12323402969427</v>
      </c>
      <c r="HQ33" s="420">
        <v>110.88618719782781</v>
      </c>
      <c r="HR33" s="420">
        <v>121.62196947704653</v>
      </c>
      <c r="HS33" s="420">
        <v>133.42923965761952</v>
      </c>
      <c r="HT33" s="420">
        <v>146.41677198772732</v>
      </c>
      <c r="HU33" s="420">
        <v>160.70450061937888</v>
      </c>
      <c r="HV33" s="420">
        <v>176.42467239148871</v>
      </c>
      <c r="HW33" s="420">
        <v>193.72311922149237</v>
      </c>
      <c r="HX33" s="420">
        <v>212.76066255187899</v>
      </c>
      <c r="HY33" s="420">
        <v>233.71466359566534</v>
      </c>
      <c r="HZ33" s="420">
        <v>256.78073455795175</v>
      </c>
      <c r="IA33" s="420">
        <v>282.17462759342345</v>
      </c>
      <c r="IB33" s="420">
        <v>310.13432000763368</v>
      </c>
      <c r="IC33" s="420">
        <v>340.92231614040156</v>
      </c>
      <c r="ID33" s="420">
        <v>374.82818850172168</v>
      </c>
      <c r="IE33" s="420">
        <v>412.17138308531526</v>
      </c>
      <c r="IF33" s="420">
        <v>453.304316385596</v>
      </c>
      <c r="IG33" s="420">
        <v>498.61579451608162</v>
      </c>
      <c r="IH33" s="420">
        <v>548.53478799955917</v>
      </c>
      <c r="II33" s="420">
        <v>603.53459930393888</v>
      </c>
      <c r="IJ33" s="420">
        <v>664.13746406735947</v>
      </c>
      <c r="IK33" s="420">
        <v>730.9196312299897</v>
      </c>
      <c r="IL33" s="420">
        <v>804.51697201035336</v>
      </c>
      <c r="IM33" s="420"/>
      <c r="IN33" s="420">
        <v>14.211889242412104</v>
      </c>
      <c r="IO33" s="420">
        <v>14.211889242412104</v>
      </c>
      <c r="IP33" s="420">
        <v>14.211889242412104</v>
      </c>
      <c r="IQ33" s="420">
        <v>14.211889242412104</v>
      </c>
      <c r="IR33" s="420">
        <v>14.211889242412104</v>
      </c>
      <c r="IS33" s="420">
        <v>14.211889242412104</v>
      </c>
      <c r="IT33" s="420">
        <v>14.211889242412104</v>
      </c>
      <c r="IU33" s="420">
        <v>14.211889242412104</v>
      </c>
      <c r="IV33" s="420">
        <v>14.211889242412104</v>
      </c>
      <c r="IW33" s="420">
        <v>14.211889242412104</v>
      </c>
      <c r="IX33" s="420">
        <v>14.211889242412104</v>
      </c>
      <c r="IY33" s="420">
        <v>14.211889242412104</v>
      </c>
      <c r="IZ33" s="420">
        <v>14.211889242412104</v>
      </c>
      <c r="JA33" s="420">
        <v>14.211889242412104</v>
      </c>
      <c r="JB33" s="420">
        <v>14.211889242412104</v>
      </c>
      <c r="JC33" s="420">
        <v>14.211889242412104</v>
      </c>
      <c r="JD33" s="420">
        <v>14.211889242412104</v>
      </c>
      <c r="JE33" s="420">
        <v>17.010740681669112</v>
      </c>
      <c r="JF33" s="420">
        <v>22.548744714114239</v>
      </c>
      <c r="JG33" s="420">
        <v>30.15072750689297</v>
      </c>
      <c r="JH33" s="420">
        <v>40.632928516347199</v>
      </c>
      <c r="JI33" s="420">
        <v>55.145665749071007</v>
      </c>
      <c r="JJ33" s="420">
        <v>75.312946214615863</v>
      </c>
      <c r="JK33" s="420">
        <v>103.43118150183099</v>
      </c>
      <c r="JL33" s="420">
        <v>142.75223703471036</v>
      </c>
      <c r="JM33" s="420">
        <v>197.88686820730115</v>
      </c>
      <c r="JN33" s="420">
        <v>275.38008096276991</v>
      </c>
      <c r="JO33" s="420">
        <v>384.53210851242306</v>
      </c>
      <c r="JP33" s="420">
        <v>538.57039802337363</v>
      </c>
      <c r="JQ33" s="420">
        <v>756.32337297388335</v>
      </c>
      <c r="JR33" s="420"/>
      <c r="JS33" s="420">
        <v>39.248026287709472</v>
      </c>
      <c r="JT33" s="420">
        <v>44.291917083531324</v>
      </c>
      <c r="JU33" s="420">
        <v>49.83197622305223</v>
      </c>
      <c r="JV33" s="420">
        <v>55.918117357400142</v>
      </c>
      <c r="JW33" s="420">
        <v>62.605345103820078</v>
      </c>
      <c r="JX33" s="420">
        <v>69.95427890135521</v>
      </c>
      <c r="JY33" s="420">
        <v>78.03173108169166</v>
      </c>
      <c r="JZ33" s="420">
        <v>86.911344787282175</v>
      </c>
      <c r="KA33" s="420">
        <v>96.67429795541571</v>
      </c>
      <c r="KB33" s="420">
        <v>107.41008023463444</v>
      </c>
      <c r="KC33" s="420">
        <v>119.21735041520742</v>
      </c>
      <c r="KD33" s="420">
        <v>132.20488274531522</v>
      </c>
      <c r="KE33" s="420">
        <v>146.49261137696678</v>
      </c>
      <c r="KF33" s="420">
        <v>162.21278314907661</v>
      </c>
      <c r="KG33" s="420">
        <v>179.51122997908027</v>
      </c>
      <c r="KH33" s="420">
        <v>198.5487733094669</v>
      </c>
      <c r="KI33" s="420">
        <v>219.50277435325324</v>
      </c>
      <c r="KJ33" s="420">
        <v>239.76999387628263</v>
      </c>
      <c r="KK33" s="420">
        <v>259.62588287930919</v>
      </c>
      <c r="KL33" s="420">
        <v>279.98359250074071</v>
      </c>
      <c r="KM33" s="420">
        <v>300.28938762405437</v>
      </c>
      <c r="KN33" s="420">
        <v>319.6825227526507</v>
      </c>
      <c r="KO33" s="420">
        <v>336.85843687069939</v>
      </c>
      <c r="KP33" s="420">
        <v>349.87313488376503</v>
      </c>
      <c r="KQ33" s="420">
        <v>355.86355748137123</v>
      </c>
      <c r="KR33" s="420">
        <v>350.64791979225799</v>
      </c>
      <c r="KS33" s="420">
        <v>328.15451834116897</v>
      </c>
      <c r="KT33" s="420">
        <v>279.60535555493641</v>
      </c>
      <c r="KU33" s="420">
        <v>192.34923320661608</v>
      </c>
      <c r="KV33" s="420">
        <v>48.193599036470005</v>
      </c>
      <c r="KW33" s="420"/>
      <c r="KX33" s="420">
        <v>290.64625981367857</v>
      </c>
      <c r="KY33" s="420">
        <v>318.06845044337069</v>
      </c>
      <c r="KZ33" s="420">
        <v>348.18816634791847</v>
      </c>
      <c r="LA33" s="420">
        <v>381.27677376256645</v>
      </c>
      <c r="LB33" s="420">
        <v>417.63331704823679</v>
      </c>
      <c r="LC33" s="420">
        <v>457.58736674493821</v>
      </c>
      <c r="LD33" s="420">
        <v>501.50216237748737</v>
      </c>
      <c r="LE33" s="420">
        <v>549.77808063377506</v>
      </c>
      <c r="LF33" s="420">
        <v>602.85646272465738</v>
      </c>
      <c r="LG33" s="420">
        <v>661.22383825615827</v>
      </c>
      <c r="LH33" s="420">
        <v>725.41658683353842</v>
      </c>
      <c r="LI33" s="420">
        <v>796.02608291155286</v>
      </c>
      <c r="LJ33" s="420">
        <v>873.70437414795776</v>
      </c>
      <c r="LK33" s="420">
        <v>959.17044875516206</v>
      </c>
      <c r="LL33" s="420">
        <v>1053.2171531292745</v>
      </c>
      <c r="LM33" s="420">
        <v>1156.7188274239161</v>
      </c>
      <c r="LN33" s="420">
        <v>1270.639733791171</v>
      </c>
      <c r="LO33" s="420">
        <v>1396.0433598034147</v>
      </c>
      <c r="LP33" s="420">
        <v>1534.1026881745909</v>
      </c>
      <c r="LQ33" s="420">
        <v>1686.1115334027954</v>
      </c>
      <c r="LR33" s="420">
        <v>1853.497056451461</v>
      </c>
      <c r="LS33" s="420">
        <v>2037.833580178017</v>
      </c>
      <c r="LT33" s="420">
        <v>2240.8578410207101</v>
      </c>
      <c r="LU33" s="420">
        <v>2464.4858265934936</v>
      </c>
      <c r="LV33" s="420">
        <v>2710.8313644541795</v>
      </c>
      <c r="LW33" s="420">
        <v>2982.2266445582313</v>
      </c>
      <c r="LX33" s="420">
        <v>3281.2448769583352</v>
      </c>
      <c r="LY33" s="420">
        <v>3610.7253073484326</v>
      </c>
      <c r="LZ33" s="420">
        <v>3973.8008362862602</v>
      </c>
      <c r="MA33" s="420">
        <v>4373.9285135923137</v>
      </c>
      <c r="MB33" s="420"/>
      <c r="MC33" s="426">
        <v>7.6088464251423141E-2</v>
      </c>
      <c r="MD33" s="426">
        <v>7.6088464251423141E-2</v>
      </c>
      <c r="ME33" s="426">
        <v>7.6088464251423141E-2</v>
      </c>
      <c r="MF33" s="426">
        <v>7.6088464251423141E-2</v>
      </c>
      <c r="MG33" s="426">
        <v>7.6088464251423141E-2</v>
      </c>
      <c r="MH33" s="426">
        <v>7.6088464251423141E-2</v>
      </c>
      <c r="MI33" s="426">
        <v>7.6088464251423141E-2</v>
      </c>
      <c r="MJ33" s="426">
        <v>7.6088464251423141E-2</v>
      </c>
      <c r="MK33" s="426">
        <v>7.6088464251423141E-2</v>
      </c>
      <c r="ML33" s="426">
        <v>7.6088464251423141E-2</v>
      </c>
      <c r="MM33" s="426">
        <v>7.6088464251423141E-2</v>
      </c>
      <c r="MN33" s="426">
        <v>7.6088464251423141E-2</v>
      </c>
      <c r="MO33" s="426">
        <v>7.6088464251423141E-2</v>
      </c>
      <c r="MP33" s="426">
        <v>7.6088464251423141E-2</v>
      </c>
      <c r="MQ33" s="426">
        <v>7.6088464251423141E-2</v>
      </c>
      <c r="MR33" s="426">
        <v>7.6088464251423141E-2</v>
      </c>
      <c r="MS33" s="426">
        <v>7.6088464251423141E-2</v>
      </c>
      <c r="MT33" s="426">
        <v>9.1073122803744272E-2</v>
      </c>
      <c r="MU33" s="426">
        <v>0.12072282064894223</v>
      </c>
      <c r="MV33" s="426">
        <v>0.16142277166193686</v>
      </c>
      <c r="MW33" s="426">
        <v>0.21754300755597356</v>
      </c>
      <c r="MX33" s="426">
        <v>0.29524216980577622</v>
      </c>
      <c r="MY33" s="426">
        <v>0.40321496445518012</v>
      </c>
      <c r="MZ33" s="426">
        <v>0.55375605747746515</v>
      </c>
      <c r="NA33" s="426">
        <v>0.764275480842597</v>
      </c>
      <c r="NB33" s="426">
        <v>1.0594585730715835</v>
      </c>
      <c r="NC33" s="426">
        <v>1.4743463791822693</v>
      </c>
      <c r="ND33" s="426">
        <v>2.0587310450433822</v>
      </c>
      <c r="NE33" s="426">
        <v>2.8834304699324451</v>
      </c>
      <c r="NF33" s="426">
        <v>4.0492493957314215</v>
      </c>
      <c r="NG33" s="420"/>
      <c r="NH33" s="420">
        <v>290.57017134942714</v>
      </c>
      <c r="NI33" s="420">
        <v>317.99236197911927</v>
      </c>
      <c r="NJ33" s="420">
        <v>348.11207788366704</v>
      </c>
      <c r="NK33" s="420">
        <v>381.20068529831502</v>
      </c>
      <c r="NL33" s="420">
        <v>417.55722858398536</v>
      </c>
      <c r="NM33" s="420">
        <v>457.51127828068678</v>
      </c>
      <c r="NN33" s="420">
        <v>501.42607391323594</v>
      </c>
      <c r="NO33" s="420">
        <v>549.70199216952369</v>
      </c>
      <c r="NP33" s="420">
        <v>602.78037426040601</v>
      </c>
      <c r="NQ33" s="420">
        <v>661.1477497919069</v>
      </c>
      <c r="NR33" s="420">
        <v>725.34049836928705</v>
      </c>
      <c r="NS33" s="420">
        <v>795.94999444730149</v>
      </c>
      <c r="NT33" s="420">
        <v>873.62828568370639</v>
      </c>
      <c r="NU33" s="420">
        <v>959.09436029091069</v>
      </c>
      <c r="NV33" s="420">
        <v>1053.1410646650231</v>
      </c>
      <c r="NW33" s="420">
        <v>1156.6427389596647</v>
      </c>
      <c r="NX33" s="420">
        <v>1270.5636453269196</v>
      </c>
      <c r="NY33" s="420">
        <v>1395.952286680611</v>
      </c>
      <c r="NZ33" s="420">
        <v>1533.9819653539419</v>
      </c>
      <c r="OA33" s="420">
        <v>1685.9501106311334</v>
      </c>
      <c r="OB33" s="420">
        <v>1853.279513443905</v>
      </c>
      <c r="OC33" s="420">
        <v>2037.5383380082112</v>
      </c>
      <c r="OD33" s="420">
        <v>2240.4546260562547</v>
      </c>
      <c r="OE33" s="420">
        <v>2463.932070536016</v>
      </c>
      <c r="OF33" s="420">
        <v>2710.0670889733369</v>
      </c>
      <c r="OG33" s="420">
        <v>2981.1671859851599</v>
      </c>
      <c r="OH33" s="420">
        <v>3279.7705305791528</v>
      </c>
      <c r="OI33" s="420">
        <v>3608.6665763033893</v>
      </c>
      <c r="OJ33" s="420">
        <v>3970.9174058163276</v>
      </c>
      <c r="OK33" s="420">
        <v>4369.879264196582</v>
      </c>
      <c r="OL33" s="420"/>
      <c r="OM33" s="420">
        <v>329.81819763713662</v>
      </c>
      <c r="ON33" s="420">
        <v>362.28427906265057</v>
      </c>
      <c r="OO33" s="420">
        <v>397.94405410671925</v>
      </c>
      <c r="OP33" s="420">
        <v>437.11880265571517</v>
      </c>
      <c r="OQ33" s="420">
        <v>480.16257368780543</v>
      </c>
      <c r="OR33" s="420">
        <v>527.46555718204195</v>
      </c>
      <c r="OS33" s="420">
        <v>579.45780499492764</v>
      </c>
      <c r="OT33" s="420">
        <v>636.61333695680582</v>
      </c>
      <c r="OU33" s="420">
        <v>699.45467221582169</v>
      </c>
      <c r="OV33" s="420">
        <v>768.5578300265413</v>
      </c>
      <c r="OW33" s="420">
        <v>844.55784878449447</v>
      </c>
      <c r="OX33" s="420">
        <v>928.15487719261671</v>
      </c>
      <c r="OY33" s="420">
        <v>1020.1208970606732</v>
      </c>
      <c r="OZ33" s="420">
        <v>1121.3071434399874</v>
      </c>
      <c r="PA33" s="420">
        <v>1232.6522946441034</v>
      </c>
      <c r="PB33" s="420">
        <v>1355.1915122691316</v>
      </c>
      <c r="PC33" s="420">
        <v>1490.0664196801729</v>
      </c>
      <c r="PD33" s="420">
        <v>1635.7222805568936</v>
      </c>
      <c r="PE33" s="420">
        <v>1793.6078482332509</v>
      </c>
      <c r="PF33" s="420">
        <v>1965.9337031318742</v>
      </c>
      <c r="PG33" s="420">
        <v>2153.5689010679594</v>
      </c>
      <c r="PH33" s="420">
        <v>2357.2208607608618</v>
      </c>
      <c r="PI33" s="420">
        <v>2577.313062926954</v>
      </c>
      <c r="PJ33" s="420">
        <v>2813.805205419781</v>
      </c>
      <c r="PK33" s="420">
        <v>3065.930646454708</v>
      </c>
      <c r="PL33" s="420">
        <v>3331.815105777418</v>
      </c>
      <c r="PM33" s="420">
        <v>3607.9250489203218</v>
      </c>
      <c r="PN33" s="420">
        <v>3888.2719318583258</v>
      </c>
      <c r="PO33" s="420">
        <v>4163.2666390229433</v>
      </c>
      <c r="PP33" s="420">
        <v>4418.072863233052</v>
      </c>
      <c r="PQ33" s="420"/>
      <c r="PR33" s="420">
        <v>32.489938344490511</v>
      </c>
      <c r="PS33" s="420">
        <v>35.555332282127026</v>
      </c>
      <c r="PT33" s="420">
        <v>38.922269511319776</v>
      </c>
      <c r="PU33" s="420">
        <v>42.621084749802854</v>
      </c>
      <c r="PV33" s="420">
        <v>46.685206718987985</v>
      </c>
      <c r="PW33" s="420">
        <v>51.151476514067042</v>
      </c>
      <c r="PX33" s="420">
        <v>56.060498923049977</v>
      </c>
      <c r="PY33" s="420">
        <v>61.457030117622793</v>
      </c>
      <c r="PZ33" s="420">
        <v>67.390405495181781</v>
      </c>
      <c r="QA33" s="420">
        <v>73.915011845058245</v>
      </c>
      <c r="QB33" s="420">
        <v>81.09080844667109</v>
      </c>
      <c r="QC33" s="420">
        <v>88.983902187429592</v>
      </c>
      <c r="QD33" s="420">
        <v>97.667182318383368</v>
      </c>
      <c r="QE33" s="420">
        <v>107.22102105112269</v>
      </c>
      <c r="QF33" s="420">
        <v>117.73404684603996</v>
      </c>
      <c r="QG33" s="420">
        <v>129.30399795616324</v>
      </c>
      <c r="QH33" s="420">
        <v>142.03866457940956</v>
      </c>
      <c r="QI33" s="420">
        <v>156.05692884307228</v>
      </c>
      <c r="QJ33" s="420">
        <v>171.48991280624733</v>
      </c>
      <c r="QK33" s="420">
        <v>188.48224572822463</v>
      </c>
      <c r="QL33" s="420">
        <v>207.19346302411481</v>
      </c>
      <c r="QM33" s="420">
        <v>227.79955062473536</v>
      </c>
      <c r="QN33" s="420">
        <v>250.49464988884949</v>
      </c>
      <c r="QO33" s="420">
        <v>275.49293979638173</v>
      </c>
      <c r="QP33" s="420">
        <v>303.03071489682543</v>
      </c>
      <c r="QQ33" s="420">
        <v>333.36867941499565</v>
      </c>
      <c r="QR33" s="420">
        <v>366.7944800455835</v>
      </c>
      <c r="QS33" s="420">
        <v>403.62550231971386</v>
      </c>
      <c r="QT33" s="420">
        <v>444.21195802413393</v>
      </c>
      <c r="QU33" s="420">
        <v>488.94029402244246</v>
      </c>
      <c r="QV33" s="424"/>
      <c r="QW33" s="420">
        <v>14.671135690693944</v>
      </c>
      <c r="QX33" s="420">
        <v>14.671135690693944</v>
      </c>
      <c r="QY33" s="420">
        <v>14.671135690693944</v>
      </c>
      <c r="QZ33" s="420">
        <v>14.671135690693944</v>
      </c>
      <c r="RA33" s="420">
        <v>14.671135690693944</v>
      </c>
      <c r="RB33" s="420">
        <v>14.671135690693944</v>
      </c>
      <c r="RC33" s="420">
        <v>14.671135690693944</v>
      </c>
      <c r="RD33" s="420">
        <v>14.671135690693944</v>
      </c>
      <c r="RE33" s="420">
        <v>14.671135690693944</v>
      </c>
      <c r="RF33" s="420">
        <v>14.671135690693944</v>
      </c>
      <c r="RG33" s="420">
        <v>14.671135690693944</v>
      </c>
      <c r="RH33" s="420">
        <v>14.671135690693944</v>
      </c>
      <c r="RI33" s="420">
        <v>14.671135690693944</v>
      </c>
      <c r="RJ33" s="420">
        <v>14.671135690693944</v>
      </c>
      <c r="RK33" s="420">
        <v>14.671135690693944</v>
      </c>
      <c r="RL33" s="420">
        <v>14.671135690693944</v>
      </c>
      <c r="RM33" s="420">
        <v>14.671135690693944</v>
      </c>
      <c r="RN33" s="420">
        <v>17.560429896624893</v>
      </c>
      <c r="RO33" s="420">
        <v>23.277390339374779</v>
      </c>
      <c r="RP33" s="420">
        <v>31.125025454510808</v>
      </c>
      <c r="RQ33" s="420">
        <v>41.945950858847198</v>
      </c>
      <c r="RR33" s="420">
        <v>56.927656215040891</v>
      </c>
      <c r="RS33" s="420">
        <v>77.746627090448058</v>
      </c>
      <c r="RT33" s="420">
        <v>106.77348187696735</v>
      </c>
      <c r="RU33" s="420">
        <v>147.36516756943715</v>
      </c>
      <c r="RV33" s="420">
        <v>204.28143263400756</v>
      </c>
      <c r="RW33" s="420">
        <v>284.27877992900625</v>
      </c>
      <c r="RX33" s="420">
        <v>396.95797266549084</v>
      </c>
      <c r="RY33" s="420">
        <v>555.9738929580127</v>
      </c>
      <c r="RZ33" s="420">
        <v>780.76339054411926</v>
      </c>
      <c r="SA33" s="420"/>
      <c r="SB33" s="420">
        <v>17.818802653796567</v>
      </c>
      <c r="SC33" s="420">
        <v>20.884196591433081</v>
      </c>
      <c r="SD33" s="420">
        <v>24.251133820625832</v>
      </c>
      <c r="SE33" s="420">
        <v>27.94994905910891</v>
      </c>
      <c r="SF33" s="420">
        <v>32.01407102829404</v>
      </c>
      <c r="SG33" s="420">
        <v>36.480340823373098</v>
      </c>
      <c r="SH33" s="420">
        <v>41.389363232356033</v>
      </c>
      <c r="SI33" s="420">
        <v>46.785894426928849</v>
      </c>
      <c r="SJ33" s="420">
        <v>52.719269804487837</v>
      </c>
      <c r="SK33" s="420">
        <v>59.243876154364301</v>
      </c>
      <c r="SL33" s="420">
        <v>66.419672755977146</v>
      </c>
      <c r="SM33" s="420">
        <v>74.312766496735648</v>
      </c>
      <c r="SN33" s="420">
        <v>82.996046627689424</v>
      </c>
      <c r="SO33" s="420">
        <v>92.549885360428746</v>
      </c>
      <c r="SP33" s="420">
        <v>103.06291115534601</v>
      </c>
      <c r="SQ33" s="420">
        <v>114.6328622654693</v>
      </c>
      <c r="SR33" s="420">
        <v>127.36752888871561</v>
      </c>
      <c r="SS33" s="420">
        <v>138.49649894644739</v>
      </c>
      <c r="ST33" s="420">
        <v>148.21252246687254</v>
      </c>
      <c r="SU33" s="420">
        <v>157.35722027371381</v>
      </c>
      <c r="SV33" s="420">
        <v>165.24751216526761</v>
      </c>
      <c r="SW33" s="420">
        <v>170.87189440969448</v>
      </c>
      <c r="SX33" s="420">
        <v>172.74802279840145</v>
      </c>
      <c r="SY33" s="420">
        <v>168.71945791941437</v>
      </c>
      <c r="SZ33" s="420">
        <v>155.66554732738828</v>
      </c>
      <c r="TA33" s="420">
        <v>129.0872467809881</v>
      </c>
      <c r="TB33" s="420">
        <v>82.51570011657725</v>
      </c>
      <c r="TC33" s="420">
        <v>6.6675296542230171</v>
      </c>
      <c r="TD33" s="420">
        <v>-111.76193493387876</v>
      </c>
      <c r="TE33" s="420">
        <v>-291.8230965216768</v>
      </c>
      <c r="TF33" s="420"/>
      <c r="TG33" s="420">
        <v>3.8617086856471472</v>
      </c>
      <c r="TH33" s="420">
        <v>4.2260571269518508</v>
      </c>
      <c r="TI33" s="420">
        <v>4.6262465826578261</v>
      </c>
      <c r="TJ33" s="420">
        <v>5.0658825949396498</v>
      </c>
      <c r="TK33" s="420">
        <v>5.5489384549269323</v>
      </c>
      <c r="TL33" s="420">
        <v>6.0797930437299605</v>
      </c>
      <c r="TM33" s="420">
        <v>6.6632725897297931</v>
      </c>
      <c r="TN33" s="420">
        <v>7.3046967489720513</v>
      </c>
      <c r="TO33" s="420">
        <v>8.0099294578734508</v>
      </c>
      <c r="TP33" s="420">
        <v>8.7854350542396897</v>
      </c>
      <c r="TQ33" s="420">
        <v>9.6383402142639376</v>
      </c>
      <c r="TR33" s="420">
        <v>10.576502310237352</v>
      </c>
      <c r="TS33" s="420">
        <v>11.608584856718934</v>
      </c>
      <c r="TT33" s="420">
        <v>12.744140782504434</v>
      </c>
      <c r="TU33" s="420">
        <v>13.993704342588842</v>
      </c>
      <c r="TV33" s="420">
        <v>15.368892569194157</v>
      </c>
      <c r="TW33" s="420">
        <v>16.882517254670073</v>
      </c>
      <c r="TX33" s="420">
        <v>18.548708562597344</v>
      </c>
      <c r="TY33" s="420">
        <v>20.383051477752574</v>
      </c>
      <c r="TZ33" s="420">
        <v>22.402736431858841</v>
      </c>
      <c r="UA33" s="420">
        <v>24.626725581497325</v>
      </c>
      <c r="UB33" s="420">
        <v>27.075936368565994</v>
      </c>
      <c r="UC33" s="420">
        <v>29.773444163766712</v>
      </c>
      <c r="UD33" s="420">
        <v>32.7447059814615</v>
      </c>
      <c r="UE33" s="420">
        <v>36.017807461717602</v>
      </c>
      <c r="UF33" s="420">
        <v>39.623735544512499</v>
      </c>
      <c r="UG33" s="420">
        <v>43.596679514156563</v>
      </c>
      <c r="UH33" s="420">
        <v>47.974363371515793</v>
      </c>
      <c r="UI33" s="420">
        <v>52.798412800343641</v>
      </c>
      <c r="UJ33" s="420">
        <v>58.114760335010558</v>
      </c>
      <c r="UK33" s="420"/>
      <c r="UL33" s="420">
        <v>2.0676935501065605</v>
      </c>
      <c r="UM33" s="420">
        <v>2.0676935501065605</v>
      </c>
      <c r="UN33" s="420">
        <v>2.0676935501065605</v>
      </c>
      <c r="UO33" s="420">
        <v>2.0676935501065605</v>
      </c>
      <c r="UP33" s="420">
        <v>2.0676935501065605</v>
      </c>
      <c r="UQ33" s="420">
        <v>2.0676935501065605</v>
      </c>
      <c r="UR33" s="420">
        <v>2.0676935501065605</v>
      </c>
      <c r="US33" s="420">
        <v>2.0676935501065605</v>
      </c>
      <c r="UT33" s="420">
        <v>2.0676935501065605</v>
      </c>
      <c r="UU33" s="420">
        <v>2.0676935501065605</v>
      </c>
      <c r="UV33" s="420">
        <v>2.0676935501065605</v>
      </c>
      <c r="UW33" s="420">
        <v>2.0676935501065605</v>
      </c>
      <c r="UX33" s="420">
        <v>2.0676935501065605</v>
      </c>
      <c r="UY33" s="420">
        <v>2.0676935501065605</v>
      </c>
      <c r="UZ33" s="420">
        <v>2.0676935501065605</v>
      </c>
      <c r="VA33" s="420">
        <v>2.0676935501065605</v>
      </c>
      <c r="VB33" s="420">
        <v>2.0676935501065605</v>
      </c>
      <c r="VC33" s="420">
        <v>2.4748995851344522</v>
      </c>
      <c r="VD33" s="420">
        <v>3.2806260457782881</v>
      </c>
      <c r="VE33" s="420">
        <v>4.3866416163008326</v>
      </c>
      <c r="VF33" s="420">
        <v>5.9117013074141012</v>
      </c>
      <c r="VG33" s="420">
        <v>8.0231653540760117</v>
      </c>
      <c r="VH33" s="420">
        <v>10.957311197075818</v>
      </c>
      <c r="VI33" s="420">
        <v>15.048244693112947</v>
      </c>
      <c r="VJ33" s="420">
        <v>20.769081066231013</v>
      </c>
      <c r="VK33" s="420">
        <v>28.790640995283859</v>
      </c>
      <c r="VL33" s="420">
        <v>40.065160058755175</v>
      </c>
      <c r="VM33" s="420">
        <v>55.945732971745727</v>
      </c>
      <c r="VN33" s="420">
        <v>78.356826406159627</v>
      </c>
      <c r="VO33" s="420">
        <v>110.03779535700311</v>
      </c>
      <c r="VP33" s="420"/>
      <c r="VQ33" s="420">
        <v>1.7940151355405867</v>
      </c>
      <c r="VR33" s="420">
        <v>2.1583635768452902</v>
      </c>
      <c r="VS33" s="420">
        <v>2.5585530325512655</v>
      </c>
      <c r="VT33" s="420">
        <v>2.9981890448330892</v>
      </c>
      <c r="VU33" s="420">
        <v>3.4812449048203717</v>
      </c>
      <c r="VV33" s="420">
        <v>4.0120994936234</v>
      </c>
      <c r="VW33" s="420">
        <v>4.5955790396232326</v>
      </c>
      <c r="VX33" s="420">
        <v>5.2370031988654908</v>
      </c>
      <c r="VY33" s="420">
        <v>5.9422359077668903</v>
      </c>
      <c r="VZ33" s="420">
        <v>6.7177415041331292</v>
      </c>
      <c r="WA33" s="420">
        <v>7.5706466641573771</v>
      </c>
      <c r="WB33" s="420">
        <v>8.5088087601307905</v>
      </c>
      <c r="WC33" s="420">
        <v>9.5408913066123731</v>
      </c>
      <c r="WD33" s="420">
        <v>10.676447232397873</v>
      </c>
      <c r="WE33" s="420">
        <v>11.92601079248228</v>
      </c>
      <c r="WF33" s="420">
        <v>13.301199019087598</v>
      </c>
      <c r="WG33" s="420">
        <v>14.814823704563512</v>
      </c>
      <c r="WH33" s="420">
        <v>16.073808977462892</v>
      </c>
      <c r="WI33" s="420">
        <v>17.102425431974286</v>
      </c>
      <c r="WJ33" s="420">
        <v>18.016094815558009</v>
      </c>
      <c r="WK33" s="420">
        <v>18.715024274083223</v>
      </c>
      <c r="WL33" s="420">
        <v>19.052771014489984</v>
      </c>
      <c r="WM33" s="420">
        <v>18.816132966690894</v>
      </c>
      <c r="WN33" s="420">
        <v>17.696461288348551</v>
      </c>
      <c r="WO33" s="420">
        <v>15.248726395486589</v>
      </c>
      <c r="WP33" s="420">
        <v>10.83309454922864</v>
      </c>
      <c r="WQ33" s="420">
        <v>3.5315194554013871</v>
      </c>
      <c r="WR33" s="420">
        <v>-7.9713696002299343</v>
      </c>
      <c r="WS33" s="420">
        <v>-25.558413605815986</v>
      </c>
      <c r="WT33" s="420">
        <v>-51.923035021992547</v>
      </c>
      <c r="WU33" s="420"/>
      <c r="WV33" s="420">
        <v>420.82347100675872</v>
      </c>
      <c r="WW33" s="420">
        <v>460.52775431938011</v>
      </c>
      <c r="WX33" s="420">
        <v>504.13775432700021</v>
      </c>
      <c r="WY33" s="420">
        <v>552.04637916854654</v>
      </c>
      <c r="WZ33" s="420">
        <v>604.68661183175459</v>
      </c>
      <c r="XA33" s="420">
        <v>662.53563381786569</v>
      </c>
      <c r="XB33" s="420">
        <v>726.11937557490319</v>
      </c>
      <c r="XC33" s="420">
        <v>796.01753803422082</v>
      </c>
      <c r="XD33" s="420">
        <v>872.86913420210954</v>
      </c>
      <c r="XE33" s="420">
        <v>957.37860485714953</v>
      </c>
      <c r="XF33" s="420">
        <v>1050.3225680346379</v>
      </c>
      <c r="XG33" s="420">
        <v>1152.5572681977733</v>
      </c>
      <c r="XH33" s="420">
        <v>1265.0267978622296</v>
      </c>
      <c r="XI33" s="420">
        <v>1388.7721720245627</v>
      </c>
      <c r="XJ33" s="420">
        <v>1524.9413441199881</v>
      </c>
      <c r="XK33" s="420">
        <v>1674.8002614843608</v>
      </c>
      <c r="XL33" s="420">
        <v>1839.7450685100453</v>
      </c>
      <c r="XM33" s="420">
        <v>2021.3155769663947</v>
      </c>
      <c r="XN33" s="420">
        <v>2221.2101354144024</v>
      </c>
      <c r="XO33" s="420">
        <v>2441.3020434047894</v>
      </c>
      <c r="XP33" s="420">
        <v>2683.6576713450127</v>
      </c>
      <c r="XQ33" s="420">
        <v>2950.5564637040056</v>
      </c>
      <c r="XR33" s="420">
        <v>3244.513021759059</v>
      </c>
      <c r="XS33" s="420">
        <v>3568.3014825612618</v>
      </c>
      <c r="XT33" s="420">
        <v>3924.9824334051432</v>
      </c>
      <c r="XU33" s="420">
        <v>4317.9326260601383</v>
      </c>
      <c r="XV33" s="420">
        <v>4750.8777826005471</v>
      </c>
      <c r="XW33" s="420">
        <v>5227.9288151321416</v>
      </c>
      <c r="XX33" s="420">
        <v>5753.6218153557793</v>
      </c>
      <c r="XY33" s="420">
        <v>6332.9622070668211</v>
      </c>
      <c r="XZ33" s="420"/>
      <c r="YA33" s="420">
        <v>0.11016763694252993</v>
      </c>
      <c r="YB33" s="420">
        <v>0.11016763694252993</v>
      </c>
      <c r="YC33" s="420">
        <v>0.11016763694252993</v>
      </c>
      <c r="YD33" s="420">
        <v>0.11016763694252993</v>
      </c>
      <c r="YE33" s="420">
        <v>0.11016763694252993</v>
      </c>
      <c r="YF33" s="420">
        <v>0.11016763694252993</v>
      </c>
      <c r="YG33" s="420">
        <v>0.11016763694252993</v>
      </c>
      <c r="YH33" s="420">
        <v>0.11016763694252993</v>
      </c>
      <c r="YI33" s="420">
        <v>0.11016763694252993</v>
      </c>
      <c r="YJ33" s="420">
        <v>0.11016763694252993</v>
      </c>
      <c r="YK33" s="420">
        <v>0.11016763694252993</v>
      </c>
      <c r="YL33" s="420">
        <v>0.11016763694252993</v>
      </c>
      <c r="YM33" s="420">
        <v>0.11016763694252993</v>
      </c>
      <c r="YN33" s="420">
        <v>0.11016763694252993</v>
      </c>
      <c r="YO33" s="420">
        <v>0.11016763694252993</v>
      </c>
      <c r="YP33" s="420">
        <v>0.11016763694252993</v>
      </c>
      <c r="YQ33" s="420">
        <v>0.11016763694252993</v>
      </c>
      <c r="YR33" s="420">
        <v>0.13186375657565833</v>
      </c>
      <c r="YS33" s="420">
        <v>0.17479322268857683</v>
      </c>
      <c r="YT33" s="420">
        <v>0.2337222268535476</v>
      </c>
      <c r="YU33" s="420">
        <v>0.31497808914397007</v>
      </c>
      <c r="YV33" s="420">
        <v>0.42747783771544795</v>
      </c>
      <c r="YW33" s="420">
        <v>0.58381044026739637</v>
      </c>
      <c r="YX33" s="420">
        <v>0.80177720624402105</v>
      </c>
      <c r="YY33" s="420">
        <v>1.1065859263412572</v>
      </c>
      <c r="YZ33" s="420">
        <v>1.5339782262935864</v>
      </c>
      <c r="ZA33" s="420">
        <v>2.1346896435256655</v>
      </c>
      <c r="ZB33" s="420">
        <v>2.9808136695098617</v>
      </c>
      <c r="ZC33" s="420">
        <v>4.174886749072539</v>
      </c>
      <c r="ZD33" s="420">
        <v>5.862862941281592</v>
      </c>
      <c r="ZE33" s="420"/>
      <c r="ZF33" s="420">
        <v>420.71330336981617</v>
      </c>
      <c r="ZG33" s="420">
        <v>460.41758668243756</v>
      </c>
      <c r="ZH33" s="420">
        <v>504.02758669005766</v>
      </c>
      <c r="ZI33" s="420">
        <v>551.93621153160404</v>
      </c>
      <c r="ZJ33" s="420">
        <v>604.5764441948121</v>
      </c>
      <c r="ZK33" s="420">
        <v>662.42546618092319</v>
      </c>
      <c r="ZL33" s="420">
        <v>726.0092079379607</v>
      </c>
      <c r="ZM33" s="420">
        <v>795.90737039727833</v>
      </c>
      <c r="ZN33" s="420">
        <v>872.75896656516704</v>
      </c>
      <c r="ZO33" s="420">
        <v>957.26843722020703</v>
      </c>
      <c r="ZP33" s="420">
        <v>1050.2124003976953</v>
      </c>
      <c r="ZQ33" s="420">
        <v>1152.4471005608307</v>
      </c>
      <c r="ZR33" s="420">
        <v>1264.916630225287</v>
      </c>
      <c r="ZS33" s="420">
        <v>1388.6620043876201</v>
      </c>
      <c r="ZT33" s="420">
        <v>1524.8311764830455</v>
      </c>
      <c r="ZU33" s="420">
        <v>1674.6900938474182</v>
      </c>
      <c r="ZV33" s="420">
        <v>1839.6349008731027</v>
      </c>
      <c r="ZW33" s="420">
        <v>2021.183713209819</v>
      </c>
      <c r="ZX33" s="420">
        <v>2221.0353421917139</v>
      </c>
      <c r="ZY33" s="420">
        <v>2441.068321177936</v>
      </c>
      <c r="ZZ33" s="420">
        <v>2683.3426932558687</v>
      </c>
      <c r="AAA33" s="420">
        <v>2950.1289858662903</v>
      </c>
      <c r="AAB33" s="420">
        <v>3243.9292113187917</v>
      </c>
      <c r="AAC33" s="420">
        <v>3567.4997053550178</v>
      </c>
      <c r="AAD33" s="420">
        <v>3923.8758474788019</v>
      </c>
      <c r="AAE33" s="420">
        <v>4316.3986478338447</v>
      </c>
      <c r="AAF33" s="420">
        <v>4748.7430929570219</v>
      </c>
      <c r="AAG33" s="420">
        <v>5224.9480014626315</v>
      </c>
      <c r="AAH33" s="420">
        <v>5749.4469286067069</v>
      </c>
      <c r="AAI33" s="420">
        <v>6327.0993441255396</v>
      </c>
      <c r="AAJ33" s="420"/>
      <c r="AAK33" s="420">
        <v>770.14431879629001</v>
      </c>
      <c r="AAL33" s="420">
        <v>845.74442591336651</v>
      </c>
      <c r="AAM33" s="420">
        <v>928.78132764995405</v>
      </c>
      <c r="AAN33" s="420">
        <v>1020.0031522912612</v>
      </c>
      <c r="AAO33" s="420">
        <v>1120.234333815732</v>
      </c>
      <c r="AAP33" s="420">
        <v>1230.3834636799616</v>
      </c>
      <c r="AAQ33" s="420">
        <v>1351.4519552048675</v>
      </c>
      <c r="AAR33" s="420">
        <v>1484.5436049798786</v>
      </c>
      <c r="AAS33" s="420">
        <v>1630.8751444932434</v>
      </c>
      <c r="AAT33" s="420">
        <v>1791.7878849052458</v>
      </c>
      <c r="AAU33" s="420">
        <v>1968.7605686023244</v>
      </c>
      <c r="AAV33" s="420">
        <v>2163.4235530103138</v>
      </c>
      <c r="AAW33" s="420">
        <v>2377.574465220262</v>
      </c>
      <c r="AAX33" s="420">
        <v>2613.1954804204343</v>
      </c>
      <c r="AAY33" s="420">
        <v>2872.4723930749769</v>
      </c>
      <c r="AAZ33" s="420">
        <v>3157.815667401107</v>
      </c>
      <c r="ABA33" s="420">
        <v>3471.8836731465544</v>
      </c>
      <c r="ABB33" s="420">
        <v>3811.4763016906227</v>
      </c>
      <c r="ABC33" s="420">
        <v>4179.958138323811</v>
      </c>
      <c r="ABD33" s="420">
        <v>4582.3753393990819</v>
      </c>
      <c r="ABE33" s="420">
        <v>5020.874130763179</v>
      </c>
      <c r="ABF33" s="420">
        <v>5497.2745120513373</v>
      </c>
      <c r="ABG33" s="420">
        <v>6012.8064300108381</v>
      </c>
      <c r="ABH33" s="420">
        <v>6567.7208299825616</v>
      </c>
      <c r="ABI33" s="420">
        <v>7160.7207676563849</v>
      </c>
      <c r="ABJ33" s="420">
        <v>7788.1340949414789</v>
      </c>
      <c r="ABK33" s="420">
        <v>8442.7153614493218</v>
      </c>
      <c r="ABL33" s="420">
        <v>9111.9160933749499</v>
      </c>
      <c r="ABM33" s="420">
        <v>9775.3932190899559</v>
      </c>
      <c r="ABN33" s="420">
        <v>10401.426075814921</v>
      </c>
      <c r="ABQ33" s="344"/>
      <c r="ABR33" s="344"/>
      <c r="ABS33" s="344"/>
      <c r="ABT33" s="344"/>
      <c r="ABU33" s="344"/>
      <c r="ABV33" s="344"/>
      <c r="ABW33" s="344"/>
      <c r="ABX33" s="344"/>
      <c r="ABY33" s="344"/>
      <c r="ABZ33" s="344"/>
      <c r="ACA33" s="344"/>
    </row>
    <row r="34" spans="4:755" hidden="1" outlineLevel="1" x14ac:dyDescent="0.25">
      <c r="D34" s="431" t="b">
        <v>1</v>
      </c>
      <c r="E34" s="416"/>
      <c r="F34" s="417">
        <v>464</v>
      </c>
      <c r="G34" s="417">
        <v>22013837</v>
      </c>
      <c r="H34" s="417" t="s">
        <v>1756</v>
      </c>
      <c r="I34" s="417" t="s">
        <v>253</v>
      </c>
      <c r="J34" s="417">
        <v>11</v>
      </c>
      <c r="K34" s="417" t="s">
        <v>299</v>
      </c>
      <c r="L34" s="417" t="s">
        <v>1762</v>
      </c>
      <c r="M34" s="417" t="s">
        <v>253</v>
      </c>
      <c r="N34" s="417" t="s">
        <v>303</v>
      </c>
      <c r="O34" s="417" t="s">
        <v>1763</v>
      </c>
      <c r="P34" s="417" t="s">
        <v>1764</v>
      </c>
      <c r="Q34" s="417" t="s">
        <v>304</v>
      </c>
      <c r="R34" s="417" t="s">
        <v>298</v>
      </c>
      <c r="S34" s="418"/>
      <c r="T34" s="417">
        <v>3.3587260147591502E-2</v>
      </c>
      <c r="U34" s="417">
        <v>2190</v>
      </c>
      <c r="V34" s="418"/>
      <c r="W34" s="419">
        <v>8.25</v>
      </c>
      <c r="X34" s="417">
        <v>5.4066664277844598E-3</v>
      </c>
      <c r="Y34" s="417">
        <v>5.0998339710629E-4</v>
      </c>
      <c r="Z34" s="417">
        <v>4.8966830306781698E-3</v>
      </c>
      <c r="AA34" s="420">
        <v>30.01715622122299</v>
      </c>
      <c r="AB34" s="420">
        <v>163.19468707401279</v>
      </c>
      <c r="AC34" s="420">
        <v>193.21184329523578</v>
      </c>
      <c r="AD34" s="420">
        <v>18.242744030431069</v>
      </c>
      <c r="AE34" s="420">
        <v>2.1683070717276256</v>
      </c>
      <c r="AF34" s="420">
        <v>236.28776337384616</v>
      </c>
      <c r="AG34" s="418"/>
      <c r="AH34" s="419">
        <v>11.264967480580349</v>
      </c>
      <c r="AI34" s="417">
        <v>1.2510009518726927E-2</v>
      </c>
      <c r="AJ34" s="417">
        <v>1.1800056906426781E-3</v>
      </c>
      <c r="AK34" s="417">
        <v>1.1330003828084249E-2</v>
      </c>
      <c r="AL34" s="420">
        <v>69.454055482851572</v>
      </c>
      <c r="AM34" s="420">
        <v>377.60182100565697</v>
      </c>
      <c r="AN34" s="420">
        <v>447.05587648850855</v>
      </c>
      <c r="AO34" s="420">
        <v>42.210279571826675</v>
      </c>
      <c r="AP34" s="420">
        <v>5.0170548653490705</v>
      </c>
      <c r="AQ34" s="420">
        <v>546.72545614707053</v>
      </c>
      <c r="AR34" s="418"/>
      <c r="AS34" s="417">
        <v>5.1679359468684138E-3</v>
      </c>
      <c r="AT34" s="421">
        <v>2.3777645078569732E-7</v>
      </c>
      <c r="AU34" s="417">
        <v>5.167698170417628E-3</v>
      </c>
      <c r="AV34" s="420">
        <v>28.423778484824208</v>
      </c>
      <c r="AW34" s="420">
        <v>7.6088464251423141E-2</v>
      </c>
      <c r="AX34" s="420">
        <v>28.499866949075631</v>
      </c>
      <c r="AY34" s="420">
        <v>14.671135690693944</v>
      </c>
      <c r="AZ34" s="420">
        <v>2.0676935501065605</v>
      </c>
      <c r="BA34" s="420">
        <v>0.11016763694252993</v>
      </c>
      <c r="BB34" s="418"/>
      <c r="BC34" s="420">
        <v>449.91065777124066</v>
      </c>
      <c r="BD34" s="420">
        <v>1041.0086670727549</v>
      </c>
      <c r="BE34" s="420">
        <v>45.348863826818665</v>
      </c>
      <c r="BF34" s="420">
        <v>995.65980324593625</v>
      </c>
      <c r="BG34" s="420"/>
      <c r="BH34" s="422">
        <v>3.1148448676739274E-2</v>
      </c>
      <c r="BI34" s="420"/>
      <c r="BJ34" s="423">
        <v>8.5110187627627862</v>
      </c>
      <c r="BK34" s="423">
        <v>8.7802958036485084</v>
      </c>
      <c r="BL34" s="423">
        <v>9.0580924033284624</v>
      </c>
      <c r="BM34" s="423">
        <v>9.3446781090384974</v>
      </c>
      <c r="BN34" s="423">
        <v>9.6403309961218593</v>
      </c>
      <c r="BO34" s="423">
        <v>9.9453379378468867</v>
      </c>
      <c r="BP34" s="423">
        <v>10.259994883761383</v>
      </c>
      <c r="BQ34" s="423">
        <v>10.584607146853736</v>
      </c>
      <c r="BR34" s="423">
        <v>10.919489699799422</v>
      </c>
      <c r="BS34" s="423">
        <v>11.264967480580349</v>
      </c>
      <c r="BT34" s="423">
        <v>11.621375707773574</v>
      </c>
      <c r="BU34" s="423">
        <v>11.98906020581534</v>
      </c>
      <c r="BV34" s="423">
        <v>12.368377740556003</v>
      </c>
      <c r="BW34" s="423">
        <v>12.759696365431486</v>
      </c>
      <c r="BX34" s="423">
        <v>13.163395778587091</v>
      </c>
      <c r="BY34" s="423">
        <v>13.579867691300267</v>
      </c>
      <c r="BZ34" s="423">
        <v>14.009516208059726</v>
      </c>
      <c r="CA34" s="423">
        <v>14.452758218669782</v>
      </c>
      <c r="CB34" s="423">
        <v>14.910023802760314</v>
      </c>
      <c r="CC34" s="423">
        <v>15.381756647094882</v>
      </c>
      <c r="CD34" s="423">
        <v>15.868414476081909</v>
      </c>
      <c r="CE34" s="423">
        <v>16.370469495906637</v>
      </c>
      <c r="CF34" s="423">
        <v>16.888408852714818</v>
      </c>
      <c r="CG34" s="423">
        <v>17.422735105292723</v>
      </c>
      <c r="CH34" s="423">
        <v>17.97396671270209</v>
      </c>
      <c r="CI34" s="423">
        <v>18.542638537343183</v>
      </c>
      <c r="CJ34" s="423">
        <v>19.129302363934077</v>
      </c>
      <c r="CK34" s="423">
        <v>19.734527434909751</v>
      </c>
      <c r="CL34" s="423">
        <v>20.358901002760472</v>
      </c>
      <c r="CM34" s="423">
        <v>21.00302889984539</v>
      </c>
      <c r="CN34" s="420"/>
      <c r="CO34" s="417">
        <v>5.8713068150182133E-3</v>
      </c>
      <c r="CP34" s="417">
        <v>6.378100140687913E-3</v>
      </c>
      <c r="CQ34" s="417">
        <v>6.9309788957838767E-3</v>
      </c>
      <c r="CR34" s="417">
        <v>7.5342487525085211E-3</v>
      </c>
      <c r="CS34" s="417">
        <v>8.1926243652117609E-3</v>
      </c>
      <c r="CT34" s="417">
        <v>8.911268630304385E-3</v>
      </c>
      <c r="CU34" s="417">
        <v>9.6958357409089417E-3</v>
      </c>
      <c r="CV34" s="417">
        <v>1.0552518404700137E-2</v>
      </c>
      <c r="CW34" s="417">
        <v>1.1488099629268767E-2</v>
      </c>
      <c r="CX34" s="417">
        <v>1.2510009518726927E-2</v>
      </c>
      <c r="CY34" s="417">
        <v>1.362638756849887E-2</v>
      </c>
      <c r="CZ34" s="417">
        <v>1.484615099268813E-2</v>
      </c>
      <c r="DA34" s="417">
        <v>1.6179069670488343E-2</v>
      </c>
      <c r="DB34" s="417">
        <v>1.7635848355266583E-2</v>
      </c>
      <c r="DC34" s="417">
        <v>1.9228216852689519E-2</v>
      </c>
      <c r="DD34" s="417">
        <v>2.0969028943131018E-2</v>
      </c>
      <c r="DE34" s="417">
        <v>2.2872370899192453E-2</v>
      </c>
      <c r="DF34" s="417">
        <v>2.4953680532142791E-2</v>
      </c>
      <c r="DG34" s="417">
        <v>2.7229877792164851E-2</v>
      </c>
      <c r="DH34" s="417">
        <v>2.9719508047270214E-2</v>
      </c>
      <c r="DI34" s="417">
        <v>3.2442899275487554E-2</v>
      </c>
      <c r="DJ34" s="417">
        <v>3.5422334525392229E-2</v>
      </c>
      <c r="DK34" s="417">
        <v>3.8682241132278375E-2</v>
      </c>
      <c r="DL34" s="417">
        <v>4.2249398322427356E-2</v>
      </c>
      <c r="DM34" s="417">
        <v>4.6153164997264053E-2</v>
      </c>
      <c r="DN34" s="417">
        <v>5.0425729664100291E-2</v>
      </c>
      <c r="DO34" s="417">
        <v>5.510238467216675E-2</v>
      </c>
      <c r="DP34" s="417">
        <v>6.022182712340314E-2</v>
      </c>
      <c r="DQ34" s="417">
        <v>6.5826489058844334E-2</v>
      </c>
      <c r="DR34" s="417">
        <v>7.1962899775426664E-2</v>
      </c>
      <c r="DS34" s="424"/>
      <c r="DT34" s="425">
        <v>5.5381056607986133E-4</v>
      </c>
      <c r="DU34" s="425">
        <v>6.0161380774604841E-4</v>
      </c>
      <c r="DV34" s="425">
        <v>6.5376405401660872E-4</v>
      </c>
      <c r="DW34" s="425">
        <v>7.1066743709258956E-4</v>
      </c>
      <c r="DX34" s="425">
        <v>7.727686663847993E-4</v>
      </c>
      <c r="DY34" s="425">
        <v>8.4055473170214156E-4</v>
      </c>
      <c r="DZ34" s="425">
        <v>9.1455896437827114E-4</v>
      </c>
      <c r="EA34" s="425">
        <v>9.9536549109076485E-4</v>
      </c>
      <c r="EB34" s="425">
        <v>1.0836141185116169E-3</v>
      </c>
      <c r="EC34" s="425">
        <v>1.1800056906426781E-3</v>
      </c>
      <c r="ED34" s="425">
        <v>1.2853079647670502E-3</v>
      </c>
      <c r="EE34" s="425">
        <v>1.4003620564227348E-3</v>
      </c>
      <c r="EF34" s="425">
        <v>1.5260895087171331E-3</v>
      </c>
      <c r="EG34" s="425">
        <v>1.663500046692503E-3</v>
      </c>
      <c r="EH34" s="425">
        <v>1.8137000833708438E-3</v>
      </c>
      <c r="EI34" s="425">
        <v>1.9779020506024074E-3</v>
      </c>
      <c r="EJ34" s="425">
        <v>2.157434634972501E-3</v>
      </c>
      <c r="EK34" s="425">
        <v>2.3537540068478296E-3</v>
      </c>
      <c r="EL34" s="425">
        <v>2.568456139234739E-3</v>
      </c>
      <c r="EM34" s="425">
        <v>2.8032903225519335E-3</v>
      </c>
      <c r="EN34" s="425">
        <v>3.0601739917715484E-3</v>
      </c>
      <c r="EO34" s="425">
        <v>3.3412089937454436E-3</v>
      </c>
      <c r="EP34" s="425">
        <v>3.6486994350061791E-3</v>
      </c>
      <c r="EQ34" s="425">
        <v>3.98517126402371E-3</v>
      </c>
      <c r="ER34" s="425">
        <v>4.3533937569285265E-3</v>
      </c>
      <c r="ES34" s="425">
        <v>4.7564030922098684E-3</v>
      </c>
      <c r="ET34" s="425">
        <v>5.1975282180085399E-3</v>
      </c>
      <c r="EU34" s="425">
        <v>5.6804192355040658E-3</v>
      </c>
      <c r="EV34" s="425">
        <v>6.2090785437203125E-3</v>
      </c>
      <c r="EW34" s="425">
        <v>6.7878950150306316E-3</v>
      </c>
      <c r="EX34" s="420"/>
      <c r="EY34" s="420">
        <v>488.57527025281365</v>
      </c>
      <c r="EZ34" s="420">
        <v>530.74759982994533</v>
      </c>
      <c r="FA34" s="420">
        <v>576.75488503893803</v>
      </c>
      <c r="FB34" s="420">
        <v>626.9554183394124</v>
      </c>
      <c r="FC34" s="420">
        <v>681.7415252554332</v>
      </c>
      <c r="FD34" s="420">
        <v>741.5428313522541</v>
      </c>
      <c r="FE34" s="420">
        <v>806.82984498857058</v>
      </c>
      <c r="FF34" s="420">
        <v>878.11788650465576</v>
      </c>
      <c r="FG34" s="420">
        <v>955.97139749268024</v>
      </c>
      <c r="FH34" s="420">
        <v>1041.0086670727549</v>
      </c>
      <c r="FI34" s="420">
        <v>1133.9070156953269</v>
      </c>
      <c r="FJ34" s="420">
        <v>1235.4084809387007</v>
      </c>
      <c r="FK34" s="420">
        <v>1346.3260541040981</v>
      </c>
      <c r="FL34" s="420">
        <v>1467.5505211671186</v>
      </c>
      <c r="FM34" s="420">
        <v>1600.0579668656551</v>
      </c>
      <c r="FN34" s="420">
        <v>1744.9180064349182</v>
      </c>
      <c r="FO34" s="420">
        <v>1903.3028157907504</v>
      </c>
      <c r="FP34" s="420">
        <v>2076.497037867076</v>
      </c>
      <c r="FQ34" s="420">
        <v>2265.9086503924741</v>
      </c>
      <c r="FR34" s="420">
        <v>2473.0808887102453</v>
      </c>
      <c r="FS34" s="420">
        <v>2699.7053263783573</v>
      </c>
      <c r="FT34" s="420">
        <v>2947.6362263101146</v>
      </c>
      <c r="FU34" s="420">
        <v>3218.9062862198361</v>
      </c>
      <c r="FV34" s="420">
        <v>3515.7439142166131</v>
      </c>
      <c r="FW34" s="420">
        <v>3840.5921836484977</v>
      </c>
      <c r="FX34" s="420">
        <v>4196.1296308540377</v>
      </c>
      <c r="FY34" s="420">
        <v>4585.2930754556219</v>
      </c>
      <c r="FZ34" s="420">
        <v>5011.3026603675698</v>
      </c>
      <c r="GA34" s="420">
        <v>5477.6893279454735</v>
      </c>
      <c r="GB34" s="420">
        <v>5988.3249698382979</v>
      </c>
      <c r="GC34" s="420"/>
      <c r="GD34" s="420">
        <v>31.137693858170191</v>
      </c>
      <c r="GE34" s="420">
        <v>31.137693858170191</v>
      </c>
      <c r="GF34" s="420">
        <v>31.137693858170191</v>
      </c>
      <c r="GG34" s="420">
        <v>31.137693858170191</v>
      </c>
      <c r="GH34" s="420">
        <v>31.137693858170191</v>
      </c>
      <c r="GI34" s="420">
        <v>31.137693858170191</v>
      </c>
      <c r="GJ34" s="420">
        <v>31.137693858170191</v>
      </c>
      <c r="GK34" s="420">
        <v>31.137693858170191</v>
      </c>
      <c r="GL34" s="420">
        <v>31.137693858170191</v>
      </c>
      <c r="GM34" s="420">
        <v>31.137693858170191</v>
      </c>
      <c r="GN34" s="420">
        <v>31.137693858170191</v>
      </c>
      <c r="GO34" s="420">
        <v>31.137693858170191</v>
      </c>
      <c r="GP34" s="420">
        <v>31.137693858170191</v>
      </c>
      <c r="GQ34" s="420">
        <v>31.137693858170191</v>
      </c>
      <c r="GR34" s="420">
        <v>31.137693858170191</v>
      </c>
      <c r="GS34" s="420">
        <v>31.137693858170191</v>
      </c>
      <c r="GT34" s="420">
        <v>31.137693858170191</v>
      </c>
      <c r="GU34" s="420">
        <v>37.269867968421863</v>
      </c>
      <c r="GV34" s="420">
        <v>49.40341835051877</v>
      </c>
      <c r="GW34" s="420">
        <v>66.059065525858472</v>
      </c>
      <c r="GX34" s="420">
        <v>89.025158240551747</v>
      </c>
      <c r="GY34" s="420">
        <v>120.82199828684558</v>
      </c>
      <c r="GZ34" s="420">
        <v>165.00772154832319</v>
      </c>
      <c r="HA34" s="420">
        <v>226.61367606086364</v>
      </c>
      <c r="HB34" s="420">
        <v>312.76457186921726</v>
      </c>
      <c r="HC34" s="420">
        <v>433.56239383028134</v>
      </c>
      <c r="HD34" s="420">
        <v>603.34699415385512</v>
      </c>
      <c r="HE34" s="420">
        <v>842.49482030612319</v>
      </c>
      <c r="HF34" s="420">
        <v>1179.9866920352122</v>
      </c>
      <c r="HG34" s="420">
        <v>1657.0749492727127</v>
      </c>
      <c r="HH34" s="420"/>
      <c r="HI34" s="420">
        <v>32.5967832939441</v>
      </c>
      <c r="HJ34" s="420">
        <v>35.410438368043842</v>
      </c>
      <c r="HK34" s="420">
        <v>38.479954156520463</v>
      </c>
      <c r="HL34" s="420">
        <v>41.829235229197792</v>
      </c>
      <c r="HM34" s="420">
        <v>45.484456775176326</v>
      </c>
      <c r="HN34" s="420">
        <v>49.474282569110294</v>
      </c>
      <c r="HO34" s="420">
        <v>53.830104005407229</v>
      </c>
      <c r="HP34" s="420">
        <v>58.586302245950669</v>
      </c>
      <c r="HQ34" s="420">
        <v>63.780535726159606</v>
      </c>
      <c r="HR34" s="420">
        <v>69.454055482851572</v>
      </c>
      <c r="HS34" s="420">
        <v>75.652051007365671</v>
      </c>
      <c r="HT34" s="420">
        <v>82.424029590817213</v>
      </c>
      <c r="HU34" s="420">
        <v>89.824232417480317</v>
      </c>
      <c r="HV34" s="420">
        <v>97.91209097964709</v>
      </c>
      <c r="HW34" s="420">
        <v>106.75272773564632</v>
      </c>
      <c r="HX34" s="420">
        <v>116.41750531505193</v>
      </c>
      <c r="HY34" s="420">
        <v>126.98462899479337</v>
      </c>
      <c r="HZ34" s="420">
        <v>138.53980763055165</v>
      </c>
      <c r="IA34" s="420">
        <v>151.17697873348578</v>
      </c>
      <c r="IB34" s="420">
        <v>164.99910393738975</v>
      </c>
      <c r="IC34" s="420">
        <v>180.11904171065589</v>
      </c>
      <c r="ID34" s="420">
        <v>196.66050483621723</v>
      </c>
      <c r="IE34" s="420">
        <v>214.75911091678444</v>
      </c>
      <c r="IF34" s="420">
        <v>234.56353496856352</v>
      </c>
      <c r="IG34" s="420">
        <v>256.23677405126301</v>
      </c>
      <c r="IH34" s="420">
        <v>279.95753485326702</v>
      </c>
      <c r="II34" s="420">
        <v>305.92175621682185</v>
      </c>
      <c r="IJ34" s="420">
        <v>334.34427975824451</v>
      </c>
      <c r="IK34" s="420">
        <v>365.46068302269003</v>
      </c>
      <c r="IL34" s="420">
        <v>399.5292910231135</v>
      </c>
      <c r="IM34" s="420"/>
      <c r="IN34" s="420">
        <v>14.211889242412104</v>
      </c>
      <c r="IO34" s="420">
        <v>14.211889242412104</v>
      </c>
      <c r="IP34" s="420">
        <v>14.211889242412104</v>
      </c>
      <c r="IQ34" s="420">
        <v>14.211889242412104</v>
      </c>
      <c r="IR34" s="420">
        <v>14.211889242412104</v>
      </c>
      <c r="IS34" s="420">
        <v>14.211889242412104</v>
      </c>
      <c r="IT34" s="420">
        <v>14.211889242412104</v>
      </c>
      <c r="IU34" s="420">
        <v>14.211889242412104</v>
      </c>
      <c r="IV34" s="420">
        <v>14.211889242412104</v>
      </c>
      <c r="IW34" s="420">
        <v>14.211889242412104</v>
      </c>
      <c r="IX34" s="420">
        <v>14.211889242412104</v>
      </c>
      <c r="IY34" s="420">
        <v>14.211889242412104</v>
      </c>
      <c r="IZ34" s="420">
        <v>14.211889242412104</v>
      </c>
      <c r="JA34" s="420">
        <v>14.211889242412104</v>
      </c>
      <c r="JB34" s="420">
        <v>14.211889242412104</v>
      </c>
      <c r="JC34" s="420">
        <v>14.211889242412104</v>
      </c>
      <c r="JD34" s="420">
        <v>14.211889242412104</v>
      </c>
      <c r="JE34" s="420">
        <v>17.010740681669112</v>
      </c>
      <c r="JF34" s="420">
        <v>22.548744714114239</v>
      </c>
      <c r="JG34" s="420">
        <v>30.15072750689297</v>
      </c>
      <c r="JH34" s="420">
        <v>40.632928516347199</v>
      </c>
      <c r="JI34" s="420">
        <v>55.145665749071007</v>
      </c>
      <c r="JJ34" s="420">
        <v>75.312946214615863</v>
      </c>
      <c r="JK34" s="420">
        <v>103.43118150183099</v>
      </c>
      <c r="JL34" s="420">
        <v>142.75223703471036</v>
      </c>
      <c r="JM34" s="420">
        <v>197.88686820730115</v>
      </c>
      <c r="JN34" s="420">
        <v>275.38008096276991</v>
      </c>
      <c r="JO34" s="420">
        <v>384.53210851242306</v>
      </c>
      <c r="JP34" s="420">
        <v>538.57039802337363</v>
      </c>
      <c r="JQ34" s="420">
        <v>756.32337297388335</v>
      </c>
      <c r="JR34" s="420"/>
      <c r="JS34" s="420">
        <v>18.384894051531994</v>
      </c>
      <c r="JT34" s="420">
        <v>21.198549125631736</v>
      </c>
      <c r="JU34" s="420">
        <v>24.268064914108358</v>
      </c>
      <c r="JV34" s="420">
        <v>27.617345986785686</v>
      </c>
      <c r="JW34" s="420">
        <v>31.272567532764221</v>
      </c>
      <c r="JX34" s="420">
        <v>35.262393326698188</v>
      </c>
      <c r="JY34" s="420">
        <v>39.618214762995123</v>
      </c>
      <c r="JZ34" s="420">
        <v>44.374413003538564</v>
      </c>
      <c r="KA34" s="420">
        <v>49.5686464837475</v>
      </c>
      <c r="KB34" s="420">
        <v>55.242166240439467</v>
      </c>
      <c r="KC34" s="420">
        <v>61.440161764953565</v>
      </c>
      <c r="KD34" s="420">
        <v>68.212140348405114</v>
      </c>
      <c r="KE34" s="420">
        <v>75.612343175068219</v>
      </c>
      <c r="KF34" s="420">
        <v>83.700201737234991</v>
      </c>
      <c r="KG34" s="420">
        <v>92.540838493234219</v>
      </c>
      <c r="KH34" s="420">
        <v>102.20561607263983</v>
      </c>
      <c r="KI34" s="420">
        <v>112.77273975238127</v>
      </c>
      <c r="KJ34" s="420">
        <v>121.52906694888253</v>
      </c>
      <c r="KK34" s="420">
        <v>128.62823401937155</v>
      </c>
      <c r="KL34" s="420">
        <v>134.84837643049678</v>
      </c>
      <c r="KM34" s="420">
        <v>139.4861131943087</v>
      </c>
      <c r="KN34" s="420">
        <v>141.51483908714621</v>
      </c>
      <c r="KO34" s="420">
        <v>139.44616470216857</v>
      </c>
      <c r="KP34" s="420">
        <v>131.13235346673252</v>
      </c>
      <c r="KQ34" s="420">
        <v>113.48453701655265</v>
      </c>
      <c r="KR34" s="420">
        <v>82.070666645965872</v>
      </c>
      <c r="KS34" s="420">
        <v>30.541675254051938</v>
      </c>
      <c r="KT34" s="420">
        <v>-50.187828754178554</v>
      </c>
      <c r="KU34" s="420">
        <v>-173.10971500068359</v>
      </c>
      <c r="KV34" s="420">
        <v>-356.79408195076985</v>
      </c>
      <c r="KW34" s="420"/>
      <c r="KX34" s="420">
        <v>177.21938114555562</v>
      </c>
      <c r="KY34" s="420">
        <v>192.51641847873549</v>
      </c>
      <c r="KZ34" s="420">
        <v>209.2044972853148</v>
      </c>
      <c r="LA34" s="420">
        <v>227.41357986962865</v>
      </c>
      <c r="LB34" s="420">
        <v>247.28597324313577</v>
      </c>
      <c r="LC34" s="420">
        <v>268.9775141446853</v>
      </c>
      <c r="LD34" s="420">
        <v>292.65886860104678</v>
      </c>
      <c r="LE34" s="420">
        <v>318.51695714904474</v>
      </c>
      <c r="LF34" s="420">
        <v>346.75651792371741</v>
      </c>
      <c r="LG34" s="420">
        <v>377.60182100565697</v>
      </c>
      <c r="LH34" s="420">
        <v>411.29854872545604</v>
      </c>
      <c r="LI34" s="420">
        <v>448.11585805527511</v>
      </c>
      <c r="LJ34" s="420">
        <v>488.3486427894826</v>
      </c>
      <c r="LK34" s="420">
        <v>532.3200149416009</v>
      </c>
      <c r="LL34" s="420">
        <v>580.38402667867001</v>
      </c>
      <c r="LM34" s="420">
        <v>632.9286561927704</v>
      </c>
      <c r="LN34" s="420">
        <v>690.37908319120027</v>
      </c>
      <c r="LO34" s="420">
        <v>753.20128219130549</v>
      </c>
      <c r="LP34" s="420">
        <v>821.9059645551165</v>
      </c>
      <c r="LQ34" s="420">
        <v>897.05290321661869</v>
      </c>
      <c r="LR34" s="420">
        <v>979.2556773668955</v>
      </c>
      <c r="LS34" s="420">
        <v>1069.1868779985421</v>
      </c>
      <c r="LT34" s="420">
        <v>1167.5838192019773</v>
      </c>
      <c r="LU34" s="420">
        <v>1275.2548044875873</v>
      </c>
      <c r="LV34" s="420">
        <v>1393.0860022171285</v>
      </c>
      <c r="LW34" s="420">
        <v>1522.0489895071578</v>
      </c>
      <c r="LX34" s="420">
        <v>1663.2090297627328</v>
      </c>
      <c r="LY34" s="420">
        <v>1817.734155361301</v>
      </c>
      <c r="LZ34" s="420">
        <v>1986.9051339905</v>
      </c>
      <c r="MA34" s="420">
        <v>2172.1264048098019</v>
      </c>
      <c r="MB34" s="420"/>
      <c r="MC34" s="426">
        <v>7.6088464251423141E-2</v>
      </c>
      <c r="MD34" s="426">
        <v>7.6088464251423141E-2</v>
      </c>
      <c r="ME34" s="426">
        <v>7.6088464251423141E-2</v>
      </c>
      <c r="MF34" s="426">
        <v>7.6088464251423141E-2</v>
      </c>
      <c r="MG34" s="426">
        <v>7.6088464251423141E-2</v>
      </c>
      <c r="MH34" s="426">
        <v>7.6088464251423141E-2</v>
      </c>
      <c r="MI34" s="426">
        <v>7.6088464251423141E-2</v>
      </c>
      <c r="MJ34" s="426">
        <v>7.6088464251423141E-2</v>
      </c>
      <c r="MK34" s="426">
        <v>7.6088464251423141E-2</v>
      </c>
      <c r="ML34" s="426">
        <v>7.6088464251423141E-2</v>
      </c>
      <c r="MM34" s="426">
        <v>7.6088464251423141E-2</v>
      </c>
      <c r="MN34" s="426">
        <v>7.6088464251423141E-2</v>
      </c>
      <c r="MO34" s="426">
        <v>7.6088464251423141E-2</v>
      </c>
      <c r="MP34" s="426">
        <v>7.6088464251423141E-2</v>
      </c>
      <c r="MQ34" s="426">
        <v>7.6088464251423141E-2</v>
      </c>
      <c r="MR34" s="426">
        <v>7.6088464251423141E-2</v>
      </c>
      <c r="MS34" s="426">
        <v>7.6088464251423141E-2</v>
      </c>
      <c r="MT34" s="426">
        <v>9.1073122803744272E-2</v>
      </c>
      <c r="MU34" s="426">
        <v>0.12072282064894223</v>
      </c>
      <c r="MV34" s="426">
        <v>0.16142277166193686</v>
      </c>
      <c r="MW34" s="426">
        <v>0.21754300755597356</v>
      </c>
      <c r="MX34" s="426">
        <v>0.29524216980577622</v>
      </c>
      <c r="MY34" s="426">
        <v>0.40321496445518012</v>
      </c>
      <c r="MZ34" s="426">
        <v>0.55375605747746515</v>
      </c>
      <c r="NA34" s="426">
        <v>0.764275480842597</v>
      </c>
      <c r="NB34" s="426">
        <v>1.0594585730715835</v>
      </c>
      <c r="NC34" s="426">
        <v>1.4743463791822693</v>
      </c>
      <c r="ND34" s="426">
        <v>2.0587310450433822</v>
      </c>
      <c r="NE34" s="426">
        <v>2.8834304699324451</v>
      </c>
      <c r="NF34" s="426">
        <v>4.0492493957314215</v>
      </c>
      <c r="NG34" s="420"/>
      <c r="NH34" s="420">
        <v>177.14329268130419</v>
      </c>
      <c r="NI34" s="420">
        <v>192.44033001448406</v>
      </c>
      <c r="NJ34" s="420">
        <v>209.12840882106337</v>
      </c>
      <c r="NK34" s="420">
        <v>227.33749140537722</v>
      </c>
      <c r="NL34" s="420">
        <v>247.20988477888434</v>
      </c>
      <c r="NM34" s="420">
        <v>268.90142568043387</v>
      </c>
      <c r="NN34" s="420">
        <v>292.58278013679535</v>
      </c>
      <c r="NO34" s="420">
        <v>318.44086868479332</v>
      </c>
      <c r="NP34" s="420">
        <v>346.68042945946598</v>
      </c>
      <c r="NQ34" s="420">
        <v>377.52573254140555</v>
      </c>
      <c r="NR34" s="420">
        <v>411.22246026120462</v>
      </c>
      <c r="NS34" s="420">
        <v>448.03976959102368</v>
      </c>
      <c r="NT34" s="420">
        <v>488.27255432523117</v>
      </c>
      <c r="NU34" s="420">
        <v>532.24392647734953</v>
      </c>
      <c r="NV34" s="420">
        <v>580.30793821441864</v>
      </c>
      <c r="NW34" s="420">
        <v>632.85256772851903</v>
      </c>
      <c r="NX34" s="420">
        <v>690.3029947269489</v>
      </c>
      <c r="NY34" s="420">
        <v>753.11020906850172</v>
      </c>
      <c r="NZ34" s="420">
        <v>821.7852417344676</v>
      </c>
      <c r="OA34" s="420">
        <v>896.89148044495676</v>
      </c>
      <c r="OB34" s="420">
        <v>979.03813435933955</v>
      </c>
      <c r="OC34" s="420">
        <v>1068.8916358287363</v>
      </c>
      <c r="OD34" s="420">
        <v>1167.1806042375222</v>
      </c>
      <c r="OE34" s="420">
        <v>1274.7010484301099</v>
      </c>
      <c r="OF34" s="420">
        <v>1392.3217267362859</v>
      </c>
      <c r="OG34" s="420">
        <v>1520.9895309340861</v>
      </c>
      <c r="OH34" s="420">
        <v>1661.7346833835506</v>
      </c>
      <c r="OI34" s="420">
        <v>1815.6754243162575</v>
      </c>
      <c r="OJ34" s="420">
        <v>1984.0217035205676</v>
      </c>
      <c r="OK34" s="420">
        <v>2168.0771554140706</v>
      </c>
      <c r="OL34" s="420"/>
      <c r="OM34" s="420">
        <v>195.52818673283619</v>
      </c>
      <c r="ON34" s="420">
        <v>213.63887914011579</v>
      </c>
      <c r="OO34" s="420">
        <v>233.39647373517172</v>
      </c>
      <c r="OP34" s="420">
        <v>254.95483739216291</v>
      </c>
      <c r="OQ34" s="420">
        <v>278.48245231164856</v>
      </c>
      <c r="OR34" s="420">
        <v>304.16381900713208</v>
      </c>
      <c r="OS34" s="420">
        <v>332.20099489979049</v>
      </c>
      <c r="OT34" s="420">
        <v>362.81528168833188</v>
      </c>
      <c r="OU34" s="420">
        <v>396.24907594321348</v>
      </c>
      <c r="OV34" s="420">
        <v>432.76789878184502</v>
      </c>
      <c r="OW34" s="420">
        <v>472.6626220261582</v>
      </c>
      <c r="OX34" s="420">
        <v>516.25190993942874</v>
      </c>
      <c r="OY34" s="420">
        <v>563.88489750029942</v>
      </c>
      <c r="OZ34" s="420">
        <v>615.94412821458457</v>
      </c>
      <c r="PA34" s="420">
        <v>672.84877670765286</v>
      </c>
      <c r="PB34" s="420">
        <v>735.05818380115886</v>
      </c>
      <c r="PC34" s="420">
        <v>803.07573447933021</v>
      </c>
      <c r="PD34" s="420">
        <v>874.63927601738419</v>
      </c>
      <c r="PE34" s="420">
        <v>950.41347575383918</v>
      </c>
      <c r="PF34" s="420">
        <v>1031.7398568754536</v>
      </c>
      <c r="PG34" s="420">
        <v>1118.5242475536484</v>
      </c>
      <c r="PH34" s="420">
        <v>1210.4064749158824</v>
      </c>
      <c r="PI34" s="420">
        <v>1306.6267689396907</v>
      </c>
      <c r="PJ34" s="420">
        <v>1405.8334018968426</v>
      </c>
      <c r="PK34" s="420">
        <v>1505.8062637528385</v>
      </c>
      <c r="PL34" s="420">
        <v>1603.0601975800521</v>
      </c>
      <c r="PM34" s="420">
        <v>1692.2763586376027</v>
      </c>
      <c r="PN34" s="420">
        <v>1765.4875955620789</v>
      </c>
      <c r="PO34" s="420">
        <v>1810.9119885198841</v>
      </c>
      <c r="PP34" s="420">
        <v>1811.2830734633008</v>
      </c>
      <c r="PQ34" s="420"/>
      <c r="PR34" s="420">
        <v>19.810496686105651</v>
      </c>
      <c r="PS34" s="420">
        <v>21.520478435490517</v>
      </c>
      <c r="PT34" s="420">
        <v>23.385957977051966</v>
      </c>
      <c r="PU34" s="420">
        <v>25.421463167634304</v>
      </c>
      <c r="PV34" s="420">
        <v>27.64290181912979</v>
      </c>
      <c r="PW34" s="420">
        <v>30.067694166157228</v>
      </c>
      <c r="PX34" s="420">
        <v>32.714918137642158</v>
      </c>
      <c r="PY34" s="420">
        <v>35.605468675500063</v>
      </c>
      <c r="PZ34" s="420">
        <v>38.762232464694428</v>
      </c>
      <c r="QA34" s="420">
        <v>42.210279571826675</v>
      </c>
      <c r="QB34" s="420">
        <v>45.977073635267153</v>
      </c>
      <c r="QC34" s="420">
        <v>50.092702409925081</v>
      </c>
      <c r="QD34" s="420">
        <v>54.590130645469898</v>
      </c>
      <c r="QE34" s="420">
        <v>59.505477469684372</v>
      </c>
      <c r="QF34" s="420">
        <v>64.878320660329024</v>
      </c>
      <c r="QG34" s="420">
        <v>70.75203042126526</v>
      </c>
      <c r="QH34" s="420">
        <v>77.17413553364544</v>
      </c>
      <c r="QI34" s="420">
        <v>84.196725032946645</v>
      </c>
      <c r="QJ34" s="420">
        <v>91.876888869938995</v>
      </c>
      <c r="QK34" s="420">
        <v>100.27720135100975</v>
      </c>
      <c r="QL34" s="420">
        <v>109.46625152354815</v>
      </c>
      <c r="QM34" s="420">
        <v>119.51922507855386</v>
      </c>
      <c r="QN34" s="420">
        <v>130.51854278880225</v>
      </c>
      <c r="QO34" s="420">
        <v>142.55456099066237</v>
      </c>
      <c r="QP34" s="420">
        <v>155.72634015528817</v>
      </c>
      <c r="QQ34" s="420">
        <v>170.1424881850634</v>
      </c>
      <c r="QR34" s="420">
        <v>185.92208571901932</v>
      </c>
      <c r="QS34" s="420">
        <v>203.19570144209968</v>
      </c>
      <c r="QT34" s="420">
        <v>222.10650617381521</v>
      </c>
      <c r="QU34" s="420">
        <v>242.81149536880767</v>
      </c>
      <c r="QV34" s="424"/>
      <c r="QW34" s="420">
        <v>14.671135690693944</v>
      </c>
      <c r="QX34" s="420">
        <v>14.671135690693944</v>
      </c>
      <c r="QY34" s="420">
        <v>14.671135690693944</v>
      </c>
      <c r="QZ34" s="420">
        <v>14.671135690693944</v>
      </c>
      <c r="RA34" s="420">
        <v>14.671135690693944</v>
      </c>
      <c r="RB34" s="420">
        <v>14.671135690693944</v>
      </c>
      <c r="RC34" s="420">
        <v>14.671135690693944</v>
      </c>
      <c r="RD34" s="420">
        <v>14.671135690693944</v>
      </c>
      <c r="RE34" s="420">
        <v>14.671135690693944</v>
      </c>
      <c r="RF34" s="420">
        <v>14.671135690693944</v>
      </c>
      <c r="RG34" s="420">
        <v>14.671135690693944</v>
      </c>
      <c r="RH34" s="420">
        <v>14.671135690693944</v>
      </c>
      <c r="RI34" s="420">
        <v>14.671135690693944</v>
      </c>
      <c r="RJ34" s="420">
        <v>14.671135690693944</v>
      </c>
      <c r="RK34" s="420">
        <v>14.671135690693944</v>
      </c>
      <c r="RL34" s="420">
        <v>14.671135690693944</v>
      </c>
      <c r="RM34" s="420">
        <v>14.671135690693944</v>
      </c>
      <c r="RN34" s="420">
        <v>17.560429896624893</v>
      </c>
      <c r="RO34" s="420">
        <v>23.277390339374779</v>
      </c>
      <c r="RP34" s="420">
        <v>31.125025454510808</v>
      </c>
      <c r="RQ34" s="420">
        <v>41.945950858847198</v>
      </c>
      <c r="RR34" s="420">
        <v>56.927656215040891</v>
      </c>
      <c r="RS34" s="420">
        <v>77.746627090448058</v>
      </c>
      <c r="RT34" s="420">
        <v>106.77348187696735</v>
      </c>
      <c r="RU34" s="420">
        <v>147.36516756943715</v>
      </c>
      <c r="RV34" s="420">
        <v>204.28143263400756</v>
      </c>
      <c r="RW34" s="420">
        <v>284.27877992900625</v>
      </c>
      <c r="RX34" s="420">
        <v>396.95797266549084</v>
      </c>
      <c r="RY34" s="420">
        <v>555.9738929580127</v>
      </c>
      <c r="RZ34" s="420">
        <v>780.76339054411926</v>
      </c>
      <c r="SA34" s="420"/>
      <c r="SB34" s="420">
        <v>5.1393609954117068</v>
      </c>
      <c r="SC34" s="420">
        <v>6.8493427447965729</v>
      </c>
      <c r="SD34" s="420">
        <v>8.7148222863580216</v>
      </c>
      <c r="SE34" s="420">
        <v>10.75032747694036</v>
      </c>
      <c r="SF34" s="420">
        <v>12.971766128435846</v>
      </c>
      <c r="SG34" s="420">
        <v>15.396558475463284</v>
      </c>
      <c r="SH34" s="420">
        <v>18.043782446948214</v>
      </c>
      <c r="SI34" s="420">
        <v>20.934332984806119</v>
      </c>
      <c r="SJ34" s="420">
        <v>24.091096774000484</v>
      </c>
      <c r="SK34" s="420">
        <v>27.53914388113273</v>
      </c>
      <c r="SL34" s="420">
        <v>31.305937944573209</v>
      </c>
      <c r="SM34" s="420">
        <v>35.421566719231137</v>
      </c>
      <c r="SN34" s="420">
        <v>39.918994954775954</v>
      </c>
      <c r="SO34" s="420">
        <v>44.834341778990428</v>
      </c>
      <c r="SP34" s="420">
        <v>50.20718496963508</v>
      </c>
      <c r="SQ34" s="420">
        <v>56.080894730571316</v>
      </c>
      <c r="SR34" s="420">
        <v>62.502999842951496</v>
      </c>
      <c r="SS34" s="420">
        <v>66.636295136321749</v>
      </c>
      <c r="ST34" s="420">
        <v>68.599498530564219</v>
      </c>
      <c r="SU34" s="420">
        <v>69.152175896498946</v>
      </c>
      <c r="SV34" s="420">
        <v>67.520300664700954</v>
      </c>
      <c r="SW34" s="420">
        <v>62.591568863512968</v>
      </c>
      <c r="SX34" s="420">
        <v>52.771915698354192</v>
      </c>
      <c r="SY34" s="420">
        <v>35.781079113695014</v>
      </c>
      <c r="SZ34" s="420">
        <v>8.3611725858510226</v>
      </c>
      <c r="TA34" s="420">
        <v>-34.138944448944159</v>
      </c>
      <c r="TB34" s="420">
        <v>-98.356694209986927</v>
      </c>
      <c r="TC34" s="420">
        <v>-193.76227122339117</v>
      </c>
      <c r="TD34" s="420">
        <v>-333.86738678419749</v>
      </c>
      <c r="TE34" s="420">
        <v>-537.95189517531162</v>
      </c>
      <c r="TF34" s="420"/>
      <c r="TG34" s="420">
        <v>2.3546479623495857</v>
      </c>
      <c r="TH34" s="420">
        <v>2.5578940043666942</v>
      </c>
      <c r="TI34" s="420">
        <v>2.7796222967432955</v>
      </c>
      <c r="TJ34" s="420">
        <v>3.0215596002495855</v>
      </c>
      <c r="TK34" s="420">
        <v>3.2855966951850739</v>
      </c>
      <c r="TL34" s="420">
        <v>3.5738041263018059</v>
      </c>
      <c r="TM34" s="420">
        <v>3.8884494695814507</v>
      </c>
      <c r="TN34" s="420">
        <v>4.2320162686314324</v>
      </c>
      <c r="TO34" s="420">
        <v>4.6072248028555496</v>
      </c>
      <c r="TP34" s="420">
        <v>5.0170548653490705</v>
      </c>
      <c r="TQ34" s="420">
        <v>5.464770745804068</v>
      </c>
      <c r="TR34" s="420">
        <v>5.9539486327387481</v>
      </c>
      <c r="TS34" s="420">
        <v>6.4885066702495582</v>
      </c>
      <c r="TT34" s="420">
        <v>7.0727379274090856</v>
      </c>
      <c r="TU34" s="420">
        <v>7.7113465635947858</v>
      </c>
      <c r="TV34" s="420">
        <v>8.4094875006527445</v>
      </c>
      <c r="TW34" s="420">
        <v>9.1728099431166257</v>
      </c>
      <c r="TX34" s="420">
        <v>10.007505120978809</v>
      </c>
      <c r="TY34" s="420">
        <v>10.920358666037504</v>
      </c>
      <c r="TZ34" s="420">
        <v>11.918808072938333</v>
      </c>
      <c r="UA34" s="420">
        <v>13.011005740040286</v>
      </c>
      <c r="UB34" s="420">
        <v>14.205888133546885</v>
      </c>
      <c r="UC34" s="420">
        <v>15.51325167137464</v>
      </c>
      <c r="UD34" s="420">
        <v>16.943835981443424</v>
      </c>
      <c r="UE34" s="420">
        <v>18.509415252974634</v>
      </c>
      <c r="UF34" s="420">
        <v>20.222898469528623</v>
      </c>
      <c r="UG34" s="420">
        <v>22.098439389514006</v>
      </c>
      <c r="UH34" s="420">
        <v>24.151557224428636</v>
      </c>
      <c r="UI34" s="420">
        <v>26.399269057880822</v>
      </c>
      <c r="UJ34" s="420">
        <v>28.860235150298514</v>
      </c>
      <c r="UK34" s="420"/>
      <c r="UL34" s="420">
        <v>2.0676935501065605</v>
      </c>
      <c r="UM34" s="420">
        <v>2.0676935501065605</v>
      </c>
      <c r="UN34" s="420">
        <v>2.0676935501065605</v>
      </c>
      <c r="UO34" s="420">
        <v>2.0676935501065605</v>
      </c>
      <c r="UP34" s="420">
        <v>2.0676935501065605</v>
      </c>
      <c r="UQ34" s="420">
        <v>2.0676935501065605</v>
      </c>
      <c r="UR34" s="420">
        <v>2.0676935501065605</v>
      </c>
      <c r="US34" s="420">
        <v>2.0676935501065605</v>
      </c>
      <c r="UT34" s="420">
        <v>2.0676935501065605</v>
      </c>
      <c r="UU34" s="420">
        <v>2.0676935501065605</v>
      </c>
      <c r="UV34" s="420">
        <v>2.0676935501065605</v>
      </c>
      <c r="UW34" s="420">
        <v>2.0676935501065605</v>
      </c>
      <c r="UX34" s="420">
        <v>2.0676935501065605</v>
      </c>
      <c r="UY34" s="420">
        <v>2.0676935501065605</v>
      </c>
      <c r="UZ34" s="420">
        <v>2.0676935501065605</v>
      </c>
      <c r="VA34" s="420">
        <v>2.0676935501065605</v>
      </c>
      <c r="VB34" s="420">
        <v>2.0676935501065605</v>
      </c>
      <c r="VC34" s="420">
        <v>2.4748995851344522</v>
      </c>
      <c r="VD34" s="420">
        <v>3.2806260457782881</v>
      </c>
      <c r="VE34" s="420">
        <v>4.3866416163008326</v>
      </c>
      <c r="VF34" s="420">
        <v>5.9117013074141012</v>
      </c>
      <c r="VG34" s="420">
        <v>8.0231653540760117</v>
      </c>
      <c r="VH34" s="420">
        <v>10.957311197075818</v>
      </c>
      <c r="VI34" s="420">
        <v>15.048244693112947</v>
      </c>
      <c r="VJ34" s="420">
        <v>20.769081066231013</v>
      </c>
      <c r="VK34" s="420">
        <v>28.790640995283859</v>
      </c>
      <c r="VL34" s="420">
        <v>40.065160058755175</v>
      </c>
      <c r="VM34" s="420">
        <v>55.945732971745727</v>
      </c>
      <c r="VN34" s="420">
        <v>78.356826406159627</v>
      </c>
      <c r="VO34" s="420">
        <v>110.03779535700311</v>
      </c>
      <c r="VP34" s="420"/>
      <c r="VQ34" s="420">
        <v>0.2869544122430252</v>
      </c>
      <c r="VR34" s="420">
        <v>0.4902004542601337</v>
      </c>
      <c r="VS34" s="420">
        <v>0.711928746636735</v>
      </c>
      <c r="VT34" s="420">
        <v>0.95386605014302495</v>
      </c>
      <c r="VU34" s="420">
        <v>1.2179031450785134</v>
      </c>
      <c r="VV34" s="420">
        <v>1.5061105761952454</v>
      </c>
      <c r="VW34" s="420">
        <v>1.8207559194748901</v>
      </c>
      <c r="VX34" s="420">
        <v>2.1643227185248719</v>
      </c>
      <c r="VY34" s="420">
        <v>2.5395312527489891</v>
      </c>
      <c r="VZ34" s="420">
        <v>2.94936131524251</v>
      </c>
      <c r="WA34" s="420">
        <v>3.3970771956975074</v>
      </c>
      <c r="WB34" s="420">
        <v>3.8862550826321876</v>
      </c>
      <c r="WC34" s="420">
        <v>4.4208131201429977</v>
      </c>
      <c r="WD34" s="420">
        <v>5.005044377302525</v>
      </c>
      <c r="WE34" s="420">
        <v>5.6436530134882252</v>
      </c>
      <c r="WF34" s="420">
        <v>6.341793950546184</v>
      </c>
      <c r="WG34" s="420">
        <v>7.1051163930100651</v>
      </c>
      <c r="WH34" s="420">
        <v>7.5326055358443575</v>
      </c>
      <c r="WI34" s="420">
        <v>7.6397326202592168</v>
      </c>
      <c r="WJ34" s="420">
        <v>7.5321664566375004</v>
      </c>
      <c r="WK34" s="420">
        <v>7.0993044326261847</v>
      </c>
      <c r="WL34" s="420">
        <v>6.1827227794708737</v>
      </c>
      <c r="WM34" s="420">
        <v>4.5559404742988221</v>
      </c>
      <c r="WN34" s="420">
        <v>1.8955912883304773</v>
      </c>
      <c r="WO34" s="420">
        <v>-2.2596658132563796</v>
      </c>
      <c r="WP34" s="420">
        <v>-8.5677425257552358</v>
      </c>
      <c r="WQ34" s="420">
        <v>-17.96672066924117</v>
      </c>
      <c r="WR34" s="420">
        <v>-31.794175747317091</v>
      </c>
      <c r="WS34" s="420">
        <v>-51.957557348278804</v>
      </c>
      <c r="WT34" s="420">
        <v>-81.177560206704584</v>
      </c>
      <c r="WU34" s="420"/>
      <c r="WV34" s="420">
        <v>256.59396116485863</v>
      </c>
      <c r="WW34" s="420">
        <v>278.74237054330877</v>
      </c>
      <c r="WX34" s="420">
        <v>302.90485332330741</v>
      </c>
      <c r="WY34" s="420">
        <v>329.26958047270199</v>
      </c>
      <c r="WZ34" s="420">
        <v>358.04259672280619</v>
      </c>
      <c r="XA34" s="420">
        <v>389.44953634599949</v>
      </c>
      <c r="XB34" s="420">
        <v>423.73750477489301</v>
      </c>
      <c r="XC34" s="420">
        <v>461.17714216552878</v>
      </c>
      <c r="XD34" s="420">
        <v>502.06488657525324</v>
      </c>
      <c r="XE34" s="420">
        <v>546.72545614707053</v>
      </c>
      <c r="XF34" s="420">
        <v>595.51457158143387</v>
      </c>
      <c r="XG34" s="420">
        <v>648.82194224994441</v>
      </c>
      <c r="XH34" s="420">
        <v>707.0745415814157</v>
      </c>
      <c r="XI34" s="420">
        <v>770.74019984877702</v>
      </c>
      <c r="XJ34" s="420">
        <v>840.33154522741484</v>
      </c>
      <c r="XK34" s="420">
        <v>916.41032700517792</v>
      </c>
      <c r="XL34" s="420">
        <v>999.59215812799448</v>
      </c>
      <c r="XM34" s="420">
        <v>1090.5517178912935</v>
      </c>
      <c r="XN34" s="420">
        <v>1190.0284595678952</v>
      </c>
      <c r="XO34" s="420">
        <v>1298.8328721322887</v>
      </c>
      <c r="XP34" s="420">
        <v>1417.8533500372175</v>
      </c>
      <c r="XQ34" s="420">
        <v>1548.0637302632547</v>
      </c>
      <c r="XR34" s="420">
        <v>1690.5315616408971</v>
      </c>
      <c r="XS34" s="420">
        <v>1846.4271777883566</v>
      </c>
      <c r="XT34" s="420">
        <v>2017.033651971843</v>
      </c>
      <c r="XU34" s="420">
        <v>2203.7577198390209</v>
      </c>
      <c r="XV34" s="420">
        <v>2408.1417643675345</v>
      </c>
      <c r="XW34" s="420">
        <v>2631.8769665814957</v>
      </c>
      <c r="XX34" s="420">
        <v>2876.817735700587</v>
      </c>
      <c r="XY34" s="420">
        <v>3144.9975434862754</v>
      </c>
      <c r="XZ34" s="420"/>
      <c r="YA34" s="420">
        <v>0.11016763694252993</v>
      </c>
      <c r="YB34" s="420">
        <v>0.11016763694252993</v>
      </c>
      <c r="YC34" s="420">
        <v>0.11016763694252993</v>
      </c>
      <c r="YD34" s="420">
        <v>0.11016763694252993</v>
      </c>
      <c r="YE34" s="420">
        <v>0.11016763694252993</v>
      </c>
      <c r="YF34" s="420">
        <v>0.11016763694252993</v>
      </c>
      <c r="YG34" s="420">
        <v>0.11016763694252993</v>
      </c>
      <c r="YH34" s="420">
        <v>0.11016763694252993</v>
      </c>
      <c r="YI34" s="420">
        <v>0.11016763694252993</v>
      </c>
      <c r="YJ34" s="420">
        <v>0.11016763694252993</v>
      </c>
      <c r="YK34" s="420">
        <v>0.11016763694252993</v>
      </c>
      <c r="YL34" s="420">
        <v>0.11016763694252993</v>
      </c>
      <c r="YM34" s="420">
        <v>0.11016763694252993</v>
      </c>
      <c r="YN34" s="420">
        <v>0.11016763694252993</v>
      </c>
      <c r="YO34" s="420">
        <v>0.11016763694252993</v>
      </c>
      <c r="YP34" s="420">
        <v>0.11016763694252993</v>
      </c>
      <c r="YQ34" s="420">
        <v>0.11016763694252993</v>
      </c>
      <c r="YR34" s="420">
        <v>0.13186375657565833</v>
      </c>
      <c r="YS34" s="420">
        <v>0.17479322268857683</v>
      </c>
      <c r="YT34" s="420">
        <v>0.2337222268535476</v>
      </c>
      <c r="YU34" s="420">
        <v>0.31497808914397007</v>
      </c>
      <c r="YV34" s="420">
        <v>0.42747783771544795</v>
      </c>
      <c r="YW34" s="420">
        <v>0.58381044026739637</v>
      </c>
      <c r="YX34" s="420">
        <v>0.80177720624402105</v>
      </c>
      <c r="YY34" s="420">
        <v>1.1065859263412572</v>
      </c>
      <c r="YZ34" s="420">
        <v>1.5339782262935864</v>
      </c>
      <c r="ZA34" s="420">
        <v>2.1346896435256655</v>
      </c>
      <c r="ZB34" s="420">
        <v>2.9808136695098617</v>
      </c>
      <c r="ZC34" s="420">
        <v>4.174886749072539</v>
      </c>
      <c r="ZD34" s="420">
        <v>5.862862941281592</v>
      </c>
      <c r="ZE34" s="420"/>
      <c r="ZF34" s="420">
        <v>256.48379352791608</v>
      </c>
      <c r="ZG34" s="420">
        <v>278.63220290636622</v>
      </c>
      <c r="ZH34" s="420">
        <v>302.79468568636486</v>
      </c>
      <c r="ZI34" s="420">
        <v>329.15941283575944</v>
      </c>
      <c r="ZJ34" s="420">
        <v>357.93242908586365</v>
      </c>
      <c r="ZK34" s="420">
        <v>389.33936870905694</v>
      </c>
      <c r="ZL34" s="420">
        <v>423.62733713795046</v>
      </c>
      <c r="ZM34" s="420">
        <v>461.06697452858623</v>
      </c>
      <c r="ZN34" s="420">
        <v>501.95471893831069</v>
      </c>
      <c r="ZO34" s="420">
        <v>546.61528851012804</v>
      </c>
      <c r="ZP34" s="420">
        <v>595.40440394449138</v>
      </c>
      <c r="ZQ34" s="420">
        <v>648.71177461300192</v>
      </c>
      <c r="ZR34" s="420">
        <v>706.96437394447321</v>
      </c>
      <c r="ZS34" s="420">
        <v>770.63003221183453</v>
      </c>
      <c r="ZT34" s="420">
        <v>840.22137759047234</v>
      </c>
      <c r="ZU34" s="420">
        <v>916.30015936823543</v>
      </c>
      <c r="ZV34" s="420">
        <v>999.48199049105199</v>
      </c>
      <c r="ZW34" s="420">
        <v>1090.4198541347178</v>
      </c>
      <c r="ZX34" s="420">
        <v>1189.8536663452066</v>
      </c>
      <c r="ZY34" s="420">
        <v>1298.5991499054351</v>
      </c>
      <c r="ZZ34" s="420">
        <v>1417.5383719480735</v>
      </c>
      <c r="AAA34" s="420">
        <v>1547.6362524255392</v>
      </c>
      <c r="AAB34" s="420">
        <v>1689.9477512006297</v>
      </c>
      <c r="AAC34" s="420">
        <v>1845.6254005821127</v>
      </c>
      <c r="AAD34" s="420">
        <v>2015.9270660455018</v>
      </c>
      <c r="AAE34" s="420">
        <v>2202.2237416127273</v>
      </c>
      <c r="AAF34" s="420">
        <v>2406.0070747240088</v>
      </c>
      <c r="AAG34" s="420">
        <v>2628.8961529119861</v>
      </c>
      <c r="AAH34" s="420">
        <v>2872.6428489515147</v>
      </c>
      <c r="AAI34" s="420">
        <v>3139.1346805449939</v>
      </c>
      <c r="AAJ34" s="420"/>
      <c r="AAK34" s="420">
        <v>457.43829566840702</v>
      </c>
      <c r="AAL34" s="420">
        <v>499.6106252455387</v>
      </c>
      <c r="AAM34" s="420">
        <v>545.61791045453128</v>
      </c>
      <c r="AAN34" s="420">
        <v>595.81844375500577</v>
      </c>
      <c r="AAO34" s="420">
        <v>650.60455067102657</v>
      </c>
      <c r="AAP34" s="420">
        <v>710.40585676784758</v>
      </c>
      <c r="AAQ34" s="420">
        <v>775.69287040416407</v>
      </c>
      <c r="AAR34" s="420">
        <v>846.98091192024913</v>
      </c>
      <c r="AAS34" s="420">
        <v>924.83442290827361</v>
      </c>
      <c r="AAT34" s="420">
        <v>1009.8716924883483</v>
      </c>
      <c r="AAU34" s="420">
        <v>1102.7700411109204</v>
      </c>
      <c r="AAV34" s="420">
        <v>1204.2715063542939</v>
      </c>
      <c r="AAW34" s="420">
        <v>1315.1890795196914</v>
      </c>
      <c r="AAX34" s="420">
        <v>1436.4135465827121</v>
      </c>
      <c r="AAY34" s="420">
        <v>1568.9209922812486</v>
      </c>
      <c r="AAZ34" s="420">
        <v>1713.7810318505117</v>
      </c>
      <c r="ABA34" s="420">
        <v>1872.1658412063439</v>
      </c>
      <c r="ABB34" s="420">
        <v>2039.228030824268</v>
      </c>
      <c r="ABC34" s="420">
        <v>2216.5063732498693</v>
      </c>
      <c r="ABD34" s="420">
        <v>2407.023349134025</v>
      </c>
      <c r="ABE34" s="420">
        <v>2610.6822245990488</v>
      </c>
      <c r="ABF34" s="420">
        <v>2826.8170189844054</v>
      </c>
      <c r="ABG34" s="420">
        <v>3053.9023763129735</v>
      </c>
      <c r="ABH34" s="420">
        <v>3289.1354728809811</v>
      </c>
      <c r="ABI34" s="420">
        <v>3527.8348365709353</v>
      </c>
      <c r="ABJ34" s="420">
        <v>3762.5772522180796</v>
      </c>
      <c r="ABK34" s="420">
        <v>3981.9600184823835</v>
      </c>
      <c r="ABL34" s="420">
        <v>4168.8273015033565</v>
      </c>
      <c r="ABM34" s="420">
        <v>4297.729893338922</v>
      </c>
      <c r="ABN34" s="420">
        <v>4331.2882986262784</v>
      </c>
      <c r="ABQ34" s="344"/>
      <c r="ABR34" s="344"/>
      <c r="ABS34" s="344"/>
      <c r="ABT34" s="344"/>
      <c r="ABU34" s="344"/>
      <c r="ABV34" s="344"/>
      <c r="ABW34" s="344"/>
      <c r="ABX34" s="344"/>
      <c r="ABY34" s="344"/>
      <c r="ABZ34" s="344"/>
      <c r="ACA34" s="344"/>
    </row>
    <row r="35" spans="4:755" hidden="1" outlineLevel="1" x14ac:dyDescent="0.25">
      <c r="D35" s="431" t="b">
        <v>1</v>
      </c>
      <c r="E35" s="416"/>
      <c r="F35" s="417">
        <v>465</v>
      </c>
      <c r="G35" s="417">
        <v>22005291</v>
      </c>
      <c r="H35" s="417" t="s">
        <v>1756</v>
      </c>
      <c r="I35" s="417" t="s">
        <v>253</v>
      </c>
      <c r="J35" s="417">
        <v>11</v>
      </c>
      <c r="K35" s="417" t="s">
        <v>305</v>
      </c>
      <c r="L35" s="417" t="s">
        <v>300</v>
      </c>
      <c r="M35" s="417" t="s">
        <v>253</v>
      </c>
      <c r="N35" s="417" t="s">
        <v>301</v>
      </c>
      <c r="O35" s="417" t="s">
        <v>1760</v>
      </c>
      <c r="P35" s="417" t="s">
        <v>1761</v>
      </c>
      <c r="Q35" s="417" t="s">
        <v>302</v>
      </c>
      <c r="R35" s="417" t="s">
        <v>298</v>
      </c>
      <c r="S35" s="418"/>
      <c r="T35" s="417">
        <v>3.3587260147591502E-2</v>
      </c>
      <c r="U35" s="417">
        <v>2190</v>
      </c>
      <c r="V35" s="418"/>
      <c r="W35" s="419">
        <v>9.9</v>
      </c>
      <c r="X35" s="417">
        <v>8.8018665792934641E-3</v>
      </c>
      <c r="Y35" s="417">
        <v>8.3023539161150616E-4</v>
      </c>
      <c r="Z35" s="417">
        <v>7.9716311876819584E-3</v>
      </c>
      <c r="AA35" s="420">
        <v>48.866895651500386</v>
      </c>
      <c r="AB35" s="420">
        <v>265.67532531568196</v>
      </c>
      <c r="AC35" s="420">
        <v>314.54222096718235</v>
      </c>
      <c r="AD35" s="420">
        <v>29.698558463103669</v>
      </c>
      <c r="AE35" s="420">
        <v>3.5299291722914306</v>
      </c>
      <c r="AF35" s="420">
        <v>384.66833404932527</v>
      </c>
      <c r="AG35" s="418"/>
      <c r="AH35" s="419">
        <v>13.794599771382265</v>
      </c>
      <c r="AI35" s="417">
        <v>2.1906452910007958E-2</v>
      </c>
      <c r="AJ35" s="417">
        <v>2.0663244945504948E-3</v>
      </c>
      <c r="AK35" s="417">
        <v>1.9840128415457462E-2</v>
      </c>
      <c r="AL35" s="420">
        <v>121.62196947704653</v>
      </c>
      <c r="AM35" s="420">
        <v>661.22383825615827</v>
      </c>
      <c r="AN35" s="420">
        <v>782.84580773320477</v>
      </c>
      <c r="AO35" s="420">
        <v>73.915011845058245</v>
      </c>
      <c r="AP35" s="420">
        <v>8.7854350542396897</v>
      </c>
      <c r="AQ35" s="420">
        <v>957.37860485714953</v>
      </c>
      <c r="AR35" s="418"/>
      <c r="AS35" s="417">
        <v>5.1679359468684138E-3</v>
      </c>
      <c r="AT35" s="421">
        <v>2.3777645078569732E-7</v>
      </c>
      <c r="AU35" s="417">
        <v>5.167698170417628E-3</v>
      </c>
      <c r="AV35" s="420">
        <v>28.423778484824208</v>
      </c>
      <c r="AW35" s="420">
        <v>7.6088464251423141E-2</v>
      </c>
      <c r="AX35" s="420">
        <v>28.499866949075631</v>
      </c>
      <c r="AY35" s="420">
        <v>14.671135690693944</v>
      </c>
      <c r="AZ35" s="420">
        <v>2.0676935501065605</v>
      </c>
      <c r="BA35" s="420">
        <v>0.11016763694252993</v>
      </c>
      <c r="BB35" s="418"/>
      <c r="BC35" s="420">
        <v>732.4390426519027</v>
      </c>
      <c r="BD35" s="420">
        <v>1822.9248594896521</v>
      </c>
      <c r="BE35" s="420">
        <v>45.348863826818665</v>
      </c>
      <c r="BF35" s="420">
        <v>1777.5759956628335</v>
      </c>
      <c r="BG35" s="420"/>
      <c r="BH35" s="422">
        <v>3.3174243752227668E-2</v>
      </c>
      <c r="BI35" s="420"/>
      <c r="BJ35" s="423">
        <v>10.233933382094852</v>
      </c>
      <c r="BK35" s="423">
        <v>10.57913055243994</v>
      </c>
      <c r="BL35" s="423">
        <v>10.935971445874209</v>
      </c>
      <c r="BM35" s="423">
        <v>11.304848812683653</v>
      </c>
      <c r="BN35" s="423">
        <v>11.686168650874608</v>
      </c>
      <c r="BO35" s="423">
        <v>12.080350653027882</v>
      </c>
      <c r="BP35" s="423">
        <v>12.487828668225594</v>
      </c>
      <c r="BQ35" s="423">
        <v>12.909051179559093</v>
      </c>
      <c r="BR35" s="423">
        <v>13.344481797743509</v>
      </c>
      <c r="BS35" s="423">
        <v>13.794599771382265</v>
      </c>
      <c r="BT35" s="423">
        <v>14.25990051444313</v>
      </c>
      <c r="BU35" s="423">
        <v>14.740896151526377</v>
      </c>
      <c r="BV35" s="423">
        <v>15.238116081525186</v>
      </c>
      <c r="BW35" s="423">
        <v>15.752107560298688</v>
      </c>
      <c r="BX35" s="423">
        <v>16.283436302998933</v>
      </c>
      <c r="BY35" s="423">
        <v>16.832687106714747</v>
      </c>
      <c r="BZ35" s="423">
        <v>17.400464494117745</v>
      </c>
      <c r="CA35" s="423">
        <v>17.987393378818972</v>
      </c>
      <c r="CB35" s="423">
        <v>18.594119753168425</v>
      </c>
      <c r="CC35" s="423">
        <v>19.22131139925451</v>
      </c>
      <c r="CD35" s="423">
        <v>19.869658623885961</v>
      </c>
      <c r="CE35" s="423">
        <v>20.539875018365198</v>
      </c>
      <c r="CF35" s="423">
        <v>21.232698243889264</v>
      </c>
      <c r="CG35" s="423">
        <v>21.948890843442939</v>
      </c>
      <c r="CH35" s="423">
        <v>22.689241081077451</v>
      </c>
      <c r="CI35" s="423">
        <v>23.45456380949863</v>
      </c>
      <c r="CJ35" s="423">
        <v>24.245701366919381</v>
      </c>
      <c r="CK35" s="423">
        <v>25.063524504163539</v>
      </c>
      <c r="CL35" s="423">
        <v>25.908933343041575</v>
      </c>
      <c r="CM35" s="423">
        <v>26.782858367052885</v>
      </c>
      <c r="CN35" s="420"/>
      <c r="CO35" s="417">
        <v>9.6291576856485112E-3</v>
      </c>
      <c r="CP35" s="417">
        <v>1.0537659304862524E-2</v>
      </c>
      <c r="CQ35" s="417">
        <v>1.1535530373555246E-2</v>
      </c>
      <c r="CR35" s="417">
        <v>1.2631761299074154E-2</v>
      </c>
      <c r="CS35" s="417">
        <v>1.3836259469555547E-2</v>
      </c>
      <c r="CT35" s="417">
        <v>1.5159943610395354E-2</v>
      </c>
      <c r="CU35" s="417">
        <v>1.6614847905912264E-2</v>
      </c>
      <c r="CV35" s="417">
        <v>1.8214236900655448E-2</v>
      </c>
      <c r="CW35" s="417">
        <v>1.9972732300458148E-2</v>
      </c>
      <c r="CX35" s="417">
        <v>2.1906452910007958E-2</v>
      </c>
      <c r="CY35" s="417">
        <v>2.4033169072545338E-2</v>
      </c>
      <c r="CZ35" s="417">
        <v>2.6372473119586015E-2</v>
      </c>
      <c r="DA35" s="417">
        <v>2.8945967495693101E-2</v>
      </c>
      <c r="DB35" s="417">
        <v>3.1777472396852871E-2</v>
      </c>
      <c r="DC35" s="417">
        <v>3.4893254952645718E-2</v>
      </c>
      <c r="DD35" s="417">
        <v>3.8322282194044391E-2</v>
      </c>
      <c r="DE35" s="417">
        <v>4.2096500282402138E-2</v>
      </c>
      <c r="DF35" s="417">
        <v>4.6251142733325389E-2</v>
      </c>
      <c r="DG35" s="417">
        <v>5.0825070654204239E-2</v>
      </c>
      <c r="DH35" s="417">
        <v>5.586114832901775E-2</v>
      </c>
      <c r="DI35" s="417">
        <v>6.1406657831750103E-2</v>
      </c>
      <c r="DJ35" s="417">
        <v>6.7513756733780128E-2</v>
      </c>
      <c r="DK35" s="417">
        <v>7.4239983394738349E-2</v>
      </c>
      <c r="DL35" s="417">
        <v>8.1648814794752431E-2</v>
      </c>
      <c r="DM35" s="417">
        <v>8.981028238335019E-2</v>
      </c>
      <c r="DN35" s="417">
        <v>9.8801651991677217E-2</v>
      </c>
      <c r="DO35" s="417">
        <v>0.10870817448575759</v>
      </c>
      <c r="DP35" s="417">
        <v>0.11962391453551899</v>
      </c>
      <c r="DQ35" s="417">
        <v>0.13165266564411321</v>
      </c>
      <c r="DR35" s="417">
        <v>0.1449089604322939</v>
      </c>
      <c r="DS35" s="424"/>
      <c r="DT35" s="425">
        <v>9.0826956191774548E-4</v>
      </c>
      <c r="DU35" s="425">
        <v>9.9396390763553341E-4</v>
      </c>
      <c r="DV35" s="425">
        <v>1.0880880198372452E-3</v>
      </c>
      <c r="DW35" s="425">
        <v>1.1914899180080201E-3</v>
      </c>
      <c r="DX35" s="425">
        <v>1.30510411577574E-3</v>
      </c>
      <c r="DY35" s="425">
        <v>1.429960521077932E-3</v>
      </c>
      <c r="DZ35" s="425">
        <v>1.567194257429648E-3</v>
      </c>
      <c r="EA35" s="425">
        <v>1.7180565019805471E-3</v>
      </c>
      <c r="EB35" s="425">
        <v>1.8839264460145545E-3</v>
      </c>
      <c r="EC35" s="425">
        <v>2.0663244945504948E-3</v>
      </c>
      <c r="ED35" s="425">
        <v>2.2669268338548075E-3</v>
      </c>
      <c r="EE35" s="425">
        <v>2.4875815090986027E-3</v>
      </c>
      <c r="EF35" s="425">
        <v>2.730326169212368E-3</v>
      </c>
      <c r="EG35" s="425">
        <v>2.9974076523598815E-3</v>
      </c>
      <c r="EH35" s="425">
        <v>3.2913036035289831E-3</v>
      </c>
      <c r="EI35" s="425">
        <v>3.6147463356997378E-3</v>
      </c>
      <c r="EJ35" s="425">
        <v>3.9707491680974092E-3</v>
      </c>
      <c r="EK35" s="425">
        <v>4.362635499385671E-3</v>
      </c>
      <c r="EL35" s="425">
        <v>4.7940709005455965E-3</v>
      </c>
      <c r="EM35" s="425">
        <v>5.2690985418837356E-3</v>
      </c>
      <c r="EN35" s="425">
        <v>5.7921783014108158E-3</v>
      </c>
      <c r="EO35" s="425">
        <v>6.3682299380563032E-3</v>
      </c>
      <c r="EP35" s="425">
        <v>7.0026807531897188E-3</v>
      </c>
      <c r="EQ35" s="425">
        <v>7.7015182081046673E-3</v>
      </c>
      <c r="ER35" s="425">
        <v>8.4713480139193102E-3</v>
      </c>
      <c r="ES35" s="425">
        <v>9.3194582642444727E-3</v>
      </c>
      <c r="ET35" s="425">
        <v>1.0253890240494798E-2</v>
      </c>
      <c r="EU35" s="425">
        <v>1.1283516585463851E-2</v>
      </c>
      <c r="EV35" s="425">
        <v>1.2418127613394564E-2</v>
      </c>
      <c r="EW35" s="425">
        <v>1.3668526604975981E-2</v>
      </c>
      <c r="EX35" s="420"/>
      <c r="EY35" s="420">
        <v>801.28129338069652</v>
      </c>
      <c r="EZ35" s="420">
        <v>876.88140049777314</v>
      </c>
      <c r="FA35" s="420">
        <v>959.91830223436068</v>
      </c>
      <c r="FB35" s="420">
        <v>1051.1401268756676</v>
      </c>
      <c r="FC35" s="420">
        <v>1151.3713084001386</v>
      </c>
      <c r="FD35" s="420">
        <v>1261.5204382643683</v>
      </c>
      <c r="FE35" s="420">
        <v>1382.5889297892741</v>
      </c>
      <c r="FF35" s="420">
        <v>1515.6805795642852</v>
      </c>
      <c r="FG35" s="420">
        <v>1662.0121190776501</v>
      </c>
      <c r="FH35" s="420">
        <v>1822.9248594896524</v>
      </c>
      <c r="FI35" s="420">
        <v>1999.8975431867309</v>
      </c>
      <c r="FJ35" s="420">
        <v>2194.5605275947205</v>
      </c>
      <c r="FK35" s="420">
        <v>2408.7114398046683</v>
      </c>
      <c r="FL35" s="420">
        <v>2644.3324550048405</v>
      </c>
      <c r="FM35" s="420">
        <v>2903.6093676593837</v>
      </c>
      <c r="FN35" s="420">
        <v>3188.9526419855133</v>
      </c>
      <c r="FO35" s="420">
        <v>3503.0206477309612</v>
      </c>
      <c r="FP35" s="420">
        <v>3848.7453087334306</v>
      </c>
      <c r="FQ35" s="420">
        <v>4229.3604154664172</v>
      </c>
      <c r="FR35" s="420">
        <v>4648.4328789753017</v>
      </c>
      <c r="FS35" s="420">
        <v>5109.8972325424875</v>
      </c>
      <c r="FT35" s="420">
        <v>5618.093719377046</v>
      </c>
      <c r="FU35" s="420">
        <v>6177.8103399177007</v>
      </c>
      <c r="FV35" s="420">
        <v>6794.3292713181945</v>
      </c>
      <c r="FW35" s="420">
        <v>7473.4781147339472</v>
      </c>
      <c r="FX35" s="420">
        <v>8221.6864735774361</v>
      </c>
      <c r="FY35" s="420">
        <v>9046.0484184225606</v>
      </c>
      <c r="FZ35" s="420">
        <v>9954.3914522391624</v>
      </c>
      <c r="GA35" s="420">
        <v>10955.352653696507</v>
      </c>
      <c r="GB35" s="420">
        <v>12058.462747026942</v>
      </c>
      <c r="GC35" s="420"/>
      <c r="GD35" s="420">
        <v>31.137693858170191</v>
      </c>
      <c r="GE35" s="420">
        <v>31.137693858170191</v>
      </c>
      <c r="GF35" s="420">
        <v>31.137693858170191</v>
      </c>
      <c r="GG35" s="420">
        <v>31.137693858170191</v>
      </c>
      <c r="GH35" s="420">
        <v>31.137693858170191</v>
      </c>
      <c r="GI35" s="420">
        <v>31.137693858170191</v>
      </c>
      <c r="GJ35" s="420">
        <v>31.137693858170191</v>
      </c>
      <c r="GK35" s="420">
        <v>31.137693858170191</v>
      </c>
      <c r="GL35" s="420">
        <v>31.137693858170191</v>
      </c>
      <c r="GM35" s="420">
        <v>31.137693858170191</v>
      </c>
      <c r="GN35" s="420">
        <v>31.137693858170191</v>
      </c>
      <c r="GO35" s="420">
        <v>31.137693858170191</v>
      </c>
      <c r="GP35" s="420">
        <v>31.137693858170191</v>
      </c>
      <c r="GQ35" s="420">
        <v>31.137693858170191</v>
      </c>
      <c r="GR35" s="420">
        <v>31.137693858170191</v>
      </c>
      <c r="GS35" s="420">
        <v>31.137693858170191</v>
      </c>
      <c r="GT35" s="420">
        <v>31.137693858170191</v>
      </c>
      <c r="GU35" s="420">
        <v>37.269867968421863</v>
      </c>
      <c r="GV35" s="420">
        <v>49.40341835051877</v>
      </c>
      <c r="GW35" s="420">
        <v>66.059065525858472</v>
      </c>
      <c r="GX35" s="420">
        <v>89.025158240551747</v>
      </c>
      <c r="GY35" s="420">
        <v>120.82199828684558</v>
      </c>
      <c r="GZ35" s="420">
        <v>165.00772154832319</v>
      </c>
      <c r="HA35" s="420">
        <v>226.61367606086364</v>
      </c>
      <c r="HB35" s="420">
        <v>312.76457186921726</v>
      </c>
      <c r="HC35" s="420">
        <v>433.56239383028134</v>
      </c>
      <c r="HD35" s="420">
        <v>603.34699415385512</v>
      </c>
      <c r="HE35" s="420">
        <v>842.49482030612319</v>
      </c>
      <c r="HF35" s="420">
        <v>1179.9866920352122</v>
      </c>
      <c r="HG35" s="420">
        <v>1657.0749492727127</v>
      </c>
      <c r="HH35" s="420"/>
      <c r="HI35" s="420">
        <v>53.459915530121577</v>
      </c>
      <c r="HJ35" s="420">
        <v>58.50380632594343</v>
      </c>
      <c r="HK35" s="420">
        <v>64.043865465464336</v>
      </c>
      <c r="HL35" s="420">
        <v>70.130006599812248</v>
      </c>
      <c r="HM35" s="420">
        <v>76.817234346232183</v>
      </c>
      <c r="HN35" s="420">
        <v>84.166168143767308</v>
      </c>
      <c r="HO35" s="420">
        <v>92.243620324103759</v>
      </c>
      <c r="HP35" s="420">
        <v>101.12323402969427</v>
      </c>
      <c r="HQ35" s="420">
        <v>110.88618719782781</v>
      </c>
      <c r="HR35" s="420">
        <v>121.62196947704653</v>
      </c>
      <c r="HS35" s="420">
        <v>133.42923965761952</v>
      </c>
      <c r="HT35" s="420">
        <v>146.41677198772732</v>
      </c>
      <c r="HU35" s="420">
        <v>160.70450061937888</v>
      </c>
      <c r="HV35" s="420">
        <v>176.42467239148871</v>
      </c>
      <c r="HW35" s="420">
        <v>193.72311922149237</v>
      </c>
      <c r="HX35" s="420">
        <v>212.76066255187899</v>
      </c>
      <c r="HY35" s="420">
        <v>233.71466359566534</v>
      </c>
      <c r="HZ35" s="420">
        <v>256.78073455795175</v>
      </c>
      <c r="IA35" s="420">
        <v>282.17462759342345</v>
      </c>
      <c r="IB35" s="420">
        <v>310.13432000763368</v>
      </c>
      <c r="IC35" s="420">
        <v>340.92231614040156</v>
      </c>
      <c r="ID35" s="420">
        <v>374.82818850172168</v>
      </c>
      <c r="IE35" s="420">
        <v>412.17138308531526</v>
      </c>
      <c r="IF35" s="420">
        <v>453.304316385596</v>
      </c>
      <c r="IG35" s="420">
        <v>498.61579451608162</v>
      </c>
      <c r="IH35" s="420">
        <v>548.53478799955917</v>
      </c>
      <c r="II35" s="420">
        <v>603.53459930393888</v>
      </c>
      <c r="IJ35" s="420">
        <v>664.13746406735947</v>
      </c>
      <c r="IK35" s="420">
        <v>730.9196312299897</v>
      </c>
      <c r="IL35" s="420">
        <v>804.51697201035336</v>
      </c>
      <c r="IM35" s="420"/>
      <c r="IN35" s="420">
        <v>14.211889242412104</v>
      </c>
      <c r="IO35" s="420">
        <v>14.211889242412104</v>
      </c>
      <c r="IP35" s="420">
        <v>14.211889242412104</v>
      </c>
      <c r="IQ35" s="420">
        <v>14.211889242412104</v>
      </c>
      <c r="IR35" s="420">
        <v>14.211889242412104</v>
      </c>
      <c r="IS35" s="420">
        <v>14.211889242412104</v>
      </c>
      <c r="IT35" s="420">
        <v>14.211889242412104</v>
      </c>
      <c r="IU35" s="420">
        <v>14.211889242412104</v>
      </c>
      <c r="IV35" s="420">
        <v>14.211889242412104</v>
      </c>
      <c r="IW35" s="420">
        <v>14.211889242412104</v>
      </c>
      <c r="IX35" s="420">
        <v>14.211889242412104</v>
      </c>
      <c r="IY35" s="420">
        <v>14.211889242412104</v>
      </c>
      <c r="IZ35" s="420">
        <v>14.211889242412104</v>
      </c>
      <c r="JA35" s="420">
        <v>14.211889242412104</v>
      </c>
      <c r="JB35" s="420">
        <v>14.211889242412104</v>
      </c>
      <c r="JC35" s="420">
        <v>14.211889242412104</v>
      </c>
      <c r="JD35" s="420">
        <v>14.211889242412104</v>
      </c>
      <c r="JE35" s="420">
        <v>17.010740681669112</v>
      </c>
      <c r="JF35" s="420">
        <v>22.548744714114239</v>
      </c>
      <c r="JG35" s="420">
        <v>30.15072750689297</v>
      </c>
      <c r="JH35" s="420">
        <v>40.632928516347199</v>
      </c>
      <c r="JI35" s="420">
        <v>55.145665749071007</v>
      </c>
      <c r="JJ35" s="420">
        <v>75.312946214615863</v>
      </c>
      <c r="JK35" s="420">
        <v>103.43118150183099</v>
      </c>
      <c r="JL35" s="420">
        <v>142.75223703471036</v>
      </c>
      <c r="JM35" s="420">
        <v>197.88686820730115</v>
      </c>
      <c r="JN35" s="420">
        <v>275.38008096276991</v>
      </c>
      <c r="JO35" s="420">
        <v>384.53210851242306</v>
      </c>
      <c r="JP35" s="420">
        <v>538.57039802337363</v>
      </c>
      <c r="JQ35" s="420">
        <v>756.32337297388335</v>
      </c>
      <c r="JR35" s="420"/>
      <c r="JS35" s="420">
        <v>39.248026287709472</v>
      </c>
      <c r="JT35" s="420">
        <v>44.291917083531324</v>
      </c>
      <c r="JU35" s="420">
        <v>49.83197622305223</v>
      </c>
      <c r="JV35" s="420">
        <v>55.918117357400142</v>
      </c>
      <c r="JW35" s="420">
        <v>62.605345103820078</v>
      </c>
      <c r="JX35" s="420">
        <v>69.95427890135521</v>
      </c>
      <c r="JY35" s="420">
        <v>78.03173108169166</v>
      </c>
      <c r="JZ35" s="420">
        <v>86.911344787282175</v>
      </c>
      <c r="KA35" s="420">
        <v>96.67429795541571</v>
      </c>
      <c r="KB35" s="420">
        <v>107.41008023463444</v>
      </c>
      <c r="KC35" s="420">
        <v>119.21735041520742</v>
      </c>
      <c r="KD35" s="420">
        <v>132.20488274531522</v>
      </c>
      <c r="KE35" s="420">
        <v>146.49261137696678</v>
      </c>
      <c r="KF35" s="420">
        <v>162.21278314907661</v>
      </c>
      <c r="KG35" s="420">
        <v>179.51122997908027</v>
      </c>
      <c r="KH35" s="420">
        <v>198.5487733094669</v>
      </c>
      <c r="KI35" s="420">
        <v>219.50277435325324</v>
      </c>
      <c r="KJ35" s="420">
        <v>239.76999387628263</v>
      </c>
      <c r="KK35" s="420">
        <v>259.62588287930919</v>
      </c>
      <c r="KL35" s="420">
        <v>279.98359250074071</v>
      </c>
      <c r="KM35" s="420">
        <v>300.28938762405437</v>
      </c>
      <c r="KN35" s="420">
        <v>319.6825227526507</v>
      </c>
      <c r="KO35" s="420">
        <v>336.85843687069939</v>
      </c>
      <c r="KP35" s="420">
        <v>349.87313488376503</v>
      </c>
      <c r="KQ35" s="420">
        <v>355.86355748137123</v>
      </c>
      <c r="KR35" s="420">
        <v>350.64791979225799</v>
      </c>
      <c r="KS35" s="420">
        <v>328.15451834116897</v>
      </c>
      <c r="KT35" s="420">
        <v>279.60535555493641</v>
      </c>
      <c r="KU35" s="420">
        <v>192.34923320661608</v>
      </c>
      <c r="KV35" s="420">
        <v>48.193599036470005</v>
      </c>
      <c r="KW35" s="420"/>
      <c r="KX35" s="420">
        <v>290.64625981367857</v>
      </c>
      <c r="KY35" s="420">
        <v>318.06845044337069</v>
      </c>
      <c r="KZ35" s="420">
        <v>348.18816634791847</v>
      </c>
      <c r="LA35" s="420">
        <v>381.27677376256645</v>
      </c>
      <c r="LB35" s="420">
        <v>417.63331704823679</v>
      </c>
      <c r="LC35" s="420">
        <v>457.58736674493821</v>
      </c>
      <c r="LD35" s="420">
        <v>501.50216237748737</v>
      </c>
      <c r="LE35" s="420">
        <v>549.77808063377506</v>
      </c>
      <c r="LF35" s="420">
        <v>602.85646272465738</v>
      </c>
      <c r="LG35" s="420">
        <v>661.22383825615827</v>
      </c>
      <c r="LH35" s="420">
        <v>725.41658683353842</v>
      </c>
      <c r="LI35" s="420">
        <v>796.02608291155286</v>
      </c>
      <c r="LJ35" s="420">
        <v>873.70437414795776</v>
      </c>
      <c r="LK35" s="420">
        <v>959.17044875516206</v>
      </c>
      <c r="LL35" s="420">
        <v>1053.2171531292745</v>
      </c>
      <c r="LM35" s="420">
        <v>1156.7188274239161</v>
      </c>
      <c r="LN35" s="420">
        <v>1270.639733791171</v>
      </c>
      <c r="LO35" s="420">
        <v>1396.0433598034147</v>
      </c>
      <c r="LP35" s="420">
        <v>1534.1026881745909</v>
      </c>
      <c r="LQ35" s="420">
        <v>1686.1115334027954</v>
      </c>
      <c r="LR35" s="420">
        <v>1853.497056451461</v>
      </c>
      <c r="LS35" s="420">
        <v>2037.833580178017</v>
      </c>
      <c r="LT35" s="420">
        <v>2240.8578410207101</v>
      </c>
      <c r="LU35" s="420">
        <v>2464.4858265934936</v>
      </c>
      <c r="LV35" s="420">
        <v>2710.8313644541795</v>
      </c>
      <c r="LW35" s="420">
        <v>2982.2266445582313</v>
      </c>
      <c r="LX35" s="420">
        <v>3281.2448769583352</v>
      </c>
      <c r="LY35" s="420">
        <v>3610.7253073484326</v>
      </c>
      <c r="LZ35" s="420">
        <v>3973.8008362862602</v>
      </c>
      <c r="MA35" s="420">
        <v>4373.9285135923137</v>
      </c>
      <c r="MB35" s="420"/>
      <c r="MC35" s="426">
        <v>7.6088464251423141E-2</v>
      </c>
      <c r="MD35" s="426">
        <v>7.6088464251423141E-2</v>
      </c>
      <c r="ME35" s="426">
        <v>7.6088464251423141E-2</v>
      </c>
      <c r="MF35" s="426">
        <v>7.6088464251423141E-2</v>
      </c>
      <c r="MG35" s="426">
        <v>7.6088464251423141E-2</v>
      </c>
      <c r="MH35" s="426">
        <v>7.6088464251423141E-2</v>
      </c>
      <c r="MI35" s="426">
        <v>7.6088464251423141E-2</v>
      </c>
      <c r="MJ35" s="426">
        <v>7.6088464251423141E-2</v>
      </c>
      <c r="MK35" s="426">
        <v>7.6088464251423141E-2</v>
      </c>
      <c r="ML35" s="426">
        <v>7.6088464251423141E-2</v>
      </c>
      <c r="MM35" s="426">
        <v>7.6088464251423141E-2</v>
      </c>
      <c r="MN35" s="426">
        <v>7.6088464251423141E-2</v>
      </c>
      <c r="MO35" s="426">
        <v>7.6088464251423141E-2</v>
      </c>
      <c r="MP35" s="426">
        <v>7.6088464251423141E-2</v>
      </c>
      <c r="MQ35" s="426">
        <v>7.6088464251423141E-2</v>
      </c>
      <c r="MR35" s="426">
        <v>7.6088464251423141E-2</v>
      </c>
      <c r="MS35" s="426">
        <v>7.6088464251423141E-2</v>
      </c>
      <c r="MT35" s="426">
        <v>9.1073122803744272E-2</v>
      </c>
      <c r="MU35" s="426">
        <v>0.12072282064894223</v>
      </c>
      <c r="MV35" s="426">
        <v>0.16142277166193686</v>
      </c>
      <c r="MW35" s="426">
        <v>0.21754300755597356</v>
      </c>
      <c r="MX35" s="426">
        <v>0.29524216980577622</v>
      </c>
      <c r="MY35" s="426">
        <v>0.40321496445518012</v>
      </c>
      <c r="MZ35" s="426">
        <v>0.55375605747746515</v>
      </c>
      <c r="NA35" s="426">
        <v>0.764275480842597</v>
      </c>
      <c r="NB35" s="426">
        <v>1.0594585730715835</v>
      </c>
      <c r="NC35" s="426">
        <v>1.4743463791822693</v>
      </c>
      <c r="ND35" s="426">
        <v>2.0587310450433822</v>
      </c>
      <c r="NE35" s="426">
        <v>2.8834304699324451</v>
      </c>
      <c r="NF35" s="426">
        <v>4.0492493957314215</v>
      </c>
      <c r="NG35" s="420"/>
      <c r="NH35" s="420">
        <v>290.57017134942714</v>
      </c>
      <c r="NI35" s="420">
        <v>317.99236197911927</v>
      </c>
      <c r="NJ35" s="420">
        <v>348.11207788366704</v>
      </c>
      <c r="NK35" s="420">
        <v>381.20068529831502</v>
      </c>
      <c r="NL35" s="420">
        <v>417.55722858398536</v>
      </c>
      <c r="NM35" s="420">
        <v>457.51127828068678</v>
      </c>
      <c r="NN35" s="420">
        <v>501.42607391323594</v>
      </c>
      <c r="NO35" s="420">
        <v>549.70199216952369</v>
      </c>
      <c r="NP35" s="420">
        <v>602.78037426040601</v>
      </c>
      <c r="NQ35" s="420">
        <v>661.1477497919069</v>
      </c>
      <c r="NR35" s="420">
        <v>725.34049836928705</v>
      </c>
      <c r="NS35" s="420">
        <v>795.94999444730149</v>
      </c>
      <c r="NT35" s="420">
        <v>873.62828568370639</v>
      </c>
      <c r="NU35" s="420">
        <v>959.09436029091069</v>
      </c>
      <c r="NV35" s="420">
        <v>1053.1410646650231</v>
      </c>
      <c r="NW35" s="420">
        <v>1156.6427389596647</v>
      </c>
      <c r="NX35" s="420">
        <v>1270.5636453269196</v>
      </c>
      <c r="NY35" s="420">
        <v>1395.952286680611</v>
      </c>
      <c r="NZ35" s="420">
        <v>1533.9819653539419</v>
      </c>
      <c r="OA35" s="420">
        <v>1685.9501106311334</v>
      </c>
      <c r="OB35" s="420">
        <v>1853.279513443905</v>
      </c>
      <c r="OC35" s="420">
        <v>2037.5383380082112</v>
      </c>
      <c r="OD35" s="420">
        <v>2240.4546260562547</v>
      </c>
      <c r="OE35" s="420">
        <v>2463.932070536016</v>
      </c>
      <c r="OF35" s="420">
        <v>2710.0670889733369</v>
      </c>
      <c r="OG35" s="420">
        <v>2981.1671859851599</v>
      </c>
      <c r="OH35" s="420">
        <v>3279.7705305791528</v>
      </c>
      <c r="OI35" s="420">
        <v>3608.6665763033893</v>
      </c>
      <c r="OJ35" s="420">
        <v>3970.9174058163276</v>
      </c>
      <c r="OK35" s="420">
        <v>4369.879264196582</v>
      </c>
      <c r="OL35" s="420"/>
      <c r="OM35" s="420">
        <v>329.81819763713662</v>
      </c>
      <c r="ON35" s="420">
        <v>362.28427906265057</v>
      </c>
      <c r="OO35" s="420">
        <v>397.94405410671925</v>
      </c>
      <c r="OP35" s="420">
        <v>437.11880265571517</v>
      </c>
      <c r="OQ35" s="420">
        <v>480.16257368780543</v>
      </c>
      <c r="OR35" s="420">
        <v>527.46555718204195</v>
      </c>
      <c r="OS35" s="420">
        <v>579.45780499492764</v>
      </c>
      <c r="OT35" s="420">
        <v>636.61333695680582</v>
      </c>
      <c r="OU35" s="420">
        <v>699.45467221582169</v>
      </c>
      <c r="OV35" s="420">
        <v>768.5578300265413</v>
      </c>
      <c r="OW35" s="420">
        <v>844.55784878449447</v>
      </c>
      <c r="OX35" s="420">
        <v>928.15487719261671</v>
      </c>
      <c r="OY35" s="420">
        <v>1020.1208970606732</v>
      </c>
      <c r="OZ35" s="420">
        <v>1121.3071434399874</v>
      </c>
      <c r="PA35" s="420">
        <v>1232.6522946441034</v>
      </c>
      <c r="PB35" s="420">
        <v>1355.1915122691316</v>
      </c>
      <c r="PC35" s="420">
        <v>1490.0664196801729</v>
      </c>
      <c r="PD35" s="420">
        <v>1635.7222805568936</v>
      </c>
      <c r="PE35" s="420">
        <v>1793.6078482332509</v>
      </c>
      <c r="PF35" s="420">
        <v>1965.9337031318742</v>
      </c>
      <c r="PG35" s="420">
        <v>2153.5689010679594</v>
      </c>
      <c r="PH35" s="420">
        <v>2357.2208607608618</v>
      </c>
      <c r="PI35" s="420">
        <v>2577.313062926954</v>
      </c>
      <c r="PJ35" s="420">
        <v>2813.805205419781</v>
      </c>
      <c r="PK35" s="420">
        <v>3065.930646454708</v>
      </c>
      <c r="PL35" s="420">
        <v>3331.815105777418</v>
      </c>
      <c r="PM35" s="420">
        <v>3607.9250489203218</v>
      </c>
      <c r="PN35" s="420">
        <v>3888.2719318583258</v>
      </c>
      <c r="PO35" s="420">
        <v>4163.2666390229433</v>
      </c>
      <c r="PP35" s="420">
        <v>4418.072863233052</v>
      </c>
      <c r="PQ35" s="420"/>
      <c r="PR35" s="420">
        <v>32.489938344490511</v>
      </c>
      <c r="PS35" s="420">
        <v>35.555332282127026</v>
      </c>
      <c r="PT35" s="420">
        <v>38.922269511319776</v>
      </c>
      <c r="PU35" s="420">
        <v>42.621084749802854</v>
      </c>
      <c r="PV35" s="420">
        <v>46.685206718987985</v>
      </c>
      <c r="PW35" s="420">
        <v>51.151476514067042</v>
      </c>
      <c r="PX35" s="420">
        <v>56.060498923049977</v>
      </c>
      <c r="PY35" s="420">
        <v>61.457030117622793</v>
      </c>
      <c r="PZ35" s="420">
        <v>67.390405495181781</v>
      </c>
      <c r="QA35" s="420">
        <v>73.915011845058245</v>
      </c>
      <c r="QB35" s="420">
        <v>81.09080844667109</v>
      </c>
      <c r="QC35" s="420">
        <v>88.983902187429592</v>
      </c>
      <c r="QD35" s="420">
        <v>97.667182318383368</v>
      </c>
      <c r="QE35" s="420">
        <v>107.22102105112269</v>
      </c>
      <c r="QF35" s="420">
        <v>117.73404684603996</v>
      </c>
      <c r="QG35" s="420">
        <v>129.30399795616324</v>
      </c>
      <c r="QH35" s="420">
        <v>142.03866457940956</v>
      </c>
      <c r="QI35" s="420">
        <v>156.05692884307228</v>
      </c>
      <c r="QJ35" s="420">
        <v>171.48991280624733</v>
      </c>
      <c r="QK35" s="420">
        <v>188.48224572822463</v>
      </c>
      <c r="QL35" s="420">
        <v>207.19346302411481</v>
      </c>
      <c r="QM35" s="420">
        <v>227.79955062473536</v>
      </c>
      <c r="QN35" s="420">
        <v>250.49464988884949</v>
      </c>
      <c r="QO35" s="420">
        <v>275.49293979638173</v>
      </c>
      <c r="QP35" s="420">
        <v>303.03071489682543</v>
      </c>
      <c r="QQ35" s="420">
        <v>333.36867941499565</v>
      </c>
      <c r="QR35" s="420">
        <v>366.7944800455835</v>
      </c>
      <c r="QS35" s="420">
        <v>403.62550231971386</v>
      </c>
      <c r="QT35" s="420">
        <v>444.21195802413393</v>
      </c>
      <c r="QU35" s="420">
        <v>488.94029402244246</v>
      </c>
      <c r="QV35" s="424"/>
      <c r="QW35" s="420">
        <v>14.671135690693944</v>
      </c>
      <c r="QX35" s="420">
        <v>14.671135690693944</v>
      </c>
      <c r="QY35" s="420">
        <v>14.671135690693944</v>
      </c>
      <c r="QZ35" s="420">
        <v>14.671135690693944</v>
      </c>
      <c r="RA35" s="420">
        <v>14.671135690693944</v>
      </c>
      <c r="RB35" s="420">
        <v>14.671135690693944</v>
      </c>
      <c r="RC35" s="420">
        <v>14.671135690693944</v>
      </c>
      <c r="RD35" s="420">
        <v>14.671135690693944</v>
      </c>
      <c r="RE35" s="420">
        <v>14.671135690693944</v>
      </c>
      <c r="RF35" s="420">
        <v>14.671135690693944</v>
      </c>
      <c r="RG35" s="420">
        <v>14.671135690693944</v>
      </c>
      <c r="RH35" s="420">
        <v>14.671135690693944</v>
      </c>
      <c r="RI35" s="420">
        <v>14.671135690693944</v>
      </c>
      <c r="RJ35" s="420">
        <v>14.671135690693944</v>
      </c>
      <c r="RK35" s="420">
        <v>14.671135690693944</v>
      </c>
      <c r="RL35" s="420">
        <v>14.671135690693944</v>
      </c>
      <c r="RM35" s="420">
        <v>14.671135690693944</v>
      </c>
      <c r="RN35" s="420">
        <v>17.560429896624893</v>
      </c>
      <c r="RO35" s="420">
        <v>23.277390339374779</v>
      </c>
      <c r="RP35" s="420">
        <v>31.125025454510808</v>
      </c>
      <c r="RQ35" s="420">
        <v>41.945950858847198</v>
      </c>
      <c r="RR35" s="420">
        <v>56.927656215040891</v>
      </c>
      <c r="RS35" s="420">
        <v>77.746627090448058</v>
      </c>
      <c r="RT35" s="420">
        <v>106.77348187696735</v>
      </c>
      <c r="RU35" s="420">
        <v>147.36516756943715</v>
      </c>
      <c r="RV35" s="420">
        <v>204.28143263400756</v>
      </c>
      <c r="RW35" s="420">
        <v>284.27877992900625</v>
      </c>
      <c r="RX35" s="420">
        <v>396.95797266549084</v>
      </c>
      <c r="RY35" s="420">
        <v>555.9738929580127</v>
      </c>
      <c r="RZ35" s="420">
        <v>780.76339054411926</v>
      </c>
      <c r="SA35" s="420"/>
      <c r="SB35" s="420">
        <v>17.818802653796567</v>
      </c>
      <c r="SC35" s="420">
        <v>20.884196591433081</v>
      </c>
      <c r="SD35" s="420">
        <v>24.251133820625832</v>
      </c>
      <c r="SE35" s="420">
        <v>27.94994905910891</v>
      </c>
      <c r="SF35" s="420">
        <v>32.01407102829404</v>
      </c>
      <c r="SG35" s="420">
        <v>36.480340823373098</v>
      </c>
      <c r="SH35" s="420">
        <v>41.389363232356033</v>
      </c>
      <c r="SI35" s="420">
        <v>46.785894426928849</v>
      </c>
      <c r="SJ35" s="420">
        <v>52.719269804487837</v>
      </c>
      <c r="SK35" s="420">
        <v>59.243876154364301</v>
      </c>
      <c r="SL35" s="420">
        <v>66.419672755977146</v>
      </c>
      <c r="SM35" s="420">
        <v>74.312766496735648</v>
      </c>
      <c r="SN35" s="420">
        <v>82.996046627689424</v>
      </c>
      <c r="SO35" s="420">
        <v>92.549885360428746</v>
      </c>
      <c r="SP35" s="420">
        <v>103.06291115534601</v>
      </c>
      <c r="SQ35" s="420">
        <v>114.6328622654693</v>
      </c>
      <c r="SR35" s="420">
        <v>127.36752888871561</v>
      </c>
      <c r="SS35" s="420">
        <v>138.49649894644739</v>
      </c>
      <c r="ST35" s="420">
        <v>148.21252246687254</v>
      </c>
      <c r="SU35" s="420">
        <v>157.35722027371381</v>
      </c>
      <c r="SV35" s="420">
        <v>165.24751216526761</v>
      </c>
      <c r="SW35" s="420">
        <v>170.87189440969448</v>
      </c>
      <c r="SX35" s="420">
        <v>172.74802279840145</v>
      </c>
      <c r="SY35" s="420">
        <v>168.71945791941437</v>
      </c>
      <c r="SZ35" s="420">
        <v>155.66554732738828</v>
      </c>
      <c r="TA35" s="420">
        <v>129.0872467809881</v>
      </c>
      <c r="TB35" s="420">
        <v>82.51570011657725</v>
      </c>
      <c r="TC35" s="420">
        <v>6.6675296542230171</v>
      </c>
      <c r="TD35" s="420">
        <v>-111.76193493387876</v>
      </c>
      <c r="TE35" s="420">
        <v>-291.8230965216768</v>
      </c>
      <c r="TF35" s="420"/>
      <c r="TG35" s="420">
        <v>3.8617086856471472</v>
      </c>
      <c r="TH35" s="420">
        <v>4.2260571269518508</v>
      </c>
      <c r="TI35" s="420">
        <v>4.6262465826578261</v>
      </c>
      <c r="TJ35" s="420">
        <v>5.0658825949396498</v>
      </c>
      <c r="TK35" s="420">
        <v>5.5489384549269323</v>
      </c>
      <c r="TL35" s="420">
        <v>6.0797930437299605</v>
      </c>
      <c r="TM35" s="420">
        <v>6.6632725897297931</v>
      </c>
      <c r="TN35" s="420">
        <v>7.3046967489720513</v>
      </c>
      <c r="TO35" s="420">
        <v>8.0099294578734508</v>
      </c>
      <c r="TP35" s="420">
        <v>8.7854350542396897</v>
      </c>
      <c r="TQ35" s="420">
        <v>9.6383402142639376</v>
      </c>
      <c r="TR35" s="420">
        <v>10.576502310237352</v>
      </c>
      <c r="TS35" s="420">
        <v>11.608584856718934</v>
      </c>
      <c r="TT35" s="420">
        <v>12.744140782504434</v>
      </c>
      <c r="TU35" s="420">
        <v>13.993704342588842</v>
      </c>
      <c r="TV35" s="420">
        <v>15.368892569194157</v>
      </c>
      <c r="TW35" s="420">
        <v>16.882517254670073</v>
      </c>
      <c r="TX35" s="420">
        <v>18.548708562597344</v>
      </c>
      <c r="TY35" s="420">
        <v>20.383051477752574</v>
      </c>
      <c r="TZ35" s="420">
        <v>22.402736431858841</v>
      </c>
      <c r="UA35" s="420">
        <v>24.626725581497325</v>
      </c>
      <c r="UB35" s="420">
        <v>27.075936368565994</v>
      </c>
      <c r="UC35" s="420">
        <v>29.773444163766712</v>
      </c>
      <c r="UD35" s="420">
        <v>32.7447059814615</v>
      </c>
      <c r="UE35" s="420">
        <v>36.017807461717602</v>
      </c>
      <c r="UF35" s="420">
        <v>39.623735544512499</v>
      </c>
      <c r="UG35" s="420">
        <v>43.596679514156563</v>
      </c>
      <c r="UH35" s="420">
        <v>47.974363371515793</v>
      </c>
      <c r="UI35" s="420">
        <v>52.798412800343641</v>
      </c>
      <c r="UJ35" s="420">
        <v>58.114760335010558</v>
      </c>
      <c r="UK35" s="420"/>
      <c r="UL35" s="420">
        <v>2.0676935501065605</v>
      </c>
      <c r="UM35" s="420">
        <v>2.0676935501065605</v>
      </c>
      <c r="UN35" s="420">
        <v>2.0676935501065605</v>
      </c>
      <c r="UO35" s="420">
        <v>2.0676935501065605</v>
      </c>
      <c r="UP35" s="420">
        <v>2.0676935501065605</v>
      </c>
      <c r="UQ35" s="420">
        <v>2.0676935501065605</v>
      </c>
      <c r="UR35" s="420">
        <v>2.0676935501065605</v>
      </c>
      <c r="US35" s="420">
        <v>2.0676935501065605</v>
      </c>
      <c r="UT35" s="420">
        <v>2.0676935501065605</v>
      </c>
      <c r="UU35" s="420">
        <v>2.0676935501065605</v>
      </c>
      <c r="UV35" s="420">
        <v>2.0676935501065605</v>
      </c>
      <c r="UW35" s="420">
        <v>2.0676935501065605</v>
      </c>
      <c r="UX35" s="420">
        <v>2.0676935501065605</v>
      </c>
      <c r="UY35" s="420">
        <v>2.0676935501065605</v>
      </c>
      <c r="UZ35" s="420">
        <v>2.0676935501065605</v>
      </c>
      <c r="VA35" s="420">
        <v>2.0676935501065605</v>
      </c>
      <c r="VB35" s="420">
        <v>2.0676935501065605</v>
      </c>
      <c r="VC35" s="420">
        <v>2.4748995851344522</v>
      </c>
      <c r="VD35" s="420">
        <v>3.2806260457782881</v>
      </c>
      <c r="VE35" s="420">
        <v>4.3866416163008326</v>
      </c>
      <c r="VF35" s="420">
        <v>5.9117013074141012</v>
      </c>
      <c r="VG35" s="420">
        <v>8.0231653540760117</v>
      </c>
      <c r="VH35" s="420">
        <v>10.957311197075818</v>
      </c>
      <c r="VI35" s="420">
        <v>15.048244693112947</v>
      </c>
      <c r="VJ35" s="420">
        <v>20.769081066231013</v>
      </c>
      <c r="VK35" s="420">
        <v>28.790640995283859</v>
      </c>
      <c r="VL35" s="420">
        <v>40.065160058755175</v>
      </c>
      <c r="VM35" s="420">
        <v>55.945732971745727</v>
      </c>
      <c r="VN35" s="420">
        <v>78.356826406159627</v>
      </c>
      <c r="VO35" s="420">
        <v>110.03779535700311</v>
      </c>
      <c r="VP35" s="420"/>
      <c r="VQ35" s="420">
        <v>1.7940151355405867</v>
      </c>
      <c r="VR35" s="420">
        <v>2.1583635768452902</v>
      </c>
      <c r="VS35" s="420">
        <v>2.5585530325512655</v>
      </c>
      <c r="VT35" s="420">
        <v>2.9981890448330892</v>
      </c>
      <c r="VU35" s="420">
        <v>3.4812449048203717</v>
      </c>
      <c r="VV35" s="420">
        <v>4.0120994936234</v>
      </c>
      <c r="VW35" s="420">
        <v>4.5955790396232326</v>
      </c>
      <c r="VX35" s="420">
        <v>5.2370031988654908</v>
      </c>
      <c r="VY35" s="420">
        <v>5.9422359077668903</v>
      </c>
      <c r="VZ35" s="420">
        <v>6.7177415041331292</v>
      </c>
      <c r="WA35" s="420">
        <v>7.5706466641573771</v>
      </c>
      <c r="WB35" s="420">
        <v>8.5088087601307905</v>
      </c>
      <c r="WC35" s="420">
        <v>9.5408913066123731</v>
      </c>
      <c r="WD35" s="420">
        <v>10.676447232397873</v>
      </c>
      <c r="WE35" s="420">
        <v>11.92601079248228</v>
      </c>
      <c r="WF35" s="420">
        <v>13.301199019087598</v>
      </c>
      <c r="WG35" s="420">
        <v>14.814823704563512</v>
      </c>
      <c r="WH35" s="420">
        <v>16.073808977462892</v>
      </c>
      <c r="WI35" s="420">
        <v>17.102425431974286</v>
      </c>
      <c r="WJ35" s="420">
        <v>18.016094815558009</v>
      </c>
      <c r="WK35" s="420">
        <v>18.715024274083223</v>
      </c>
      <c r="WL35" s="420">
        <v>19.052771014489984</v>
      </c>
      <c r="WM35" s="420">
        <v>18.816132966690894</v>
      </c>
      <c r="WN35" s="420">
        <v>17.696461288348551</v>
      </c>
      <c r="WO35" s="420">
        <v>15.248726395486589</v>
      </c>
      <c r="WP35" s="420">
        <v>10.83309454922864</v>
      </c>
      <c r="WQ35" s="420">
        <v>3.5315194554013871</v>
      </c>
      <c r="WR35" s="420">
        <v>-7.9713696002299343</v>
      </c>
      <c r="WS35" s="420">
        <v>-25.558413605815986</v>
      </c>
      <c r="WT35" s="420">
        <v>-51.923035021992547</v>
      </c>
      <c r="WU35" s="420"/>
      <c r="WV35" s="420">
        <v>420.82347100675872</v>
      </c>
      <c r="WW35" s="420">
        <v>460.52775431938011</v>
      </c>
      <c r="WX35" s="420">
        <v>504.13775432700021</v>
      </c>
      <c r="WY35" s="420">
        <v>552.04637916854654</v>
      </c>
      <c r="WZ35" s="420">
        <v>604.68661183175459</v>
      </c>
      <c r="XA35" s="420">
        <v>662.53563381786569</v>
      </c>
      <c r="XB35" s="420">
        <v>726.11937557490319</v>
      </c>
      <c r="XC35" s="420">
        <v>796.01753803422082</v>
      </c>
      <c r="XD35" s="420">
        <v>872.86913420210954</v>
      </c>
      <c r="XE35" s="420">
        <v>957.37860485714953</v>
      </c>
      <c r="XF35" s="420">
        <v>1050.3225680346379</v>
      </c>
      <c r="XG35" s="420">
        <v>1152.5572681977733</v>
      </c>
      <c r="XH35" s="420">
        <v>1265.0267978622296</v>
      </c>
      <c r="XI35" s="420">
        <v>1388.7721720245627</v>
      </c>
      <c r="XJ35" s="420">
        <v>1524.9413441199881</v>
      </c>
      <c r="XK35" s="420">
        <v>1674.8002614843608</v>
      </c>
      <c r="XL35" s="420">
        <v>1839.7450685100453</v>
      </c>
      <c r="XM35" s="420">
        <v>2021.3155769663947</v>
      </c>
      <c r="XN35" s="420">
        <v>2221.2101354144024</v>
      </c>
      <c r="XO35" s="420">
        <v>2441.3020434047894</v>
      </c>
      <c r="XP35" s="420">
        <v>2683.6576713450127</v>
      </c>
      <c r="XQ35" s="420">
        <v>2950.5564637040056</v>
      </c>
      <c r="XR35" s="420">
        <v>3244.513021759059</v>
      </c>
      <c r="XS35" s="420">
        <v>3568.3014825612618</v>
      </c>
      <c r="XT35" s="420">
        <v>3924.9824334051432</v>
      </c>
      <c r="XU35" s="420">
        <v>4317.9326260601383</v>
      </c>
      <c r="XV35" s="420">
        <v>4750.8777826005471</v>
      </c>
      <c r="XW35" s="420">
        <v>5227.9288151321416</v>
      </c>
      <c r="XX35" s="420">
        <v>5753.6218153557793</v>
      </c>
      <c r="XY35" s="420">
        <v>6332.9622070668211</v>
      </c>
      <c r="XZ35" s="420"/>
      <c r="YA35" s="420">
        <v>0.11016763694252993</v>
      </c>
      <c r="YB35" s="420">
        <v>0.11016763694252993</v>
      </c>
      <c r="YC35" s="420">
        <v>0.11016763694252993</v>
      </c>
      <c r="YD35" s="420">
        <v>0.11016763694252993</v>
      </c>
      <c r="YE35" s="420">
        <v>0.11016763694252993</v>
      </c>
      <c r="YF35" s="420">
        <v>0.11016763694252993</v>
      </c>
      <c r="YG35" s="420">
        <v>0.11016763694252993</v>
      </c>
      <c r="YH35" s="420">
        <v>0.11016763694252993</v>
      </c>
      <c r="YI35" s="420">
        <v>0.11016763694252993</v>
      </c>
      <c r="YJ35" s="420">
        <v>0.11016763694252993</v>
      </c>
      <c r="YK35" s="420">
        <v>0.11016763694252993</v>
      </c>
      <c r="YL35" s="420">
        <v>0.11016763694252993</v>
      </c>
      <c r="YM35" s="420">
        <v>0.11016763694252993</v>
      </c>
      <c r="YN35" s="420">
        <v>0.11016763694252993</v>
      </c>
      <c r="YO35" s="420">
        <v>0.11016763694252993</v>
      </c>
      <c r="YP35" s="420">
        <v>0.11016763694252993</v>
      </c>
      <c r="YQ35" s="420">
        <v>0.11016763694252993</v>
      </c>
      <c r="YR35" s="420">
        <v>0.13186375657565833</v>
      </c>
      <c r="YS35" s="420">
        <v>0.17479322268857683</v>
      </c>
      <c r="YT35" s="420">
        <v>0.2337222268535476</v>
      </c>
      <c r="YU35" s="420">
        <v>0.31497808914397007</v>
      </c>
      <c r="YV35" s="420">
        <v>0.42747783771544795</v>
      </c>
      <c r="YW35" s="420">
        <v>0.58381044026739637</v>
      </c>
      <c r="YX35" s="420">
        <v>0.80177720624402105</v>
      </c>
      <c r="YY35" s="420">
        <v>1.1065859263412572</v>
      </c>
      <c r="YZ35" s="420">
        <v>1.5339782262935864</v>
      </c>
      <c r="ZA35" s="420">
        <v>2.1346896435256655</v>
      </c>
      <c r="ZB35" s="420">
        <v>2.9808136695098617</v>
      </c>
      <c r="ZC35" s="420">
        <v>4.174886749072539</v>
      </c>
      <c r="ZD35" s="420">
        <v>5.862862941281592</v>
      </c>
      <c r="ZE35" s="420"/>
      <c r="ZF35" s="420">
        <v>420.71330336981617</v>
      </c>
      <c r="ZG35" s="420">
        <v>460.41758668243756</v>
      </c>
      <c r="ZH35" s="420">
        <v>504.02758669005766</v>
      </c>
      <c r="ZI35" s="420">
        <v>551.93621153160404</v>
      </c>
      <c r="ZJ35" s="420">
        <v>604.5764441948121</v>
      </c>
      <c r="ZK35" s="420">
        <v>662.42546618092319</v>
      </c>
      <c r="ZL35" s="420">
        <v>726.0092079379607</v>
      </c>
      <c r="ZM35" s="420">
        <v>795.90737039727833</v>
      </c>
      <c r="ZN35" s="420">
        <v>872.75896656516704</v>
      </c>
      <c r="ZO35" s="420">
        <v>957.26843722020703</v>
      </c>
      <c r="ZP35" s="420">
        <v>1050.2124003976953</v>
      </c>
      <c r="ZQ35" s="420">
        <v>1152.4471005608307</v>
      </c>
      <c r="ZR35" s="420">
        <v>1264.916630225287</v>
      </c>
      <c r="ZS35" s="420">
        <v>1388.6620043876201</v>
      </c>
      <c r="ZT35" s="420">
        <v>1524.8311764830455</v>
      </c>
      <c r="ZU35" s="420">
        <v>1674.6900938474182</v>
      </c>
      <c r="ZV35" s="420">
        <v>1839.6349008731027</v>
      </c>
      <c r="ZW35" s="420">
        <v>2021.183713209819</v>
      </c>
      <c r="ZX35" s="420">
        <v>2221.0353421917139</v>
      </c>
      <c r="ZY35" s="420">
        <v>2441.068321177936</v>
      </c>
      <c r="ZZ35" s="420">
        <v>2683.3426932558687</v>
      </c>
      <c r="AAA35" s="420">
        <v>2950.1289858662903</v>
      </c>
      <c r="AAB35" s="420">
        <v>3243.9292113187917</v>
      </c>
      <c r="AAC35" s="420">
        <v>3567.4997053550178</v>
      </c>
      <c r="AAD35" s="420">
        <v>3923.8758474788019</v>
      </c>
      <c r="AAE35" s="420">
        <v>4316.3986478338447</v>
      </c>
      <c r="AAF35" s="420">
        <v>4748.7430929570219</v>
      </c>
      <c r="AAG35" s="420">
        <v>5224.9480014626315</v>
      </c>
      <c r="AAH35" s="420">
        <v>5749.4469286067069</v>
      </c>
      <c r="AAI35" s="420">
        <v>6327.0993441255396</v>
      </c>
      <c r="AAJ35" s="420"/>
      <c r="AAK35" s="420">
        <v>770.14431879629001</v>
      </c>
      <c r="AAL35" s="420">
        <v>845.74442591336651</v>
      </c>
      <c r="AAM35" s="420">
        <v>928.78132764995405</v>
      </c>
      <c r="AAN35" s="420">
        <v>1020.0031522912612</v>
      </c>
      <c r="AAO35" s="420">
        <v>1120.234333815732</v>
      </c>
      <c r="AAP35" s="420">
        <v>1230.3834636799616</v>
      </c>
      <c r="AAQ35" s="420">
        <v>1351.4519552048675</v>
      </c>
      <c r="AAR35" s="420">
        <v>1484.5436049798786</v>
      </c>
      <c r="AAS35" s="420">
        <v>1630.8751444932434</v>
      </c>
      <c r="AAT35" s="420">
        <v>1791.7878849052458</v>
      </c>
      <c r="AAU35" s="420">
        <v>1968.7605686023244</v>
      </c>
      <c r="AAV35" s="420">
        <v>2163.4235530103138</v>
      </c>
      <c r="AAW35" s="420">
        <v>2377.574465220262</v>
      </c>
      <c r="AAX35" s="420">
        <v>2613.1954804204343</v>
      </c>
      <c r="AAY35" s="420">
        <v>2872.4723930749769</v>
      </c>
      <c r="AAZ35" s="420">
        <v>3157.815667401107</v>
      </c>
      <c r="ABA35" s="420">
        <v>3471.8836731465544</v>
      </c>
      <c r="ABB35" s="420">
        <v>3811.4763016906227</v>
      </c>
      <c r="ABC35" s="420">
        <v>4179.958138323811</v>
      </c>
      <c r="ABD35" s="420">
        <v>4582.3753393990819</v>
      </c>
      <c r="ABE35" s="420">
        <v>5020.874130763179</v>
      </c>
      <c r="ABF35" s="420">
        <v>5497.2745120513373</v>
      </c>
      <c r="ABG35" s="420">
        <v>6012.8064300108381</v>
      </c>
      <c r="ABH35" s="420">
        <v>6567.7208299825616</v>
      </c>
      <c r="ABI35" s="420">
        <v>7160.7207676563849</v>
      </c>
      <c r="ABJ35" s="420">
        <v>7788.1340949414789</v>
      </c>
      <c r="ABK35" s="420">
        <v>8442.7153614493218</v>
      </c>
      <c r="ABL35" s="420">
        <v>9111.9160933749499</v>
      </c>
      <c r="ABM35" s="420">
        <v>9775.3932190899559</v>
      </c>
      <c r="ABN35" s="420">
        <v>10401.426075814921</v>
      </c>
      <c r="ABQ35" s="344"/>
      <c r="ABR35" s="344"/>
      <c r="ABS35" s="344"/>
      <c r="ABT35" s="344"/>
      <c r="ABU35" s="344"/>
      <c r="ABV35" s="344"/>
      <c r="ABW35" s="344"/>
      <c r="ABX35" s="344"/>
      <c r="ABY35" s="344"/>
      <c r="ABZ35" s="344"/>
      <c r="ACA35" s="344"/>
    </row>
    <row r="36" spans="4:755" hidden="1" outlineLevel="1" x14ac:dyDescent="0.25">
      <c r="D36" s="431" t="b">
        <v>1</v>
      </c>
      <c r="E36" s="416"/>
      <c r="F36" s="417">
        <v>466</v>
      </c>
      <c r="G36" s="417">
        <v>22005290</v>
      </c>
      <c r="H36" s="417" t="s">
        <v>1756</v>
      </c>
      <c r="I36" s="417" t="s">
        <v>253</v>
      </c>
      <c r="J36" s="417">
        <v>11</v>
      </c>
      <c r="K36" s="417" t="s">
        <v>305</v>
      </c>
      <c r="L36" s="417" t="s">
        <v>300</v>
      </c>
      <c r="M36" s="417" t="s">
        <v>253</v>
      </c>
      <c r="N36" s="417" t="s">
        <v>301</v>
      </c>
      <c r="O36" s="417" t="s">
        <v>1760</v>
      </c>
      <c r="P36" s="417" t="s">
        <v>1761</v>
      </c>
      <c r="Q36" s="417" t="s">
        <v>302</v>
      </c>
      <c r="R36" s="417" t="s">
        <v>298</v>
      </c>
      <c r="S36" s="418"/>
      <c r="T36" s="417">
        <v>3.3587260147591502E-2</v>
      </c>
      <c r="U36" s="417">
        <v>2190</v>
      </c>
      <c r="V36" s="418"/>
      <c r="W36" s="419">
        <v>9.9</v>
      </c>
      <c r="X36" s="417">
        <v>8.8018665792934641E-3</v>
      </c>
      <c r="Y36" s="417">
        <v>8.3023539161150616E-4</v>
      </c>
      <c r="Z36" s="417">
        <v>7.9716311876819584E-3</v>
      </c>
      <c r="AA36" s="420">
        <v>48.866895651500386</v>
      </c>
      <c r="AB36" s="420">
        <v>265.67532531568196</v>
      </c>
      <c r="AC36" s="420">
        <v>314.54222096718235</v>
      </c>
      <c r="AD36" s="420">
        <v>29.698558463103669</v>
      </c>
      <c r="AE36" s="420">
        <v>3.5299291722914306</v>
      </c>
      <c r="AF36" s="420">
        <v>384.66833404932527</v>
      </c>
      <c r="AG36" s="418"/>
      <c r="AH36" s="419">
        <v>13.794599771382265</v>
      </c>
      <c r="AI36" s="417">
        <v>2.1906452910007958E-2</v>
      </c>
      <c r="AJ36" s="417">
        <v>2.0663244945504948E-3</v>
      </c>
      <c r="AK36" s="417">
        <v>1.9840128415457462E-2</v>
      </c>
      <c r="AL36" s="420">
        <v>121.62196947704653</v>
      </c>
      <c r="AM36" s="420">
        <v>661.22383825615827</v>
      </c>
      <c r="AN36" s="420">
        <v>782.84580773320477</v>
      </c>
      <c r="AO36" s="420">
        <v>73.915011845058245</v>
      </c>
      <c r="AP36" s="420">
        <v>8.7854350542396897</v>
      </c>
      <c r="AQ36" s="420">
        <v>957.37860485714953</v>
      </c>
      <c r="AR36" s="418"/>
      <c r="AS36" s="417">
        <v>5.1679359468684138E-3</v>
      </c>
      <c r="AT36" s="421">
        <v>2.3777645078569732E-7</v>
      </c>
      <c r="AU36" s="417">
        <v>5.167698170417628E-3</v>
      </c>
      <c r="AV36" s="420">
        <v>28.423778484824208</v>
      </c>
      <c r="AW36" s="420">
        <v>7.6088464251423141E-2</v>
      </c>
      <c r="AX36" s="420">
        <v>28.499866949075631</v>
      </c>
      <c r="AY36" s="420">
        <v>14.671135690693944</v>
      </c>
      <c r="AZ36" s="420">
        <v>2.0676935501065605</v>
      </c>
      <c r="BA36" s="420">
        <v>0.11016763694252993</v>
      </c>
      <c r="BB36" s="418"/>
      <c r="BC36" s="420">
        <v>732.4390426519027</v>
      </c>
      <c r="BD36" s="420">
        <v>1822.9248594896521</v>
      </c>
      <c r="BE36" s="420">
        <v>45.348863826818665</v>
      </c>
      <c r="BF36" s="420">
        <v>1777.5759956628335</v>
      </c>
      <c r="BG36" s="420"/>
      <c r="BH36" s="422">
        <v>3.3174243752227668E-2</v>
      </c>
      <c r="BI36" s="420"/>
      <c r="BJ36" s="423">
        <v>10.233933382094852</v>
      </c>
      <c r="BK36" s="423">
        <v>10.57913055243994</v>
      </c>
      <c r="BL36" s="423">
        <v>10.935971445874209</v>
      </c>
      <c r="BM36" s="423">
        <v>11.304848812683653</v>
      </c>
      <c r="BN36" s="423">
        <v>11.686168650874608</v>
      </c>
      <c r="BO36" s="423">
        <v>12.080350653027882</v>
      </c>
      <c r="BP36" s="423">
        <v>12.487828668225594</v>
      </c>
      <c r="BQ36" s="423">
        <v>12.909051179559093</v>
      </c>
      <c r="BR36" s="423">
        <v>13.344481797743509</v>
      </c>
      <c r="BS36" s="423">
        <v>13.794599771382265</v>
      </c>
      <c r="BT36" s="423">
        <v>14.25990051444313</v>
      </c>
      <c r="BU36" s="423">
        <v>14.740896151526377</v>
      </c>
      <c r="BV36" s="423">
        <v>15.238116081525186</v>
      </c>
      <c r="BW36" s="423">
        <v>15.752107560298688</v>
      </c>
      <c r="BX36" s="423">
        <v>16.283436302998933</v>
      </c>
      <c r="BY36" s="423">
        <v>16.832687106714747</v>
      </c>
      <c r="BZ36" s="423">
        <v>17.400464494117745</v>
      </c>
      <c r="CA36" s="423">
        <v>17.987393378818972</v>
      </c>
      <c r="CB36" s="423">
        <v>18.594119753168425</v>
      </c>
      <c r="CC36" s="423">
        <v>19.22131139925451</v>
      </c>
      <c r="CD36" s="423">
        <v>19.869658623885961</v>
      </c>
      <c r="CE36" s="423">
        <v>20.539875018365198</v>
      </c>
      <c r="CF36" s="423">
        <v>21.232698243889264</v>
      </c>
      <c r="CG36" s="423">
        <v>21.948890843442939</v>
      </c>
      <c r="CH36" s="423">
        <v>22.689241081077451</v>
      </c>
      <c r="CI36" s="423">
        <v>23.45456380949863</v>
      </c>
      <c r="CJ36" s="423">
        <v>24.245701366919381</v>
      </c>
      <c r="CK36" s="423">
        <v>25.063524504163539</v>
      </c>
      <c r="CL36" s="423">
        <v>25.908933343041575</v>
      </c>
      <c r="CM36" s="423">
        <v>26.782858367052885</v>
      </c>
      <c r="CN36" s="420"/>
      <c r="CO36" s="417">
        <v>9.6291576856485112E-3</v>
      </c>
      <c r="CP36" s="417">
        <v>1.0537659304862524E-2</v>
      </c>
      <c r="CQ36" s="417">
        <v>1.1535530373555246E-2</v>
      </c>
      <c r="CR36" s="417">
        <v>1.2631761299074154E-2</v>
      </c>
      <c r="CS36" s="417">
        <v>1.3836259469555547E-2</v>
      </c>
      <c r="CT36" s="417">
        <v>1.5159943610395354E-2</v>
      </c>
      <c r="CU36" s="417">
        <v>1.6614847905912264E-2</v>
      </c>
      <c r="CV36" s="417">
        <v>1.8214236900655448E-2</v>
      </c>
      <c r="CW36" s="417">
        <v>1.9972732300458148E-2</v>
      </c>
      <c r="CX36" s="417">
        <v>2.1906452910007958E-2</v>
      </c>
      <c r="CY36" s="417">
        <v>2.4033169072545338E-2</v>
      </c>
      <c r="CZ36" s="417">
        <v>2.6372473119586015E-2</v>
      </c>
      <c r="DA36" s="417">
        <v>2.8945967495693101E-2</v>
      </c>
      <c r="DB36" s="417">
        <v>3.1777472396852871E-2</v>
      </c>
      <c r="DC36" s="417">
        <v>3.4893254952645718E-2</v>
      </c>
      <c r="DD36" s="417">
        <v>3.8322282194044391E-2</v>
      </c>
      <c r="DE36" s="417">
        <v>4.2096500282402138E-2</v>
      </c>
      <c r="DF36" s="417">
        <v>4.6251142733325389E-2</v>
      </c>
      <c r="DG36" s="417">
        <v>5.0825070654204239E-2</v>
      </c>
      <c r="DH36" s="417">
        <v>5.586114832901775E-2</v>
      </c>
      <c r="DI36" s="417">
        <v>6.1406657831750103E-2</v>
      </c>
      <c r="DJ36" s="417">
        <v>6.7513756733780128E-2</v>
      </c>
      <c r="DK36" s="417">
        <v>7.4239983394738349E-2</v>
      </c>
      <c r="DL36" s="417">
        <v>8.1648814794752431E-2</v>
      </c>
      <c r="DM36" s="417">
        <v>8.981028238335019E-2</v>
      </c>
      <c r="DN36" s="417">
        <v>9.8801651991677217E-2</v>
      </c>
      <c r="DO36" s="417">
        <v>0.10870817448575759</v>
      </c>
      <c r="DP36" s="417">
        <v>0.11962391453551899</v>
      </c>
      <c r="DQ36" s="417">
        <v>0.13165266564411321</v>
      </c>
      <c r="DR36" s="417">
        <v>0.1449089604322939</v>
      </c>
      <c r="DS36" s="424"/>
      <c r="DT36" s="425">
        <v>9.0826956191774548E-4</v>
      </c>
      <c r="DU36" s="425">
        <v>9.9396390763553341E-4</v>
      </c>
      <c r="DV36" s="425">
        <v>1.0880880198372452E-3</v>
      </c>
      <c r="DW36" s="425">
        <v>1.1914899180080201E-3</v>
      </c>
      <c r="DX36" s="425">
        <v>1.30510411577574E-3</v>
      </c>
      <c r="DY36" s="425">
        <v>1.429960521077932E-3</v>
      </c>
      <c r="DZ36" s="425">
        <v>1.567194257429648E-3</v>
      </c>
      <c r="EA36" s="425">
        <v>1.7180565019805471E-3</v>
      </c>
      <c r="EB36" s="425">
        <v>1.8839264460145545E-3</v>
      </c>
      <c r="EC36" s="425">
        <v>2.0663244945504948E-3</v>
      </c>
      <c r="ED36" s="425">
        <v>2.2669268338548075E-3</v>
      </c>
      <c r="EE36" s="425">
        <v>2.4875815090986027E-3</v>
      </c>
      <c r="EF36" s="425">
        <v>2.730326169212368E-3</v>
      </c>
      <c r="EG36" s="425">
        <v>2.9974076523598815E-3</v>
      </c>
      <c r="EH36" s="425">
        <v>3.2913036035289831E-3</v>
      </c>
      <c r="EI36" s="425">
        <v>3.6147463356997378E-3</v>
      </c>
      <c r="EJ36" s="425">
        <v>3.9707491680974092E-3</v>
      </c>
      <c r="EK36" s="425">
        <v>4.362635499385671E-3</v>
      </c>
      <c r="EL36" s="425">
        <v>4.7940709005455965E-3</v>
      </c>
      <c r="EM36" s="425">
        <v>5.2690985418837356E-3</v>
      </c>
      <c r="EN36" s="425">
        <v>5.7921783014108158E-3</v>
      </c>
      <c r="EO36" s="425">
        <v>6.3682299380563032E-3</v>
      </c>
      <c r="EP36" s="425">
        <v>7.0026807531897188E-3</v>
      </c>
      <c r="EQ36" s="425">
        <v>7.7015182081046673E-3</v>
      </c>
      <c r="ER36" s="425">
        <v>8.4713480139193102E-3</v>
      </c>
      <c r="ES36" s="425">
        <v>9.3194582642444727E-3</v>
      </c>
      <c r="ET36" s="425">
        <v>1.0253890240494798E-2</v>
      </c>
      <c r="EU36" s="425">
        <v>1.1283516585463851E-2</v>
      </c>
      <c r="EV36" s="425">
        <v>1.2418127613394564E-2</v>
      </c>
      <c r="EW36" s="425">
        <v>1.3668526604975981E-2</v>
      </c>
      <c r="EX36" s="420"/>
      <c r="EY36" s="420">
        <v>801.28129338069652</v>
      </c>
      <c r="EZ36" s="420">
        <v>876.88140049777314</v>
      </c>
      <c r="FA36" s="420">
        <v>959.91830223436068</v>
      </c>
      <c r="FB36" s="420">
        <v>1051.1401268756676</v>
      </c>
      <c r="FC36" s="420">
        <v>1151.3713084001386</v>
      </c>
      <c r="FD36" s="420">
        <v>1261.5204382643683</v>
      </c>
      <c r="FE36" s="420">
        <v>1382.5889297892741</v>
      </c>
      <c r="FF36" s="420">
        <v>1515.6805795642852</v>
      </c>
      <c r="FG36" s="420">
        <v>1662.0121190776501</v>
      </c>
      <c r="FH36" s="420">
        <v>1822.9248594896524</v>
      </c>
      <c r="FI36" s="420">
        <v>1999.8975431867309</v>
      </c>
      <c r="FJ36" s="420">
        <v>2194.5605275947205</v>
      </c>
      <c r="FK36" s="420">
        <v>2408.7114398046683</v>
      </c>
      <c r="FL36" s="420">
        <v>2644.3324550048405</v>
      </c>
      <c r="FM36" s="420">
        <v>2903.6093676593837</v>
      </c>
      <c r="FN36" s="420">
        <v>3188.9526419855133</v>
      </c>
      <c r="FO36" s="420">
        <v>3503.0206477309612</v>
      </c>
      <c r="FP36" s="420">
        <v>3848.7453087334306</v>
      </c>
      <c r="FQ36" s="420">
        <v>4229.3604154664172</v>
      </c>
      <c r="FR36" s="420">
        <v>4648.4328789753017</v>
      </c>
      <c r="FS36" s="420">
        <v>5109.8972325424875</v>
      </c>
      <c r="FT36" s="420">
        <v>5618.093719377046</v>
      </c>
      <c r="FU36" s="420">
        <v>6177.8103399177007</v>
      </c>
      <c r="FV36" s="420">
        <v>6794.3292713181945</v>
      </c>
      <c r="FW36" s="420">
        <v>7473.4781147339472</v>
      </c>
      <c r="FX36" s="420">
        <v>8221.6864735774361</v>
      </c>
      <c r="FY36" s="420">
        <v>9046.0484184225606</v>
      </c>
      <c r="FZ36" s="420">
        <v>9954.3914522391624</v>
      </c>
      <c r="GA36" s="420">
        <v>10955.352653696507</v>
      </c>
      <c r="GB36" s="420">
        <v>12058.462747026942</v>
      </c>
      <c r="GC36" s="420"/>
      <c r="GD36" s="420">
        <v>31.137693858170191</v>
      </c>
      <c r="GE36" s="420">
        <v>31.137693858170191</v>
      </c>
      <c r="GF36" s="420">
        <v>31.137693858170191</v>
      </c>
      <c r="GG36" s="420">
        <v>31.137693858170191</v>
      </c>
      <c r="GH36" s="420">
        <v>31.137693858170191</v>
      </c>
      <c r="GI36" s="420">
        <v>31.137693858170191</v>
      </c>
      <c r="GJ36" s="420">
        <v>31.137693858170191</v>
      </c>
      <c r="GK36" s="420">
        <v>31.137693858170191</v>
      </c>
      <c r="GL36" s="420">
        <v>31.137693858170191</v>
      </c>
      <c r="GM36" s="420">
        <v>31.137693858170191</v>
      </c>
      <c r="GN36" s="420">
        <v>31.137693858170191</v>
      </c>
      <c r="GO36" s="420">
        <v>31.137693858170191</v>
      </c>
      <c r="GP36" s="420">
        <v>31.137693858170191</v>
      </c>
      <c r="GQ36" s="420">
        <v>31.137693858170191</v>
      </c>
      <c r="GR36" s="420">
        <v>31.137693858170191</v>
      </c>
      <c r="GS36" s="420">
        <v>31.137693858170191</v>
      </c>
      <c r="GT36" s="420">
        <v>31.137693858170191</v>
      </c>
      <c r="GU36" s="420">
        <v>37.269867968421863</v>
      </c>
      <c r="GV36" s="420">
        <v>49.40341835051877</v>
      </c>
      <c r="GW36" s="420">
        <v>66.059065525858472</v>
      </c>
      <c r="GX36" s="420">
        <v>89.025158240551747</v>
      </c>
      <c r="GY36" s="420">
        <v>120.82199828684558</v>
      </c>
      <c r="GZ36" s="420">
        <v>165.00772154832319</v>
      </c>
      <c r="HA36" s="420">
        <v>226.61367606086364</v>
      </c>
      <c r="HB36" s="420">
        <v>312.76457186921726</v>
      </c>
      <c r="HC36" s="420">
        <v>433.56239383028134</v>
      </c>
      <c r="HD36" s="420">
        <v>603.34699415385512</v>
      </c>
      <c r="HE36" s="420">
        <v>842.49482030612319</v>
      </c>
      <c r="HF36" s="420">
        <v>1179.9866920352122</v>
      </c>
      <c r="HG36" s="420">
        <v>1657.0749492727127</v>
      </c>
      <c r="HH36" s="420"/>
      <c r="HI36" s="420">
        <v>53.459915530121577</v>
      </c>
      <c r="HJ36" s="420">
        <v>58.50380632594343</v>
      </c>
      <c r="HK36" s="420">
        <v>64.043865465464336</v>
      </c>
      <c r="HL36" s="420">
        <v>70.130006599812248</v>
      </c>
      <c r="HM36" s="420">
        <v>76.817234346232183</v>
      </c>
      <c r="HN36" s="420">
        <v>84.166168143767308</v>
      </c>
      <c r="HO36" s="420">
        <v>92.243620324103759</v>
      </c>
      <c r="HP36" s="420">
        <v>101.12323402969427</v>
      </c>
      <c r="HQ36" s="420">
        <v>110.88618719782781</v>
      </c>
      <c r="HR36" s="420">
        <v>121.62196947704653</v>
      </c>
      <c r="HS36" s="420">
        <v>133.42923965761952</v>
      </c>
      <c r="HT36" s="420">
        <v>146.41677198772732</v>
      </c>
      <c r="HU36" s="420">
        <v>160.70450061937888</v>
      </c>
      <c r="HV36" s="420">
        <v>176.42467239148871</v>
      </c>
      <c r="HW36" s="420">
        <v>193.72311922149237</v>
      </c>
      <c r="HX36" s="420">
        <v>212.76066255187899</v>
      </c>
      <c r="HY36" s="420">
        <v>233.71466359566534</v>
      </c>
      <c r="HZ36" s="420">
        <v>256.78073455795175</v>
      </c>
      <c r="IA36" s="420">
        <v>282.17462759342345</v>
      </c>
      <c r="IB36" s="420">
        <v>310.13432000763368</v>
      </c>
      <c r="IC36" s="420">
        <v>340.92231614040156</v>
      </c>
      <c r="ID36" s="420">
        <v>374.82818850172168</v>
      </c>
      <c r="IE36" s="420">
        <v>412.17138308531526</v>
      </c>
      <c r="IF36" s="420">
        <v>453.304316385596</v>
      </c>
      <c r="IG36" s="420">
        <v>498.61579451608162</v>
      </c>
      <c r="IH36" s="420">
        <v>548.53478799955917</v>
      </c>
      <c r="II36" s="420">
        <v>603.53459930393888</v>
      </c>
      <c r="IJ36" s="420">
        <v>664.13746406735947</v>
      </c>
      <c r="IK36" s="420">
        <v>730.9196312299897</v>
      </c>
      <c r="IL36" s="420">
        <v>804.51697201035336</v>
      </c>
      <c r="IM36" s="420"/>
      <c r="IN36" s="420">
        <v>14.211889242412104</v>
      </c>
      <c r="IO36" s="420">
        <v>14.211889242412104</v>
      </c>
      <c r="IP36" s="420">
        <v>14.211889242412104</v>
      </c>
      <c r="IQ36" s="420">
        <v>14.211889242412104</v>
      </c>
      <c r="IR36" s="420">
        <v>14.211889242412104</v>
      </c>
      <c r="IS36" s="420">
        <v>14.211889242412104</v>
      </c>
      <c r="IT36" s="420">
        <v>14.211889242412104</v>
      </c>
      <c r="IU36" s="420">
        <v>14.211889242412104</v>
      </c>
      <c r="IV36" s="420">
        <v>14.211889242412104</v>
      </c>
      <c r="IW36" s="420">
        <v>14.211889242412104</v>
      </c>
      <c r="IX36" s="420">
        <v>14.211889242412104</v>
      </c>
      <c r="IY36" s="420">
        <v>14.211889242412104</v>
      </c>
      <c r="IZ36" s="420">
        <v>14.211889242412104</v>
      </c>
      <c r="JA36" s="420">
        <v>14.211889242412104</v>
      </c>
      <c r="JB36" s="420">
        <v>14.211889242412104</v>
      </c>
      <c r="JC36" s="420">
        <v>14.211889242412104</v>
      </c>
      <c r="JD36" s="420">
        <v>14.211889242412104</v>
      </c>
      <c r="JE36" s="420">
        <v>17.010740681669112</v>
      </c>
      <c r="JF36" s="420">
        <v>22.548744714114239</v>
      </c>
      <c r="JG36" s="420">
        <v>30.15072750689297</v>
      </c>
      <c r="JH36" s="420">
        <v>40.632928516347199</v>
      </c>
      <c r="JI36" s="420">
        <v>55.145665749071007</v>
      </c>
      <c r="JJ36" s="420">
        <v>75.312946214615863</v>
      </c>
      <c r="JK36" s="420">
        <v>103.43118150183099</v>
      </c>
      <c r="JL36" s="420">
        <v>142.75223703471036</v>
      </c>
      <c r="JM36" s="420">
        <v>197.88686820730115</v>
      </c>
      <c r="JN36" s="420">
        <v>275.38008096276991</v>
      </c>
      <c r="JO36" s="420">
        <v>384.53210851242306</v>
      </c>
      <c r="JP36" s="420">
        <v>538.57039802337363</v>
      </c>
      <c r="JQ36" s="420">
        <v>756.32337297388335</v>
      </c>
      <c r="JR36" s="420"/>
      <c r="JS36" s="420">
        <v>39.248026287709472</v>
      </c>
      <c r="JT36" s="420">
        <v>44.291917083531324</v>
      </c>
      <c r="JU36" s="420">
        <v>49.83197622305223</v>
      </c>
      <c r="JV36" s="420">
        <v>55.918117357400142</v>
      </c>
      <c r="JW36" s="420">
        <v>62.605345103820078</v>
      </c>
      <c r="JX36" s="420">
        <v>69.95427890135521</v>
      </c>
      <c r="JY36" s="420">
        <v>78.03173108169166</v>
      </c>
      <c r="JZ36" s="420">
        <v>86.911344787282175</v>
      </c>
      <c r="KA36" s="420">
        <v>96.67429795541571</v>
      </c>
      <c r="KB36" s="420">
        <v>107.41008023463444</v>
      </c>
      <c r="KC36" s="420">
        <v>119.21735041520742</v>
      </c>
      <c r="KD36" s="420">
        <v>132.20488274531522</v>
      </c>
      <c r="KE36" s="420">
        <v>146.49261137696678</v>
      </c>
      <c r="KF36" s="420">
        <v>162.21278314907661</v>
      </c>
      <c r="KG36" s="420">
        <v>179.51122997908027</v>
      </c>
      <c r="KH36" s="420">
        <v>198.5487733094669</v>
      </c>
      <c r="KI36" s="420">
        <v>219.50277435325324</v>
      </c>
      <c r="KJ36" s="420">
        <v>239.76999387628263</v>
      </c>
      <c r="KK36" s="420">
        <v>259.62588287930919</v>
      </c>
      <c r="KL36" s="420">
        <v>279.98359250074071</v>
      </c>
      <c r="KM36" s="420">
        <v>300.28938762405437</v>
      </c>
      <c r="KN36" s="420">
        <v>319.6825227526507</v>
      </c>
      <c r="KO36" s="420">
        <v>336.85843687069939</v>
      </c>
      <c r="KP36" s="420">
        <v>349.87313488376503</v>
      </c>
      <c r="KQ36" s="420">
        <v>355.86355748137123</v>
      </c>
      <c r="KR36" s="420">
        <v>350.64791979225799</v>
      </c>
      <c r="KS36" s="420">
        <v>328.15451834116897</v>
      </c>
      <c r="KT36" s="420">
        <v>279.60535555493641</v>
      </c>
      <c r="KU36" s="420">
        <v>192.34923320661608</v>
      </c>
      <c r="KV36" s="420">
        <v>48.193599036470005</v>
      </c>
      <c r="KW36" s="420"/>
      <c r="KX36" s="420">
        <v>290.64625981367857</v>
      </c>
      <c r="KY36" s="420">
        <v>318.06845044337069</v>
      </c>
      <c r="KZ36" s="420">
        <v>348.18816634791847</v>
      </c>
      <c r="LA36" s="420">
        <v>381.27677376256645</v>
      </c>
      <c r="LB36" s="420">
        <v>417.63331704823679</v>
      </c>
      <c r="LC36" s="420">
        <v>457.58736674493821</v>
      </c>
      <c r="LD36" s="420">
        <v>501.50216237748737</v>
      </c>
      <c r="LE36" s="420">
        <v>549.77808063377506</v>
      </c>
      <c r="LF36" s="420">
        <v>602.85646272465738</v>
      </c>
      <c r="LG36" s="420">
        <v>661.22383825615827</v>
      </c>
      <c r="LH36" s="420">
        <v>725.41658683353842</v>
      </c>
      <c r="LI36" s="420">
        <v>796.02608291155286</v>
      </c>
      <c r="LJ36" s="420">
        <v>873.70437414795776</v>
      </c>
      <c r="LK36" s="420">
        <v>959.17044875516206</v>
      </c>
      <c r="LL36" s="420">
        <v>1053.2171531292745</v>
      </c>
      <c r="LM36" s="420">
        <v>1156.7188274239161</v>
      </c>
      <c r="LN36" s="420">
        <v>1270.639733791171</v>
      </c>
      <c r="LO36" s="420">
        <v>1396.0433598034147</v>
      </c>
      <c r="LP36" s="420">
        <v>1534.1026881745909</v>
      </c>
      <c r="LQ36" s="420">
        <v>1686.1115334027954</v>
      </c>
      <c r="LR36" s="420">
        <v>1853.497056451461</v>
      </c>
      <c r="LS36" s="420">
        <v>2037.833580178017</v>
      </c>
      <c r="LT36" s="420">
        <v>2240.8578410207101</v>
      </c>
      <c r="LU36" s="420">
        <v>2464.4858265934936</v>
      </c>
      <c r="LV36" s="420">
        <v>2710.8313644541795</v>
      </c>
      <c r="LW36" s="420">
        <v>2982.2266445582313</v>
      </c>
      <c r="LX36" s="420">
        <v>3281.2448769583352</v>
      </c>
      <c r="LY36" s="420">
        <v>3610.7253073484326</v>
      </c>
      <c r="LZ36" s="420">
        <v>3973.8008362862602</v>
      </c>
      <c r="MA36" s="420">
        <v>4373.9285135923137</v>
      </c>
      <c r="MB36" s="420"/>
      <c r="MC36" s="426">
        <v>7.6088464251423141E-2</v>
      </c>
      <c r="MD36" s="426">
        <v>7.6088464251423141E-2</v>
      </c>
      <c r="ME36" s="426">
        <v>7.6088464251423141E-2</v>
      </c>
      <c r="MF36" s="426">
        <v>7.6088464251423141E-2</v>
      </c>
      <c r="MG36" s="426">
        <v>7.6088464251423141E-2</v>
      </c>
      <c r="MH36" s="426">
        <v>7.6088464251423141E-2</v>
      </c>
      <c r="MI36" s="426">
        <v>7.6088464251423141E-2</v>
      </c>
      <c r="MJ36" s="426">
        <v>7.6088464251423141E-2</v>
      </c>
      <c r="MK36" s="426">
        <v>7.6088464251423141E-2</v>
      </c>
      <c r="ML36" s="426">
        <v>7.6088464251423141E-2</v>
      </c>
      <c r="MM36" s="426">
        <v>7.6088464251423141E-2</v>
      </c>
      <c r="MN36" s="426">
        <v>7.6088464251423141E-2</v>
      </c>
      <c r="MO36" s="426">
        <v>7.6088464251423141E-2</v>
      </c>
      <c r="MP36" s="426">
        <v>7.6088464251423141E-2</v>
      </c>
      <c r="MQ36" s="426">
        <v>7.6088464251423141E-2</v>
      </c>
      <c r="MR36" s="426">
        <v>7.6088464251423141E-2</v>
      </c>
      <c r="MS36" s="426">
        <v>7.6088464251423141E-2</v>
      </c>
      <c r="MT36" s="426">
        <v>9.1073122803744272E-2</v>
      </c>
      <c r="MU36" s="426">
        <v>0.12072282064894223</v>
      </c>
      <c r="MV36" s="426">
        <v>0.16142277166193686</v>
      </c>
      <c r="MW36" s="426">
        <v>0.21754300755597356</v>
      </c>
      <c r="MX36" s="426">
        <v>0.29524216980577622</v>
      </c>
      <c r="MY36" s="426">
        <v>0.40321496445518012</v>
      </c>
      <c r="MZ36" s="426">
        <v>0.55375605747746515</v>
      </c>
      <c r="NA36" s="426">
        <v>0.764275480842597</v>
      </c>
      <c r="NB36" s="426">
        <v>1.0594585730715835</v>
      </c>
      <c r="NC36" s="426">
        <v>1.4743463791822693</v>
      </c>
      <c r="ND36" s="426">
        <v>2.0587310450433822</v>
      </c>
      <c r="NE36" s="426">
        <v>2.8834304699324451</v>
      </c>
      <c r="NF36" s="426">
        <v>4.0492493957314215</v>
      </c>
      <c r="NG36" s="420"/>
      <c r="NH36" s="420">
        <v>290.57017134942714</v>
      </c>
      <c r="NI36" s="420">
        <v>317.99236197911927</v>
      </c>
      <c r="NJ36" s="420">
        <v>348.11207788366704</v>
      </c>
      <c r="NK36" s="420">
        <v>381.20068529831502</v>
      </c>
      <c r="NL36" s="420">
        <v>417.55722858398536</v>
      </c>
      <c r="NM36" s="420">
        <v>457.51127828068678</v>
      </c>
      <c r="NN36" s="420">
        <v>501.42607391323594</v>
      </c>
      <c r="NO36" s="420">
        <v>549.70199216952369</v>
      </c>
      <c r="NP36" s="420">
        <v>602.78037426040601</v>
      </c>
      <c r="NQ36" s="420">
        <v>661.1477497919069</v>
      </c>
      <c r="NR36" s="420">
        <v>725.34049836928705</v>
      </c>
      <c r="NS36" s="420">
        <v>795.94999444730149</v>
      </c>
      <c r="NT36" s="420">
        <v>873.62828568370639</v>
      </c>
      <c r="NU36" s="420">
        <v>959.09436029091069</v>
      </c>
      <c r="NV36" s="420">
        <v>1053.1410646650231</v>
      </c>
      <c r="NW36" s="420">
        <v>1156.6427389596647</v>
      </c>
      <c r="NX36" s="420">
        <v>1270.5636453269196</v>
      </c>
      <c r="NY36" s="420">
        <v>1395.952286680611</v>
      </c>
      <c r="NZ36" s="420">
        <v>1533.9819653539419</v>
      </c>
      <c r="OA36" s="420">
        <v>1685.9501106311334</v>
      </c>
      <c r="OB36" s="420">
        <v>1853.279513443905</v>
      </c>
      <c r="OC36" s="420">
        <v>2037.5383380082112</v>
      </c>
      <c r="OD36" s="420">
        <v>2240.4546260562547</v>
      </c>
      <c r="OE36" s="420">
        <v>2463.932070536016</v>
      </c>
      <c r="OF36" s="420">
        <v>2710.0670889733369</v>
      </c>
      <c r="OG36" s="420">
        <v>2981.1671859851599</v>
      </c>
      <c r="OH36" s="420">
        <v>3279.7705305791528</v>
      </c>
      <c r="OI36" s="420">
        <v>3608.6665763033893</v>
      </c>
      <c r="OJ36" s="420">
        <v>3970.9174058163276</v>
      </c>
      <c r="OK36" s="420">
        <v>4369.879264196582</v>
      </c>
      <c r="OL36" s="420"/>
      <c r="OM36" s="420">
        <v>329.81819763713662</v>
      </c>
      <c r="ON36" s="420">
        <v>362.28427906265057</v>
      </c>
      <c r="OO36" s="420">
        <v>397.94405410671925</v>
      </c>
      <c r="OP36" s="420">
        <v>437.11880265571517</v>
      </c>
      <c r="OQ36" s="420">
        <v>480.16257368780543</v>
      </c>
      <c r="OR36" s="420">
        <v>527.46555718204195</v>
      </c>
      <c r="OS36" s="420">
        <v>579.45780499492764</v>
      </c>
      <c r="OT36" s="420">
        <v>636.61333695680582</v>
      </c>
      <c r="OU36" s="420">
        <v>699.45467221582169</v>
      </c>
      <c r="OV36" s="420">
        <v>768.5578300265413</v>
      </c>
      <c r="OW36" s="420">
        <v>844.55784878449447</v>
      </c>
      <c r="OX36" s="420">
        <v>928.15487719261671</v>
      </c>
      <c r="OY36" s="420">
        <v>1020.1208970606732</v>
      </c>
      <c r="OZ36" s="420">
        <v>1121.3071434399874</v>
      </c>
      <c r="PA36" s="420">
        <v>1232.6522946441034</v>
      </c>
      <c r="PB36" s="420">
        <v>1355.1915122691316</v>
      </c>
      <c r="PC36" s="420">
        <v>1490.0664196801729</v>
      </c>
      <c r="PD36" s="420">
        <v>1635.7222805568936</v>
      </c>
      <c r="PE36" s="420">
        <v>1793.6078482332509</v>
      </c>
      <c r="PF36" s="420">
        <v>1965.9337031318742</v>
      </c>
      <c r="PG36" s="420">
        <v>2153.5689010679594</v>
      </c>
      <c r="PH36" s="420">
        <v>2357.2208607608618</v>
      </c>
      <c r="PI36" s="420">
        <v>2577.313062926954</v>
      </c>
      <c r="PJ36" s="420">
        <v>2813.805205419781</v>
      </c>
      <c r="PK36" s="420">
        <v>3065.930646454708</v>
      </c>
      <c r="PL36" s="420">
        <v>3331.815105777418</v>
      </c>
      <c r="PM36" s="420">
        <v>3607.9250489203218</v>
      </c>
      <c r="PN36" s="420">
        <v>3888.2719318583258</v>
      </c>
      <c r="PO36" s="420">
        <v>4163.2666390229433</v>
      </c>
      <c r="PP36" s="420">
        <v>4418.072863233052</v>
      </c>
      <c r="PQ36" s="420"/>
      <c r="PR36" s="420">
        <v>32.489938344490511</v>
      </c>
      <c r="PS36" s="420">
        <v>35.555332282127026</v>
      </c>
      <c r="PT36" s="420">
        <v>38.922269511319776</v>
      </c>
      <c r="PU36" s="420">
        <v>42.621084749802854</v>
      </c>
      <c r="PV36" s="420">
        <v>46.685206718987985</v>
      </c>
      <c r="PW36" s="420">
        <v>51.151476514067042</v>
      </c>
      <c r="PX36" s="420">
        <v>56.060498923049977</v>
      </c>
      <c r="PY36" s="420">
        <v>61.457030117622793</v>
      </c>
      <c r="PZ36" s="420">
        <v>67.390405495181781</v>
      </c>
      <c r="QA36" s="420">
        <v>73.915011845058245</v>
      </c>
      <c r="QB36" s="420">
        <v>81.09080844667109</v>
      </c>
      <c r="QC36" s="420">
        <v>88.983902187429592</v>
      </c>
      <c r="QD36" s="420">
        <v>97.667182318383368</v>
      </c>
      <c r="QE36" s="420">
        <v>107.22102105112269</v>
      </c>
      <c r="QF36" s="420">
        <v>117.73404684603996</v>
      </c>
      <c r="QG36" s="420">
        <v>129.30399795616324</v>
      </c>
      <c r="QH36" s="420">
        <v>142.03866457940956</v>
      </c>
      <c r="QI36" s="420">
        <v>156.05692884307228</v>
      </c>
      <c r="QJ36" s="420">
        <v>171.48991280624733</v>
      </c>
      <c r="QK36" s="420">
        <v>188.48224572822463</v>
      </c>
      <c r="QL36" s="420">
        <v>207.19346302411481</v>
      </c>
      <c r="QM36" s="420">
        <v>227.79955062473536</v>
      </c>
      <c r="QN36" s="420">
        <v>250.49464988884949</v>
      </c>
      <c r="QO36" s="420">
        <v>275.49293979638173</v>
      </c>
      <c r="QP36" s="420">
        <v>303.03071489682543</v>
      </c>
      <c r="QQ36" s="420">
        <v>333.36867941499565</v>
      </c>
      <c r="QR36" s="420">
        <v>366.7944800455835</v>
      </c>
      <c r="QS36" s="420">
        <v>403.62550231971386</v>
      </c>
      <c r="QT36" s="420">
        <v>444.21195802413393</v>
      </c>
      <c r="QU36" s="420">
        <v>488.94029402244246</v>
      </c>
      <c r="QV36" s="424"/>
      <c r="QW36" s="420">
        <v>14.671135690693944</v>
      </c>
      <c r="QX36" s="420">
        <v>14.671135690693944</v>
      </c>
      <c r="QY36" s="420">
        <v>14.671135690693944</v>
      </c>
      <c r="QZ36" s="420">
        <v>14.671135690693944</v>
      </c>
      <c r="RA36" s="420">
        <v>14.671135690693944</v>
      </c>
      <c r="RB36" s="420">
        <v>14.671135690693944</v>
      </c>
      <c r="RC36" s="420">
        <v>14.671135690693944</v>
      </c>
      <c r="RD36" s="420">
        <v>14.671135690693944</v>
      </c>
      <c r="RE36" s="420">
        <v>14.671135690693944</v>
      </c>
      <c r="RF36" s="420">
        <v>14.671135690693944</v>
      </c>
      <c r="RG36" s="420">
        <v>14.671135690693944</v>
      </c>
      <c r="RH36" s="420">
        <v>14.671135690693944</v>
      </c>
      <c r="RI36" s="420">
        <v>14.671135690693944</v>
      </c>
      <c r="RJ36" s="420">
        <v>14.671135690693944</v>
      </c>
      <c r="RK36" s="420">
        <v>14.671135690693944</v>
      </c>
      <c r="RL36" s="420">
        <v>14.671135690693944</v>
      </c>
      <c r="RM36" s="420">
        <v>14.671135690693944</v>
      </c>
      <c r="RN36" s="420">
        <v>17.560429896624893</v>
      </c>
      <c r="RO36" s="420">
        <v>23.277390339374779</v>
      </c>
      <c r="RP36" s="420">
        <v>31.125025454510808</v>
      </c>
      <c r="RQ36" s="420">
        <v>41.945950858847198</v>
      </c>
      <c r="RR36" s="420">
        <v>56.927656215040891</v>
      </c>
      <c r="RS36" s="420">
        <v>77.746627090448058</v>
      </c>
      <c r="RT36" s="420">
        <v>106.77348187696735</v>
      </c>
      <c r="RU36" s="420">
        <v>147.36516756943715</v>
      </c>
      <c r="RV36" s="420">
        <v>204.28143263400756</v>
      </c>
      <c r="RW36" s="420">
        <v>284.27877992900625</v>
      </c>
      <c r="RX36" s="420">
        <v>396.95797266549084</v>
      </c>
      <c r="RY36" s="420">
        <v>555.9738929580127</v>
      </c>
      <c r="RZ36" s="420">
        <v>780.76339054411926</v>
      </c>
      <c r="SA36" s="420"/>
      <c r="SB36" s="420">
        <v>17.818802653796567</v>
      </c>
      <c r="SC36" s="420">
        <v>20.884196591433081</v>
      </c>
      <c r="SD36" s="420">
        <v>24.251133820625832</v>
      </c>
      <c r="SE36" s="420">
        <v>27.94994905910891</v>
      </c>
      <c r="SF36" s="420">
        <v>32.01407102829404</v>
      </c>
      <c r="SG36" s="420">
        <v>36.480340823373098</v>
      </c>
      <c r="SH36" s="420">
        <v>41.389363232356033</v>
      </c>
      <c r="SI36" s="420">
        <v>46.785894426928849</v>
      </c>
      <c r="SJ36" s="420">
        <v>52.719269804487837</v>
      </c>
      <c r="SK36" s="420">
        <v>59.243876154364301</v>
      </c>
      <c r="SL36" s="420">
        <v>66.419672755977146</v>
      </c>
      <c r="SM36" s="420">
        <v>74.312766496735648</v>
      </c>
      <c r="SN36" s="420">
        <v>82.996046627689424</v>
      </c>
      <c r="SO36" s="420">
        <v>92.549885360428746</v>
      </c>
      <c r="SP36" s="420">
        <v>103.06291115534601</v>
      </c>
      <c r="SQ36" s="420">
        <v>114.6328622654693</v>
      </c>
      <c r="SR36" s="420">
        <v>127.36752888871561</v>
      </c>
      <c r="SS36" s="420">
        <v>138.49649894644739</v>
      </c>
      <c r="ST36" s="420">
        <v>148.21252246687254</v>
      </c>
      <c r="SU36" s="420">
        <v>157.35722027371381</v>
      </c>
      <c r="SV36" s="420">
        <v>165.24751216526761</v>
      </c>
      <c r="SW36" s="420">
        <v>170.87189440969448</v>
      </c>
      <c r="SX36" s="420">
        <v>172.74802279840145</v>
      </c>
      <c r="SY36" s="420">
        <v>168.71945791941437</v>
      </c>
      <c r="SZ36" s="420">
        <v>155.66554732738828</v>
      </c>
      <c r="TA36" s="420">
        <v>129.0872467809881</v>
      </c>
      <c r="TB36" s="420">
        <v>82.51570011657725</v>
      </c>
      <c r="TC36" s="420">
        <v>6.6675296542230171</v>
      </c>
      <c r="TD36" s="420">
        <v>-111.76193493387876</v>
      </c>
      <c r="TE36" s="420">
        <v>-291.8230965216768</v>
      </c>
      <c r="TF36" s="420"/>
      <c r="TG36" s="420">
        <v>3.8617086856471472</v>
      </c>
      <c r="TH36" s="420">
        <v>4.2260571269518508</v>
      </c>
      <c r="TI36" s="420">
        <v>4.6262465826578261</v>
      </c>
      <c r="TJ36" s="420">
        <v>5.0658825949396498</v>
      </c>
      <c r="TK36" s="420">
        <v>5.5489384549269323</v>
      </c>
      <c r="TL36" s="420">
        <v>6.0797930437299605</v>
      </c>
      <c r="TM36" s="420">
        <v>6.6632725897297931</v>
      </c>
      <c r="TN36" s="420">
        <v>7.3046967489720513</v>
      </c>
      <c r="TO36" s="420">
        <v>8.0099294578734508</v>
      </c>
      <c r="TP36" s="420">
        <v>8.7854350542396897</v>
      </c>
      <c r="TQ36" s="420">
        <v>9.6383402142639376</v>
      </c>
      <c r="TR36" s="420">
        <v>10.576502310237352</v>
      </c>
      <c r="TS36" s="420">
        <v>11.608584856718934</v>
      </c>
      <c r="TT36" s="420">
        <v>12.744140782504434</v>
      </c>
      <c r="TU36" s="420">
        <v>13.993704342588842</v>
      </c>
      <c r="TV36" s="420">
        <v>15.368892569194157</v>
      </c>
      <c r="TW36" s="420">
        <v>16.882517254670073</v>
      </c>
      <c r="TX36" s="420">
        <v>18.548708562597344</v>
      </c>
      <c r="TY36" s="420">
        <v>20.383051477752574</v>
      </c>
      <c r="TZ36" s="420">
        <v>22.402736431858841</v>
      </c>
      <c r="UA36" s="420">
        <v>24.626725581497325</v>
      </c>
      <c r="UB36" s="420">
        <v>27.075936368565994</v>
      </c>
      <c r="UC36" s="420">
        <v>29.773444163766712</v>
      </c>
      <c r="UD36" s="420">
        <v>32.7447059814615</v>
      </c>
      <c r="UE36" s="420">
        <v>36.017807461717602</v>
      </c>
      <c r="UF36" s="420">
        <v>39.623735544512499</v>
      </c>
      <c r="UG36" s="420">
        <v>43.596679514156563</v>
      </c>
      <c r="UH36" s="420">
        <v>47.974363371515793</v>
      </c>
      <c r="UI36" s="420">
        <v>52.798412800343641</v>
      </c>
      <c r="UJ36" s="420">
        <v>58.114760335010558</v>
      </c>
      <c r="UK36" s="420"/>
      <c r="UL36" s="420">
        <v>2.0676935501065605</v>
      </c>
      <c r="UM36" s="420">
        <v>2.0676935501065605</v>
      </c>
      <c r="UN36" s="420">
        <v>2.0676935501065605</v>
      </c>
      <c r="UO36" s="420">
        <v>2.0676935501065605</v>
      </c>
      <c r="UP36" s="420">
        <v>2.0676935501065605</v>
      </c>
      <c r="UQ36" s="420">
        <v>2.0676935501065605</v>
      </c>
      <c r="UR36" s="420">
        <v>2.0676935501065605</v>
      </c>
      <c r="US36" s="420">
        <v>2.0676935501065605</v>
      </c>
      <c r="UT36" s="420">
        <v>2.0676935501065605</v>
      </c>
      <c r="UU36" s="420">
        <v>2.0676935501065605</v>
      </c>
      <c r="UV36" s="420">
        <v>2.0676935501065605</v>
      </c>
      <c r="UW36" s="420">
        <v>2.0676935501065605</v>
      </c>
      <c r="UX36" s="420">
        <v>2.0676935501065605</v>
      </c>
      <c r="UY36" s="420">
        <v>2.0676935501065605</v>
      </c>
      <c r="UZ36" s="420">
        <v>2.0676935501065605</v>
      </c>
      <c r="VA36" s="420">
        <v>2.0676935501065605</v>
      </c>
      <c r="VB36" s="420">
        <v>2.0676935501065605</v>
      </c>
      <c r="VC36" s="420">
        <v>2.4748995851344522</v>
      </c>
      <c r="VD36" s="420">
        <v>3.2806260457782881</v>
      </c>
      <c r="VE36" s="420">
        <v>4.3866416163008326</v>
      </c>
      <c r="VF36" s="420">
        <v>5.9117013074141012</v>
      </c>
      <c r="VG36" s="420">
        <v>8.0231653540760117</v>
      </c>
      <c r="VH36" s="420">
        <v>10.957311197075818</v>
      </c>
      <c r="VI36" s="420">
        <v>15.048244693112947</v>
      </c>
      <c r="VJ36" s="420">
        <v>20.769081066231013</v>
      </c>
      <c r="VK36" s="420">
        <v>28.790640995283859</v>
      </c>
      <c r="VL36" s="420">
        <v>40.065160058755175</v>
      </c>
      <c r="VM36" s="420">
        <v>55.945732971745727</v>
      </c>
      <c r="VN36" s="420">
        <v>78.356826406159627</v>
      </c>
      <c r="VO36" s="420">
        <v>110.03779535700311</v>
      </c>
      <c r="VP36" s="420"/>
      <c r="VQ36" s="420">
        <v>1.7940151355405867</v>
      </c>
      <c r="VR36" s="420">
        <v>2.1583635768452902</v>
      </c>
      <c r="VS36" s="420">
        <v>2.5585530325512655</v>
      </c>
      <c r="VT36" s="420">
        <v>2.9981890448330892</v>
      </c>
      <c r="VU36" s="420">
        <v>3.4812449048203717</v>
      </c>
      <c r="VV36" s="420">
        <v>4.0120994936234</v>
      </c>
      <c r="VW36" s="420">
        <v>4.5955790396232326</v>
      </c>
      <c r="VX36" s="420">
        <v>5.2370031988654908</v>
      </c>
      <c r="VY36" s="420">
        <v>5.9422359077668903</v>
      </c>
      <c r="VZ36" s="420">
        <v>6.7177415041331292</v>
      </c>
      <c r="WA36" s="420">
        <v>7.5706466641573771</v>
      </c>
      <c r="WB36" s="420">
        <v>8.5088087601307905</v>
      </c>
      <c r="WC36" s="420">
        <v>9.5408913066123731</v>
      </c>
      <c r="WD36" s="420">
        <v>10.676447232397873</v>
      </c>
      <c r="WE36" s="420">
        <v>11.92601079248228</v>
      </c>
      <c r="WF36" s="420">
        <v>13.301199019087598</v>
      </c>
      <c r="WG36" s="420">
        <v>14.814823704563512</v>
      </c>
      <c r="WH36" s="420">
        <v>16.073808977462892</v>
      </c>
      <c r="WI36" s="420">
        <v>17.102425431974286</v>
      </c>
      <c r="WJ36" s="420">
        <v>18.016094815558009</v>
      </c>
      <c r="WK36" s="420">
        <v>18.715024274083223</v>
      </c>
      <c r="WL36" s="420">
        <v>19.052771014489984</v>
      </c>
      <c r="WM36" s="420">
        <v>18.816132966690894</v>
      </c>
      <c r="WN36" s="420">
        <v>17.696461288348551</v>
      </c>
      <c r="WO36" s="420">
        <v>15.248726395486589</v>
      </c>
      <c r="WP36" s="420">
        <v>10.83309454922864</v>
      </c>
      <c r="WQ36" s="420">
        <v>3.5315194554013871</v>
      </c>
      <c r="WR36" s="420">
        <v>-7.9713696002299343</v>
      </c>
      <c r="WS36" s="420">
        <v>-25.558413605815986</v>
      </c>
      <c r="WT36" s="420">
        <v>-51.923035021992547</v>
      </c>
      <c r="WU36" s="420"/>
      <c r="WV36" s="420">
        <v>420.82347100675872</v>
      </c>
      <c r="WW36" s="420">
        <v>460.52775431938011</v>
      </c>
      <c r="WX36" s="420">
        <v>504.13775432700021</v>
      </c>
      <c r="WY36" s="420">
        <v>552.04637916854654</v>
      </c>
      <c r="WZ36" s="420">
        <v>604.68661183175459</v>
      </c>
      <c r="XA36" s="420">
        <v>662.53563381786569</v>
      </c>
      <c r="XB36" s="420">
        <v>726.11937557490319</v>
      </c>
      <c r="XC36" s="420">
        <v>796.01753803422082</v>
      </c>
      <c r="XD36" s="420">
        <v>872.86913420210954</v>
      </c>
      <c r="XE36" s="420">
        <v>957.37860485714953</v>
      </c>
      <c r="XF36" s="420">
        <v>1050.3225680346379</v>
      </c>
      <c r="XG36" s="420">
        <v>1152.5572681977733</v>
      </c>
      <c r="XH36" s="420">
        <v>1265.0267978622296</v>
      </c>
      <c r="XI36" s="420">
        <v>1388.7721720245627</v>
      </c>
      <c r="XJ36" s="420">
        <v>1524.9413441199881</v>
      </c>
      <c r="XK36" s="420">
        <v>1674.8002614843608</v>
      </c>
      <c r="XL36" s="420">
        <v>1839.7450685100453</v>
      </c>
      <c r="XM36" s="420">
        <v>2021.3155769663947</v>
      </c>
      <c r="XN36" s="420">
        <v>2221.2101354144024</v>
      </c>
      <c r="XO36" s="420">
        <v>2441.3020434047894</v>
      </c>
      <c r="XP36" s="420">
        <v>2683.6576713450127</v>
      </c>
      <c r="XQ36" s="420">
        <v>2950.5564637040056</v>
      </c>
      <c r="XR36" s="420">
        <v>3244.513021759059</v>
      </c>
      <c r="XS36" s="420">
        <v>3568.3014825612618</v>
      </c>
      <c r="XT36" s="420">
        <v>3924.9824334051432</v>
      </c>
      <c r="XU36" s="420">
        <v>4317.9326260601383</v>
      </c>
      <c r="XV36" s="420">
        <v>4750.8777826005471</v>
      </c>
      <c r="XW36" s="420">
        <v>5227.9288151321416</v>
      </c>
      <c r="XX36" s="420">
        <v>5753.6218153557793</v>
      </c>
      <c r="XY36" s="420">
        <v>6332.9622070668211</v>
      </c>
      <c r="XZ36" s="420"/>
      <c r="YA36" s="420">
        <v>0.11016763694252993</v>
      </c>
      <c r="YB36" s="420">
        <v>0.11016763694252993</v>
      </c>
      <c r="YC36" s="420">
        <v>0.11016763694252993</v>
      </c>
      <c r="YD36" s="420">
        <v>0.11016763694252993</v>
      </c>
      <c r="YE36" s="420">
        <v>0.11016763694252993</v>
      </c>
      <c r="YF36" s="420">
        <v>0.11016763694252993</v>
      </c>
      <c r="YG36" s="420">
        <v>0.11016763694252993</v>
      </c>
      <c r="YH36" s="420">
        <v>0.11016763694252993</v>
      </c>
      <c r="YI36" s="420">
        <v>0.11016763694252993</v>
      </c>
      <c r="YJ36" s="420">
        <v>0.11016763694252993</v>
      </c>
      <c r="YK36" s="420">
        <v>0.11016763694252993</v>
      </c>
      <c r="YL36" s="420">
        <v>0.11016763694252993</v>
      </c>
      <c r="YM36" s="420">
        <v>0.11016763694252993</v>
      </c>
      <c r="YN36" s="420">
        <v>0.11016763694252993</v>
      </c>
      <c r="YO36" s="420">
        <v>0.11016763694252993</v>
      </c>
      <c r="YP36" s="420">
        <v>0.11016763694252993</v>
      </c>
      <c r="YQ36" s="420">
        <v>0.11016763694252993</v>
      </c>
      <c r="YR36" s="420">
        <v>0.13186375657565833</v>
      </c>
      <c r="YS36" s="420">
        <v>0.17479322268857683</v>
      </c>
      <c r="YT36" s="420">
        <v>0.2337222268535476</v>
      </c>
      <c r="YU36" s="420">
        <v>0.31497808914397007</v>
      </c>
      <c r="YV36" s="420">
        <v>0.42747783771544795</v>
      </c>
      <c r="YW36" s="420">
        <v>0.58381044026739637</v>
      </c>
      <c r="YX36" s="420">
        <v>0.80177720624402105</v>
      </c>
      <c r="YY36" s="420">
        <v>1.1065859263412572</v>
      </c>
      <c r="YZ36" s="420">
        <v>1.5339782262935864</v>
      </c>
      <c r="ZA36" s="420">
        <v>2.1346896435256655</v>
      </c>
      <c r="ZB36" s="420">
        <v>2.9808136695098617</v>
      </c>
      <c r="ZC36" s="420">
        <v>4.174886749072539</v>
      </c>
      <c r="ZD36" s="420">
        <v>5.862862941281592</v>
      </c>
      <c r="ZE36" s="420"/>
      <c r="ZF36" s="420">
        <v>420.71330336981617</v>
      </c>
      <c r="ZG36" s="420">
        <v>460.41758668243756</v>
      </c>
      <c r="ZH36" s="420">
        <v>504.02758669005766</v>
      </c>
      <c r="ZI36" s="420">
        <v>551.93621153160404</v>
      </c>
      <c r="ZJ36" s="420">
        <v>604.5764441948121</v>
      </c>
      <c r="ZK36" s="420">
        <v>662.42546618092319</v>
      </c>
      <c r="ZL36" s="420">
        <v>726.0092079379607</v>
      </c>
      <c r="ZM36" s="420">
        <v>795.90737039727833</v>
      </c>
      <c r="ZN36" s="420">
        <v>872.75896656516704</v>
      </c>
      <c r="ZO36" s="420">
        <v>957.26843722020703</v>
      </c>
      <c r="ZP36" s="420">
        <v>1050.2124003976953</v>
      </c>
      <c r="ZQ36" s="420">
        <v>1152.4471005608307</v>
      </c>
      <c r="ZR36" s="420">
        <v>1264.916630225287</v>
      </c>
      <c r="ZS36" s="420">
        <v>1388.6620043876201</v>
      </c>
      <c r="ZT36" s="420">
        <v>1524.8311764830455</v>
      </c>
      <c r="ZU36" s="420">
        <v>1674.6900938474182</v>
      </c>
      <c r="ZV36" s="420">
        <v>1839.6349008731027</v>
      </c>
      <c r="ZW36" s="420">
        <v>2021.183713209819</v>
      </c>
      <c r="ZX36" s="420">
        <v>2221.0353421917139</v>
      </c>
      <c r="ZY36" s="420">
        <v>2441.068321177936</v>
      </c>
      <c r="ZZ36" s="420">
        <v>2683.3426932558687</v>
      </c>
      <c r="AAA36" s="420">
        <v>2950.1289858662903</v>
      </c>
      <c r="AAB36" s="420">
        <v>3243.9292113187917</v>
      </c>
      <c r="AAC36" s="420">
        <v>3567.4997053550178</v>
      </c>
      <c r="AAD36" s="420">
        <v>3923.8758474788019</v>
      </c>
      <c r="AAE36" s="420">
        <v>4316.3986478338447</v>
      </c>
      <c r="AAF36" s="420">
        <v>4748.7430929570219</v>
      </c>
      <c r="AAG36" s="420">
        <v>5224.9480014626315</v>
      </c>
      <c r="AAH36" s="420">
        <v>5749.4469286067069</v>
      </c>
      <c r="AAI36" s="420">
        <v>6327.0993441255396</v>
      </c>
      <c r="AAJ36" s="420"/>
      <c r="AAK36" s="420">
        <v>770.14431879629001</v>
      </c>
      <c r="AAL36" s="420">
        <v>845.74442591336651</v>
      </c>
      <c r="AAM36" s="420">
        <v>928.78132764995405</v>
      </c>
      <c r="AAN36" s="420">
        <v>1020.0031522912612</v>
      </c>
      <c r="AAO36" s="420">
        <v>1120.234333815732</v>
      </c>
      <c r="AAP36" s="420">
        <v>1230.3834636799616</v>
      </c>
      <c r="AAQ36" s="420">
        <v>1351.4519552048675</v>
      </c>
      <c r="AAR36" s="420">
        <v>1484.5436049798786</v>
      </c>
      <c r="AAS36" s="420">
        <v>1630.8751444932434</v>
      </c>
      <c r="AAT36" s="420">
        <v>1791.7878849052458</v>
      </c>
      <c r="AAU36" s="420">
        <v>1968.7605686023244</v>
      </c>
      <c r="AAV36" s="420">
        <v>2163.4235530103138</v>
      </c>
      <c r="AAW36" s="420">
        <v>2377.574465220262</v>
      </c>
      <c r="AAX36" s="420">
        <v>2613.1954804204343</v>
      </c>
      <c r="AAY36" s="420">
        <v>2872.4723930749769</v>
      </c>
      <c r="AAZ36" s="420">
        <v>3157.815667401107</v>
      </c>
      <c r="ABA36" s="420">
        <v>3471.8836731465544</v>
      </c>
      <c r="ABB36" s="420">
        <v>3811.4763016906227</v>
      </c>
      <c r="ABC36" s="420">
        <v>4179.958138323811</v>
      </c>
      <c r="ABD36" s="420">
        <v>4582.3753393990819</v>
      </c>
      <c r="ABE36" s="420">
        <v>5020.874130763179</v>
      </c>
      <c r="ABF36" s="420">
        <v>5497.2745120513373</v>
      </c>
      <c r="ABG36" s="420">
        <v>6012.8064300108381</v>
      </c>
      <c r="ABH36" s="420">
        <v>6567.7208299825616</v>
      </c>
      <c r="ABI36" s="420">
        <v>7160.7207676563849</v>
      </c>
      <c r="ABJ36" s="420">
        <v>7788.1340949414789</v>
      </c>
      <c r="ABK36" s="420">
        <v>8442.7153614493218</v>
      </c>
      <c r="ABL36" s="420">
        <v>9111.9160933749499</v>
      </c>
      <c r="ABM36" s="420">
        <v>9775.3932190899559</v>
      </c>
      <c r="ABN36" s="420">
        <v>10401.426075814921</v>
      </c>
      <c r="ABQ36" s="344"/>
      <c r="ABR36" s="344"/>
      <c r="ABS36" s="344"/>
      <c r="ABT36" s="344"/>
      <c r="ABU36" s="344"/>
      <c r="ABV36" s="344"/>
      <c r="ABW36" s="344"/>
      <c r="ABX36" s="344"/>
      <c r="ABY36" s="344"/>
      <c r="ABZ36" s="344"/>
      <c r="ACA36" s="344"/>
    </row>
    <row r="37" spans="4:755" hidden="1" outlineLevel="1" x14ac:dyDescent="0.25">
      <c r="D37" s="431" t="b">
        <v>1</v>
      </c>
      <c r="E37" s="416"/>
      <c r="F37" s="417">
        <v>467</v>
      </c>
      <c r="G37" s="417">
        <v>22005289</v>
      </c>
      <c r="H37" s="417" t="s">
        <v>1756</v>
      </c>
      <c r="I37" s="417" t="s">
        <v>253</v>
      </c>
      <c r="J37" s="417">
        <v>11</v>
      </c>
      <c r="K37" s="417" t="s">
        <v>305</v>
      </c>
      <c r="L37" s="417" t="s">
        <v>300</v>
      </c>
      <c r="M37" s="417" t="s">
        <v>253</v>
      </c>
      <c r="N37" s="417" t="s">
        <v>301</v>
      </c>
      <c r="O37" s="417" t="s">
        <v>1760</v>
      </c>
      <c r="P37" s="417" t="s">
        <v>1761</v>
      </c>
      <c r="Q37" s="417" t="s">
        <v>302</v>
      </c>
      <c r="R37" s="417" t="s">
        <v>298</v>
      </c>
      <c r="S37" s="418"/>
      <c r="T37" s="417">
        <v>3.3587260147591502E-2</v>
      </c>
      <c r="U37" s="417">
        <v>2190</v>
      </c>
      <c r="V37" s="418"/>
      <c r="W37" s="419">
        <v>9.9</v>
      </c>
      <c r="X37" s="417">
        <v>8.8018665792934641E-3</v>
      </c>
      <c r="Y37" s="417">
        <v>8.3023539161150616E-4</v>
      </c>
      <c r="Z37" s="417">
        <v>7.9716311876819584E-3</v>
      </c>
      <c r="AA37" s="420">
        <v>48.866895651500386</v>
      </c>
      <c r="AB37" s="420">
        <v>265.67532531568196</v>
      </c>
      <c r="AC37" s="420">
        <v>314.54222096718235</v>
      </c>
      <c r="AD37" s="420">
        <v>29.698558463103669</v>
      </c>
      <c r="AE37" s="420">
        <v>3.5299291722914306</v>
      </c>
      <c r="AF37" s="420">
        <v>384.66833404932527</v>
      </c>
      <c r="AG37" s="418"/>
      <c r="AH37" s="419">
        <v>13.794599771382265</v>
      </c>
      <c r="AI37" s="417">
        <v>2.1906452910007958E-2</v>
      </c>
      <c r="AJ37" s="417">
        <v>2.0663244945504948E-3</v>
      </c>
      <c r="AK37" s="417">
        <v>1.9840128415457462E-2</v>
      </c>
      <c r="AL37" s="420">
        <v>121.62196947704653</v>
      </c>
      <c r="AM37" s="420">
        <v>661.22383825615827</v>
      </c>
      <c r="AN37" s="420">
        <v>782.84580773320477</v>
      </c>
      <c r="AO37" s="420">
        <v>73.915011845058245</v>
      </c>
      <c r="AP37" s="420">
        <v>8.7854350542396897</v>
      </c>
      <c r="AQ37" s="420">
        <v>957.37860485714953</v>
      </c>
      <c r="AR37" s="418"/>
      <c r="AS37" s="417">
        <v>5.1679359468684138E-3</v>
      </c>
      <c r="AT37" s="421">
        <v>2.3777645078569732E-7</v>
      </c>
      <c r="AU37" s="417">
        <v>5.167698170417628E-3</v>
      </c>
      <c r="AV37" s="420">
        <v>28.423778484824208</v>
      </c>
      <c r="AW37" s="420">
        <v>7.6088464251423141E-2</v>
      </c>
      <c r="AX37" s="420">
        <v>28.499866949075631</v>
      </c>
      <c r="AY37" s="420">
        <v>14.671135690693944</v>
      </c>
      <c r="AZ37" s="420">
        <v>2.0676935501065605</v>
      </c>
      <c r="BA37" s="420">
        <v>0.11016763694252993</v>
      </c>
      <c r="BB37" s="418"/>
      <c r="BC37" s="420">
        <v>732.4390426519027</v>
      </c>
      <c r="BD37" s="420">
        <v>1822.9248594896521</v>
      </c>
      <c r="BE37" s="420">
        <v>45.348863826818665</v>
      </c>
      <c r="BF37" s="420">
        <v>1777.5759956628335</v>
      </c>
      <c r="BG37" s="420"/>
      <c r="BH37" s="422">
        <v>3.3174243752227668E-2</v>
      </c>
      <c r="BI37" s="420"/>
      <c r="BJ37" s="423">
        <v>10.233933382094852</v>
      </c>
      <c r="BK37" s="423">
        <v>10.57913055243994</v>
      </c>
      <c r="BL37" s="423">
        <v>10.935971445874209</v>
      </c>
      <c r="BM37" s="423">
        <v>11.304848812683653</v>
      </c>
      <c r="BN37" s="423">
        <v>11.686168650874608</v>
      </c>
      <c r="BO37" s="423">
        <v>12.080350653027882</v>
      </c>
      <c r="BP37" s="423">
        <v>12.487828668225594</v>
      </c>
      <c r="BQ37" s="423">
        <v>12.909051179559093</v>
      </c>
      <c r="BR37" s="423">
        <v>13.344481797743509</v>
      </c>
      <c r="BS37" s="423">
        <v>13.794599771382265</v>
      </c>
      <c r="BT37" s="423">
        <v>14.25990051444313</v>
      </c>
      <c r="BU37" s="423">
        <v>14.740896151526377</v>
      </c>
      <c r="BV37" s="423">
        <v>15.238116081525186</v>
      </c>
      <c r="BW37" s="423">
        <v>15.752107560298688</v>
      </c>
      <c r="BX37" s="423">
        <v>16.283436302998933</v>
      </c>
      <c r="BY37" s="423">
        <v>16.832687106714747</v>
      </c>
      <c r="BZ37" s="423">
        <v>17.400464494117745</v>
      </c>
      <c r="CA37" s="423">
        <v>17.987393378818972</v>
      </c>
      <c r="CB37" s="423">
        <v>18.594119753168425</v>
      </c>
      <c r="CC37" s="423">
        <v>19.22131139925451</v>
      </c>
      <c r="CD37" s="423">
        <v>19.869658623885961</v>
      </c>
      <c r="CE37" s="423">
        <v>20.539875018365198</v>
      </c>
      <c r="CF37" s="423">
        <v>21.232698243889264</v>
      </c>
      <c r="CG37" s="423">
        <v>21.948890843442939</v>
      </c>
      <c r="CH37" s="423">
        <v>22.689241081077451</v>
      </c>
      <c r="CI37" s="423">
        <v>23.45456380949863</v>
      </c>
      <c r="CJ37" s="423">
        <v>24.245701366919381</v>
      </c>
      <c r="CK37" s="423">
        <v>25.063524504163539</v>
      </c>
      <c r="CL37" s="423">
        <v>25.908933343041575</v>
      </c>
      <c r="CM37" s="423">
        <v>26.782858367052885</v>
      </c>
      <c r="CN37" s="420"/>
      <c r="CO37" s="417">
        <v>9.6291576856485112E-3</v>
      </c>
      <c r="CP37" s="417">
        <v>1.0537659304862524E-2</v>
      </c>
      <c r="CQ37" s="417">
        <v>1.1535530373555246E-2</v>
      </c>
      <c r="CR37" s="417">
        <v>1.2631761299074154E-2</v>
      </c>
      <c r="CS37" s="417">
        <v>1.3836259469555547E-2</v>
      </c>
      <c r="CT37" s="417">
        <v>1.5159943610395354E-2</v>
      </c>
      <c r="CU37" s="417">
        <v>1.6614847905912264E-2</v>
      </c>
      <c r="CV37" s="417">
        <v>1.8214236900655448E-2</v>
      </c>
      <c r="CW37" s="417">
        <v>1.9972732300458148E-2</v>
      </c>
      <c r="CX37" s="417">
        <v>2.1906452910007958E-2</v>
      </c>
      <c r="CY37" s="417">
        <v>2.4033169072545338E-2</v>
      </c>
      <c r="CZ37" s="417">
        <v>2.6372473119586015E-2</v>
      </c>
      <c r="DA37" s="417">
        <v>2.8945967495693101E-2</v>
      </c>
      <c r="DB37" s="417">
        <v>3.1777472396852871E-2</v>
      </c>
      <c r="DC37" s="417">
        <v>3.4893254952645718E-2</v>
      </c>
      <c r="DD37" s="417">
        <v>3.8322282194044391E-2</v>
      </c>
      <c r="DE37" s="417">
        <v>4.2096500282402138E-2</v>
      </c>
      <c r="DF37" s="417">
        <v>4.6251142733325389E-2</v>
      </c>
      <c r="DG37" s="417">
        <v>5.0825070654204239E-2</v>
      </c>
      <c r="DH37" s="417">
        <v>5.586114832901775E-2</v>
      </c>
      <c r="DI37" s="417">
        <v>6.1406657831750103E-2</v>
      </c>
      <c r="DJ37" s="417">
        <v>6.7513756733780128E-2</v>
      </c>
      <c r="DK37" s="417">
        <v>7.4239983394738349E-2</v>
      </c>
      <c r="DL37" s="417">
        <v>8.1648814794752431E-2</v>
      </c>
      <c r="DM37" s="417">
        <v>8.981028238335019E-2</v>
      </c>
      <c r="DN37" s="417">
        <v>9.8801651991677217E-2</v>
      </c>
      <c r="DO37" s="417">
        <v>0.10870817448575759</v>
      </c>
      <c r="DP37" s="417">
        <v>0.11962391453551899</v>
      </c>
      <c r="DQ37" s="417">
        <v>0.13165266564411321</v>
      </c>
      <c r="DR37" s="417">
        <v>0.1449089604322939</v>
      </c>
      <c r="DS37" s="424"/>
      <c r="DT37" s="425">
        <v>9.0826956191774548E-4</v>
      </c>
      <c r="DU37" s="425">
        <v>9.9396390763553341E-4</v>
      </c>
      <c r="DV37" s="425">
        <v>1.0880880198372452E-3</v>
      </c>
      <c r="DW37" s="425">
        <v>1.1914899180080201E-3</v>
      </c>
      <c r="DX37" s="425">
        <v>1.30510411577574E-3</v>
      </c>
      <c r="DY37" s="425">
        <v>1.429960521077932E-3</v>
      </c>
      <c r="DZ37" s="425">
        <v>1.567194257429648E-3</v>
      </c>
      <c r="EA37" s="425">
        <v>1.7180565019805471E-3</v>
      </c>
      <c r="EB37" s="425">
        <v>1.8839264460145545E-3</v>
      </c>
      <c r="EC37" s="425">
        <v>2.0663244945504948E-3</v>
      </c>
      <c r="ED37" s="425">
        <v>2.2669268338548075E-3</v>
      </c>
      <c r="EE37" s="425">
        <v>2.4875815090986027E-3</v>
      </c>
      <c r="EF37" s="425">
        <v>2.730326169212368E-3</v>
      </c>
      <c r="EG37" s="425">
        <v>2.9974076523598815E-3</v>
      </c>
      <c r="EH37" s="425">
        <v>3.2913036035289831E-3</v>
      </c>
      <c r="EI37" s="425">
        <v>3.6147463356997378E-3</v>
      </c>
      <c r="EJ37" s="425">
        <v>3.9707491680974092E-3</v>
      </c>
      <c r="EK37" s="425">
        <v>4.362635499385671E-3</v>
      </c>
      <c r="EL37" s="425">
        <v>4.7940709005455965E-3</v>
      </c>
      <c r="EM37" s="425">
        <v>5.2690985418837356E-3</v>
      </c>
      <c r="EN37" s="425">
        <v>5.7921783014108158E-3</v>
      </c>
      <c r="EO37" s="425">
        <v>6.3682299380563032E-3</v>
      </c>
      <c r="EP37" s="425">
        <v>7.0026807531897188E-3</v>
      </c>
      <c r="EQ37" s="425">
        <v>7.7015182081046673E-3</v>
      </c>
      <c r="ER37" s="425">
        <v>8.4713480139193102E-3</v>
      </c>
      <c r="ES37" s="425">
        <v>9.3194582642444727E-3</v>
      </c>
      <c r="ET37" s="425">
        <v>1.0253890240494798E-2</v>
      </c>
      <c r="EU37" s="425">
        <v>1.1283516585463851E-2</v>
      </c>
      <c r="EV37" s="425">
        <v>1.2418127613394564E-2</v>
      </c>
      <c r="EW37" s="425">
        <v>1.3668526604975981E-2</v>
      </c>
      <c r="EX37" s="420"/>
      <c r="EY37" s="420">
        <v>801.28129338069652</v>
      </c>
      <c r="EZ37" s="420">
        <v>876.88140049777314</v>
      </c>
      <c r="FA37" s="420">
        <v>959.91830223436068</v>
      </c>
      <c r="FB37" s="420">
        <v>1051.1401268756676</v>
      </c>
      <c r="FC37" s="420">
        <v>1151.3713084001386</v>
      </c>
      <c r="FD37" s="420">
        <v>1261.5204382643683</v>
      </c>
      <c r="FE37" s="420">
        <v>1382.5889297892741</v>
      </c>
      <c r="FF37" s="420">
        <v>1515.6805795642852</v>
      </c>
      <c r="FG37" s="420">
        <v>1662.0121190776501</v>
      </c>
      <c r="FH37" s="420">
        <v>1822.9248594896524</v>
      </c>
      <c r="FI37" s="420">
        <v>1999.8975431867309</v>
      </c>
      <c r="FJ37" s="420">
        <v>2194.5605275947205</v>
      </c>
      <c r="FK37" s="420">
        <v>2408.7114398046683</v>
      </c>
      <c r="FL37" s="420">
        <v>2644.3324550048405</v>
      </c>
      <c r="FM37" s="420">
        <v>2903.6093676593837</v>
      </c>
      <c r="FN37" s="420">
        <v>3188.9526419855133</v>
      </c>
      <c r="FO37" s="420">
        <v>3503.0206477309612</v>
      </c>
      <c r="FP37" s="420">
        <v>3848.7453087334306</v>
      </c>
      <c r="FQ37" s="420">
        <v>4229.3604154664172</v>
      </c>
      <c r="FR37" s="420">
        <v>4648.4328789753017</v>
      </c>
      <c r="FS37" s="420">
        <v>5109.8972325424875</v>
      </c>
      <c r="FT37" s="420">
        <v>5618.093719377046</v>
      </c>
      <c r="FU37" s="420">
        <v>6177.8103399177007</v>
      </c>
      <c r="FV37" s="420">
        <v>6794.3292713181945</v>
      </c>
      <c r="FW37" s="420">
        <v>7473.4781147339472</v>
      </c>
      <c r="FX37" s="420">
        <v>8221.6864735774361</v>
      </c>
      <c r="FY37" s="420">
        <v>9046.0484184225606</v>
      </c>
      <c r="FZ37" s="420">
        <v>9954.3914522391624</v>
      </c>
      <c r="GA37" s="420">
        <v>10955.352653696507</v>
      </c>
      <c r="GB37" s="420">
        <v>12058.462747026942</v>
      </c>
      <c r="GC37" s="420"/>
      <c r="GD37" s="420">
        <v>31.137693858170191</v>
      </c>
      <c r="GE37" s="420">
        <v>31.137693858170191</v>
      </c>
      <c r="GF37" s="420">
        <v>31.137693858170191</v>
      </c>
      <c r="GG37" s="420">
        <v>31.137693858170191</v>
      </c>
      <c r="GH37" s="420">
        <v>31.137693858170191</v>
      </c>
      <c r="GI37" s="420">
        <v>31.137693858170191</v>
      </c>
      <c r="GJ37" s="420">
        <v>31.137693858170191</v>
      </c>
      <c r="GK37" s="420">
        <v>31.137693858170191</v>
      </c>
      <c r="GL37" s="420">
        <v>31.137693858170191</v>
      </c>
      <c r="GM37" s="420">
        <v>31.137693858170191</v>
      </c>
      <c r="GN37" s="420">
        <v>31.137693858170191</v>
      </c>
      <c r="GO37" s="420">
        <v>31.137693858170191</v>
      </c>
      <c r="GP37" s="420">
        <v>31.137693858170191</v>
      </c>
      <c r="GQ37" s="420">
        <v>31.137693858170191</v>
      </c>
      <c r="GR37" s="420">
        <v>31.137693858170191</v>
      </c>
      <c r="GS37" s="420">
        <v>31.137693858170191</v>
      </c>
      <c r="GT37" s="420">
        <v>31.137693858170191</v>
      </c>
      <c r="GU37" s="420">
        <v>37.269867968421863</v>
      </c>
      <c r="GV37" s="420">
        <v>49.40341835051877</v>
      </c>
      <c r="GW37" s="420">
        <v>66.059065525858472</v>
      </c>
      <c r="GX37" s="420">
        <v>89.025158240551747</v>
      </c>
      <c r="GY37" s="420">
        <v>120.82199828684558</v>
      </c>
      <c r="GZ37" s="420">
        <v>165.00772154832319</v>
      </c>
      <c r="HA37" s="420">
        <v>226.61367606086364</v>
      </c>
      <c r="HB37" s="420">
        <v>312.76457186921726</v>
      </c>
      <c r="HC37" s="420">
        <v>433.56239383028134</v>
      </c>
      <c r="HD37" s="420">
        <v>603.34699415385512</v>
      </c>
      <c r="HE37" s="420">
        <v>842.49482030612319</v>
      </c>
      <c r="HF37" s="420">
        <v>1179.9866920352122</v>
      </c>
      <c r="HG37" s="420">
        <v>1657.0749492727127</v>
      </c>
      <c r="HH37" s="420"/>
      <c r="HI37" s="420">
        <v>53.459915530121577</v>
      </c>
      <c r="HJ37" s="420">
        <v>58.50380632594343</v>
      </c>
      <c r="HK37" s="420">
        <v>64.043865465464336</v>
      </c>
      <c r="HL37" s="420">
        <v>70.130006599812248</v>
      </c>
      <c r="HM37" s="420">
        <v>76.817234346232183</v>
      </c>
      <c r="HN37" s="420">
        <v>84.166168143767308</v>
      </c>
      <c r="HO37" s="420">
        <v>92.243620324103759</v>
      </c>
      <c r="HP37" s="420">
        <v>101.12323402969427</v>
      </c>
      <c r="HQ37" s="420">
        <v>110.88618719782781</v>
      </c>
      <c r="HR37" s="420">
        <v>121.62196947704653</v>
      </c>
      <c r="HS37" s="420">
        <v>133.42923965761952</v>
      </c>
      <c r="HT37" s="420">
        <v>146.41677198772732</v>
      </c>
      <c r="HU37" s="420">
        <v>160.70450061937888</v>
      </c>
      <c r="HV37" s="420">
        <v>176.42467239148871</v>
      </c>
      <c r="HW37" s="420">
        <v>193.72311922149237</v>
      </c>
      <c r="HX37" s="420">
        <v>212.76066255187899</v>
      </c>
      <c r="HY37" s="420">
        <v>233.71466359566534</v>
      </c>
      <c r="HZ37" s="420">
        <v>256.78073455795175</v>
      </c>
      <c r="IA37" s="420">
        <v>282.17462759342345</v>
      </c>
      <c r="IB37" s="420">
        <v>310.13432000763368</v>
      </c>
      <c r="IC37" s="420">
        <v>340.92231614040156</v>
      </c>
      <c r="ID37" s="420">
        <v>374.82818850172168</v>
      </c>
      <c r="IE37" s="420">
        <v>412.17138308531526</v>
      </c>
      <c r="IF37" s="420">
        <v>453.304316385596</v>
      </c>
      <c r="IG37" s="420">
        <v>498.61579451608162</v>
      </c>
      <c r="IH37" s="420">
        <v>548.53478799955917</v>
      </c>
      <c r="II37" s="420">
        <v>603.53459930393888</v>
      </c>
      <c r="IJ37" s="420">
        <v>664.13746406735947</v>
      </c>
      <c r="IK37" s="420">
        <v>730.9196312299897</v>
      </c>
      <c r="IL37" s="420">
        <v>804.51697201035336</v>
      </c>
      <c r="IM37" s="420"/>
      <c r="IN37" s="420">
        <v>14.211889242412104</v>
      </c>
      <c r="IO37" s="420">
        <v>14.211889242412104</v>
      </c>
      <c r="IP37" s="420">
        <v>14.211889242412104</v>
      </c>
      <c r="IQ37" s="420">
        <v>14.211889242412104</v>
      </c>
      <c r="IR37" s="420">
        <v>14.211889242412104</v>
      </c>
      <c r="IS37" s="420">
        <v>14.211889242412104</v>
      </c>
      <c r="IT37" s="420">
        <v>14.211889242412104</v>
      </c>
      <c r="IU37" s="420">
        <v>14.211889242412104</v>
      </c>
      <c r="IV37" s="420">
        <v>14.211889242412104</v>
      </c>
      <c r="IW37" s="420">
        <v>14.211889242412104</v>
      </c>
      <c r="IX37" s="420">
        <v>14.211889242412104</v>
      </c>
      <c r="IY37" s="420">
        <v>14.211889242412104</v>
      </c>
      <c r="IZ37" s="420">
        <v>14.211889242412104</v>
      </c>
      <c r="JA37" s="420">
        <v>14.211889242412104</v>
      </c>
      <c r="JB37" s="420">
        <v>14.211889242412104</v>
      </c>
      <c r="JC37" s="420">
        <v>14.211889242412104</v>
      </c>
      <c r="JD37" s="420">
        <v>14.211889242412104</v>
      </c>
      <c r="JE37" s="420">
        <v>17.010740681669112</v>
      </c>
      <c r="JF37" s="420">
        <v>22.548744714114239</v>
      </c>
      <c r="JG37" s="420">
        <v>30.15072750689297</v>
      </c>
      <c r="JH37" s="420">
        <v>40.632928516347199</v>
      </c>
      <c r="JI37" s="420">
        <v>55.145665749071007</v>
      </c>
      <c r="JJ37" s="420">
        <v>75.312946214615863</v>
      </c>
      <c r="JK37" s="420">
        <v>103.43118150183099</v>
      </c>
      <c r="JL37" s="420">
        <v>142.75223703471036</v>
      </c>
      <c r="JM37" s="420">
        <v>197.88686820730115</v>
      </c>
      <c r="JN37" s="420">
        <v>275.38008096276991</v>
      </c>
      <c r="JO37" s="420">
        <v>384.53210851242306</v>
      </c>
      <c r="JP37" s="420">
        <v>538.57039802337363</v>
      </c>
      <c r="JQ37" s="420">
        <v>756.32337297388335</v>
      </c>
      <c r="JR37" s="420"/>
      <c r="JS37" s="420">
        <v>39.248026287709472</v>
      </c>
      <c r="JT37" s="420">
        <v>44.291917083531324</v>
      </c>
      <c r="JU37" s="420">
        <v>49.83197622305223</v>
      </c>
      <c r="JV37" s="420">
        <v>55.918117357400142</v>
      </c>
      <c r="JW37" s="420">
        <v>62.605345103820078</v>
      </c>
      <c r="JX37" s="420">
        <v>69.95427890135521</v>
      </c>
      <c r="JY37" s="420">
        <v>78.03173108169166</v>
      </c>
      <c r="JZ37" s="420">
        <v>86.911344787282175</v>
      </c>
      <c r="KA37" s="420">
        <v>96.67429795541571</v>
      </c>
      <c r="KB37" s="420">
        <v>107.41008023463444</v>
      </c>
      <c r="KC37" s="420">
        <v>119.21735041520742</v>
      </c>
      <c r="KD37" s="420">
        <v>132.20488274531522</v>
      </c>
      <c r="KE37" s="420">
        <v>146.49261137696678</v>
      </c>
      <c r="KF37" s="420">
        <v>162.21278314907661</v>
      </c>
      <c r="KG37" s="420">
        <v>179.51122997908027</v>
      </c>
      <c r="KH37" s="420">
        <v>198.5487733094669</v>
      </c>
      <c r="KI37" s="420">
        <v>219.50277435325324</v>
      </c>
      <c r="KJ37" s="420">
        <v>239.76999387628263</v>
      </c>
      <c r="KK37" s="420">
        <v>259.62588287930919</v>
      </c>
      <c r="KL37" s="420">
        <v>279.98359250074071</v>
      </c>
      <c r="KM37" s="420">
        <v>300.28938762405437</v>
      </c>
      <c r="KN37" s="420">
        <v>319.6825227526507</v>
      </c>
      <c r="KO37" s="420">
        <v>336.85843687069939</v>
      </c>
      <c r="KP37" s="420">
        <v>349.87313488376503</v>
      </c>
      <c r="KQ37" s="420">
        <v>355.86355748137123</v>
      </c>
      <c r="KR37" s="420">
        <v>350.64791979225799</v>
      </c>
      <c r="KS37" s="420">
        <v>328.15451834116897</v>
      </c>
      <c r="KT37" s="420">
        <v>279.60535555493641</v>
      </c>
      <c r="KU37" s="420">
        <v>192.34923320661608</v>
      </c>
      <c r="KV37" s="420">
        <v>48.193599036470005</v>
      </c>
      <c r="KW37" s="420"/>
      <c r="KX37" s="420">
        <v>290.64625981367857</v>
      </c>
      <c r="KY37" s="420">
        <v>318.06845044337069</v>
      </c>
      <c r="KZ37" s="420">
        <v>348.18816634791847</v>
      </c>
      <c r="LA37" s="420">
        <v>381.27677376256645</v>
      </c>
      <c r="LB37" s="420">
        <v>417.63331704823679</v>
      </c>
      <c r="LC37" s="420">
        <v>457.58736674493821</v>
      </c>
      <c r="LD37" s="420">
        <v>501.50216237748737</v>
      </c>
      <c r="LE37" s="420">
        <v>549.77808063377506</v>
      </c>
      <c r="LF37" s="420">
        <v>602.85646272465738</v>
      </c>
      <c r="LG37" s="420">
        <v>661.22383825615827</v>
      </c>
      <c r="LH37" s="420">
        <v>725.41658683353842</v>
      </c>
      <c r="LI37" s="420">
        <v>796.02608291155286</v>
      </c>
      <c r="LJ37" s="420">
        <v>873.70437414795776</v>
      </c>
      <c r="LK37" s="420">
        <v>959.17044875516206</v>
      </c>
      <c r="LL37" s="420">
        <v>1053.2171531292745</v>
      </c>
      <c r="LM37" s="420">
        <v>1156.7188274239161</v>
      </c>
      <c r="LN37" s="420">
        <v>1270.639733791171</v>
      </c>
      <c r="LO37" s="420">
        <v>1396.0433598034147</v>
      </c>
      <c r="LP37" s="420">
        <v>1534.1026881745909</v>
      </c>
      <c r="LQ37" s="420">
        <v>1686.1115334027954</v>
      </c>
      <c r="LR37" s="420">
        <v>1853.497056451461</v>
      </c>
      <c r="LS37" s="420">
        <v>2037.833580178017</v>
      </c>
      <c r="LT37" s="420">
        <v>2240.8578410207101</v>
      </c>
      <c r="LU37" s="420">
        <v>2464.4858265934936</v>
      </c>
      <c r="LV37" s="420">
        <v>2710.8313644541795</v>
      </c>
      <c r="LW37" s="420">
        <v>2982.2266445582313</v>
      </c>
      <c r="LX37" s="420">
        <v>3281.2448769583352</v>
      </c>
      <c r="LY37" s="420">
        <v>3610.7253073484326</v>
      </c>
      <c r="LZ37" s="420">
        <v>3973.8008362862602</v>
      </c>
      <c r="MA37" s="420">
        <v>4373.9285135923137</v>
      </c>
      <c r="MB37" s="420"/>
      <c r="MC37" s="426">
        <v>7.6088464251423141E-2</v>
      </c>
      <c r="MD37" s="426">
        <v>7.6088464251423141E-2</v>
      </c>
      <c r="ME37" s="426">
        <v>7.6088464251423141E-2</v>
      </c>
      <c r="MF37" s="426">
        <v>7.6088464251423141E-2</v>
      </c>
      <c r="MG37" s="426">
        <v>7.6088464251423141E-2</v>
      </c>
      <c r="MH37" s="426">
        <v>7.6088464251423141E-2</v>
      </c>
      <c r="MI37" s="426">
        <v>7.6088464251423141E-2</v>
      </c>
      <c r="MJ37" s="426">
        <v>7.6088464251423141E-2</v>
      </c>
      <c r="MK37" s="426">
        <v>7.6088464251423141E-2</v>
      </c>
      <c r="ML37" s="426">
        <v>7.6088464251423141E-2</v>
      </c>
      <c r="MM37" s="426">
        <v>7.6088464251423141E-2</v>
      </c>
      <c r="MN37" s="426">
        <v>7.6088464251423141E-2</v>
      </c>
      <c r="MO37" s="426">
        <v>7.6088464251423141E-2</v>
      </c>
      <c r="MP37" s="426">
        <v>7.6088464251423141E-2</v>
      </c>
      <c r="MQ37" s="426">
        <v>7.6088464251423141E-2</v>
      </c>
      <c r="MR37" s="426">
        <v>7.6088464251423141E-2</v>
      </c>
      <c r="MS37" s="426">
        <v>7.6088464251423141E-2</v>
      </c>
      <c r="MT37" s="426">
        <v>9.1073122803744272E-2</v>
      </c>
      <c r="MU37" s="426">
        <v>0.12072282064894223</v>
      </c>
      <c r="MV37" s="426">
        <v>0.16142277166193686</v>
      </c>
      <c r="MW37" s="426">
        <v>0.21754300755597356</v>
      </c>
      <c r="MX37" s="426">
        <v>0.29524216980577622</v>
      </c>
      <c r="MY37" s="426">
        <v>0.40321496445518012</v>
      </c>
      <c r="MZ37" s="426">
        <v>0.55375605747746515</v>
      </c>
      <c r="NA37" s="426">
        <v>0.764275480842597</v>
      </c>
      <c r="NB37" s="426">
        <v>1.0594585730715835</v>
      </c>
      <c r="NC37" s="426">
        <v>1.4743463791822693</v>
      </c>
      <c r="ND37" s="426">
        <v>2.0587310450433822</v>
      </c>
      <c r="NE37" s="426">
        <v>2.8834304699324451</v>
      </c>
      <c r="NF37" s="426">
        <v>4.0492493957314215</v>
      </c>
      <c r="NG37" s="420"/>
      <c r="NH37" s="420">
        <v>290.57017134942714</v>
      </c>
      <c r="NI37" s="420">
        <v>317.99236197911927</v>
      </c>
      <c r="NJ37" s="420">
        <v>348.11207788366704</v>
      </c>
      <c r="NK37" s="420">
        <v>381.20068529831502</v>
      </c>
      <c r="NL37" s="420">
        <v>417.55722858398536</v>
      </c>
      <c r="NM37" s="420">
        <v>457.51127828068678</v>
      </c>
      <c r="NN37" s="420">
        <v>501.42607391323594</v>
      </c>
      <c r="NO37" s="420">
        <v>549.70199216952369</v>
      </c>
      <c r="NP37" s="420">
        <v>602.78037426040601</v>
      </c>
      <c r="NQ37" s="420">
        <v>661.1477497919069</v>
      </c>
      <c r="NR37" s="420">
        <v>725.34049836928705</v>
      </c>
      <c r="NS37" s="420">
        <v>795.94999444730149</v>
      </c>
      <c r="NT37" s="420">
        <v>873.62828568370639</v>
      </c>
      <c r="NU37" s="420">
        <v>959.09436029091069</v>
      </c>
      <c r="NV37" s="420">
        <v>1053.1410646650231</v>
      </c>
      <c r="NW37" s="420">
        <v>1156.6427389596647</v>
      </c>
      <c r="NX37" s="420">
        <v>1270.5636453269196</v>
      </c>
      <c r="NY37" s="420">
        <v>1395.952286680611</v>
      </c>
      <c r="NZ37" s="420">
        <v>1533.9819653539419</v>
      </c>
      <c r="OA37" s="420">
        <v>1685.9501106311334</v>
      </c>
      <c r="OB37" s="420">
        <v>1853.279513443905</v>
      </c>
      <c r="OC37" s="420">
        <v>2037.5383380082112</v>
      </c>
      <c r="OD37" s="420">
        <v>2240.4546260562547</v>
      </c>
      <c r="OE37" s="420">
        <v>2463.932070536016</v>
      </c>
      <c r="OF37" s="420">
        <v>2710.0670889733369</v>
      </c>
      <c r="OG37" s="420">
        <v>2981.1671859851599</v>
      </c>
      <c r="OH37" s="420">
        <v>3279.7705305791528</v>
      </c>
      <c r="OI37" s="420">
        <v>3608.6665763033893</v>
      </c>
      <c r="OJ37" s="420">
        <v>3970.9174058163276</v>
      </c>
      <c r="OK37" s="420">
        <v>4369.879264196582</v>
      </c>
      <c r="OL37" s="420"/>
      <c r="OM37" s="420">
        <v>329.81819763713662</v>
      </c>
      <c r="ON37" s="420">
        <v>362.28427906265057</v>
      </c>
      <c r="OO37" s="420">
        <v>397.94405410671925</v>
      </c>
      <c r="OP37" s="420">
        <v>437.11880265571517</v>
      </c>
      <c r="OQ37" s="420">
        <v>480.16257368780543</v>
      </c>
      <c r="OR37" s="420">
        <v>527.46555718204195</v>
      </c>
      <c r="OS37" s="420">
        <v>579.45780499492764</v>
      </c>
      <c r="OT37" s="420">
        <v>636.61333695680582</v>
      </c>
      <c r="OU37" s="420">
        <v>699.45467221582169</v>
      </c>
      <c r="OV37" s="420">
        <v>768.5578300265413</v>
      </c>
      <c r="OW37" s="420">
        <v>844.55784878449447</v>
      </c>
      <c r="OX37" s="420">
        <v>928.15487719261671</v>
      </c>
      <c r="OY37" s="420">
        <v>1020.1208970606732</v>
      </c>
      <c r="OZ37" s="420">
        <v>1121.3071434399874</v>
      </c>
      <c r="PA37" s="420">
        <v>1232.6522946441034</v>
      </c>
      <c r="PB37" s="420">
        <v>1355.1915122691316</v>
      </c>
      <c r="PC37" s="420">
        <v>1490.0664196801729</v>
      </c>
      <c r="PD37" s="420">
        <v>1635.7222805568936</v>
      </c>
      <c r="PE37" s="420">
        <v>1793.6078482332509</v>
      </c>
      <c r="PF37" s="420">
        <v>1965.9337031318742</v>
      </c>
      <c r="PG37" s="420">
        <v>2153.5689010679594</v>
      </c>
      <c r="PH37" s="420">
        <v>2357.2208607608618</v>
      </c>
      <c r="PI37" s="420">
        <v>2577.313062926954</v>
      </c>
      <c r="PJ37" s="420">
        <v>2813.805205419781</v>
      </c>
      <c r="PK37" s="420">
        <v>3065.930646454708</v>
      </c>
      <c r="PL37" s="420">
        <v>3331.815105777418</v>
      </c>
      <c r="PM37" s="420">
        <v>3607.9250489203218</v>
      </c>
      <c r="PN37" s="420">
        <v>3888.2719318583258</v>
      </c>
      <c r="PO37" s="420">
        <v>4163.2666390229433</v>
      </c>
      <c r="PP37" s="420">
        <v>4418.072863233052</v>
      </c>
      <c r="PQ37" s="420"/>
      <c r="PR37" s="420">
        <v>32.489938344490511</v>
      </c>
      <c r="PS37" s="420">
        <v>35.555332282127026</v>
      </c>
      <c r="PT37" s="420">
        <v>38.922269511319776</v>
      </c>
      <c r="PU37" s="420">
        <v>42.621084749802854</v>
      </c>
      <c r="PV37" s="420">
        <v>46.685206718987985</v>
      </c>
      <c r="PW37" s="420">
        <v>51.151476514067042</v>
      </c>
      <c r="PX37" s="420">
        <v>56.060498923049977</v>
      </c>
      <c r="PY37" s="420">
        <v>61.457030117622793</v>
      </c>
      <c r="PZ37" s="420">
        <v>67.390405495181781</v>
      </c>
      <c r="QA37" s="420">
        <v>73.915011845058245</v>
      </c>
      <c r="QB37" s="420">
        <v>81.09080844667109</v>
      </c>
      <c r="QC37" s="420">
        <v>88.983902187429592</v>
      </c>
      <c r="QD37" s="420">
        <v>97.667182318383368</v>
      </c>
      <c r="QE37" s="420">
        <v>107.22102105112269</v>
      </c>
      <c r="QF37" s="420">
        <v>117.73404684603996</v>
      </c>
      <c r="QG37" s="420">
        <v>129.30399795616324</v>
      </c>
      <c r="QH37" s="420">
        <v>142.03866457940956</v>
      </c>
      <c r="QI37" s="420">
        <v>156.05692884307228</v>
      </c>
      <c r="QJ37" s="420">
        <v>171.48991280624733</v>
      </c>
      <c r="QK37" s="420">
        <v>188.48224572822463</v>
      </c>
      <c r="QL37" s="420">
        <v>207.19346302411481</v>
      </c>
      <c r="QM37" s="420">
        <v>227.79955062473536</v>
      </c>
      <c r="QN37" s="420">
        <v>250.49464988884949</v>
      </c>
      <c r="QO37" s="420">
        <v>275.49293979638173</v>
      </c>
      <c r="QP37" s="420">
        <v>303.03071489682543</v>
      </c>
      <c r="QQ37" s="420">
        <v>333.36867941499565</v>
      </c>
      <c r="QR37" s="420">
        <v>366.7944800455835</v>
      </c>
      <c r="QS37" s="420">
        <v>403.62550231971386</v>
      </c>
      <c r="QT37" s="420">
        <v>444.21195802413393</v>
      </c>
      <c r="QU37" s="420">
        <v>488.94029402244246</v>
      </c>
      <c r="QV37" s="424"/>
      <c r="QW37" s="420">
        <v>14.671135690693944</v>
      </c>
      <c r="QX37" s="420">
        <v>14.671135690693944</v>
      </c>
      <c r="QY37" s="420">
        <v>14.671135690693944</v>
      </c>
      <c r="QZ37" s="420">
        <v>14.671135690693944</v>
      </c>
      <c r="RA37" s="420">
        <v>14.671135690693944</v>
      </c>
      <c r="RB37" s="420">
        <v>14.671135690693944</v>
      </c>
      <c r="RC37" s="420">
        <v>14.671135690693944</v>
      </c>
      <c r="RD37" s="420">
        <v>14.671135690693944</v>
      </c>
      <c r="RE37" s="420">
        <v>14.671135690693944</v>
      </c>
      <c r="RF37" s="420">
        <v>14.671135690693944</v>
      </c>
      <c r="RG37" s="420">
        <v>14.671135690693944</v>
      </c>
      <c r="RH37" s="420">
        <v>14.671135690693944</v>
      </c>
      <c r="RI37" s="420">
        <v>14.671135690693944</v>
      </c>
      <c r="RJ37" s="420">
        <v>14.671135690693944</v>
      </c>
      <c r="RK37" s="420">
        <v>14.671135690693944</v>
      </c>
      <c r="RL37" s="420">
        <v>14.671135690693944</v>
      </c>
      <c r="RM37" s="420">
        <v>14.671135690693944</v>
      </c>
      <c r="RN37" s="420">
        <v>17.560429896624893</v>
      </c>
      <c r="RO37" s="420">
        <v>23.277390339374779</v>
      </c>
      <c r="RP37" s="420">
        <v>31.125025454510808</v>
      </c>
      <c r="RQ37" s="420">
        <v>41.945950858847198</v>
      </c>
      <c r="RR37" s="420">
        <v>56.927656215040891</v>
      </c>
      <c r="RS37" s="420">
        <v>77.746627090448058</v>
      </c>
      <c r="RT37" s="420">
        <v>106.77348187696735</v>
      </c>
      <c r="RU37" s="420">
        <v>147.36516756943715</v>
      </c>
      <c r="RV37" s="420">
        <v>204.28143263400756</v>
      </c>
      <c r="RW37" s="420">
        <v>284.27877992900625</v>
      </c>
      <c r="RX37" s="420">
        <v>396.95797266549084</v>
      </c>
      <c r="RY37" s="420">
        <v>555.9738929580127</v>
      </c>
      <c r="RZ37" s="420">
        <v>780.76339054411926</v>
      </c>
      <c r="SA37" s="420"/>
      <c r="SB37" s="420">
        <v>17.818802653796567</v>
      </c>
      <c r="SC37" s="420">
        <v>20.884196591433081</v>
      </c>
      <c r="SD37" s="420">
        <v>24.251133820625832</v>
      </c>
      <c r="SE37" s="420">
        <v>27.94994905910891</v>
      </c>
      <c r="SF37" s="420">
        <v>32.01407102829404</v>
      </c>
      <c r="SG37" s="420">
        <v>36.480340823373098</v>
      </c>
      <c r="SH37" s="420">
        <v>41.389363232356033</v>
      </c>
      <c r="SI37" s="420">
        <v>46.785894426928849</v>
      </c>
      <c r="SJ37" s="420">
        <v>52.719269804487837</v>
      </c>
      <c r="SK37" s="420">
        <v>59.243876154364301</v>
      </c>
      <c r="SL37" s="420">
        <v>66.419672755977146</v>
      </c>
      <c r="SM37" s="420">
        <v>74.312766496735648</v>
      </c>
      <c r="SN37" s="420">
        <v>82.996046627689424</v>
      </c>
      <c r="SO37" s="420">
        <v>92.549885360428746</v>
      </c>
      <c r="SP37" s="420">
        <v>103.06291115534601</v>
      </c>
      <c r="SQ37" s="420">
        <v>114.6328622654693</v>
      </c>
      <c r="SR37" s="420">
        <v>127.36752888871561</v>
      </c>
      <c r="SS37" s="420">
        <v>138.49649894644739</v>
      </c>
      <c r="ST37" s="420">
        <v>148.21252246687254</v>
      </c>
      <c r="SU37" s="420">
        <v>157.35722027371381</v>
      </c>
      <c r="SV37" s="420">
        <v>165.24751216526761</v>
      </c>
      <c r="SW37" s="420">
        <v>170.87189440969448</v>
      </c>
      <c r="SX37" s="420">
        <v>172.74802279840145</v>
      </c>
      <c r="SY37" s="420">
        <v>168.71945791941437</v>
      </c>
      <c r="SZ37" s="420">
        <v>155.66554732738828</v>
      </c>
      <c r="TA37" s="420">
        <v>129.0872467809881</v>
      </c>
      <c r="TB37" s="420">
        <v>82.51570011657725</v>
      </c>
      <c r="TC37" s="420">
        <v>6.6675296542230171</v>
      </c>
      <c r="TD37" s="420">
        <v>-111.76193493387876</v>
      </c>
      <c r="TE37" s="420">
        <v>-291.8230965216768</v>
      </c>
      <c r="TF37" s="420"/>
      <c r="TG37" s="420">
        <v>3.8617086856471472</v>
      </c>
      <c r="TH37" s="420">
        <v>4.2260571269518508</v>
      </c>
      <c r="TI37" s="420">
        <v>4.6262465826578261</v>
      </c>
      <c r="TJ37" s="420">
        <v>5.0658825949396498</v>
      </c>
      <c r="TK37" s="420">
        <v>5.5489384549269323</v>
      </c>
      <c r="TL37" s="420">
        <v>6.0797930437299605</v>
      </c>
      <c r="TM37" s="420">
        <v>6.6632725897297931</v>
      </c>
      <c r="TN37" s="420">
        <v>7.3046967489720513</v>
      </c>
      <c r="TO37" s="420">
        <v>8.0099294578734508</v>
      </c>
      <c r="TP37" s="420">
        <v>8.7854350542396897</v>
      </c>
      <c r="TQ37" s="420">
        <v>9.6383402142639376</v>
      </c>
      <c r="TR37" s="420">
        <v>10.576502310237352</v>
      </c>
      <c r="TS37" s="420">
        <v>11.608584856718934</v>
      </c>
      <c r="TT37" s="420">
        <v>12.744140782504434</v>
      </c>
      <c r="TU37" s="420">
        <v>13.993704342588842</v>
      </c>
      <c r="TV37" s="420">
        <v>15.368892569194157</v>
      </c>
      <c r="TW37" s="420">
        <v>16.882517254670073</v>
      </c>
      <c r="TX37" s="420">
        <v>18.548708562597344</v>
      </c>
      <c r="TY37" s="420">
        <v>20.383051477752574</v>
      </c>
      <c r="TZ37" s="420">
        <v>22.402736431858841</v>
      </c>
      <c r="UA37" s="420">
        <v>24.626725581497325</v>
      </c>
      <c r="UB37" s="420">
        <v>27.075936368565994</v>
      </c>
      <c r="UC37" s="420">
        <v>29.773444163766712</v>
      </c>
      <c r="UD37" s="420">
        <v>32.7447059814615</v>
      </c>
      <c r="UE37" s="420">
        <v>36.017807461717602</v>
      </c>
      <c r="UF37" s="420">
        <v>39.623735544512499</v>
      </c>
      <c r="UG37" s="420">
        <v>43.596679514156563</v>
      </c>
      <c r="UH37" s="420">
        <v>47.974363371515793</v>
      </c>
      <c r="UI37" s="420">
        <v>52.798412800343641</v>
      </c>
      <c r="UJ37" s="420">
        <v>58.114760335010558</v>
      </c>
      <c r="UK37" s="420"/>
      <c r="UL37" s="420">
        <v>2.0676935501065605</v>
      </c>
      <c r="UM37" s="420">
        <v>2.0676935501065605</v>
      </c>
      <c r="UN37" s="420">
        <v>2.0676935501065605</v>
      </c>
      <c r="UO37" s="420">
        <v>2.0676935501065605</v>
      </c>
      <c r="UP37" s="420">
        <v>2.0676935501065605</v>
      </c>
      <c r="UQ37" s="420">
        <v>2.0676935501065605</v>
      </c>
      <c r="UR37" s="420">
        <v>2.0676935501065605</v>
      </c>
      <c r="US37" s="420">
        <v>2.0676935501065605</v>
      </c>
      <c r="UT37" s="420">
        <v>2.0676935501065605</v>
      </c>
      <c r="UU37" s="420">
        <v>2.0676935501065605</v>
      </c>
      <c r="UV37" s="420">
        <v>2.0676935501065605</v>
      </c>
      <c r="UW37" s="420">
        <v>2.0676935501065605</v>
      </c>
      <c r="UX37" s="420">
        <v>2.0676935501065605</v>
      </c>
      <c r="UY37" s="420">
        <v>2.0676935501065605</v>
      </c>
      <c r="UZ37" s="420">
        <v>2.0676935501065605</v>
      </c>
      <c r="VA37" s="420">
        <v>2.0676935501065605</v>
      </c>
      <c r="VB37" s="420">
        <v>2.0676935501065605</v>
      </c>
      <c r="VC37" s="420">
        <v>2.4748995851344522</v>
      </c>
      <c r="VD37" s="420">
        <v>3.2806260457782881</v>
      </c>
      <c r="VE37" s="420">
        <v>4.3866416163008326</v>
      </c>
      <c r="VF37" s="420">
        <v>5.9117013074141012</v>
      </c>
      <c r="VG37" s="420">
        <v>8.0231653540760117</v>
      </c>
      <c r="VH37" s="420">
        <v>10.957311197075818</v>
      </c>
      <c r="VI37" s="420">
        <v>15.048244693112947</v>
      </c>
      <c r="VJ37" s="420">
        <v>20.769081066231013</v>
      </c>
      <c r="VK37" s="420">
        <v>28.790640995283859</v>
      </c>
      <c r="VL37" s="420">
        <v>40.065160058755175</v>
      </c>
      <c r="VM37" s="420">
        <v>55.945732971745727</v>
      </c>
      <c r="VN37" s="420">
        <v>78.356826406159627</v>
      </c>
      <c r="VO37" s="420">
        <v>110.03779535700311</v>
      </c>
      <c r="VP37" s="420"/>
      <c r="VQ37" s="420">
        <v>1.7940151355405867</v>
      </c>
      <c r="VR37" s="420">
        <v>2.1583635768452902</v>
      </c>
      <c r="VS37" s="420">
        <v>2.5585530325512655</v>
      </c>
      <c r="VT37" s="420">
        <v>2.9981890448330892</v>
      </c>
      <c r="VU37" s="420">
        <v>3.4812449048203717</v>
      </c>
      <c r="VV37" s="420">
        <v>4.0120994936234</v>
      </c>
      <c r="VW37" s="420">
        <v>4.5955790396232326</v>
      </c>
      <c r="VX37" s="420">
        <v>5.2370031988654908</v>
      </c>
      <c r="VY37" s="420">
        <v>5.9422359077668903</v>
      </c>
      <c r="VZ37" s="420">
        <v>6.7177415041331292</v>
      </c>
      <c r="WA37" s="420">
        <v>7.5706466641573771</v>
      </c>
      <c r="WB37" s="420">
        <v>8.5088087601307905</v>
      </c>
      <c r="WC37" s="420">
        <v>9.5408913066123731</v>
      </c>
      <c r="WD37" s="420">
        <v>10.676447232397873</v>
      </c>
      <c r="WE37" s="420">
        <v>11.92601079248228</v>
      </c>
      <c r="WF37" s="420">
        <v>13.301199019087598</v>
      </c>
      <c r="WG37" s="420">
        <v>14.814823704563512</v>
      </c>
      <c r="WH37" s="420">
        <v>16.073808977462892</v>
      </c>
      <c r="WI37" s="420">
        <v>17.102425431974286</v>
      </c>
      <c r="WJ37" s="420">
        <v>18.016094815558009</v>
      </c>
      <c r="WK37" s="420">
        <v>18.715024274083223</v>
      </c>
      <c r="WL37" s="420">
        <v>19.052771014489984</v>
      </c>
      <c r="WM37" s="420">
        <v>18.816132966690894</v>
      </c>
      <c r="WN37" s="420">
        <v>17.696461288348551</v>
      </c>
      <c r="WO37" s="420">
        <v>15.248726395486589</v>
      </c>
      <c r="WP37" s="420">
        <v>10.83309454922864</v>
      </c>
      <c r="WQ37" s="420">
        <v>3.5315194554013871</v>
      </c>
      <c r="WR37" s="420">
        <v>-7.9713696002299343</v>
      </c>
      <c r="WS37" s="420">
        <v>-25.558413605815986</v>
      </c>
      <c r="WT37" s="420">
        <v>-51.923035021992547</v>
      </c>
      <c r="WU37" s="420"/>
      <c r="WV37" s="420">
        <v>420.82347100675872</v>
      </c>
      <c r="WW37" s="420">
        <v>460.52775431938011</v>
      </c>
      <c r="WX37" s="420">
        <v>504.13775432700021</v>
      </c>
      <c r="WY37" s="420">
        <v>552.04637916854654</v>
      </c>
      <c r="WZ37" s="420">
        <v>604.68661183175459</v>
      </c>
      <c r="XA37" s="420">
        <v>662.53563381786569</v>
      </c>
      <c r="XB37" s="420">
        <v>726.11937557490319</v>
      </c>
      <c r="XC37" s="420">
        <v>796.01753803422082</v>
      </c>
      <c r="XD37" s="420">
        <v>872.86913420210954</v>
      </c>
      <c r="XE37" s="420">
        <v>957.37860485714953</v>
      </c>
      <c r="XF37" s="420">
        <v>1050.3225680346379</v>
      </c>
      <c r="XG37" s="420">
        <v>1152.5572681977733</v>
      </c>
      <c r="XH37" s="420">
        <v>1265.0267978622296</v>
      </c>
      <c r="XI37" s="420">
        <v>1388.7721720245627</v>
      </c>
      <c r="XJ37" s="420">
        <v>1524.9413441199881</v>
      </c>
      <c r="XK37" s="420">
        <v>1674.8002614843608</v>
      </c>
      <c r="XL37" s="420">
        <v>1839.7450685100453</v>
      </c>
      <c r="XM37" s="420">
        <v>2021.3155769663947</v>
      </c>
      <c r="XN37" s="420">
        <v>2221.2101354144024</v>
      </c>
      <c r="XO37" s="420">
        <v>2441.3020434047894</v>
      </c>
      <c r="XP37" s="420">
        <v>2683.6576713450127</v>
      </c>
      <c r="XQ37" s="420">
        <v>2950.5564637040056</v>
      </c>
      <c r="XR37" s="420">
        <v>3244.513021759059</v>
      </c>
      <c r="XS37" s="420">
        <v>3568.3014825612618</v>
      </c>
      <c r="XT37" s="420">
        <v>3924.9824334051432</v>
      </c>
      <c r="XU37" s="420">
        <v>4317.9326260601383</v>
      </c>
      <c r="XV37" s="420">
        <v>4750.8777826005471</v>
      </c>
      <c r="XW37" s="420">
        <v>5227.9288151321416</v>
      </c>
      <c r="XX37" s="420">
        <v>5753.6218153557793</v>
      </c>
      <c r="XY37" s="420">
        <v>6332.9622070668211</v>
      </c>
      <c r="XZ37" s="420"/>
      <c r="YA37" s="420">
        <v>0.11016763694252993</v>
      </c>
      <c r="YB37" s="420">
        <v>0.11016763694252993</v>
      </c>
      <c r="YC37" s="420">
        <v>0.11016763694252993</v>
      </c>
      <c r="YD37" s="420">
        <v>0.11016763694252993</v>
      </c>
      <c r="YE37" s="420">
        <v>0.11016763694252993</v>
      </c>
      <c r="YF37" s="420">
        <v>0.11016763694252993</v>
      </c>
      <c r="YG37" s="420">
        <v>0.11016763694252993</v>
      </c>
      <c r="YH37" s="420">
        <v>0.11016763694252993</v>
      </c>
      <c r="YI37" s="420">
        <v>0.11016763694252993</v>
      </c>
      <c r="YJ37" s="420">
        <v>0.11016763694252993</v>
      </c>
      <c r="YK37" s="420">
        <v>0.11016763694252993</v>
      </c>
      <c r="YL37" s="420">
        <v>0.11016763694252993</v>
      </c>
      <c r="YM37" s="420">
        <v>0.11016763694252993</v>
      </c>
      <c r="YN37" s="420">
        <v>0.11016763694252993</v>
      </c>
      <c r="YO37" s="420">
        <v>0.11016763694252993</v>
      </c>
      <c r="YP37" s="420">
        <v>0.11016763694252993</v>
      </c>
      <c r="YQ37" s="420">
        <v>0.11016763694252993</v>
      </c>
      <c r="YR37" s="420">
        <v>0.13186375657565833</v>
      </c>
      <c r="YS37" s="420">
        <v>0.17479322268857683</v>
      </c>
      <c r="YT37" s="420">
        <v>0.2337222268535476</v>
      </c>
      <c r="YU37" s="420">
        <v>0.31497808914397007</v>
      </c>
      <c r="YV37" s="420">
        <v>0.42747783771544795</v>
      </c>
      <c r="YW37" s="420">
        <v>0.58381044026739637</v>
      </c>
      <c r="YX37" s="420">
        <v>0.80177720624402105</v>
      </c>
      <c r="YY37" s="420">
        <v>1.1065859263412572</v>
      </c>
      <c r="YZ37" s="420">
        <v>1.5339782262935864</v>
      </c>
      <c r="ZA37" s="420">
        <v>2.1346896435256655</v>
      </c>
      <c r="ZB37" s="420">
        <v>2.9808136695098617</v>
      </c>
      <c r="ZC37" s="420">
        <v>4.174886749072539</v>
      </c>
      <c r="ZD37" s="420">
        <v>5.862862941281592</v>
      </c>
      <c r="ZE37" s="420"/>
      <c r="ZF37" s="420">
        <v>420.71330336981617</v>
      </c>
      <c r="ZG37" s="420">
        <v>460.41758668243756</v>
      </c>
      <c r="ZH37" s="420">
        <v>504.02758669005766</v>
      </c>
      <c r="ZI37" s="420">
        <v>551.93621153160404</v>
      </c>
      <c r="ZJ37" s="420">
        <v>604.5764441948121</v>
      </c>
      <c r="ZK37" s="420">
        <v>662.42546618092319</v>
      </c>
      <c r="ZL37" s="420">
        <v>726.0092079379607</v>
      </c>
      <c r="ZM37" s="420">
        <v>795.90737039727833</v>
      </c>
      <c r="ZN37" s="420">
        <v>872.75896656516704</v>
      </c>
      <c r="ZO37" s="420">
        <v>957.26843722020703</v>
      </c>
      <c r="ZP37" s="420">
        <v>1050.2124003976953</v>
      </c>
      <c r="ZQ37" s="420">
        <v>1152.4471005608307</v>
      </c>
      <c r="ZR37" s="420">
        <v>1264.916630225287</v>
      </c>
      <c r="ZS37" s="420">
        <v>1388.6620043876201</v>
      </c>
      <c r="ZT37" s="420">
        <v>1524.8311764830455</v>
      </c>
      <c r="ZU37" s="420">
        <v>1674.6900938474182</v>
      </c>
      <c r="ZV37" s="420">
        <v>1839.6349008731027</v>
      </c>
      <c r="ZW37" s="420">
        <v>2021.183713209819</v>
      </c>
      <c r="ZX37" s="420">
        <v>2221.0353421917139</v>
      </c>
      <c r="ZY37" s="420">
        <v>2441.068321177936</v>
      </c>
      <c r="ZZ37" s="420">
        <v>2683.3426932558687</v>
      </c>
      <c r="AAA37" s="420">
        <v>2950.1289858662903</v>
      </c>
      <c r="AAB37" s="420">
        <v>3243.9292113187917</v>
      </c>
      <c r="AAC37" s="420">
        <v>3567.4997053550178</v>
      </c>
      <c r="AAD37" s="420">
        <v>3923.8758474788019</v>
      </c>
      <c r="AAE37" s="420">
        <v>4316.3986478338447</v>
      </c>
      <c r="AAF37" s="420">
        <v>4748.7430929570219</v>
      </c>
      <c r="AAG37" s="420">
        <v>5224.9480014626315</v>
      </c>
      <c r="AAH37" s="420">
        <v>5749.4469286067069</v>
      </c>
      <c r="AAI37" s="420">
        <v>6327.0993441255396</v>
      </c>
      <c r="AAJ37" s="420"/>
      <c r="AAK37" s="420">
        <v>770.14431879629001</v>
      </c>
      <c r="AAL37" s="420">
        <v>845.74442591336651</v>
      </c>
      <c r="AAM37" s="420">
        <v>928.78132764995405</v>
      </c>
      <c r="AAN37" s="420">
        <v>1020.0031522912612</v>
      </c>
      <c r="AAO37" s="420">
        <v>1120.234333815732</v>
      </c>
      <c r="AAP37" s="420">
        <v>1230.3834636799616</v>
      </c>
      <c r="AAQ37" s="420">
        <v>1351.4519552048675</v>
      </c>
      <c r="AAR37" s="420">
        <v>1484.5436049798786</v>
      </c>
      <c r="AAS37" s="420">
        <v>1630.8751444932434</v>
      </c>
      <c r="AAT37" s="420">
        <v>1791.7878849052458</v>
      </c>
      <c r="AAU37" s="420">
        <v>1968.7605686023244</v>
      </c>
      <c r="AAV37" s="420">
        <v>2163.4235530103138</v>
      </c>
      <c r="AAW37" s="420">
        <v>2377.574465220262</v>
      </c>
      <c r="AAX37" s="420">
        <v>2613.1954804204343</v>
      </c>
      <c r="AAY37" s="420">
        <v>2872.4723930749769</v>
      </c>
      <c r="AAZ37" s="420">
        <v>3157.815667401107</v>
      </c>
      <c r="ABA37" s="420">
        <v>3471.8836731465544</v>
      </c>
      <c r="ABB37" s="420">
        <v>3811.4763016906227</v>
      </c>
      <c r="ABC37" s="420">
        <v>4179.958138323811</v>
      </c>
      <c r="ABD37" s="420">
        <v>4582.3753393990819</v>
      </c>
      <c r="ABE37" s="420">
        <v>5020.874130763179</v>
      </c>
      <c r="ABF37" s="420">
        <v>5497.2745120513373</v>
      </c>
      <c r="ABG37" s="420">
        <v>6012.8064300108381</v>
      </c>
      <c r="ABH37" s="420">
        <v>6567.7208299825616</v>
      </c>
      <c r="ABI37" s="420">
        <v>7160.7207676563849</v>
      </c>
      <c r="ABJ37" s="420">
        <v>7788.1340949414789</v>
      </c>
      <c r="ABK37" s="420">
        <v>8442.7153614493218</v>
      </c>
      <c r="ABL37" s="420">
        <v>9111.9160933749499</v>
      </c>
      <c r="ABM37" s="420">
        <v>9775.3932190899559</v>
      </c>
      <c r="ABN37" s="420">
        <v>10401.426075814921</v>
      </c>
      <c r="ABQ37" s="344"/>
      <c r="ABR37" s="344"/>
      <c r="ABS37" s="344"/>
      <c r="ABT37" s="344"/>
      <c r="ABU37" s="344"/>
      <c r="ABV37" s="344"/>
      <c r="ABW37" s="344"/>
      <c r="ABX37" s="344"/>
      <c r="ABY37" s="344"/>
      <c r="ABZ37" s="344"/>
      <c r="ACA37" s="344"/>
    </row>
    <row r="38" spans="4:755" hidden="1" outlineLevel="1" x14ac:dyDescent="0.25">
      <c r="D38" s="431" t="b">
        <v>1</v>
      </c>
      <c r="E38" s="416"/>
      <c r="F38" s="417">
        <v>468</v>
      </c>
      <c r="G38" s="417">
        <v>22013838</v>
      </c>
      <c r="H38" s="417" t="s">
        <v>1756</v>
      </c>
      <c r="I38" s="417" t="s">
        <v>253</v>
      </c>
      <c r="J38" s="417">
        <v>11</v>
      </c>
      <c r="K38" s="417" t="s">
        <v>305</v>
      </c>
      <c r="L38" s="417" t="s">
        <v>1762</v>
      </c>
      <c r="M38" s="417" t="s">
        <v>253</v>
      </c>
      <c r="N38" s="417" t="s">
        <v>303</v>
      </c>
      <c r="O38" s="417" t="s">
        <v>1763</v>
      </c>
      <c r="P38" s="417" t="s">
        <v>1764</v>
      </c>
      <c r="Q38" s="417" t="s">
        <v>304</v>
      </c>
      <c r="R38" s="417" t="s">
        <v>298</v>
      </c>
      <c r="S38" s="418"/>
      <c r="T38" s="417">
        <v>3.3587260147591502E-2</v>
      </c>
      <c r="U38" s="417">
        <v>2190</v>
      </c>
      <c r="V38" s="418"/>
      <c r="W38" s="419">
        <v>8.25</v>
      </c>
      <c r="X38" s="417">
        <v>5.4066664277844598E-3</v>
      </c>
      <c r="Y38" s="417">
        <v>5.0998339710629E-4</v>
      </c>
      <c r="Z38" s="417">
        <v>4.8966830306781698E-3</v>
      </c>
      <c r="AA38" s="420">
        <v>30.01715622122299</v>
      </c>
      <c r="AB38" s="420">
        <v>163.19468707401279</v>
      </c>
      <c r="AC38" s="420">
        <v>193.21184329523578</v>
      </c>
      <c r="AD38" s="420">
        <v>18.242744030431069</v>
      </c>
      <c r="AE38" s="420">
        <v>2.1683070717276256</v>
      </c>
      <c r="AF38" s="420">
        <v>236.28776337384616</v>
      </c>
      <c r="AG38" s="418"/>
      <c r="AH38" s="419">
        <v>11.264967480580349</v>
      </c>
      <c r="AI38" s="417">
        <v>1.2510009518726927E-2</v>
      </c>
      <c r="AJ38" s="417">
        <v>1.1800056906426781E-3</v>
      </c>
      <c r="AK38" s="417">
        <v>1.1330003828084249E-2</v>
      </c>
      <c r="AL38" s="420">
        <v>69.454055482851572</v>
      </c>
      <c r="AM38" s="420">
        <v>377.60182100565697</v>
      </c>
      <c r="AN38" s="420">
        <v>447.05587648850855</v>
      </c>
      <c r="AO38" s="420">
        <v>42.210279571826675</v>
      </c>
      <c r="AP38" s="420">
        <v>5.0170548653490705</v>
      </c>
      <c r="AQ38" s="420">
        <v>546.72545614707053</v>
      </c>
      <c r="AR38" s="418"/>
      <c r="AS38" s="417">
        <v>5.1679359468684138E-3</v>
      </c>
      <c r="AT38" s="421">
        <v>2.3777645078569732E-7</v>
      </c>
      <c r="AU38" s="417">
        <v>5.167698170417628E-3</v>
      </c>
      <c r="AV38" s="420">
        <v>28.423778484824208</v>
      </c>
      <c r="AW38" s="420">
        <v>7.6088464251423141E-2</v>
      </c>
      <c r="AX38" s="420">
        <v>28.499866949075631</v>
      </c>
      <c r="AY38" s="420">
        <v>14.671135690693944</v>
      </c>
      <c r="AZ38" s="420">
        <v>2.0676935501065605</v>
      </c>
      <c r="BA38" s="420">
        <v>0.11016763694252993</v>
      </c>
      <c r="BB38" s="418"/>
      <c r="BC38" s="420">
        <v>449.91065777124066</v>
      </c>
      <c r="BD38" s="420">
        <v>1041.0086670727549</v>
      </c>
      <c r="BE38" s="420">
        <v>45.348863826818665</v>
      </c>
      <c r="BF38" s="420">
        <v>995.65980324593625</v>
      </c>
      <c r="BG38" s="420"/>
      <c r="BH38" s="422">
        <v>3.1148448676739274E-2</v>
      </c>
      <c r="BI38" s="420"/>
      <c r="BJ38" s="423">
        <v>8.5110187627627862</v>
      </c>
      <c r="BK38" s="423">
        <v>8.7802958036485084</v>
      </c>
      <c r="BL38" s="423">
        <v>9.0580924033284624</v>
      </c>
      <c r="BM38" s="423">
        <v>9.3446781090384974</v>
      </c>
      <c r="BN38" s="423">
        <v>9.6403309961218593</v>
      </c>
      <c r="BO38" s="423">
        <v>9.9453379378468867</v>
      </c>
      <c r="BP38" s="423">
        <v>10.259994883761383</v>
      </c>
      <c r="BQ38" s="423">
        <v>10.584607146853736</v>
      </c>
      <c r="BR38" s="423">
        <v>10.919489699799422</v>
      </c>
      <c r="BS38" s="423">
        <v>11.264967480580349</v>
      </c>
      <c r="BT38" s="423">
        <v>11.621375707773574</v>
      </c>
      <c r="BU38" s="423">
        <v>11.98906020581534</v>
      </c>
      <c r="BV38" s="423">
        <v>12.368377740556003</v>
      </c>
      <c r="BW38" s="423">
        <v>12.759696365431486</v>
      </c>
      <c r="BX38" s="423">
        <v>13.163395778587091</v>
      </c>
      <c r="BY38" s="423">
        <v>13.579867691300267</v>
      </c>
      <c r="BZ38" s="423">
        <v>14.009516208059726</v>
      </c>
      <c r="CA38" s="423">
        <v>14.452758218669782</v>
      </c>
      <c r="CB38" s="423">
        <v>14.910023802760314</v>
      </c>
      <c r="CC38" s="423">
        <v>15.381756647094882</v>
      </c>
      <c r="CD38" s="423">
        <v>15.868414476081909</v>
      </c>
      <c r="CE38" s="423">
        <v>16.370469495906637</v>
      </c>
      <c r="CF38" s="423">
        <v>16.888408852714818</v>
      </c>
      <c r="CG38" s="423">
        <v>17.422735105292723</v>
      </c>
      <c r="CH38" s="423">
        <v>17.97396671270209</v>
      </c>
      <c r="CI38" s="423">
        <v>18.542638537343183</v>
      </c>
      <c r="CJ38" s="423">
        <v>19.129302363934077</v>
      </c>
      <c r="CK38" s="423">
        <v>19.734527434909751</v>
      </c>
      <c r="CL38" s="423">
        <v>20.358901002760472</v>
      </c>
      <c r="CM38" s="423">
        <v>21.00302889984539</v>
      </c>
      <c r="CN38" s="420"/>
      <c r="CO38" s="417">
        <v>5.8713068150182133E-3</v>
      </c>
      <c r="CP38" s="417">
        <v>6.378100140687913E-3</v>
      </c>
      <c r="CQ38" s="417">
        <v>6.9309788957838767E-3</v>
      </c>
      <c r="CR38" s="417">
        <v>7.5342487525085211E-3</v>
      </c>
      <c r="CS38" s="417">
        <v>8.1926243652117609E-3</v>
      </c>
      <c r="CT38" s="417">
        <v>8.911268630304385E-3</v>
      </c>
      <c r="CU38" s="417">
        <v>9.6958357409089417E-3</v>
      </c>
      <c r="CV38" s="417">
        <v>1.0552518404700137E-2</v>
      </c>
      <c r="CW38" s="417">
        <v>1.1488099629268767E-2</v>
      </c>
      <c r="CX38" s="417">
        <v>1.2510009518726927E-2</v>
      </c>
      <c r="CY38" s="417">
        <v>1.362638756849887E-2</v>
      </c>
      <c r="CZ38" s="417">
        <v>1.484615099268813E-2</v>
      </c>
      <c r="DA38" s="417">
        <v>1.6179069670488343E-2</v>
      </c>
      <c r="DB38" s="417">
        <v>1.7635848355266583E-2</v>
      </c>
      <c r="DC38" s="417">
        <v>1.9228216852689519E-2</v>
      </c>
      <c r="DD38" s="417">
        <v>2.0969028943131018E-2</v>
      </c>
      <c r="DE38" s="417">
        <v>2.2872370899192453E-2</v>
      </c>
      <c r="DF38" s="417">
        <v>2.4953680532142791E-2</v>
      </c>
      <c r="DG38" s="417">
        <v>2.7229877792164851E-2</v>
      </c>
      <c r="DH38" s="417">
        <v>2.9719508047270214E-2</v>
      </c>
      <c r="DI38" s="417">
        <v>3.2442899275487554E-2</v>
      </c>
      <c r="DJ38" s="417">
        <v>3.5422334525392229E-2</v>
      </c>
      <c r="DK38" s="417">
        <v>3.8682241132278375E-2</v>
      </c>
      <c r="DL38" s="417">
        <v>4.2249398322427356E-2</v>
      </c>
      <c r="DM38" s="417">
        <v>4.6153164997264053E-2</v>
      </c>
      <c r="DN38" s="417">
        <v>5.0425729664100291E-2</v>
      </c>
      <c r="DO38" s="417">
        <v>5.510238467216675E-2</v>
      </c>
      <c r="DP38" s="417">
        <v>6.022182712340314E-2</v>
      </c>
      <c r="DQ38" s="417">
        <v>6.5826489058844334E-2</v>
      </c>
      <c r="DR38" s="417">
        <v>7.1962899775426664E-2</v>
      </c>
      <c r="DS38" s="424"/>
      <c r="DT38" s="425">
        <v>5.5381056607986133E-4</v>
      </c>
      <c r="DU38" s="425">
        <v>6.0161380774604841E-4</v>
      </c>
      <c r="DV38" s="425">
        <v>6.5376405401660872E-4</v>
      </c>
      <c r="DW38" s="425">
        <v>7.1066743709258956E-4</v>
      </c>
      <c r="DX38" s="425">
        <v>7.727686663847993E-4</v>
      </c>
      <c r="DY38" s="425">
        <v>8.4055473170214156E-4</v>
      </c>
      <c r="DZ38" s="425">
        <v>9.1455896437827114E-4</v>
      </c>
      <c r="EA38" s="425">
        <v>9.9536549109076485E-4</v>
      </c>
      <c r="EB38" s="425">
        <v>1.0836141185116169E-3</v>
      </c>
      <c r="EC38" s="425">
        <v>1.1800056906426781E-3</v>
      </c>
      <c r="ED38" s="425">
        <v>1.2853079647670502E-3</v>
      </c>
      <c r="EE38" s="425">
        <v>1.4003620564227348E-3</v>
      </c>
      <c r="EF38" s="425">
        <v>1.5260895087171331E-3</v>
      </c>
      <c r="EG38" s="425">
        <v>1.663500046692503E-3</v>
      </c>
      <c r="EH38" s="425">
        <v>1.8137000833708438E-3</v>
      </c>
      <c r="EI38" s="425">
        <v>1.9779020506024074E-3</v>
      </c>
      <c r="EJ38" s="425">
        <v>2.157434634972501E-3</v>
      </c>
      <c r="EK38" s="425">
        <v>2.3537540068478296E-3</v>
      </c>
      <c r="EL38" s="425">
        <v>2.568456139234739E-3</v>
      </c>
      <c r="EM38" s="425">
        <v>2.8032903225519335E-3</v>
      </c>
      <c r="EN38" s="425">
        <v>3.0601739917715484E-3</v>
      </c>
      <c r="EO38" s="425">
        <v>3.3412089937454436E-3</v>
      </c>
      <c r="EP38" s="425">
        <v>3.6486994350061791E-3</v>
      </c>
      <c r="EQ38" s="425">
        <v>3.98517126402371E-3</v>
      </c>
      <c r="ER38" s="425">
        <v>4.3533937569285265E-3</v>
      </c>
      <c r="ES38" s="425">
        <v>4.7564030922098684E-3</v>
      </c>
      <c r="ET38" s="425">
        <v>5.1975282180085399E-3</v>
      </c>
      <c r="EU38" s="425">
        <v>5.6804192355040658E-3</v>
      </c>
      <c r="EV38" s="425">
        <v>6.2090785437203125E-3</v>
      </c>
      <c r="EW38" s="425">
        <v>6.7878950150306316E-3</v>
      </c>
      <c r="EX38" s="420"/>
      <c r="EY38" s="420">
        <v>488.57527025281365</v>
      </c>
      <c r="EZ38" s="420">
        <v>530.74759982994533</v>
      </c>
      <c r="FA38" s="420">
        <v>576.75488503893803</v>
      </c>
      <c r="FB38" s="420">
        <v>626.9554183394124</v>
      </c>
      <c r="FC38" s="420">
        <v>681.7415252554332</v>
      </c>
      <c r="FD38" s="420">
        <v>741.5428313522541</v>
      </c>
      <c r="FE38" s="420">
        <v>806.82984498857058</v>
      </c>
      <c r="FF38" s="420">
        <v>878.11788650465576</v>
      </c>
      <c r="FG38" s="420">
        <v>955.97139749268024</v>
      </c>
      <c r="FH38" s="420">
        <v>1041.0086670727549</v>
      </c>
      <c r="FI38" s="420">
        <v>1133.9070156953269</v>
      </c>
      <c r="FJ38" s="420">
        <v>1235.4084809387007</v>
      </c>
      <c r="FK38" s="420">
        <v>1346.3260541040981</v>
      </c>
      <c r="FL38" s="420">
        <v>1467.5505211671186</v>
      </c>
      <c r="FM38" s="420">
        <v>1600.0579668656551</v>
      </c>
      <c r="FN38" s="420">
        <v>1744.9180064349182</v>
      </c>
      <c r="FO38" s="420">
        <v>1903.3028157907504</v>
      </c>
      <c r="FP38" s="420">
        <v>2076.497037867076</v>
      </c>
      <c r="FQ38" s="420">
        <v>2265.9086503924741</v>
      </c>
      <c r="FR38" s="420">
        <v>2473.0808887102453</v>
      </c>
      <c r="FS38" s="420">
        <v>2699.7053263783573</v>
      </c>
      <c r="FT38" s="420">
        <v>2947.6362263101146</v>
      </c>
      <c r="FU38" s="420">
        <v>3218.9062862198361</v>
      </c>
      <c r="FV38" s="420">
        <v>3515.7439142166131</v>
      </c>
      <c r="FW38" s="420">
        <v>3840.5921836484977</v>
      </c>
      <c r="FX38" s="420">
        <v>4196.1296308540377</v>
      </c>
      <c r="FY38" s="420">
        <v>4585.2930754556219</v>
      </c>
      <c r="FZ38" s="420">
        <v>5011.3026603675698</v>
      </c>
      <c r="GA38" s="420">
        <v>5477.6893279454735</v>
      </c>
      <c r="GB38" s="420">
        <v>5988.3249698382979</v>
      </c>
      <c r="GC38" s="420"/>
      <c r="GD38" s="420">
        <v>31.137693858170191</v>
      </c>
      <c r="GE38" s="420">
        <v>31.137693858170191</v>
      </c>
      <c r="GF38" s="420">
        <v>31.137693858170191</v>
      </c>
      <c r="GG38" s="420">
        <v>31.137693858170191</v>
      </c>
      <c r="GH38" s="420">
        <v>31.137693858170191</v>
      </c>
      <c r="GI38" s="420">
        <v>31.137693858170191</v>
      </c>
      <c r="GJ38" s="420">
        <v>31.137693858170191</v>
      </c>
      <c r="GK38" s="420">
        <v>31.137693858170191</v>
      </c>
      <c r="GL38" s="420">
        <v>31.137693858170191</v>
      </c>
      <c r="GM38" s="420">
        <v>31.137693858170191</v>
      </c>
      <c r="GN38" s="420">
        <v>31.137693858170191</v>
      </c>
      <c r="GO38" s="420">
        <v>31.137693858170191</v>
      </c>
      <c r="GP38" s="420">
        <v>31.137693858170191</v>
      </c>
      <c r="GQ38" s="420">
        <v>31.137693858170191</v>
      </c>
      <c r="GR38" s="420">
        <v>31.137693858170191</v>
      </c>
      <c r="GS38" s="420">
        <v>31.137693858170191</v>
      </c>
      <c r="GT38" s="420">
        <v>31.137693858170191</v>
      </c>
      <c r="GU38" s="420">
        <v>37.269867968421863</v>
      </c>
      <c r="GV38" s="420">
        <v>49.40341835051877</v>
      </c>
      <c r="GW38" s="420">
        <v>66.059065525858472</v>
      </c>
      <c r="GX38" s="420">
        <v>89.025158240551747</v>
      </c>
      <c r="GY38" s="420">
        <v>120.82199828684558</v>
      </c>
      <c r="GZ38" s="420">
        <v>165.00772154832319</v>
      </c>
      <c r="HA38" s="420">
        <v>226.61367606086364</v>
      </c>
      <c r="HB38" s="420">
        <v>312.76457186921726</v>
      </c>
      <c r="HC38" s="420">
        <v>433.56239383028134</v>
      </c>
      <c r="HD38" s="420">
        <v>603.34699415385512</v>
      </c>
      <c r="HE38" s="420">
        <v>842.49482030612319</v>
      </c>
      <c r="HF38" s="420">
        <v>1179.9866920352122</v>
      </c>
      <c r="HG38" s="420">
        <v>1657.0749492727127</v>
      </c>
      <c r="HH38" s="420"/>
      <c r="HI38" s="420">
        <v>32.5967832939441</v>
      </c>
      <c r="HJ38" s="420">
        <v>35.410438368043842</v>
      </c>
      <c r="HK38" s="420">
        <v>38.479954156520463</v>
      </c>
      <c r="HL38" s="420">
        <v>41.829235229197792</v>
      </c>
      <c r="HM38" s="420">
        <v>45.484456775176326</v>
      </c>
      <c r="HN38" s="420">
        <v>49.474282569110294</v>
      </c>
      <c r="HO38" s="420">
        <v>53.830104005407229</v>
      </c>
      <c r="HP38" s="420">
        <v>58.586302245950669</v>
      </c>
      <c r="HQ38" s="420">
        <v>63.780535726159606</v>
      </c>
      <c r="HR38" s="420">
        <v>69.454055482851572</v>
      </c>
      <c r="HS38" s="420">
        <v>75.652051007365671</v>
      </c>
      <c r="HT38" s="420">
        <v>82.424029590817213</v>
      </c>
      <c r="HU38" s="420">
        <v>89.824232417480317</v>
      </c>
      <c r="HV38" s="420">
        <v>97.91209097964709</v>
      </c>
      <c r="HW38" s="420">
        <v>106.75272773564632</v>
      </c>
      <c r="HX38" s="420">
        <v>116.41750531505193</v>
      </c>
      <c r="HY38" s="420">
        <v>126.98462899479337</v>
      </c>
      <c r="HZ38" s="420">
        <v>138.53980763055165</v>
      </c>
      <c r="IA38" s="420">
        <v>151.17697873348578</v>
      </c>
      <c r="IB38" s="420">
        <v>164.99910393738975</v>
      </c>
      <c r="IC38" s="420">
        <v>180.11904171065589</v>
      </c>
      <c r="ID38" s="420">
        <v>196.66050483621723</v>
      </c>
      <c r="IE38" s="420">
        <v>214.75911091678444</v>
      </c>
      <c r="IF38" s="420">
        <v>234.56353496856352</v>
      </c>
      <c r="IG38" s="420">
        <v>256.23677405126301</v>
      </c>
      <c r="IH38" s="420">
        <v>279.95753485326702</v>
      </c>
      <c r="II38" s="420">
        <v>305.92175621682185</v>
      </c>
      <c r="IJ38" s="420">
        <v>334.34427975824451</v>
      </c>
      <c r="IK38" s="420">
        <v>365.46068302269003</v>
      </c>
      <c r="IL38" s="420">
        <v>399.5292910231135</v>
      </c>
      <c r="IM38" s="420"/>
      <c r="IN38" s="420">
        <v>14.211889242412104</v>
      </c>
      <c r="IO38" s="420">
        <v>14.211889242412104</v>
      </c>
      <c r="IP38" s="420">
        <v>14.211889242412104</v>
      </c>
      <c r="IQ38" s="420">
        <v>14.211889242412104</v>
      </c>
      <c r="IR38" s="420">
        <v>14.211889242412104</v>
      </c>
      <c r="IS38" s="420">
        <v>14.211889242412104</v>
      </c>
      <c r="IT38" s="420">
        <v>14.211889242412104</v>
      </c>
      <c r="IU38" s="420">
        <v>14.211889242412104</v>
      </c>
      <c r="IV38" s="420">
        <v>14.211889242412104</v>
      </c>
      <c r="IW38" s="420">
        <v>14.211889242412104</v>
      </c>
      <c r="IX38" s="420">
        <v>14.211889242412104</v>
      </c>
      <c r="IY38" s="420">
        <v>14.211889242412104</v>
      </c>
      <c r="IZ38" s="420">
        <v>14.211889242412104</v>
      </c>
      <c r="JA38" s="420">
        <v>14.211889242412104</v>
      </c>
      <c r="JB38" s="420">
        <v>14.211889242412104</v>
      </c>
      <c r="JC38" s="420">
        <v>14.211889242412104</v>
      </c>
      <c r="JD38" s="420">
        <v>14.211889242412104</v>
      </c>
      <c r="JE38" s="420">
        <v>17.010740681669112</v>
      </c>
      <c r="JF38" s="420">
        <v>22.548744714114239</v>
      </c>
      <c r="JG38" s="420">
        <v>30.15072750689297</v>
      </c>
      <c r="JH38" s="420">
        <v>40.632928516347199</v>
      </c>
      <c r="JI38" s="420">
        <v>55.145665749071007</v>
      </c>
      <c r="JJ38" s="420">
        <v>75.312946214615863</v>
      </c>
      <c r="JK38" s="420">
        <v>103.43118150183099</v>
      </c>
      <c r="JL38" s="420">
        <v>142.75223703471036</v>
      </c>
      <c r="JM38" s="420">
        <v>197.88686820730115</v>
      </c>
      <c r="JN38" s="420">
        <v>275.38008096276991</v>
      </c>
      <c r="JO38" s="420">
        <v>384.53210851242306</v>
      </c>
      <c r="JP38" s="420">
        <v>538.57039802337363</v>
      </c>
      <c r="JQ38" s="420">
        <v>756.32337297388335</v>
      </c>
      <c r="JR38" s="420"/>
      <c r="JS38" s="420">
        <v>18.384894051531994</v>
      </c>
      <c r="JT38" s="420">
        <v>21.198549125631736</v>
      </c>
      <c r="JU38" s="420">
        <v>24.268064914108358</v>
      </c>
      <c r="JV38" s="420">
        <v>27.617345986785686</v>
      </c>
      <c r="JW38" s="420">
        <v>31.272567532764221</v>
      </c>
      <c r="JX38" s="420">
        <v>35.262393326698188</v>
      </c>
      <c r="JY38" s="420">
        <v>39.618214762995123</v>
      </c>
      <c r="JZ38" s="420">
        <v>44.374413003538564</v>
      </c>
      <c r="KA38" s="420">
        <v>49.5686464837475</v>
      </c>
      <c r="KB38" s="420">
        <v>55.242166240439467</v>
      </c>
      <c r="KC38" s="420">
        <v>61.440161764953565</v>
      </c>
      <c r="KD38" s="420">
        <v>68.212140348405114</v>
      </c>
      <c r="KE38" s="420">
        <v>75.612343175068219</v>
      </c>
      <c r="KF38" s="420">
        <v>83.700201737234991</v>
      </c>
      <c r="KG38" s="420">
        <v>92.540838493234219</v>
      </c>
      <c r="KH38" s="420">
        <v>102.20561607263983</v>
      </c>
      <c r="KI38" s="420">
        <v>112.77273975238127</v>
      </c>
      <c r="KJ38" s="420">
        <v>121.52906694888253</v>
      </c>
      <c r="KK38" s="420">
        <v>128.62823401937155</v>
      </c>
      <c r="KL38" s="420">
        <v>134.84837643049678</v>
      </c>
      <c r="KM38" s="420">
        <v>139.4861131943087</v>
      </c>
      <c r="KN38" s="420">
        <v>141.51483908714621</v>
      </c>
      <c r="KO38" s="420">
        <v>139.44616470216857</v>
      </c>
      <c r="KP38" s="420">
        <v>131.13235346673252</v>
      </c>
      <c r="KQ38" s="420">
        <v>113.48453701655265</v>
      </c>
      <c r="KR38" s="420">
        <v>82.070666645965872</v>
      </c>
      <c r="KS38" s="420">
        <v>30.541675254051938</v>
      </c>
      <c r="KT38" s="420">
        <v>-50.187828754178554</v>
      </c>
      <c r="KU38" s="420">
        <v>-173.10971500068359</v>
      </c>
      <c r="KV38" s="420">
        <v>-356.79408195076985</v>
      </c>
      <c r="KW38" s="420"/>
      <c r="KX38" s="420">
        <v>177.21938114555562</v>
      </c>
      <c r="KY38" s="420">
        <v>192.51641847873549</v>
      </c>
      <c r="KZ38" s="420">
        <v>209.2044972853148</v>
      </c>
      <c r="LA38" s="420">
        <v>227.41357986962865</v>
      </c>
      <c r="LB38" s="420">
        <v>247.28597324313577</v>
      </c>
      <c r="LC38" s="420">
        <v>268.9775141446853</v>
      </c>
      <c r="LD38" s="420">
        <v>292.65886860104678</v>
      </c>
      <c r="LE38" s="420">
        <v>318.51695714904474</v>
      </c>
      <c r="LF38" s="420">
        <v>346.75651792371741</v>
      </c>
      <c r="LG38" s="420">
        <v>377.60182100565697</v>
      </c>
      <c r="LH38" s="420">
        <v>411.29854872545604</v>
      </c>
      <c r="LI38" s="420">
        <v>448.11585805527511</v>
      </c>
      <c r="LJ38" s="420">
        <v>488.3486427894826</v>
      </c>
      <c r="LK38" s="420">
        <v>532.3200149416009</v>
      </c>
      <c r="LL38" s="420">
        <v>580.38402667867001</v>
      </c>
      <c r="LM38" s="420">
        <v>632.9286561927704</v>
      </c>
      <c r="LN38" s="420">
        <v>690.37908319120027</v>
      </c>
      <c r="LO38" s="420">
        <v>753.20128219130549</v>
      </c>
      <c r="LP38" s="420">
        <v>821.9059645551165</v>
      </c>
      <c r="LQ38" s="420">
        <v>897.05290321661869</v>
      </c>
      <c r="LR38" s="420">
        <v>979.2556773668955</v>
      </c>
      <c r="LS38" s="420">
        <v>1069.1868779985421</v>
      </c>
      <c r="LT38" s="420">
        <v>1167.5838192019773</v>
      </c>
      <c r="LU38" s="420">
        <v>1275.2548044875873</v>
      </c>
      <c r="LV38" s="420">
        <v>1393.0860022171285</v>
      </c>
      <c r="LW38" s="420">
        <v>1522.0489895071578</v>
      </c>
      <c r="LX38" s="420">
        <v>1663.2090297627328</v>
      </c>
      <c r="LY38" s="420">
        <v>1817.734155361301</v>
      </c>
      <c r="LZ38" s="420">
        <v>1986.9051339905</v>
      </c>
      <c r="MA38" s="420">
        <v>2172.1264048098019</v>
      </c>
      <c r="MB38" s="420"/>
      <c r="MC38" s="426">
        <v>7.6088464251423141E-2</v>
      </c>
      <c r="MD38" s="426">
        <v>7.6088464251423141E-2</v>
      </c>
      <c r="ME38" s="426">
        <v>7.6088464251423141E-2</v>
      </c>
      <c r="MF38" s="426">
        <v>7.6088464251423141E-2</v>
      </c>
      <c r="MG38" s="426">
        <v>7.6088464251423141E-2</v>
      </c>
      <c r="MH38" s="426">
        <v>7.6088464251423141E-2</v>
      </c>
      <c r="MI38" s="426">
        <v>7.6088464251423141E-2</v>
      </c>
      <c r="MJ38" s="426">
        <v>7.6088464251423141E-2</v>
      </c>
      <c r="MK38" s="426">
        <v>7.6088464251423141E-2</v>
      </c>
      <c r="ML38" s="426">
        <v>7.6088464251423141E-2</v>
      </c>
      <c r="MM38" s="426">
        <v>7.6088464251423141E-2</v>
      </c>
      <c r="MN38" s="426">
        <v>7.6088464251423141E-2</v>
      </c>
      <c r="MO38" s="426">
        <v>7.6088464251423141E-2</v>
      </c>
      <c r="MP38" s="426">
        <v>7.6088464251423141E-2</v>
      </c>
      <c r="MQ38" s="426">
        <v>7.6088464251423141E-2</v>
      </c>
      <c r="MR38" s="426">
        <v>7.6088464251423141E-2</v>
      </c>
      <c r="MS38" s="426">
        <v>7.6088464251423141E-2</v>
      </c>
      <c r="MT38" s="426">
        <v>9.1073122803744272E-2</v>
      </c>
      <c r="MU38" s="426">
        <v>0.12072282064894223</v>
      </c>
      <c r="MV38" s="426">
        <v>0.16142277166193686</v>
      </c>
      <c r="MW38" s="426">
        <v>0.21754300755597356</v>
      </c>
      <c r="MX38" s="426">
        <v>0.29524216980577622</v>
      </c>
      <c r="MY38" s="426">
        <v>0.40321496445518012</v>
      </c>
      <c r="MZ38" s="426">
        <v>0.55375605747746515</v>
      </c>
      <c r="NA38" s="426">
        <v>0.764275480842597</v>
      </c>
      <c r="NB38" s="426">
        <v>1.0594585730715835</v>
      </c>
      <c r="NC38" s="426">
        <v>1.4743463791822693</v>
      </c>
      <c r="ND38" s="426">
        <v>2.0587310450433822</v>
      </c>
      <c r="NE38" s="426">
        <v>2.8834304699324451</v>
      </c>
      <c r="NF38" s="426">
        <v>4.0492493957314215</v>
      </c>
      <c r="NG38" s="420"/>
      <c r="NH38" s="420">
        <v>177.14329268130419</v>
      </c>
      <c r="NI38" s="420">
        <v>192.44033001448406</v>
      </c>
      <c r="NJ38" s="420">
        <v>209.12840882106337</v>
      </c>
      <c r="NK38" s="420">
        <v>227.33749140537722</v>
      </c>
      <c r="NL38" s="420">
        <v>247.20988477888434</v>
      </c>
      <c r="NM38" s="420">
        <v>268.90142568043387</v>
      </c>
      <c r="NN38" s="420">
        <v>292.58278013679535</v>
      </c>
      <c r="NO38" s="420">
        <v>318.44086868479332</v>
      </c>
      <c r="NP38" s="420">
        <v>346.68042945946598</v>
      </c>
      <c r="NQ38" s="420">
        <v>377.52573254140555</v>
      </c>
      <c r="NR38" s="420">
        <v>411.22246026120462</v>
      </c>
      <c r="NS38" s="420">
        <v>448.03976959102368</v>
      </c>
      <c r="NT38" s="420">
        <v>488.27255432523117</v>
      </c>
      <c r="NU38" s="420">
        <v>532.24392647734953</v>
      </c>
      <c r="NV38" s="420">
        <v>580.30793821441864</v>
      </c>
      <c r="NW38" s="420">
        <v>632.85256772851903</v>
      </c>
      <c r="NX38" s="420">
        <v>690.3029947269489</v>
      </c>
      <c r="NY38" s="420">
        <v>753.11020906850172</v>
      </c>
      <c r="NZ38" s="420">
        <v>821.7852417344676</v>
      </c>
      <c r="OA38" s="420">
        <v>896.89148044495676</v>
      </c>
      <c r="OB38" s="420">
        <v>979.03813435933955</v>
      </c>
      <c r="OC38" s="420">
        <v>1068.8916358287363</v>
      </c>
      <c r="OD38" s="420">
        <v>1167.1806042375222</v>
      </c>
      <c r="OE38" s="420">
        <v>1274.7010484301099</v>
      </c>
      <c r="OF38" s="420">
        <v>1392.3217267362859</v>
      </c>
      <c r="OG38" s="420">
        <v>1520.9895309340861</v>
      </c>
      <c r="OH38" s="420">
        <v>1661.7346833835506</v>
      </c>
      <c r="OI38" s="420">
        <v>1815.6754243162575</v>
      </c>
      <c r="OJ38" s="420">
        <v>1984.0217035205676</v>
      </c>
      <c r="OK38" s="420">
        <v>2168.0771554140706</v>
      </c>
      <c r="OL38" s="420"/>
      <c r="OM38" s="420">
        <v>195.52818673283619</v>
      </c>
      <c r="ON38" s="420">
        <v>213.63887914011579</v>
      </c>
      <c r="OO38" s="420">
        <v>233.39647373517172</v>
      </c>
      <c r="OP38" s="420">
        <v>254.95483739216291</v>
      </c>
      <c r="OQ38" s="420">
        <v>278.48245231164856</v>
      </c>
      <c r="OR38" s="420">
        <v>304.16381900713208</v>
      </c>
      <c r="OS38" s="420">
        <v>332.20099489979049</v>
      </c>
      <c r="OT38" s="420">
        <v>362.81528168833188</v>
      </c>
      <c r="OU38" s="420">
        <v>396.24907594321348</v>
      </c>
      <c r="OV38" s="420">
        <v>432.76789878184502</v>
      </c>
      <c r="OW38" s="420">
        <v>472.6626220261582</v>
      </c>
      <c r="OX38" s="420">
        <v>516.25190993942874</v>
      </c>
      <c r="OY38" s="420">
        <v>563.88489750029942</v>
      </c>
      <c r="OZ38" s="420">
        <v>615.94412821458457</v>
      </c>
      <c r="PA38" s="420">
        <v>672.84877670765286</v>
      </c>
      <c r="PB38" s="420">
        <v>735.05818380115886</v>
      </c>
      <c r="PC38" s="420">
        <v>803.07573447933021</v>
      </c>
      <c r="PD38" s="420">
        <v>874.63927601738419</v>
      </c>
      <c r="PE38" s="420">
        <v>950.41347575383918</v>
      </c>
      <c r="PF38" s="420">
        <v>1031.7398568754536</v>
      </c>
      <c r="PG38" s="420">
        <v>1118.5242475536484</v>
      </c>
      <c r="PH38" s="420">
        <v>1210.4064749158824</v>
      </c>
      <c r="PI38" s="420">
        <v>1306.6267689396907</v>
      </c>
      <c r="PJ38" s="420">
        <v>1405.8334018968426</v>
      </c>
      <c r="PK38" s="420">
        <v>1505.8062637528385</v>
      </c>
      <c r="PL38" s="420">
        <v>1603.0601975800521</v>
      </c>
      <c r="PM38" s="420">
        <v>1692.2763586376027</v>
      </c>
      <c r="PN38" s="420">
        <v>1765.4875955620789</v>
      </c>
      <c r="PO38" s="420">
        <v>1810.9119885198841</v>
      </c>
      <c r="PP38" s="420">
        <v>1811.2830734633008</v>
      </c>
      <c r="PQ38" s="420"/>
      <c r="PR38" s="420">
        <v>19.810496686105651</v>
      </c>
      <c r="PS38" s="420">
        <v>21.520478435490517</v>
      </c>
      <c r="PT38" s="420">
        <v>23.385957977051966</v>
      </c>
      <c r="PU38" s="420">
        <v>25.421463167634304</v>
      </c>
      <c r="PV38" s="420">
        <v>27.64290181912979</v>
      </c>
      <c r="PW38" s="420">
        <v>30.067694166157228</v>
      </c>
      <c r="PX38" s="420">
        <v>32.714918137642158</v>
      </c>
      <c r="PY38" s="420">
        <v>35.605468675500063</v>
      </c>
      <c r="PZ38" s="420">
        <v>38.762232464694428</v>
      </c>
      <c r="QA38" s="420">
        <v>42.210279571826675</v>
      </c>
      <c r="QB38" s="420">
        <v>45.977073635267153</v>
      </c>
      <c r="QC38" s="420">
        <v>50.092702409925081</v>
      </c>
      <c r="QD38" s="420">
        <v>54.590130645469898</v>
      </c>
      <c r="QE38" s="420">
        <v>59.505477469684372</v>
      </c>
      <c r="QF38" s="420">
        <v>64.878320660329024</v>
      </c>
      <c r="QG38" s="420">
        <v>70.75203042126526</v>
      </c>
      <c r="QH38" s="420">
        <v>77.17413553364544</v>
      </c>
      <c r="QI38" s="420">
        <v>84.196725032946645</v>
      </c>
      <c r="QJ38" s="420">
        <v>91.876888869938995</v>
      </c>
      <c r="QK38" s="420">
        <v>100.27720135100975</v>
      </c>
      <c r="QL38" s="420">
        <v>109.46625152354815</v>
      </c>
      <c r="QM38" s="420">
        <v>119.51922507855386</v>
      </c>
      <c r="QN38" s="420">
        <v>130.51854278880225</v>
      </c>
      <c r="QO38" s="420">
        <v>142.55456099066237</v>
      </c>
      <c r="QP38" s="420">
        <v>155.72634015528817</v>
      </c>
      <c r="QQ38" s="420">
        <v>170.1424881850634</v>
      </c>
      <c r="QR38" s="420">
        <v>185.92208571901932</v>
      </c>
      <c r="QS38" s="420">
        <v>203.19570144209968</v>
      </c>
      <c r="QT38" s="420">
        <v>222.10650617381521</v>
      </c>
      <c r="QU38" s="420">
        <v>242.81149536880767</v>
      </c>
      <c r="QV38" s="424"/>
      <c r="QW38" s="420">
        <v>14.671135690693944</v>
      </c>
      <c r="QX38" s="420">
        <v>14.671135690693944</v>
      </c>
      <c r="QY38" s="420">
        <v>14.671135690693944</v>
      </c>
      <c r="QZ38" s="420">
        <v>14.671135690693944</v>
      </c>
      <c r="RA38" s="420">
        <v>14.671135690693944</v>
      </c>
      <c r="RB38" s="420">
        <v>14.671135690693944</v>
      </c>
      <c r="RC38" s="420">
        <v>14.671135690693944</v>
      </c>
      <c r="RD38" s="420">
        <v>14.671135690693944</v>
      </c>
      <c r="RE38" s="420">
        <v>14.671135690693944</v>
      </c>
      <c r="RF38" s="420">
        <v>14.671135690693944</v>
      </c>
      <c r="RG38" s="420">
        <v>14.671135690693944</v>
      </c>
      <c r="RH38" s="420">
        <v>14.671135690693944</v>
      </c>
      <c r="RI38" s="420">
        <v>14.671135690693944</v>
      </c>
      <c r="RJ38" s="420">
        <v>14.671135690693944</v>
      </c>
      <c r="RK38" s="420">
        <v>14.671135690693944</v>
      </c>
      <c r="RL38" s="420">
        <v>14.671135690693944</v>
      </c>
      <c r="RM38" s="420">
        <v>14.671135690693944</v>
      </c>
      <c r="RN38" s="420">
        <v>17.560429896624893</v>
      </c>
      <c r="RO38" s="420">
        <v>23.277390339374779</v>
      </c>
      <c r="RP38" s="420">
        <v>31.125025454510808</v>
      </c>
      <c r="RQ38" s="420">
        <v>41.945950858847198</v>
      </c>
      <c r="RR38" s="420">
        <v>56.927656215040891</v>
      </c>
      <c r="RS38" s="420">
        <v>77.746627090448058</v>
      </c>
      <c r="RT38" s="420">
        <v>106.77348187696735</v>
      </c>
      <c r="RU38" s="420">
        <v>147.36516756943715</v>
      </c>
      <c r="RV38" s="420">
        <v>204.28143263400756</v>
      </c>
      <c r="RW38" s="420">
        <v>284.27877992900625</v>
      </c>
      <c r="RX38" s="420">
        <v>396.95797266549084</v>
      </c>
      <c r="RY38" s="420">
        <v>555.9738929580127</v>
      </c>
      <c r="RZ38" s="420">
        <v>780.76339054411926</v>
      </c>
      <c r="SA38" s="420"/>
      <c r="SB38" s="420">
        <v>5.1393609954117068</v>
      </c>
      <c r="SC38" s="420">
        <v>6.8493427447965729</v>
      </c>
      <c r="SD38" s="420">
        <v>8.7148222863580216</v>
      </c>
      <c r="SE38" s="420">
        <v>10.75032747694036</v>
      </c>
      <c r="SF38" s="420">
        <v>12.971766128435846</v>
      </c>
      <c r="SG38" s="420">
        <v>15.396558475463284</v>
      </c>
      <c r="SH38" s="420">
        <v>18.043782446948214</v>
      </c>
      <c r="SI38" s="420">
        <v>20.934332984806119</v>
      </c>
      <c r="SJ38" s="420">
        <v>24.091096774000484</v>
      </c>
      <c r="SK38" s="420">
        <v>27.53914388113273</v>
      </c>
      <c r="SL38" s="420">
        <v>31.305937944573209</v>
      </c>
      <c r="SM38" s="420">
        <v>35.421566719231137</v>
      </c>
      <c r="SN38" s="420">
        <v>39.918994954775954</v>
      </c>
      <c r="SO38" s="420">
        <v>44.834341778990428</v>
      </c>
      <c r="SP38" s="420">
        <v>50.20718496963508</v>
      </c>
      <c r="SQ38" s="420">
        <v>56.080894730571316</v>
      </c>
      <c r="SR38" s="420">
        <v>62.502999842951496</v>
      </c>
      <c r="SS38" s="420">
        <v>66.636295136321749</v>
      </c>
      <c r="ST38" s="420">
        <v>68.599498530564219</v>
      </c>
      <c r="SU38" s="420">
        <v>69.152175896498946</v>
      </c>
      <c r="SV38" s="420">
        <v>67.520300664700954</v>
      </c>
      <c r="SW38" s="420">
        <v>62.591568863512968</v>
      </c>
      <c r="SX38" s="420">
        <v>52.771915698354192</v>
      </c>
      <c r="SY38" s="420">
        <v>35.781079113695014</v>
      </c>
      <c r="SZ38" s="420">
        <v>8.3611725858510226</v>
      </c>
      <c r="TA38" s="420">
        <v>-34.138944448944159</v>
      </c>
      <c r="TB38" s="420">
        <v>-98.356694209986927</v>
      </c>
      <c r="TC38" s="420">
        <v>-193.76227122339117</v>
      </c>
      <c r="TD38" s="420">
        <v>-333.86738678419749</v>
      </c>
      <c r="TE38" s="420">
        <v>-537.95189517531162</v>
      </c>
      <c r="TF38" s="420"/>
      <c r="TG38" s="420">
        <v>2.3546479623495857</v>
      </c>
      <c r="TH38" s="420">
        <v>2.5578940043666942</v>
      </c>
      <c r="TI38" s="420">
        <v>2.7796222967432955</v>
      </c>
      <c r="TJ38" s="420">
        <v>3.0215596002495855</v>
      </c>
      <c r="TK38" s="420">
        <v>3.2855966951850739</v>
      </c>
      <c r="TL38" s="420">
        <v>3.5738041263018059</v>
      </c>
      <c r="TM38" s="420">
        <v>3.8884494695814507</v>
      </c>
      <c r="TN38" s="420">
        <v>4.2320162686314324</v>
      </c>
      <c r="TO38" s="420">
        <v>4.6072248028555496</v>
      </c>
      <c r="TP38" s="420">
        <v>5.0170548653490705</v>
      </c>
      <c r="TQ38" s="420">
        <v>5.464770745804068</v>
      </c>
      <c r="TR38" s="420">
        <v>5.9539486327387481</v>
      </c>
      <c r="TS38" s="420">
        <v>6.4885066702495582</v>
      </c>
      <c r="TT38" s="420">
        <v>7.0727379274090856</v>
      </c>
      <c r="TU38" s="420">
        <v>7.7113465635947858</v>
      </c>
      <c r="TV38" s="420">
        <v>8.4094875006527445</v>
      </c>
      <c r="TW38" s="420">
        <v>9.1728099431166257</v>
      </c>
      <c r="TX38" s="420">
        <v>10.007505120978809</v>
      </c>
      <c r="TY38" s="420">
        <v>10.920358666037504</v>
      </c>
      <c r="TZ38" s="420">
        <v>11.918808072938333</v>
      </c>
      <c r="UA38" s="420">
        <v>13.011005740040286</v>
      </c>
      <c r="UB38" s="420">
        <v>14.205888133546885</v>
      </c>
      <c r="UC38" s="420">
        <v>15.51325167137464</v>
      </c>
      <c r="UD38" s="420">
        <v>16.943835981443424</v>
      </c>
      <c r="UE38" s="420">
        <v>18.509415252974634</v>
      </c>
      <c r="UF38" s="420">
        <v>20.222898469528623</v>
      </c>
      <c r="UG38" s="420">
        <v>22.098439389514006</v>
      </c>
      <c r="UH38" s="420">
        <v>24.151557224428636</v>
      </c>
      <c r="UI38" s="420">
        <v>26.399269057880822</v>
      </c>
      <c r="UJ38" s="420">
        <v>28.860235150298514</v>
      </c>
      <c r="UK38" s="420"/>
      <c r="UL38" s="420">
        <v>2.0676935501065605</v>
      </c>
      <c r="UM38" s="420">
        <v>2.0676935501065605</v>
      </c>
      <c r="UN38" s="420">
        <v>2.0676935501065605</v>
      </c>
      <c r="UO38" s="420">
        <v>2.0676935501065605</v>
      </c>
      <c r="UP38" s="420">
        <v>2.0676935501065605</v>
      </c>
      <c r="UQ38" s="420">
        <v>2.0676935501065605</v>
      </c>
      <c r="UR38" s="420">
        <v>2.0676935501065605</v>
      </c>
      <c r="US38" s="420">
        <v>2.0676935501065605</v>
      </c>
      <c r="UT38" s="420">
        <v>2.0676935501065605</v>
      </c>
      <c r="UU38" s="420">
        <v>2.0676935501065605</v>
      </c>
      <c r="UV38" s="420">
        <v>2.0676935501065605</v>
      </c>
      <c r="UW38" s="420">
        <v>2.0676935501065605</v>
      </c>
      <c r="UX38" s="420">
        <v>2.0676935501065605</v>
      </c>
      <c r="UY38" s="420">
        <v>2.0676935501065605</v>
      </c>
      <c r="UZ38" s="420">
        <v>2.0676935501065605</v>
      </c>
      <c r="VA38" s="420">
        <v>2.0676935501065605</v>
      </c>
      <c r="VB38" s="420">
        <v>2.0676935501065605</v>
      </c>
      <c r="VC38" s="420">
        <v>2.4748995851344522</v>
      </c>
      <c r="VD38" s="420">
        <v>3.2806260457782881</v>
      </c>
      <c r="VE38" s="420">
        <v>4.3866416163008326</v>
      </c>
      <c r="VF38" s="420">
        <v>5.9117013074141012</v>
      </c>
      <c r="VG38" s="420">
        <v>8.0231653540760117</v>
      </c>
      <c r="VH38" s="420">
        <v>10.957311197075818</v>
      </c>
      <c r="VI38" s="420">
        <v>15.048244693112947</v>
      </c>
      <c r="VJ38" s="420">
        <v>20.769081066231013</v>
      </c>
      <c r="VK38" s="420">
        <v>28.790640995283859</v>
      </c>
      <c r="VL38" s="420">
        <v>40.065160058755175</v>
      </c>
      <c r="VM38" s="420">
        <v>55.945732971745727</v>
      </c>
      <c r="VN38" s="420">
        <v>78.356826406159627</v>
      </c>
      <c r="VO38" s="420">
        <v>110.03779535700311</v>
      </c>
      <c r="VP38" s="420"/>
      <c r="VQ38" s="420">
        <v>0.2869544122430252</v>
      </c>
      <c r="VR38" s="420">
        <v>0.4902004542601337</v>
      </c>
      <c r="VS38" s="420">
        <v>0.711928746636735</v>
      </c>
      <c r="VT38" s="420">
        <v>0.95386605014302495</v>
      </c>
      <c r="VU38" s="420">
        <v>1.2179031450785134</v>
      </c>
      <c r="VV38" s="420">
        <v>1.5061105761952454</v>
      </c>
      <c r="VW38" s="420">
        <v>1.8207559194748901</v>
      </c>
      <c r="VX38" s="420">
        <v>2.1643227185248719</v>
      </c>
      <c r="VY38" s="420">
        <v>2.5395312527489891</v>
      </c>
      <c r="VZ38" s="420">
        <v>2.94936131524251</v>
      </c>
      <c r="WA38" s="420">
        <v>3.3970771956975074</v>
      </c>
      <c r="WB38" s="420">
        <v>3.8862550826321876</v>
      </c>
      <c r="WC38" s="420">
        <v>4.4208131201429977</v>
      </c>
      <c r="WD38" s="420">
        <v>5.005044377302525</v>
      </c>
      <c r="WE38" s="420">
        <v>5.6436530134882252</v>
      </c>
      <c r="WF38" s="420">
        <v>6.341793950546184</v>
      </c>
      <c r="WG38" s="420">
        <v>7.1051163930100651</v>
      </c>
      <c r="WH38" s="420">
        <v>7.5326055358443575</v>
      </c>
      <c r="WI38" s="420">
        <v>7.6397326202592168</v>
      </c>
      <c r="WJ38" s="420">
        <v>7.5321664566375004</v>
      </c>
      <c r="WK38" s="420">
        <v>7.0993044326261847</v>
      </c>
      <c r="WL38" s="420">
        <v>6.1827227794708737</v>
      </c>
      <c r="WM38" s="420">
        <v>4.5559404742988221</v>
      </c>
      <c r="WN38" s="420">
        <v>1.8955912883304773</v>
      </c>
      <c r="WO38" s="420">
        <v>-2.2596658132563796</v>
      </c>
      <c r="WP38" s="420">
        <v>-8.5677425257552358</v>
      </c>
      <c r="WQ38" s="420">
        <v>-17.96672066924117</v>
      </c>
      <c r="WR38" s="420">
        <v>-31.794175747317091</v>
      </c>
      <c r="WS38" s="420">
        <v>-51.957557348278804</v>
      </c>
      <c r="WT38" s="420">
        <v>-81.177560206704584</v>
      </c>
      <c r="WU38" s="420"/>
      <c r="WV38" s="420">
        <v>256.59396116485863</v>
      </c>
      <c r="WW38" s="420">
        <v>278.74237054330877</v>
      </c>
      <c r="WX38" s="420">
        <v>302.90485332330741</v>
      </c>
      <c r="WY38" s="420">
        <v>329.26958047270199</v>
      </c>
      <c r="WZ38" s="420">
        <v>358.04259672280619</v>
      </c>
      <c r="XA38" s="420">
        <v>389.44953634599949</v>
      </c>
      <c r="XB38" s="420">
        <v>423.73750477489301</v>
      </c>
      <c r="XC38" s="420">
        <v>461.17714216552878</v>
      </c>
      <c r="XD38" s="420">
        <v>502.06488657525324</v>
      </c>
      <c r="XE38" s="420">
        <v>546.72545614707053</v>
      </c>
      <c r="XF38" s="420">
        <v>595.51457158143387</v>
      </c>
      <c r="XG38" s="420">
        <v>648.82194224994441</v>
      </c>
      <c r="XH38" s="420">
        <v>707.0745415814157</v>
      </c>
      <c r="XI38" s="420">
        <v>770.74019984877702</v>
      </c>
      <c r="XJ38" s="420">
        <v>840.33154522741484</v>
      </c>
      <c r="XK38" s="420">
        <v>916.41032700517792</v>
      </c>
      <c r="XL38" s="420">
        <v>999.59215812799448</v>
      </c>
      <c r="XM38" s="420">
        <v>1090.5517178912935</v>
      </c>
      <c r="XN38" s="420">
        <v>1190.0284595678952</v>
      </c>
      <c r="XO38" s="420">
        <v>1298.8328721322887</v>
      </c>
      <c r="XP38" s="420">
        <v>1417.8533500372175</v>
      </c>
      <c r="XQ38" s="420">
        <v>1548.0637302632547</v>
      </c>
      <c r="XR38" s="420">
        <v>1690.5315616408971</v>
      </c>
      <c r="XS38" s="420">
        <v>1846.4271777883566</v>
      </c>
      <c r="XT38" s="420">
        <v>2017.033651971843</v>
      </c>
      <c r="XU38" s="420">
        <v>2203.7577198390209</v>
      </c>
      <c r="XV38" s="420">
        <v>2408.1417643675345</v>
      </c>
      <c r="XW38" s="420">
        <v>2631.8769665814957</v>
      </c>
      <c r="XX38" s="420">
        <v>2876.817735700587</v>
      </c>
      <c r="XY38" s="420">
        <v>3144.9975434862754</v>
      </c>
      <c r="XZ38" s="420"/>
      <c r="YA38" s="420">
        <v>0.11016763694252993</v>
      </c>
      <c r="YB38" s="420">
        <v>0.11016763694252993</v>
      </c>
      <c r="YC38" s="420">
        <v>0.11016763694252993</v>
      </c>
      <c r="YD38" s="420">
        <v>0.11016763694252993</v>
      </c>
      <c r="YE38" s="420">
        <v>0.11016763694252993</v>
      </c>
      <c r="YF38" s="420">
        <v>0.11016763694252993</v>
      </c>
      <c r="YG38" s="420">
        <v>0.11016763694252993</v>
      </c>
      <c r="YH38" s="420">
        <v>0.11016763694252993</v>
      </c>
      <c r="YI38" s="420">
        <v>0.11016763694252993</v>
      </c>
      <c r="YJ38" s="420">
        <v>0.11016763694252993</v>
      </c>
      <c r="YK38" s="420">
        <v>0.11016763694252993</v>
      </c>
      <c r="YL38" s="420">
        <v>0.11016763694252993</v>
      </c>
      <c r="YM38" s="420">
        <v>0.11016763694252993</v>
      </c>
      <c r="YN38" s="420">
        <v>0.11016763694252993</v>
      </c>
      <c r="YO38" s="420">
        <v>0.11016763694252993</v>
      </c>
      <c r="YP38" s="420">
        <v>0.11016763694252993</v>
      </c>
      <c r="YQ38" s="420">
        <v>0.11016763694252993</v>
      </c>
      <c r="YR38" s="420">
        <v>0.13186375657565833</v>
      </c>
      <c r="YS38" s="420">
        <v>0.17479322268857683</v>
      </c>
      <c r="YT38" s="420">
        <v>0.2337222268535476</v>
      </c>
      <c r="YU38" s="420">
        <v>0.31497808914397007</v>
      </c>
      <c r="YV38" s="420">
        <v>0.42747783771544795</v>
      </c>
      <c r="YW38" s="420">
        <v>0.58381044026739637</v>
      </c>
      <c r="YX38" s="420">
        <v>0.80177720624402105</v>
      </c>
      <c r="YY38" s="420">
        <v>1.1065859263412572</v>
      </c>
      <c r="YZ38" s="420">
        <v>1.5339782262935864</v>
      </c>
      <c r="ZA38" s="420">
        <v>2.1346896435256655</v>
      </c>
      <c r="ZB38" s="420">
        <v>2.9808136695098617</v>
      </c>
      <c r="ZC38" s="420">
        <v>4.174886749072539</v>
      </c>
      <c r="ZD38" s="420">
        <v>5.862862941281592</v>
      </c>
      <c r="ZE38" s="420"/>
      <c r="ZF38" s="420">
        <v>256.48379352791608</v>
      </c>
      <c r="ZG38" s="420">
        <v>278.63220290636622</v>
      </c>
      <c r="ZH38" s="420">
        <v>302.79468568636486</v>
      </c>
      <c r="ZI38" s="420">
        <v>329.15941283575944</v>
      </c>
      <c r="ZJ38" s="420">
        <v>357.93242908586365</v>
      </c>
      <c r="ZK38" s="420">
        <v>389.33936870905694</v>
      </c>
      <c r="ZL38" s="420">
        <v>423.62733713795046</v>
      </c>
      <c r="ZM38" s="420">
        <v>461.06697452858623</v>
      </c>
      <c r="ZN38" s="420">
        <v>501.95471893831069</v>
      </c>
      <c r="ZO38" s="420">
        <v>546.61528851012804</v>
      </c>
      <c r="ZP38" s="420">
        <v>595.40440394449138</v>
      </c>
      <c r="ZQ38" s="420">
        <v>648.71177461300192</v>
      </c>
      <c r="ZR38" s="420">
        <v>706.96437394447321</v>
      </c>
      <c r="ZS38" s="420">
        <v>770.63003221183453</v>
      </c>
      <c r="ZT38" s="420">
        <v>840.22137759047234</v>
      </c>
      <c r="ZU38" s="420">
        <v>916.30015936823543</v>
      </c>
      <c r="ZV38" s="420">
        <v>999.48199049105199</v>
      </c>
      <c r="ZW38" s="420">
        <v>1090.4198541347178</v>
      </c>
      <c r="ZX38" s="420">
        <v>1189.8536663452066</v>
      </c>
      <c r="ZY38" s="420">
        <v>1298.5991499054351</v>
      </c>
      <c r="ZZ38" s="420">
        <v>1417.5383719480735</v>
      </c>
      <c r="AAA38" s="420">
        <v>1547.6362524255392</v>
      </c>
      <c r="AAB38" s="420">
        <v>1689.9477512006297</v>
      </c>
      <c r="AAC38" s="420">
        <v>1845.6254005821127</v>
      </c>
      <c r="AAD38" s="420">
        <v>2015.9270660455018</v>
      </c>
      <c r="AAE38" s="420">
        <v>2202.2237416127273</v>
      </c>
      <c r="AAF38" s="420">
        <v>2406.0070747240088</v>
      </c>
      <c r="AAG38" s="420">
        <v>2628.8961529119861</v>
      </c>
      <c r="AAH38" s="420">
        <v>2872.6428489515147</v>
      </c>
      <c r="AAI38" s="420">
        <v>3139.1346805449939</v>
      </c>
      <c r="AAJ38" s="420"/>
      <c r="AAK38" s="420">
        <v>457.43829566840702</v>
      </c>
      <c r="AAL38" s="420">
        <v>499.6106252455387</v>
      </c>
      <c r="AAM38" s="420">
        <v>545.61791045453128</v>
      </c>
      <c r="AAN38" s="420">
        <v>595.81844375500577</v>
      </c>
      <c r="AAO38" s="420">
        <v>650.60455067102657</v>
      </c>
      <c r="AAP38" s="420">
        <v>710.40585676784758</v>
      </c>
      <c r="AAQ38" s="420">
        <v>775.69287040416407</v>
      </c>
      <c r="AAR38" s="420">
        <v>846.98091192024913</v>
      </c>
      <c r="AAS38" s="420">
        <v>924.83442290827361</v>
      </c>
      <c r="AAT38" s="420">
        <v>1009.8716924883483</v>
      </c>
      <c r="AAU38" s="420">
        <v>1102.7700411109204</v>
      </c>
      <c r="AAV38" s="420">
        <v>1204.2715063542939</v>
      </c>
      <c r="AAW38" s="420">
        <v>1315.1890795196914</v>
      </c>
      <c r="AAX38" s="420">
        <v>1436.4135465827121</v>
      </c>
      <c r="AAY38" s="420">
        <v>1568.9209922812486</v>
      </c>
      <c r="AAZ38" s="420">
        <v>1713.7810318505117</v>
      </c>
      <c r="ABA38" s="420">
        <v>1872.1658412063439</v>
      </c>
      <c r="ABB38" s="420">
        <v>2039.228030824268</v>
      </c>
      <c r="ABC38" s="420">
        <v>2216.5063732498693</v>
      </c>
      <c r="ABD38" s="420">
        <v>2407.023349134025</v>
      </c>
      <c r="ABE38" s="420">
        <v>2610.6822245990488</v>
      </c>
      <c r="ABF38" s="420">
        <v>2826.8170189844054</v>
      </c>
      <c r="ABG38" s="420">
        <v>3053.9023763129735</v>
      </c>
      <c r="ABH38" s="420">
        <v>3289.1354728809811</v>
      </c>
      <c r="ABI38" s="420">
        <v>3527.8348365709353</v>
      </c>
      <c r="ABJ38" s="420">
        <v>3762.5772522180796</v>
      </c>
      <c r="ABK38" s="420">
        <v>3981.9600184823835</v>
      </c>
      <c r="ABL38" s="420">
        <v>4168.8273015033565</v>
      </c>
      <c r="ABM38" s="420">
        <v>4297.729893338922</v>
      </c>
      <c r="ABN38" s="420">
        <v>4331.2882986262784</v>
      </c>
      <c r="ABQ38" s="344"/>
      <c r="ABR38" s="344"/>
      <c r="ABS38" s="344"/>
      <c r="ABT38" s="344"/>
      <c r="ABU38" s="344"/>
      <c r="ABV38" s="344"/>
      <c r="ABW38" s="344"/>
      <c r="ABX38" s="344"/>
      <c r="ABY38" s="344"/>
      <c r="ABZ38" s="344"/>
      <c r="ACA38" s="344"/>
    </row>
    <row r="39" spans="4:755" hidden="1" outlineLevel="1" x14ac:dyDescent="0.25">
      <c r="D39" s="431" t="b">
        <v>1</v>
      </c>
      <c r="E39" s="416"/>
      <c r="F39" s="417">
        <v>469</v>
      </c>
      <c r="G39" s="417">
        <v>22005285</v>
      </c>
      <c r="H39" s="417" t="s">
        <v>1756</v>
      </c>
      <c r="I39" s="417" t="s">
        <v>253</v>
      </c>
      <c r="J39" s="417">
        <v>11</v>
      </c>
      <c r="K39" s="417" t="s">
        <v>306</v>
      </c>
      <c r="L39" s="417" t="s">
        <v>300</v>
      </c>
      <c r="M39" s="417" t="s">
        <v>253</v>
      </c>
      <c r="N39" s="417" t="s">
        <v>301</v>
      </c>
      <c r="O39" s="417" t="s">
        <v>1760</v>
      </c>
      <c r="P39" s="417" t="s">
        <v>1761</v>
      </c>
      <c r="Q39" s="417" t="s">
        <v>302</v>
      </c>
      <c r="R39" s="417" t="s">
        <v>298</v>
      </c>
      <c r="S39" s="418"/>
      <c r="T39" s="417">
        <v>3.3587260147591502E-2</v>
      </c>
      <c r="U39" s="417">
        <v>2190</v>
      </c>
      <c r="V39" s="418"/>
      <c r="W39" s="419">
        <v>9.9</v>
      </c>
      <c r="X39" s="417">
        <v>8.8018665792934641E-3</v>
      </c>
      <c r="Y39" s="417">
        <v>8.3023539161150616E-4</v>
      </c>
      <c r="Z39" s="417">
        <v>7.9716311876819584E-3</v>
      </c>
      <c r="AA39" s="420">
        <v>48.866895651500386</v>
      </c>
      <c r="AB39" s="420">
        <v>265.67532531568196</v>
      </c>
      <c r="AC39" s="420">
        <v>314.54222096718235</v>
      </c>
      <c r="AD39" s="420">
        <v>29.698558463103669</v>
      </c>
      <c r="AE39" s="420">
        <v>3.5299291722914306</v>
      </c>
      <c r="AF39" s="420">
        <v>384.66833404932527</v>
      </c>
      <c r="AG39" s="418"/>
      <c r="AH39" s="419">
        <v>13.794599771382265</v>
      </c>
      <c r="AI39" s="417">
        <v>2.1906452910007958E-2</v>
      </c>
      <c r="AJ39" s="417">
        <v>2.0663244945504948E-3</v>
      </c>
      <c r="AK39" s="417">
        <v>1.9840128415457462E-2</v>
      </c>
      <c r="AL39" s="420">
        <v>121.62196947704653</v>
      </c>
      <c r="AM39" s="420">
        <v>661.22383825615827</v>
      </c>
      <c r="AN39" s="420">
        <v>782.84580773320477</v>
      </c>
      <c r="AO39" s="420">
        <v>73.915011845058245</v>
      </c>
      <c r="AP39" s="420">
        <v>8.7854350542396897</v>
      </c>
      <c r="AQ39" s="420">
        <v>957.37860485714953</v>
      </c>
      <c r="AR39" s="418"/>
      <c r="AS39" s="417">
        <v>5.1679359468684138E-3</v>
      </c>
      <c r="AT39" s="421">
        <v>2.3777645078569732E-7</v>
      </c>
      <c r="AU39" s="417">
        <v>5.167698170417628E-3</v>
      </c>
      <c r="AV39" s="420">
        <v>28.423778484824208</v>
      </c>
      <c r="AW39" s="420">
        <v>7.6088464251423141E-2</v>
      </c>
      <c r="AX39" s="420">
        <v>28.499866949075631</v>
      </c>
      <c r="AY39" s="420">
        <v>14.671135690693944</v>
      </c>
      <c r="AZ39" s="420">
        <v>2.0676935501065605</v>
      </c>
      <c r="BA39" s="420">
        <v>0.11016763694252993</v>
      </c>
      <c r="BB39" s="418"/>
      <c r="BC39" s="420">
        <v>732.4390426519027</v>
      </c>
      <c r="BD39" s="420">
        <v>1822.9248594896521</v>
      </c>
      <c r="BE39" s="420">
        <v>45.348863826818665</v>
      </c>
      <c r="BF39" s="420">
        <v>1777.5759956628335</v>
      </c>
      <c r="BG39" s="420"/>
      <c r="BH39" s="422">
        <v>3.3174243752227668E-2</v>
      </c>
      <c r="BI39" s="420"/>
      <c r="BJ39" s="423">
        <v>10.233933382094852</v>
      </c>
      <c r="BK39" s="423">
        <v>10.57913055243994</v>
      </c>
      <c r="BL39" s="423">
        <v>10.935971445874209</v>
      </c>
      <c r="BM39" s="423">
        <v>11.304848812683653</v>
      </c>
      <c r="BN39" s="423">
        <v>11.686168650874608</v>
      </c>
      <c r="BO39" s="423">
        <v>12.080350653027882</v>
      </c>
      <c r="BP39" s="423">
        <v>12.487828668225594</v>
      </c>
      <c r="BQ39" s="423">
        <v>12.909051179559093</v>
      </c>
      <c r="BR39" s="423">
        <v>13.344481797743509</v>
      </c>
      <c r="BS39" s="423">
        <v>13.794599771382265</v>
      </c>
      <c r="BT39" s="423">
        <v>14.25990051444313</v>
      </c>
      <c r="BU39" s="423">
        <v>14.740896151526377</v>
      </c>
      <c r="BV39" s="423">
        <v>15.238116081525186</v>
      </c>
      <c r="BW39" s="423">
        <v>15.752107560298688</v>
      </c>
      <c r="BX39" s="423">
        <v>16.283436302998933</v>
      </c>
      <c r="BY39" s="423">
        <v>16.832687106714747</v>
      </c>
      <c r="BZ39" s="423">
        <v>17.400464494117745</v>
      </c>
      <c r="CA39" s="423">
        <v>17.987393378818972</v>
      </c>
      <c r="CB39" s="423">
        <v>18.594119753168425</v>
      </c>
      <c r="CC39" s="423">
        <v>19.22131139925451</v>
      </c>
      <c r="CD39" s="423">
        <v>19.869658623885961</v>
      </c>
      <c r="CE39" s="423">
        <v>20.539875018365198</v>
      </c>
      <c r="CF39" s="423">
        <v>21.232698243889264</v>
      </c>
      <c r="CG39" s="423">
        <v>21.948890843442939</v>
      </c>
      <c r="CH39" s="423">
        <v>22.689241081077451</v>
      </c>
      <c r="CI39" s="423">
        <v>23.45456380949863</v>
      </c>
      <c r="CJ39" s="423">
        <v>24.245701366919381</v>
      </c>
      <c r="CK39" s="423">
        <v>25.063524504163539</v>
      </c>
      <c r="CL39" s="423">
        <v>25.908933343041575</v>
      </c>
      <c r="CM39" s="423">
        <v>26.782858367052885</v>
      </c>
      <c r="CN39" s="420"/>
      <c r="CO39" s="417">
        <v>9.6291576856485112E-3</v>
      </c>
      <c r="CP39" s="417">
        <v>1.0537659304862524E-2</v>
      </c>
      <c r="CQ39" s="417">
        <v>1.1535530373555246E-2</v>
      </c>
      <c r="CR39" s="417">
        <v>1.2631761299074154E-2</v>
      </c>
      <c r="CS39" s="417">
        <v>1.3836259469555547E-2</v>
      </c>
      <c r="CT39" s="417">
        <v>1.5159943610395354E-2</v>
      </c>
      <c r="CU39" s="417">
        <v>1.6614847905912264E-2</v>
      </c>
      <c r="CV39" s="417">
        <v>1.8214236900655448E-2</v>
      </c>
      <c r="CW39" s="417">
        <v>1.9972732300458148E-2</v>
      </c>
      <c r="CX39" s="417">
        <v>2.1906452910007958E-2</v>
      </c>
      <c r="CY39" s="417">
        <v>2.4033169072545338E-2</v>
      </c>
      <c r="CZ39" s="417">
        <v>2.6372473119586015E-2</v>
      </c>
      <c r="DA39" s="417">
        <v>2.8945967495693101E-2</v>
      </c>
      <c r="DB39" s="417">
        <v>3.1777472396852871E-2</v>
      </c>
      <c r="DC39" s="417">
        <v>3.4893254952645718E-2</v>
      </c>
      <c r="DD39" s="417">
        <v>3.8322282194044391E-2</v>
      </c>
      <c r="DE39" s="417">
        <v>4.2096500282402138E-2</v>
      </c>
      <c r="DF39" s="417">
        <v>4.6251142733325389E-2</v>
      </c>
      <c r="DG39" s="417">
        <v>5.0825070654204239E-2</v>
      </c>
      <c r="DH39" s="417">
        <v>5.586114832901775E-2</v>
      </c>
      <c r="DI39" s="417">
        <v>6.1406657831750103E-2</v>
      </c>
      <c r="DJ39" s="417">
        <v>6.7513756733780128E-2</v>
      </c>
      <c r="DK39" s="417">
        <v>7.4239983394738349E-2</v>
      </c>
      <c r="DL39" s="417">
        <v>8.1648814794752431E-2</v>
      </c>
      <c r="DM39" s="417">
        <v>8.981028238335019E-2</v>
      </c>
      <c r="DN39" s="417">
        <v>9.8801651991677217E-2</v>
      </c>
      <c r="DO39" s="417">
        <v>0.10870817448575759</v>
      </c>
      <c r="DP39" s="417">
        <v>0.11962391453551899</v>
      </c>
      <c r="DQ39" s="417">
        <v>0.13165266564411321</v>
      </c>
      <c r="DR39" s="417">
        <v>0.1449089604322939</v>
      </c>
      <c r="DS39" s="424"/>
      <c r="DT39" s="425">
        <v>9.0826956191774548E-4</v>
      </c>
      <c r="DU39" s="425">
        <v>9.9396390763553341E-4</v>
      </c>
      <c r="DV39" s="425">
        <v>1.0880880198372452E-3</v>
      </c>
      <c r="DW39" s="425">
        <v>1.1914899180080201E-3</v>
      </c>
      <c r="DX39" s="425">
        <v>1.30510411577574E-3</v>
      </c>
      <c r="DY39" s="425">
        <v>1.429960521077932E-3</v>
      </c>
      <c r="DZ39" s="425">
        <v>1.567194257429648E-3</v>
      </c>
      <c r="EA39" s="425">
        <v>1.7180565019805471E-3</v>
      </c>
      <c r="EB39" s="425">
        <v>1.8839264460145545E-3</v>
      </c>
      <c r="EC39" s="425">
        <v>2.0663244945504948E-3</v>
      </c>
      <c r="ED39" s="425">
        <v>2.2669268338548075E-3</v>
      </c>
      <c r="EE39" s="425">
        <v>2.4875815090986027E-3</v>
      </c>
      <c r="EF39" s="425">
        <v>2.730326169212368E-3</v>
      </c>
      <c r="EG39" s="425">
        <v>2.9974076523598815E-3</v>
      </c>
      <c r="EH39" s="425">
        <v>3.2913036035289831E-3</v>
      </c>
      <c r="EI39" s="425">
        <v>3.6147463356997378E-3</v>
      </c>
      <c r="EJ39" s="425">
        <v>3.9707491680974092E-3</v>
      </c>
      <c r="EK39" s="425">
        <v>4.362635499385671E-3</v>
      </c>
      <c r="EL39" s="425">
        <v>4.7940709005455965E-3</v>
      </c>
      <c r="EM39" s="425">
        <v>5.2690985418837356E-3</v>
      </c>
      <c r="EN39" s="425">
        <v>5.7921783014108158E-3</v>
      </c>
      <c r="EO39" s="425">
        <v>6.3682299380563032E-3</v>
      </c>
      <c r="EP39" s="425">
        <v>7.0026807531897188E-3</v>
      </c>
      <c r="EQ39" s="425">
        <v>7.7015182081046673E-3</v>
      </c>
      <c r="ER39" s="425">
        <v>8.4713480139193102E-3</v>
      </c>
      <c r="ES39" s="425">
        <v>9.3194582642444727E-3</v>
      </c>
      <c r="ET39" s="425">
        <v>1.0253890240494798E-2</v>
      </c>
      <c r="EU39" s="425">
        <v>1.1283516585463851E-2</v>
      </c>
      <c r="EV39" s="425">
        <v>1.2418127613394564E-2</v>
      </c>
      <c r="EW39" s="425">
        <v>1.3668526604975981E-2</v>
      </c>
      <c r="EX39" s="420"/>
      <c r="EY39" s="420">
        <v>801.28129338069652</v>
      </c>
      <c r="EZ39" s="420">
        <v>876.88140049777314</v>
      </c>
      <c r="FA39" s="420">
        <v>959.91830223436068</v>
      </c>
      <c r="FB39" s="420">
        <v>1051.1401268756676</v>
      </c>
      <c r="FC39" s="420">
        <v>1151.3713084001386</v>
      </c>
      <c r="FD39" s="420">
        <v>1261.5204382643683</v>
      </c>
      <c r="FE39" s="420">
        <v>1382.5889297892741</v>
      </c>
      <c r="FF39" s="420">
        <v>1515.6805795642852</v>
      </c>
      <c r="FG39" s="420">
        <v>1662.0121190776501</v>
      </c>
      <c r="FH39" s="420">
        <v>1822.9248594896524</v>
      </c>
      <c r="FI39" s="420">
        <v>1999.8975431867309</v>
      </c>
      <c r="FJ39" s="420">
        <v>2194.5605275947205</v>
      </c>
      <c r="FK39" s="420">
        <v>2408.7114398046683</v>
      </c>
      <c r="FL39" s="420">
        <v>2644.3324550048405</v>
      </c>
      <c r="FM39" s="420">
        <v>2903.6093676593837</v>
      </c>
      <c r="FN39" s="420">
        <v>3188.9526419855133</v>
      </c>
      <c r="FO39" s="420">
        <v>3503.0206477309612</v>
      </c>
      <c r="FP39" s="420">
        <v>3848.7453087334306</v>
      </c>
      <c r="FQ39" s="420">
        <v>4229.3604154664172</v>
      </c>
      <c r="FR39" s="420">
        <v>4648.4328789753017</v>
      </c>
      <c r="FS39" s="420">
        <v>5109.8972325424875</v>
      </c>
      <c r="FT39" s="420">
        <v>5618.093719377046</v>
      </c>
      <c r="FU39" s="420">
        <v>6177.8103399177007</v>
      </c>
      <c r="FV39" s="420">
        <v>6794.3292713181945</v>
      </c>
      <c r="FW39" s="420">
        <v>7473.4781147339472</v>
      </c>
      <c r="FX39" s="420">
        <v>8221.6864735774361</v>
      </c>
      <c r="FY39" s="420">
        <v>9046.0484184225606</v>
      </c>
      <c r="FZ39" s="420">
        <v>9954.3914522391624</v>
      </c>
      <c r="GA39" s="420">
        <v>10955.352653696507</v>
      </c>
      <c r="GB39" s="420">
        <v>12058.462747026942</v>
      </c>
      <c r="GC39" s="420"/>
      <c r="GD39" s="420">
        <v>31.137693858170191</v>
      </c>
      <c r="GE39" s="420">
        <v>31.137693858170191</v>
      </c>
      <c r="GF39" s="420">
        <v>31.137693858170191</v>
      </c>
      <c r="GG39" s="420">
        <v>31.137693858170191</v>
      </c>
      <c r="GH39" s="420">
        <v>31.137693858170191</v>
      </c>
      <c r="GI39" s="420">
        <v>31.137693858170191</v>
      </c>
      <c r="GJ39" s="420">
        <v>31.137693858170191</v>
      </c>
      <c r="GK39" s="420">
        <v>31.137693858170191</v>
      </c>
      <c r="GL39" s="420">
        <v>31.137693858170191</v>
      </c>
      <c r="GM39" s="420">
        <v>31.137693858170191</v>
      </c>
      <c r="GN39" s="420">
        <v>31.137693858170191</v>
      </c>
      <c r="GO39" s="420">
        <v>31.137693858170191</v>
      </c>
      <c r="GP39" s="420">
        <v>31.137693858170191</v>
      </c>
      <c r="GQ39" s="420">
        <v>31.137693858170191</v>
      </c>
      <c r="GR39" s="420">
        <v>31.137693858170191</v>
      </c>
      <c r="GS39" s="420">
        <v>31.137693858170191</v>
      </c>
      <c r="GT39" s="420">
        <v>31.137693858170191</v>
      </c>
      <c r="GU39" s="420">
        <v>37.269867968421863</v>
      </c>
      <c r="GV39" s="420">
        <v>49.40341835051877</v>
      </c>
      <c r="GW39" s="420">
        <v>66.059065525858472</v>
      </c>
      <c r="GX39" s="420">
        <v>89.025158240551747</v>
      </c>
      <c r="GY39" s="420">
        <v>120.82199828684558</v>
      </c>
      <c r="GZ39" s="420">
        <v>165.00772154832319</v>
      </c>
      <c r="HA39" s="420">
        <v>226.61367606086364</v>
      </c>
      <c r="HB39" s="420">
        <v>312.76457186921726</v>
      </c>
      <c r="HC39" s="420">
        <v>433.56239383028134</v>
      </c>
      <c r="HD39" s="420">
        <v>603.34699415385512</v>
      </c>
      <c r="HE39" s="420">
        <v>842.49482030612319</v>
      </c>
      <c r="HF39" s="420">
        <v>1179.9866920352122</v>
      </c>
      <c r="HG39" s="420">
        <v>1657.0749492727127</v>
      </c>
      <c r="HH39" s="420"/>
      <c r="HI39" s="420">
        <v>53.459915530121577</v>
      </c>
      <c r="HJ39" s="420">
        <v>58.50380632594343</v>
      </c>
      <c r="HK39" s="420">
        <v>64.043865465464336</v>
      </c>
      <c r="HL39" s="420">
        <v>70.130006599812248</v>
      </c>
      <c r="HM39" s="420">
        <v>76.817234346232183</v>
      </c>
      <c r="HN39" s="420">
        <v>84.166168143767308</v>
      </c>
      <c r="HO39" s="420">
        <v>92.243620324103759</v>
      </c>
      <c r="HP39" s="420">
        <v>101.12323402969427</v>
      </c>
      <c r="HQ39" s="420">
        <v>110.88618719782781</v>
      </c>
      <c r="HR39" s="420">
        <v>121.62196947704653</v>
      </c>
      <c r="HS39" s="420">
        <v>133.42923965761952</v>
      </c>
      <c r="HT39" s="420">
        <v>146.41677198772732</v>
      </c>
      <c r="HU39" s="420">
        <v>160.70450061937888</v>
      </c>
      <c r="HV39" s="420">
        <v>176.42467239148871</v>
      </c>
      <c r="HW39" s="420">
        <v>193.72311922149237</v>
      </c>
      <c r="HX39" s="420">
        <v>212.76066255187899</v>
      </c>
      <c r="HY39" s="420">
        <v>233.71466359566534</v>
      </c>
      <c r="HZ39" s="420">
        <v>256.78073455795175</v>
      </c>
      <c r="IA39" s="420">
        <v>282.17462759342345</v>
      </c>
      <c r="IB39" s="420">
        <v>310.13432000763368</v>
      </c>
      <c r="IC39" s="420">
        <v>340.92231614040156</v>
      </c>
      <c r="ID39" s="420">
        <v>374.82818850172168</v>
      </c>
      <c r="IE39" s="420">
        <v>412.17138308531526</v>
      </c>
      <c r="IF39" s="420">
        <v>453.304316385596</v>
      </c>
      <c r="IG39" s="420">
        <v>498.61579451608162</v>
      </c>
      <c r="IH39" s="420">
        <v>548.53478799955917</v>
      </c>
      <c r="II39" s="420">
        <v>603.53459930393888</v>
      </c>
      <c r="IJ39" s="420">
        <v>664.13746406735947</v>
      </c>
      <c r="IK39" s="420">
        <v>730.9196312299897</v>
      </c>
      <c r="IL39" s="420">
        <v>804.51697201035336</v>
      </c>
      <c r="IM39" s="420"/>
      <c r="IN39" s="420">
        <v>14.211889242412104</v>
      </c>
      <c r="IO39" s="420">
        <v>14.211889242412104</v>
      </c>
      <c r="IP39" s="420">
        <v>14.211889242412104</v>
      </c>
      <c r="IQ39" s="420">
        <v>14.211889242412104</v>
      </c>
      <c r="IR39" s="420">
        <v>14.211889242412104</v>
      </c>
      <c r="IS39" s="420">
        <v>14.211889242412104</v>
      </c>
      <c r="IT39" s="420">
        <v>14.211889242412104</v>
      </c>
      <c r="IU39" s="420">
        <v>14.211889242412104</v>
      </c>
      <c r="IV39" s="420">
        <v>14.211889242412104</v>
      </c>
      <c r="IW39" s="420">
        <v>14.211889242412104</v>
      </c>
      <c r="IX39" s="420">
        <v>14.211889242412104</v>
      </c>
      <c r="IY39" s="420">
        <v>14.211889242412104</v>
      </c>
      <c r="IZ39" s="420">
        <v>14.211889242412104</v>
      </c>
      <c r="JA39" s="420">
        <v>14.211889242412104</v>
      </c>
      <c r="JB39" s="420">
        <v>14.211889242412104</v>
      </c>
      <c r="JC39" s="420">
        <v>14.211889242412104</v>
      </c>
      <c r="JD39" s="420">
        <v>14.211889242412104</v>
      </c>
      <c r="JE39" s="420">
        <v>17.010740681669112</v>
      </c>
      <c r="JF39" s="420">
        <v>22.548744714114239</v>
      </c>
      <c r="JG39" s="420">
        <v>30.15072750689297</v>
      </c>
      <c r="JH39" s="420">
        <v>40.632928516347199</v>
      </c>
      <c r="JI39" s="420">
        <v>55.145665749071007</v>
      </c>
      <c r="JJ39" s="420">
        <v>75.312946214615863</v>
      </c>
      <c r="JK39" s="420">
        <v>103.43118150183099</v>
      </c>
      <c r="JL39" s="420">
        <v>142.75223703471036</v>
      </c>
      <c r="JM39" s="420">
        <v>197.88686820730115</v>
      </c>
      <c r="JN39" s="420">
        <v>275.38008096276991</v>
      </c>
      <c r="JO39" s="420">
        <v>384.53210851242306</v>
      </c>
      <c r="JP39" s="420">
        <v>538.57039802337363</v>
      </c>
      <c r="JQ39" s="420">
        <v>756.32337297388335</v>
      </c>
      <c r="JR39" s="420"/>
      <c r="JS39" s="420">
        <v>39.248026287709472</v>
      </c>
      <c r="JT39" s="420">
        <v>44.291917083531324</v>
      </c>
      <c r="JU39" s="420">
        <v>49.83197622305223</v>
      </c>
      <c r="JV39" s="420">
        <v>55.918117357400142</v>
      </c>
      <c r="JW39" s="420">
        <v>62.605345103820078</v>
      </c>
      <c r="JX39" s="420">
        <v>69.95427890135521</v>
      </c>
      <c r="JY39" s="420">
        <v>78.03173108169166</v>
      </c>
      <c r="JZ39" s="420">
        <v>86.911344787282175</v>
      </c>
      <c r="KA39" s="420">
        <v>96.67429795541571</v>
      </c>
      <c r="KB39" s="420">
        <v>107.41008023463444</v>
      </c>
      <c r="KC39" s="420">
        <v>119.21735041520742</v>
      </c>
      <c r="KD39" s="420">
        <v>132.20488274531522</v>
      </c>
      <c r="KE39" s="420">
        <v>146.49261137696678</v>
      </c>
      <c r="KF39" s="420">
        <v>162.21278314907661</v>
      </c>
      <c r="KG39" s="420">
        <v>179.51122997908027</v>
      </c>
      <c r="KH39" s="420">
        <v>198.5487733094669</v>
      </c>
      <c r="KI39" s="420">
        <v>219.50277435325324</v>
      </c>
      <c r="KJ39" s="420">
        <v>239.76999387628263</v>
      </c>
      <c r="KK39" s="420">
        <v>259.62588287930919</v>
      </c>
      <c r="KL39" s="420">
        <v>279.98359250074071</v>
      </c>
      <c r="KM39" s="420">
        <v>300.28938762405437</v>
      </c>
      <c r="KN39" s="420">
        <v>319.6825227526507</v>
      </c>
      <c r="KO39" s="420">
        <v>336.85843687069939</v>
      </c>
      <c r="KP39" s="420">
        <v>349.87313488376503</v>
      </c>
      <c r="KQ39" s="420">
        <v>355.86355748137123</v>
      </c>
      <c r="KR39" s="420">
        <v>350.64791979225799</v>
      </c>
      <c r="KS39" s="420">
        <v>328.15451834116897</v>
      </c>
      <c r="KT39" s="420">
        <v>279.60535555493641</v>
      </c>
      <c r="KU39" s="420">
        <v>192.34923320661608</v>
      </c>
      <c r="KV39" s="420">
        <v>48.193599036470005</v>
      </c>
      <c r="KW39" s="420"/>
      <c r="KX39" s="420">
        <v>290.64625981367857</v>
      </c>
      <c r="KY39" s="420">
        <v>318.06845044337069</v>
      </c>
      <c r="KZ39" s="420">
        <v>348.18816634791847</v>
      </c>
      <c r="LA39" s="420">
        <v>381.27677376256645</v>
      </c>
      <c r="LB39" s="420">
        <v>417.63331704823679</v>
      </c>
      <c r="LC39" s="420">
        <v>457.58736674493821</v>
      </c>
      <c r="LD39" s="420">
        <v>501.50216237748737</v>
      </c>
      <c r="LE39" s="420">
        <v>549.77808063377506</v>
      </c>
      <c r="LF39" s="420">
        <v>602.85646272465738</v>
      </c>
      <c r="LG39" s="420">
        <v>661.22383825615827</v>
      </c>
      <c r="LH39" s="420">
        <v>725.41658683353842</v>
      </c>
      <c r="LI39" s="420">
        <v>796.02608291155286</v>
      </c>
      <c r="LJ39" s="420">
        <v>873.70437414795776</v>
      </c>
      <c r="LK39" s="420">
        <v>959.17044875516206</v>
      </c>
      <c r="LL39" s="420">
        <v>1053.2171531292745</v>
      </c>
      <c r="LM39" s="420">
        <v>1156.7188274239161</v>
      </c>
      <c r="LN39" s="420">
        <v>1270.639733791171</v>
      </c>
      <c r="LO39" s="420">
        <v>1396.0433598034147</v>
      </c>
      <c r="LP39" s="420">
        <v>1534.1026881745909</v>
      </c>
      <c r="LQ39" s="420">
        <v>1686.1115334027954</v>
      </c>
      <c r="LR39" s="420">
        <v>1853.497056451461</v>
      </c>
      <c r="LS39" s="420">
        <v>2037.833580178017</v>
      </c>
      <c r="LT39" s="420">
        <v>2240.8578410207101</v>
      </c>
      <c r="LU39" s="420">
        <v>2464.4858265934936</v>
      </c>
      <c r="LV39" s="420">
        <v>2710.8313644541795</v>
      </c>
      <c r="LW39" s="420">
        <v>2982.2266445582313</v>
      </c>
      <c r="LX39" s="420">
        <v>3281.2448769583352</v>
      </c>
      <c r="LY39" s="420">
        <v>3610.7253073484326</v>
      </c>
      <c r="LZ39" s="420">
        <v>3973.8008362862602</v>
      </c>
      <c r="MA39" s="420">
        <v>4373.9285135923137</v>
      </c>
      <c r="MB39" s="420"/>
      <c r="MC39" s="426">
        <v>7.6088464251423141E-2</v>
      </c>
      <c r="MD39" s="426">
        <v>7.6088464251423141E-2</v>
      </c>
      <c r="ME39" s="426">
        <v>7.6088464251423141E-2</v>
      </c>
      <c r="MF39" s="426">
        <v>7.6088464251423141E-2</v>
      </c>
      <c r="MG39" s="426">
        <v>7.6088464251423141E-2</v>
      </c>
      <c r="MH39" s="426">
        <v>7.6088464251423141E-2</v>
      </c>
      <c r="MI39" s="426">
        <v>7.6088464251423141E-2</v>
      </c>
      <c r="MJ39" s="426">
        <v>7.6088464251423141E-2</v>
      </c>
      <c r="MK39" s="426">
        <v>7.6088464251423141E-2</v>
      </c>
      <c r="ML39" s="426">
        <v>7.6088464251423141E-2</v>
      </c>
      <c r="MM39" s="426">
        <v>7.6088464251423141E-2</v>
      </c>
      <c r="MN39" s="426">
        <v>7.6088464251423141E-2</v>
      </c>
      <c r="MO39" s="426">
        <v>7.6088464251423141E-2</v>
      </c>
      <c r="MP39" s="426">
        <v>7.6088464251423141E-2</v>
      </c>
      <c r="MQ39" s="426">
        <v>7.6088464251423141E-2</v>
      </c>
      <c r="MR39" s="426">
        <v>7.6088464251423141E-2</v>
      </c>
      <c r="MS39" s="426">
        <v>7.6088464251423141E-2</v>
      </c>
      <c r="MT39" s="426">
        <v>9.1073122803744272E-2</v>
      </c>
      <c r="MU39" s="426">
        <v>0.12072282064894223</v>
      </c>
      <c r="MV39" s="426">
        <v>0.16142277166193686</v>
      </c>
      <c r="MW39" s="426">
        <v>0.21754300755597356</v>
      </c>
      <c r="MX39" s="426">
        <v>0.29524216980577622</v>
      </c>
      <c r="MY39" s="426">
        <v>0.40321496445518012</v>
      </c>
      <c r="MZ39" s="426">
        <v>0.55375605747746515</v>
      </c>
      <c r="NA39" s="426">
        <v>0.764275480842597</v>
      </c>
      <c r="NB39" s="426">
        <v>1.0594585730715835</v>
      </c>
      <c r="NC39" s="426">
        <v>1.4743463791822693</v>
      </c>
      <c r="ND39" s="426">
        <v>2.0587310450433822</v>
      </c>
      <c r="NE39" s="426">
        <v>2.8834304699324451</v>
      </c>
      <c r="NF39" s="426">
        <v>4.0492493957314215</v>
      </c>
      <c r="NG39" s="420"/>
      <c r="NH39" s="420">
        <v>290.57017134942714</v>
      </c>
      <c r="NI39" s="420">
        <v>317.99236197911927</v>
      </c>
      <c r="NJ39" s="420">
        <v>348.11207788366704</v>
      </c>
      <c r="NK39" s="420">
        <v>381.20068529831502</v>
      </c>
      <c r="NL39" s="420">
        <v>417.55722858398536</v>
      </c>
      <c r="NM39" s="420">
        <v>457.51127828068678</v>
      </c>
      <c r="NN39" s="420">
        <v>501.42607391323594</v>
      </c>
      <c r="NO39" s="420">
        <v>549.70199216952369</v>
      </c>
      <c r="NP39" s="420">
        <v>602.78037426040601</v>
      </c>
      <c r="NQ39" s="420">
        <v>661.1477497919069</v>
      </c>
      <c r="NR39" s="420">
        <v>725.34049836928705</v>
      </c>
      <c r="NS39" s="420">
        <v>795.94999444730149</v>
      </c>
      <c r="NT39" s="420">
        <v>873.62828568370639</v>
      </c>
      <c r="NU39" s="420">
        <v>959.09436029091069</v>
      </c>
      <c r="NV39" s="420">
        <v>1053.1410646650231</v>
      </c>
      <c r="NW39" s="420">
        <v>1156.6427389596647</v>
      </c>
      <c r="NX39" s="420">
        <v>1270.5636453269196</v>
      </c>
      <c r="NY39" s="420">
        <v>1395.952286680611</v>
      </c>
      <c r="NZ39" s="420">
        <v>1533.9819653539419</v>
      </c>
      <c r="OA39" s="420">
        <v>1685.9501106311334</v>
      </c>
      <c r="OB39" s="420">
        <v>1853.279513443905</v>
      </c>
      <c r="OC39" s="420">
        <v>2037.5383380082112</v>
      </c>
      <c r="OD39" s="420">
        <v>2240.4546260562547</v>
      </c>
      <c r="OE39" s="420">
        <v>2463.932070536016</v>
      </c>
      <c r="OF39" s="420">
        <v>2710.0670889733369</v>
      </c>
      <c r="OG39" s="420">
        <v>2981.1671859851599</v>
      </c>
      <c r="OH39" s="420">
        <v>3279.7705305791528</v>
      </c>
      <c r="OI39" s="420">
        <v>3608.6665763033893</v>
      </c>
      <c r="OJ39" s="420">
        <v>3970.9174058163276</v>
      </c>
      <c r="OK39" s="420">
        <v>4369.879264196582</v>
      </c>
      <c r="OL39" s="420"/>
      <c r="OM39" s="420">
        <v>329.81819763713662</v>
      </c>
      <c r="ON39" s="420">
        <v>362.28427906265057</v>
      </c>
      <c r="OO39" s="420">
        <v>397.94405410671925</v>
      </c>
      <c r="OP39" s="420">
        <v>437.11880265571517</v>
      </c>
      <c r="OQ39" s="420">
        <v>480.16257368780543</v>
      </c>
      <c r="OR39" s="420">
        <v>527.46555718204195</v>
      </c>
      <c r="OS39" s="420">
        <v>579.45780499492764</v>
      </c>
      <c r="OT39" s="420">
        <v>636.61333695680582</v>
      </c>
      <c r="OU39" s="420">
        <v>699.45467221582169</v>
      </c>
      <c r="OV39" s="420">
        <v>768.5578300265413</v>
      </c>
      <c r="OW39" s="420">
        <v>844.55784878449447</v>
      </c>
      <c r="OX39" s="420">
        <v>928.15487719261671</v>
      </c>
      <c r="OY39" s="420">
        <v>1020.1208970606732</v>
      </c>
      <c r="OZ39" s="420">
        <v>1121.3071434399874</v>
      </c>
      <c r="PA39" s="420">
        <v>1232.6522946441034</v>
      </c>
      <c r="PB39" s="420">
        <v>1355.1915122691316</v>
      </c>
      <c r="PC39" s="420">
        <v>1490.0664196801729</v>
      </c>
      <c r="PD39" s="420">
        <v>1635.7222805568936</v>
      </c>
      <c r="PE39" s="420">
        <v>1793.6078482332509</v>
      </c>
      <c r="PF39" s="420">
        <v>1965.9337031318742</v>
      </c>
      <c r="PG39" s="420">
        <v>2153.5689010679594</v>
      </c>
      <c r="PH39" s="420">
        <v>2357.2208607608618</v>
      </c>
      <c r="PI39" s="420">
        <v>2577.313062926954</v>
      </c>
      <c r="PJ39" s="420">
        <v>2813.805205419781</v>
      </c>
      <c r="PK39" s="420">
        <v>3065.930646454708</v>
      </c>
      <c r="PL39" s="420">
        <v>3331.815105777418</v>
      </c>
      <c r="PM39" s="420">
        <v>3607.9250489203218</v>
      </c>
      <c r="PN39" s="420">
        <v>3888.2719318583258</v>
      </c>
      <c r="PO39" s="420">
        <v>4163.2666390229433</v>
      </c>
      <c r="PP39" s="420">
        <v>4418.072863233052</v>
      </c>
      <c r="PQ39" s="420"/>
      <c r="PR39" s="420">
        <v>32.489938344490511</v>
      </c>
      <c r="PS39" s="420">
        <v>35.555332282127026</v>
      </c>
      <c r="PT39" s="420">
        <v>38.922269511319776</v>
      </c>
      <c r="PU39" s="420">
        <v>42.621084749802854</v>
      </c>
      <c r="PV39" s="420">
        <v>46.685206718987985</v>
      </c>
      <c r="PW39" s="420">
        <v>51.151476514067042</v>
      </c>
      <c r="PX39" s="420">
        <v>56.060498923049977</v>
      </c>
      <c r="PY39" s="420">
        <v>61.457030117622793</v>
      </c>
      <c r="PZ39" s="420">
        <v>67.390405495181781</v>
      </c>
      <c r="QA39" s="420">
        <v>73.915011845058245</v>
      </c>
      <c r="QB39" s="420">
        <v>81.09080844667109</v>
      </c>
      <c r="QC39" s="420">
        <v>88.983902187429592</v>
      </c>
      <c r="QD39" s="420">
        <v>97.667182318383368</v>
      </c>
      <c r="QE39" s="420">
        <v>107.22102105112269</v>
      </c>
      <c r="QF39" s="420">
        <v>117.73404684603996</v>
      </c>
      <c r="QG39" s="420">
        <v>129.30399795616324</v>
      </c>
      <c r="QH39" s="420">
        <v>142.03866457940956</v>
      </c>
      <c r="QI39" s="420">
        <v>156.05692884307228</v>
      </c>
      <c r="QJ39" s="420">
        <v>171.48991280624733</v>
      </c>
      <c r="QK39" s="420">
        <v>188.48224572822463</v>
      </c>
      <c r="QL39" s="420">
        <v>207.19346302411481</v>
      </c>
      <c r="QM39" s="420">
        <v>227.79955062473536</v>
      </c>
      <c r="QN39" s="420">
        <v>250.49464988884949</v>
      </c>
      <c r="QO39" s="420">
        <v>275.49293979638173</v>
      </c>
      <c r="QP39" s="420">
        <v>303.03071489682543</v>
      </c>
      <c r="QQ39" s="420">
        <v>333.36867941499565</v>
      </c>
      <c r="QR39" s="420">
        <v>366.7944800455835</v>
      </c>
      <c r="QS39" s="420">
        <v>403.62550231971386</v>
      </c>
      <c r="QT39" s="420">
        <v>444.21195802413393</v>
      </c>
      <c r="QU39" s="420">
        <v>488.94029402244246</v>
      </c>
      <c r="QV39" s="424"/>
      <c r="QW39" s="420">
        <v>14.671135690693944</v>
      </c>
      <c r="QX39" s="420">
        <v>14.671135690693944</v>
      </c>
      <c r="QY39" s="420">
        <v>14.671135690693944</v>
      </c>
      <c r="QZ39" s="420">
        <v>14.671135690693944</v>
      </c>
      <c r="RA39" s="420">
        <v>14.671135690693944</v>
      </c>
      <c r="RB39" s="420">
        <v>14.671135690693944</v>
      </c>
      <c r="RC39" s="420">
        <v>14.671135690693944</v>
      </c>
      <c r="RD39" s="420">
        <v>14.671135690693944</v>
      </c>
      <c r="RE39" s="420">
        <v>14.671135690693944</v>
      </c>
      <c r="RF39" s="420">
        <v>14.671135690693944</v>
      </c>
      <c r="RG39" s="420">
        <v>14.671135690693944</v>
      </c>
      <c r="RH39" s="420">
        <v>14.671135690693944</v>
      </c>
      <c r="RI39" s="420">
        <v>14.671135690693944</v>
      </c>
      <c r="RJ39" s="420">
        <v>14.671135690693944</v>
      </c>
      <c r="RK39" s="420">
        <v>14.671135690693944</v>
      </c>
      <c r="RL39" s="420">
        <v>14.671135690693944</v>
      </c>
      <c r="RM39" s="420">
        <v>14.671135690693944</v>
      </c>
      <c r="RN39" s="420">
        <v>17.560429896624893</v>
      </c>
      <c r="RO39" s="420">
        <v>23.277390339374779</v>
      </c>
      <c r="RP39" s="420">
        <v>31.125025454510808</v>
      </c>
      <c r="RQ39" s="420">
        <v>41.945950858847198</v>
      </c>
      <c r="RR39" s="420">
        <v>56.927656215040891</v>
      </c>
      <c r="RS39" s="420">
        <v>77.746627090448058</v>
      </c>
      <c r="RT39" s="420">
        <v>106.77348187696735</v>
      </c>
      <c r="RU39" s="420">
        <v>147.36516756943715</v>
      </c>
      <c r="RV39" s="420">
        <v>204.28143263400756</v>
      </c>
      <c r="RW39" s="420">
        <v>284.27877992900625</v>
      </c>
      <c r="RX39" s="420">
        <v>396.95797266549084</v>
      </c>
      <c r="RY39" s="420">
        <v>555.9738929580127</v>
      </c>
      <c r="RZ39" s="420">
        <v>780.76339054411926</v>
      </c>
      <c r="SA39" s="420"/>
      <c r="SB39" s="420">
        <v>17.818802653796567</v>
      </c>
      <c r="SC39" s="420">
        <v>20.884196591433081</v>
      </c>
      <c r="SD39" s="420">
        <v>24.251133820625832</v>
      </c>
      <c r="SE39" s="420">
        <v>27.94994905910891</v>
      </c>
      <c r="SF39" s="420">
        <v>32.01407102829404</v>
      </c>
      <c r="SG39" s="420">
        <v>36.480340823373098</v>
      </c>
      <c r="SH39" s="420">
        <v>41.389363232356033</v>
      </c>
      <c r="SI39" s="420">
        <v>46.785894426928849</v>
      </c>
      <c r="SJ39" s="420">
        <v>52.719269804487837</v>
      </c>
      <c r="SK39" s="420">
        <v>59.243876154364301</v>
      </c>
      <c r="SL39" s="420">
        <v>66.419672755977146</v>
      </c>
      <c r="SM39" s="420">
        <v>74.312766496735648</v>
      </c>
      <c r="SN39" s="420">
        <v>82.996046627689424</v>
      </c>
      <c r="SO39" s="420">
        <v>92.549885360428746</v>
      </c>
      <c r="SP39" s="420">
        <v>103.06291115534601</v>
      </c>
      <c r="SQ39" s="420">
        <v>114.6328622654693</v>
      </c>
      <c r="SR39" s="420">
        <v>127.36752888871561</v>
      </c>
      <c r="SS39" s="420">
        <v>138.49649894644739</v>
      </c>
      <c r="ST39" s="420">
        <v>148.21252246687254</v>
      </c>
      <c r="SU39" s="420">
        <v>157.35722027371381</v>
      </c>
      <c r="SV39" s="420">
        <v>165.24751216526761</v>
      </c>
      <c r="SW39" s="420">
        <v>170.87189440969448</v>
      </c>
      <c r="SX39" s="420">
        <v>172.74802279840145</v>
      </c>
      <c r="SY39" s="420">
        <v>168.71945791941437</v>
      </c>
      <c r="SZ39" s="420">
        <v>155.66554732738828</v>
      </c>
      <c r="TA39" s="420">
        <v>129.0872467809881</v>
      </c>
      <c r="TB39" s="420">
        <v>82.51570011657725</v>
      </c>
      <c r="TC39" s="420">
        <v>6.6675296542230171</v>
      </c>
      <c r="TD39" s="420">
        <v>-111.76193493387876</v>
      </c>
      <c r="TE39" s="420">
        <v>-291.8230965216768</v>
      </c>
      <c r="TF39" s="420"/>
      <c r="TG39" s="420">
        <v>3.8617086856471472</v>
      </c>
      <c r="TH39" s="420">
        <v>4.2260571269518508</v>
      </c>
      <c r="TI39" s="420">
        <v>4.6262465826578261</v>
      </c>
      <c r="TJ39" s="420">
        <v>5.0658825949396498</v>
      </c>
      <c r="TK39" s="420">
        <v>5.5489384549269323</v>
      </c>
      <c r="TL39" s="420">
        <v>6.0797930437299605</v>
      </c>
      <c r="TM39" s="420">
        <v>6.6632725897297931</v>
      </c>
      <c r="TN39" s="420">
        <v>7.3046967489720513</v>
      </c>
      <c r="TO39" s="420">
        <v>8.0099294578734508</v>
      </c>
      <c r="TP39" s="420">
        <v>8.7854350542396897</v>
      </c>
      <c r="TQ39" s="420">
        <v>9.6383402142639376</v>
      </c>
      <c r="TR39" s="420">
        <v>10.576502310237352</v>
      </c>
      <c r="TS39" s="420">
        <v>11.608584856718934</v>
      </c>
      <c r="TT39" s="420">
        <v>12.744140782504434</v>
      </c>
      <c r="TU39" s="420">
        <v>13.993704342588842</v>
      </c>
      <c r="TV39" s="420">
        <v>15.368892569194157</v>
      </c>
      <c r="TW39" s="420">
        <v>16.882517254670073</v>
      </c>
      <c r="TX39" s="420">
        <v>18.548708562597344</v>
      </c>
      <c r="TY39" s="420">
        <v>20.383051477752574</v>
      </c>
      <c r="TZ39" s="420">
        <v>22.402736431858841</v>
      </c>
      <c r="UA39" s="420">
        <v>24.626725581497325</v>
      </c>
      <c r="UB39" s="420">
        <v>27.075936368565994</v>
      </c>
      <c r="UC39" s="420">
        <v>29.773444163766712</v>
      </c>
      <c r="UD39" s="420">
        <v>32.7447059814615</v>
      </c>
      <c r="UE39" s="420">
        <v>36.017807461717602</v>
      </c>
      <c r="UF39" s="420">
        <v>39.623735544512499</v>
      </c>
      <c r="UG39" s="420">
        <v>43.596679514156563</v>
      </c>
      <c r="UH39" s="420">
        <v>47.974363371515793</v>
      </c>
      <c r="UI39" s="420">
        <v>52.798412800343641</v>
      </c>
      <c r="UJ39" s="420">
        <v>58.114760335010558</v>
      </c>
      <c r="UK39" s="420"/>
      <c r="UL39" s="420">
        <v>2.0676935501065605</v>
      </c>
      <c r="UM39" s="420">
        <v>2.0676935501065605</v>
      </c>
      <c r="UN39" s="420">
        <v>2.0676935501065605</v>
      </c>
      <c r="UO39" s="420">
        <v>2.0676935501065605</v>
      </c>
      <c r="UP39" s="420">
        <v>2.0676935501065605</v>
      </c>
      <c r="UQ39" s="420">
        <v>2.0676935501065605</v>
      </c>
      <c r="UR39" s="420">
        <v>2.0676935501065605</v>
      </c>
      <c r="US39" s="420">
        <v>2.0676935501065605</v>
      </c>
      <c r="UT39" s="420">
        <v>2.0676935501065605</v>
      </c>
      <c r="UU39" s="420">
        <v>2.0676935501065605</v>
      </c>
      <c r="UV39" s="420">
        <v>2.0676935501065605</v>
      </c>
      <c r="UW39" s="420">
        <v>2.0676935501065605</v>
      </c>
      <c r="UX39" s="420">
        <v>2.0676935501065605</v>
      </c>
      <c r="UY39" s="420">
        <v>2.0676935501065605</v>
      </c>
      <c r="UZ39" s="420">
        <v>2.0676935501065605</v>
      </c>
      <c r="VA39" s="420">
        <v>2.0676935501065605</v>
      </c>
      <c r="VB39" s="420">
        <v>2.0676935501065605</v>
      </c>
      <c r="VC39" s="420">
        <v>2.4748995851344522</v>
      </c>
      <c r="VD39" s="420">
        <v>3.2806260457782881</v>
      </c>
      <c r="VE39" s="420">
        <v>4.3866416163008326</v>
      </c>
      <c r="VF39" s="420">
        <v>5.9117013074141012</v>
      </c>
      <c r="VG39" s="420">
        <v>8.0231653540760117</v>
      </c>
      <c r="VH39" s="420">
        <v>10.957311197075818</v>
      </c>
      <c r="VI39" s="420">
        <v>15.048244693112947</v>
      </c>
      <c r="VJ39" s="420">
        <v>20.769081066231013</v>
      </c>
      <c r="VK39" s="420">
        <v>28.790640995283859</v>
      </c>
      <c r="VL39" s="420">
        <v>40.065160058755175</v>
      </c>
      <c r="VM39" s="420">
        <v>55.945732971745727</v>
      </c>
      <c r="VN39" s="420">
        <v>78.356826406159627</v>
      </c>
      <c r="VO39" s="420">
        <v>110.03779535700311</v>
      </c>
      <c r="VP39" s="420"/>
      <c r="VQ39" s="420">
        <v>1.7940151355405867</v>
      </c>
      <c r="VR39" s="420">
        <v>2.1583635768452902</v>
      </c>
      <c r="VS39" s="420">
        <v>2.5585530325512655</v>
      </c>
      <c r="VT39" s="420">
        <v>2.9981890448330892</v>
      </c>
      <c r="VU39" s="420">
        <v>3.4812449048203717</v>
      </c>
      <c r="VV39" s="420">
        <v>4.0120994936234</v>
      </c>
      <c r="VW39" s="420">
        <v>4.5955790396232326</v>
      </c>
      <c r="VX39" s="420">
        <v>5.2370031988654908</v>
      </c>
      <c r="VY39" s="420">
        <v>5.9422359077668903</v>
      </c>
      <c r="VZ39" s="420">
        <v>6.7177415041331292</v>
      </c>
      <c r="WA39" s="420">
        <v>7.5706466641573771</v>
      </c>
      <c r="WB39" s="420">
        <v>8.5088087601307905</v>
      </c>
      <c r="WC39" s="420">
        <v>9.5408913066123731</v>
      </c>
      <c r="WD39" s="420">
        <v>10.676447232397873</v>
      </c>
      <c r="WE39" s="420">
        <v>11.92601079248228</v>
      </c>
      <c r="WF39" s="420">
        <v>13.301199019087598</v>
      </c>
      <c r="WG39" s="420">
        <v>14.814823704563512</v>
      </c>
      <c r="WH39" s="420">
        <v>16.073808977462892</v>
      </c>
      <c r="WI39" s="420">
        <v>17.102425431974286</v>
      </c>
      <c r="WJ39" s="420">
        <v>18.016094815558009</v>
      </c>
      <c r="WK39" s="420">
        <v>18.715024274083223</v>
      </c>
      <c r="WL39" s="420">
        <v>19.052771014489984</v>
      </c>
      <c r="WM39" s="420">
        <v>18.816132966690894</v>
      </c>
      <c r="WN39" s="420">
        <v>17.696461288348551</v>
      </c>
      <c r="WO39" s="420">
        <v>15.248726395486589</v>
      </c>
      <c r="WP39" s="420">
        <v>10.83309454922864</v>
      </c>
      <c r="WQ39" s="420">
        <v>3.5315194554013871</v>
      </c>
      <c r="WR39" s="420">
        <v>-7.9713696002299343</v>
      </c>
      <c r="WS39" s="420">
        <v>-25.558413605815986</v>
      </c>
      <c r="WT39" s="420">
        <v>-51.923035021992547</v>
      </c>
      <c r="WU39" s="420"/>
      <c r="WV39" s="420">
        <v>420.82347100675872</v>
      </c>
      <c r="WW39" s="420">
        <v>460.52775431938011</v>
      </c>
      <c r="WX39" s="420">
        <v>504.13775432700021</v>
      </c>
      <c r="WY39" s="420">
        <v>552.04637916854654</v>
      </c>
      <c r="WZ39" s="420">
        <v>604.68661183175459</v>
      </c>
      <c r="XA39" s="420">
        <v>662.53563381786569</v>
      </c>
      <c r="XB39" s="420">
        <v>726.11937557490319</v>
      </c>
      <c r="XC39" s="420">
        <v>796.01753803422082</v>
      </c>
      <c r="XD39" s="420">
        <v>872.86913420210954</v>
      </c>
      <c r="XE39" s="420">
        <v>957.37860485714953</v>
      </c>
      <c r="XF39" s="420">
        <v>1050.3225680346379</v>
      </c>
      <c r="XG39" s="420">
        <v>1152.5572681977733</v>
      </c>
      <c r="XH39" s="420">
        <v>1265.0267978622296</v>
      </c>
      <c r="XI39" s="420">
        <v>1388.7721720245627</v>
      </c>
      <c r="XJ39" s="420">
        <v>1524.9413441199881</v>
      </c>
      <c r="XK39" s="420">
        <v>1674.8002614843608</v>
      </c>
      <c r="XL39" s="420">
        <v>1839.7450685100453</v>
      </c>
      <c r="XM39" s="420">
        <v>2021.3155769663947</v>
      </c>
      <c r="XN39" s="420">
        <v>2221.2101354144024</v>
      </c>
      <c r="XO39" s="420">
        <v>2441.3020434047894</v>
      </c>
      <c r="XP39" s="420">
        <v>2683.6576713450127</v>
      </c>
      <c r="XQ39" s="420">
        <v>2950.5564637040056</v>
      </c>
      <c r="XR39" s="420">
        <v>3244.513021759059</v>
      </c>
      <c r="XS39" s="420">
        <v>3568.3014825612618</v>
      </c>
      <c r="XT39" s="420">
        <v>3924.9824334051432</v>
      </c>
      <c r="XU39" s="420">
        <v>4317.9326260601383</v>
      </c>
      <c r="XV39" s="420">
        <v>4750.8777826005471</v>
      </c>
      <c r="XW39" s="420">
        <v>5227.9288151321416</v>
      </c>
      <c r="XX39" s="420">
        <v>5753.6218153557793</v>
      </c>
      <c r="XY39" s="420">
        <v>6332.9622070668211</v>
      </c>
      <c r="XZ39" s="420"/>
      <c r="YA39" s="420">
        <v>0.11016763694252993</v>
      </c>
      <c r="YB39" s="420">
        <v>0.11016763694252993</v>
      </c>
      <c r="YC39" s="420">
        <v>0.11016763694252993</v>
      </c>
      <c r="YD39" s="420">
        <v>0.11016763694252993</v>
      </c>
      <c r="YE39" s="420">
        <v>0.11016763694252993</v>
      </c>
      <c r="YF39" s="420">
        <v>0.11016763694252993</v>
      </c>
      <c r="YG39" s="420">
        <v>0.11016763694252993</v>
      </c>
      <c r="YH39" s="420">
        <v>0.11016763694252993</v>
      </c>
      <c r="YI39" s="420">
        <v>0.11016763694252993</v>
      </c>
      <c r="YJ39" s="420">
        <v>0.11016763694252993</v>
      </c>
      <c r="YK39" s="420">
        <v>0.11016763694252993</v>
      </c>
      <c r="YL39" s="420">
        <v>0.11016763694252993</v>
      </c>
      <c r="YM39" s="420">
        <v>0.11016763694252993</v>
      </c>
      <c r="YN39" s="420">
        <v>0.11016763694252993</v>
      </c>
      <c r="YO39" s="420">
        <v>0.11016763694252993</v>
      </c>
      <c r="YP39" s="420">
        <v>0.11016763694252993</v>
      </c>
      <c r="YQ39" s="420">
        <v>0.11016763694252993</v>
      </c>
      <c r="YR39" s="420">
        <v>0.13186375657565833</v>
      </c>
      <c r="YS39" s="420">
        <v>0.17479322268857683</v>
      </c>
      <c r="YT39" s="420">
        <v>0.2337222268535476</v>
      </c>
      <c r="YU39" s="420">
        <v>0.31497808914397007</v>
      </c>
      <c r="YV39" s="420">
        <v>0.42747783771544795</v>
      </c>
      <c r="YW39" s="420">
        <v>0.58381044026739637</v>
      </c>
      <c r="YX39" s="420">
        <v>0.80177720624402105</v>
      </c>
      <c r="YY39" s="420">
        <v>1.1065859263412572</v>
      </c>
      <c r="YZ39" s="420">
        <v>1.5339782262935864</v>
      </c>
      <c r="ZA39" s="420">
        <v>2.1346896435256655</v>
      </c>
      <c r="ZB39" s="420">
        <v>2.9808136695098617</v>
      </c>
      <c r="ZC39" s="420">
        <v>4.174886749072539</v>
      </c>
      <c r="ZD39" s="420">
        <v>5.862862941281592</v>
      </c>
      <c r="ZE39" s="420"/>
      <c r="ZF39" s="420">
        <v>420.71330336981617</v>
      </c>
      <c r="ZG39" s="420">
        <v>460.41758668243756</v>
      </c>
      <c r="ZH39" s="420">
        <v>504.02758669005766</v>
      </c>
      <c r="ZI39" s="420">
        <v>551.93621153160404</v>
      </c>
      <c r="ZJ39" s="420">
        <v>604.5764441948121</v>
      </c>
      <c r="ZK39" s="420">
        <v>662.42546618092319</v>
      </c>
      <c r="ZL39" s="420">
        <v>726.0092079379607</v>
      </c>
      <c r="ZM39" s="420">
        <v>795.90737039727833</v>
      </c>
      <c r="ZN39" s="420">
        <v>872.75896656516704</v>
      </c>
      <c r="ZO39" s="420">
        <v>957.26843722020703</v>
      </c>
      <c r="ZP39" s="420">
        <v>1050.2124003976953</v>
      </c>
      <c r="ZQ39" s="420">
        <v>1152.4471005608307</v>
      </c>
      <c r="ZR39" s="420">
        <v>1264.916630225287</v>
      </c>
      <c r="ZS39" s="420">
        <v>1388.6620043876201</v>
      </c>
      <c r="ZT39" s="420">
        <v>1524.8311764830455</v>
      </c>
      <c r="ZU39" s="420">
        <v>1674.6900938474182</v>
      </c>
      <c r="ZV39" s="420">
        <v>1839.6349008731027</v>
      </c>
      <c r="ZW39" s="420">
        <v>2021.183713209819</v>
      </c>
      <c r="ZX39" s="420">
        <v>2221.0353421917139</v>
      </c>
      <c r="ZY39" s="420">
        <v>2441.068321177936</v>
      </c>
      <c r="ZZ39" s="420">
        <v>2683.3426932558687</v>
      </c>
      <c r="AAA39" s="420">
        <v>2950.1289858662903</v>
      </c>
      <c r="AAB39" s="420">
        <v>3243.9292113187917</v>
      </c>
      <c r="AAC39" s="420">
        <v>3567.4997053550178</v>
      </c>
      <c r="AAD39" s="420">
        <v>3923.8758474788019</v>
      </c>
      <c r="AAE39" s="420">
        <v>4316.3986478338447</v>
      </c>
      <c r="AAF39" s="420">
        <v>4748.7430929570219</v>
      </c>
      <c r="AAG39" s="420">
        <v>5224.9480014626315</v>
      </c>
      <c r="AAH39" s="420">
        <v>5749.4469286067069</v>
      </c>
      <c r="AAI39" s="420">
        <v>6327.0993441255396</v>
      </c>
      <c r="AAJ39" s="420"/>
      <c r="AAK39" s="420">
        <v>770.14431879629001</v>
      </c>
      <c r="AAL39" s="420">
        <v>845.74442591336651</v>
      </c>
      <c r="AAM39" s="420">
        <v>928.78132764995405</v>
      </c>
      <c r="AAN39" s="420">
        <v>1020.0031522912612</v>
      </c>
      <c r="AAO39" s="420">
        <v>1120.234333815732</v>
      </c>
      <c r="AAP39" s="420">
        <v>1230.3834636799616</v>
      </c>
      <c r="AAQ39" s="420">
        <v>1351.4519552048675</v>
      </c>
      <c r="AAR39" s="420">
        <v>1484.5436049798786</v>
      </c>
      <c r="AAS39" s="420">
        <v>1630.8751444932434</v>
      </c>
      <c r="AAT39" s="420">
        <v>1791.7878849052458</v>
      </c>
      <c r="AAU39" s="420">
        <v>1968.7605686023244</v>
      </c>
      <c r="AAV39" s="420">
        <v>2163.4235530103138</v>
      </c>
      <c r="AAW39" s="420">
        <v>2377.574465220262</v>
      </c>
      <c r="AAX39" s="420">
        <v>2613.1954804204343</v>
      </c>
      <c r="AAY39" s="420">
        <v>2872.4723930749769</v>
      </c>
      <c r="AAZ39" s="420">
        <v>3157.815667401107</v>
      </c>
      <c r="ABA39" s="420">
        <v>3471.8836731465544</v>
      </c>
      <c r="ABB39" s="420">
        <v>3811.4763016906227</v>
      </c>
      <c r="ABC39" s="420">
        <v>4179.958138323811</v>
      </c>
      <c r="ABD39" s="420">
        <v>4582.3753393990819</v>
      </c>
      <c r="ABE39" s="420">
        <v>5020.874130763179</v>
      </c>
      <c r="ABF39" s="420">
        <v>5497.2745120513373</v>
      </c>
      <c r="ABG39" s="420">
        <v>6012.8064300108381</v>
      </c>
      <c r="ABH39" s="420">
        <v>6567.7208299825616</v>
      </c>
      <c r="ABI39" s="420">
        <v>7160.7207676563849</v>
      </c>
      <c r="ABJ39" s="420">
        <v>7788.1340949414789</v>
      </c>
      <c r="ABK39" s="420">
        <v>8442.7153614493218</v>
      </c>
      <c r="ABL39" s="420">
        <v>9111.9160933749499</v>
      </c>
      <c r="ABM39" s="420">
        <v>9775.3932190899559</v>
      </c>
      <c r="ABN39" s="420">
        <v>10401.426075814921</v>
      </c>
      <c r="ABQ39" s="344"/>
      <c r="ABR39" s="344"/>
      <c r="ABS39" s="344"/>
      <c r="ABT39" s="344"/>
      <c r="ABU39" s="344"/>
      <c r="ABV39" s="344"/>
      <c r="ABW39" s="344"/>
      <c r="ABX39" s="344"/>
      <c r="ABY39" s="344"/>
      <c r="ABZ39" s="344"/>
      <c r="ACA39" s="344"/>
    </row>
    <row r="40" spans="4:755" hidden="1" outlineLevel="1" x14ac:dyDescent="0.25">
      <c r="D40" s="431" t="b">
        <v>1</v>
      </c>
      <c r="E40" s="416"/>
      <c r="F40" s="417">
        <v>470</v>
      </c>
      <c r="G40" s="417">
        <v>22005284</v>
      </c>
      <c r="H40" s="417" t="s">
        <v>1756</v>
      </c>
      <c r="I40" s="417" t="s">
        <v>253</v>
      </c>
      <c r="J40" s="417">
        <v>11</v>
      </c>
      <c r="K40" s="417" t="s">
        <v>306</v>
      </c>
      <c r="L40" s="417" t="s">
        <v>300</v>
      </c>
      <c r="M40" s="417" t="s">
        <v>253</v>
      </c>
      <c r="N40" s="417" t="s">
        <v>301</v>
      </c>
      <c r="O40" s="417" t="s">
        <v>1760</v>
      </c>
      <c r="P40" s="417" t="s">
        <v>1761</v>
      </c>
      <c r="Q40" s="417" t="s">
        <v>302</v>
      </c>
      <c r="R40" s="417" t="s">
        <v>298</v>
      </c>
      <c r="S40" s="418"/>
      <c r="T40" s="417">
        <v>3.3587260147591502E-2</v>
      </c>
      <c r="U40" s="417">
        <v>2190</v>
      </c>
      <c r="V40" s="418"/>
      <c r="W40" s="419">
        <v>9.9</v>
      </c>
      <c r="X40" s="417">
        <v>8.8018665792934641E-3</v>
      </c>
      <c r="Y40" s="417">
        <v>8.3023539161150616E-4</v>
      </c>
      <c r="Z40" s="417">
        <v>7.9716311876819584E-3</v>
      </c>
      <c r="AA40" s="420">
        <v>48.866895651500386</v>
      </c>
      <c r="AB40" s="420">
        <v>265.67532531568196</v>
      </c>
      <c r="AC40" s="420">
        <v>314.54222096718235</v>
      </c>
      <c r="AD40" s="420">
        <v>29.698558463103669</v>
      </c>
      <c r="AE40" s="420">
        <v>3.5299291722914306</v>
      </c>
      <c r="AF40" s="420">
        <v>384.66833404932527</v>
      </c>
      <c r="AG40" s="418"/>
      <c r="AH40" s="419">
        <v>13.794599771382265</v>
      </c>
      <c r="AI40" s="417">
        <v>2.1906452910007958E-2</v>
      </c>
      <c r="AJ40" s="417">
        <v>2.0663244945504948E-3</v>
      </c>
      <c r="AK40" s="417">
        <v>1.9840128415457462E-2</v>
      </c>
      <c r="AL40" s="420">
        <v>121.62196947704653</v>
      </c>
      <c r="AM40" s="420">
        <v>661.22383825615827</v>
      </c>
      <c r="AN40" s="420">
        <v>782.84580773320477</v>
      </c>
      <c r="AO40" s="420">
        <v>73.915011845058245</v>
      </c>
      <c r="AP40" s="420">
        <v>8.7854350542396897</v>
      </c>
      <c r="AQ40" s="420">
        <v>957.37860485714953</v>
      </c>
      <c r="AR40" s="418"/>
      <c r="AS40" s="417">
        <v>5.1679359468684138E-3</v>
      </c>
      <c r="AT40" s="421">
        <v>2.3777645078569732E-7</v>
      </c>
      <c r="AU40" s="417">
        <v>5.167698170417628E-3</v>
      </c>
      <c r="AV40" s="420">
        <v>28.423778484824208</v>
      </c>
      <c r="AW40" s="420">
        <v>7.6088464251423141E-2</v>
      </c>
      <c r="AX40" s="420">
        <v>28.499866949075631</v>
      </c>
      <c r="AY40" s="420">
        <v>14.671135690693944</v>
      </c>
      <c r="AZ40" s="420">
        <v>2.0676935501065605</v>
      </c>
      <c r="BA40" s="420">
        <v>0.11016763694252993</v>
      </c>
      <c r="BB40" s="418"/>
      <c r="BC40" s="420">
        <v>732.4390426519027</v>
      </c>
      <c r="BD40" s="420">
        <v>1822.9248594896521</v>
      </c>
      <c r="BE40" s="420">
        <v>45.348863826818665</v>
      </c>
      <c r="BF40" s="420">
        <v>1777.5759956628335</v>
      </c>
      <c r="BG40" s="420"/>
      <c r="BH40" s="422">
        <v>3.3174243752227668E-2</v>
      </c>
      <c r="BI40" s="420"/>
      <c r="BJ40" s="423">
        <v>10.233933382094852</v>
      </c>
      <c r="BK40" s="423">
        <v>10.57913055243994</v>
      </c>
      <c r="BL40" s="423">
        <v>10.935971445874209</v>
      </c>
      <c r="BM40" s="423">
        <v>11.304848812683653</v>
      </c>
      <c r="BN40" s="423">
        <v>11.686168650874608</v>
      </c>
      <c r="BO40" s="423">
        <v>12.080350653027882</v>
      </c>
      <c r="BP40" s="423">
        <v>12.487828668225594</v>
      </c>
      <c r="BQ40" s="423">
        <v>12.909051179559093</v>
      </c>
      <c r="BR40" s="423">
        <v>13.344481797743509</v>
      </c>
      <c r="BS40" s="423">
        <v>13.794599771382265</v>
      </c>
      <c r="BT40" s="423">
        <v>14.25990051444313</v>
      </c>
      <c r="BU40" s="423">
        <v>14.740896151526377</v>
      </c>
      <c r="BV40" s="423">
        <v>15.238116081525186</v>
      </c>
      <c r="BW40" s="423">
        <v>15.752107560298688</v>
      </c>
      <c r="BX40" s="423">
        <v>16.283436302998933</v>
      </c>
      <c r="BY40" s="423">
        <v>16.832687106714747</v>
      </c>
      <c r="BZ40" s="423">
        <v>17.400464494117745</v>
      </c>
      <c r="CA40" s="423">
        <v>17.987393378818972</v>
      </c>
      <c r="CB40" s="423">
        <v>18.594119753168425</v>
      </c>
      <c r="CC40" s="423">
        <v>19.22131139925451</v>
      </c>
      <c r="CD40" s="423">
        <v>19.869658623885961</v>
      </c>
      <c r="CE40" s="423">
        <v>20.539875018365198</v>
      </c>
      <c r="CF40" s="423">
        <v>21.232698243889264</v>
      </c>
      <c r="CG40" s="423">
        <v>21.948890843442939</v>
      </c>
      <c r="CH40" s="423">
        <v>22.689241081077451</v>
      </c>
      <c r="CI40" s="423">
        <v>23.45456380949863</v>
      </c>
      <c r="CJ40" s="423">
        <v>24.245701366919381</v>
      </c>
      <c r="CK40" s="423">
        <v>25.063524504163539</v>
      </c>
      <c r="CL40" s="423">
        <v>25.908933343041575</v>
      </c>
      <c r="CM40" s="423">
        <v>26.782858367052885</v>
      </c>
      <c r="CN40" s="420"/>
      <c r="CO40" s="417">
        <v>9.6291576856485112E-3</v>
      </c>
      <c r="CP40" s="417">
        <v>1.0537659304862524E-2</v>
      </c>
      <c r="CQ40" s="417">
        <v>1.1535530373555246E-2</v>
      </c>
      <c r="CR40" s="417">
        <v>1.2631761299074154E-2</v>
      </c>
      <c r="CS40" s="417">
        <v>1.3836259469555547E-2</v>
      </c>
      <c r="CT40" s="417">
        <v>1.5159943610395354E-2</v>
      </c>
      <c r="CU40" s="417">
        <v>1.6614847905912264E-2</v>
      </c>
      <c r="CV40" s="417">
        <v>1.8214236900655448E-2</v>
      </c>
      <c r="CW40" s="417">
        <v>1.9972732300458148E-2</v>
      </c>
      <c r="CX40" s="417">
        <v>2.1906452910007958E-2</v>
      </c>
      <c r="CY40" s="417">
        <v>2.4033169072545338E-2</v>
      </c>
      <c r="CZ40" s="417">
        <v>2.6372473119586015E-2</v>
      </c>
      <c r="DA40" s="417">
        <v>2.8945967495693101E-2</v>
      </c>
      <c r="DB40" s="417">
        <v>3.1777472396852871E-2</v>
      </c>
      <c r="DC40" s="417">
        <v>3.4893254952645718E-2</v>
      </c>
      <c r="DD40" s="417">
        <v>3.8322282194044391E-2</v>
      </c>
      <c r="DE40" s="417">
        <v>4.2096500282402138E-2</v>
      </c>
      <c r="DF40" s="417">
        <v>4.6251142733325389E-2</v>
      </c>
      <c r="DG40" s="417">
        <v>5.0825070654204239E-2</v>
      </c>
      <c r="DH40" s="417">
        <v>5.586114832901775E-2</v>
      </c>
      <c r="DI40" s="417">
        <v>6.1406657831750103E-2</v>
      </c>
      <c r="DJ40" s="417">
        <v>6.7513756733780128E-2</v>
      </c>
      <c r="DK40" s="417">
        <v>7.4239983394738349E-2</v>
      </c>
      <c r="DL40" s="417">
        <v>8.1648814794752431E-2</v>
      </c>
      <c r="DM40" s="417">
        <v>8.981028238335019E-2</v>
      </c>
      <c r="DN40" s="417">
        <v>9.8801651991677217E-2</v>
      </c>
      <c r="DO40" s="417">
        <v>0.10870817448575759</v>
      </c>
      <c r="DP40" s="417">
        <v>0.11962391453551899</v>
      </c>
      <c r="DQ40" s="417">
        <v>0.13165266564411321</v>
      </c>
      <c r="DR40" s="417">
        <v>0.1449089604322939</v>
      </c>
      <c r="DS40" s="424"/>
      <c r="DT40" s="425">
        <v>9.0826956191774548E-4</v>
      </c>
      <c r="DU40" s="425">
        <v>9.9396390763553341E-4</v>
      </c>
      <c r="DV40" s="425">
        <v>1.0880880198372452E-3</v>
      </c>
      <c r="DW40" s="425">
        <v>1.1914899180080201E-3</v>
      </c>
      <c r="DX40" s="425">
        <v>1.30510411577574E-3</v>
      </c>
      <c r="DY40" s="425">
        <v>1.429960521077932E-3</v>
      </c>
      <c r="DZ40" s="425">
        <v>1.567194257429648E-3</v>
      </c>
      <c r="EA40" s="425">
        <v>1.7180565019805471E-3</v>
      </c>
      <c r="EB40" s="425">
        <v>1.8839264460145545E-3</v>
      </c>
      <c r="EC40" s="425">
        <v>2.0663244945504948E-3</v>
      </c>
      <c r="ED40" s="425">
        <v>2.2669268338548075E-3</v>
      </c>
      <c r="EE40" s="425">
        <v>2.4875815090986027E-3</v>
      </c>
      <c r="EF40" s="425">
        <v>2.730326169212368E-3</v>
      </c>
      <c r="EG40" s="425">
        <v>2.9974076523598815E-3</v>
      </c>
      <c r="EH40" s="425">
        <v>3.2913036035289831E-3</v>
      </c>
      <c r="EI40" s="425">
        <v>3.6147463356997378E-3</v>
      </c>
      <c r="EJ40" s="425">
        <v>3.9707491680974092E-3</v>
      </c>
      <c r="EK40" s="425">
        <v>4.362635499385671E-3</v>
      </c>
      <c r="EL40" s="425">
        <v>4.7940709005455965E-3</v>
      </c>
      <c r="EM40" s="425">
        <v>5.2690985418837356E-3</v>
      </c>
      <c r="EN40" s="425">
        <v>5.7921783014108158E-3</v>
      </c>
      <c r="EO40" s="425">
        <v>6.3682299380563032E-3</v>
      </c>
      <c r="EP40" s="425">
        <v>7.0026807531897188E-3</v>
      </c>
      <c r="EQ40" s="425">
        <v>7.7015182081046673E-3</v>
      </c>
      <c r="ER40" s="425">
        <v>8.4713480139193102E-3</v>
      </c>
      <c r="ES40" s="425">
        <v>9.3194582642444727E-3</v>
      </c>
      <c r="ET40" s="425">
        <v>1.0253890240494798E-2</v>
      </c>
      <c r="EU40" s="425">
        <v>1.1283516585463851E-2</v>
      </c>
      <c r="EV40" s="425">
        <v>1.2418127613394564E-2</v>
      </c>
      <c r="EW40" s="425">
        <v>1.3668526604975981E-2</v>
      </c>
      <c r="EX40" s="420"/>
      <c r="EY40" s="420">
        <v>801.28129338069652</v>
      </c>
      <c r="EZ40" s="420">
        <v>876.88140049777314</v>
      </c>
      <c r="FA40" s="420">
        <v>959.91830223436068</v>
      </c>
      <c r="FB40" s="420">
        <v>1051.1401268756676</v>
      </c>
      <c r="FC40" s="420">
        <v>1151.3713084001386</v>
      </c>
      <c r="FD40" s="420">
        <v>1261.5204382643683</v>
      </c>
      <c r="FE40" s="420">
        <v>1382.5889297892741</v>
      </c>
      <c r="FF40" s="420">
        <v>1515.6805795642852</v>
      </c>
      <c r="FG40" s="420">
        <v>1662.0121190776501</v>
      </c>
      <c r="FH40" s="420">
        <v>1822.9248594896524</v>
      </c>
      <c r="FI40" s="420">
        <v>1999.8975431867309</v>
      </c>
      <c r="FJ40" s="420">
        <v>2194.5605275947205</v>
      </c>
      <c r="FK40" s="420">
        <v>2408.7114398046683</v>
      </c>
      <c r="FL40" s="420">
        <v>2644.3324550048405</v>
      </c>
      <c r="FM40" s="420">
        <v>2903.6093676593837</v>
      </c>
      <c r="FN40" s="420">
        <v>3188.9526419855133</v>
      </c>
      <c r="FO40" s="420">
        <v>3503.0206477309612</v>
      </c>
      <c r="FP40" s="420">
        <v>3848.7453087334306</v>
      </c>
      <c r="FQ40" s="420">
        <v>4229.3604154664172</v>
      </c>
      <c r="FR40" s="420">
        <v>4648.4328789753017</v>
      </c>
      <c r="FS40" s="420">
        <v>5109.8972325424875</v>
      </c>
      <c r="FT40" s="420">
        <v>5618.093719377046</v>
      </c>
      <c r="FU40" s="420">
        <v>6177.8103399177007</v>
      </c>
      <c r="FV40" s="420">
        <v>6794.3292713181945</v>
      </c>
      <c r="FW40" s="420">
        <v>7473.4781147339472</v>
      </c>
      <c r="FX40" s="420">
        <v>8221.6864735774361</v>
      </c>
      <c r="FY40" s="420">
        <v>9046.0484184225606</v>
      </c>
      <c r="FZ40" s="420">
        <v>9954.3914522391624</v>
      </c>
      <c r="GA40" s="420">
        <v>10955.352653696507</v>
      </c>
      <c r="GB40" s="420">
        <v>12058.462747026942</v>
      </c>
      <c r="GC40" s="420"/>
      <c r="GD40" s="420">
        <v>31.137693858170191</v>
      </c>
      <c r="GE40" s="420">
        <v>31.137693858170191</v>
      </c>
      <c r="GF40" s="420">
        <v>31.137693858170191</v>
      </c>
      <c r="GG40" s="420">
        <v>31.137693858170191</v>
      </c>
      <c r="GH40" s="420">
        <v>31.137693858170191</v>
      </c>
      <c r="GI40" s="420">
        <v>31.137693858170191</v>
      </c>
      <c r="GJ40" s="420">
        <v>31.137693858170191</v>
      </c>
      <c r="GK40" s="420">
        <v>31.137693858170191</v>
      </c>
      <c r="GL40" s="420">
        <v>31.137693858170191</v>
      </c>
      <c r="GM40" s="420">
        <v>31.137693858170191</v>
      </c>
      <c r="GN40" s="420">
        <v>31.137693858170191</v>
      </c>
      <c r="GO40" s="420">
        <v>31.137693858170191</v>
      </c>
      <c r="GP40" s="420">
        <v>31.137693858170191</v>
      </c>
      <c r="GQ40" s="420">
        <v>31.137693858170191</v>
      </c>
      <c r="GR40" s="420">
        <v>31.137693858170191</v>
      </c>
      <c r="GS40" s="420">
        <v>31.137693858170191</v>
      </c>
      <c r="GT40" s="420">
        <v>31.137693858170191</v>
      </c>
      <c r="GU40" s="420">
        <v>37.269867968421863</v>
      </c>
      <c r="GV40" s="420">
        <v>49.40341835051877</v>
      </c>
      <c r="GW40" s="420">
        <v>66.059065525858472</v>
      </c>
      <c r="GX40" s="420">
        <v>89.025158240551747</v>
      </c>
      <c r="GY40" s="420">
        <v>120.82199828684558</v>
      </c>
      <c r="GZ40" s="420">
        <v>165.00772154832319</v>
      </c>
      <c r="HA40" s="420">
        <v>226.61367606086364</v>
      </c>
      <c r="HB40" s="420">
        <v>312.76457186921726</v>
      </c>
      <c r="HC40" s="420">
        <v>433.56239383028134</v>
      </c>
      <c r="HD40" s="420">
        <v>603.34699415385512</v>
      </c>
      <c r="HE40" s="420">
        <v>842.49482030612319</v>
      </c>
      <c r="HF40" s="420">
        <v>1179.9866920352122</v>
      </c>
      <c r="HG40" s="420">
        <v>1657.0749492727127</v>
      </c>
      <c r="HH40" s="420"/>
      <c r="HI40" s="420">
        <v>53.459915530121577</v>
      </c>
      <c r="HJ40" s="420">
        <v>58.50380632594343</v>
      </c>
      <c r="HK40" s="420">
        <v>64.043865465464336</v>
      </c>
      <c r="HL40" s="420">
        <v>70.130006599812248</v>
      </c>
      <c r="HM40" s="420">
        <v>76.817234346232183</v>
      </c>
      <c r="HN40" s="420">
        <v>84.166168143767308</v>
      </c>
      <c r="HO40" s="420">
        <v>92.243620324103759</v>
      </c>
      <c r="HP40" s="420">
        <v>101.12323402969427</v>
      </c>
      <c r="HQ40" s="420">
        <v>110.88618719782781</v>
      </c>
      <c r="HR40" s="420">
        <v>121.62196947704653</v>
      </c>
      <c r="HS40" s="420">
        <v>133.42923965761952</v>
      </c>
      <c r="HT40" s="420">
        <v>146.41677198772732</v>
      </c>
      <c r="HU40" s="420">
        <v>160.70450061937888</v>
      </c>
      <c r="HV40" s="420">
        <v>176.42467239148871</v>
      </c>
      <c r="HW40" s="420">
        <v>193.72311922149237</v>
      </c>
      <c r="HX40" s="420">
        <v>212.76066255187899</v>
      </c>
      <c r="HY40" s="420">
        <v>233.71466359566534</v>
      </c>
      <c r="HZ40" s="420">
        <v>256.78073455795175</v>
      </c>
      <c r="IA40" s="420">
        <v>282.17462759342345</v>
      </c>
      <c r="IB40" s="420">
        <v>310.13432000763368</v>
      </c>
      <c r="IC40" s="420">
        <v>340.92231614040156</v>
      </c>
      <c r="ID40" s="420">
        <v>374.82818850172168</v>
      </c>
      <c r="IE40" s="420">
        <v>412.17138308531526</v>
      </c>
      <c r="IF40" s="420">
        <v>453.304316385596</v>
      </c>
      <c r="IG40" s="420">
        <v>498.61579451608162</v>
      </c>
      <c r="IH40" s="420">
        <v>548.53478799955917</v>
      </c>
      <c r="II40" s="420">
        <v>603.53459930393888</v>
      </c>
      <c r="IJ40" s="420">
        <v>664.13746406735947</v>
      </c>
      <c r="IK40" s="420">
        <v>730.9196312299897</v>
      </c>
      <c r="IL40" s="420">
        <v>804.51697201035336</v>
      </c>
      <c r="IM40" s="420"/>
      <c r="IN40" s="420">
        <v>14.211889242412104</v>
      </c>
      <c r="IO40" s="420">
        <v>14.211889242412104</v>
      </c>
      <c r="IP40" s="420">
        <v>14.211889242412104</v>
      </c>
      <c r="IQ40" s="420">
        <v>14.211889242412104</v>
      </c>
      <c r="IR40" s="420">
        <v>14.211889242412104</v>
      </c>
      <c r="IS40" s="420">
        <v>14.211889242412104</v>
      </c>
      <c r="IT40" s="420">
        <v>14.211889242412104</v>
      </c>
      <c r="IU40" s="420">
        <v>14.211889242412104</v>
      </c>
      <c r="IV40" s="420">
        <v>14.211889242412104</v>
      </c>
      <c r="IW40" s="420">
        <v>14.211889242412104</v>
      </c>
      <c r="IX40" s="420">
        <v>14.211889242412104</v>
      </c>
      <c r="IY40" s="420">
        <v>14.211889242412104</v>
      </c>
      <c r="IZ40" s="420">
        <v>14.211889242412104</v>
      </c>
      <c r="JA40" s="420">
        <v>14.211889242412104</v>
      </c>
      <c r="JB40" s="420">
        <v>14.211889242412104</v>
      </c>
      <c r="JC40" s="420">
        <v>14.211889242412104</v>
      </c>
      <c r="JD40" s="420">
        <v>14.211889242412104</v>
      </c>
      <c r="JE40" s="420">
        <v>17.010740681669112</v>
      </c>
      <c r="JF40" s="420">
        <v>22.548744714114239</v>
      </c>
      <c r="JG40" s="420">
        <v>30.15072750689297</v>
      </c>
      <c r="JH40" s="420">
        <v>40.632928516347199</v>
      </c>
      <c r="JI40" s="420">
        <v>55.145665749071007</v>
      </c>
      <c r="JJ40" s="420">
        <v>75.312946214615863</v>
      </c>
      <c r="JK40" s="420">
        <v>103.43118150183099</v>
      </c>
      <c r="JL40" s="420">
        <v>142.75223703471036</v>
      </c>
      <c r="JM40" s="420">
        <v>197.88686820730115</v>
      </c>
      <c r="JN40" s="420">
        <v>275.38008096276991</v>
      </c>
      <c r="JO40" s="420">
        <v>384.53210851242306</v>
      </c>
      <c r="JP40" s="420">
        <v>538.57039802337363</v>
      </c>
      <c r="JQ40" s="420">
        <v>756.32337297388335</v>
      </c>
      <c r="JR40" s="420"/>
      <c r="JS40" s="420">
        <v>39.248026287709472</v>
      </c>
      <c r="JT40" s="420">
        <v>44.291917083531324</v>
      </c>
      <c r="JU40" s="420">
        <v>49.83197622305223</v>
      </c>
      <c r="JV40" s="420">
        <v>55.918117357400142</v>
      </c>
      <c r="JW40" s="420">
        <v>62.605345103820078</v>
      </c>
      <c r="JX40" s="420">
        <v>69.95427890135521</v>
      </c>
      <c r="JY40" s="420">
        <v>78.03173108169166</v>
      </c>
      <c r="JZ40" s="420">
        <v>86.911344787282175</v>
      </c>
      <c r="KA40" s="420">
        <v>96.67429795541571</v>
      </c>
      <c r="KB40" s="420">
        <v>107.41008023463444</v>
      </c>
      <c r="KC40" s="420">
        <v>119.21735041520742</v>
      </c>
      <c r="KD40" s="420">
        <v>132.20488274531522</v>
      </c>
      <c r="KE40" s="420">
        <v>146.49261137696678</v>
      </c>
      <c r="KF40" s="420">
        <v>162.21278314907661</v>
      </c>
      <c r="KG40" s="420">
        <v>179.51122997908027</v>
      </c>
      <c r="KH40" s="420">
        <v>198.5487733094669</v>
      </c>
      <c r="KI40" s="420">
        <v>219.50277435325324</v>
      </c>
      <c r="KJ40" s="420">
        <v>239.76999387628263</v>
      </c>
      <c r="KK40" s="420">
        <v>259.62588287930919</v>
      </c>
      <c r="KL40" s="420">
        <v>279.98359250074071</v>
      </c>
      <c r="KM40" s="420">
        <v>300.28938762405437</v>
      </c>
      <c r="KN40" s="420">
        <v>319.6825227526507</v>
      </c>
      <c r="KO40" s="420">
        <v>336.85843687069939</v>
      </c>
      <c r="KP40" s="420">
        <v>349.87313488376503</v>
      </c>
      <c r="KQ40" s="420">
        <v>355.86355748137123</v>
      </c>
      <c r="KR40" s="420">
        <v>350.64791979225799</v>
      </c>
      <c r="KS40" s="420">
        <v>328.15451834116897</v>
      </c>
      <c r="KT40" s="420">
        <v>279.60535555493641</v>
      </c>
      <c r="KU40" s="420">
        <v>192.34923320661608</v>
      </c>
      <c r="KV40" s="420">
        <v>48.193599036470005</v>
      </c>
      <c r="KW40" s="420"/>
      <c r="KX40" s="420">
        <v>290.64625981367857</v>
      </c>
      <c r="KY40" s="420">
        <v>318.06845044337069</v>
      </c>
      <c r="KZ40" s="420">
        <v>348.18816634791847</v>
      </c>
      <c r="LA40" s="420">
        <v>381.27677376256645</v>
      </c>
      <c r="LB40" s="420">
        <v>417.63331704823679</v>
      </c>
      <c r="LC40" s="420">
        <v>457.58736674493821</v>
      </c>
      <c r="LD40" s="420">
        <v>501.50216237748737</v>
      </c>
      <c r="LE40" s="420">
        <v>549.77808063377506</v>
      </c>
      <c r="LF40" s="420">
        <v>602.85646272465738</v>
      </c>
      <c r="LG40" s="420">
        <v>661.22383825615827</v>
      </c>
      <c r="LH40" s="420">
        <v>725.41658683353842</v>
      </c>
      <c r="LI40" s="420">
        <v>796.02608291155286</v>
      </c>
      <c r="LJ40" s="420">
        <v>873.70437414795776</v>
      </c>
      <c r="LK40" s="420">
        <v>959.17044875516206</v>
      </c>
      <c r="LL40" s="420">
        <v>1053.2171531292745</v>
      </c>
      <c r="LM40" s="420">
        <v>1156.7188274239161</v>
      </c>
      <c r="LN40" s="420">
        <v>1270.639733791171</v>
      </c>
      <c r="LO40" s="420">
        <v>1396.0433598034147</v>
      </c>
      <c r="LP40" s="420">
        <v>1534.1026881745909</v>
      </c>
      <c r="LQ40" s="420">
        <v>1686.1115334027954</v>
      </c>
      <c r="LR40" s="420">
        <v>1853.497056451461</v>
      </c>
      <c r="LS40" s="420">
        <v>2037.833580178017</v>
      </c>
      <c r="LT40" s="420">
        <v>2240.8578410207101</v>
      </c>
      <c r="LU40" s="420">
        <v>2464.4858265934936</v>
      </c>
      <c r="LV40" s="420">
        <v>2710.8313644541795</v>
      </c>
      <c r="LW40" s="420">
        <v>2982.2266445582313</v>
      </c>
      <c r="LX40" s="420">
        <v>3281.2448769583352</v>
      </c>
      <c r="LY40" s="420">
        <v>3610.7253073484326</v>
      </c>
      <c r="LZ40" s="420">
        <v>3973.8008362862602</v>
      </c>
      <c r="MA40" s="420">
        <v>4373.9285135923137</v>
      </c>
      <c r="MB40" s="420"/>
      <c r="MC40" s="426">
        <v>7.6088464251423141E-2</v>
      </c>
      <c r="MD40" s="426">
        <v>7.6088464251423141E-2</v>
      </c>
      <c r="ME40" s="426">
        <v>7.6088464251423141E-2</v>
      </c>
      <c r="MF40" s="426">
        <v>7.6088464251423141E-2</v>
      </c>
      <c r="MG40" s="426">
        <v>7.6088464251423141E-2</v>
      </c>
      <c r="MH40" s="426">
        <v>7.6088464251423141E-2</v>
      </c>
      <c r="MI40" s="426">
        <v>7.6088464251423141E-2</v>
      </c>
      <c r="MJ40" s="426">
        <v>7.6088464251423141E-2</v>
      </c>
      <c r="MK40" s="426">
        <v>7.6088464251423141E-2</v>
      </c>
      <c r="ML40" s="426">
        <v>7.6088464251423141E-2</v>
      </c>
      <c r="MM40" s="426">
        <v>7.6088464251423141E-2</v>
      </c>
      <c r="MN40" s="426">
        <v>7.6088464251423141E-2</v>
      </c>
      <c r="MO40" s="426">
        <v>7.6088464251423141E-2</v>
      </c>
      <c r="MP40" s="426">
        <v>7.6088464251423141E-2</v>
      </c>
      <c r="MQ40" s="426">
        <v>7.6088464251423141E-2</v>
      </c>
      <c r="MR40" s="426">
        <v>7.6088464251423141E-2</v>
      </c>
      <c r="MS40" s="426">
        <v>7.6088464251423141E-2</v>
      </c>
      <c r="MT40" s="426">
        <v>9.1073122803744272E-2</v>
      </c>
      <c r="MU40" s="426">
        <v>0.12072282064894223</v>
      </c>
      <c r="MV40" s="426">
        <v>0.16142277166193686</v>
      </c>
      <c r="MW40" s="426">
        <v>0.21754300755597356</v>
      </c>
      <c r="MX40" s="426">
        <v>0.29524216980577622</v>
      </c>
      <c r="MY40" s="426">
        <v>0.40321496445518012</v>
      </c>
      <c r="MZ40" s="426">
        <v>0.55375605747746515</v>
      </c>
      <c r="NA40" s="426">
        <v>0.764275480842597</v>
      </c>
      <c r="NB40" s="426">
        <v>1.0594585730715835</v>
      </c>
      <c r="NC40" s="426">
        <v>1.4743463791822693</v>
      </c>
      <c r="ND40" s="426">
        <v>2.0587310450433822</v>
      </c>
      <c r="NE40" s="426">
        <v>2.8834304699324451</v>
      </c>
      <c r="NF40" s="426">
        <v>4.0492493957314215</v>
      </c>
      <c r="NG40" s="420"/>
      <c r="NH40" s="420">
        <v>290.57017134942714</v>
      </c>
      <c r="NI40" s="420">
        <v>317.99236197911927</v>
      </c>
      <c r="NJ40" s="420">
        <v>348.11207788366704</v>
      </c>
      <c r="NK40" s="420">
        <v>381.20068529831502</v>
      </c>
      <c r="NL40" s="420">
        <v>417.55722858398536</v>
      </c>
      <c r="NM40" s="420">
        <v>457.51127828068678</v>
      </c>
      <c r="NN40" s="420">
        <v>501.42607391323594</v>
      </c>
      <c r="NO40" s="420">
        <v>549.70199216952369</v>
      </c>
      <c r="NP40" s="420">
        <v>602.78037426040601</v>
      </c>
      <c r="NQ40" s="420">
        <v>661.1477497919069</v>
      </c>
      <c r="NR40" s="420">
        <v>725.34049836928705</v>
      </c>
      <c r="NS40" s="420">
        <v>795.94999444730149</v>
      </c>
      <c r="NT40" s="420">
        <v>873.62828568370639</v>
      </c>
      <c r="NU40" s="420">
        <v>959.09436029091069</v>
      </c>
      <c r="NV40" s="420">
        <v>1053.1410646650231</v>
      </c>
      <c r="NW40" s="420">
        <v>1156.6427389596647</v>
      </c>
      <c r="NX40" s="420">
        <v>1270.5636453269196</v>
      </c>
      <c r="NY40" s="420">
        <v>1395.952286680611</v>
      </c>
      <c r="NZ40" s="420">
        <v>1533.9819653539419</v>
      </c>
      <c r="OA40" s="420">
        <v>1685.9501106311334</v>
      </c>
      <c r="OB40" s="420">
        <v>1853.279513443905</v>
      </c>
      <c r="OC40" s="420">
        <v>2037.5383380082112</v>
      </c>
      <c r="OD40" s="420">
        <v>2240.4546260562547</v>
      </c>
      <c r="OE40" s="420">
        <v>2463.932070536016</v>
      </c>
      <c r="OF40" s="420">
        <v>2710.0670889733369</v>
      </c>
      <c r="OG40" s="420">
        <v>2981.1671859851599</v>
      </c>
      <c r="OH40" s="420">
        <v>3279.7705305791528</v>
      </c>
      <c r="OI40" s="420">
        <v>3608.6665763033893</v>
      </c>
      <c r="OJ40" s="420">
        <v>3970.9174058163276</v>
      </c>
      <c r="OK40" s="420">
        <v>4369.879264196582</v>
      </c>
      <c r="OL40" s="420"/>
      <c r="OM40" s="420">
        <v>329.81819763713662</v>
      </c>
      <c r="ON40" s="420">
        <v>362.28427906265057</v>
      </c>
      <c r="OO40" s="420">
        <v>397.94405410671925</v>
      </c>
      <c r="OP40" s="420">
        <v>437.11880265571517</v>
      </c>
      <c r="OQ40" s="420">
        <v>480.16257368780543</v>
      </c>
      <c r="OR40" s="420">
        <v>527.46555718204195</v>
      </c>
      <c r="OS40" s="420">
        <v>579.45780499492764</v>
      </c>
      <c r="OT40" s="420">
        <v>636.61333695680582</v>
      </c>
      <c r="OU40" s="420">
        <v>699.45467221582169</v>
      </c>
      <c r="OV40" s="420">
        <v>768.5578300265413</v>
      </c>
      <c r="OW40" s="420">
        <v>844.55784878449447</v>
      </c>
      <c r="OX40" s="420">
        <v>928.15487719261671</v>
      </c>
      <c r="OY40" s="420">
        <v>1020.1208970606732</v>
      </c>
      <c r="OZ40" s="420">
        <v>1121.3071434399874</v>
      </c>
      <c r="PA40" s="420">
        <v>1232.6522946441034</v>
      </c>
      <c r="PB40" s="420">
        <v>1355.1915122691316</v>
      </c>
      <c r="PC40" s="420">
        <v>1490.0664196801729</v>
      </c>
      <c r="PD40" s="420">
        <v>1635.7222805568936</v>
      </c>
      <c r="PE40" s="420">
        <v>1793.6078482332509</v>
      </c>
      <c r="PF40" s="420">
        <v>1965.9337031318742</v>
      </c>
      <c r="PG40" s="420">
        <v>2153.5689010679594</v>
      </c>
      <c r="PH40" s="420">
        <v>2357.2208607608618</v>
      </c>
      <c r="PI40" s="420">
        <v>2577.313062926954</v>
      </c>
      <c r="PJ40" s="420">
        <v>2813.805205419781</v>
      </c>
      <c r="PK40" s="420">
        <v>3065.930646454708</v>
      </c>
      <c r="PL40" s="420">
        <v>3331.815105777418</v>
      </c>
      <c r="PM40" s="420">
        <v>3607.9250489203218</v>
      </c>
      <c r="PN40" s="420">
        <v>3888.2719318583258</v>
      </c>
      <c r="PO40" s="420">
        <v>4163.2666390229433</v>
      </c>
      <c r="PP40" s="420">
        <v>4418.072863233052</v>
      </c>
      <c r="PQ40" s="420"/>
      <c r="PR40" s="420">
        <v>32.489938344490511</v>
      </c>
      <c r="PS40" s="420">
        <v>35.555332282127026</v>
      </c>
      <c r="PT40" s="420">
        <v>38.922269511319776</v>
      </c>
      <c r="PU40" s="420">
        <v>42.621084749802854</v>
      </c>
      <c r="PV40" s="420">
        <v>46.685206718987985</v>
      </c>
      <c r="PW40" s="420">
        <v>51.151476514067042</v>
      </c>
      <c r="PX40" s="420">
        <v>56.060498923049977</v>
      </c>
      <c r="PY40" s="420">
        <v>61.457030117622793</v>
      </c>
      <c r="PZ40" s="420">
        <v>67.390405495181781</v>
      </c>
      <c r="QA40" s="420">
        <v>73.915011845058245</v>
      </c>
      <c r="QB40" s="420">
        <v>81.09080844667109</v>
      </c>
      <c r="QC40" s="420">
        <v>88.983902187429592</v>
      </c>
      <c r="QD40" s="420">
        <v>97.667182318383368</v>
      </c>
      <c r="QE40" s="420">
        <v>107.22102105112269</v>
      </c>
      <c r="QF40" s="420">
        <v>117.73404684603996</v>
      </c>
      <c r="QG40" s="420">
        <v>129.30399795616324</v>
      </c>
      <c r="QH40" s="420">
        <v>142.03866457940956</v>
      </c>
      <c r="QI40" s="420">
        <v>156.05692884307228</v>
      </c>
      <c r="QJ40" s="420">
        <v>171.48991280624733</v>
      </c>
      <c r="QK40" s="420">
        <v>188.48224572822463</v>
      </c>
      <c r="QL40" s="420">
        <v>207.19346302411481</v>
      </c>
      <c r="QM40" s="420">
        <v>227.79955062473536</v>
      </c>
      <c r="QN40" s="420">
        <v>250.49464988884949</v>
      </c>
      <c r="QO40" s="420">
        <v>275.49293979638173</v>
      </c>
      <c r="QP40" s="420">
        <v>303.03071489682543</v>
      </c>
      <c r="QQ40" s="420">
        <v>333.36867941499565</v>
      </c>
      <c r="QR40" s="420">
        <v>366.7944800455835</v>
      </c>
      <c r="QS40" s="420">
        <v>403.62550231971386</v>
      </c>
      <c r="QT40" s="420">
        <v>444.21195802413393</v>
      </c>
      <c r="QU40" s="420">
        <v>488.94029402244246</v>
      </c>
      <c r="QV40" s="424"/>
      <c r="QW40" s="420">
        <v>14.671135690693944</v>
      </c>
      <c r="QX40" s="420">
        <v>14.671135690693944</v>
      </c>
      <c r="QY40" s="420">
        <v>14.671135690693944</v>
      </c>
      <c r="QZ40" s="420">
        <v>14.671135690693944</v>
      </c>
      <c r="RA40" s="420">
        <v>14.671135690693944</v>
      </c>
      <c r="RB40" s="420">
        <v>14.671135690693944</v>
      </c>
      <c r="RC40" s="420">
        <v>14.671135690693944</v>
      </c>
      <c r="RD40" s="420">
        <v>14.671135690693944</v>
      </c>
      <c r="RE40" s="420">
        <v>14.671135690693944</v>
      </c>
      <c r="RF40" s="420">
        <v>14.671135690693944</v>
      </c>
      <c r="RG40" s="420">
        <v>14.671135690693944</v>
      </c>
      <c r="RH40" s="420">
        <v>14.671135690693944</v>
      </c>
      <c r="RI40" s="420">
        <v>14.671135690693944</v>
      </c>
      <c r="RJ40" s="420">
        <v>14.671135690693944</v>
      </c>
      <c r="RK40" s="420">
        <v>14.671135690693944</v>
      </c>
      <c r="RL40" s="420">
        <v>14.671135690693944</v>
      </c>
      <c r="RM40" s="420">
        <v>14.671135690693944</v>
      </c>
      <c r="RN40" s="420">
        <v>17.560429896624893</v>
      </c>
      <c r="RO40" s="420">
        <v>23.277390339374779</v>
      </c>
      <c r="RP40" s="420">
        <v>31.125025454510808</v>
      </c>
      <c r="RQ40" s="420">
        <v>41.945950858847198</v>
      </c>
      <c r="RR40" s="420">
        <v>56.927656215040891</v>
      </c>
      <c r="RS40" s="420">
        <v>77.746627090448058</v>
      </c>
      <c r="RT40" s="420">
        <v>106.77348187696735</v>
      </c>
      <c r="RU40" s="420">
        <v>147.36516756943715</v>
      </c>
      <c r="RV40" s="420">
        <v>204.28143263400756</v>
      </c>
      <c r="RW40" s="420">
        <v>284.27877992900625</v>
      </c>
      <c r="RX40" s="420">
        <v>396.95797266549084</v>
      </c>
      <c r="RY40" s="420">
        <v>555.9738929580127</v>
      </c>
      <c r="RZ40" s="420">
        <v>780.76339054411926</v>
      </c>
      <c r="SA40" s="420"/>
      <c r="SB40" s="420">
        <v>17.818802653796567</v>
      </c>
      <c r="SC40" s="420">
        <v>20.884196591433081</v>
      </c>
      <c r="SD40" s="420">
        <v>24.251133820625832</v>
      </c>
      <c r="SE40" s="420">
        <v>27.94994905910891</v>
      </c>
      <c r="SF40" s="420">
        <v>32.01407102829404</v>
      </c>
      <c r="SG40" s="420">
        <v>36.480340823373098</v>
      </c>
      <c r="SH40" s="420">
        <v>41.389363232356033</v>
      </c>
      <c r="SI40" s="420">
        <v>46.785894426928849</v>
      </c>
      <c r="SJ40" s="420">
        <v>52.719269804487837</v>
      </c>
      <c r="SK40" s="420">
        <v>59.243876154364301</v>
      </c>
      <c r="SL40" s="420">
        <v>66.419672755977146</v>
      </c>
      <c r="SM40" s="420">
        <v>74.312766496735648</v>
      </c>
      <c r="SN40" s="420">
        <v>82.996046627689424</v>
      </c>
      <c r="SO40" s="420">
        <v>92.549885360428746</v>
      </c>
      <c r="SP40" s="420">
        <v>103.06291115534601</v>
      </c>
      <c r="SQ40" s="420">
        <v>114.6328622654693</v>
      </c>
      <c r="SR40" s="420">
        <v>127.36752888871561</v>
      </c>
      <c r="SS40" s="420">
        <v>138.49649894644739</v>
      </c>
      <c r="ST40" s="420">
        <v>148.21252246687254</v>
      </c>
      <c r="SU40" s="420">
        <v>157.35722027371381</v>
      </c>
      <c r="SV40" s="420">
        <v>165.24751216526761</v>
      </c>
      <c r="SW40" s="420">
        <v>170.87189440969448</v>
      </c>
      <c r="SX40" s="420">
        <v>172.74802279840145</v>
      </c>
      <c r="SY40" s="420">
        <v>168.71945791941437</v>
      </c>
      <c r="SZ40" s="420">
        <v>155.66554732738828</v>
      </c>
      <c r="TA40" s="420">
        <v>129.0872467809881</v>
      </c>
      <c r="TB40" s="420">
        <v>82.51570011657725</v>
      </c>
      <c r="TC40" s="420">
        <v>6.6675296542230171</v>
      </c>
      <c r="TD40" s="420">
        <v>-111.76193493387876</v>
      </c>
      <c r="TE40" s="420">
        <v>-291.8230965216768</v>
      </c>
      <c r="TF40" s="420"/>
      <c r="TG40" s="420">
        <v>3.8617086856471472</v>
      </c>
      <c r="TH40" s="420">
        <v>4.2260571269518508</v>
      </c>
      <c r="TI40" s="420">
        <v>4.6262465826578261</v>
      </c>
      <c r="TJ40" s="420">
        <v>5.0658825949396498</v>
      </c>
      <c r="TK40" s="420">
        <v>5.5489384549269323</v>
      </c>
      <c r="TL40" s="420">
        <v>6.0797930437299605</v>
      </c>
      <c r="TM40" s="420">
        <v>6.6632725897297931</v>
      </c>
      <c r="TN40" s="420">
        <v>7.3046967489720513</v>
      </c>
      <c r="TO40" s="420">
        <v>8.0099294578734508</v>
      </c>
      <c r="TP40" s="420">
        <v>8.7854350542396897</v>
      </c>
      <c r="TQ40" s="420">
        <v>9.6383402142639376</v>
      </c>
      <c r="TR40" s="420">
        <v>10.576502310237352</v>
      </c>
      <c r="TS40" s="420">
        <v>11.608584856718934</v>
      </c>
      <c r="TT40" s="420">
        <v>12.744140782504434</v>
      </c>
      <c r="TU40" s="420">
        <v>13.993704342588842</v>
      </c>
      <c r="TV40" s="420">
        <v>15.368892569194157</v>
      </c>
      <c r="TW40" s="420">
        <v>16.882517254670073</v>
      </c>
      <c r="TX40" s="420">
        <v>18.548708562597344</v>
      </c>
      <c r="TY40" s="420">
        <v>20.383051477752574</v>
      </c>
      <c r="TZ40" s="420">
        <v>22.402736431858841</v>
      </c>
      <c r="UA40" s="420">
        <v>24.626725581497325</v>
      </c>
      <c r="UB40" s="420">
        <v>27.075936368565994</v>
      </c>
      <c r="UC40" s="420">
        <v>29.773444163766712</v>
      </c>
      <c r="UD40" s="420">
        <v>32.7447059814615</v>
      </c>
      <c r="UE40" s="420">
        <v>36.017807461717602</v>
      </c>
      <c r="UF40" s="420">
        <v>39.623735544512499</v>
      </c>
      <c r="UG40" s="420">
        <v>43.596679514156563</v>
      </c>
      <c r="UH40" s="420">
        <v>47.974363371515793</v>
      </c>
      <c r="UI40" s="420">
        <v>52.798412800343641</v>
      </c>
      <c r="UJ40" s="420">
        <v>58.114760335010558</v>
      </c>
      <c r="UK40" s="420"/>
      <c r="UL40" s="420">
        <v>2.0676935501065605</v>
      </c>
      <c r="UM40" s="420">
        <v>2.0676935501065605</v>
      </c>
      <c r="UN40" s="420">
        <v>2.0676935501065605</v>
      </c>
      <c r="UO40" s="420">
        <v>2.0676935501065605</v>
      </c>
      <c r="UP40" s="420">
        <v>2.0676935501065605</v>
      </c>
      <c r="UQ40" s="420">
        <v>2.0676935501065605</v>
      </c>
      <c r="UR40" s="420">
        <v>2.0676935501065605</v>
      </c>
      <c r="US40" s="420">
        <v>2.0676935501065605</v>
      </c>
      <c r="UT40" s="420">
        <v>2.0676935501065605</v>
      </c>
      <c r="UU40" s="420">
        <v>2.0676935501065605</v>
      </c>
      <c r="UV40" s="420">
        <v>2.0676935501065605</v>
      </c>
      <c r="UW40" s="420">
        <v>2.0676935501065605</v>
      </c>
      <c r="UX40" s="420">
        <v>2.0676935501065605</v>
      </c>
      <c r="UY40" s="420">
        <v>2.0676935501065605</v>
      </c>
      <c r="UZ40" s="420">
        <v>2.0676935501065605</v>
      </c>
      <c r="VA40" s="420">
        <v>2.0676935501065605</v>
      </c>
      <c r="VB40" s="420">
        <v>2.0676935501065605</v>
      </c>
      <c r="VC40" s="420">
        <v>2.4748995851344522</v>
      </c>
      <c r="VD40" s="420">
        <v>3.2806260457782881</v>
      </c>
      <c r="VE40" s="420">
        <v>4.3866416163008326</v>
      </c>
      <c r="VF40" s="420">
        <v>5.9117013074141012</v>
      </c>
      <c r="VG40" s="420">
        <v>8.0231653540760117</v>
      </c>
      <c r="VH40" s="420">
        <v>10.957311197075818</v>
      </c>
      <c r="VI40" s="420">
        <v>15.048244693112947</v>
      </c>
      <c r="VJ40" s="420">
        <v>20.769081066231013</v>
      </c>
      <c r="VK40" s="420">
        <v>28.790640995283859</v>
      </c>
      <c r="VL40" s="420">
        <v>40.065160058755175</v>
      </c>
      <c r="VM40" s="420">
        <v>55.945732971745727</v>
      </c>
      <c r="VN40" s="420">
        <v>78.356826406159627</v>
      </c>
      <c r="VO40" s="420">
        <v>110.03779535700311</v>
      </c>
      <c r="VP40" s="420"/>
      <c r="VQ40" s="420">
        <v>1.7940151355405867</v>
      </c>
      <c r="VR40" s="420">
        <v>2.1583635768452902</v>
      </c>
      <c r="VS40" s="420">
        <v>2.5585530325512655</v>
      </c>
      <c r="VT40" s="420">
        <v>2.9981890448330892</v>
      </c>
      <c r="VU40" s="420">
        <v>3.4812449048203717</v>
      </c>
      <c r="VV40" s="420">
        <v>4.0120994936234</v>
      </c>
      <c r="VW40" s="420">
        <v>4.5955790396232326</v>
      </c>
      <c r="VX40" s="420">
        <v>5.2370031988654908</v>
      </c>
      <c r="VY40" s="420">
        <v>5.9422359077668903</v>
      </c>
      <c r="VZ40" s="420">
        <v>6.7177415041331292</v>
      </c>
      <c r="WA40" s="420">
        <v>7.5706466641573771</v>
      </c>
      <c r="WB40" s="420">
        <v>8.5088087601307905</v>
      </c>
      <c r="WC40" s="420">
        <v>9.5408913066123731</v>
      </c>
      <c r="WD40" s="420">
        <v>10.676447232397873</v>
      </c>
      <c r="WE40" s="420">
        <v>11.92601079248228</v>
      </c>
      <c r="WF40" s="420">
        <v>13.301199019087598</v>
      </c>
      <c r="WG40" s="420">
        <v>14.814823704563512</v>
      </c>
      <c r="WH40" s="420">
        <v>16.073808977462892</v>
      </c>
      <c r="WI40" s="420">
        <v>17.102425431974286</v>
      </c>
      <c r="WJ40" s="420">
        <v>18.016094815558009</v>
      </c>
      <c r="WK40" s="420">
        <v>18.715024274083223</v>
      </c>
      <c r="WL40" s="420">
        <v>19.052771014489984</v>
      </c>
      <c r="WM40" s="420">
        <v>18.816132966690894</v>
      </c>
      <c r="WN40" s="420">
        <v>17.696461288348551</v>
      </c>
      <c r="WO40" s="420">
        <v>15.248726395486589</v>
      </c>
      <c r="WP40" s="420">
        <v>10.83309454922864</v>
      </c>
      <c r="WQ40" s="420">
        <v>3.5315194554013871</v>
      </c>
      <c r="WR40" s="420">
        <v>-7.9713696002299343</v>
      </c>
      <c r="WS40" s="420">
        <v>-25.558413605815986</v>
      </c>
      <c r="WT40" s="420">
        <v>-51.923035021992547</v>
      </c>
      <c r="WU40" s="420"/>
      <c r="WV40" s="420">
        <v>420.82347100675872</v>
      </c>
      <c r="WW40" s="420">
        <v>460.52775431938011</v>
      </c>
      <c r="WX40" s="420">
        <v>504.13775432700021</v>
      </c>
      <c r="WY40" s="420">
        <v>552.04637916854654</v>
      </c>
      <c r="WZ40" s="420">
        <v>604.68661183175459</v>
      </c>
      <c r="XA40" s="420">
        <v>662.53563381786569</v>
      </c>
      <c r="XB40" s="420">
        <v>726.11937557490319</v>
      </c>
      <c r="XC40" s="420">
        <v>796.01753803422082</v>
      </c>
      <c r="XD40" s="420">
        <v>872.86913420210954</v>
      </c>
      <c r="XE40" s="420">
        <v>957.37860485714953</v>
      </c>
      <c r="XF40" s="420">
        <v>1050.3225680346379</v>
      </c>
      <c r="XG40" s="420">
        <v>1152.5572681977733</v>
      </c>
      <c r="XH40" s="420">
        <v>1265.0267978622296</v>
      </c>
      <c r="XI40" s="420">
        <v>1388.7721720245627</v>
      </c>
      <c r="XJ40" s="420">
        <v>1524.9413441199881</v>
      </c>
      <c r="XK40" s="420">
        <v>1674.8002614843608</v>
      </c>
      <c r="XL40" s="420">
        <v>1839.7450685100453</v>
      </c>
      <c r="XM40" s="420">
        <v>2021.3155769663947</v>
      </c>
      <c r="XN40" s="420">
        <v>2221.2101354144024</v>
      </c>
      <c r="XO40" s="420">
        <v>2441.3020434047894</v>
      </c>
      <c r="XP40" s="420">
        <v>2683.6576713450127</v>
      </c>
      <c r="XQ40" s="420">
        <v>2950.5564637040056</v>
      </c>
      <c r="XR40" s="420">
        <v>3244.513021759059</v>
      </c>
      <c r="XS40" s="420">
        <v>3568.3014825612618</v>
      </c>
      <c r="XT40" s="420">
        <v>3924.9824334051432</v>
      </c>
      <c r="XU40" s="420">
        <v>4317.9326260601383</v>
      </c>
      <c r="XV40" s="420">
        <v>4750.8777826005471</v>
      </c>
      <c r="XW40" s="420">
        <v>5227.9288151321416</v>
      </c>
      <c r="XX40" s="420">
        <v>5753.6218153557793</v>
      </c>
      <c r="XY40" s="420">
        <v>6332.9622070668211</v>
      </c>
      <c r="XZ40" s="420"/>
      <c r="YA40" s="420">
        <v>0.11016763694252993</v>
      </c>
      <c r="YB40" s="420">
        <v>0.11016763694252993</v>
      </c>
      <c r="YC40" s="420">
        <v>0.11016763694252993</v>
      </c>
      <c r="YD40" s="420">
        <v>0.11016763694252993</v>
      </c>
      <c r="YE40" s="420">
        <v>0.11016763694252993</v>
      </c>
      <c r="YF40" s="420">
        <v>0.11016763694252993</v>
      </c>
      <c r="YG40" s="420">
        <v>0.11016763694252993</v>
      </c>
      <c r="YH40" s="420">
        <v>0.11016763694252993</v>
      </c>
      <c r="YI40" s="420">
        <v>0.11016763694252993</v>
      </c>
      <c r="YJ40" s="420">
        <v>0.11016763694252993</v>
      </c>
      <c r="YK40" s="420">
        <v>0.11016763694252993</v>
      </c>
      <c r="YL40" s="420">
        <v>0.11016763694252993</v>
      </c>
      <c r="YM40" s="420">
        <v>0.11016763694252993</v>
      </c>
      <c r="YN40" s="420">
        <v>0.11016763694252993</v>
      </c>
      <c r="YO40" s="420">
        <v>0.11016763694252993</v>
      </c>
      <c r="YP40" s="420">
        <v>0.11016763694252993</v>
      </c>
      <c r="YQ40" s="420">
        <v>0.11016763694252993</v>
      </c>
      <c r="YR40" s="420">
        <v>0.13186375657565833</v>
      </c>
      <c r="YS40" s="420">
        <v>0.17479322268857683</v>
      </c>
      <c r="YT40" s="420">
        <v>0.2337222268535476</v>
      </c>
      <c r="YU40" s="420">
        <v>0.31497808914397007</v>
      </c>
      <c r="YV40" s="420">
        <v>0.42747783771544795</v>
      </c>
      <c r="YW40" s="420">
        <v>0.58381044026739637</v>
      </c>
      <c r="YX40" s="420">
        <v>0.80177720624402105</v>
      </c>
      <c r="YY40" s="420">
        <v>1.1065859263412572</v>
      </c>
      <c r="YZ40" s="420">
        <v>1.5339782262935864</v>
      </c>
      <c r="ZA40" s="420">
        <v>2.1346896435256655</v>
      </c>
      <c r="ZB40" s="420">
        <v>2.9808136695098617</v>
      </c>
      <c r="ZC40" s="420">
        <v>4.174886749072539</v>
      </c>
      <c r="ZD40" s="420">
        <v>5.862862941281592</v>
      </c>
      <c r="ZE40" s="420"/>
      <c r="ZF40" s="420">
        <v>420.71330336981617</v>
      </c>
      <c r="ZG40" s="420">
        <v>460.41758668243756</v>
      </c>
      <c r="ZH40" s="420">
        <v>504.02758669005766</v>
      </c>
      <c r="ZI40" s="420">
        <v>551.93621153160404</v>
      </c>
      <c r="ZJ40" s="420">
        <v>604.5764441948121</v>
      </c>
      <c r="ZK40" s="420">
        <v>662.42546618092319</v>
      </c>
      <c r="ZL40" s="420">
        <v>726.0092079379607</v>
      </c>
      <c r="ZM40" s="420">
        <v>795.90737039727833</v>
      </c>
      <c r="ZN40" s="420">
        <v>872.75896656516704</v>
      </c>
      <c r="ZO40" s="420">
        <v>957.26843722020703</v>
      </c>
      <c r="ZP40" s="420">
        <v>1050.2124003976953</v>
      </c>
      <c r="ZQ40" s="420">
        <v>1152.4471005608307</v>
      </c>
      <c r="ZR40" s="420">
        <v>1264.916630225287</v>
      </c>
      <c r="ZS40" s="420">
        <v>1388.6620043876201</v>
      </c>
      <c r="ZT40" s="420">
        <v>1524.8311764830455</v>
      </c>
      <c r="ZU40" s="420">
        <v>1674.6900938474182</v>
      </c>
      <c r="ZV40" s="420">
        <v>1839.6349008731027</v>
      </c>
      <c r="ZW40" s="420">
        <v>2021.183713209819</v>
      </c>
      <c r="ZX40" s="420">
        <v>2221.0353421917139</v>
      </c>
      <c r="ZY40" s="420">
        <v>2441.068321177936</v>
      </c>
      <c r="ZZ40" s="420">
        <v>2683.3426932558687</v>
      </c>
      <c r="AAA40" s="420">
        <v>2950.1289858662903</v>
      </c>
      <c r="AAB40" s="420">
        <v>3243.9292113187917</v>
      </c>
      <c r="AAC40" s="420">
        <v>3567.4997053550178</v>
      </c>
      <c r="AAD40" s="420">
        <v>3923.8758474788019</v>
      </c>
      <c r="AAE40" s="420">
        <v>4316.3986478338447</v>
      </c>
      <c r="AAF40" s="420">
        <v>4748.7430929570219</v>
      </c>
      <c r="AAG40" s="420">
        <v>5224.9480014626315</v>
      </c>
      <c r="AAH40" s="420">
        <v>5749.4469286067069</v>
      </c>
      <c r="AAI40" s="420">
        <v>6327.0993441255396</v>
      </c>
      <c r="AAJ40" s="420"/>
      <c r="AAK40" s="420">
        <v>770.14431879629001</v>
      </c>
      <c r="AAL40" s="420">
        <v>845.74442591336651</v>
      </c>
      <c r="AAM40" s="420">
        <v>928.78132764995405</v>
      </c>
      <c r="AAN40" s="420">
        <v>1020.0031522912612</v>
      </c>
      <c r="AAO40" s="420">
        <v>1120.234333815732</v>
      </c>
      <c r="AAP40" s="420">
        <v>1230.3834636799616</v>
      </c>
      <c r="AAQ40" s="420">
        <v>1351.4519552048675</v>
      </c>
      <c r="AAR40" s="420">
        <v>1484.5436049798786</v>
      </c>
      <c r="AAS40" s="420">
        <v>1630.8751444932434</v>
      </c>
      <c r="AAT40" s="420">
        <v>1791.7878849052458</v>
      </c>
      <c r="AAU40" s="420">
        <v>1968.7605686023244</v>
      </c>
      <c r="AAV40" s="420">
        <v>2163.4235530103138</v>
      </c>
      <c r="AAW40" s="420">
        <v>2377.574465220262</v>
      </c>
      <c r="AAX40" s="420">
        <v>2613.1954804204343</v>
      </c>
      <c r="AAY40" s="420">
        <v>2872.4723930749769</v>
      </c>
      <c r="AAZ40" s="420">
        <v>3157.815667401107</v>
      </c>
      <c r="ABA40" s="420">
        <v>3471.8836731465544</v>
      </c>
      <c r="ABB40" s="420">
        <v>3811.4763016906227</v>
      </c>
      <c r="ABC40" s="420">
        <v>4179.958138323811</v>
      </c>
      <c r="ABD40" s="420">
        <v>4582.3753393990819</v>
      </c>
      <c r="ABE40" s="420">
        <v>5020.874130763179</v>
      </c>
      <c r="ABF40" s="420">
        <v>5497.2745120513373</v>
      </c>
      <c r="ABG40" s="420">
        <v>6012.8064300108381</v>
      </c>
      <c r="ABH40" s="420">
        <v>6567.7208299825616</v>
      </c>
      <c r="ABI40" s="420">
        <v>7160.7207676563849</v>
      </c>
      <c r="ABJ40" s="420">
        <v>7788.1340949414789</v>
      </c>
      <c r="ABK40" s="420">
        <v>8442.7153614493218</v>
      </c>
      <c r="ABL40" s="420">
        <v>9111.9160933749499</v>
      </c>
      <c r="ABM40" s="420">
        <v>9775.3932190899559</v>
      </c>
      <c r="ABN40" s="420">
        <v>10401.426075814921</v>
      </c>
      <c r="ABQ40" s="344"/>
      <c r="ABR40" s="344"/>
      <c r="ABS40" s="344"/>
      <c r="ABT40" s="344"/>
      <c r="ABU40" s="344"/>
      <c r="ABV40" s="344"/>
      <c r="ABW40" s="344"/>
      <c r="ABX40" s="344"/>
      <c r="ABY40" s="344"/>
      <c r="ABZ40" s="344"/>
      <c r="ACA40" s="344"/>
    </row>
    <row r="41" spans="4:755" hidden="1" outlineLevel="1" x14ac:dyDescent="0.25">
      <c r="D41" s="431" t="b">
        <v>1</v>
      </c>
      <c r="E41" s="416"/>
      <c r="F41" s="417">
        <v>471</v>
      </c>
      <c r="G41" s="417">
        <v>22005283</v>
      </c>
      <c r="H41" s="417" t="s">
        <v>1756</v>
      </c>
      <c r="I41" s="417" t="s">
        <v>253</v>
      </c>
      <c r="J41" s="417">
        <v>11</v>
      </c>
      <c r="K41" s="417" t="s">
        <v>306</v>
      </c>
      <c r="L41" s="417" t="s">
        <v>300</v>
      </c>
      <c r="M41" s="417" t="s">
        <v>253</v>
      </c>
      <c r="N41" s="417" t="s">
        <v>301</v>
      </c>
      <c r="O41" s="417" t="s">
        <v>1760</v>
      </c>
      <c r="P41" s="417" t="s">
        <v>1761</v>
      </c>
      <c r="Q41" s="417" t="s">
        <v>302</v>
      </c>
      <c r="R41" s="417" t="s">
        <v>298</v>
      </c>
      <c r="S41" s="418"/>
      <c r="T41" s="417">
        <v>3.3587260147591502E-2</v>
      </c>
      <c r="U41" s="417">
        <v>2190</v>
      </c>
      <c r="V41" s="418"/>
      <c r="W41" s="419">
        <v>9.9</v>
      </c>
      <c r="X41" s="417">
        <v>8.8018665792934641E-3</v>
      </c>
      <c r="Y41" s="417">
        <v>8.3023539161150616E-4</v>
      </c>
      <c r="Z41" s="417">
        <v>7.9716311876819584E-3</v>
      </c>
      <c r="AA41" s="420">
        <v>48.866895651500386</v>
      </c>
      <c r="AB41" s="420">
        <v>265.67532531568196</v>
      </c>
      <c r="AC41" s="420">
        <v>314.54222096718235</v>
      </c>
      <c r="AD41" s="420">
        <v>29.698558463103669</v>
      </c>
      <c r="AE41" s="420">
        <v>3.5299291722914306</v>
      </c>
      <c r="AF41" s="420">
        <v>384.66833404932527</v>
      </c>
      <c r="AG41" s="418"/>
      <c r="AH41" s="419">
        <v>13.794599771382265</v>
      </c>
      <c r="AI41" s="417">
        <v>2.1906452910007958E-2</v>
      </c>
      <c r="AJ41" s="417">
        <v>2.0663244945504948E-3</v>
      </c>
      <c r="AK41" s="417">
        <v>1.9840128415457462E-2</v>
      </c>
      <c r="AL41" s="420">
        <v>121.62196947704653</v>
      </c>
      <c r="AM41" s="420">
        <v>661.22383825615827</v>
      </c>
      <c r="AN41" s="420">
        <v>782.84580773320477</v>
      </c>
      <c r="AO41" s="420">
        <v>73.915011845058245</v>
      </c>
      <c r="AP41" s="420">
        <v>8.7854350542396897</v>
      </c>
      <c r="AQ41" s="420">
        <v>957.37860485714953</v>
      </c>
      <c r="AR41" s="418"/>
      <c r="AS41" s="417">
        <v>5.1679359468684138E-3</v>
      </c>
      <c r="AT41" s="421">
        <v>2.3777645078569732E-7</v>
      </c>
      <c r="AU41" s="417">
        <v>5.167698170417628E-3</v>
      </c>
      <c r="AV41" s="420">
        <v>28.423778484824208</v>
      </c>
      <c r="AW41" s="420">
        <v>7.6088464251423141E-2</v>
      </c>
      <c r="AX41" s="420">
        <v>28.499866949075631</v>
      </c>
      <c r="AY41" s="420">
        <v>14.671135690693944</v>
      </c>
      <c r="AZ41" s="420">
        <v>2.0676935501065605</v>
      </c>
      <c r="BA41" s="420">
        <v>0.11016763694252993</v>
      </c>
      <c r="BB41" s="418"/>
      <c r="BC41" s="420">
        <v>732.4390426519027</v>
      </c>
      <c r="BD41" s="420">
        <v>1822.9248594896521</v>
      </c>
      <c r="BE41" s="420">
        <v>45.348863826818665</v>
      </c>
      <c r="BF41" s="420">
        <v>1777.5759956628335</v>
      </c>
      <c r="BG41" s="420"/>
      <c r="BH41" s="422">
        <v>3.3174243752227668E-2</v>
      </c>
      <c r="BI41" s="420"/>
      <c r="BJ41" s="423">
        <v>10.233933382094852</v>
      </c>
      <c r="BK41" s="423">
        <v>10.57913055243994</v>
      </c>
      <c r="BL41" s="423">
        <v>10.935971445874209</v>
      </c>
      <c r="BM41" s="423">
        <v>11.304848812683653</v>
      </c>
      <c r="BN41" s="423">
        <v>11.686168650874608</v>
      </c>
      <c r="BO41" s="423">
        <v>12.080350653027882</v>
      </c>
      <c r="BP41" s="423">
        <v>12.487828668225594</v>
      </c>
      <c r="BQ41" s="423">
        <v>12.909051179559093</v>
      </c>
      <c r="BR41" s="423">
        <v>13.344481797743509</v>
      </c>
      <c r="BS41" s="423">
        <v>13.794599771382265</v>
      </c>
      <c r="BT41" s="423">
        <v>14.25990051444313</v>
      </c>
      <c r="BU41" s="423">
        <v>14.740896151526377</v>
      </c>
      <c r="BV41" s="423">
        <v>15.238116081525186</v>
      </c>
      <c r="BW41" s="423">
        <v>15.752107560298688</v>
      </c>
      <c r="BX41" s="423">
        <v>16.283436302998933</v>
      </c>
      <c r="BY41" s="423">
        <v>16.832687106714747</v>
      </c>
      <c r="BZ41" s="423">
        <v>17.400464494117745</v>
      </c>
      <c r="CA41" s="423">
        <v>17.987393378818972</v>
      </c>
      <c r="CB41" s="423">
        <v>18.594119753168425</v>
      </c>
      <c r="CC41" s="423">
        <v>19.22131139925451</v>
      </c>
      <c r="CD41" s="423">
        <v>19.869658623885961</v>
      </c>
      <c r="CE41" s="423">
        <v>20.539875018365198</v>
      </c>
      <c r="CF41" s="423">
        <v>21.232698243889264</v>
      </c>
      <c r="CG41" s="423">
        <v>21.948890843442939</v>
      </c>
      <c r="CH41" s="423">
        <v>22.689241081077451</v>
      </c>
      <c r="CI41" s="423">
        <v>23.45456380949863</v>
      </c>
      <c r="CJ41" s="423">
        <v>24.245701366919381</v>
      </c>
      <c r="CK41" s="423">
        <v>25.063524504163539</v>
      </c>
      <c r="CL41" s="423">
        <v>25.908933343041575</v>
      </c>
      <c r="CM41" s="423">
        <v>26.782858367052885</v>
      </c>
      <c r="CN41" s="420"/>
      <c r="CO41" s="417">
        <v>9.6291576856485112E-3</v>
      </c>
      <c r="CP41" s="417">
        <v>1.0537659304862524E-2</v>
      </c>
      <c r="CQ41" s="417">
        <v>1.1535530373555246E-2</v>
      </c>
      <c r="CR41" s="417">
        <v>1.2631761299074154E-2</v>
      </c>
      <c r="CS41" s="417">
        <v>1.3836259469555547E-2</v>
      </c>
      <c r="CT41" s="417">
        <v>1.5159943610395354E-2</v>
      </c>
      <c r="CU41" s="417">
        <v>1.6614847905912264E-2</v>
      </c>
      <c r="CV41" s="417">
        <v>1.8214236900655448E-2</v>
      </c>
      <c r="CW41" s="417">
        <v>1.9972732300458148E-2</v>
      </c>
      <c r="CX41" s="417">
        <v>2.1906452910007958E-2</v>
      </c>
      <c r="CY41" s="417">
        <v>2.4033169072545338E-2</v>
      </c>
      <c r="CZ41" s="417">
        <v>2.6372473119586015E-2</v>
      </c>
      <c r="DA41" s="417">
        <v>2.8945967495693101E-2</v>
      </c>
      <c r="DB41" s="417">
        <v>3.1777472396852871E-2</v>
      </c>
      <c r="DC41" s="417">
        <v>3.4893254952645718E-2</v>
      </c>
      <c r="DD41" s="417">
        <v>3.8322282194044391E-2</v>
      </c>
      <c r="DE41" s="417">
        <v>4.2096500282402138E-2</v>
      </c>
      <c r="DF41" s="417">
        <v>4.6251142733325389E-2</v>
      </c>
      <c r="DG41" s="417">
        <v>5.0825070654204239E-2</v>
      </c>
      <c r="DH41" s="417">
        <v>5.586114832901775E-2</v>
      </c>
      <c r="DI41" s="417">
        <v>6.1406657831750103E-2</v>
      </c>
      <c r="DJ41" s="417">
        <v>6.7513756733780128E-2</v>
      </c>
      <c r="DK41" s="417">
        <v>7.4239983394738349E-2</v>
      </c>
      <c r="DL41" s="417">
        <v>8.1648814794752431E-2</v>
      </c>
      <c r="DM41" s="417">
        <v>8.981028238335019E-2</v>
      </c>
      <c r="DN41" s="417">
        <v>9.8801651991677217E-2</v>
      </c>
      <c r="DO41" s="417">
        <v>0.10870817448575759</v>
      </c>
      <c r="DP41" s="417">
        <v>0.11962391453551899</v>
      </c>
      <c r="DQ41" s="417">
        <v>0.13165266564411321</v>
      </c>
      <c r="DR41" s="417">
        <v>0.1449089604322939</v>
      </c>
      <c r="DS41" s="424"/>
      <c r="DT41" s="425">
        <v>9.0826956191774548E-4</v>
      </c>
      <c r="DU41" s="425">
        <v>9.9396390763553341E-4</v>
      </c>
      <c r="DV41" s="425">
        <v>1.0880880198372452E-3</v>
      </c>
      <c r="DW41" s="425">
        <v>1.1914899180080201E-3</v>
      </c>
      <c r="DX41" s="425">
        <v>1.30510411577574E-3</v>
      </c>
      <c r="DY41" s="425">
        <v>1.429960521077932E-3</v>
      </c>
      <c r="DZ41" s="425">
        <v>1.567194257429648E-3</v>
      </c>
      <c r="EA41" s="425">
        <v>1.7180565019805471E-3</v>
      </c>
      <c r="EB41" s="425">
        <v>1.8839264460145545E-3</v>
      </c>
      <c r="EC41" s="425">
        <v>2.0663244945504948E-3</v>
      </c>
      <c r="ED41" s="425">
        <v>2.2669268338548075E-3</v>
      </c>
      <c r="EE41" s="425">
        <v>2.4875815090986027E-3</v>
      </c>
      <c r="EF41" s="425">
        <v>2.730326169212368E-3</v>
      </c>
      <c r="EG41" s="425">
        <v>2.9974076523598815E-3</v>
      </c>
      <c r="EH41" s="425">
        <v>3.2913036035289831E-3</v>
      </c>
      <c r="EI41" s="425">
        <v>3.6147463356997378E-3</v>
      </c>
      <c r="EJ41" s="425">
        <v>3.9707491680974092E-3</v>
      </c>
      <c r="EK41" s="425">
        <v>4.362635499385671E-3</v>
      </c>
      <c r="EL41" s="425">
        <v>4.7940709005455965E-3</v>
      </c>
      <c r="EM41" s="425">
        <v>5.2690985418837356E-3</v>
      </c>
      <c r="EN41" s="425">
        <v>5.7921783014108158E-3</v>
      </c>
      <c r="EO41" s="425">
        <v>6.3682299380563032E-3</v>
      </c>
      <c r="EP41" s="425">
        <v>7.0026807531897188E-3</v>
      </c>
      <c r="EQ41" s="425">
        <v>7.7015182081046673E-3</v>
      </c>
      <c r="ER41" s="425">
        <v>8.4713480139193102E-3</v>
      </c>
      <c r="ES41" s="425">
        <v>9.3194582642444727E-3</v>
      </c>
      <c r="ET41" s="425">
        <v>1.0253890240494798E-2</v>
      </c>
      <c r="EU41" s="425">
        <v>1.1283516585463851E-2</v>
      </c>
      <c r="EV41" s="425">
        <v>1.2418127613394564E-2</v>
      </c>
      <c r="EW41" s="425">
        <v>1.3668526604975981E-2</v>
      </c>
      <c r="EX41" s="420"/>
      <c r="EY41" s="420">
        <v>801.28129338069652</v>
      </c>
      <c r="EZ41" s="420">
        <v>876.88140049777314</v>
      </c>
      <c r="FA41" s="420">
        <v>959.91830223436068</v>
      </c>
      <c r="FB41" s="420">
        <v>1051.1401268756676</v>
      </c>
      <c r="FC41" s="420">
        <v>1151.3713084001386</v>
      </c>
      <c r="FD41" s="420">
        <v>1261.5204382643683</v>
      </c>
      <c r="FE41" s="420">
        <v>1382.5889297892741</v>
      </c>
      <c r="FF41" s="420">
        <v>1515.6805795642852</v>
      </c>
      <c r="FG41" s="420">
        <v>1662.0121190776501</v>
      </c>
      <c r="FH41" s="420">
        <v>1822.9248594896524</v>
      </c>
      <c r="FI41" s="420">
        <v>1999.8975431867309</v>
      </c>
      <c r="FJ41" s="420">
        <v>2194.5605275947205</v>
      </c>
      <c r="FK41" s="420">
        <v>2408.7114398046683</v>
      </c>
      <c r="FL41" s="420">
        <v>2644.3324550048405</v>
      </c>
      <c r="FM41" s="420">
        <v>2903.6093676593837</v>
      </c>
      <c r="FN41" s="420">
        <v>3188.9526419855133</v>
      </c>
      <c r="FO41" s="420">
        <v>3503.0206477309612</v>
      </c>
      <c r="FP41" s="420">
        <v>3848.7453087334306</v>
      </c>
      <c r="FQ41" s="420">
        <v>4229.3604154664172</v>
      </c>
      <c r="FR41" s="420">
        <v>4648.4328789753017</v>
      </c>
      <c r="FS41" s="420">
        <v>5109.8972325424875</v>
      </c>
      <c r="FT41" s="420">
        <v>5618.093719377046</v>
      </c>
      <c r="FU41" s="420">
        <v>6177.8103399177007</v>
      </c>
      <c r="FV41" s="420">
        <v>6794.3292713181945</v>
      </c>
      <c r="FW41" s="420">
        <v>7473.4781147339472</v>
      </c>
      <c r="FX41" s="420">
        <v>8221.6864735774361</v>
      </c>
      <c r="FY41" s="420">
        <v>9046.0484184225606</v>
      </c>
      <c r="FZ41" s="420">
        <v>9954.3914522391624</v>
      </c>
      <c r="GA41" s="420">
        <v>10955.352653696507</v>
      </c>
      <c r="GB41" s="420">
        <v>12058.462747026942</v>
      </c>
      <c r="GC41" s="420"/>
      <c r="GD41" s="420">
        <v>31.137693858170191</v>
      </c>
      <c r="GE41" s="420">
        <v>31.137693858170191</v>
      </c>
      <c r="GF41" s="420">
        <v>31.137693858170191</v>
      </c>
      <c r="GG41" s="420">
        <v>31.137693858170191</v>
      </c>
      <c r="GH41" s="420">
        <v>31.137693858170191</v>
      </c>
      <c r="GI41" s="420">
        <v>31.137693858170191</v>
      </c>
      <c r="GJ41" s="420">
        <v>31.137693858170191</v>
      </c>
      <c r="GK41" s="420">
        <v>31.137693858170191</v>
      </c>
      <c r="GL41" s="420">
        <v>31.137693858170191</v>
      </c>
      <c r="GM41" s="420">
        <v>31.137693858170191</v>
      </c>
      <c r="GN41" s="420">
        <v>31.137693858170191</v>
      </c>
      <c r="GO41" s="420">
        <v>31.137693858170191</v>
      </c>
      <c r="GP41" s="420">
        <v>31.137693858170191</v>
      </c>
      <c r="GQ41" s="420">
        <v>31.137693858170191</v>
      </c>
      <c r="GR41" s="420">
        <v>31.137693858170191</v>
      </c>
      <c r="GS41" s="420">
        <v>31.137693858170191</v>
      </c>
      <c r="GT41" s="420">
        <v>31.137693858170191</v>
      </c>
      <c r="GU41" s="420">
        <v>37.269867968421863</v>
      </c>
      <c r="GV41" s="420">
        <v>49.40341835051877</v>
      </c>
      <c r="GW41" s="420">
        <v>66.059065525858472</v>
      </c>
      <c r="GX41" s="420">
        <v>89.025158240551747</v>
      </c>
      <c r="GY41" s="420">
        <v>120.82199828684558</v>
      </c>
      <c r="GZ41" s="420">
        <v>165.00772154832319</v>
      </c>
      <c r="HA41" s="420">
        <v>226.61367606086364</v>
      </c>
      <c r="HB41" s="420">
        <v>312.76457186921726</v>
      </c>
      <c r="HC41" s="420">
        <v>433.56239383028134</v>
      </c>
      <c r="HD41" s="420">
        <v>603.34699415385512</v>
      </c>
      <c r="HE41" s="420">
        <v>842.49482030612319</v>
      </c>
      <c r="HF41" s="420">
        <v>1179.9866920352122</v>
      </c>
      <c r="HG41" s="420">
        <v>1657.0749492727127</v>
      </c>
      <c r="HH41" s="420"/>
      <c r="HI41" s="420">
        <v>53.459915530121577</v>
      </c>
      <c r="HJ41" s="420">
        <v>58.50380632594343</v>
      </c>
      <c r="HK41" s="420">
        <v>64.043865465464336</v>
      </c>
      <c r="HL41" s="420">
        <v>70.130006599812248</v>
      </c>
      <c r="HM41" s="420">
        <v>76.817234346232183</v>
      </c>
      <c r="HN41" s="420">
        <v>84.166168143767308</v>
      </c>
      <c r="HO41" s="420">
        <v>92.243620324103759</v>
      </c>
      <c r="HP41" s="420">
        <v>101.12323402969427</v>
      </c>
      <c r="HQ41" s="420">
        <v>110.88618719782781</v>
      </c>
      <c r="HR41" s="420">
        <v>121.62196947704653</v>
      </c>
      <c r="HS41" s="420">
        <v>133.42923965761952</v>
      </c>
      <c r="HT41" s="420">
        <v>146.41677198772732</v>
      </c>
      <c r="HU41" s="420">
        <v>160.70450061937888</v>
      </c>
      <c r="HV41" s="420">
        <v>176.42467239148871</v>
      </c>
      <c r="HW41" s="420">
        <v>193.72311922149237</v>
      </c>
      <c r="HX41" s="420">
        <v>212.76066255187899</v>
      </c>
      <c r="HY41" s="420">
        <v>233.71466359566534</v>
      </c>
      <c r="HZ41" s="420">
        <v>256.78073455795175</v>
      </c>
      <c r="IA41" s="420">
        <v>282.17462759342345</v>
      </c>
      <c r="IB41" s="420">
        <v>310.13432000763368</v>
      </c>
      <c r="IC41" s="420">
        <v>340.92231614040156</v>
      </c>
      <c r="ID41" s="420">
        <v>374.82818850172168</v>
      </c>
      <c r="IE41" s="420">
        <v>412.17138308531526</v>
      </c>
      <c r="IF41" s="420">
        <v>453.304316385596</v>
      </c>
      <c r="IG41" s="420">
        <v>498.61579451608162</v>
      </c>
      <c r="IH41" s="420">
        <v>548.53478799955917</v>
      </c>
      <c r="II41" s="420">
        <v>603.53459930393888</v>
      </c>
      <c r="IJ41" s="420">
        <v>664.13746406735947</v>
      </c>
      <c r="IK41" s="420">
        <v>730.9196312299897</v>
      </c>
      <c r="IL41" s="420">
        <v>804.51697201035336</v>
      </c>
      <c r="IM41" s="420"/>
      <c r="IN41" s="420">
        <v>14.211889242412104</v>
      </c>
      <c r="IO41" s="420">
        <v>14.211889242412104</v>
      </c>
      <c r="IP41" s="420">
        <v>14.211889242412104</v>
      </c>
      <c r="IQ41" s="420">
        <v>14.211889242412104</v>
      </c>
      <c r="IR41" s="420">
        <v>14.211889242412104</v>
      </c>
      <c r="IS41" s="420">
        <v>14.211889242412104</v>
      </c>
      <c r="IT41" s="420">
        <v>14.211889242412104</v>
      </c>
      <c r="IU41" s="420">
        <v>14.211889242412104</v>
      </c>
      <c r="IV41" s="420">
        <v>14.211889242412104</v>
      </c>
      <c r="IW41" s="420">
        <v>14.211889242412104</v>
      </c>
      <c r="IX41" s="420">
        <v>14.211889242412104</v>
      </c>
      <c r="IY41" s="420">
        <v>14.211889242412104</v>
      </c>
      <c r="IZ41" s="420">
        <v>14.211889242412104</v>
      </c>
      <c r="JA41" s="420">
        <v>14.211889242412104</v>
      </c>
      <c r="JB41" s="420">
        <v>14.211889242412104</v>
      </c>
      <c r="JC41" s="420">
        <v>14.211889242412104</v>
      </c>
      <c r="JD41" s="420">
        <v>14.211889242412104</v>
      </c>
      <c r="JE41" s="420">
        <v>17.010740681669112</v>
      </c>
      <c r="JF41" s="420">
        <v>22.548744714114239</v>
      </c>
      <c r="JG41" s="420">
        <v>30.15072750689297</v>
      </c>
      <c r="JH41" s="420">
        <v>40.632928516347199</v>
      </c>
      <c r="JI41" s="420">
        <v>55.145665749071007</v>
      </c>
      <c r="JJ41" s="420">
        <v>75.312946214615863</v>
      </c>
      <c r="JK41" s="420">
        <v>103.43118150183099</v>
      </c>
      <c r="JL41" s="420">
        <v>142.75223703471036</v>
      </c>
      <c r="JM41" s="420">
        <v>197.88686820730115</v>
      </c>
      <c r="JN41" s="420">
        <v>275.38008096276991</v>
      </c>
      <c r="JO41" s="420">
        <v>384.53210851242306</v>
      </c>
      <c r="JP41" s="420">
        <v>538.57039802337363</v>
      </c>
      <c r="JQ41" s="420">
        <v>756.32337297388335</v>
      </c>
      <c r="JR41" s="420"/>
      <c r="JS41" s="420">
        <v>39.248026287709472</v>
      </c>
      <c r="JT41" s="420">
        <v>44.291917083531324</v>
      </c>
      <c r="JU41" s="420">
        <v>49.83197622305223</v>
      </c>
      <c r="JV41" s="420">
        <v>55.918117357400142</v>
      </c>
      <c r="JW41" s="420">
        <v>62.605345103820078</v>
      </c>
      <c r="JX41" s="420">
        <v>69.95427890135521</v>
      </c>
      <c r="JY41" s="420">
        <v>78.03173108169166</v>
      </c>
      <c r="JZ41" s="420">
        <v>86.911344787282175</v>
      </c>
      <c r="KA41" s="420">
        <v>96.67429795541571</v>
      </c>
      <c r="KB41" s="420">
        <v>107.41008023463444</v>
      </c>
      <c r="KC41" s="420">
        <v>119.21735041520742</v>
      </c>
      <c r="KD41" s="420">
        <v>132.20488274531522</v>
      </c>
      <c r="KE41" s="420">
        <v>146.49261137696678</v>
      </c>
      <c r="KF41" s="420">
        <v>162.21278314907661</v>
      </c>
      <c r="KG41" s="420">
        <v>179.51122997908027</v>
      </c>
      <c r="KH41" s="420">
        <v>198.5487733094669</v>
      </c>
      <c r="KI41" s="420">
        <v>219.50277435325324</v>
      </c>
      <c r="KJ41" s="420">
        <v>239.76999387628263</v>
      </c>
      <c r="KK41" s="420">
        <v>259.62588287930919</v>
      </c>
      <c r="KL41" s="420">
        <v>279.98359250074071</v>
      </c>
      <c r="KM41" s="420">
        <v>300.28938762405437</v>
      </c>
      <c r="KN41" s="420">
        <v>319.6825227526507</v>
      </c>
      <c r="KO41" s="420">
        <v>336.85843687069939</v>
      </c>
      <c r="KP41" s="420">
        <v>349.87313488376503</v>
      </c>
      <c r="KQ41" s="420">
        <v>355.86355748137123</v>
      </c>
      <c r="KR41" s="420">
        <v>350.64791979225799</v>
      </c>
      <c r="KS41" s="420">
        <v>328.15451834116897</v>
      </c>
      <c r="KT41" s="420">
        <v>279.60535555493641</v>
      </c>
      <c r="KU41" s="420">
        <v>192.34923320661608</v>
      </c>
      <c r="KV41" s="420">
        <v>48.193599036470005</v>
      </c>
      <c r="KW41" s="420"/>
      <c r="KX41" s="420">
        <v>290.64625981367857</v>
      </c>
      <c r="KY41" s="420">
        <v>318.06845044337069</v>
      </c>
      <c r="KZ41" s="420">
        <v>348.18816634791847</v>
      </c>
      <c r="LA41" s="420">
        <v>381.27677376256645</v>
      </c>
      <c r="LB41" s="420">
        <v>417.63331704823679</v>
      </c>
      <c r="LC41" s="420">
        <v>457.58736674493821</v>
      </c>
      <c r="LD41" s="420">
        <v>501.50216237748737</v>
      </c>
      <c r="LE41" s="420">
        <v>549.77808063377506</v>
      </c>
      <c r="LF41" s="420">
        <v>602.85646272465738</v>
      </c>
      <c r="LG41" s="420">
        <v>661.22383825615827</v>
      </c>
      <c r="LH41" s="420">
        <v>725.41658683353842</v>
      </c>
      <c r="LI41" s="420">
        <v>796.02608291155286</v>
      </c>
      <c r="LJ41" s="420">
        <v>873.70437414795776</v>
      </c>
      <c r="LK41" s="420">
        <v>959.17044875516206</v>
      </c>
      <c r="LL41" s="420">
        <v>1053.2171531292745</v>
      </c>
      <c r="LM41" s="420">
        <v>1156.7188274239161</v>
      </c>
      <c r="LN41" s="420">
        <v>1270.639733791171</v>
      </c>
      <c r="LO41" s="420">
        <v>1396.0433598034147</v>
      </c>
      <c r="LP41" s="420">
        <v>1534.1026881745909</v>
      </c>
      <c r="LQ41" s="420">
        <v>1686.1115334027954</v>
      </c>
      <c r="LR41" s="420">
        <v>1853.497056451461</v>
      </c>
      <c r="LS41" s="420">
        <v>2037.833580178017</v>
      </c>
      <c r="LT41" s="420">
        <v>2240.8578410207101</v>
      </c>
      <c r="LU41" s="420">
        <v>2464.4858265934936</v>
      </c>
      <c r="LV41" s="420">
        <v>2710.8313644541795</v>
      </c>
      <c r="LW41" s="420">
        <v>2982.2266445582313</v>
      </c>
      <c r="LX41" s="420">
        <v>3281.2448769583352</v>
      </c>
      <c r="LY41" s="420">
        <v>3610.7253073484326</v>
      </c>
      <c r="LZ41" s="420">
        <v>3973.8008362862602</v>
      </c>
      <c r="MA41" s="420">
        <v>4373.9285135923137</v>
      </c>
      <c r="MB41" s="420"/>
      <c r="MC41" s="426">
        <v>7.6088464251423141E-2</v>
      </c>
      <c r="MD41" s="426">
        <v>7.6088464251423141E-2</v>
      </c>
      <c r="ME41" s="426">
        <v>7.6088464251423141E-2</v>
      </c>
      <c r="MF41" s="426">
        <v>7.6088464251423141E-2</v>
      </c>
      <c r="MG41" s="426">
        <v>7.6088464251423141E-2</v>
      </c>
      <c r="MH41" s="426">
        <v>7.6088464251423141E-2</v>
      </c>
      <c r="MI41" s="426">
        <v>7.6088464251423141E-2</v>
      </c>
      <c r="MJ41" s="426">
        <v>7.6088464251423141E-2</v>
      </c>
      <c r="MK41" s="426">
        <v>7.6088464251423141E-2</v>
      </c>
      <c r="ML41" s="426">
        <v>7.6088464251423141E-2</v>
      </c>
      <c r="MM41" s="426">
        <v>7.6088464251423141E-2</v>
      </c>
      <c r="MN41" s="426">
        <v>7.6088464251423141E-2</v>
      </c>
      <c r="MO41" s="426">
        <v>7.6088464251423141E-2</v>
      </c>
      <c r="MP41" s="426">
        <v>7.6088464251423141E-2</v>
      </c>
      <c r="MQ41" s="426">
        <v>7.6088464251423141E-2</v>
      </c>
      <c r="MR41" s="426">
        <v>7.6088464251423141E-2</v>
      </c>
      <c r="MS41" s="426">
        <v>7.6088464251423141E-2</v>
      </c>
      <c r="MT41" s="426">
        <v>9.1073122803744272E-2</v>
      </c>
      <c r="MU41" s="426">
        <v>0.12072282064894223</v>
      </c>
      <c r="MV41" s="426">
        <v>0.16142277166193686</v>
      </c>
      <c r="MW41" s="426">
        <v>0.21754300755597356</v>
      </c>
      <c r="MX41" s="426">
        <v>0.29524216980577622</v>
      </c>
      <c r="MY41" s="426">
        <v>0.40321496445518012</v>
      </c>
      <c r="MZ41" s="426">
        <v>0.55375605747746515</v>
      </c>
      <c r="NA41" s="426">
        <v>0.764275480842597</v>
      </c>
      <c r="NB41" s="426">
        <v>1.0594585730715835</v>
      </c>
      <c r="NC41" s="426">
        <v>1.4743463791822693</v>
      </c>
      <c r="ND41" s="426">
        <v>2.0587310450433822</v>
      </c>
      <c r="NE41" s="426">
        <v>2.8834304699324451</v>
      </c>
      <c r="NF41" s="426">
        <v>4.0492493957314215</v>
      </c>
      <c r="NG41" s="420"/>
      <c r="NH41" s="420">
        <v>290.57017134942714</v>
      </c>
      <c r="NI41" s="420">
        <v>317.99236197911927</v>
      </c>
      <c r="NJ41" s="420">
        <v>348.11207788366704</v>
      </c>
      <c r="NK41" s="420">
        <v>381.20068529831502</v>
      </c>
      <c r="NL41" s="420">
        <v>417.55722858398536</v>
      </c>
      <c r="NM41" s="420">
        <v>457.51127828068678</v>
      </c>
      <c r="NN41" s="420">
        <v>501.42607391323594</v>
      </c>
      <c r="NO41" s="420">
        <v>549.70199216952369</v>
      </c>
      <c r="NP41" s="420">
        <v>602.78037426040601</v>
      </c>
      <c r="NQ41" s="420">
        <v>661.1477497919069</v>
      </c>
      <c r="NR41" s="420">
        <v>725.34049836928705</v>
      </c>
      <c r="NS41" s="420">
        <v>795.94999444730149</v>
      </c>
      <c r="NT41" s="420">
        <v>873.62828568370639</v>
      </c>
      <c r="NU41" s="420">
        <v>959.09436029091069</v>
      </c>
      <c r="NV41" s="420">
        <v>1053.1410646650231</v>
      </c>
      <c r="NW41" s="420">
        <v>1156.6427389596647</v>
      </c>
      <c r="NX41" s="420">
        <v>1270.5636453269196</v>
      </c>
      <c r="NY41" s="420">
        <v>1395.952286680611</v>
      </c>
      <c r="NZ41" s="420">
        <v>1533.9819653539419</v>
      </c>
      <c r="OA41" s="420">
        <v>1685.9501106311334</v>
      </c>
      <c r="OB41" s="420">
        <v>1853.279513443905</v>
      </c>
      <c r="OC41" s="420">
        <v>2037.5383380082112</v>
      </c>
      <c r="OD41" s="420">
        <v>2240.4546260562547</v>
      </c>
      <c r="OE41" s="420">
        <v>2463.932070536016</v>
      </c>
      <c r="OF41" s="420">
        <v>2710.0670889733369</v>
      </c>
      <c r="OG41" s="420">
        <v>2981.1671859851599</v>
      </c>
      <c r="OH41" s="420">
        <v>3279.7705305791528</v>
      </c>
      <c r="OI41" s="420">
        <v>3608.6665763033893</v>
      </c>
      <c r="OJ41" s="420">
        <v>3970.9174058163276</v>
      </c>
      <c r="OK41" s="420">
        <v>4369.879264196582</v>
      </c>
      <c r="OL41" s="420"/>
      <c r="OM41" s="420">
        <v>329.81819763713662</v>
      </c>
      <c r="ON41" s="420">
        <v>362.28427906265057</v>
      </c>
      <c r="OO41" s="420">
        <v>397.94405410671925</v>
      </c>
      <c r="OP41" s="420">
        <v>437.11880265571517</v>
      </c>
      <c r="OQ41" s="420">
        <v>480.16257368780543</v>
      </c>
      <c r="OR41" s="420">
        <v>527.46555718204195</v>
      </c>
      <c r="OS41" s="420">
        <v>579.45780499492764</v>
      </c>
      <c r="OT41" s="420">
        <v>636.61333695680582</v>
      </c>
      <c r="OU41" s="420">
        <v>699.45467221582169</v>
      </c>
      <c r="OV41" s="420">
        <v>768.5578300265413</v>
      </c>
      <c r="OW41" s="420">
        <v>844.55784878449447</v>
      </c>
      <c r="OX41" s="420">
        <v>928.15487719261671</v>
      </c>
      <c r="OY41" s="420">
        <v>1020.1208970606732</v>
      </c>
      <c r="OZ41" s="420">
        <v>1121.3071434399874</v>
      </c>
      <c r="PA41" s="420">
        <v>1232.6522946441034</v>
      </c>
      <c r="PB41" s="420">
        <v>1355.1915122691316</v>
      </c>
      <c r="PC41" s="420">
        <v>1490.0664196801729</v>
      </c>
      <c r="PD41" s="420">
        <v>1635.7222805568936</v>
      </c>
      <c r="PE41" s="420">
        <v>1793.6078482332509</v>
      </c>
      <c r="PF41" s="420">
        <v>1965.9337031318742</v>
      </c>
      <c r="PG41" s="420">
        <v>2153.5689010679594</v>
      </c>
      <c r="PH41" s="420">
        <v>2357.2208607608618</v>
      </c>
      <c r="PI41" s="420">
        <v>2577.313062926954</v>
      </c>
      <c r="PJ41" s="420">
        <v>2813.805205419781</v>
      </c>
      <c r="PK41" s="420">
        <v>3065.930646454708</v>
      </c>
      <c r="PL41" s="420">
        <v>3331.815105777418</v>
      </c>
      <c r="PM41" s="420">
        <v>3607.9250489203218</v>
      </c>
      <c r="PN41" s="420">
        <v>3888.2719318583258</v>
      </c>
      <c r="PO41" s="420">
        <v>4163.2666390229433</v>
      </c>
      <c r="PP41" s="420">
        <v>4418.072863233052</v>
      </c>
      <c r="PQ41" s="420"/>
      <c r="PR41" s="420">
        <v>32.489938344490511</v>
      </c>
      <c r="PS41" s="420">
        <v>35.555332282127026</v>
      </c>
      <c r="PT41" s="420">
        <v>38.922269511319776</v>
      </c>
      <c r="PU41" s="420">
        <v>42.621084749802854</v>
      </c>
      <c r="PV41" s="420">
        <v>46.685206718987985</v>
      </c>
      <c r="PW41" s="420">
        <v>51.151476514067042</v>
      </c>
      <c r="PX41" s="420">
        <v>56.060498923049977</v>
      </c>
      <c r="PY41" s="420">
        <v>61.457030117622793</v>
      </c>
      <c r="PZ41" s="420">
        <v>67.390405495181781</v>
      </c>
      <c r="QA41" s="420">
        <v>73.915011845058245</v>
      </c>
      <c r="QB41" s="420">
        <v>81.09080844667109</v>
      </c>
      <c r="QC41" s="420">
        <v>88.983902187429592</v>
      </c>
      <c r="QD41" s="420">
        <v>97.667182318383368</v>
      </c>
      <c r="QE41" s="420">
        <v>107.22102105112269</v>
      </c>
      <c r="QF41" s="420">
        <v>117.73404684603996</v>
      </c>
      <c r="QG41" s="420">
        <v>129.30399795616324</v>
      </c>
      <c r="QH41" s="420">
        <v>142.03866457940956</v>
      </c>
      <c r="QI41" s="420">
        <v>156.05692884307228</v>
      </c>
      <c r="QJ41" s="420">
        <v>171.48991280624733</v>
      </c>
      <c r="QK41" s="420">
        <v>188.48224572822463</v>
      </c>
      <c r="QL41" s="420">
        <v>207.19346302411481</v>
      </c>
      <c r="QM41" s="420">
        <v>227.79955062473536</v>
      </c>
      <c r="QN41" s="420">
        <v>250.49464988884949</v>
      </c>
      <c r="QO41" s="420">
        <v>275.49293979638173</v>
      </c>
      <c r="QP41" s="420">
        <v>303.03071489682543</v>
      </c>
      <c r="QQ41" s="420">
        <v>333.36867941499565</v>
      </c>
      <c r="QR41" s="420">
        <v>366.7944800455835</v>
      </c>
      <c r="QS41" s="420">
        <v>403.62550231971386</v>
      </c>
      <c r="QT41" s="420">
        <v>444.21195802413393</v>
      </c>
      <c r="QU41" s="420">
        <v>488.94029402244246</v>
      </c>
      <c r="QV41" s="424"/>
      <c r="QW41" s="420">
        <v>14.671135690693944</v>
      </c>
      <c r="QX41" s="420">
        <v>14.671135690693944</v>
      </c>
      <c r="QY41" s="420">
        <v>14.671135690693944</v>
      </c>
      <c r="QZ41" s="420">
        <v>14.671135690693944</v>
      </c>
      <c r="RA41" s="420">
        <v>14.671135690693944</v>
      </c>
      <c r="RB41" s="420">
        <v>14.671135690693944</v>
      </c>
      <c r="RC41" s="420">
        <v>14.671135690693944</v>
      </c>
      <c r="RD41" s="420">
        <v>14.671135690693944</v>
      </c>
      <c r="RE41" s="420">
        <v>14.671135690693944</v>
      </c>
      <c r="RF41" s="420">
        <v>14.671135690693944</v>
      </c>
      <c r="RG41" s="420">
        <v>14.671135690693944</v>
      </c>
      <c r="RH41" s="420">
        <v>14.671135690693944</v>
      </c>
      <c r="RI41" s="420">
        <v>14.671135690693944</v>
      </c>
      <c r="RJ41" s="420">
        <v>14.671135690693944</v>
      </c>
      <c r="RK41" s="420">
        <v>14.671135690693944</v>
      </c>
      <c r="RL41" s="420">
        <v>14.671135690693944</v>
      </c>
      <c r="RM41" s="420">
        <v>14.671135690693944</v>
      </c>
      <c r="RN41" s="420">
        <v>17.560429896624893</v>
      </c>
      <c r="RO41" s="420">
        <v>23.277390339374779</v>
      </c>
      <c r="RP41" s="420">
        <v>31.125025454510808</v>
      </c>
      <c r="RQ41" s="420">
        <v>41.945950858847198</v>
      </c>
      <c r="RR41" s="420">
        <v>56.927656215040891</v>
      </c>
      <c r="RS41" s="420">
        <v>77.746627090448058</v>
      </c>
      <c r="RT41" s="420">
        <v>106.77348187696735</v>
      </c>
      <c r="RU41" s="420">
        <v>147.36516756943715</v>
      </c>
      <c r="RV41" s="420">
        <v>204.28143263400756</v>
      </c>
      <c r="RW41" s="420">
        <v>284.27877992900625</v>
      </c>
      <c r="RX41" s="420">
        <v>396.95797266549084</v>
      </c>
      <c r="RY41" s="420">
        <v>555.9738929580127</v>
      </c>
      <c r="RZ41" s="420">
        <v>780.76339054411926</v>
      </c>
      <c r="SA41" s="420"/>
      <c r="SB41" s="420">
        <v>17.818802653796567</v>
      </c>
      <c r="SC41" s="420">
        <v>20.884196591433081</v>
      </c>
      <c r="SD41" s="420">
        <v>24.251133820625832</v>
      </c>
      <c r="SE41" s="420">
        <v>27.94994905910891</v>
      </c>
      <c r="SF41" s="420">
        <v>32.01407102829404</v>
      </c>
      <c r="SG41" s="420">
        <v>36.480340823373098</v>
      </c>
      <c r="SH41" s="420">
        <v>41.389363232356033</v>
      </c>
      <c r="SI41" s="420">
        <v>46.785894426928849</v>
      </c>
      <c r="SJ41" s="420">
        <v>52.719269804487837</v>
      </c>
      <c r="SK41" s="420">
        <v>59.243876154364301</v>
      </c>
      <c r="SL41" s="420">
        <v>66.419672755977146</v>
      </c>
      <c r="SM41" s="420">
        <v>74.312766496735648</v>
      </c>
      <c r="SN41" s="420">
        <v>82.996046627689424</v>
      </c>
      <c r="SO41" s="420">
        <v>92.549885360428746</v>
      </c>
      <c r="SP41" s="420">
        <v>103.06291115534601</v>
      </c>
      <c r="SQ41" s="420">
        <v>114.6328622654693</v>
      </c>
      <c r="SR41" s="420">
        <v>127.36752888871561</v>
      </c>
      <c r="SS41" s="420">
        <v>138.49649894644739</v>
      </c>
      <c r="ST41" s="420">
        <v>148.21252246687254</v>
      </c>
      <c r="SU41" s="420">
        <v>157.35722027371381</v>
      </c>
      <c r="SV41" s="420">
        <v>165.24751216526761</v>
      </c>
      <c r="SW41" s="420">
        <v>170.87189440969448</v>
      </c>
      <c r="SX41" s="420">
        <v>172.74802279840145</v>
      </c>
      <c r="SY41" s="420">
        <v>168.71945791941437</v>
      </c>
      <c r="SZ41" s="420">
        <v>155.66554732738828</v>
      </c>
      <c r="TA41" s="420">
        <v>129.0872467809881</v>
      </c>
      <c r="TB41" s="420">
        <v>82.51570011657725</v>
      </c>
      <c r="TC41" s="420">
        <v>6.6675296542230171</v>
      </c>
      <c r="TD41" s="420">
        <v>-111.76193493387876</v>
      </c>
      <c r="TE41" s="420">
        <v>-291.8230965216768</v>
      </c>
      <c r="TF41" s="420"/>
      <c r="TG41" s="420">
        <v>3.8617086856471472</v>
      </c>
      <c r="TH41" s="420">
        <v>4.2260571269518508</v>
      </c>
      <c r="TI41" s="420">
        <v>4.6262465826578261</v>
      </c>
      <c r="TJ41" s="420">
        <v>5.0658825949396498</v>
      </c>
      <c r="TK41" s="420">
        <v>5.5489384549269323</v>
      </c>
      <c r="TL41" s="420">
        <v>6.0797930437299605</v>
      </c>
      <c r="TM41" s="420">
        <v>6.6632725897297931</v>
      </c>
      <c r="TN41" s="420">
        <v>7.3046967489720513</v>
      </c>
      <c r="TO41" s="420">
        <v>8.0099294578734508</v>
      </c>
      <c r="TP41" s="420">
        <v>8.7854350542396897</v>
      </c>
      <c r="TQ41" s="420">
        <v>9.6383402142639376</v>
      </c>
      <c r="TR41" s="420">
        <v>10.576502310237352</v>
      </c>
      <c r="TS41" s="420">
        <v>11.608584856718934</v>
      </c>
      <c r="TT41" s="420">
        <v>12.744140782504434</v>
      </c>
      <c r="TU41" s="420">
        <v>13.993704342588842</v>
      </c>
      <c r="TV41" s="420">
        <v>15.368892569194157</v>
      </c>
      <c r="TW41" s="420">
        <v>16.882517254670073</v>
      </c>
      <c r="TX41" s="420">
        <v>18.548708562597344</v>
      </c>
      <c r="TY41" s="420">
        <v>20.383051477752574</v>
      </c>
      <c r="TZ41" s="420">
        <v>22.402736431858841</v>
      </c>
      <c r="UA41" s="420">
        <v>24.626725581497325</v>
      </c>
      <c r="UB41" s="420">
        <v>27.075936368565994</v>
      </c>
      <c r="UC41" s="420">
        <v>29.773444163766712</v>
      </c>
      <c r="UD41" s="420">
        <v>32.7447059814615</v>
      </c>
      <c r="UE41" s="420">
        <v>36.017807461717602</v>
      </c>
      <c r="UF41" s="420">
        <v>39.623735544512499</v>
      </c>
      <c r="UG41" s="420">
        <v>43.596679514156563</v>
      </c>
      <c r="UH41" s="420">
        <v>47.974363371515793</v>
      </c>
      <c r="UI41" s="420">
        <v>52.798412800343641</v>
      </c>
      <c r="UJ41" s="420">
        <v>58.114760335010558</v>
      </c>
      <c r="UK41" s="420"/>
      <c r="UL41" s="420">
        <v>2.0676935501065605</v>
      </c>
      <c r="UM41" s="420">
        <v>2.0676935501065605</v>
      </c>
      <c r="UN41" s="420">
        <v>2.0676935501065605</v>
      </c>
      <c r="UO41" s="420">
        <v>2.0676935501065605</v>
      </c>
      <c r="UP41" s="420">
        <v>2.0676935501065605</v>
      </c>
      <c r="UQ41" s="420">
        <v>2.0676935501065605</v>
      </c>
      <c r="UR41" s="420">
        <v>2.0676935501065605</v>
      </c>
      <c r="US41" s="420">
        <v>2.0676935501065605</v>
      </c>
      <c r="UT41" s="420">
        <v>2.0676935501065605</v>
      </c>
      <c r="UU41" s="420">
        <v>2.0676935501065605</v>
      </c>
      <c r="UV41" s="420">
        <v>2.0676935501065605</v>
      </c>
      <c r="UW41" s="420">
        <v>2.0676935501065605</v>
      </c>
      <c r="UX41" s="420">
        <v>2.0676935501065605</v>
      </c>
      <c r="UY41" s="420">
        <v>2.0676935501065605</v>
      </c>
      <c r="UZ41" s="420">
        <v>2.0676935501065605</v>
      </c>
      <c r="VA41" s="420">
        <v>2.0676935501065605</v>
      </c>
      <c r="VB41" s="420">
        <v>2.0676935501065605</v>
      </c>
      <c r="VC41" s="420">
        <v>2.4748995851344522</v>
      </c>
      <c r="VD41" s="420">
        <v>3.2806260457782881</v>
      </c>
      <c r="VE41" s="420">
        <v>4.3866416163008326</v>
      </c>
      <c r="VF41" s="420">
        <v>5.9117013074141012</v>
      </c>
      <c r="VG41" s="420">
        <v>8.0231653540760117</v>
      </c>
      <c r="VH41" s="420">
        <v>10.957311197075818</v>
      </c>
      <c r="VI41" s="420">
        <v>15.048244693112947</v>
      </c>
      <c r="VJ41" s="420">
        <v>20.769081066231013</v>
      </c>
      <c r="VK41" s="420">
        <v>28.790640995283859</v>
      </c>
      <c r="VL41" s="420">
        <v>40.065160058755175</v>
      </c>
      <c r="VM41" s="420">
        <v>55.945732971745727</v>
      </c>
      <c r="VN41" s="420">
        <v>78.356826406159627</v>
      </c>
      <c r="VO41" s="420">
        <v>110.03779535700311</v>
      </c>
      <c r="VP41" s="420"/>
      <c r="VQ41" s="420">
        <v>1.7940151355405867</v>
      </c>
      <c r="VR41" s="420">
        <v>2.1583635768452902</v>
      </c>
      <c r="VS41" s="420">
        <v>2.5585530325512655</v>
      </c>
      <c r="VT41" s="420">
        <v>2.9981890448330892</v>
      </c>
      <c r="VU41" s="420">
        <v>3.4812449048203717</v>
      </c>
      <c r="VV41" s="420">
        <v>4.0120994936234</v>
      </c>
      <c r="VW41" s="420">
        <v>4.5955790396232326</v>
      </c>
      <c r="VX41" s="420">
        <v>5.2370031988654908</v>
      </c>
      <c r="VY41" s="420">
        <v>5.9422359077668903</v>
      </c>
      <c r="VZ41" s="420">
        <v>6.7177415041331292</v>
      </c>
      <c r="WA41" s="420">
        <v>7.5706466641573771</v>
      </c>
      <c r="WB41" s="420">
        <v>8.5088087601307905</v>
      </c>
      <c r="WC41" s="420">
        <v>9.5408913066123731</v>
      </c>
      <c r="WD41" s="420">
        <v>10.676447232397873</v>
      </c>
      <c r="WE41" s="420">
        <v>11.92601079248228</v>
      </c>
      <c r="WF41" s="420">
        <v>13.301199019087598</v>
      </c>
      <c r="WG41" s="420">
        <v>14.814823704563512</v>
      </c>
      <c r="WH41" s="420">
        <v>16.073808977462892</v>
      </c>
      <c r="WI41" s="420">
        <v>17.102425431974286</v>
      </c>
      <c r="WJ41" s="420">
        <v>18.016094815558009</v>
      </c>
      <c r="WK41" s="420">
        <v>18.715024274083223</v>
      </c>
      <c r="WL41" s="420">
        <v>19.052771014489984</v>
      </c>
      <c r="WM41" s="420">
        <v>18.816132966690894</v>
      </c>
      <c r="WN41" s="420">
        <v>17.696461288348551</v>
      </c>
      <c r="WO41" s="420">
        <v>15.248726395486589</v>
      </c>
      <c r="WP41" s="420">
        <v>10.83309454922864</v>
      </c>
      <c r="WQ41" s="420">
        <v>3.5315194554013871</v>
      </c>
      <c r="WR41" s="420">
        <v>-7.9713696002299343</v>
      </c>
      <c r="WS41" s="420">
        <v>-25.558413605815986</v>
      </c>
      <c r="WT41" s="420">
        <v>-51.923035021992547</v>
      </c>
      <c r="WU41" s="420"/>
      <c r="WV41" s="420">
        <v>420.82347100675872</v>
      </c>
      <c r="WW41" s="420">
        <v>460.52775431938011</v>
      </c>
      <c r="WX41" s="420">
        <v>504.13775432700021</v>
      </c>
      <c r="WY41" s="420">
        <v>552.04637916854654</v>
      </c>
      <c r="WZ41" s="420">
        <v>604.68661183175459</v>
      </c>
      <c r="XA41" s="420">
        <v>662.53563381786569</v>
      </c>
      <c r="XB41" s="420">
        <v>726.11937557490319</v>
      </c>
      <c r="XC41" s="420">
        <v>796.01753803422082</v>
      </c>
      <c r="XD41" s="420">
        <v>872.86913420210954</v>
      </c>
      <c r="XE41" s="420">
        <v>957.37860485714953</v>
      </c>
      <c r="XF41" s="420">
        <v>1050.3225680346379</v>
      </c>
      <c r="XG41" s="420">
        <v>1152.5572681977733</v>
      </c>
      <c r="XH41" s="420">
        <v>1265.0267978622296</v>
      </c>
      <c r="XI41" s="420">
        <v>1388.7721720245627</v>
      </c>
      <c r="XJ41" s="420">
        <v>1524.9413441199881</v>
      </c>
      <c r="XK41" s="420">
        <v>1674.8002614843608</v>
      </c>
      <c r="XL41" s="420">
        <v>1839.7450685100453</v>
      </c>
      <c r="XM41" s="420">
        <v>2021.3155769663947</v>
      </c>
      <c r="XN41" s="420">
        <v>2221.2101354144024</v>
      </c>
      <c r="XO41" s="420">
        <v>2441.3020434047894</v>
      </c>
      <c r="XP41" s="420">
        <v>2683.6576713450127</v>
      </c>
      <c r="XQ41" s="420">
        <v>2950.5564637040056</v>
      </c>
      <c r="XR41" s="420">
        <v>3244.513021759059</v>
      </c>
      <c r="XS41" s="420">
        <v>3568.3014825612618</v>
      </c>
      <c r="XT41" s="420">
        <v>3924.9824334051432</v>
      </c>
      <c r="XU41" s="420">
        <v>4317.9326260601383</v>
      </c>
      <c r="XV41" s="420">
        <v>4750.8777826005471</v>
      </c>
      <c r="XW41" s="420">
        <v>5227.9288151321416</v>
      </c>
      <c r="XX41" s="420">
        <v>5753.6218153557793</v>
      </c>
      <c r="XY41" s="420">
        <v>6332.9622070668211</v>
      </c>
      <c r="XZ41" s="420"/>
      <c r="YA41" s="420">
        <v>0.11016763694252993</v>
      </c>
      <c r="YB41" s="420">
        <v>0.11016763694252993</v>
      </c>
      <c r="YC41" s="420">
        <v>0.11016763694252993</v>
      </c>
      <c r="YD41" s="420">
        <v>0.11016763694252993</v>
      </c>
      <c r="YE41" s="420">
        <v>0.11016763694252993</v>
      </c>
      <c r="YF41" s="420">
        <v>0.11016763694252993</v>
      </c>
      <c r="YG41" s="420">
        <v>0.11016763694252993</v>
      </c>
      <c r="YH41" s="420">
        <v>0.11016763694252993</v>
      </c>
      <c r="YI41" s="420">
        <v>0.11016763694252993</v>
      </c>
      <c r="YJ41" s="420">
        <v>0.11016763694252993</v>
      </c>
      <c r="YK41" s="420">
        <v>0.11016763694252993</v>
      </c>
      <c r="YL41" s="420">
        <v>0.11016763694252993</v>
      </c>
      <c r="YM41" s="420">
        <v>0.11016763694252993</v>
      </c>
      <c r="YN41" s="420">
        <v>0.11016763694252993</v>
      </c>
      <c r="YO41" s="420">
        <v>0.11016763694252993</v>
      </c>
      <c r="YP41" s="420">
        <v>0.11016763694252993</v>
      </c>
      <c r="YQ41" s="420">
        <v>0.11016763694252993</v>
      </c>
      <c r="YR41" s="420">
        <v>0.13186375657565833</v>
      </c>
      <c r="YS41" s="420">
        <v>0.17479322268857683</v>
      </c>
      <c r="YT41" s="420">
        <v>0.2337222268535476</v>
      </c>
      <c r="YU41" s="420">
        <v>0.31497808914397007</v>
      </c>
      <c r="YV41" s="420">
        <v>0.42747783771544795</v>
      </c>
      <c r="YW41" s="420">
        <v>0.58381044026739637</v>
      </c>
      <c r="YX41" s="420">
        <v>0.80177720624402105</v>
      </c>
      <c r="YY41" s="420">
        <v>1.1065859263412572</v>
      </c>
      <c r="YZ41" s="420">
        <v>1.5339782262935864</v>
      </c>
      <c r="ZA41" s="420">
        <v>2.1346896435256655</v>
      </c>
      <c r="ZB41" s="420">
        <v>2.9808136695098617</v>
      </c>
      <c r="ZC41" s="420">
        <v>4.174886749072539</v>
      </c>
      <c r="ZD41" s="420">
        <v>5.862862941281592</v>
      </c>
      <c r="ZE41" s="420"/>
      <c r="ZF41" s="420">
        <v>420.71330336981617</v>
      </c>
      <c r="ZG41" s="420">
        <v>460.41758668243756</v>
      </c>
      <c r="ZH41" s="420">
        <v>504.02758669005766</v>
      </c>
      <c r="ZI41" s="420">
        <v>551.93621153160404</v>
      </c>
      <c r="ZJ41" s="420">
        <v>604.5764441948121</v>
      </c>
      <c r="ZK41" s="420">
        <v>662.42546618092319</v>
      </c>
      <c r="ZL41" s="420">
        <v>726.0092079379607</v>
      </c>
      <c r="ZM41" s="420">
        <v>795.90737039727833</v>
      </c>
      <c r="ZN41" s="420">
        <v>872.75896656516704</v>
      </c>
      <c r="ZO41" s="420">
        <v>957.26843722020703</v>
      </c>
      <c r="ZP41" s="420">
        <v>1050.2124003976953</v>
      </c>
      <c r="ZQ41" s="420">
        <v>1152.4471005608307</v>
      </c>
      <c r="ZR41" s="420">
        <v>1264.916630225287</v>
      </c>
      <c r="ZS41" s="420">
        <v>1388.6620043876201</v>
      </c>
      <c r="ZT41" s="420">
        <v>1524.8311764830455</v>
      </c>
      <c r="ZU41" s="420">
        <v>1674.6900938474182</v>
      </c>
      <c r="ZV41" s="420">
        <v>1839.6349008731027</v>
      </c>
      <c r="ZW41" s="420">
        <v>2021.183713209819</v>
      </c>
      <c r="ZX41" s="420">
        <v>2221.0353421917139</v>
      </c>
      <c r="ZY41" s="420">
        <v>2441.068321177936</v>
      </c>
      <c r="ZZ41" s="420">
        <v>2683.3426932558687</v>
      </c>
      <c r="AAA41" s="420">
        <v>2950.1289858662903</v>
      </c>
      <c r="AAB41" s="420">
        <v>3243.9292113187917</v>
      </c>
      <c r="AAC41" s="420">
        <v>3567.4997053550178</v>
      </c>
      <c r="AAD41" s="420">
        <v>3923.8758474788019</v>
      </c>
      <c r="AAE41" s="420">
        <v>4316.3986478338447</v>
      </c>
      <c r="AAF41" s="420">
        <v>4748.7430929570219</v>
      </c>
      <c r="AAG41" s="420">
        <v>5224.9480014626315</v>
      </c>
      <c r="AAH41" s="420">
        <v>5749.4469286067069</v>
      </c>
      <c r="AAI41" s="420">
        <v>6327.0993441255396</v>
      </c>
      <c r="AAJ41" s="420"/>
      <c r="AAK41" s="420">
        <v>770.14431879629001</v>
      </c>
      <c r="AAL41" s="420">
        <v>845.74442591336651</v>
      </c>
      <c r="AAM41" s="420">
        <v>928.78132764995405</v>
      </c>
      <c r="AAN41" s="420">
        <v>1020.0031522912612</v>
      </c>
      <c r="AAO41" s="420">
        <v>1120.234333815732</v>
      </c>
      <c r="AAP41" s="420">
        <v>1230.3834636799616</v>
      </c>
      <c r="AAQ41" s="420">
        <v>1351.4519552048675</v>
      </c>
      <c r="AAR41" s="420">
        <v>1484.5436049798786</v>
      </c>
      <c r="AAS41" s="420">
        <v>1630.8751444932434</v>
      </c>
      <c r="AAT41" s="420">
        <v>1791.7878849052458</v>
      </c>
      <c r="AAU41" s="420">
        <v>1968.7605686023244</v>
      </c>
      <c r="AAV41" s="420">
        <v>2163.4235530103138</v>
      </c>
      <c r="AAW41" s="420">
        <v>2377.574465220262</v>
      </c>
      <c r="AAX41" s="420">
        <v>2613.1954804204343</v>
      </c>
      <c r="AAY41" s="420">
        <v>2872.4723930749769</v>
      </c>
      <c r="AAZ41" s="420">
        <v>3157.815667401107</v>
      </c>
      <c r="ABA41" s="420">
        <v>3471.8836731465544</v>
      </c>
      <c r="ABB41" s="420">
        <v>3811.4763016906227</v>
      </c>
      <c r="ABC41" s="420">
        <v>4179.958138323811</v>
      </c>
      <c r="ABD41" s="420">
        <v>4582.3753393990819</v>
      </c>
      <c r="ABE41" s="420">
        <v>5020.874130763179</v>
      </c>
      <c r="ABF41" s="420">
        <v>5497.2745120513373</v>
      </c>
      <c r="ABG41" s="420">
        <v>6012.8064300108381</v>
      </c>
      <c r="ABH41" s="420">
        <v>6567.7208299825616</v>
      </c>
      <c r="ABI41" s="420">
        <v>7160.7207676563849</v>
      </c>
      <c r="ABJ41" s="420">
        <v>7788.1340949414789</v>
      </c>
      <c r="ABK41" s="420">
        <v>8442.7153614493218</v>
      </c>
      <c r="ABL41" s="420">
        <v>9111.9160933749499</v>
      </c>
      <c r="ABM41" s="420">
        <v>9775.3932190899559</v>
      </c>
      <c r="ABN41" s="420">
        <v>10401.426075814921</v>
      </c>
      <c r="ABQ41" s="344"/>
      <c r="ABR41" s="344"/>
      <c r="ABS41" s="344"/>
      <c r="ABT41" s="344"/>
      <c r="ABU41" s="344"/>
      <c r="ABV41" s="344"/>
      <c r="ABW41" s="344"/>
      <c r="ABX41" s="344"/>
      <c r="ABY41" s="344"/>
      <c r="ABZ41" s="344"/>
      <c r="ACA41" s="344"/>
    </row>
    <row r="42" spans="4:755" hidden="1" outlineLevel="1" x14ac:dyDescent="0.25">
      <c r="D42" s="431" t="b">
        <v>1</v>
      </c>
      <c r="E42" s="416"/>
      <c r="F42" s="417">
        <v>472</v>
      </c>
      <c r="G42" s="417">
        <v>22013839</v>
      </c>
      <c r="H42" s="417" t="s">
        <v>1756</v>
      </c>
      <c r="I42" s="417" t="s">
        <v>253</v>
      </c>
      <c r="J42" s="417">
        <v>11</v>
      </c>
      <c r="K42" s="417" t="s">
        <v>306</v>
      </c>
      <c r="L42" s="417" t="s">
        <v>1762</v>
      </c>
      <c r="M42" s="417" t="s">
        <v>253</v>
      </c>
      <c r="N42" s="417" t="s">
        <v>303</v>
      </c>
      <c r="O42" s="417" t="s">
        <v>1763</v>
      </c>
      <c r="P42" s="417" t="s">
        <v>1764</v>
      </c>
      <c r="Q42" s="417" t="s">
        <v>304</v>
      </c>
      <c r="R42" s="417" t="s">
        <v>298</v>
      </c>
      <c r="S42" s="418"/>
      <c r="T42" s="417">
        <v>3.3587260147591502E-2</v>
      </c>
      <c r="U42" s="417">
        <v>2190</v>
      </c>
      <c r="V42" s="418"/>
      <c r="W42" s="419">
        <v>8.25</v>
      </c>
      <c r="X42" s="417">
        <v>5.4066664277844598E-3</v>
      </c>
      <c r="Y42" s="417">
        <v>5.0998339710629E-4</v>
      </c>
      <c r="Z42" s="417">
        <v>4.8966830306781698E-3</v>
      </c>
      <c r="AA42" s="420">
        <v>30.01715622122299</v>
      </c>
      <c r="AB42" s="420">
        <v>163.19468707401279</v>
      </c>
      <c r="AC42" s="420">
        <v>193.21184329523578</v>
      </c>
      <c r="AD42" s="420">
        <v>18.242744030431069</v>
      </c>
      <c r="AE42" s="420">
        <v>2.1683070717276256</v>
      </c>
      <c r="AF42" s="420">
        <v>236.28776337384616</v>
      </c>
      <c r="AG42" s="418"/>
      <c r="AH42" s="419">
        <v>11.264967480580349</v>
      </c>
      <c r="AI42" s="417">
        <v>1.2510009518726927E-2</v>
      </c>
      <c r="AJ42" s="417">
        <v>1.1800056906426781E-3</v>
      </c>
      <c r="AK42" s="417">
        <v>1.1330003828084249E-2</v>
      </c>
      <c r="AL42" s="420">
        <v>69.454055482851572</v>
      </c>
      <c r="AM42" s="420">
        <v>377.60182100565697</v>
      </c>
      <c r="AN42" s="420">
        <v>447.05587648850855</v>
      </c>
      <c r="AO42" s="420">
        <v>42.210279571826675</v>
      </c>
      <c r="AP42" s="420">
        <v>5.0170548653490705</v>
      </c>
      <c r="AQ42" s="420">
        <v>546.72545614707053</v>
      </c>
      <c r="AR42" s="418"/>
      <c r="AS42" s="417">
        <v>5.1679359468684138E-3</v>
      </c>
      <c r="AT42" s="421">
        <v>2.3777645078569732E-7</v>
      </c>
      <c r="AU42" s="417">
        <v>5.167698170417628E-3</v>
      </c>
      <c r="AV42" s="420">
        <v>28.423778484824208</v>
      </c>
      <c r="AW42" s="420">
        <v>7.6088464251423141E-2</v>
      </c>
      <c r="AX42" s="420">
        <v>28.499866949075631</v>
      </c>
      <c r="AY42" s="420">
        <v>14.671135690693944</v>
      </c>
      <c r="AZ42" s="420">
        <v>2.0676935501065605</v>
      </c>
      <c r="BA42" s="420">
        <v>0.11016763694252993</v>
      </c>
      <c r="BB42" s="418"/>
      <c r="BC42" s="420">
        <v>449.91065777124066</v>
      </c>
      <c r="BD42" s="420">
        <v>1041.0086670727549</v>
      </c>
      <c r="BE42" s="420">
        <v>45.348863826818665</v>
      </c>
      <c r="BF42" s="420">
        <v>995.65980324593625</v>
      </c>
      <c r="BG42" s="420"/>
      <c r="BH42" s="422">
        <v>3.1148448676739274E-2</v>
      </c>
      <c r="BI42" s="420"/>
      <c r="BJ42" s="423">
        <v>8.5110187627627862</v>
      </c>
      <c r="BK42" s="423">
        <v>8.7802958036485084</v>
      </c>
      <c r="BL42" s="423">
        <v>9.0580924033284624</v>
      </c>
      <c r="BM42" s="423">
        <v>9.3446781090384974</v>
      </c>
      <c r="BN42" s="423">
        <v>9.6403309961218593</v>
      </c>
      <c r="BO42" s="423">
        <v>9.9453379378468867</v>
      </c>
      <c r="BP42" s="423">
        <v>10.259994883761383</v>
      </c>
      <c r="BQ42" s="423">
        <v>10.584607146853736</v>
      </c>
      <c r="BR42" s="423">
        <v>10.919489699799422</v>
      </c>
      <c r="BS42" s="423">
        <v>11.264967480580349</v>
      </c>
      <c r="BT42" s="423">
        <v>11.621375707773574</v>
      </c>
      <c r="BU42" s="423">
        <v>11.98906020581534</v>
      </c>
      <c r="BV42" s="423">
        <v>12.368377740556003</v>
      </c>
      <c r="BW42" s="423">
        <v>12.759696365431486</v>
      </c>
      <c r="BX42" s="423">
        <v>13.163395778587091</v>
      </c>
      <c r="BY42" s="423">
        <v>13.579867691300267</v>
      </c>
      <c r="BZ42" s="423">
        <v>14.009516208059726</v>
      </c>
      <c r="CA42" s="423">
        <v>14.452758218669782</v>
      </c>
      <c r="CB42" s="423">
        <v>14.910023802760314</v>
      </c>
      <c r="CC42" s="423">
        <v>15.381756647094882</v>
      </c>
      <c r="CD42" s="423">
        <v>15.868414476081909</v>
      </c>
      <c r="CE42" s="423">
        <v>16.370469495906637</v>
      </c>
      <c r="CF42" s="423">
        <v>16.888408852714818</v>
      </c>
      <c r="CG42" s="423">
        <v>17.422735105292723</v>
      </c>
      <c r="CH42" s="423">
        <v>17.97396671270209</v>
      </c>
      <c r="CI42" s="423">
        <v>18.542638537343183</v>
      </c>
      <c r="CJ42" s="423">
        <v>19.129302363934077</v>
      </c>
      <c r="CK42" s="423">
        <v>19.734527434909751</v>
      </c>
      <c r="CL42" s="423">
        <v>20.358901002760472</v>
      </c>
      <c r="CM42" s="423">
        <v>21.00302889984539</v>
      </c>
      <c r="CN42" s="420"/>
      <c r="CO42" s="417">
        <v>5.8713068150182133E-3</v>
      </c>
      <c r="CP42" s="417">
        <v>6.378100140687913E-3</v>
      </c>
      <c r="CQ42" s="417">
        <v>6.9309788957838767E-3</v>
      </c>
      <c r="CR42" s="417">
        <v>7.5342487525085211E-3</v>
      </c>
      <c r="CS42" s="417">
        <v>8.1926243652117609E-3</v>
      </c>
      <c r="CT42" s="417">
        <v>8.911268630304385E-3</v>
      </c>
      <c r="CU42" s="417">
        <v>9.6958357409089417E-3</v>
      </c>
      <c r="CV42" s="417">
        <v>1.0552518404700137E-2</v>
      </c>
      <c r="CW42" s="417">
        <v>1.1488099629268767E-2</v>
      </c>
      <c r="CX42" s="417">
        <v>1.2510009518726927E-2</v>
      </c>
      <c r="CY42" s="417">
        <v>1.362638756849887E-2</v>
      </c>
      <c r="CZ42" s="417">
        <v>1.484615099268813E-2</v>
      </c>
      <c r="DA42" s="417">
        <v>1.6179069670488343E-2</v>
      </c>
      <c r="DB42" s="417">
        <v>1.7635848355266583E-2</v>
      </c>
      <c r="DC42" s="417">
        <v>1.9228216852689519E-2</v>
      </c>
      <c r="DD42" s="417">
        <v>2.0969028943131018E-2</v>
      </c>
      <c r="DE42" s="417">
        <v>2.2872370899192453E-2</v>
      </c>
      <c r="DF42" s="417">
        <v>2.4953680532142791E-2</v>
      </c>
      <c r="DG42" s="417">
        <v>2.7229877792164851E-2</v>
      </c>
      <c r="DH42" s="417">
        <v>2.9719508047270214E-2</v>
      </c>
      <c r="DI42" s="417">
        <v>3.2442899275487554E-2</v>
      </c>
      <c r="DJ42" s="417">
        <v>3.5422334525392229E-2</v>
      </c>
      <c r="DK42" s="417">
        <v>3.8682241132278375E-2</v>
      </c>
      <c r="DL42" s="417">
        <v>4.2249398322427356E-2</v>
      </c>
      <c r="DM42" s="417">
        <v>4.6153164997264053E-2</v>
      </c>
      <c r="DN42" s="417">
        <v>5.0425729664100291E-2</v>
      </c>
      <c r="DO42" s="417">
        <v>5.510238467216675E-2</v>
      </c>
      <c r="DP42" s="417">
        <v>6.022182712340314E-2</v>
      </c>
      <c r="DQ42" s="417">
        <v>6.5826489058844334E-2</v>
      </c>
      <c r="DR42" s="417">
        <v>7.1962899775426664E-2</v>
      </c>
      <c r="DS42" s="424"/>
      <c r="DT42" s="425">
        <v>5.5381056607986133E-4</v>
      </c>
      <c r="DU42" s="425">
        <v>6.0161380774604841E-4</v>
      </c>
      <c r="DV42" s="425">
        <v>6.5376405401660872E-4</v>
      </c>
      <c r="DW42" s="425">
        <v>7.1066743709258956E-4</v>
      </c>
      <c r="DX42" s="425">
        <v>7.727686663847993E-4</v>
      </c>
      <c r="DY42" s="425">
        <v>8.4055473170214156E-4</v>
      </c>
      <c r="DZ42" s="425">
        <v>9.1455896437827114E-4</v>
      </c>
      <c r="EA42" s="425">
        <v>9.9536549109076485E-4</v>
      </c>
      <c r="EB42" s="425">
        <v>1.0836141185116169E-3</v>
      </c>
      <c r="EC42" s="425">
        <v>1.1800056906426781E-3</v>
      </c>
      <c r="ED42" s="425">
        <v>1.2853079647670502E-3</v>
      </c>
      <c r="EE42" s="425">
        <v>1.4003620564227348E-3</v>
      </c>
      <c r="EF42" s="425">
        <v>1.5260895087171331E-3</v>
      </c>
      <c r="EG42" s="425">
        <v>1.663500046692503E-3</v>
      </c>
      <c r="EH42" s="425">
        <v>1.8137000833708438E-3</v>
      </c>
      <c r="EI42" s="425">
        <v>1.9779020506024074E-3</v>
      </c>
      <c r="EJ42" s="425">
        <v>2.157434634972501E-3</v>
      </c>
      <c r="EK42" s="425">
        <v>2.3537540068478296E-3</v>
      </c>
      <c r="EL42" s="425">
        <v>2.568456139234739E-3</v>
      </c>
      <c r="EM42" s="425">
        <v>2.8032903225519335E-3</v>
      </c>
      <c r="EN42" s="425">
        <v>3.0601739917715484E-3</v>
      </c>
      <c r="EO42" s="425">
        <v>3.3412089937454436E-3</v>
      </c>
      <c r="EP42" s="425">
        <v>3.6486994350061791E-3</v>
      </c>
      <c r="EQ42" s="425">
        <v>3.98517126402371E-3</v>
      </c>
      <c r="ER42" s="425">
        <v>4.3533937569285265E-3</v>
      </c>
      <c r="ES42" s="425">
        <v>4.7564030922098684E-3</v>
      </c>
      <c r="ET42" s="425">
        <v>5.1975282180085399E-3</v>
      </c>
      <c r="EU42" s="425">
        <v>5.6804192355040658E-3</v>
      </c>
      <c r="EV42" s="425">
        <v>6.2090785437203125E-3</v>
      </c>
      <c r="EW42" s="425">
        <v>6.7878950150306316E-3</v>
      </c>
      <c r="EX42" s="420"/>
      <c r="EY42" s="420">
        <v>488.57527025281365</v>
      </c>
      <c r="EZ42" s="420">
        <v>530.74759982994533</v>
      </c>
      <c r="FA42" s="420">
        <v>576.75488503893803</v>
      </c>
      <c r="FB42" s="420">
        <v>626.9554183394124</v>
      </c>
      <c r="FC42" s="420">
        <v>681.7415252554332</v>
      </c>
      <c r="FD42" s="420">
        <v>741.5428313522541</v>
      </c>
      <c r="FE42" s="420">
        <v>806.82984498857058</v>
      </c>
      <c r="FF42" s="420">
        <v>878.11788650465576</v>
      </c>
      <c r="FG42" s="420">
        <v>955.97139749268024</v>
      </c>
      <c r="FH42" s="420">
        <v>1041.0086670727549</v>
      </c>
      <c r="FI42" s="420">
        <v>1133.9070156953269</v>
      </c>
      <c r="FJ42" s="420">
        <v>1235.4084809387007</v>
      </c>
      <c r="FK42" s="420">
        <v>1346.3260541040981</v>
      </c>
      <c r="FL42" s="420">
        <v>1467.5505211671186</v>
      </c>
      <c r="FM42" s="420">
        <v>1600.0579668656551</v>
      </c>
      <c r="FN42" s="420">
        <v>1744.9180064349182</v>
      </c>
      <c r="FO42" s="420">
        <v>1903.3028157907504</v>
      </c>
      <c r="FP42" s="420">
        <v>2076.497037867076</v>
      </c>
      <c r="FQ42" s="420">
        <v>2265.9086503924741</v>
      </c>
      <c r="FR42" s="420">
        <v>2473.0808887102453</v>
      </c>
      <c r="FS42" s="420">
        <v>2699.7053263783573</v>
      </c>
      <c r="FT42" s="420">
        <v>2947.6362263101146</v>
      </c>
      <c r="FU42" s="420">
        <v>3218.9062862198361</v>
      </c>
      <c r="FV42" s="420">
        <v>3515.7439142166131</v>
      </c>
      <c r="FW42" s="420">
        <v>3840.5921836484977</v>
      </c>
      <c r="FX42" s="420">
        <v>4196.1296308540377</v>
      </c>
      <c r="FY42" s="420">
        <v>4585.2930754556219</v>
      </c>
      <c r="FZ42" s="420">
        <v>5011.3026603675698</v>
      </c>
      <c r="GA42" s="420">
        <v>5477.6893279454735</v>
      </c>
      <c r="GB42" s="420">
        <v>5988.3249698382979</v>
      </c>
      <c r="GC42" s="420"/>
      <c r="GD42" s="420">
        <v>31.137693858170191</v>
      </c>
      <c r="GE42" s="420">
        <v>31.137693858170191</v>
      </c>
      <c r="GF42" s="420">
        <v>31.137693858170191</v>
      </c>
      <c r="GG42" s="420">
        <v>31.137693858170191</v>
      </c>
      <c r="GH42" s="420">
        <v>31.137693858170191</v>
      </c>
      <c r="GI42" s="420">
        <v>31.137693858170191</v>
      </c>
      <c r="GJ42" s="420">
        <v>31.137693858170191</v>
      </c>
      <c r="GK42" s="420">
        <v>31.137693858170191</v>
      </c>
      <c r="GL42" s="420">
        <v>31.137693858170191</v>
      </c>
      <c r="GM42" s="420">
        <v>31.137693858170191</v>
      </c>
      <c r="GN42" s="420">
        <v>31.137693858170191</v>
      </c>
      <c r="GO42" s="420">
        <v>31.137693858170191</v>
      </c>
      <c r="GP42" s="420">
        <v>31.137693858170191</v>
      </c>
      <c r="GQ42" s="420">
        <v>31.137693858170191</v>
      </c>
      <c r="GR42" s="420">
        <v>31.137693858170191</v>
      </c>
      <c r="GS42" s="420">
        <v>31.137693858170191</v>
      </c>
      <c r="GT42" s="420">
        <v>31.137693858170191</v>
      </c>
      <c r="GU42" s="420">
        <v>37.269867968421863</v>
      </c>
      <c r="GV42" s="420">
        <v>49.40341835051877</v>
      </c>
      <c r="GW42" s="420">
        <v>66.059065525858472</v>
      </c>
      <c r="GX42" s="420">
        <v>89.025158240551747</v>
      </c>
      <c r="GY42" s="420">
        <v>120.82199828684558</v>
      </c>
      <c r="GZ42" s="420">
        <v>165.00772154832319</v>
      </c>
      <c r="HA42" s="420">
        <v>226.61367606086364</v>
      </c>
      <c r="HB42" s="420">
        <v>312.76457186921726</v>
      </c>
      <c r="HC42" s="420">
        <v>433.56239383028134</v>
      </c>
      <c r="HD42" s="420">
        <v>603.34699415385512</v>
      </c>
      <c r="HE42" s="420">
        <v>842.49482030612319</v>
      </c>
      <c r="HF42" s="420">
        <v>1179.9866920352122</v>
      </c>
      <c r="HG42" s="420">
        <v>1657.0749492727127</v>
      </c>
      <c r="HH42" s="420"/>
      <c r="HI42" s="420">
        <v>32.5967832939441</v>
      </c>
      <c r="HJ42" s="420">
        <v>35.410438368043842</v>
      </c>
      <c r="HK42" s="420">
        <v>38.479954156520463</v>
      </c>
      <c r="HL42" s="420">
        <v>41.829235229197792</v>
      </c>
      <c r="HM42" s="420">
        <v>45.484456775176326</v>
      </c>
      <c r="HN42" s="420">
        <v>49.474282569110294</v>
      </c>
      <c r="HO42" s="420">
        <v>53.830104005407229</v>
      </c>
      <c r="HP42" s="420">
        <v>58.586302245950669</v>
      </c>
      <c r="HQ42" s="420">
        <v>63.780535726159606</v>
      </c>
      <c r="HR42" s="420">
        <v>69.454055482851572</v>
      </c>
      <c r="HS42" s="420">
        <v>75.652051007365671</v>
      </c>
      <c r="HT42" s="420">
        <v>82.424029590817213</v>
      </c>
      <c r="HU42" s="420">
        <v>89.824232417480317</v>
      </c>
      <c r="HV42" s="420">
        <v>97.91209097964709</v>
      </c>
      <c r="HW42" s="420">
        <v>106.75272773564632</v>
      </c>
      <c r="HX42" s="420">
        <v>116.41750531505193</v>
      </c>
      <c r="HY42" s="420">
        <v>126.98462899479337</v>
      </c>
      <c r="HZ42" s="420">
        <v>138.53980763055165</v>
      </c>
      <c r="IA42" s="420">
        <v>151.17697873348578</v>
      </c>
      <c r="IB42" s="420">
        <v>164.99910393738975</v>
      </c>
      <c r="IC42" s="420">
        <v>180.11904171065589</v>
      </c>
      <c r="ID42" s="420">
        <v>196.66050483621723</v>
      </c>
      <c r="IE42" s="420">
        <v>214.75911091678444</v>
      </c>
      <c r="IF42" s="420">
        <v>234.56353496856352</v>
      </c>
      <c r="IG42" s="420">
        <v>256.23677405126301</v>
      </c>
      <c r="IH42" s="420">
        <v>279.95753485326702</v>
      </c>
      <c r="II42" s="420">
        <v>305.92175621682185</v>
      </c>
      <c r="IJ42" s="420">
        <v>334.34427975824451</v>
      </c>
      <c r="IK42" s="420">
        <v>365.46068302269003</v>
      </c>
      <c r="IL42" s="420">
        <v>399.5292910231135</v>
      </c>
      <c r="IM42" s="420"/>
      <c r="IN42" s="420">
        <v>14.211889242412104</v>
      </c>
      <c r="IO42" s="420">
        <v>14.211889242412104</v>
      </c>
      <c r="IP42" s="420">
        <v>14.211889242412104</v>
      </c>
      <c r="IQ42" s="420">
        <v>14.211889242412104</v>
      </c>
      <c r="IR42" s="420">
        <v>14.211889242412104</v>
      </c>
      <c r="IS42" s="420">
        <v>14.211889242412104</v>
      </c>
      <c r="IT42" s="420">
        <v>14.211889242412104</v>
      </c>
      <c r="IU42" s="420">
        <v>14.211889242412104</v>
      </c>
      <c r="IV42" s="420">
        <v>14.211889242412104</v>
      </c>
      <c r="IW42" s="420">
        <v>14.211889242412104</v>
      </c>
      <c r="IX42" s="420">
        <v>14.211889242412104</v>
      </c>
      <c r="IY42" s="420">
        <v>14.211889242412104</v>
      </c>
      <c r="IZ42" s="420">
        <v>14.211889242412104</v>
      </c>
      <c r="JA42" s="420">
        <v>14.211889242412104</v>
      </c>
      <c r="JB42" s="420">
        <v>14.211889242412104</v>
      </c>
      <c r="JC42" s="420">
        <v>14.211889242412104</v>
      </c>
      <c r="JD42" s="420">
        <v>14.211889242412104</v>
      </c>
      <c r="JE42" s="420">
        <v>17.010740681669112</v>
      </c>
      <c r="JF42" s="420">
        <v>22.548744714114239</v>
      </c>
      <c r="JG42" s="420">
        <v>30.15072750689297</v>
      </c>
      <c r="JH42" s="420">
        <v>40.632928516347199</v>
      </c>
      <c r="JI42" s="420">
        <v>55.145665749071007</v>
      </c>
      <c r="JJ42" s="420">
        <v>75.312946214615863</v>
      </c>
      <c r="JK42" s="420">
        <v>103.43118150183099</v>
      </c>
      <c r="JL42" s="420">
        <v>142.75223703471036</v>
      </c>
      <c r="JM42" s="420">
        <v>197.88686820730115</v>
      </c>
      <c r="JN42" s="420">
        <v>275.38008096276991</v>
      </c>
      <c r="JO42" s="420">
        <v>384.53210851242306</v>
      </c>
      <c r="JP42" s="420">
        <v>538.57039802337363</v>
      </c>
      <c r="JQ42" s="420">
        <v>756.32337297388335</v>
      </c>
      <c r="JR42" s="420"/>
      <c r="JS42" s="420">
        <v>18.384894051531994</v>
      </c>
      <c r="JT42" s="420">
        <v>21.198549125631736</v>
      </c>
      <c r="JU42" s="420">
        <v>24.268064914108358</v>
      </c>
      <c r="JV42" s="420">
        <v>27.617345986785686</v>
      </c>
      <c r="JW42" s="420">
        <v>31.272567532764221</v>
      </c>
      <c r="JX42" s="420">
        <v>35.262393326698188</v>
      </c>
      <c r="JY42" s="420">
        <v>39.618214762995123</v>
      </c>
      <c r="JZ42" s="420">
        <v>44.374413003538564</v>
      </c>
      <c r="KA42" s="420">
        <v>49.5686464837475</v>
      </c>
      <c r="KB42" s="420">
        <v>55.242166240439467</v>
      </c>
      <c r="KC42" s="420">
        <v>61.440161764953565</v>
      </c>
      <c r="KD42" s="420">
        <v>68.212140348405114</v>
      </c>
      <c r="KE42" s="420">
        <v>75.612343175068219</v>
      </c>
      <c r="KF42" s="420">
        <v>83.700201737234991</v>
      </c>
      <c r="KG42" s="420">
        <v>92.540838493234219</v>
      </c>
      <c r="KH42" s="420">
        <v>102.20561607263983</v>
      </c>
      <c r="KI42" s="420">
        <v>112.77273975238127</v>
      </c>
      <c r="KJ42" s="420">
        <v>121.52906694888253</v>
      </c>
      <c r="KK42" s="420">
        <v>128.62823401937155</v>
      </c>
      <c r="KL42" s="420">
        <v>134.84837643049678</v>
      </c>
      <c r="KM42" s="420">
        <v>139.4861131943087</v>
      </c>
      <c r="KN42" s="420">
        <v>141.51483908714621</v>
      </c>
      <c r="KO42" s="420">
        <v>139.44616470216857</v>
      </c>
      <c r="KP42" s="420">
        <v>131.13235346673252</v>
      </c>
      <c r="KQ42" s="420">
        <v>113.48453701655265</v>
      </c>
      <c r="KR42" s="420">
        <v>82.070666645965872</v>
      </c>
      <c r="KS42" s="420">
        <v>30.541675254051938</v>
      </c>
      <c r="KT42" s="420">
        <v>-50.187828754178554</v>
      </c>
      <c r="KU42" s="420">
        <v>-173.10971500068359</v>
      </c>
      <c r="KV42" s="420">
        <v>-356.79408195076985</v>
      </c>
      <c r="KW42" s="420"/>
      <c r="KX42" s="420">
        <v>177.21938114555562</v>
      </c>
      <c r="KY42" s="420">
        <v>192.51641847873549</v>
      </c>
      <c r="KZ42" s="420">
        <v>209.2044972853148</v>
      </c>
      <c r="LA42" s="420">
        <v>227.41357986962865</v>
      </c>
      <c r="LB42" s="420">
        <v>247.28597324313577</v>
      </c>
      <c r="LC42" s="420">
        <v>268.9775141446853</v>
      </c>
      <c r="LD42" s="420">
        <v>292.65886860104678</v>
      </c>
      <c r="LE42" s="420">
        <v>318.51695714904474</v>
      </c>
      <c r="LF42" s="420">
        <v>346.75651792371741</v>
      </c>
      <c r="LG42" s="420">
        <v>377.60182100565697</v>
      </c>
      <c r="LH42" s="420">
        <v>411.29854872545604</v>
      </c>
      <c r="LI42" s="420">
        <v>448.11585805527511</v>
      </c>
      <c r="LJ42" s="420">
        <v>488.3486427894826</v>
      </c>
      <c r="LK42" s="420">
        <v>532.3200149416009</v>
      </c>
      <c r="LL42" s="420">
        <v>580.38402667867001</v>
      </c>
      <c r="LM42" s="420">
        <v>632.9286561927704</v>
      </c>
      <c r="LN42" s="420">
        <v>690.37908319120027</v>
      </c>
      <c r="LO42" s="420">
        <v>753.20128219130549</v>
      </c>
      <c r="LP42" s="420">
        <v>821.9059645551165</v>
      </c>
      <c r="LQ42" s="420">
        <v>897.05290321661869</v>
      </c>
      <c r="LR42" s="420">
        <v>979.2556773668955</v>
      </c>
      <c r="LS42" s="420">
        <v>1069.1868779985421</v>
      </c>
      <c r="LT42" s="420">
        <v>1167.5838192019773</v>
      </c>
      <c r="LU42" s="420">
        <v>1275.2548044875873</v>
      </c>
      <c r="LV42" s="420">
        <v>1393.0860022171285</v>
      </c>
      <c r="LW42" s="420">
        <v>1522.0489895071578</v>
      </c>
      <c r="LX42" s="420">
        <v>1663.2090297627328</v>
      </c>
      <c r="LY42" s="420">
        <v>1817.734155361301</v>
      </c>
      <c r="LZ42" s="420">
        <v>1986.9051339905</v>
      </c>
      <c r="MA42" s="420">
        <v>2172.1264048098019</v>
      </c>
      <c r="MB42" s="420"/>
      <c r="MC42" s="426">
        <v>7.6088464251423141E-2</v>
      </c>
      <c r="MD42" s="426">
        <v>7.6088464251423141E-2</v>
      </c>
      <c r="ME42" s="426">
        <v>7.6088464251423141E-2</v>
      </c>
      <c r="MF42" s="426">
        <v>7.6088464251423141E-2</v>
      </c>
      <c r="MG42" s="426">
        <v>7.6088464251423141E-2</v>
      </c>
      <c r="MH42" s="426">
        <v>7.6088464251423141E-2</v>
      </c>
      <c r="MI42" s="426">
        <v>7.6088464251423141E-2</v>
      </c>
      <c r="MJ42" s="426">
        <v>7.6088464251423141E-2</v>
      </c>
      <c r="MK42" s="426">
        <v>7.6088464251423141E-2</v>
      </c>
      <c r="ML42" s="426">
        <v>7.6088464251423141E-2</v>
      </c>
      <c r="MM42" s="426">
        <v>7.6088464251423141E-2</v>
      </c>
      <c r="MN42" s="426">
        <v>7.6088464251423141E-2</v>
      </c>
      <c r="MO42" s="426">
        <v>7.6088464251423141E-2</v>
      </c>
      <c r="MP42" s="426">
        <v>7.6088464251423141E-2</v>
      </c>
      <c r="MQ42" s="426">
        <v>7.6088464251423141E-2</v>
      </c>
      <c r="MR42" s="426">
        <v>7.6088464251423141E-2</v>
      </c>
      <c r="MS42" s="426">
        <v>7.6088464251423141E-2</v>
      </c>
      <c r="MT42" s="426">
        <v>9.1073122803744272E-2</v>
      </c>
      <c r="MU42" s="426">
        <v>0.12072282064894223</v>
      </c>
      <c r="MV42" s="426">
        <v>0.16142277166193686</v>
      </c>
      <c r="MW42" s="426">
        <v>0.21754300755597356</v>
      </c>
      <c r="MX42" s="426">
        <v>0.29524216980577622</v>
      </c>
      <c r="MY42" s="426">
        <v>0.40321496445518012</v>
      </c>
      <c r="MZ42" s="426">
        <v>0.55375605747746515</v>
      </c>
      <c r="NA42" s="426">
        <v>0.764275480842597</v>
      </c>
      <c r="NB42" s="426">
        <v>1.0594585730715835</v>
      </c>
      <c r="NC42" s="426">
        <v>1.4743463791822693</v>
      </c>
      <c r="ND42" s="426">
        <v>2.0587310450433822</v>
      </c>
      <c r="NE42" s="426">
        <v>2.8834304699324451</v>
      </c>
      <c r="NF42" s="426">
        <v>4.0492493957314215</v>
      </c>
      <c r="NG42" s="420"/>
      <c r="NH42" s="420">
        <v>177.14329268130419</v>
      </c>
      <c r="NI42" s="420">
        <v>192.44033001448406</v>
      </c>
      <c r="NJ42" s="420">
        <v>209.12840882106337</v>
      </c>
      <c r="NK42" s="420">
        <v>227.33749140537722</v>
      </c>
      <c r="NL42" s="420">
        <v>247.20988477888434</v>
      </c>
      <c r="NM42" s="420">
        <v>268.90142568043387</v>
      </c>
      <c r="NN42" s="420">
        <v>292.58278013679535</v>
      </c>
      <c r="NO42" s="420">
        <v>318.44086868479332</v>
      </c>
      <c r="NP42" s="420">
        <v>346.68042945946598</v>
      </c>
      <c r="NQ42" s="420">
        <v>377.52573254140555</v>
      </c>
      <c r="NR42" s="420">
        <v>411.22246026120462</v>
      </c>
      <c r="NS42" s="420">
        <v>448.03976959102368</v>
      </c>
      <c r="NT42" s="420">
        <v>488.27255432523117</v>
      </c>
      <c r="NU42" s="420">
        <v>532.24392647734953</v>
      </c>
      <c r="NV42" s="420">
        <v>580.30793821441864</v>
      </c>
      <c r="NW42" s="420">
        <v>632.85256772851903</v>
      </c>
      <c r="NX42" s="420">
        <v>690.3029947269489</v>
      </c>
      <c r="NY42" s="420">
        <v>753.11020906850172</v>
      </c>
      <c r="NZ42" s="420">
        <v>821.7852417344676</v>
      </c>
      <c r="OA42" s="420">
        <v>896.89148044495676</v>
      </c>
      <c r="OB42" s="420">
        <v>979.03813435933955</v>
      </c>
      <c r="OC42" s="420">
        <v>1068.8916358287363</v>
      </c>
      <c r="OD42" s="420">
        <v>1167.1806042375222</v>
      </c>
      <c r="OE42" s="420">
        <v>1274.7010484301099</v>
      </c>
      <c r="OF42" s="420">
        <v>1392.3217267362859</v>
      </c>
      <c r="OG42" s="420">
        <v>1520.9895309340861</v>
      </c>
      <c r="OH42" s="420">
        <v>1661.7346833835506</v>
      </c>
      <c r="OI42" s="420">
        <v>1815.6754243162575</v>
      </c>
      <c r="OJ42" s="420">
        <v>1984.0217035205676</v>
      </c>
      <c r="OK42" s="420">
        <v>2168.0771554140706</v>
      </c>
      <c r="OL42" s="420"/>
      <c r="OM42" s="420">
        <v>195.52818673283619</v>
      </c>
      <c r="ON42" s="420">
        <v>213.63887914011579</v>
      </c>
      <c r="OO42" s="420">
        <v>233.39647373517172</v>
      </c>
      <c r="OP42" s="420">
        <v>254.95483739216291</v>
      </c>
      <c r="OQ42" s="420">
        <v>278.48245231164856</v>
      </c>
      <c r="OR42" s="420">
        <v>304.16381900713208</v>
      </c>
      <c r="OS42" s="420">
        <v>332.20099489979049</v>
      </c>
      <c r="OT42" s="420">
        <v>362.81528168833188</v>
      </c>
      <c r="OU42" s="420">
        <v>396.24907594321348</v>
      </c>
      <c r="OV42" s="420">
        <v>432.76789878184502</v>
      </c>
      <c r="OW42" s="420">
        <v>472.6626220261582</v>
      </c>
      <c r="OX42" s="420">
        <v>516.25190993942874</v>
      </c>
      <c r="OY42" s="420">
        <v>563.88489750029942</v>
      </c>
      <c r="OZ42" s="420">
        <v>615.94412821458457</v>
      </c>
      <c r="PA42" s="420">
        <v>672.84877670765286</v>
      </c>
      <c r="PB42" s="420">
        <v>735.05818380115886</v>
      </c>
      <c r="PC42" s="420">
        <v>803.07573447933021</v>
      </c>
      <c r="PD42" s="420">
        <v>874.63927601738419</v>
      </c>
      <c r="PE42" s="420">
        <v>950.41347575383918</v>
      </c>
      <c r="PF42" s="420">
        <v>1031.7398568754536</v>
      </c>
      <c r="PG42" s="420">
        <v>1118.5242475536484</v>
      </c>
      <c r="PH42" s="420">
        <v>1210.4064749158824</v>
      </c>
      <c r="PI42" s="420">
        <v>1306.6267689396907</v>
      </c>
      <c r="PJ42" s="420">
        <v>1405.8334018968426</v>
      </c>
      <c r="PK42" s="420">
        <v>1505.8062637528385</v>
      </c>
      <c r="PL42" s="420">
        <v>1603.0601975800521</v>
      </c>
      <c r="PM42" s="420">
        <v>1692.2763586376027</v>
      </c>
      <c r="PN42" s="420">
        <v>1765.4875955620789</v>
      </c>
      <c r="PO42" s="420">
        <v>1810.9119885198841</v>
      </c>
      <c r="PP42" s="420">
        <v>1811.2830734633008</v>
      </c>
      <c r="PQ42" s="420"/>
      <c r="PR42" s="420">
        <v>19.810496686105651</v>
      </c>
      <c r="PS42" s="420">
        <v>21.520478435490517</v>
      </c>
      <c r="PT42" s="420">
        <v>23.385957977051966</v>
      </c>
      <c r="PU42" s="420">
        <v>25.421463167634304</v>
      </c>
      <c r="PV42" s="420">
        <v>27.64290181912979</v>
      </c>
      <c r="PW42" s="420">
        <v>30.067694166157228</v>
      </c>
      <c r="PX42" s="420">
        <v>32.714918137642158</v>
      </c>
      <c r="PY42" s="420">
        <v>35.605468675500063</v>
      </c>
      <c r="PZ42" s="420">
        <v>38.762232464694428</v>
      </c>
      <c r="QA42" s="420">
        <v>42.210279571826675</v>
      </c>
      <c r="QB42" s="420">
        <v>45.977073635267153</v>
      </c>
      <c r="QC42" s="420">
        <v>50.092702409925081</v>
      </c>
      <c r="QD42" s="420">
        <v>54.590130645469898</v>
      </c>
      <c r="QE42" s="420">
        <v>59.505477469684372</v>
      </c>
      <c r="QF42" s="420">
        <v>64.878320660329024</v>
      </c>
      <c r="QG42" s="420">
        <v>70.75203042126526</v>
      </c>
      <c r="QH42" s="420">
        <v>77.17413553364544</v>
      </c>
      <c r="QI42" s="420">
        <v>84.196725032946645</v>
      </c>
      <c r="QJ42" s="420">
        <v>91.876888869938995</v>
      </c>
      <c r="QK42" s="420">
        <v>100.27720135100975</v>
      </c>
      <c r="QL42" s="420">
        <v>109.46625152354815</v>
      </c>
      <c r="QM42" s="420">
        <v>119.51922507855386</v>
      </c>
      <c r="QN42" s="420">
        <v>130.51854278880225</v>
      </c>
      <c r="QO42" s="420">
        <v>142.55456099066237</v>
      </c>
      <c r="QP42" s="420">
        <v>155.72634015528817</v>
      </c>
      <c r="QQ42" s="420">
        <v>170.1424881850634</v>
      </c>
      <c r="QR42" s="420">
        <v>185.92208571901932</v>
      </c>
      <c r="QS42" s="420">
        <v>203.19570144209968</v>
      </c>
      <c r="QT42" s="420">
        <v>222.10650617381521</v>
      </c>
      <c r="QU42" s="420">
        <v>242.81149536880767</v>
      </c>
      <c r="QV42" s="424"/>
      <c r="QW42" s="420">
        <v>14.671135690693944</v>
      </c>
      <c r="QX42" s="420">
        <v>14.671135690693944</v>
      </c>
      <c r="QY42" s="420">
        <v>14.671135690693944</v>
      </c>
      <c r="QZ42" s="420">
        <v>14.671135690693944</v>
      </c>
      <c r="RA42" s="420">
        <v>14.671135690693944</v>
      </c>
      <c r="RB42" s="420">
        <v>14.671135690693944</v>
      </c>
      <c r="RC42" s="420">
        <v>14.671135690693944</v>
      </c>
      <c r="RD42" s="420">
        <v>14.671135690693944</v>
      </c>
      <c r="RE42" s="420">
        <v>14.671135690693944</v>
      </c>
      <c r="RF42" s="420">
        <v>14.671135690693944</v>
      </c>
      <c r="RG42" s="420">
        <v>14.671135690693944</v>
      </c>
      <c r="RH42" s="420">
        <v>14.671135690693944</v>
      </c>
      <c r="RI42" s="420">
        <v>14.671135690693944</v>
      </c>
      <c r="RJ42" s="420">
        <v>14.671135690693944</v>
      </c>
      <c r="RK42" s="420">
        <v>14.671135690693944</v>
      </c>
      <c r="RL42" s="420">
        <v>14.671135690693944</v>
      </c>
      <c r="RM42" s="420">
        <v>14.671135690693944</v>
      </c>
      <c r="RN42" s="420">
        <v>17.560429896624893</v>
      </c>
      <c r="RO42" s="420">
        <v>23.277390339374779</v>
      </c>
      <c r="RP42" s="420">
        <v>31.125025454510808</v>
      </c>
      <c r="RQ42" s="420">
        <v>41.945950858847198</v>
      </c>
      <c r="RR42" s="420">
        <v>56.927656215040891</v>
      </c>
      <c r="RS42" s="420">
        <v>77.746627090448058</v>
      </c>
      <c r="RT42" s="420">
        <v>106.77348187696735</v>
      </c>
      <c r="RU42" s="420">
        <v>147.36516756943715</v>
      </c>
      <c r="RV42" s="420">
        <v>204.28143263400756</v>
      </c>
      <c r="RW42" s="420">
        <v>284.27877992900625</v>
      </c>
      <c r="RX42" s="420">
        <v>396.95797266549084</v>
      </c>
      <c r="RY42" s="420">
        <v>555.9738929580127</v>
      </c>
      <c r="RZ42" s="420">
        <v>780.76339054411926</v>
      </c>
      <c r="SA42" s="420"/>
      <c r="SB42" s="420">
        <v>5.1393609954117068</v>
      </c>
      <c r="SC42" s="420">
        <v>6.8493427447965729</v>
      </c>
      <c r="SD42" s="420">
        <v>8.7148222863580216</v>
      </c>
      <c r="SE42" s="420">
        <v>10.75032747694036</v>
      </c>
      <c r="SF42" s="420">
        <v>12.971766128435846</v>
      </c>
      <c r="SG42" s="420">
        <v>15.396558475463284</v>
      </c>
      <c r="SH42" s="420">
        <v>18.043782446948214</v>
      </c>
      <c r="SI42" s="420">
        <v>20.934332984806119</v>
      </c>
      <c r="SJ42" s="420">
        <v>24.091096774000484</v>
      </c>
      <c r="SK42" s="420">
        <v>27.53914388113273</v>
      </c>
      <c r="SL42" s="420">
        <v>31.305937944573209</v>
      </c>
      <c r="SM42" s="420">
        <v>35.421566719231137</v>
      </c>
      <c r="SN42" s="420">
        <v>39.918994954775954</v>
      </c>
      <c r="SO42" s="420">
        <v>44.834341778990428</v>
      </c>
      <c r="SP42" s="420">
        <v>50.20718496963508</v>
      </c>
      <c r="SQ42" s="420">
        <v>56.080894730571316</v>
      </c>
      <c r="SR42" s="420">
        <v>62.502999842951496</v>
      </c>
      <c r="SS42" s="420">
        <v>66.636295136321749</v>
      </c>
      <c r="ST42" s="420">
        <v>68.599498530564219</v>
      </c>
      <c r="SU42" s="420">
        <v>69.152175896498946</v>
      </c>
      <c r="SV42" s="420">
        <v>67.520300664700954</v>
      </c>
      <c r="SW42" s="420">
        <v>62.591568863512968</v>
      </c>
      <c r="SX42" s="420">
        <v>52.771915698354192</v>
      </c>
      <c r="SY42" s="420">
        <v>35.781079113695014</v>
      </c>
      <c r="SZ42" s="420">
        <v>8.3611725858510226</v>
      </c>
      <c r="TA42" s="420">
        <v>-34.138944448944159</v>
      </c>
      <c r="TB42" s="420">
        <v>-98.356694209986927</v>
      </c>
      <c r="TC42" s="420">
        <v>-193.76227122339117</v>
      </c>
      <c r="TD42" s="420">
        <v>-333.86738678419749</v>
      </c>
      <c r="TE42" s="420">
        <v>-537.95189517531162</v>
      </c>
      <c r="TF42" s="420"/>
      <c r="TG42" s="420">
        <v>2.3546479623495857</v>
      </c>
      <c r="TH42" s="420">
        <v>2.5578940043666942</v>
      </c>
      <c r="TI42" s="420">
        <v>2.7796222967432955</v>
      </c>
      <c r="TJ42" s="420">
        <v>3.0215596002495855</v>
      </c>
      <c r="TK42" s="420">
        <v>3.2855966951850739</v>
      </c>
      <c r="TL42" s="420">
        <v>3.5738041263018059</v>
      </c>
      <c r="TM42" s="420">
        <v>3.8884494695814507</v>
      </c>
      <c r="TN42" s="420">
        <v>4.2320162686314324</v>
      </c>
      <c r="TO42" s="420">
        <v>4.6072248028555496</v>
      </c>
      <c r="TP42" s="420">
        <v>5.0170548653490705</v>
      </c>
      <c r="TQ42" s="420">
        <v>5.464770745804068</v>
      </c>
      <c r="TR42" s="420">
        <v>5.9539486327387481</v>
      </c>
      <c r="TS42" s="420">
        <v>6.4885066702495582</v>
      </c>
      <c r="TT42" s="420">
        <v>7.0727379274090856</v>
      </c>
      <c r="TU42" s="420">
        <v>7.7113465635947858</v>
      </c>
      <c r="TV42" s="420">
        <v>8.4094875006527445</v>
      </c>
      <c r="TW42" s="420">
        <v>9.1728099431166257</v>
      </c>
      <c r="TX42" s="420">
        <v>10.007505120978809</v>
      </c>
      <c r="TY42" s="420">
        <v>10.920358666037504</v>
      </c>
      <c r="TZ42" s="420">
        <v>11.918808072938333</v>
      </c>
      <c r="UA42" s="420">
        <v>13.011005740040286</v>
      </c>
      <c r="UB42" s="420">
        <v>14.205888133546885</v>
      </c>
      <c r="UC42" s="420">
        <v>15.51325167137464</v>
      </c>
      <c r="UD42" s="420">
        <v>16.943835981443424</v>
      </c>
      <c r="UE42" s="420">
        <v>18.509415252974634</v>
      </c>
      <c r="UF42" s="420">
        <v>20.222898469528623</v>
      </c>
      <c r="UG42" s="420">
        <v>22.098439389514006</v>
      </c>
      <c r="UH42" s="420">
        <v>24.151557224428636</v>
      </c>
      <c r="UI42" s="420">
        <v>26.399269057880822</v>
      </c>
      <c r="UJ42" s="420">
        <v>28.860235150298514</v>
      </c>
      <c r="UK42" s="420"/>
      <c r="UL42" s="420">
        <v>2.0676935501065605</v>
      </c>
      <c r="UM42" s="420">
        <v>2.0676935501065605</v>
      </c>
      <c r="UN42" s="420">
        <v>2.0676935501065605</v>
      </c>
      <c r="UO42" s="420">
        <v>2.0676935501065605</v>
      </c>
      <c r="UP42" s="420">
        <v>2.0676935501065605</v>
      </c>
      <c r="UQ42" s="420">
        <v>2.0676935501065605</v>
      </c>
      <c r="UR42" s="420">
        <v>2.0676935501065605</v>
      </c>
      <c r="US42" s="420">
        <v>2.0676935501065605</v>
      </c>
      <c r="UT42" s="420">
        <v>2.0676935501065605</v>
      </c>
      <c r="UU42" s="420">
        <v>2.0676935501065605</v>
      </c>
      <c r="UV42" s="420">
        <v>2.0676935501065605</v>
      </c>
      <c r="UW42" s="420">
        <v>2.0676935501065605</v>
      </c>
      <c r="UX42" s="420">
        <v>2.0676935501065605</v>
      </c>
      <c r="UY42" s="420">
        <v>2.0676935501065605</v>
      </c>
      <c r="UZ42" s="420">
        <v>2.0676935501065605</v>
      </c>
      <c r="VA42" s="420">
        <v>2.0676935501065605</v>
      </c>
      <c r="VB42" s="420">
        <v>2.0676935501065605</v>
      </c>
      <c r="VC42" s="420">
        <v>2.4748995851344522</v>
      </c>
      <c r="VD42" s="420">
        <v>3.2806260457782881</v>
      </c>
      <c r="VE42" s="420">
        <v>4.3866416163008326</v>
      </c>
      <c r="VF42" s="420">
        <v>5.9117013074141012</v>
      </c>
      <c r="VG42" s="420">
        <v>8.0231653540760117</v>
      </c>
      <c r="VH42" s="420">
        <v>10.957311197075818</v>
      </c>
      <c r="VI42" s="420">
        <v>15.048244693112947</v>
      </c>
      <c r="VJ42" s="420">
        <v>20.769081066231013</v>
      </c>
      <c r="VK42" s="420">
        <v>28.790640995283859</v>
      </c>
      <c r="VL42" s="420">
        <v>40.065160058755175</v>
      </c>
      <c r="VM42" s="420">
        <v>55.945732971745727</v>
      </c>
      <c r="VN42" s="420">
        <v>78.356826406159627</v>
      </c>
      <c r="VO42" s="420">
        <v>110.03779535700311</v>
      </c>
      <c r="VP42" s="420"/>
      <c r="VQ42" s="420">
        <v>0.2869544122430252</v>
      </c>
      <c r="VR42" s="420">
        <v>0.4902004542601337</v>
      </c>
      <c r="VS42" s="420">
        <v>0.711928746636735</v>
      </c>
      <c r="VT42" s="420">
        <v>0.95386605014302495</v>
      </c>
      <c r="VU42" s="420">
        <v>1.2179031450785134</v>
      </c>
      <c r="VV42" s="420">
        <v>1.5061105761952454</v>
      </c>
      <c r="VW42" s="420">
        <v>1.8207559194748901</v>
      </c>
      <c r="VX42" s="420">
        <v>2.1643227185248719</v>
      </c>
      <c r="VY42" s="420">
        <v>2.5395312527489891</v>
      </c>
      <c r="VZ42" s="420">
        <v>2.94936131524251</v>
      </c>
      <c r="WA42" s="420">
        <v>3.3970771956975074</v>
      </c>
      <c r="WB42" s="420">
        <v>3.8862550826321876</v>
      </c>
      <c r="WC42" s="420">
        <v>4.4208131201429977</v>
      </c>
      <c r="WD42" s="420">
        <v>5.005044377302525</v>
      </c>
      <c r="WE42" s="420">
        <v>5.6436530134882252</v>
      </c>
      <c r="WF42" s="420">
        <v>6.341793950546184</v>
      </c>
      <c r="WG42" s="420">
        <v>7.1051163930100651</v>
      </c>
      <c r="WH42" s="420">
        <v>7.5326055358443575</v>
      </c>
      <c r="WI42" s="420">
        <v>7.6397326202592168</v>
      </c>
      <c r="WJ42" s="420">
        <v>7.5321664566375004</v>
      </c>
      <c r="WK42" s="420">
        <v>7.0993044326261847</v>
      </c>
      <c r="WL42" s="420">
        <v>6.1827227794708737</v>
      </c>
      <c r="WM42" s="420">
        <v>4.5559404742988221</v>
      </c>
      <c r="WN42" s="420">
        <v>1.8955912883304773</v>
      </c>
      <c r="WO42" s="420">
        <v>-2.2596658132563796</v>
      </c>
      <c r="WP42" s="420">
        <v>-8.5677425257552358</v>
      </c>
      <c r="WQ42" s="420">
        <v>-17.96672066924117</v>
      </c>
      <c r="WR42" s="420">
        <v>-31.794175747317091</v>
      </c>
      <c r="WS42" s="420">
        <v>-51.957557348278804</v>
      </c>
      <c r="WT42" s="420">
        <v>-81.177560206704584</v>
      </c>
      <c r="WU42" s="420"/>
      <c r="WV42" s="420">
        <v>256.59396116485863</v>
      </c>
      <c r="WW42" s="420">
        <v>278.74237054330877</v>
      </c>
      <c r="WX42" s="420">
        <v>302.90485332330741</v>
      </c>
      <c r="WY42" s="420">
        <v>329.26958047270199</v>
      </c>
      <c r="WZ42" s="420">
        <v>358.04259672280619</v>
      </c>
      <c r="XA42" s="420">
        <v>389.44953634599949</v>
      </c>
      <c r="XB42" s="420">
        <v>423.73750477489301</v>
      </c>
      <c r="XC42" s="420">
        <v>461.17714216552878</v>
      </c>
      <c r="XD42" s="420">
        <v>502.06488657525324</v>
      </c>
      <c r="XE42" s="420">
        <v>546.72545614707053</v>
      </c>
      <c r="XF42" s="420">
        <v>595.51457158143387</v>
      </c>
      <c r="XG42" s="420">
        <v>648.82194224994441</v>
      </c>
      <c r="XH42" s="420">
        <v>707.0745415814157</v>
      </c>
      <c r="XI42" s="420">
        <v>770.74019984877702</v>
      </c>
      <c r="XJ42" s="420">
        <v>840.33154522741484</v>
      </c>
      <c r="XK42" s="420">
        <v>916.41032700517792</v>
      </c>
      <c r="XL42" s="420">
        <v>999.59215812799448</v>
      </c>
      <c r="XM42" s="420">
        <v>1090.5517178912935</v>
      </c>
      <c r="XN42" s="420">
        <v>1190.0284595678952</v>
      </c>
      <c r="XO42" s="420">
        <v>1298.8328721322887</v>
      </c>
      <c r="XP42" s="420">
        <v>1417.8533500372175</v>
      </c>
      <c r="XQ42" s="420">
        <v>1548.0637302632547</v>
      </c>
      <c r="XR42" s="420">
        <v>1690.5315616408971</v>
      </c>
      <c r="XS42" s="420">
        <v>1846.4271777883566</v>
      </c>
      <c r="XT42" s="420">
        <v>2017.033651971843</v>
      </c>
      <c r="XU42" s="420">
        <v>2203.7577198390209</v>
      </c>
      <c r="XV42" s="420">
        <v>2408.1417643675345</v>
      </c>
      <c r="XW42" s="420">
        <v>2631.8769665814957</v>
      </c>
      <c r="XX42" s="420">
        <v>2876.817735700587</v>
      </c>
      <c r="XY42" s="420">
        <v>3144.9975434862754</v>
      </c>
      <c r="XZ42" s="420"/>
      <c r="YA42" s="420">
        <v>0.11016763694252993</v>
      </c>
      <c r="YB42" s="420">
        <v>0.11016763694252993</v>
      </c>
      <c r="YC42" s="420">
        <v>0.11016763694252993</v>
      </c>
      <c r="YD42" s="420">
        <v>0.11016763694252993</v>
      </c>
      <c r="YE42" s="420">
        <v>0.11016763694252993</v>
      </c>
      <c r="YF42" s="420">
        <v>0.11016763694252993</v>
      </c>
      <c r="YG42" s="420">
        <v>0.11016763694252993</v>
      </c>
      <c r="YH42" s="420">
        <v>0.11016763694252993</v>
      </c>
      <c r="YI42" s="420">
        <v>0.11016763694252993</v>
      </c>
      <c r="YJ42" s="420">
        <v>0.11016763694252993</v>
      </c>
      <c r="YK42" s="420">
        <v>0.11016763694252993</v>
      </c>
      <c r="YL42" s="420">
        <v>0.11016763694252993</v>
      </c>
      <c r="YM42" s="420">
        <v>0.11016763694252993</v>
      </c>
      <c r="YN42" s="420">
        <v>0.11016763694252993</v>
      </c>
      <c r="YO42" s="420">
        <v>0.11016763694252993</v>
      </c>
      <c r="YP42" s="420">
        <v>0.11016763694252993</v>
      </c>
      <c r="YQ42" s="420">
        <v>0.11016763694252993</v>
      </c>
      <c r="YR42" s="420">
        <v>0.13186375657565833</v>
      </c>
      <c r="YS42" s="420">
        <v>0.17479322268857683</v>
      </c>
      <c r="YT42" s="420">
        <v>0.2337222268535476</v>
      </c>
      <c r="YU42" s="420">
        <v>0.31497808914397007</v>
      </c>
      <c r="YV42" s="420">
        <v>0.42747783771544795</v>
      </c>
      <c r="YW42" s="420">
        <v>0.58381044026739637</v>
      </c>
      <c r="YX42" s="420">
        <v>0.80177720624402105</v>
      </c>
      <c r="YY42" s="420">
        <v>1.1065859263412572</v>
      </c>
      <c r="YZ42" s="420">
        <v>1.5339782262935864</v>
      </c>
      <c r="ZA42" s="420">
        <v>2.1346896435256655</v>
      </c>
      <c r="ZB42" s="420">
        <v>2.9808136695098617</v>
      </c>
      <c r="ZC42" s="420">
        <v>4.174886749072539</v>
      </c>
      <c r="ZD42" s="420">
        <v>5.862862941281592</v>
      </c>
      <c r="ZE42" s="420"/>
      <c r="ZF42" s="420">
        <v>256.48379352791608</v>
      </c>
      <c r="ZG42" s="420">
        <v>278.63220290636622</v>
      </c>
      <c r="ZH42" s="420">
        <v>302.79468568636486</v>
      </c>
      <c r="ZI42" s="420">
        <v>329.15941283575944</v>
      </c>
      <c r="ZJ42" s="420">
        <v>357.93242908586365</v>
      </c>
      <c r="ZK42" s="420">
        <v>389.33936870905694</v>
      </c>
      <c r="ZL42" s="420">
        <v>423.62733713795046</v>
      </c>
      <c r="ZM42" s="420">
        <v>461.06697452858623</v>
      </c>
      <c r="ZN42" s="420">
        <v>501.95471893831069</v>
      </c>
      <c r="ZO42" s="420">
        <v>546.61528851012804</v>
      </c>
      <c r="ZP42" s="420">
        <v>595.40440394449138</v>
      </c>
      <c r="ZQ42" s="420">
        <v>648.71177461300192</v>
      </c>
      <c r="ZR42" s="420">
        <v>706.96437394447321</v>
      </c>
      <c r="ZS42" s="420">
        <v>770.63003221183453</v>
      </c>
      <c r="ZT42" s="420">
        <v>840.22137759047234</v>
      </c>
      <c r="ZU42" s="420">
        <v>916.30015936823543</v>
      </c>
      <c r="ZV42" s="420">
        <v>999.48199049105199</v>
      </c>
      <c r="ZW42" s="420">
        <v>1090.4198541347178</v>
      </c>
      <c r="ZX42" s="420">
        <v>1189.8536663452066</v>
      </c>
      <c r="ZY42" s="420">
        <v>1298.5991499054351</v>
      </c>
      <c r="ZZ42" s="420">
        <v>1417.5383719480735</v>
      </c>
      <c r="AAA42" s="420">
        <v>1547.6362524255392</v>
      </c>
      <c r="AAB42" s="420">
        <v>1689.9477512006297</v>
      </c>
      <c r="AAC42" s="420">
        <v>1845.6254005821127</v>
      </c>
      <c r="AAD42" s="420">
        <v>2015.9270660455018</v>
      </c>
      <c r="AAE42" s="420">
        <v>2202.2237416127273</v>
      </c>
      <c r="AAF42" s="420">
        <v>2406.0070747240088</v>
      </c>
      <c r="AAG42" s="420">
        <v>2628.8961529119861</v>
      </c>
      <c r="AAH42" s="420">
        <v>2872.6428489515147</v>
      </c>
      <c r="AAI42" s="420">
        <v>3139.1346805449939</v>
      </c>
      <c r="AAJ42" s="420"/>
      <c r="AAK42" s="420">
        <v>457.43829566840702</v>
      </c>
      <c r="AAL42" s="420">
        <v>499.6106252455387</v>
      </c>
      <c r="AAM42" s="420">
        <v>545.61791045453128</v>
      </c>
      <c r="AAN42" s="420">
        <v>595.81844375500577</v>
      </c>
      <c r="AAO42" s="420">
        <v>650.60455067102657</v>
      </c>
      <c r="AAP42" s="420">
        <v>710.40585676784758</v>
      </c>
      <c r="AAQ42" s="420">
        <v>775.69287040416407</v>
      </c>
      <c r="AAR42" s="420">
        <v>846.98091192024913</v>
      </c>
      <c r="AAS42" s="420">
        <v>924.83442290827361</v>
      </c>
      <c r="AAT42" s="420">
        <v>1009.8716924883483</v>
      </c>
      <c r="AAU42" s="420">
        <v>1102.7700411109204</v>
      </c>
      <c r="AAV42" s="420">
        <v>1204.2715063542939</v>
      </c>
      <c r="AAW42" s="420">
        <v>1315.1890795196914</v>
      </c>
      <c r="AAX42" s="420">
        <v>1436.4135465827121</v>
      </c>
      <c r="AAY42" s="420">
        <v>1568.9209922812486</v>
      </c>
      <c r="AAZ42" s="420">
        <v>1713.7810318505117</v>
      </c>
      <c r="ABA42" s="420">
        <v>1872.1658412063439</v>
      </c>
      <c r="ABB42" s="420">
        <v>2039.228030824268</v>
      </c>
      <c r="ABC42" s="420">
        <v>2216.5063732498693</v>
      </c>
      <c r="ABD42" s="420">
        <v>2407.023349134025</v>
      </c>
      <c r="ABE42" s="420">
        <v>2610.6822245990488</v>
      </c>
      <c r="ABF42" s="420">
        <v>2826.8170189844054</v>
      </c>
      <c r="ABG42" s="420">
        <v>3053.9023763129735</v>
      </c>
      <c r="ABH42" s="420">
        <v>3289.1354728809811</v>
      </c>
      <c r="ABI42" s="420">
        <v>3527.8348365709353</v>
      </c>
      <c r="ABJ42" s="420">
        <v>3762.5772522180796</v>
      </c>
      <c r="ABK42" s="420">
        <v>3981.9600184823835</v>
      </c>
      <c r="ABL42" s="420">
        <v>4168.8273015033565</v>
      </c>
      <c r="ABM42" s="420">
        <v>4297.729893338922</v>
      </c>
      <c r="ABN42" s="420">
        <v>4331.2882986262784</v>
      </c>
      <c r="ABQ42" s="344"/>
      <c r="ABR42" s="344"/>
      <c r="ABS42" s="344"/>
      <c r="ABT42" s="344"/>
      <c r="ABU42" s="344"/>
      <c r="ABV42" s="344"/>
      <c r="ABW42" s="344"/>
      <c r="ABX42" s="344"/>
      <c r="ABY42" s="344"/>
      <c r="ABZ42" s="344"/>
      <c r="ACA42" s="344"/>
    </row>
    <row r="43" spans="4:755" hidden="1" outlineLevel="1" x14ac:dyDescent="0.25">
      <c r="D43" s="431" t="b">
        <v>1</v>
      </c>
      <c r="E43" s="416"/>
      <c r="F43" s="417">
        <v>473</v>
      </c>
      <c r="G43" s="417">
        <v>22013841</v>
      </c>
      <c r="H43" s="417" t="s">
        <v>1756</v>
      </c>
      <c r="I43" s="417" t="s">
        <v>253</v>
      </c>
      <c r="J43" s="417">
        <v>11</v>
      </c>
      <c r="K43" s="417" t="s">
        <v>307</v>
      </c>
      <c r="L43" s="417" t="s">
        <v>300</v>
      </c>
      <c r="M43" s="417" t="s">
        <v>253</v>
      </c>
      <c r="N43" s="417" t="s">
        <v>303</v>
      </c>
      <c r="O43" s="417" t="s">
        <v>308</v>
      </c>
      <c r="P43" s="417" t="s">
        <v>309</v>
      </c>
      <c r="Q43" s="417" t="s">
        <v>304</v>
      </c>
      <c r="R43" s="417" t="s">
        <v>298</v>
      </c>
      <c r="S43" s="418"/>
      <c r="T43" s="417">
        <v>0.28939793609242326</v>
      </c>
      <c r="U43" s="417">
        <v>2190</v>
      </c>
      <c r="V43" s="418"/>
      <c r="W43" s="419">
        <v>8.25</v>
      </c>
      <c r="X43" s="417">
        <v>5.4066664277844598E-3</v>
      </c>
      <c r="Y43" s="417">
        <v>2.842064552633057E-3</v>
      </c>
      <c r="Z43" s="417">
        <v>2.5646018751514029E-3</v>
      </c>
      <c r="AA43" s="420">
        <v>31.299800856762712</v>
      </c>
      <c r="AB43" s="420">
        <v>909.46065684257826</v>
      </c>
      <c r="AC43" s="420">
        <v>940.76045769934092</v>
      </c>
      <c r="AD43" s="420">
        <v>31.482509895036156</v>
      </c>
      <c r="AE43" s="420">
        <v>2.191627883282893</v>
      </c>
      <c r="AF43" s="420">
        <v>1316.7979199248191</v>
      </c>
      <c r="AG43" s="418"/>
      <c r="AH43" s="419">
        <v>11.264967480580349</v>
      </c>
      <c r="AI43" s="417">
        <v>1.2510009518726927E-2</v>
      </c>
      <c r="AJ43" s="417">
        <v>6.5760029920775799E-3</v>
      </c>
      <c r="AK43" s="417">
        <v>5.9340065266493469E-3</v>
      </c>
      <c r="AL43" s="420">
        <v>72.421853998640771</v>
      </c>
      <c r="AM43" s="420">
        <v>2104.3209574648254</v>
      </c>
      <c r="AN43" s="420">
        <v>2176.7428114634663</v>
      </c>
      <c r="AO43" s="420">
        <v>72.844608359111874</v>
      </c>
      <c r="AP43" s="420">
        <v>5.0710148383634195</v>
      </c>
      <c r="AQ43" s="420">
        <v>3046.8227941426194</v>
      </c>
      <c r="AR43" s="418"/>
      <c r="AS43" s="417">
        <v>5.1679359468684138E-3</v>
      </c>
      <c r="AT43" s="421">
        <v>2.0487534203857017E-6</v>
      </c>
      <c r="AU43" s="417">
        <v>5.1658871934480276E-3</v>
      </c>
      <c r="AV43" s="420">
        <v>28.424774522157485</v>
      </c>
      <c r="AW43" s="420">
        <v>0.65560109452342452</v>
      </c>
      <c r="AX43" s="420">
        <v>29.080375616680911</v>
      </c>
      <c r="AY43" s="420">
        <v>14.681417027176112</v>
      </c>
      <c r="AZ43" s="420">
        <v>2.0677116598762564</v>
      </c>
      <c r="BA43" s="420">
        <v>0.94923749705239946</v>
      </c>
      <c r="BB43" s="418"/>
      <c r="BC43" s="420">
        <v>2291.2325154024793</v>
      </c>
      <c r="BD43" s="420">
        <v>5301.481228803561</v>
      </c>
      <c r="BE43" s="420">
        <v>46.778741800785681</v>
      </c>
      <c r="BF43" s="420">
        <v>5254.7024870027753</v>
      </c>
      <c r="BG43" s="420"/>
      <c r="BH43" s="422">
        <v>3.1148448676739274E-2</v>
      </c>
      <c r="BI43" s="420"/>
      <c r="BJ43" s="423">
        <v>8.5110187627627862</v>
      </c>
      <c r="BK43" s="423">
        <v>8.7802958036485084</v>
      </c>
      <c r="BL43" s="423">
        <v>9.0580924033284624</v>
      </c>
      <c r="BM43" s="423">
        <v>9.3446781090384974</v>
      </c>
      <c r="BN43" s="423">
        <v>9.6403309961218593</v>
      </c>
      <c r="BO43" s="423">
        <v>9.9453379378468867</v>
      </c>
      <c r="BP43" s="423">
        <v>10.259994883761383</v>
      </c>
      <c r="BQ43" s="423">
        <v>10.584607146853736</v>
      </c>
      <c r="BR43" s="423">
        <v>10.919489699799422</v>
      </c>
      <c r="BS43" s="423">
        <v>11.264967480580349</v>
      </c>
      <c r="BT43" s="423">
        <v>11.621375707773574</v>
      </c>
      <c r="BU43" s="423">
        <v>11.98906020581534</v>
      </c>
      <c r="BV43" s="423">
        <v>12.368377740556003</v>
      </c>
      <c r="BW43" s="423">
        <v>12.759696365431486</v>
      </c>
      <c r="BX43" s="423">
        <v>13.163395778587091</v>
      </c>
      <c r="BY43" s="423">
        <v>13.579867691300267</v>
      </c>
      <c r="BZ43" s="423">
        <v>14.009516208059726</v>
      </c>
      <c r="CA43" s="423">
        <v>14.452758218669782</v>
      </c>
      <c r="CB43" s="423">
        <v>14.910023802760314</v>
      </c>
      <c r="CC43" s="423">
        <v>15.381756647094882</v>
      </c>
      <c r="CD43" s="423">
        <v>15.868414476081909</v>
      </c>
      <c r="CE43" s="423">
        <v>16.370469495906637</v>
      </c>
      <c r="CF43" s="423">
        <v>16.888408852714818</v>
      </c>
      <c r="CG43" s="423">
        <v>17.422735105292723</v>
      </c>
      <c r="CH43" s="423">
        <v>17.97396671270209</v>
      </c>
      <c r="CI43" s="423">
        <v>18.542638537343183</v>
      </c>
      <c r="CJ43" s="423">
        <v>19.129302363934077</v>
      </c>
      <c r="CK43" s="423">
        <v>19.734527434909751</v>
      </c>
      <c r="CL43" s="423">
        <v>20.358901002760472</v>
      </c>
      <c r="CM43" s="423">
        <v>21.00302889984539</v>
      </c>
      <c r="CN43" s="420"/>
      <c r="CO43" s="417">
        <v>5.8713068150182133E-3</v>
      </c>
      <c r="CP43" s="417">
        <v>6.378100140687913E-3</v>
      </c>
      <c r="CQ43" s="417">
        <v>6.9309788957838767E-3</v>
      </c>
      <c r="CR43" s="417">
        <v>7.5342487525085211E-3</v>
      </c>
      <c r="CS43" s="417">
        <v>8.1926243652117609E-3</v>
      </c>
      <c r="CT43" s="417">
        <v>8.911268630304385E-3</v>
      </c>
      <c r="CU43" s="417">
        <v>9.6958357409089417E-3</v>
      </c>
      <c r="CV43" s="417">
        <v>1.0552518404700137E-2</v>
      </c>
      <c r="CW43" s="417">
        <v>1.1488099629268767E-2</v>
      </c>
      <c r="CX43" s="417">
        <v>1.2510009518726927E-2</v>
      </c>
      <c r="CY43" s="417">
        <v>1.362638756849887E-2</v>
      </c>
      <c r="CZ43" s="417">
        <v>1.484615099268813E-2</v>
      </c>
      <c r="DA43" s="417">
        <v>1.6179069670488343E-2</v>
      </c>
      <c r="DB43" s="417">
        <v>1.7635848355266583E-2</v>
      </c>
      <c r="DC43" s="417">
        <v>1.9228216852689519E-2</v>
      </c>
      <c r="DD43" s="417">
        <v>2.0969028943131018E-2</v>
      </c>
      <c r="DE43" s="417">
        <v>2.2872370899192453E-2</v>
      </c>
      <c r="DF43" s="417">
        <v>2.4953680532142791E-2</v>
      </c>
      <c r="DG43" s="417">
        <v>2.7229877792164851E-2</v>
      </c>
      <c r="DH43" s="417">
        <v>2.9719508047270214E-2</v>
      </c>
      <c r="DI43" s="417">
        <v>3.2442899275487554E-2</v>
      </c>
      <c r="DJ43" s="417">
        <v>3.5422334525392229E-2</v>
      </c>
      <c r="DK43" s="417">
        <v>3.8682241132278375E-2</v>
      </c>
      <c r="DL43" s="417">
        <v>4.2249398322427356E-2</v>
      </c>
      <c r="DM43" s="417">
        <v>4.6153164997264053E-2</v>
      </c>
      <c r="DN43" s="417">
        <v>5.0425729664100291E-2</v>
      </c>
      <c r="DO43" s="417">
        <v>5.510238467216675E-2</v>
      </c>
      <c r="DP43" s="417">
        <v>6.022182712340314E-2</v>
      </c>
      <c r="DQ43" s="417">
        <v>6.5826489058844334E-2</v>
      </c>
      <c r="DR43" s="417">
        <v>7.1962899775426664E-2</v>
      </c>
      <c r="DS43" s="424"/>
      <c r="DT43" s="425">
        <v>3.0863070987410656E-3</v>
      </c>
      <c r="DU43" s="425">
        <v>3.3527077294504201E-3</v>
      </c>
      <c r="DV43" s="425">
        <v>3.6433335952680821E-3</v>
      </c>
      <c r="DW43" s="425">
        <v>3.960448012880053E-3</v>
      </c>
      <c r="DX43" s="425">
        <v>4.3065292842465108E-3</v>
      </c>
      <c r="DY43" s="425">
        <v>4.6842913339407311E-3</v>
      </c>
      <c r="DZ43" s="425">
        <v>5.0967063412273297E-3</v>
      </c>
      <c r="EA43" s="425">
        <v>5.5470295605597282E-3</v>
      </c>
      <c r="EB43" s="425">
        <v>6.0388265430388359E-3</v>
      </c>
      <c r="EC43" s="425">
        <v>6.5760029920775799E-3</v>
      </c>
      <c r="ED43" s="425">
        <v>7.1628375092376495E-3</v>
      </c>
      <c r="EE43" s="425">
        <v>7.8040175111463578E-3</v>
      </c>
      <c r="EF43" s="425">
        <v>8.5046786257753238E-3</v>
      </c>
      <c r="EG43" s="425">
        <v>9.2704479064106629E-3</v>
      </c>
      <c r="EH43" s="425">
        <v>1.0107491234624578E-2</v>
      </c>
      <c r="EI43" s="425">
        <v>1.1022565319760319E-2</v>
      </c>
      <c r="EJ43" s="425">
        <v>1.2023074742176834E-2</v>
      </c>
      <c r="EK43" s="425">
        <v>1.3117134531118858E-2</v>
      </c>
      <c r="EL43" s="425">
        <v>1.4313638815952311E-2</v>
      </c>
      <c r="EM43" s="425">
        <v>1.5622336142060017E-2</v>
      </c>
      <c r="EN43" s="425">
        <v>1.7053912100379338E-2</v>
      </c>
      <c r="EO43" s="425">
        <v>1.8620079982885323E-2</v>
      </c>
      <c r="EP43" s="425">
        <v>2.0333680245833659E-2</v>
      </c>
      <c r="EQ43" s="425">
        <v>2.2208789638877343E-2</v>
      </c>
      <c r="ER43" s="425">
        <v>2.4260840941929502E-2</v>
      </c>
      <c r="ES43" s="425">
        <v>2.6506754343586045E-2</v>
      </c>
      <c r="ET43" s="425">
        <v>2.8965081595849387E-2</v>
      </c>
      <c r="EU43" s="425">
        <v>3.1656164190687036E-2</v>
      </c>
      <c r="EV43" s="425">
        <v>3.4602306925580396E-2</v>
      </c>
      <c r="EW43" s="425">
        <v>3.7827968358727627E-2</v>
      </c>
      <c r="EX43" s="420"/>
      <c r="EY43" s="420">
        <v>2488.1374248173261</v>
      </c>
      <c r="EZ43" s="420">
        <v>2702.9058707484724</v>
      </c>
      <c r="FA43" s="420">
        <v>2937.2043608941322</v>
      </c>
      <c r="FB43" s="420">
        <v>3192.8575493702065</v>
      </c>
      <c r="FC43" s="420">
        <v>3471.8634084004029</v>
      </c>
      <c r="FD43" s="420">
        <v>3776.4098658489493</v>
      </c>
      <c r="FE43" s="420">
        <v>4108.8930508841231</v>
      </c>
      <c r="FF43" s="420">
        <v>4471.9373039146167</v>
      </c>
      <c r="FG43" s="420">
        <v>4868.4171221471061</v>
      </c>
      <c r="FH43" s="420">
        <v>5301.4812288035619</v>
      </c>
      <c r="FI43" s="420">
        <v>5774.5789723548014</v>
      </c>
      <c r="FJ43" s="420">
        <v>6291.4892822342872</v>
      </c>
      <c r="FK43" s="420">
        <v>6856.352429564532</v>
      </c>
      <c r="FL43" s="420">
        <v>7473.7048656527732</v>
      </c>
      <c r="FM43" s="420">
        <v>8148.5174376007308</v>
      </c>
      <c r="FN43" s="420">
        <v>8886.2373095588555</v>
      </c>
      <c r="FO43" s="420">
        <v>9692.8339501888004</v>
      </c>
      <c r="FP43" s="420">
        <v>10574.849582063151</v>
      </c>
      <c r="FQ43" s="420">
        <v>11539.454527326952</v>
      </c>
      <c r="FR43" s="420">
        <v>12594.507926314755</v>
      </c>
      <c r="FS43" s="420">
        <v>13748.624352323037</v>
      </c>
      <c r="FT43" s="420">
        <v>15011.246896787134</v>
      </c>
      <c r="FU43" s="420">
        <v>16392.727355150386</v>
      </c>
      <c r="FV43" s="420">
        <v>17904.414205224897</v>
      </c>
      <c r="FW43" s="420">
        <v>19558.749137368217</v>
      </c>
      <c r="FX43" s="420">
        <v>21369.37296992198</v>
      </c>
      <c r="FY43" s="420">
        <v>23351.241864725027</v>
      </c>
      <c r="FZ43" s="420">
        <v>25520.754846832788</v>
      </c>
      <c r="GA43" s="420">
        <v>27895.893730624353</v>
      </c>
      <c r="GB43" s="420">
        <v>30496.376662111423</v>
      </c>
      <c r="GC43" s="420"/>
      <c r="GD43" s="420">
        <v>32.572552018803606</v>
      </c>
      <c r="GE43" s="420">
        <v>32.572552018803606</v>
      </c>
      <c r="GF43" s="420">
        <v>32.572552018803606</v>
      </c>
      <c r="GG43" s="420">
        <v>32.572552018803606</v>
      </c>
      <c r="GH43" s="420">
        <v>32.572552018803606</v>
      </c>
      <c r="GI43" s="420">
        <v>32.572552018803606</v>
      </c>
      <c r="GJ43" s="420">
        <v>32.572552018803606</v>
      </c>
      <c r="GK43" s="420">
        <v>32.572552018803606</v>
      </c>
      <c r="GL43" s="420">
        <v>32.572552018803606</v>
      </c>
      <c r="GM43" s="420">
        <v>32.572552018803606</v>
      </c>
      <c r="GN43" s="420">
        <v>32.572552018803606</v>
      </c>
      <c r="GO43" s="420">
        <v>32.572552018803606</v>
      </c>
      <c r="GP43" s="420">
        <v>32.572552018803606</v>
      </c>
      <c r="GQ43" s="420">
        <v>32.572552018803606</v>
      </c>
      <c r="GR43" s="420">
        <v>32.572552018803606</v>
      </c>
      <c r="GS43" s="420">
        <v>32.572552018803606</v>
      </c>
      <c r="GT43" s="420">
        <v>32.572552018803606</v>
      </c>
      <c r="GU43" s="420">
        <v>38.987303255819953</v>
      </c>
      <c r="GV43" s="420">
        <v>51.679980587475463</v>
      </c>
      <c r="GW43" s="420">
        <v>69.103137758225301</v>
      </c>
      <c r="GX43" s="420">
        <v>93.127532532783405</v>
      </c>
      <c r="GY43" s="420">
        <v>126.38960489944732</v>
      </c>
      <c r="GZ43" s="420">
        <v>172.61145344027298</v>
      </c>
      <c r="HA43" s="420">
        <v>237.05627607768372</v>
      </c>
      <c r="HB43" s="420">
        <v>327.17709709821099</v>
      </c>
      <c r="HC43" s="420">
        <v>453.54141160098584</v>
      </c>
      <c r="HD43" s="420">
        <v>631.14986748797469</v>
      </c>
      <c r="HE43" s="420">
        <v>881.31788066871434</v>
      </c>
      <c r="HF43" s="420">
        <v>1234.3617379913305</v>
      </c>
      <c r="HG43" s="420">
        <v>1733.4347312326504</v>
      </c>
      <c r="HH43" s="420"/>
      <c r="HI43" s="420">
        <v>33.989656386907761</v>
      </c>
      <c r="HJ43" s="420">
        <v>36.923540024981257</v>
      </c>
      <c r="HK43" s="420">
        <v>40.124217404208771</v>
      </c>
      <c r="HL43" s="420">
        <v>43.616614545880893</v>
      </c>
      <c r="HM43" s="420">
        <v>47.428025115000267</v>
      </c>
      <c r="HN43" s="420">
        <v>51.588337700341526</v>
      </c>
      <c r="HO43" s="420">
        <v>56.130285062674218</v>
      </c>
      <c r="HP43" s="420">
        <v>61.089717484158605</v>
      </c>
      <c r="HQ43" s="420">
        <v>66.505902559649584</v>
      </c>
      <c r="HR43" s="420">
        <v>72.421853998640771</v>
      </c>
      <c r="HS43" s="420">
        <v>78.884692256824508</v>
      </c>
      <c r="HT43" s="420">
        <v>85.946040090915218</v>
      </c>
      <c r="HU43" s="420">
        <v>93.662456431862324</v>
      </c>
      <c r="HV43" s="420">
        <v>102.09591230249208</v>
      </c>
      <c r="HW43" s="420">
        <v>111.31431286883588</v>
      </c>
      <c r="HX43" s="420">
        <v>121.39207011308878</v>
      </c>
      <c r="HY43" s="420">
        <v>132.41073105375577</v>
      </c>
      <c r="HZ43" s="420">
        <v>144.45966691890072</v>
      </c>
      <c r="IA43" s="420">
        <v>157.63682920568044</v>
      </c>
      <c r="IB43" s="420">
        <v>172.04957913811921</v>
      </c>
      <c r="IC43" s="420">
        <v>187.81559767039019</v>
      </c>
      <c r="ID43" s="420">
        <v>205.06388388024422</v>
      </c>
      <c r="IE43" s="420">
        <v>223.93585036273959</v>
      </c>
      <c r="IF43" s="420">
        <v>244.586525074733</v>
      </c>
      <c r="IG43" s="420">
        <v>267.18587000301352</v>
      </c>
      <c r="IH43" s="420">
        <v>291.92022804152396</v>
      </c>
      <c r="II43" s="420">
        <v>318.99391057463436</v>
      </c>
      <c r="IJ43" s="420">
        <v>348.63093948359517</v>
      </c>
      <c r="IK43" s="420">
        <v>381.07695863271306</v>
      </c>
      <c r="IL43" s="420">
        <v>416.60133136214688</v>
      </c>
      <c r="IM43" s="420"/>
      <c r="IN43" s="420">
        <v>14.212387261078742</v>
      </c>
      <c r="IO43" s="420">
        <v>14.212387261078742</v>
      </c>
      <c r="IP43" s="420">
        <v>14.212387261078742</v>
      </c>
      <c r="IQ43" s="420">
        <v>14.212387261078742</v>
      </c>
      <c r="IR43" s="420">
        <v>14.212387261078742</v>
      </c>
      <c r="IS43" s="420">
        <v>14.212387261078742</v>
      </c>
      <c r="IT43" s="420">
        <v>14.212387261078742</v>
      </c>
      <c r="IU43" s="420">
        <v>14.212387261078742</v>
      </c>
      <c r="IV43" s="420">
        <v>14.212387261078742</v>
      </c>
      <c r="IW43" s="420">
        <v>14.212387261078742</v>
      </c>
      <c r="IX43" s="420">
        <v>14.212387261078742</v>
      </c>
      <c r="IY43" s="420">
        <v>14.212387261078742</v>
      </c>
      <c r="IZ43" s="420">
        <v>14.212387261078742</v>
      </c>
      <c r="JA43" s="420">
        <v>14.212387261078742</v>
      </c>
      <c r="JB43" s="420">
        <v>14.212387261078742</v>
      </c>
      <c r="JC43" s="420">
        <v>14.212387261078742</v>
      </c>
      <c r="JD43" s="420">
        <v>14.212387261078742</v>
      </c>
      <c r="JE43" s="420">
        <v>17.011336778799365</v>
      </c>
      <c r="JF43" s="420">
        <v>22.549534876181042</v>
      </c>
      <c r="JG43" s="420">
        <v>30.151784060659683</v>
      </c>
      <c r="JH43" s="420">
        <v>40.63435239156437</v>
      </c>
      <c r="JI43" s="420">
        <v>55.147598185389555</v>
      </c>
      <c r="JJ43" s="420">
        <v>75.315585360785306</v>
      </c>
      <c r="JK43" s="420">
        <v>103.43480597836763</v>
      </c>
      <c r="JL43" s="420">
        <v>142.75723941529012</v>
      </c>
      <c r="JM43" s="420">
        <v>197.89380263752147</v>
      </c>
      <c r="JN43" s="420">
        <v>275.38973094092563</v>
      </c>
      <c r="JO43" s="420">
        <v>384.54558343927448</v>
      </c>
      <c r="JP43" s="420">
        <v>538.58927082113757</v>
      </c>
      <c r="JQ43" s="420">
        <v>756.34987635786945</v>
      </c>
      <c r="JR43" s="420"/>
      <c r="JS43" s="420">
        <v>19.777269125829019</v>
      </c>
      <c r="JT43" s="420">
        <v>22.711152763902515</v>
      </c>
      <c r="JU43" s="420">
        <v>25.911830143130029</v>
      </c>
      <c r="JV43" s="420">
        <v>29.40422728480215</v>
      </c>
      <c r="JW43" s="420">
        <v>33.215637853921521</v>
      </c>
      <c r="JX43" s="420">
        <v>37.37595043926278</v>
      </c>
      <c r="JY43" s="420">
        <v>41.917897801595473</v>
      </c>
      <c r="JZ43" s="420">
        <v>46.877330223079866</v>
      </c>
      <c r="KA43" s="420">
        <v>52.293515298570838</v>
      </c>
      <c r="KB43" s="420">
        <v>58.209466737562025</v>
      </c>
      <c r="KC43" s="420">
        <v>64.672304995745762</v>
      </c>
      <c r="KD43" s="420">
        <v>71.733652829836473</v>
      </c>
      <c r="KE43" s="420">
        <v>79.450069170783578</v>
      </c>
      <c r="KF43" s="420">
        <v>87.883525041413336</v>
      </c>
      <c r="KG43" s="420">
        <v>97.101925607757138</v>
      </c>
      <c r="KH43" s="420">
        <v>107.17968285201003</v>
      </c>
      <c r="KI43" s="420">
        <v>118.19834379267702</v>
      </c>
      <c r="KJ43" s="420">
        <v>127.44833014010136</v>
      </c>
      <c r="KK43" s="420">
        <v>135.0872943294994</v>
      </c>
      <c r="KL43" s="420">
        <v>141.89779507745953</v>
      </c>
      <c r="KM43" s="420">
        <v>147.18124527882583</v>
      </c>
      <c r="KN43" s="420">
        <v>149.91628569485465</v>
      </c>
      <c r="KO43" s="420">
        <v>148.62026500195429</v>
      </c>
      <c r="KP43" s="420">
        <v>141.15171909636535</v>
      </c>
      <c r="KQ43" s="420">
        <v>124.4286305877234</v>
      </c>
      <c r="KR43" s="420">
        <v>94.026425404002481</v>
      </c>
      <c r="KS43" s="420">
        <v>43.604179633708725</v>
      </c>
      <c r="KT43" s="420">
        <v>-35.91464395567931</v>
      </c>
      <c r="KU43" s="420">
        <v>-157.51231218842452</v>
      </c>
      <c r="KV43" s="420">
        <v>-339.74854499572257</v>
      </c>
      <c r="KW43" s="420"/>
      <c r="KX43" s="420">
        <v>987.61827159714096</v>
      </c>
      <c r="KY43" s="420">
        <v>1072.8664734241345</v>
      </c>
      <c r="KZ43" s="420">
        <v>1165.8667504857863</v>
      </c>
      <c r="LA43" s="420">
        <v>1267.343364121617</v>
      </c>
      <c r="LB43" s="420">
        <v>1378.0893709588834</v>
      </c>
      <c r="LC43" s="420">
        <v>1498.9732268610339</v>
      </c>
      <c r="LD43" s="420">
        <v>1630.9460291927455</v>
      </c>
      <c r="LE43" s="420">
        <v>1775.0494593791129</v>
      </c>
      <c r="LF43" s="420">
        <v>1932.4244937724275</v>
      </c>
      <c r="LG43" s="420">
        <v>2104.3209574648254</v>
      </c>
      <c r="LH43" s="420">
        <v>2292.108002956048</v>
      </c>
      <c r="LI43" s="420">
        <v>2497.2856035668347</v>
      </c>
      <c r="LJ43" s="420">
        <v>2721.4971602481037</v>
      </c>
      <c r="LK43" s="420">
        <v>2966.5433300514123</v>
      </c>
      <c r="LL43" s="420">
        <v>3234.397195079865</v>
      </c>
      <c r="LM43" s="420">
        <v>3527.2209023233022</v>
      </c>
      <c r="LN43" s="420">
        <v>3847.3839174965869</v>
      </c>
      <c r="LO43" s="420">
        <v>4197.4830499580348</v>
      </c>
      <c r="LP43" s="420">
        <v>4580.3644211047394</v>
      </c>
      <c r="LQ43" s="420">
        <v>4999.1475654592059</v>
      </c>
      <c r="LR43" s="420">
        <v>5457.2518721213883</v>
      </c>
      <c r="LS43" s="420">
        <v>5958.4255945233035</v>
      </c>
      <c r="LT43" s="420">
        <v>6506.777678666771</v>
      </c>
      <c r="LU43" s="420">
        <v>7106.8126844407498</v>
      </c>
      <c r="LV43" s="420">
        <v>7763.4691014174405</v>
      </c>
      <c r="LW43" s="420">
        <v>8482.1613899475342</v>
      </c>
      <c r="LX43" s="420">
        <v>9268.8261106718037</v>
      </c>
      <c r="LY43" s="420">
        <v>10129.972541019852</v>
      </c>
      <c r="LZ43" s="420">
        <v>11072.738216185728</v>
      </c>
      <c r="MA43" s="420">
        <v>12104.949874792841</v>
      </c>
      <c r="MB43" s="420"/>
      <c r="MC43" s="426">
        <v>0.65560109452342452</v>
      </c>
      <c r="MD43" s="426">
        <v>0.65560109452342452</v>
      </c>
      <c r="ME43" s="426">
        <v>0.65560109452342452</v>
      </c>
      <c r="MF43" s="426">
        <v>0.65560109452342452</v>
      </c>
      <c r="MG43" s="426">
        <v>0.65560109452342452</v>
      </c>
      <c r="MH43" s="426">
        <v>0.65560109452342452</v>
      </c>
      <c r="MI43" s="426">
        <v>0.65560109452342452</v>
      </c>
      <c r="MJ43" s="426">
        <v>0.65560109452342452</v>
      </c>
      <c r="MK43" s="426">
        <v>0.65560109452342452</v>
      </c>
      <c r="ML43" s="426">
        <v>0.65560109452342452</v>
      </c>
      <c r="MM43" s="426">
        <v>0.65560109452342452</v>
      </c>
      <c r="MN43" s="426">
        <v>0.65560109452342452</v>
      </c>
      <c r="MO43" s="426">
        <v>0.65560109452342452</v>
      </c>
      <c r="MP43" s="426">
        <v>0.65560109452342452</v>
      </c>
      <c r="MQ43" s="426">
        <v>0.65560109452342452</v>
      </c>
      <c r="MR43" s="426">
        <v>0.65560109452342452</v>
      </c>
      <c r="MS43" s="426">
        <v>0.65560109452342452</v>
      </c>
      <c r="MT43" s="426">
        <v>0.78471341982282472</v>
      </c>
      <c r="MU43" s="426">
        <v>1.0401841347444631</v>
      </c>
      <c r="MV43" s="426">
        <v>1.3908671547486418</v>
      </c>
      <c r="MW43" s="426">
        <v>1.8744159875318591</v>
      </c>
      <c r="MX43" s="426">
        <v>2.5438953404887168</v>
      </c>
      <c r="MY43" s="426">
        <v>3.4742214161602751</v>
      </c>
      <c r="MZ43" s="426">
        <v>4.7713287546661487</v>
      </c>
      <c r="NA43" s="426">
        <v>6.5852274281965348</v>
      </c>
      <c r="NB43" s="426">
        <v>9.1286137385137778</v>
      </c>
      <c r="NC43" s="426">
        <v>12.703411869434136</v>
      </c>
      <c r="ND43" s="426">
        <v>17.738645926666216</v>
      </c>
      <c r="NE43" s="426">
        <v>24.844504231593113</v>
      </c>
      <c r="NF43" s="426">
        <v>34.889550761174448</v>
      </c>
      <c r="NG43" s="420"/>
      <c r="NH43" s="420">
        <v>986.96267050261758</v>
      </c>
      <c r="NI43" s="420">
        <v>1072.210872329611</v>
      </c>
      <c r="NJ43" s="420">
        <v>1165.2111493912628</v>
      </c>
      <c r="NK43" s="420">
        <v>1266.6877630270935</v>
      </c>
      <c r="NL43" s="420">
        <v>1377.4337698643599</v>
      </c>
      <c r="NM43" s="420">
        <v>1498.3176257665104</v>
      </c>
      <c r="NN43" s="420">
        <v>1630.290428098222</v>
      </c>
      <c r="NO43" s="420">
        <v>1774.3938582845894</v>
      </c>
      <c r="NP43" s="420">
        <v>1931.768892677904</v>
      </c>
      <c r="NQ43" s="420">
        <v>2103.6653563703021</v>
      </c>
      <c r="NR43" s="420">
        <v>2291.4524018615248</v>
      </c>
      <c r="NS43" s="420">
        <v>2496.6300024723114</v>
      </c>
      <c r="NT43" s="420">
        <v>2720.8415591535804</v>
      </c>
      <c r="NU43" s="420">
        <v>2965.8877289568891</v>
      </c>
      <c r="NV43" s="420">
        <v>3233.7415939853418</v>
      </c>
      <c r="NW43" s="420">
        <v>3526.5653012287789</v>
      </c>
      <c r="NX43" s="420">
        <v>3846.7283164020637</v>
      </c>
      <c r="NY43" s="420">
        <v>4196.6983365382121</v>
      </c>
      <c r="NZ43" s="420">
        <v>4579.3242369699947</v>
      </c>
      <c r="OA43" s="420">
        <v>4997.7566983044571</v>
      </c>
      <c r="OB43" s="420">
        <v>5455.377456133856</v>
      </c>
      <c r="OC43" s="420">
        <v>5955.8816991828144</v>
      </c>
      <c r="OD43" s="420">
        <v>6503.3034572506103</v>
      </c>
      <c r="OE43" s="420">
        <v>7102.041355686084</v>
      </c>
      <c r="OF43" s="420">
        <v>7756.8838739892435</v>
      </c>
      <c r="OG43" s="420">
        <v>8473.0327762090201</v>
      </c>
      <c r="OH43" s="420">
        <v>9256.12269880237</v>
      </c>
      <c r="OI43" s="420">
        <v>10112.233895093186</v>
      </c>
      <c r="OJ43" s="420">
        <v>11047.893711954135</v>
      </c>
      <c r="OK43" s="420">
        <v>12070.060324031667</v>
      </c>
      <c r="OL43" s="420"/>
      <c r="OM43" s="420">
        <v>1006.7399396284466</v>
      </c>
      <c r="ON43" s="420">
        <v>1094.9220250935134</v>
      </c>
      <c r="OO43" s="420">
        <v>1191.1229795343927</v>
      </c>
      <c r="OP43" s="420">
        <v>1296.0919903118956</v>
      </c>
      <c r="OQ43" s="420">
        <v>1410.6494077182815</v>
      </c>
      <c r="OR43" s="420">
        <v>1535.6935762057733</v>
      </c>
      <c r="OS43" s="420">
        <v>1672.2083258998175</v>
      </c>
      <c r="OT43" s="420">
        <v>1821.2711885076692</v>
      </c>
      <c r="OU43" s="420">
        <v>1984.0624079764748</v>
      </c>
      <c r="OV43" s="420">
        <v>2161.8748231078644</v>
      </c>
      <c r="OW43" s="420">
        <v>2356.1247068572707</v>
      </c>
      <c r="OX43" s="420">
        <v>2568.3636553021479</v>
      </c>
      <c r="OY43" s="420">
        <v>2800.291628324364</v>
      </c>
      <c r="OZ43" s="420">
        <v>3053.7712539983022</v>
      </c>
      <c r="PA43" s="420">
        <v>3330.8435195930988</v>
      </c>
      <c r="PB43" s="420">
        <v>3633.744984080789</v>
      </c>
      <c r="PC43" s="420">
        <v>3964.9266601947406</v>
      </c>
      <c r="PD43" s="420">
        <v>4324.1466666783135</v>
      </c>
      <c r="PE43" s="420">
        <v>4714.4115312994945</v>
      </c>
      <c r="PF43" s="420">
        <v>5139.6544933819168</v>
      </c>
      <c r="PG43" s="420">
        <v>5602.5587014126813</v>
      </c>
      <c r="PH43" s="420">
        <v>6105.7979848776686</v>
      </c>
      <c r="PI43" s="420">
        <v>6651.9237222525644</v>
      </c>
      <c r="PJ43" s="420">
        <v>7243.193074782449</v>
      </c>
      <c r="PK43" s="420">
        <v>7881.3125045769666</v>
      </c>
      <c r="PL43" s="420">
        <v>8567.0592016130231</v>
      </c>
      <c r="PM43" s="420">
        <v>9299.7268784360786</v>
      </c>
      <c r="PN43" s="420">
        <v>10076.319251137507</v>
      </c>
      <c r="PO43" s="420">
        <v>10890.381399765711</v>
      </c>
      <c r="PP43" s="420">
        <v>11730.311779035945</v>
      </c>
      <c r="PQ43" s="420"/>
      <c r="PR43" s="420">
        <v>34.188067151823397</v>
      </c>
      <c r="PS43" s="420">
        <v>37.13907700294763</v>
      </c>
      <c r="PT43" s="420">
        <v>40.358437973436914</v>
      </c>
      <c r="PU43" s="420">
        <v>43.871221587404563</v>
      </c>
      <c r="PV43" s="420">
        <v>47.704880833527888</v>
      </c>
      <c r="PW43" s="420">
        <v>51.889478771829161</v>
      </c>
      <c r="PX43" s="420">
        <v>56.457939236857221</v>
      </c>
      <c r="PY43" s="420">
        <v>61.446321782729328</v>
      </c>
      <c r="PZ43" s="420">
        <v>66.894123224432391</v>
      </c>
      <c r="QA43" s="420">
        <v>72.844608359111874</v>
      </c>
      <c r="QB43" s="420">
        <v>79.345172702776878</v>
      </c>
      <c r="QC43" s="420">
        <v>86.447740354130474</v>
      </c>
      <c r="QD43" s="420">
        <v>94.209200400468006</v>
      </c>
      <c r="QE43" s="420">
        <v>102.69188561343444</v>
      </c>
      <c r="QF43" s="420">
        <v>111.96409754776742</v>
      </c>
      <c r="QG43" s="420">
        <v>122.10068255717071</v>
      </c>
      <c r="QH43" s="420">
        <v>133.18366368162228</v>
      </c>
      <c r="QI43" s="420">
        <v>145.30293384359589</v>
      </c>
      <c r="QJ43" s="420">
        <v>158.55701632100593</v>
      </c>
      <c r="QK43" s="420">
        <v>173.05389904684756</v>
      </c>
      <c r="QL43" s="420">
        <v>188.91194992451969</v>
      </c>
      <c r="QM43" s="420">
        <v>206.26092104926138</v>
      </c>
      <c r="QN43" s="420">
        <v>225.24305049611951</v>
      </c>
      <c r="QO43" s="420">
        <v>246.01427118006956</v>
      </c>
      <c r="QP43" s="420">
        <v>268.74553722172544</v>
      </c>
      <c r="QQ43" s="420">
        <v>293.6242792705433</v>
      </c>
      <c r="QR43" s="420">
        <v>320.856001355432</v>
      </c>
      <c r="QS43" s="420">
        <v>350.66603305997035</v>
      </c>
      <c r="QT43" s="420">
        <v>383.30145216666824</v>
      </c>
      <c r="QU43" s="420">
        <v>419.03319439363855</v>
      </c>
      <c r="QV43" s="424"/>
      <c r="QW43" s="420">
        <v>14.681417027176112</v>
      </c>
      <c r="QX43" s="420">
        <v>14.681417027176112</v>
      </c>
      <c r="QY43" s="420">
        <v>14.681417027176112</v>
      </c>
      <c r="QZ43" s="420">
        <v>14.681417027176112</v>
      </c>
      <c r="RA43" s="420">
        <v>14.681417027176112</v>
      </c>
      <c r="RB43" s="420">
        <v>14.681417027176112</v>
      </c>
      <c r="RC43" s="420">
        <v>14.681417027176112</v>
      </c>
      <c r="RD43" s="420">
        <v>14.681417027176112</v>
      </c>
      <c r="RE43" s="420">
        <v>14.681417027176112</v>
      </c>
      <c r="RF43" s="420">
        <v>14.681417027176112</v>
      </c>
      <c r="RG43" s="420">
        <v>14.681417027176112</v>
      </c>
      <c r="RH43" s="420">
        <v>14.681417027176112</v>
      </c>
      <c r="RI43" s="420">
        <v>14.681417027176112</v>
      </c>
      <c r="RJ43" s="420">
        <v>14.681417027176112</v>
      </c>
      <c r="RK43" s="420">
        <v>14.681417027176112</v>
      </c>
      <c r="RL43" s="420">
        <v>14.681417027176112</v>
      </c>
      <c r="RM43" s="420">
        <v>14.681417027176112</v>
      </c>
      <c r="RN43" s="420">
        <v>17.57273601200308</v>
      </c>
      <c r="RO43" s="420">
        <v>23.293702824485095</v>
      </c>
      <c r="RP43" s="420">
        <v>31.146837457784478</v>
      </c>
      <c r="RQ43" s="420">
        <v>41.975346022516618</v>
      </c>
      <c r="RR43" s="420">
        <v>56.967550358277485</v>
      </c>
      <c r="RS43" s="420">
        <v>77.80111089117915</v>
      </c>
      <c r="RT43" s="420">
        <v>106.84830731091424</v>
      </c>
      <c r="RU43" s="420">
        <v>147.4684391160628</v>
      </c>
      <c r="RV43" s="420">
        <v>204.42459034110325</v>
      </c>
      <c r="RW43" s="420">
        <v>284.47799871157429</v>
      </c>
      <c r="RX43" s="420">
        <v>397.23615552551593</v>
      </c>
      <c r="RY43" s="420">
        <v>556.36351205699145</v>
      </c>
      <c r="RZ43" s="420">
        <v>781.31053912895834</v>
      </c>
      <c r="SA43" s="420"/>
      <c r="SB43" s="420">
        <v>19.506650124647287</v>
      </c>
      <c r="SC43" s="420">
        <v>22.45765997577152</v>
      </c>
      <c r="SD43" s="420">
        <v>25.677020946260804</v>
      </c>
      <c r="SE43" s="420">
        <v>29.189804560228453</v>
      </c>
      <c r="SF43" s="420">
        <v>33.023463806351778</v>
      </c>
      <c r="SG43" s="420">
        <v>37.208061744653051</v>
      </c>
      <c r="SH43" s="420">
        <v>41.776522209681112</v>
      </c>
      <c r="SI43" s="420">
        <v>46.764904755553218</v>
      </c>
      <c r="SJ43" s="420">
        <v>52.212706197256281</v>
      </c>
      <c r="SK43" s="420">
        <v>58.163191331935764</v>
      </c>
      <c r="SL43" s="420">
        <v>64.663755675600768</v>
      </c>
      <c r="SM43" s="420">
        <v>71.766323326954364</v>
      </c>
      <c r="SN43" s="420">
        <v>79.527783373291896</v>
      </c>
      <c r="SO43" s="420">
        <v>88.010468586258327</v>
      </c>
      <c r="SP43" s="420">
        <v>97.282680520591313</v>
      </c>
      <c r="SQ43" s="420">
        <v>107.4192655299946</v>
      </c>
      <c r="SR43" s="420">
        <v>118.50224665444617</v>
      </c>
      <c r="SS43" s="420">
        <v>127.73019783159282</v>
      </c>
      <c r="ST43" s="420">
        <v>135.26331349652082</v>
      </c>
      <c r="SU43" s="420">
        <v>141.90706158906309</v>
      </c>
      <c r="SV43" s="420">
        <v>146.93660390200307</v>
      </c>
      <c r="SW43" s="420">
        <v>149.29337069098389</v>
      </c>
      <c r="SX43" s="420">
        <v>147.44193960494036</v>
      </c>
      <c r="SY43" s="420">
        <v>139.16596386915532</v>
      </c>
      <c r="SZ43" s="420">
        <v>121.27709810566265</v>
      </c>
      <c r="TA43" s="420">
        <v>89.199688929440043</v>
      </c>
      <c r="TB43" s="420">
        <v>36.378002643857712</v>
      </c>
      <c r="TC43" s="420">
        <v>-46.57012246554558</v>
      </c>
      <c r="TD43" s="420">
        <v>-173.06205989032321</v>
      </c>
      <c r="TE43" s="420">
        <v>-362.27734473531979</v>
      </c>
      <c r="TF43" s="420"/>
      <c r="TG43" s="420">
        <v>2.3799729276761976</v>
      </c>
      <c r="TH43" s="420">
        <v>2.5854049435837383</v>
      </c>
      <c r="TI43" s="420">
        <v>2.80951799215581</v>
      </c>
      <c r="TJ43" s="420">
        <v>3.0540574060074599</v>
      </c>
      <c r="TK43" s="420">
        <v>3.3209343013636907</v>
      </c>
      <c r="TL43" s="420">
        <v>3.6122414923241921</v>
      </c>
      <c r="TM43" s="420">
        <v>3.930270943349941</v>
      </c>
      <c r="TN43" s="420">
        <v>4.2775329093261227</v>
      </c>
      <c r="TO43" s="420">
        <v>4.6567769271008226</v>
      </c>
      <c r="TP43" s="420">
        <v>5.0710148383634195</v>
      </c>
      <c r="TQ43" s="420">
        <v>5.5235460412487747</v>
      </c>
      <c r="TR43" s="420">
        <v>6.0179851872859853</v>
      </c>
      <c r="TS43" s="420">
        <v>6.5582925614201395</v>
      </c>
      <c r="TT43" s="420">
        <v>7.1488074060062665</v>
      </c>
      <c r="TU43" s="420">
        <v>7.7942844751073235</v>
      </c>
      <c r="TV43" s="420">
        <v>8.4999341333443237</v>
      </c>
      <c r="TW43" s="420">
        <v>9.2714663441886689</v>
      </c>
      <c r="TX43" s="420">
        <v>10.115138926221519</v>
      </c>
      <c r="TY43" s="420">
        <v>11.037810492804681</v>
      </c>
      <c r="TZ43" s="420">
        <v>12.046998531133413</v>
      </c>
      <c r="UA43" s="420">
        <v>13.150943121126364</v>
      </c>
      <c r="UB43" s="420">
        <v>14.358676843438285</v>
      </c>
      <c r="UC43" s="420">
        <v>15.680101479482914</v>
      </c>
      <c r="UD43" s="420">
        <v>17.126072165191957</v>
      </c>
      <c r="UE43" s="420">
        <v>18.708489724824645</v>
      </c>
      <c r="UF43" s="420">
        <v>20.440401982042388</v>
      </c>
      <c r="UG43" s="420">
        <v>22.336114923292413</v>
      </c>
      <c r="UH43" s="420">
        <v>24.411314673980467</v>
      </c>
      <c r="UI43" s="420">
        <v>26.683201341699423</v>
      </c>
      <c r="UJ43" s="420">
        <v>29.170635883735486</v>
      </c>
      <c r="UK43" s="420"/>
      <c r="UL43" s="420">
        <v>2.0677116598762564</v>
      </c>
      <c r="UM43" s="420">
        <v>2.0677116598762564</v>
      </c>
      <c r="UN43" s="420">
        <v>2.0677116598762564</v>
      </c>
      <c r="UO43" s="420">
        <v>2.0677116598762564</v>
      </c>
      <c r="UP43" s="420">
        <v>2.0677116598762564</v>
      </c>
      <c r="UQ43" s="420">
        <v>2.0677116598762564</v>
      </c>
      <c r="UR43" s="420">
        <v>2.0677116598762564</v>
      </c>
      <c r="US43" s="420">
        <v>2.0677116598762564</v>
      </c>
      <c r="UT43" s="420">
        <v>2.0677116598762564</v>
      </c>
      <c r="UU43" s="420">
        <v>2.0677116598762564</v>
      </c>
      <c r="UV43" s="420">
        <v>2.0677116598762564</v>
      </c>
      <c r="UW43" s="420">
        <v>2.0677116598762564</v>
      </c>
      <c r="UX43" s="420">
        <v>2.0677116598762564</v>
      </c>
      <c r="UY43" s="420">
        <v>2.0677116598762564</v>
      </c>
      <c r="UZ43" s="420">
        <v>2.0677116598762564</v>
      </c>
      <c r="VA43" s="420">
        <v>2.0677116598762564</v>
      </c>
      <c r="VB43" s="420">
        <v>2.0677116598762564</v>
      </c>
      <c r="VC43" s="420">
        <v>2.4749212613937344</v>
      </c>
      <c r="VD43" s="420">
        <v>3.2806547789443532</v>
      </c>
      <c r="VE43" s="420">
        <v>4.3866800364378031</v>
      </c>
      <c r="VF43" s="420">
        <v>5.9117530846947259</v>
      </c>
      <c r="VG43" s="420">
        <v>8.0232356244875938</v>
      </c>
      <c r="VH43" s="420">
        <v>10.957407166027433</v>
      </c>
      <c r="VI43" s="420">
        <v>15.048376492259735</v>
      </c>
      <c r="VJ43" s="420">
        <v>20.769262970979369</v>
      </c>
      <c r="VK43" s="420">
        <v>28.790893156382779</v>
      </c>
      <c r="VL43" s="420">
        <v>40.065510967051743</v>
      </c>
      <c r="VM43" s="420">
        <v>55.946222969085774</v>
      </c>
      <c r="VN43" s="420">
        <v>78.357512689714667</v>
      </c>
      <c r="VO43" s="420">
        <v>110.03875911642079</v>
      </c>
      <c r="VP43" s="420"/>
      <c r="VQ43" s="420">
        <v>0.31226126779994123</v>
      </c>
      <c r="VR43" s="420">
        <v>0.51769328370748191</v>
      </c>
      <c r="VS43" s="420">
        <v>0.74180633227955362</v>
      </c>
      <c r="VT43" s="420">
        <v>0.98634574613120352</v>
      </c>
      <c r="VU43" s="420">
        <v>1.2532226414874343</v>
      </c>
      <c r="VV43" s="420">
        <v>1.5445298324479357</v>
      </c>
      <c r="VW43" s="420">
        <v>1.8625592834736846</v>
      </c>
      <c r="VX43" s="420">
        <v>2.2098212494498664</v>
      </c>
      <c r="VY43" s="420">
        <v>2.5890652672245662</v>
      </c>
      <c r="VZ43" s="420">
        <v>3.0033031784871631</v>
      </c>
      <c r="WA43" s="420">
        <v>3.4558343813725183</v>
      </c>
      <c r="WB43" s="420">
        <v>3.9502735274097289</v>
      </c>
      <c r="WC43" s="420">
        <v>4.4905809015438827</v>
      </c>
      <c r="WD43" s="420">
        <v>5.0810957461300106</v>
      </c>
      <c r="WE43" s="420">
        <v>5.7265728152310675</v>
      </c>
      <c r="WF43" s="420">
        <v>6.4322224734680677</v>
      </c>
      <c r="WG43" s="420">
        <v>7.2037546843124129</v>
      </c>
      <c r="WH43" s="420">
        <v>7.6402176648277846</v>
      </c>
      <c r="WI43" s="420">
        <v>7.7571557138603282</v>
      </c>
      <c r="WJ43" s="420">
        <v>7.66031849469561</v>
      </c>
      <c r="WK43" s="420">
        <v>7.2391900364316379</v>
      </c>
      <c r="WL43" s="420">
        <v>6.3354412189506917</v>
      </c>
      <c r="WM43" s="420">
        <v>4.7226943134554809</v>
      </c>
      <c r="WN43" s="420">
        <v>2.0776956729322222</v>
      </c>
      <c r="WO43" s="420">
        <v>-2.0607732461547243</v>
      </c>
      <c r="WP43" s="420">
        <v>-8.3504911743403909</v>
      </c>
      <c r="WQ43" s="420">
        <v>-17.72939604375933</v>
      </c>
      <c r="WR43" s="420">
        <v>-31.534908295105307</v>
      </c>
      <c r="WS43" s="420">
        <v>-51.674311348015245</v>
      </c>
      <c r="WT43" s="420">
        <v>-80.868123232685306</v>
      </c>
      <c r="WU43" s="420"/>
      <c r="WV43" s="420">
        <v>1429.9614567537774</v>
      </c>
      <c r="WW43" s="420">
        <v>1553.3913753528252</v>
      </c>
      <c r="WX43" s="420">
        <v>1688.0454370385442</v>
      </c>
      <c r="WY43" s="420">
        <v>1834.9722917092965</v>
      </c>
      <c r="WZ43" s="420">
        <v>1995.3201971916274</v>
      </c>
      <c r="XA43" s="420">
        <v>2170.3465810234202</v>
      </c>
      <c r="XB43" s="420">
        <v>2361.4285264484956</v>
      </c>
      <c r="XC43" s="420">
        <v>2570.0742723592894</v>
      </c>
      <c r="XD43" s="420">
        <v>2797.9358256634955</v>
      </c>
      <c r="XE43" s="420">
        <v>3046.8227941426194</v>
      </c>
      <c r="XF43" s="420">
        <v>3318.7175583979038</v>
      </c>
      <c r="XG43" s="420">
        <v>3615.7919130351215</v>
      </c>
      <c r="XH43" s="420">
        <v>3940.4253199226778</v>
      </c>
      <c r="XI43" s="420">
        <v>4295.224930279428</v>
      </c>
      <c r="XJ43" s="420">
        <v>4683.047547629154</v>
      </c>
      <c r="XK43" s="420">
        <v>5107.0237204319483</v>
      </c>
      <c r="XL43" s="420">
        <v>5570.584171612647</v>
      </c>
      <c r="XM43" s="420">
        <v>6077.4887924163986</v>
      </c>
      <c r="XN43" s="420">
        <v>6631.8584502027206</v>
      </c>
      <c r="XO43" s="420">
        <v>7238.2098841394491</v>
      </c>
      <c r="XP43" s="420">
        <v>7901.4939894856125</v>
      </c>
      <c r="XQ43" s="420">
        <v>8627.1378204908851</v>
      </c>
      <c r="XR43" s="420">
        <v>9421.0906741452709</v>
      </c>
      <c r="XS43" s="420">
        <v>10289.874652364153</v>
      </c>
      <c r="XT43" s="420">
        <v>11240.640139001211</v>
      </c>
      <c r="XU43" s="420">
        <v>12281.226670680333</v>
      </c>
      <c r="XV43" s="420">
        <v>13420.229727199863</v>
      </c>
      <c r="XW43" s="420">
        <v>14667.074018595387</v>
      </c>
      <c r="XX43" s="420">
        <v>16032.093902297544</v>
      </c>
      <c r="XY43" s="420">
        <v>17526.621625679058</v>
      </c>
      <c r="XZ43" s="420"/>
      <c r="YA43" s="420">
        <v>0.94923749705239946</v>
      </c>
      <c r="YB43" s="420">
        <v>0.94923749705239946</v>
      </c>
      <c r="YC43" s="420">
        <v>0.94923749705239946</v>
      </c>
      <c r="YD43" s="420">
        <v>0.94923749705239946</v>
      </c>
      <c r="YE43" s="420">
        <v>0.94923749705239946</v>
      </c>
      <c r="YF43" s="420">
        <v>0.94923749705239946</v>
      </c>
      <c r="YG43" s="420">
        <v>0.94923749705239946</v>
      </c>
      <c r="YH43" s="420">
        <v>0.94923749705239946</v>
      </c>
      <c r="YI43" s="420">
        <v>0.94923749705239946</v>
      </c>
      <c r="YJ43" s="420">
        <v>0.94923749705239946</v>
      </c>
      <c r="YK43" s="420">
        <v>0.94923749705239946</v>
      </c>
      <c r="YL43" s="420">
        <v>0.94923749705239946</v>
      </c>
      <c r="YM43" s="420">
        <v>0.94923749705239946</v>
      </c>
      <c r="YN43" s="420">
        <v>0.94923749705239946</v>
      </c>
      <c r="YO43" s="420">
        <v>0.94923749705239946</v>
      </c>
      <c r="YP43" s="420">
        <v>0.94923749705239946</v>
      </c>
      <c r="YQ43" s="420">
        <v>0.94923749705239946</v>
      </c>
      <c r="YR43" s="420">
        <v>1.1361777897541818</v>
      </c>
      <c r="YS43" s="420">
        <v>1.5060709824717522</v>
      </c>
      <c r="YT43" s="420">
        <v>2.0138210075224645</v>
      </c>
      <c r="YU43" s="420">
        <v>2.7139459578436851</v>
      </c>
      <c r="YV43" s="420">
        <v>3.6832776301634014</v>
      </c>
      <c r="YW43" s="420">
        <v>5.0302863567961751</v>
      </c>
      <c r="YX43" s="420">
        <v>6.9083535743420157</v>
      </c>
      <c r="YY43" s="420">
        <v>9.5346771896500293</v>
      </c>
      <c r="YZ43" s="420">
        <v>13.217217800717625</v>
      </c>
      <c r="ZA43" s="420">
        <v>18.393128058660604</v>
      </c>
      <c r="ZB43" s="420">
        <v>25.683587170896271</v>
      </c>
      <c r="ZC43" s="420">
        <v>35.972079987829495</v>
      </c>
      <c r="ZD43" s="420">
        <v>50.516190583688164</v>
      </c>
      <c r="ZE43" s="420"/>
      <c r="ZF43" s="420">
        <v>1429.0122192567251</v>
      </c>
      <c r="ZG43" s="420">
        <v>1552.4421378557729</v>
      </c>
      <c r="ZH43" s="420">
        <v>1687.0961995414918</v>
      </c>
      <c r="ZI43" s="420">
        <v>1834.0230542122442</v>
      </c>
      <c r="ZJ43" s="420">
        <v>1994.370959694575</v>
      </c>
      <c r="ZK43" s="420">
        <v>2169.3973435263679</v>
      </c>
      <c r="ZL43" s="420">
        <v>2360.4792889514433</v>
      </c>
      <c r="ZM43" s="420">
        <v>2569.125034862237</v>
      </c>
      <c r="ZN43" s="420">
        <v>2796.9865881664432</v>
      </c>
      <c r="ZO43" s="420">
        <v>3045.8735566455671</v>
      </c>
      <c r="ZP43" s="420">
        <v>3317.7683209008514</v>
      </c>
      <c r="ZQ43" s="420">
        <v>3614.8426755380692</v>
      </c>
      <c r="ZR43" s="420">
        <v>3939.4760824256255</v>
      </c>
      <c r="ZS43" s="420">
        <v>4294.2756927823757</v>
      </c>
      <c r="ZT43" s="420">
        <v>4682.0983101321017</v>
      </c>
      <c r="ZU43" s="420">
        <v>5106.074482934896</v>
      </c>
      <c r="ZV43" s="420">
        <v>5569.6349341155947</v>
      </c>
      <c r="ZW43" s="420">
        <v>6076.352614626644</v>
      </c>
      <c r="ZX43" s="420">
        <v>6630.3523792202486</v>
      </c>
      <c r="ZY43" s="420">
        <v>7236.1960631319262</v>
      </c>
      <c r="ZZ43" s="420">
        <v>7898.7800435277686</v>
      </c>
      <c r="AAA43" s="420">
        <v>8623.4545428607216</v>
      </c>
      <c r="AAB43" s="420">
        <v>9416.0603877884751</v>
      </c>
      <c r="AAC43" s="420">
        <v>10282.966298789812</v>
      </c>
      <c r="AAD43" s="420">
        <v>11231.105461811561</v>
      </c>
      <c r="AAE43" s="420">
        <v>12268.009452879616</v>
      </c>
      <c r="AAF43" s="420">
        <v>13401.836599141203</v>
      </c>
      <c r="AAG43" s="420">
        <v>14641.390431424492</v>
      </c>
      <c r="AAH43" s="420">
        <v>15996.121822309715</v>
      </c>
      <c r="AAI43" s="420">
        <v>17476.105435095371</v>
      </c>
      <c r="AAJ43" s="420"/>
      <c r="AAK43" s="420">
        <v>2455.5710702776187</v>
      </c>
      <c r="AAL43" s="420">
        <v>2670.3395162087654</v>
      </c>
      <c r="AAM43" s="420">
        <v>2904.6380063544248</v>
      </c>
      <c r="AAN43" s="420">
        <v>3160.2911948304995</v>
      </c>
      <c r="AAO43" s="420">
        <v>3439.297053860696</v>
      </c>
      <c r="AAP43" s="420">
        <v>3743.8435113092423</v>
      </c>
      <c r="AAQ43" s="420">
        <v>4076.3266963444157</v>
      </c>
      <c r="AAR43" s="420">
        <v>4439.3709493749093</v>
      </c>
      <c r="AAS43" s="420">
        <v>4835.8507676073987</v>
      </c>
      <c r="AAT43" s="420">
        <v>5268.9148742638545</v>
      </c>
      <c r="AAU43" s="420">
        <v>5742.0126178150949</v>
      </c>
      <c r="AAV43" s="420">
        <v>6258.9229276945807</v>
      </c>
      <c r="AAW43" s="420">
        <v>6823.7860750248255</v>
      </c>
      <c r="AAX43" s="420">
        <v>7441.1385111130658</v>
      </c>
      <c r="AAY43" s="420">
        <v>8115.9510830610234</v>
      </c>
      <c r="AAZ43" s="420">
        <v>8853.6709550191481</v>
      </c>
      <c r="ABA43" s="420">
        <v>9660.267595649093</v>
      </c>
      <c r="ABB43" s="420">
        <v>10535.869696801379</v>
      </c>
      <c r="ABC43" s="420">
        <v>11487.784379730125</v>
      </c>
      <c r="ABD43" s="420">
        <v>12525.417936597602</v>
      </c>
      <c r="ABE43" s="420">
        <v>13655.514538878884</v>
      </c>
      <c r="ABF43" s="420">
        <v>14884.881339648326</v>
      </c>
      <c r="ABG43" s="420">
        <v>16220.148743959435</v>
      </c>
      <c r="ABH43" s="420">
        <v>17667.403033114348</v>
      </c>
      <c r="ABI43" s="420">
        <v>19231.634291248036</v>
      </c>
      <c r="ABJ43" s="420">
        <v>20915.917852247738</v>
      </c>
      <c r="ABK43" s="420">
        <v>22720.212084177379</v>
      </c>
      <c r="ABL43" s="420">
        <v>24639.604651801346</v>
      </c>
      <c r="ABM43" s="420">
        <v>26661.766850837088</v>
      </c>
      <c r="ABN43" s="420">
        <v>28763.271746163307</v>
      </c>
      <c r="ABQ43" s="344"/>
      <c r="ABR43" s="344"/>
      <c r="ABS43" s="344"/>
      <c r="ABT43" s="344"/>
      <c r="ABU43" s="344"/>
      <c r="ABV43" s="344"/>
      <c r="ABW43" s="344"/>
      <c r="ABX43" s="344"/>
      <c r="ABY43" s="344"/>
      <c r="ABZ43" s="344"/>
      <c r="ACA43" s="344"/>
    </row>
    <row r="44" spans="4:755" hidden="1" outlineLevel="1" x14ac:dyDescent="0.25">
      <c r="D44" s="431" t="b">
        <v>1</v>
      </c>
      <c r="E44" s="416"/>
      <c r="F44" s="417">
        <v>474</v>
      </c>
      <c r="G44" s="417">
        <v>22013843</v>
      </c>
      <c r="H44" s="417" t="s">
        <v>1756</v>
      </c>
      <c r="I44" s="417" t="s">
        <v>253</v>
      </c>
      <c r="J44" s="417">
        <v>11</v>
      </c>
      <c r="K44" s="417" t="s">
        <v>307</v>
      </c>
      <c r="L44" s="417" t="s">
        <v>300</v>
      </c>
      <c r="M44" s="417" t="s">
        <v>253</v>
      </c>
      <c r="N44" s="417" t="s">
        <v>303</v>
      </c>
      <c r="O44" s="417" t="s">
        <v>308</v>
      </c>
      <c r="P44" s="417" t="s">
        <v>309</v>
      </c>
      <c r="Q44" s="417" t="s">
        <v>304</v>
      </c>
      <c r="R44" s="417" t="s">
        <v>298</v>
      </c>
      <c r="S44" s="418"/>
      <c r="T44" s="417">
        <v>0.28939793609242326</v>
      </c>
      <c r="U44" s="417">
        <v>2190</v>
      </c>
      <c r="V44" s="418"/>
      <c r="W44" s="419">
        <v>8.25</v>
      </c>
      <c r="X44" s="417">
        <v>5.4066664277844598E-3</v>
      </c>
      <c r="Y44" s="417">
        <v>2.842064552633057E-3</v>
      </c>
      <c r="Z44" s="417">
        <v>2.5646018751514029E-3</v>
      </c>
      <c r="AA44" s="420">
        <v>31.299800856762712</v>
      </c>
      <c r="AB44" s="420">
        <v>909.46065684257826</v>
      </c>
      <c r="AC44" s="420">
        <v>940.76045769934092</v>
      </c>
      <c r="AD44" s="420">
        <v>31.482509895036156</v>
      </c>
      <c r="AE44" s="420">
        <v>2.191627883282893</v>
      </c>
      <c r="AF44" s="420">
        <v>1316.7979199248191</v>
      </c>
      <c r="AG44" s="418"/>
      <c r="AH44" s="419">
        <v>11.264967480580349</v>
      </c>
      <c r="AI44" s="417">
        <v>1.2510009518726927E-2</v>
      </c>
      <c r="AJ44" s="417">
        <v>6.5760029920775799E-3</v>
      </c>
      <c r="AK44" s="417">
        <v>5.9340065266493469E-3</v>
      </c>
      <c r="AL44" s="420">
        <v>72.421853998640771</v>
      </c>
      <c r="AM44" s="420">
        <v>2104.3209574648254</v>
      </c>
      <c r="AN44" s="420">
        <v>2176.7428114634663</v>
      </c>
      <c r="AO44" s="420">
        <v>72.844608359111874</v>
      </c>
      <c r="AP44" s="420">
        <v>5.0710148383634195</v>
      </c>
      <c r="AQ44" s="420">
        <v>3046.8227941426194</v>
      </c>
      <c r="AR44" s="418"/>
      <c r="AS44" s="417">
        <v>5.1679359468684138E-3</v>
      </c>
      <c r="AT44" s="421">
        <v>2.0487534203857017E-6</v>
      </c>
      <c r="AU44" s="417">
        <v>5.1658871934480276E-3</v>
      </c>
      <c r="AV44" s="420">
        <v>28.424774522157485</v>
      </c>
      <c r="AW44" s="420">
        <v>0.65560109452342452</v>
      </c>
      <c r="AX44" s="420">
        <v>29.080375616680911</v>
      </c>
      <c r="AY44" s="420">
        <v>14.681417027176112</v>
      </c>
      <c r="AZ44" s="420">
        <v>2.0677116598762564</v>
      </c>
      <c r="BA44" s="420">
        <v>0.94923749705239946</v>
      </c>
      <c r="BB44" s="418"/>
      <c r="BC44" s="420">
        <v>2291.2325154024793</v>
      </c>
      <c r="BD44" s="420">
        <v>5301.481228803561</v>
      </c>
      <c r="BE44" s="420">
        <v>46.778741800785681</v>
      </c>
      <c r="BF44" s="420">
        <v>5254.7024870027753</v>
      </c>
      <c r="BG44" s="420"/>
      <c r="BH44" s="422">
        <v>3.1148448676739274E-2</v>
      </c>
      <c r="BI44" s="420"/>
      <c r="BJ44" s="423">
        <v>8.5110187627627862</v>
      </c>
      <c r="BK44" s="423">
        <v>8.7802958036485084</v>
      </c>
      <c r="BL44" s="423">
        <v>9.0580924033284624</v>
      </c>
      <c r="BM44" s="423">
        <v>9.3446781090384974</v>
      </c>
      <c r="BN44" s="423">
        <v>9.6403309961218593</v>
      </c>
      <c r="BO44" s="423">
        <v>9.9453379378468867</v>
      </c>
      <c r="BP44" s="423">
        <v>10.259994883761383</v>
      </c>
      <c r="BQ44" s="423">
        <v>10.584607146853736</v>
      </c>
      <c r="BR44" s="423">
        <v>10.919489699799422</v>
      </c>
      <c r="BS44" s="423">
        <v>11.264967480580349</v>
      </c>
      <c r="BT44" s="423">
        <v>11.621375707773574</v>
      </c>
      <c r="BU44" s="423">
        <v>11.98906020581534</v>
      </c>
      <c r="BV44" s="423">
        <v>12.368377740556003</v>
      </c>
      <c r="BW44" s="423">
        <v>12.759696365431486</v>
      </c>
      <c r="BX44" s="423">
        <v>13.163395778587091</v>
      </c>
      <c r="BY44" s="423">
        <v>13.579867691300267</v>
      </c>
      <c r="BZ44" s="423">
        <v>14.009516208059726</v>
      </c>
      <c r="CA44" s="423">
        <v>14.452758218669782</v>
      </c>
      <c r="CB44" s="423">
        <v>14.910023802760314</v>
      </c>
      <c r="CC44" s="423">
        <v>15.381756647094882</v>
      </c>
      <c r="CD44" s="423">
        <v>15.868414476081909</v>
      </c>
      <c r="CE44" s="423">
        <v>16.370469495906637</v>
      </c>
      <c r="CF44" s="423">
        <v>16.888408852714818</v>
      </c>
      <c r="CG44" s="423">
        <v>17.422735105292723</v>
      </c>
      <c r="CH44" s="423">
        <v>17.97396671270209</v>
      </c>
      <c r="CI44" s="423">
        <v>18.542638537343183</v>
      </c>
      <c r="CJ44" s="423">
        <v>19.129302363934077</v>
      </c>
      <c r="CK44" s="423">
        <v>19.734527434909751</v>
      </c>
      <c r="CL44" s="423">
        <v>20.358901002760472</v>
      </c>
      <c r="CM44" s="423">
        <v>21.00302889984539</v>
      </c>
      <c r="CN44" s="420"/>
      <c r="CO44" s="417">
        <v>5.8713068150182133E-3</v>
      </c>
      <c r="CP44" s="417">
        <v>6.378100140687913E-3</v>
      </c>
      <c r="CQ44" s="417">
        <v>6.9309788957838767E-3</v>
      </c>
      <c r="CR44" s="417">
        <v>7.5342487525085211E-3</v>
      </c>
      <c r="CS44" s="417">
        <v>8.1926243652117609E-3</v>
      </c>
      <c r="CT44" s="417">
        <v>8.911268630304385E-3</v>
      </c>
      <c r="CU44" s="417">
        <v>9.6958357409089417E-3</v>
      </c>
      <c r="CV44" s="417">
        <v>1.0552518404700137E-2</v>
      </c>
      <c r="CW44" s="417">
        <v>1.1488099629268767E-2</v>
      </c>
      <c r="CX44" s="417">
        <v>1.2510009518726927E-2</v>
      </c>
      <c r="CY44" s="417">
        <v>1.362638756849887E-2</v>
      </c>
      <c r="CZ44" s="417">
        <v>1.484615099268813E-2</v>
      </c>
      <c r="DA44" s="417">
        <v>1.6179069670488343E-2</v>
      </c>
      <c r="DB44" s="417">
        <v>1.7635848355266583E-2</v>
      </c>
      <c r="DC44" s="417">
        <v>1.9228216852689519E-2</v>
      </c>
      <c r="DD44" s="417">
        <v>2.0969028943131018E-2</v>
      </c>
      <c r="DE44" s="417">
        <v>2.2872370899192453E-2</v>
      </c>
      <c r="DF44" s="417">
        <v>2.4953680532142791E-2</v>
      </c>
      <c r="DG44" s="417">
        <v>2.7229877792164851E-2</v>
      </c>
      <c r="DH44" s="417">
        <v>2.9719508047270214E-2</v>
      </c>
      <c r="DI44" s="417">
        <v>3.2442899275487554E-2</v>
      </c>
      <c r="DJ44" s="417">
        <v>3.5422334525392229E-2</v>
      </c>
      <c r="DK44" s="417">
        <v>3.8682241132278375E-2</v>
      </c>
      <c r="DL44" s="417">
        <v>4.2249398322427356E-2</v>
      </c>
      <c r="DM44" s="417">
        <v>4.6153164997264053E-2</v>
      </c>
      <c r="DN44" s="417">
        <v>5.0425729664100291E-2</v>
      </c>
      <c r="DO44" s="417">
        <v>5.510238467216675E-2</v>
      </c>
      <c r="DP44" s="417">
        <v>6.022182712340314E-2</v>
      </c>
      <c r="DQ44" s="417">
        <v>6.5826489058844334E-2</v>
      </c>
      <c r="DR44" s="417">
        <v>7.1962899775426664E-2</v>
      </c>
      <c r="DS44" s="424"/>
      <c r="DT44" s="425">
        <v>3.0863070987410656E-3</v>
      </c>
      <c r="DU44" s="425">
        <v>3.3527077294504201E-3</v>
      </c>
      <c r="DV44" s="425">
        <v>3.6433335952680821E-3</v>
      </c>
      <c r="DW44" s="425">
        <v>3.960448012880053E-3</v>
      </c>
      <c r="DX44" s="425">
        <v>4.3065292842465108E-3</v>
      </c>
      <c r="DY44" s="425">
        <v>4.6842913339407311E-3</v>
      </c>
      <c r="DZ44" s="425">
        <v>5.0967063412273297E-3</v>
      </c>
      <c r="EA44" s="425">
        <v>5.5470295605597282E-3</v>
      </c>
      <c r="EB44" s="425">
        <v>6.0388265430388359E-3</v>
      </c>
      <c r="EC44" s="425">
        <v>6.5760029920775799E-3</v>
      </c>
      <c r="ED44" s="425">
        <v>7.1628375092376495E-3</v>
      </c>
      <c r="EE44" s="425">
        <v>7.8040175111463578E-3</v>
      </c>
      <c r="EF44" s="425">
        <v>8.5046786257753238E-3</v>
      </c>
      <c r="EG44" s="425">
        <v>9.2704479064106629E-3</v>
      </c>
      <c r="EH44" s="425">
        <v>1.0107491234624578E-2</v>
      </c>
      <c r="EI44" s="425">
        <v>1.1022565319760319E-2</v>
      </c>
      <c r="EJ44" s="425">
        <v>1.2023074742176834E-2</v>
      </c>
      <c r="EK44" s="425">
        <v>1.3117134531118858E-2</v>
      </c>
      <c r="EL44" s="425">
        <v>1.4313638815952311E-2</v>
      </c>
      <c r="EM44" s="425">
        <v>1.5622336142060017E-2</v>
      </c>
      <c r="EN44" s="425">
        <v>1.7053912100379338E-2</v>
      </c>
      <c r="EO44" s="425">
        <v>1.8620079982885323E-2</v>
      </c>
      <c r="EP44" s="425">
        <v>2.0333680245833659E-2</v>
      </c>
      <c r="EQ44" s="425">
        <v>2.2208789638877343E-2</v>
      </c>
      <c r="ER44" s="425">
        <v>2.4260840941929502E-2</v>
      </c>
      <c r="ES44" s="425">
        <v>2.6506754343586045E-2</v>
      </c>
      <c r="ET44" s="425">
        <v>2.8965081595849387E-2</v>
      </c>
      <c r="EU44" s="425">
        <v>3.1656164190687036E-2</v>
      </c>
      <c r="EV44" s="425">
        <v>3.4602306925580396E-2</v>
      </c>
      <c r="EW44" s="425">
        <v>3.7827968358727627E-2</v>
      </c>
      <c r="EX44" s="420"/>
      <c r="EY44" s="420">
        <v>2488.1374248173261</v>
      </c>
      <c r="EZ44" s="420">
        <v>2702.9058707484724</v>
      </c>
      <c r="FA44" s="420">
        <v>2937.2043608941322</v>
      </c>
      <c r="FB44" s="420">
        <v>3192.8575493702065</v>
      </c>
      <c r="FC44" s="420">
        <v>3471.8634084004029</v>
      </c>
      <c r="FD44" s="420">
        <v>3776.4098658489493</v>
      </c>
      <c r="FE44" s="420">
        <v>4108.8930508841231</v>
      </c>
      <c r="FF44" s="420">
        <v>4471.9373039146167</v>
      </c>
      <c r="FG44" s="420">
        <v>4868.4171221471061</v>
      </c>
      <c r="FH44" s="420">
        <v>5301.4812288035619</v>
      </c>
      <c r="FI44" s="420">
        <v>5774.5789723548014</v>
      </c>
      <c r="FJ44" s="420">
        <v>6291.4892822342872</v>
      </c>
      <c r="FK44" s="420">
        <v>6856.352429564532</v>
      </c>
      <c r="FL44" s="420">
        <v>7473.7048656527732</v>
      </c>
      <c r="FM44" s="420">
        <v>8148.5174376007308</v>
      </c>
      <c r="FN44" s="420">
        <v>8886.2373095588555</v>
      </c>
      <c r="FO44" s="420">
        <v>9692.8339501888004</v>
      </c>
      <c r="FP44" s="420">
        <v>10574.849582063151</v>
      </c>
      <c r="FQ44" s="420">
        <v>11539.454527326952</v>
      </c>
      <c r="FR44" s="420">
        <v>12594.507926314755</v>
      </c>
      <c r="FS44" s="420">
        <v>13748.624352323037</v>
      </c>
      <c r="FT44" s="420">
        <v>15011.246896787134</v>
      </c>
      <c r="FU44" s="420">
        <v>16392.727355150386</v>
      </c>
      <c r="FV44" s="420">
        <v>17904.414205224897</v>
      </c>
      <c r="FW44" s="420">
        <v>19558.749137368217</v>
      </c>
      <c r="FX44" s="420">
        <v>21369.37296992198</v>
      </c>
      <c r="FY44" s="420">
        <v>23351.241864725027</v>
      </c>
      <c r="FZ44" s="420">
        <v>25520.754846832788</v>
      </c>
      <c r="GA44" s="420">
        <v>27895.893730624353</v>
      </c>
      <c r="GB44" s="420">
        <v>30496.376662111423</v>
      </c>
      <c r="GC44" s="420"/>
      <c r="GD44" s="420">
        <v>32.572552018803606</v>
      </c>
      <c r="GE44" s="420">
        <v>32.572552018803606</v>
      </c>
      <c r="GF44" s="420">
        <v>32.572552018803606</v>
      </c>
      <c r="GG44" s="420">
        <v>32.572552018803606</v>
      </c>
      <c r="GH44" s="420">
        <v>32.572552018803606</v>
      </c>
      <c r="GI44" s="420">
        <v>32.572552018803606</v>
      </c>
      <c r="GJ44" s="420">
        <v>32.572552018803606</v>
      </c>
      <c r="GK44" s="420">
        <v>32.572552018803606</v>
      </c>
      <c r="GL44" s="420">
        <v>32.572552018803606</v>
      </c>
      <c r="GM44" s="420">
        <v>32.572552018803606</v>
      </c>
      <c r="GN44" s="420">
        <v>32.572552018803606</v>
      </c>
      <c r="GO44" s="420">
        <v>32.572552018803606</v>
      </c>
      <c r="GP44" s="420">
        <v>32.572552018803606</v>
      </c>
      <c r="GQ44" s="420">
        <v>32.572552018803606</v>
      </c>
      <c r="GR44" s="420">
        <v>32.572552018803606</v>
      </c>
      <c r="GS44" s="420">
        <v>32.572552018803606</v>
      </c>
      <c r="GT44" s="420">
        <v>32.572552018803606</v>
      </c>
      <c r="GU44" s="420">
        <v>38.987303255819953</v>
      </c>
      <c r="GV44" s="420">
        <v>51.679980587475463</v>
      </c>
      <c r="GW44" s="420">
        <v>69.103137758225301</v>
      </c>
      <c r="GX44" s="420">
        <v>93.127532532783405</v>
      </c>
      <c r="GY44" s="420">
        <v>126.38960489944732</v>
      </c>
      <c r="GZ44" s="420">
        <v>172.61145344027298</v>
      </c>
      <c r="HA44" s="420">
        <v>237.05627607768372</v>
      </c>
      <c r="HB44" s="420">
        <v>327.17709709821099</v>
      </c>
      <c r="HC44" s="420">
        <v>453.54141160098584</v>
      </c>
      <c r="HD44" s="420">
        <v>631.14986748797469</v>
      </c>
      <c r="HE44" s="420">
        <v>881.31788066871434</v>
      </c>
      <c r="HF44" s="420">
        <v>1234.3617379913305</v>
      </c>
      <c r="HG44" s="420">
        <v>1733.4347312326504</v>
      </c>
      <c r="HH44" s="420"/>
      <c r="HI44" s="420">
        <v>33.989656386907761</v>
      </c>
      <c r="HJ44" s="420">
        <v>36.923540024981257</v>
      </c>
      <c r="HK44" s="420">
        <v>40.124217404208771</v>
      </c>
      <c r="HL44" s="420">
        <v>43.616614545880893</v>
      </c>
      <c r="HM44" s="420">
        <v>47.428025115000267</v>
      </c>
      <c r="HN44" s="420">
        <v>51.588337700341526</v>
      </c>
      <c r="HO44" s="420">
        <v>56.130285062674218</v>
      </c>
      <c r="HP44" s="420">
        <v>61.089717484158605</v>
      </c>
      <c r="HQ44" s="420">
        <v>66.505902559649584</v>
      </c>
      <c r="HR44" s="420">
        <v>72.421853998640771</v>
      </c>
      <c r="HS44" s="420">
        <v>78.884692256824508</v>
      </c>
      <c r="HT44" s="420">
        <v>85.946040090915218</v>
      </c>
      <c r="HU44" s="420">
        <v>93.662456431862324</v>
      </c>
      <c r="HV44" s="420">
        <v>102.09591230249208</v>
      </c>
      <c r="HW44" s="420">
        <v>111.31431286883588</v>
      </c>
      <c r="HX44" s="420">
        <v>121.39207011308878</v>
      </c>
      <c r="HY44" s="420">
        <v>132.41073105375577</v>
      </c>
      <c r="HZ44" s="420">
        <v>144.45966691890072</v>
      </c>
      <c r="IA44" s="420">
        <v>157.63682920568044</v>
      </c>
      <c r="IB44" s="420">
        <v>172.04957913811921</v>
      </c>
      <c r="IC44" s="420">
        <v>187.81559767039019</v>
      </c>
      <c r="ID44" s="420">
        <v>205.06388388024422</v>
      </c>
      <c r="IE44" s="420">
        <v>223.93585036273959</v>
      </c>
      <c r="IF44" s="420">
        <v>244.586525074733</v>
      </c>
      <c r="IG44" s="420">
        <v>267.18587000301352</v>
      </c>
      <c r="IH44" s="420">
        <v>291.92022804152396</v>
      </c>
      <c r="II44" s="420">
        <v>318.99391057463436</v>
      </c>
      <c r="IJ44" s="420">
        <v>348.63093948359517</v>
      </c>
      <c r="IK44" s="420">
        <v>381.07695863271306</v>
      </c>
      <c r="IL44" s="420">
        <v>416.60133136214688</v>
      </c>
      <c r="IM44" s="420"/>
      <c r="IN44" s="420">
        <v>14.212387261078742</v>
      </c>
      <c r="IO44" s="420">
        <v>14.212387261078742</v>
      </c>
      <c r="IP44" s="420">
        <v>14.212387261078742</v>
      </c>
      <c r="IQ44" s="420">
        <v>14.212387261078742</v>
      </c>
      <c r="IR44" s="420">
        <v>14.212387261078742</v>
      </c>
      <c r="IS44" s="420">
        <v>14.212387261078742</v>
      </c>
      <c r="IT44" s="420">
        <v>14.212387261078742</v>
      </c>
      <c r="IU44" s="420">
        <v>14.212387261078742</v>
      </c>
      <c r="IV44" s="420">
        <v>14.212387261078742</v>
      </c>
      <c r="IW44" s="420">
        <v>14.212387261078742</v>
      </c>
      <c r="IX44" s="420">
        <v>14.212387261078742</v>
      </c>
      <c r="IY44" s="420">
        <v>14.212387261078742</v>
      </c>
      <c r="IZ44" s="420">
        <v>14.212387261078742</v>
      </c>
      <c r="JA44" s="420">
        <v>14.212387261078742</v>
      </c>
      <c r="JB44" s="420">
        <v>14.212387261078742</v>
      </c>
      <c r="JC44" s="420">
        <v>14.212387261078742</v>
      </c>
      <c r="JD44" s="420">
        <v>14.212387261078742</v>
      </c>
      <c r="JE44" s="420">
        <v>17.011336778799365</v>
      </c>
      <c r="JF44" s="420">
        <v>22.549534876181042</v>
      </c>
      <c r="JG44" s="420">
        <v>30.151784060659683</v>
      </c>
      <c r="JH44" s="420">
        <v>40.63435239156437</v>
      </c>
      <c r="JI44" s="420">
        <v>55.147598185389555</v>
      </c>
      <c r="JJ44" s="420">
        <v>75.315585360785306</v>
      </c>
      <c r="JK44" s="420">
        <v>103.43480597836763</v>
      </c>
      <c r="JL44" s="420">
        <v>142.75723941529012</v>
      </c>
      <c r="JM44" s="420">
        <v>197.89380263752147</v>
      </c>
      <c r="JN44" s="420">
        <v>275.38973094092563</v>
      </c>
      <c r="JO44" s="420">
        <v>384.54558343927448</v>
      </c>
      <c r="JP44" s="420">
        <v>538.58927082113757</v>
      </c>
      <c r="JQ44" s="420">
        <v>756.34987635786945</v>
      </c>
      <c r="JR44" s="420"/>
      <c r="JS44" s="420">
        <v>19.777269125829019</v>
      </c>
      <c r="JT44" s="420">
        <v>22.711152763902515</v>
      </c>
      <c r="JU44" s="420">
        <v>25.911830143130029</v>
      </c>
      <c r="JV44" s="420">
        <v>29.40422728480215</v>
      </c>
      <c r="JW44" s="420">
        <v>33.215637853921521</v>
      </c>
      <c r="JX44" s="420">
        <v>37.37595043926278</v>
      </c>
      <c r="JY44" s="420">
        <v>41.917897801595473</v>
      </c>
      <c r="JZ44" s="420">
        <v>46.877330223079866</v>
      </c>
      <c r="KA44" s="420">
        <v>52.293515298570838</v>
      </c>
      <c r="KB44" s="420">
        <v>58.209466737562025</v>
      </c>
      <c r="KC44" s="420">
        <v>64.672304995745762</v>
      </c>
      <c r="KD44" s="420">
        <v>71.733652829836473</v>
      </c>
      <c r="KE44" s="420">
        <v>79.450069170783578</v>
      </c>
      <c r="KF44" s="420">
        <v>87.883525041413336</v>
      </c>
      <c r="KG44" s="420">
        <v>97.101925607757138</v>
      </c>
      <c r="KH44" s="420">
        <v>107.17968285201003</v>
      </c>
      <c r="KI44" s="420">
        <v>118.19834379267702</v>
      </c>
      <c r="KJ44" s="420">
        <v>127.44833014010136</v>
      </c>
      <c r="KK44" s="420">
        <v>135.0872943294994</v>
      </c>
      <c r="KL44" s="420">
        <v>141.89779507745953</v>
      </c>
      <c r="KM44" s="420">
        <v>147.18124527882583</v>
      </c>
      <c r="KN44" s="420">
        <v>149.91628569485465</v>
      </c>
      <c r="KO44" s="420">
        <v>148.62026500195429</v>
      </c>
      <c r="KP44" s="420">
        <v>141.15171909636535</v>
      </c>
      <c r="KQ44" s="420">
        <v>124.4286305877234</v>
      </c>
      <c r="KR44" s="420">
        <v>94.026425404002481</v>
      </c>
      <c r="KS44" s="420">
        <v>43.604179633708725</v>
      </c>
      <c r="KT44" s="420">
        <v>-35.91464395567931</v>
      </c>
      <c r="KU44" s="420">
        <v>-157.51231218842452</v>
      </c>
      <c r="KV44" s="420">
        <v>-339.74854499572257</v>
      </c>
      <c r="KW44" s="420"/>
      <c r="KX44" s="420">
        <v>987.61827159714096</v>
      </c>
      <c r="KY44" s="420">
        <v>1072.8664734241345</v>
      </c>
      <c r="KZ44" s="420">
        <v>1165.8667504857863</v>
      </c>
      <c r="LA44" s="420">
        <v>1267.343364121617</v>
      </c>
      <c r="LB44" s="420">
        <v>1378.0893709588834</v>
      </c>
      <c r="LC44" s="420">
        <v>1498.9732268610339</v>
      </c>
      <c r="LD44" s="420">
        <v>1630.9460291927455</v>
      </c>
      <c r="LE44" s="420">
        <v>1775.0494593791129</v>
      </c>
      <c r="LF44" s="420">
        <v>1932.4244937724275</v>
      </c>
      <c r="LG44" s="420">
        <v>2104.3209574648254</v>
      </c>
      <c r="LH44" s="420">
        <v>2292.108002956048</v>
      </c>
      <c r="LI44" s="420">
        <v>2497.2856035668347</v>
      </c>
      <c r="LJ44" s="420">
        <v>2721.4971602481037</v>
      </c>
      <c r="LK44" s="420">
        <v>2966.5433300514123</v>
      </c>
      <c r="LL44" s="420">
        <v>3234.397195079865</v>
      </c>
      <c r="LM44" s="420">
        <v>3527.2209023233022</v>
      </c>
      <c r="LN44" s="420">
        <v>3847.3839174965869</v>
      </c>
      <c r="LO44" s="420">
        <v>4197.4830499580348</v>
      </c>
      <c r="LP44" s="420">
        <v>4580.3644211047394</v>
      </c>
      <c r="LQ44" s="420">
        <v>4999.1475654592059</v>
      </c>
      <c r="LR44" s="420">
        <v>5457.2518721213883</v>
      </c>
      <c r="LS44" s="420">
        <v>5958.4255945233035</v>
      </c>
      <c r="LT44" s="420">
        <v>6506.777678666771</v>
      </c>
      <c r="LU44" s="420">
        <v>7106.8126844407498</v>
      </c>
      <c r="LV44" s="420">
        <v>7763.4691014174405</v>
      </c>
      <c r="LW44" s="420">
        <v>8482.1613899475342</v>
      </c>
      <c r="LX44" s="420">
        <v>9268.8261106718037</v>
      </c>
      <c r="LY44" s="420">
        <v>10129.972541019852</v>
      </c>
      <c r="LZ44" s="420">
        <v>11072.738216185728</v>
      </c>
      <c r="MA44" s="420">
        <v>12104.949874792841</v>
      </c>
      <c r="MB44" s="420"/>
      <c r="MC44" s="426">
        <v>0.65560109452342452</v>
      </c>
      <c r="MD44" s="426">
        <v>0.65560109452342452</v>
      </c>
      <c r="ME44" s="426">
        <v>0.65560109452342452</v>
      </c>
      <c r="MF44" s="426">
        <v>0.65560109452342452</v>
      </c>
      <c r="MG44" s="426">
        <v>0.65560109452342452</v>
      </c>
      <c r="MH44" s="426">
        <v>0.65560109452342452</v>
      </c>
      <c r="MI44" s="426">
        <v>0.65560109452342452</v>
      </c>
      <c r="MJ44" s="426">
        <v>0.65560109452342452</v>
      </c>
      <c r="MK44" s="426">
        <v>0.65560109452342452</v>
      </c>
      <c r="ML44" s="426">
        <v>0.65560109452342452</v>
      </c>
      <c r="MM44" s="426">
        <v>0.65560109452342452</v>
      </c>
      <c r="MN44" s="426">
        <v>0.65560109452342452</v>
      </c>
      <c r="MO44" s="426">
        <v>0.65560109452342452</v>
      </c>
      <c r="MP44" s="426">
        <v>0.65560109452342452</v>
      </c>
      <c r="MQ44" s="426">
        <v>0.65560109452342452</v>
      </c>
      <c r="MR44" s="426">
        <v>0.65560109452342452</v>
      </c>
      <c r="MS44" s="426">
        <v>0.65560109452342452</v>
      </c>
      <c r="MT44" s="426">
        <v>0.78471341982282472</v>
      </c>
      <c r="MU44" s="426">
        <v>1.0401841347444631</v>
      </c>
      <c r="MV44" s="426">
        <v>1.3908671547486418</v>
      </c>
      <c r="MW44" s="426">
        <v>1.8744159875318591</v>
      </c>
      <c r="MX44" s="426">
        <v>2.5438953404887168</v>
      </c>
      <c r="MY44" s="426">
        <v>3.4742214161602751</v>
      </c>
      <c r="MZ44" s="426">
        <v>4.7713287546661487</v>
      </c>
      <c r="NA44" s="426">
        <v>6.5852274281965348</v>
      </c>
      <c r="NB44" s="426">
        <v>9.1286137385137778</v>
      </c>
      <c r="NC44" s="426">
        <v>12.703411869434136</v>
      </c>
      <c r="ND44" s="426">
        <v>17.738645926666216</v>
      </c>
      <c r="NE44" s="426">
        <v>24.844504231593113</v>
      </c>
      <c r="NF44" s="426">
        <v>34.889550761174448</v>
      </c>
      <c r="NG44" s="420"/>
      <c r="NH44" s="420">
        <v>986.96267050261758</v>
      </c>
      <c r="NI44" s="420">
        <v>1072.210872329611</v>
      </c>
      <c r="NJ44" s="420">
        <v>1165.2111493912628</v>
      </c>
      <c r="NK44" s="420">
        <v>1266.6877630270935</v>
      </c>
      <c r="NL44" s="420">
        <v>1377.4337698643599</v>
      </c>
      <c r="NM44" s="420">
        <v>1498.3176257665104</v>
      </c>
      <c r="NN44" s="420">
        <v>1630.290428098222</v>
      </c>
      <c r="NO44" s="420">
        <v>1774.3938582845894</v>
      </c>
      <c r="NP44" s="420">
        <v>1931.768892677904</v>
      </c>
      <c r="NQ44" s="420">
        <v>2103.6653563703021</v>
      </c>
      <c r="NR44" s="420">
        <v>2291.4524018615248</v>
      </c>
      <c r="NS44" s="420">
        <v>2496.6300024723114</v>
      </c>
      <c r="NT44" s="420">
        <v>2720.8415591535804</v>
      </c>
      <c r="NU44" s="420">
        <v>2965.8877289568891</v>
      </c>
      <c r="NV44" s="420">
        <v>3233.7415939853418</v>
      </c>
      <c r="NW44" s="420">
        <v>3526.5653012287789</v>
      </c>
      <c r="NX44" s="420">
        <v>3846.7283164020637</v>
      </c>
      <c r="NY44" s="420">
        <v>4196.6983365382121</v>
      </c>
      <c r="NZ44" s="420">
        <v>4579.3242369699947</v>
      </c>
      <c r="OA44" s="420">
        <v>4997.7566983044571</v>
      </c>
      <c r="OB44" s="420">
        <v>5455.377456133856</v>
      </c>
      <c r="OC44" s="420">
        <v>5955.8816991828144</v>
      </c>
      <c r="OD44" s="420">
        <v>6503.3034572506103</v>
      </c>
      <c r="OE44" s="420">
        <v>7102.041355686084</v>
      </c>
      <c r="OF44" s="420">
        <v>7756.8838739892435</v>
      </c>
      <c r="OG44" s="420">
        <v>8473.0327762090201</v>
      </c>
      <c r="OH44" s="420">
        <v>9256.12269880237</v>
      </c>
      <c r="OI44" s="420">
        <v>10112.233895093186</v>
      </c>
      <c r="OJ44" s="420">
        <v>11047.893711954135</v>
      </c>
      <c r="OK44" s="420">
        <v>12070.060324031667</v>
      </c>
      <c r="OL44" s="420"/>
      <c r="OM44" s="420">
        <v>1006.7399396284466</v>
      </c>
      <c r="ON44" s="420">
        <v>1094.9220250935134</v>
      </c>
      <c r="OO44" s="420">
        <v>1191.1229795343927</v>
      </c>
      <c r="OP44" s="420">
        <v>1296.0919903118956</v>
      </c>
      <c r="OQ44" s="420">
        <v>1410.6494077182815</v>
      </c>
      <c r="OR44" s="420">
        <v>1535.6935762057733</v>
      </c>
      <c r="OS44" s="420">
        <v>1672.2083258998175</v>
      </c>
      <c r="OT44" s="420">
        <v>1821.2711885076692</v>
      </c>
      <c r="OU44" s="420">
        <v>1984.0624079764748</v>
      </c>
      <c r="OV44" s="420">
        <v>2161.8748231078644</v>
      </c>
      <c r="OW44" s="420">
        <v>2356.1247068572707</v>
      </c>
      <c r="OX44" s="420">
        <v>2568.3636553021479</v>
      </c>
      <c r="OY44" s="420">
        <v>2800.291628324364</v>
      </c>
      <c r="OZ44" s="420">
        <v>3053.7712539983022</v>
      </c>
      <c r="PA44" s="420">
        <v>3330.8435195930988</v>
      </c>
      <c r="PB44" s="420">
        <v>3633.744984080789</v>
      </c>
      <c r="PC44" s="420">
        <v>3964.9266601947406</v>
      </c>
      <c r="PD44" s="420">
        <v>4324.1466666783135</v>
      </c>
      <c r="PE44" s="420">
        <v>4714.4115312994945</v>
      </c>
      <c r="PF44" s="420">
        <v>5139.6544933819168</v>
      </c>
      <c r="PG44" s="420">
        <v>5602.5587014126813</v>
      </c>
      <c r="PH44" s="420">
        <v>6105.7979848776686</v>
      </c>
      <c r="PI44" s="420">
        <v>6651.9237222525644</v>
      </c>
      <c r="PJ44" s="420">
        <v>7243.193074782449</v>
      </c>
      <c r="PK44" s="420">
        <v>7881.3125045769666</v>
      </c>
      <c r="PL44" s="420">
        <v>8567.0592016130231</v>
      </c>
      <c r="PM44" s="420">
        <v>9299.7268784360786</v>
      </c>
      <c r="PN44" s="420">
        <v>10076.319251137507</v>
      </c>
      <c r="PO44" s="420">
        <v>10890.381399765711</v>
      </c>
      <c r="PP44" s="420">
        <v>11730.311779035945</v>
      </c>
      <c r="PQ44" s="420"/>
      <c r="PR44" s="420">
        <v>34.188067151823397</v>
      </c>
      <c r="PS44" s="420">
        <v>37.13907700294763</v>
      </c>
      <c r="PT44" s="420">
        <v>40.358437973436914</v>
      </c>
      <c r="PU44" s="420">
        <v>43.871221587404563</v>
      </c>
      <c r="PV44" s="420">
        <v>47.704880833527888</v>
      </c>
      <c r="PW44" s="420">
        <v>51.889478771829161</v>
      </c>
      <c r="PX44" s="420">
        <v>56.457939236857221</v>
      </c>
      <c r="PY44" s="420">
        <v>61.446321782729328</v>
      </c>
      <c r="PZ44" s="420">
        <v>66.894123224432391</v>
      </c>
      <c r="QA44" s="420">
        <v>72.844608359111874</v>
      </c>
      <c r="QB44" s="420">
        <v>79.345172702776878</v>
      </c>
      <c r="QC44" s="420">
        <v>86.447740354130474</v>
      </c>
      <c r="QD44" s="420">
        <v>94.209200400468006</v>
      </c>
      <c r="QE44" s="420">
        <v>102.69188561343444</v>
      </c>
      <c r="QF44" s="420">
        <v>111.96409754776742</v>
      </c>
      <c r="QG44" s="420">
        <v>122.10068255717071</v>
      </c>
      <c r="QH44" s="420">
        <v>133.18366368162228</v>
      </c>
      <c r="QI44" s="420">
        <v>145.30293384359589</v>
      </c>
      <c r="QJ44" s="420">
        <v>158.55701632100593</v>
      </c>
      <c r="QK44" s="420">
        <v>173.05389904684756</v>
      </c>
      <c r="QL44" s="420">
        <v>188.91194992451969</v>
      </c>
      <c r="QM44" s="420">
        <v>206.26092104926138</v>
      </c>
      <c r="QN44" s="420">
        <v>225.24305049611951</v>
      </c>
      <c r="QO44" s="420">
        <v>246.01427118006956</v>
      </c>
      <c r="QP44" s="420">
        <v>268.74553722172544</v>
      </c>
      <c r="QQ44" s="420">
        <v>293.6242792705433</v>
      </c>
      <c r="QR44" s="420">
        <v>320.856001355432</v>
      </c>
      <c r="QS44" s="420">
        <v>350.66603305997035</v>
      </c>
      <c r="QT44" s="420">
        <v>383.30145216666824</v>
      </c>
      <c r="QU44" s="420">
        <v>419.03319439363855</v>
      </c>
      <c r="QV44" s="424"/>
      <c r="QW44" s="420">
        <v>14.681417027176112</v>
      </c>
      <c r="QX44" s="420">
        <v>14.681417027176112</v>
      </c>
      <c r="QY44" s="420">
        <v>14.681417027176112</v>
      </c>
      <c r="QZ44" s="420">
        <v>14.681417027176112</v>
      </c>
      <c r="RA44" s="420">
        <v>14.681417027176112</v>
      </c>
      <c r="RB44" s="420">
        <v>14.681417027176112</v>
      </c>
      <c r="RC44" s="420">
        <v>14.681417027176112</v>
      </c>
      <c r="RD44" s="420">
        <v>14.681417027176112</v>
      </c>
      <c r="RE44" s="420">
        <v>14.681417027176112</v>
      </c>
      <c r="RF44" s="420">
        <v>14.681417027176112</v>
      </c>
      <c r="RG44" s="420">
        <v>14.681417027176112</v>
      </c>
      <c r="RH44" s="420">
        <v>14.681417027176112</v>
      </c>
      <c r="RI44" s="420">
        <v>14.681417027176112</v>
      </c>
      <c r="RJ44" s="420">
        <v>14.681417027176112</v>
      </c>
      <c r="RK44" s="420">
        <v>14.681417027176112</v>
      </c>
      <c r="RL44" s="420">
        <v>14.681417027176112</v>
      </c>
      <c r="RM44" s="420">
        <v>14.681417027176112</v>
      </c>
      <c r="RN44" s="420">
        <v>17.57273601200308</v>
      </c>
      <c r="RO44" s="420">
        <v>23.293702824485095</v>
      </c>
      <c r="RP44" s="420">
        <v>31.146837457784478</v>
      </c>
      <c r="RQ44" s="420">
        <v>41.975346022516618</v>
      </c>
      <c r="RR44" s="420">
        <v>56.967550358277485</v>
      </c>
      <c r="RS44" s="420">
        <v>77.80111089117915</v>
      </c>
      <c r="RT44" s="420">
        <v>106.84830731091424</v>
      </c>
      <c r="RU44" s="420">
        <v>147.4684391160628</v>
      </c>
      <c r="RV44" s="420">
        <v>204.42459034110325</v>
      </c>
      <c r="RW44" s="420">
        <v>284.47799871157429</v>
      </c>
      <c r="RX44" s="420">
        <v>397.23615552551593</v>
      </c>
      <c r="RY44" s="420">
        <v>556.36351205699145</v>
      </c>
      <c r="RZ44" s="420">
        <v>781.31053912895834</v>
      </c>
      <c r="SA44" s="420"/>
      <c r="SB44" s="420">
        <v>19.506650124647287</v>
      </c>
      <c r="SC44" s="420">
        <v>22.45765997577152</v>
      </c>
      <c r="SD44" s="420">
        <v>25.677020946260804</v>
      </c>
      <c r="SE44" s="420">
        <v>29.189804560228453</v>
      </c>
      <c r="SF44" s="420">
        <v>33.023463806351778</v>
      </c>
      <c r="SG44" s="420">
        <v>37.208061744653051</v>
      </c>
      <c r="SH44" s="420">
        <v>41.776522209681112</v>
      </c>
      <c r="SI44" s="420">
        <v>46.764904755553218</v>
      </c>
      <c r="SJ44" s="420">
        <v>52.212706197256281</v>
      </c>
      <c r="SK44" s="420">
        <v>58.163191331935764</v>
      </c>
      <c r="SL44" s="420">
        <v>64.663755675600768</v>
      </c>
      <c r="SM44" s="420">
        <v>71.766323326954364</v>
      </c>
      <c r="SN44" s="420">
        <v>79.527783373291896</v>
      </c>
      <c r="SO44" s="420">
        <v>88.010468586258327</v>
      </c>
      <c r="SP44" s="420">
        <v>97.282680520591313</v>
      </c>
      <c r="SQ44" s="420">
        <v>107.4192655299946</v>
      </c>
      <c r="SR44" s="420">
        <v>118.50224665444617</v>
      </c>
      <c r="SS44" s="420">
        <v>127.73019783159282</v>
      </c>
      <c r="ST44" s="420">
        <v>135.26331349652082</v>
      </c>
      <c r="SU44" s="420">
        <v>141.90706158906309</v>
      </c>
      <c r="SV44" s="420">
        <v>146.93660390200307</v>
      </c>
      <c r="SW44" s="420">
        <v>149.29337069098389</v>
      </c>
      <c r="SX44" s="420">
        <v>147.44193960494036</v>
      </c>
      <c r="SY44" s="420">
        <v>139.16596386915532</v>
      </c>
      <c r="SZ44" s="420">
        <v>121.27709810566265</v>
      </c>
      <c r="TA44" s="420">
        <v>89.199688929440043</v>
      </c>
      <c r="TB44" s="420">
        <v>36.378002643857712</v>
      </c>
      <c r="TC44" s="420">
        <v>-46.57012246554558</v>
      </c>
      <c r="TD44" s="420">
        <v>-173.06205989032321</v>
      </c>
      <c r="TE44" s="420">
        <v>-362.27734473531979</v>
      </c>
      <c r="TF44" s="420"/>
      <c r="TG44" s="420">
        <v>2.3799729276761976</v>
      </c>
      <c r="TH44" s="420">
        <v>2.5854049435837383</v>
      </c>
      <c r="TI44" s="420">
        <v>2.80951799215581</v>
      </c>
      <c r="TJ44" s="420">
        <v>3.0540574060074599</v>
      </c>
      <c r="TK44" s="420">
        <v>3.3209343013636907</v>
      </c>
      <c r="TL44" s="420">
        <v>3.6122414923241921</v>
      </c>
      <c r="TM44" s="420">
        <v>3.930270943349941</v>
      </c>
      <c r="TN44" s="420">
        <v>4.2775329093261227</v>
      </c>
      <c r="TO44" s="420">
        <v>4.6567769271008226</v>
      </c>
      <c r="TP44" s="420">
        <v>5.0710148383634195</v>
      </c>
      <c r="TQ44" s="420">
        <v>5.5235460412487747</v>
      </c>
      <c r="TR44" s="420">
        <v>6.0179851872859853</v>
      </c>
      <c r="TS44" s="420">
        <v>6.5582925614201395</v>
      </c>
      <c r="TT44" s="420">
        <v>7.1488074060062665</v>
      </c>
      <c r="TU44" s="420">
        <v>7.7942844751073235</v>
      </c>
      <c r="TV44" s="420">
        <v>8.4999341333443237</v>
      </c>
      <c r="TW44" s="420">
        <v>9.2714663441886689</v>
      </c>
      <c r="TX44" s="420">
        <v>10.115138926221519</v>
      </c>
      <c r="TY44" s="420">
        <v>11.037810492804681</v>
      </c>
      <c r="TZ44" s="420">
        <v>12.046998531133413</v>
      </c>
      <c r="UA44" s="420">
        <v>13.150943121126364</v>
      </c>
      <c r="UB44" s="420">
        <v>14.358676843438285</v>
      </c>
      <c r="UC44" s="420">
        <v>15.680101479482914</v>
      </c>
      <c r="UD44" s="420">
        <v>17.126072165191957</v>
      </c>
      <c r="UE44" s="420">
        <v>18.708489724824645</v>
      </c>
      <c r="UF44" s="420">
        <v>20.440401982042388</v>
      </c>
      <c r="UG44" s="420">
        <v>22.336114923292413</v>
      </c>
      <c r="UH44" s="420">
        <v>24.411314673980467</v>
      </c>
      <c r="UI44" s="420">
        <v>26.683201341699423</v>
      </c>
      <c r="UJ44" s="420">
        <v>29.170635883735486</v>
      </c>
      <c r="UK44" s="420"/>
      <c r="UL44" s="420">
        <v>2.0677116598762564</v>
      </c>
      <c r="UM44" s="420">
        <v>2.0677116598762564</v>
      </c>
      <c r="UN44" s="420">
        <v>2.0677116598762564</v>
      </c>
      <c r="UO44" s="420">
        <v>2.0677116598762564</v>
      </c>
      <c r="UP44" s="420">
        <v>2.0677116598762564</v>
      </c>
      <c r="UQ44" s="420">
        <v>2.0677116598762564</v>
      </c>
      <c r="UR44" s="420">
        <v>2.0677116598762564</v>
      </c>
      <c r="US44" s="420">
        <v>2.0677116598762564</v>
      </c>
      <c r="UT44" s="420">
        <v>2.0677116598762564</v>
      </c>
      <c r="UU44" s="420">
        <v>2.0677116598762564</v>
      </c>
      <c r="UV44" s="420">
        <v>2.0677116598762564</v>
      </c>
      <c r="UW44" s="420">
        <v>2.0677116598762564</v>
      </c>
      <c r="UX44" s="420">
        <v>2.0677116598762564</v>
      </c>
      <c r="UY44" s="420">
        <v>2.0677116598762564</v>
      </c>
      <c r="UZ44" s="420">
        <v>2.0677116598762564</v>
      </c>
      <c r="VA44" s="420">
        <v>2.0677116598762564</v>
      </c>
      <c r="VB44" s="420">
        <v>2.0677116598762564</v>
      </c>
      <c r="VC44" s="420">
        <v>2.4749212613937344</v>
      </c>
      <c r="VD44" s="420">
        <v>3.2806547789443532</v>
      </c>
      <c r="VE44" s="420">
        <v>4.3866800364378031</v>
      </c>
      <c r="VF44" s="420">
        <v>5.9117530846947259</v>
      </c>
      <c r="VG44" s="420">
        <v>8.0232356244875938</v>
      </c>
      <c r="VH44" s="420">
        <v>10.957407166027433</v>
      </c>
      <c r="VI44" s="420">
        <v>15.048376492259735</v>
      </c>
      <c r="VJ44" s="420">
        <v>20.769262970979369</v>
      </c>
      <c r="VK44" s="420">
        <v>28.790893156382779</v>
      </c>
      <c r="VL44" s="420">
        <v>40.065510967051743</v>
      </c>
      <c r="VM44" s="420">
        <v>55.946222969085774</v>
      </c>
      <c r="VN44" s="420">
        <v>78.357512689714667</v>
      </c>
      <c r="VO44" s="420">
        <v>110.03875911642079</v>
      </c>
      <c r="VP44" s="420"/>
      <c r="VQ44" s="420">
        <v>0.31226126779994123</v>
      </c>
      <c r="VR44" s="420">
        <v>0.51769328370748191</v>
      </c>
      <c r="VS44" s="420">
        <v>0.74180633227955362</v>
      </c>
      <c r="VT44" s="420">
        <v>0.98634574613120352</v>
      </c>
      <c r="VU44" s="420">
        <v>1.2532226414874343</v>
      </c>
      <c r="VV44" s="420">
        <v>1.5445298324479357</v>
      </c>
      <c r="VW44" s="420">
        <v>1.8625592834736846</v>
      </c>
      <c r="VX44" s="420">
        <v>2.2098212494498664</v>
      </c>
      <c r="VY44" s="420">
        <v>2.5890652672245662</v>
      </c>
      <c r="VZ44" s="420">
        <v>3.0033031784871631</v>
      </c>
      <c r="WA44" s="420">
        <v>3.4558343813725183</v>
      </c>
      <c r="WB44" s="420">
        <v>3.9502735274097289</v>
      </c>
      <c r="WC44" s="420">
        <v>4.4905809015438827</v>
      </c>
      <c r="WD44" s="420">
        <v>5.0810957461300106</v>
      </c>
      <c r="WE44" s="420">
        <v>5.7265728152310675</v>
      </c>
      <c r="WF44" s="420">
        <v>6.4322224734680677</v>
      </c>
      <c r="WG44" s="420">
        <v>7.2037546843124129</v>
      </c>
      <c r="WH44" s="420">
        <v>7.6402176648277846</v>
      </c>
      <c r="WI44" s="420">
        <v>7.7571557138603282</v>
      </c>
      <c r="WJ44" s="420">
        <v>7.66031849469561</v>
      </c>
      <c r="WK44" s="420">
        <v>7.2391900364316379</v>
      </c>
      <c r="WL44" s="420">
        <v>6.3354412189506917</v>
      </c>
      <c r="WM44" s="420">
        <v>4.7226943134554809</v>
      </c>
      <c r="WN44" s="420">
        <v>2.0776956729322222</v>
      </c>
      <c r="WO44" s="420">
        <v>-2.0607732461547243</v>
      </c>
      <c r="WP44" s="420">
        <v>-8.3504911743403909</v>
      </c>
      <c r="WQ44" s="420">
        <v>-17.72939604375933</v>
      </c>
      <c r="WR44" s="420">
        <v>-31.534908295105307</v>
      </c>
      <c r="WS44" s="420">
        <v>-51.674311348015245</v>
      </c>
      <c r="WT44" s="420">
        <v>-80.868123232685306</v>
      </c>
      <c r="WU44" s="420"/>
      <c r="WV44" s="420">
        <v>1429.9614567537774</v>
      </c>
      <c r="WW44" s="420">
        <v>1553.3913753528252</v>
      </c>
      <c r="WX44" s="420">
        <v>1688.0454370385442</v>
      </c>
      <c r="WY44" s="420">
        <v>1834.9722917092965</v>
      </c>
      <c r="WZ44" s="420">
        <v>1995.3201971916274</v>
      </c>
      <c r="XA44" s="420">
        <v>2170.3465810234202</v>
      </c>
      <c r="XB44" s="420">
        <v>2361.4285264484956</v>
      </c>
      <c r="XC44" s="420">
        <v>2570.0742723592894</v>
      </c>
      <c r="XD44" s="420">
        <v>2797.9358256634955</v>
      </c>
      <c r="XE44" s="420">
        <v>3046.8227941426194</v>
      </c>
      <c r="XF44" s="420">
        <v>3318.7175583979038</v>
      </c>
      <c r="XG44" s="420">
        <v>3615.7919130351215</v>
      </c>
      <c r="XH44" s="420">
        <v>3940.4253199226778</v>
      </c>
      <c r="XI44" s="420">
        <v>4295.224930279428</v>
      </c>
      <c r="XJ44" s="420">
        <v>4683.047547629154</v>
      </c>
      <c r="XK44" s="420">
        <v>5107.0237204319483</v>
      </c>
      <c r="XL44" s="420">
        <v>5570.584171612647</v>
      </c>
      <c r="XM44" s="420">
        <v>6077.4887924163986</v>
      </c>
      <c r="XN44" s="420">
        <v>6631.8584502027206</v>
      </c>
      <c r="XO44" s="420">
        <v>7238.2098841394491</v>
      </c>
      <c r="XP44" s="420">
        <v>7901.4939894856125</v>
      </c>
      <c r="XQ44" s="420">
        <v>8627.1378204908851</v>
      </c>
      <c r="XR44" s="420">
        <v>9421.0906741452709</v>
      </c>
      <c r="XS44" s="420">
        <v>10289.874652364153</v>
      </c>
      <c r="XT44" s="420">
        <v>11240.640139001211</v>
      </c>
      <c r="XU44" s="420">
        <v>12281.226670680333</v>
      </c>
      <c r="XV44" s="420">
        <v>13420.229727199863</v>
      </c>
      <c r="XW44" s="420">
        <v>14667.074018595387</v>
      </c>
      <c r="XX44" s="420">
        <v>16032.093902297544</v>
      </c>
      <c r="XY44" s="420">
        <v>17526.621625679058</v>
      </c>
      <c r="XZ44" s="420"/>
      <c r="YA44" s="420">
        <v>0.94923749705239946</v>
      </c>
      <c r="YB44" s="420">
        <v>0.94923749705239946</v>
      </c>
      <c r="YC44" s="420">
        <v>0.94923749705239946</v>
      </c>
      <c r="YD44" s="420">
        <v>0.94923749705239946</v>
      </c>
      <c r="YE44" s="420">
        <v>0.94923749705239946</v>
      </c>
      <c r="YF44" s="420">
        <v>0.94923749705239946</v>
      </c>
      <c r="YG44" s="420">
        <v>0.94923749705239946</v>
      </c>
      <c r="YH44" s="420">
        <v>0.94923749705239946</v>
      </c>
      <c r="YI44" s="420">
        <v>0.94923749705239946</v>
      </c>
      <c r="YJ44" s="420">
        <v>0.94923749705239946</v>
      </c>
      <c r="YK44" s="420">
        <v>0.94923749705239946</v>
      </c>
      <c r="YL44" s="420">
        <v>0.94923749705239946</v>
      </c>
      <c r="YM44" s="420">
        <v>0.94923749705239946</v>
      </c>
      <c r="YN44" s="420">
        <v>0.94923749705239946</v>
      </c>
      <c r="YO44" s="420">
        <v>0.94923749705239946</v>
      </c>
      <c r="YP44" s="420">
        <v>0.94923749705239946</v>
      </c>
      <c r="YQ44" s="420">
        <v>0.94923749705239946</v>
      </c>
      <c r="YR44" s="420">
        <v>1.1361777897541818</v>
      </c>
      <c r="YS44" s="420">
        <v>1.5060709824717522</v>
      </c>
      <c r="YT44" s="420">
        <v>2.0138210075224645</v>
      </c>
      <c r="YU44" s="420">
        <v>2.7139459578436851</v>
      </c>
      <c r="YV44" s="420">
        <v>3.6832776301634014</v>
      </c>
      <c r="YW44" s="420">
        <v>5.0302863567961751</v>
      </c>
      <c r="YX44" s="420">
        <v>6.9083535743420157</v>
      </c>
      <c r="YY44" s="420">
        <v>9.5346771896500293</v>
      </c>
      <c r="YZ44" s="420">
        <v>13.217217800717625</v>
      </c>
      <c r="ZA44" s="420">
        <v>18.393128058660604</v>
      </c>
      <c r="ZB44" s="420">
        <v>25.683587170896271</v>
      </c>
      <c r="ZC44" s="420">
        <v>35.972079987829495</v>
      </c>
      <c r="ZD44" s="420">
        <v>50.516190583688164</v>
      </c>
      <c r="ZE44" s="420"/>
      <c r="ZF44" s="420">
        <v>1429.0122192567251</v>
      </c>
      <c r="ZG44" s="420">
        <v>1552.4421378557729</v>
      </c>
      <c r="ZH44" s="420">
        <v>1687.0961995414918</v>
      </c>
      <c r="ZI44" s="420">
        <v>1834.0230542122442</v>
      </c>
      <c r="ZJ44" s="420">
        <v>1994.370959694575</v>
      </c>
      <c r="ZK44" s="420">
        <v>2169.3973435263679</v>
      </c>
      <c r="ZL44" s="420">
        <v>2360.4792889514433</v>
      </c>
      <c r="ZM44" s="420">
        <v>2569.125034862237</v>
      </c>
      <c r="ZN44" s="420">
        <v>2796.9865881664432</v>
      </c>
      <c r="ZO44" s="420">
        <v>3045.8735566455671</v>
      </c>
      <c r="ZP44" s="420">
        <v>3317.7683209008514</v>
      </c>
      <c r="ZQ44" s="420">
        <v>3614.8426755380692</v>
      </c>
      <c r="ZR44" s="420">
        <v>3939.4760824256255</v>
      </c>
      <c r="ZS44" s="420">
        <v>4294.2756927823757</v>
      </c>
      <c r="ZT44" s="420">
        <v>4682.0983101321017</v>
      </c>
      <c r="ZU44" s="420">
        <v>5106.074482934896</v>
      </c>
      <c r="ZV44" s="420">
        <v>5569.6349341155947</v>
      </c>
      <c r="ZW44" s="420">
        <v>6076.352614626644</v>
      </c>
      <c r="ZX44" s="420">
        <v>6630.3523792202486</v>
      </c>
      <c r="ZY44" s="420">
        <v>7236.1960631319262</v>
      </c>
      <c r="ZZ44" s="420">
        <v>7898.7800435277686</v>
      </c>
      <c r="AAA44" s="420">
        <v>8623.4545428607216</v>
      </c>
      <c r="AAB44" s="420">
        <v>9416.0603877884751</v>
      </c>
      <c r="AAC44" s="420">
        <v>10282.966298789812</v>
      </c>
      <c r="AAD44" s="420">
        <v>11231.105461811561</v>
      </c>
      <c r="AAE44" s="420">
        <v>12268.009452879616</v>
      </c>
      <c r="AAF44" s="420">
        <v>13401.836599141203</v>
      </c>
      <c r="AAG44" s="420">
        <v>14641.390431424492</v>
      </c>
      <c r="AAH44" s="420">
        <v>15996.121822309715</v>
      </c>
      <c r="AAI44" s="420">
        <v>17476.105435095371</v>
      </c>
      <c r="AAJ44" s="420"/>
      <c r="AAK44" s="420">
        <v>2455.5710702776187</v>
      </c>
      <c r="AAL44" s="420">
        <v>2670.3395162087654</v>
      </c>
      <c r="AAM44" s="420">
        <v>2904.6380063544248</v>
      </c>
      <c r="AAN44" s="420">
        <v>3160.2911948304995</v>
      </c>
      <c r="AAO44" s="420">
        <v>3439.297053860696</v>
      </c>
      <c r="AAP44" s="420">
        <v>3743.8435113092423</v>
      </c>
      <c r="AAQ44" s="420">
        <v>4076.3266963444157</v>
      </c>
      <c r="AAR44" s="420">
        <v>4439.3709493749093</v>
      </c>
      <c r="AAS44" s="420">
        <v>4835.8507676073987</v>
      </c>
      <c r="AAT44" s="420">
        <v>5268.9148742638545</v>
      </c>
      <c r="AAU44" s="420">
        <v>5742.0126178150949</v>
      </c>
      <c r="AAV44" s="420">
        <v>6258.9229276945807</v>
      </c>
      <c r="AAW44" s="420">
        <v>6823.7860750248255</v>
      </c>
      <c r="AAX44" s="420">
        <v>7441.1385111130658</v>
      </c>
      <c r="AAY44" s="420">
        <v>8115.9510830610234</v>
      </c>
      <c r="AAZ44" s="420">
        <v>8853.6709550191481</v>
      </c>
      <c r="ABA44" s="420">
        <v>9660.267595649093</v>
      </c>
      <c r="ABB44" s="420">
        <v>10535.869696801379</v>
      </c>
      <c r="ABC44" s="420">
        <v>11487.784379730125</v>
      </c>
      <c r="ABD44" s="420">
        <v>12525.417936597602</v>
      </c>
      <c r="ABE44" s="420">
        <v>13655.514538878884</v>
      </c>
      <c r="ABF44" s="420">
        <v>14884.881339648326</v>
      </c>
      <c r="ABG44" s="420">
        <v>16220.148743959435</v>
      </c>
      <c r="ABH44" s="420">
        <v>17667.403033114348</v>
      </c>
      <c r="ABI44" s="420">
        <v>19231.634291248036</v>
      </c>
      <c r="ABJ44" s="420">
        <v>20915.917852247738</v>
      </c>
      <c r="ABK44" s="420">
        <v>22720.212084177379</v>
      </c>
      <c r="ABL44" s="420">
        <v>24639.604651801346</v>
      </c>
      <c r="ABM44" s="420">
        <v>26661.766850837088</v>
      </c>
      <c r="ABN44" s="420">
        <v>28763.271746163307</v>
      </c>
      <c r="ABQ44" s="344"/>
      <c r="ABR44" s="344"/>
      <c r="ABS44" s="344"/>
      <c r="ABT44" s="344"/>
      <c r="ABU44" s="344"/>
      <c r="ABV44" s="344"/>
      <c r="ABW44" s="344"/>
      <c r="ABX44" s="344"/>
      <c r="ABY44" s="344"/>
      <c r="ABZ44" s="344"/>
      <c r="ACA44" s="344"/>
    </row>
    <row r="45" spans="4:755" hidden="1" outlineLevel="1" x14ac:dyDescent="0.25">
      <c r="D45" s="431" t="b">
        <v>1</v>
      </c>
      <c r="E45" s="416"/>
      <c r="F45" s="417">
        <v>475</v>
      </c>
      <c r="G45" s="417">
        <v>22013842</v>
      </c>
      <c r="H45" s="417" t="s">
        <v>1756</v>
      </c>
      <c r="I45" s="417" t="s">
        <v>253</v>
      </c>
      <c r="J45" s="417">
        <v>11</v>
      </c>
      <c r="K45" s="417" t="s">
        <v>307</v>
      </c>
      <c r="L45" s="417" t="s">
        <v>300</v>
      </c>
      <c r="M45" s="417" t="s">
        <v>253</v>
      </c>
      <c r="N45" s="417" t="s">
        <v>303</v>
      </c>
      <c r="O45" s="417" t="s">
        <v>308</v>
      </c>
      <c r="P45" s="417" t="s">
        <v>309</v>
      </c>
      <c r="Q45" s="417" t="s">
        <v>304</v>
      </c>
      <c r="R45" s="417" t="s">
        <v>298</v>
      </c>
      <c r="S45" s="418"/>
      <c r="T45" s="417">
        <v>0.28939793609242326</v>
      </c>
      <c r="U45" s="417">
        <v>2190</v>
      </c>
      <c r="V45" s="418"/>
      <c r="W45" s="419">
        <v>8.25</v>
      </c>
      <c r="X45" s="417">
        <v>5.4066664277844598E-3</v>
      </c>
      <c r="Y45" s="417">
        <v>2.842064552633057E-3</v>
      </c>
      <c r="Z45" s="417">
        <v>2.5646018751514029E-3</v>
      </c>
      <c r="AA45" s="420">
        <v>31.299800856762712</v>
      </c>
      <c r="AB45" s="420">
        <v>909.46065684257826</v>
      </c>
      <c r="AC45" s="420">
        <v>940.76045769934092</v>
      </c>
      <c r="AD45" s="420">
        <v>31.482509895036156</v>
      </c>
      <c r="AE45" s="420">
        <v>2.191627883282893</v>
      </c>
      <c r="AF45" s="420">
        <v>1316.7979199248191</v>
      </c>
      <c r="AG45" s="418"/>
      <c r="AH45" s="419">
        <v>11.264967480580349</v>
      </c>
      <c r="AI45" s="417">
        <v>1.2510009518726927E-2</v>
      </c>
      <c r="AJ45" s="417">
        <v>6.5760029920775799E-3</v>
      </c>
      <c r="AK45" s="417">
        <v>5.9340065266493469E-3</v>
      </c>
      <c r="AL45" s="420">
        <v>72.421853998640771</v>
      </c>
      <c r="AM45" s="420">
        <v>2104.3209574648254</v>
      </c>
      <c r="AN45" s="420">
        <v>2176.7428114634663</v>
      </c>
      <c r="AO45" s="420">
        <v>72.844608359111874</v>
      </c>
      <c r="AP45" s="420">
        <v>5.0710148383634195</v>
      </c>
      <c r="AQ45" s="420">
        <v>3046.8227941426194</v>
      </c>
      <c r="AR45" s="418"/>
      <c r="AS45" s="417">
        <v>5.1679359468684138E-3</v>
      </c>
      <c r="AT45" s="421">
        <v>2.0487534203857017E-6</v>
      </c>
      <c r="AU45" s="417">
        <v>5.1658871934480276E-3</v>
      </c>
      <c r="AV45" s="420">
        <v>28.424774522157485</v>
      </c>
      <c r="AW45" s="420">
        <v>0.65560109452342452</v>
      </c>
      <c r="AX45" s="420">
        <v>29.080375616680911</v>
      </c>
      <c r="AY45" s="420">
        <v>14.681417027176112</v>
      </c>
      <c r="AZ45" s="420">
        <v>2.0677116598762564</v>
      </c>
      <c r="BA45" s="420">
        <v>0.94923749705239946</v>
      </c>
      <c r="BB45" s="418"/>
      <c r="BC45" s="420">
        <v>2291.2325154024793</v>
      </c>
      <c r="BD45" s="420">
        <v>5301.481228803561</v>
      </c>
      <c r="BE45" s="420">
        <v>46.778741800785681</v>
      </c>
      <c r="BF45" s="420">
        <v>5254.7024870027753</v>
      </c>
      <c r="BG45" s="420"/>
      <c r="BH45" s="422">
        <v>3.1148448676739274E-2</v>
      </c>
      <c r="BI45" s="420"/>
      <c r="BJ45" s="423">
        <v>8.5110187627627862</v>
      </c>
      <c r="BK45" s="423">
        <v>8.7802958036485084</v>
      </c>
      <c r="BL45" s="423">
        <v>9.0580924033284624</v>
      </c>
      <c r="BM45" s="423">
        <v>9.3446781090384974</v>
      </c>
      <c r="BN45" s="423">
        <v>9.6403309961218593</v>
      </c>
      <c r="BO45" s="423">
        <v>9.9453379378468867</v>
      </c>
      <c r="BP45" s="423">
        <v>10.259994883761383</v>
      </c>
      <c r="BQ45" s="423">
        <v>10.584607146853736</v>
      </c>
      <c r="BR45" s="423">
        <v>10.919489699799422</v>
      </c>
      <c r="BS45" s="423">
        <v>11.264967480580349</v>
      </c>
      <c r="BT45" s="423">
        <v>11.621375707773574</v>
      </c>
      <c r="BU45" s="423">
        <v>11.98906020581534</v>
      </c>
      <c r="BV45" s="423">
        <v>12.368377740556003</v>
      </c>
      <c r="BW45" s="423">
        <v>12.759696365431486</v>
      </c>
      <c r="BX45" s="423">
        <v>13.163395778587091</v>
      </c>
      <c r="BY45" s="423">
        <v>13.579867691300267</v>
      </c>
      <c r="BZ45" s="423">
        <v>14.009516208059726</v>
      </c>
      <c r="CA45" s="423">
        <v>14.452758218669782</v>
      </c>
      <c r="CB45" s="423">
        <v>14.910023802760314</v>
      </c>
      <c r="CC45" s="423">
        <v>15.381756647094882</v>
      </c>
      <c r="CD45" s="423">
        <v>15.868414476081909</v>
      </c>
      <c r="CE45" s="423">
        <v>16.370469495906637</v>
      </c>
      <c r="CF45" s="423">
        <v>16.888408852714818</v>
      </c>
      <c r="CG45" s="423">
        <v>17.422735105292723</v>
      </c>
      <c r="CH45" s="423">
        <v>17.97396671270209</v>
      </c>
      <c r="CI45" s="423">
        <v>18.542638537343183</v>
      </c>
      <c r="CJ45" s="423">
        <v>19.129302363934077</v>
      </c>
      <c r="CK45" s="423">
        <v>19.734527434909751</v>
      </c>
      <c r="CL45" s="423">
        <v>20.358901002760472</v>
      </c>
      <c r="CM45" s="423">
        <v>21.00302889984539</v>
      </c>
      <c r="CN45" s="420"/>
      <c r="CO45" s="417">
        <v>5.8713068150182133E-3</v>
      </c>
      <c r="CP45" s="417">
        <v>6.378100140687913E-3</v>
      </c>
      <c r="CQ45" s="417">
        <v>6.9309788957838767E-3</v>
      </c>
      <c r="CR45" s="417">
        <v>7.5342487525085211E-3</v>
      </c>
      <c r="CS45" s="417">
        <v>8.1926243652117609E-3</v>
      </c>
      <c r="CT45" s="417">
        <v>8.911268630304385E-3</v>
      </c>
      <c r="CU45" s="417">
        <v>9.6958357409089417E-3</v>
      </c>
      <c r="CV45" s="417">
        <v>1.0552518404700137E-2</v>
      </c>
      <c r="CW45" s="417">
        <v>1.1488099629268767E-2</v>
      </c>
      <c r="CX45" s="417">
        <v>1.2510009518726927E-2</v>
      </c>
      <c r="CY45" s="417">
        <v>1.362638756849887E-2</v>
      </c>
      <c r="CZ45" s="417">
        <v>1.484615099268813E-2</v>
      </c>
      <c r="DA45" s="417">
        <v>1.6179069670488343E-2</v>
      </c>
      <c r="DB45" s="417">
        <v>1.7635848355266583E-2</v>
      </c>
      <c r="DC45" s="417">
        <v>1.9228216852689519E-2</v>
      </c>
      <c r="DD45" s="417">
        <v>2.0969028943131018E-2</v>
      </c>
      <c r="DE45" s="417">
        <v>2.2872370899192453E-2</v>
      </c>
      <c r="DF45" s="417">
        <v>2.4953680532142791E-2</v>
      </c>
      <c r="DG45" s="417">
        <v>2.7229877792164851E-2</v>
      </c>
      <c r="DH45" s="417">
        <v>2.9719508047270214E-2</v>
      </c>
      <c r="DI45" s="417">
        <v>3.2442899275487554E-2</v>
      </c>
      <c r="DJ45" s="417">
        <v>3.5422334525392229E-2</v>
      </c>
      <c r="DK45" s="417">
        <v>3.8682241132278375E-2</v>
      </c>
      <c r="DL45" s="417">
        <v>4.2249398322427356E-2</v>
      </c>
      <c r="DM45" s="417">
        <v>4.6153164997264053E-2</v>
      </c>
      <c r="DN45" s="417">
        <v>5.0425729664100291E-2</v>
      </c>
      <c r="DO45" s="417">
        <v>5.510238467216675E-2</v>
      </c>
      <c r="DP45" s="417">
        <v>6.022182712340314E-2</v>
      </c>
      <c r="DQ45" s="417">
        <v>6.5826489058844334E-2</v>
      </c>
      <c r="DR45" s="417">
        <v>7.1962899775426664E-2</v>
      </c>
      <c r="DS45" s="424"/>
      <c r="DT45" s="425">
        <v>3.0863070987410656E-3</v>
      </c>
      <c r="DU45" s="425">
        <v>3.3527077294504201E-3</v>
      </c>
      <c r="DV45" s="425">
        <v>3.6433335952680821E-3</v>
      </c>
      <c r="DW45" s="425">
        <v>3.960448012880053E-3</v>
      </c>
      <c r="DX45" s="425">
        <v>4.3065292842465108E-3</v>
      </c>
      <c r="DY45" s="425">
        <v>4.6842913339407311E-3</v>
      </c>
      <c r="DZ45" s="425">
        <v>5.0967063412273297E-3</v>
      </c>
      <c r="EA45" s="425">
        <v>5.5470295605597282E-3</v>
      </c>
      <c r="EB45" s="425">
        <v>6.0388265430388359E-3</v>
      </c>
      <c r="EC45" s="425">
        <v>6.5760029920775799E-3</v>
      </c>
      <c r="ED45" s="425">
        <v>7.1628375092376495E-3</v>
      </c>
      <c r="EE45" s="425">
        <v>7.8040175111463578E-3</v>
      </c>
      <c r="EF45" s="425">
        <v>8.5046786257753238E-3</v>
      </c>
      <c r="EG45" s="425">
        <v>9.2704479064106629E-3</v>
      </c>
      <c r="EH45" s="425">
        <v>1.0107491234624578E-2</v>
      </c>
      <c r="EI45" s="425">
        <v>1.1022565319760319E-2</v>
      </c>
      <c r="EJ45" s="425">
        <v>1.2023074742176834E-2</v>
      </c>
      <c r="EK45" s="425">
        <v>1.3117134531118858E-2</v>
      </c>
      <c r="EL45" s="425">
        <v>1.4313638815952311E-2</v>
      </c>
      <c r="EM45" s="425">
        <v>1.5622336142060017E-2</v>
      </c>
      <c r="EN45" s="425">
        <v>1.7053912100379338E-2</v>
      </c>
      <c r="EO45" s="425">
        <v>1.8620079982885323E-2</v>
      </c>
      <c r="EP45" s="425">
        <v>2.0333680245833659E-2</v>
      </c>
      <c r="EQ45" s="425">
        <v>2.2208789638877343E-2</v>
      </c>
      <c r="ER45" s="425">
        <v>2.4260840941929502E-2</v>
      </c>
      <c r="ES45" s="425">
        <v>2.6506754343586045E-2</v>
      </c>
      <c r="ET45" s="425">
        <v>2.8965081595849387E-2</v>
      </c>
      <c r="EU45" s="425">
        <v>3.1656164190687036E-2</v>
      </c>
      <c r="EV45" s="425">
        <v>3.4602306925580396E-2</v>
      </c>
      <c r="EW45" s="425">
        <v>3.7827968358727627E-2</v>
      </c>
      <c r="EX45" s="420"/>
      <c r="EY45" s="420">
        <v>2488.1374248173261</v>
      </c>
      <c r="EZ45" s="420">
        <v>2702.9058707484724</v>
      </c>
      <c r="FA45" s="420">
        <v>2937.2043608941322</v>
      </c>
      <c r="FB45" s="420">
        <v>3192.8575493702065</v>
      </c>
      <c r="FC45" s="420">
        <v>3471.8634084004029</v>
      </c>
      <c r="FD45" s="420">
        <v>3776.4098658489493</v>
      </c>
      <c r="FE45" s="420">
        <v>4108.8930508841231</v>
      </c>
      <c r="FF45" s="420">
        <v>4471.9373039146167</v>
      </c>
      <c r="FG45" s="420">
        <v>4868.4171221471061</v>
      </c>
      <c r="FH45" s="420">
        <v>5301.4812288035619</v>
      </c>
      <c r="FI45" s="420">
        <v>5774.5789723548014</v>
      </c>
      <c r="FJ45" s="420">
        <v>6291.4892822342872</v>
      </c>
      <c r="FK45" s="420">
        <v>6856.352429564532</v>
      </c>
      <c r="FL45" s="420">
        <v>7473.7048656527732</v>
      </c>
      <c r="FM45" s="420">
        <v>8148.5174376007308</v>
      </c>
      <c r="FN45" s="420">
        <v>8886.2373095588555</v>
      </c>
      <c r="FO45" s="420">
        <v>9692.8339501888004</v>
      </c>
      <c r="FP45" s="420">
        <v>10574.849582063151</v>
      </c>
      <c r="FQ45" s="420">
        <v>11539.454527326952</v>
      </c>
      <c r="FR45" s="420">
        <v>12594.507926314755</v>
      </c>
      <c r="FS45" s="420">
        <v>13748.624352323037</v>
      </c>
      <c r="FT45" s="420">
        <v>15011.246896787134</v>
      </c>
      <c r="FU45" s="420">
        <v>16392.727355150386</v>
      </c>
      <c r="FV45" s="420">
        <v>17904.414205224897</v>
      </c>
      <c r="FW45" s="420">
        <v>19558.749137368217</v>
      </c>
      <c r="FX45" s="420">
        <v>21369.37296992198</v>
      </c>
      <c r="FY45" s="420">
        <v>23351.241864725027</v>
      </c>
      <c r="FZ45" s="420">
        <v>25520.754846832788</v>
      </c>
      <c r="GA45" s="420">
        <v>27895.893730624353</v>
      </c>
      <c r="GB45" s="420">
        <v>30496.376662111423</v>
      </c>
      <c r="GC45" s="420"/>
      <c r="GD45" s="420">
        <v>32.572552018803606</v>
      </c>
      <c r="GE45" s="420">
        <v>32.572552018803606</v>
      </c>
      <c r="GF45" s="420">
        <v>32.572552018803606</v>
      </c>
      <c r="GG45" s="420">
        <v>32.572552018803606</v>
      </c>
      <c r="GH45" s="420">
        <v>32.572552018803606</v>
      </c>
      <c r="GI45" s="420">
        <v>32.572552018803606</v>
      </c>
      <c r="GJ45" s="420">
        <v>32.572552018803606</v>
      </c>
      <c r="GK45" s="420">
        <v>32.572552018803606</v>
      </c>
      <c r="GL45" s="420">
        <v>32.572552018803606</v>
      </c>
      <c r="GM45" s="420">
        <v>32.572552018803606</v>
      </c>
      <c r="GN45" s="420">
        <v>32.572552018803606</v>
      </c>
      <c r="GO45" s="420">
        <v>32.572552018803606</v>
      </c>
      <c r="GP45" s="420">
        <v>32.572552018803606</v>
      </c>
      <c r="GQ45" s="420">
        <v>32.572552018803606</v>
      </c>
      <c r="GR45" s="420">
        <v>32.572552018803606</v>
      </c>
      <c r="GS45" s="420">
        <v>32.572552018803606</v>
      </c>
      <c r="GT45" s="420">
        <v>32.572552018803606</v>
      </c>
      <c r="GU45" s="420">
        <v>38.987303255819953</v>
      </c>
      <c r="GV45" s="420">
        <v>51.679980587475463</v>
      </c>
      <c r="GW45" s="420">
        <v>69.103137758225301</v>
      </c>
      <c r="GX45" s="420">
        <v>93.127532532783405</v>
      </c>
      <c r="GY45" s="420">
        <v>126.38960489944732</v>
      </c>
      <c r="GZ45" s="420">
        <v>172.61145344027298</v>
      </c>
      <c r="HA45" s="420">
        <v>237.05627607768372</v>
      </c>
      <c r="HB45" s="420">
        <v>327.17709709821099</v>
      </c>
      <c r="HC45" s="420">
        <v>453.54141160098584</v>
      </c>
      <c r="HD45" s="420">
        <v>631.14986748797469</v>
      </c>
      <c r="HE45" s="420">
        <v>881.31788066871434</v>
      </c>
      <c r="HF45" s="420">
        <v>1234.3617379913305</v>
      </c>
      <c r="HG45" s="420">
        <v>1733.4347312326504</v>
      </c>
      <c r="HH45" s="420"/>
      <c r="HI45" s="420">
        <v>33.989656386907761</v>
      </c>
      <c r="HJ45" s="420">
        <v>36.923540024981257</v>
      </c>
      <c r="HK45" s="420">
        <v>40.124217404208771</v>
      </c>
      <c r="HL45" s="420">
        <v>43.616614545880893</v>
      </c>
      <c r="HM45" s="420">
        <v>47.428025115000267</v>
      </c>
      <c r="HN45" s="420">
        <v>51.588337700341526</v>
      </c>
      <c r="HO45" s="420">
        <v>56.130285062674218</v>
      </c>
      <c r="HP45" s="420">
        <v>61.089717484158605</v>
      </c>
      <c r="HQ45" s="420">
        <v>66.505902559649584</v>
      </c>
      <c r="HR45" s="420">
        <v>72.421853998640771</v>
      </c>
      <c r="HS45" s="420">
        <v>78.884692256824508</v>
      </c>
      <c r="HT45" s="420">
        <v>85.946040090915218</v>
      </c>
      <c r="HU45" s="420">
        <v>93.662456431862324</v>
      </c>
      <c r="HV45" s="420">
        <v>102.09591230249208</v>
      </c>
      <c r="HW45" s="420">
        <v>111.31431286883588</v>
      </c>
      <c r="HX45" s="420">
        <v>121.39207011308878</v>
      </c>
      <c r="HY45" s="420">
        <v>132.41073105375577</v>
      </c>
      <c r="HZ45" s="420">
        <v>144.45966691890072</v>
      </c>
      <c r="IA45" s="420">
        <v>157.63682920568044</v>
      </c>
      <c r="IB45" s="420">
        <v>172.04957913811921</v>
      </c>
      <c r="IC45" s="420">
        <v>187.81559767039019</v>
      </c>
      <c r="ID45" s="420">
        <v>205.06388388024422</v>
      </c>
      <c r="IE45" s="420">
        <v>223.93585036273959</v>
      </c>
      <c r="IF45" s="420">
        <v>244.586525074733</v>
      </c>
      <c r="IG45" s="420">
        <v>267.18587000301352</v>
      </c>
      <c r="IH45" s="420">
        <v>291.92022804152396</v>
      </c>
      <c r="II45" s="420">
        <v>318.99391057463436</v>
      </c>
      <c r="IJ45" s="420">
        <v>348.63093948359517</v>
      </c>
      <c r="IK45" s="420">
        <v>381.07695863271306</v>
      </c>
      <c r="IL45" s="420">
        <v>416.60133136214688</v>
      </c>
      <c r="IM45" s="420"/>
      <c r="IN45" s="420">
        <v>14.212387261078742</v>
      </c>
      <c r="IO45" s="420">
        <v>14.212387261078742</v>
      </c>
      <c r="IP45" s="420">
        <v>14.212387261078742</v>
      </c>
      <c r="IQ45" s="420">
        <v>14.212387261078742</v>
      </c>
      <c r="IR45" s="420">
        <v>14.212387261078742</v>
      </c>
      <c r="IS45" s="420">
        <v>14.212387261078742</v>
      </c>
      <c r="IT45" s="420">
        <v>14.212387261078742</v>
      </c>
      <c r="IU45" s="420">
        <v>14.212387261078742</v>
      </c>
      <c r="IV45" s="420">
        <v>14.212387261078742</v>
      </c>
      <c r="IW45" s="420">
        <v>14.212387261078742</v>
      </c>
      <c r="IX45" s="420">
        <v>14.212387261078742</v>
      </c>
      <c r="IY45" s="420">
        <v>14.212387261078742</v>
      </c>
      <c r="IZ45" s="420">
        <v>14.212387261078742</v>
      </c>
      <c r="JA45" s="420">
        <v>14.212387261078742</v>
      </c>
      <c r="JB45" s="420">
        <v>14.212387261078742</v>
      </c>
      <c r="JC45" s="420">
        <v>14.212387261078742</v>
      </c>
      <c r="JD45" s="420">
        <v>14.212387261078742</v>
      </c>
      <c r="JE45" s="420">
        <v>17.011336778799365</v>
      </c>
      <c r="JF45" s="420">
        <v>22.549534876181042</v>
      </c>
      <c r="JG45" s="420">
        <v>30.151784060659683</v>
      </c>
      <c r="JH45" s="420">
        <v>40.63435239156437</v>
      </c>
      <c r="JI45" s="420">
        <v>55.147598185389555</v>
      </c>
      <c r="JJ45" s="420">
        <v>75.315585360785306</v>
      </c>
      <c r="JK45" s="420">
        <v>103.43480597836763</v>
      </c>
      <c r="JL45" s="420">
        <v>142.75723941529012</v>
      </c>
      <c r="JM45" s="420">
        <v>197.89380263752147</v>
      </c>
      <c r="JN45" s="420">
        <v>275.38973094092563</v>
      </c>
      <c r="JO45" s="420">
        <v>384.54558343927448</v>
      </c>
      <c r="JP45" s="420">
        <v>538.58927082113757</v>
      </c>
      <c r="JQ45" s="420">
        <v>756.34987635786945</v>
      </c>
      <c r="JR45" s="420"/>
      <c r="JS45" s="420">
        <v>19.777269125829019</v>
      </c>
      <c r="JT45" s="420">
        <v>22.711152763902515</v>
      </c>
      <c r="JU45" s="420">
        <v>25.911830143130029</v>
      </c>
      <c r="JV45" s="420">
        <v>29.40422728480215</v>
      </c>
      <c r="JW45" s="420">
        <v>33.215637853921521</v>
      </c>
      <c r="JX45" s="420">
        <v>37.37595043926278</v>
      </c>
      <c r="JY45" s="420">
        <v>41.917897801595473</v>
      </c>
      <c r="JZ45" s="420">
        <v>46.877330223079866</v>
      </c>
      <c r="KA45" s="420">
        <v>52.293515298570838</v>
      </c>
      <c r="KB45" s="420">
        <v>58.209466737562025</v>
      </c>
      <c r="KC45" s="420">
        <v>64.672304995745762</v>
      </c>
      <c r="KD45" s="420">
        <v>71.733652829836473</v>
      </c>
      <c r="KE45" s="420">
        <v>79.450069170783578</v>
      </c>
      <c r="KF45" s="420">
        <v>87.883525041413336</v>
      </c>
      <c r="KG45" s="420">
        <v>97.101925607757138</v>
      </c>
      <c r="KH45" s="420">
        <v>107.17968285201003</v>
      </c>
      <c r="KI45" s="420">
        <v>118.19834379267702</v>
      </c>
      <c r="KJ45" s="420">
        <v>127.44833014010136</v>
      </c>
      <c r="KK45" s="420">
        <v>135.0872943294994</v>
      </c>
      <c r="KL45" s="420">
        <v>141.89779507745953</v>
      </c>
      <c r="KM45" s="420">
        <v>147.18124527882583</v>
      </c>
      <c r="KN45" s="420">
        <v>149.91628569485465</v>
      </c>
      <c r="KO45" s="420">
        <v>148.62026500195429</v>
      </c>
      <c r="KP45" s="420">
        <v>141.15171909636535</v>
      </c>
      <c r="KQ45" s="420">
        <v>124.4286305877234</v>
      </c>
      <c r="KR45" s="420">
        <v>94.026425404002481</v>
      </c>
      <c r="KS45" s="420">
        <v>43.604179633708725</v>
      </c>
      <c r="KT45" s="420">
        <v>-35.91464395567931</v>
      </c>
      <c r="KU45" s="420">
        <v>-157.51231218842452</v>
      </c>
      <c r="KV45" s="420">
        <v>-339.74854499572257</v>
      </c>
      <c r="KW45" s="420"/>
      <c r="KX45" s="420">
        <v>987.61827159714096</v>
      </c>
      <c r="KY45" s="420">
        <v>1072.8664734241345</v>
      </c>
      <c r="KZ45" s="420">
        <v>1165.8667504857863</v>
      </c>
      <c r="LA45" s="420">
        <v>1267.343364121617</v>
      </c>
      <c r="LB45" s="420">
        <v>1378.0893709588834</v>
      </c>
      <c r="LC45" s="420">
        <v>1498.9732268610339</v>
      </c>
      <c r="LD45" s="420">
        <v>1630.9460291927455</v>
      </c>
      <c r="LE45" s="420">
        <v>1775.0494593791129</v>
      </c>
      <c r="LF45" s="420">
        <v>1932.4244937724275</v>
      </c>
      <c r="LG45" s="420">
        <v>2104.3209574648254</v>
      </c>
      <c r="LH45" s="420">
        <v>2292.108002956048</v>
      </c>
      <c r="LI45" s="420">
        <v>2497.2856035668347</v>
      </c>
      <c r="LJ45" s="420">
        <v>2721.4971602481037</v>
      </c>
      <c r="LK45" s="420">
        <v>2966.5433300514123</v>
      </c>
      <c r="LL45" s="420">
        <v>3234.397195079865</v>
      </c>
      <c r="LM45" s="420">
        <v>3527.2209023233022</v>
      </c>
      <c r="LN45" s="420">
        <v>3847.3839174965869</v>
      </c>
      <c r="LO45" s="420">
        <v>4197.4830499580348</v>
      </c>
      <c r="LP45" s="420">
        <v>4580.3644211047394</v>
      </c>
      <c r="LQ45" s="420">
        <v>4999.1475654592059</v>
      </c>
      <c r="LR45" s="420">
        <v>5457.2518721213883</v>
      </c>
      <c r="LS45" s="420">
        <v>5958.4255945233035</v>
      </c>
      <c r="LT45" s="420">
        <v>6506.777678666771</v>
      </c>
      <c r="LU45" s="420">
        <v>7106.8126844407498</v>
      </c>
      <c r="LV45" s="420">
        <v>7763.4691014174405</v>
      </c>
      <c r="LW45" s="420">
        <v>8482.1613899475342</v>
      </c>
      <c r="LX45" s="420">
        <v>9268.8261106718037</v>
      </c>
      <c r="LY45" s="420">
        <v>10129.972541019852</v>
      </c>
      <c r="LZ45" s="420">
        <v>11072.738216185728</v>
      </c>
      <c r="MA45" s="420">
        <v>12104.949874792841</v>
      </c>
      <c r="MB45" s="420"/>
      <c r="MC45" s="426">
        <v>0.65560109452342452</v>
      </c>
      <c r="MD45" s="426">
        <v>0.65560109452342452</v>
      </c>
      <c r="ME45" s="426">
        <v>0.65560109452342452</v>
      </c>
      <c r="MF45" s="426">
        <v>0.65560109452342452</v>
      </c>
      <c r="MG45" s="426">
        <v>0.65560109452342452</v>
      </c>
      <c r="MH45" s="426">
        <v>0.65560109452342452</v>
      </c>
      <c r="MI45" s="426">
        <v>0.65560109452342452</v>
      </c>
      <c r="MJ45" s="426">
        <v>0.65560109452342452</v>
      </c>
      <c r="MK45" s="426">
        <v>0.65560109452342452</v>
      </c>
      <c r="ML45" s="426">
        <v>0.65560109452342452</v>
      </c>
      <c r="MM45" s="426">
        <v>0.65560109452342452</v>
      </c>
      <c r="MN45" s="426">
        <v>0.65560109452342452</v>
      </c>
      <c r="MO45" s="426">
        <v>0.65560109452342452</v>
      </c>
      <c r="MP45" s="426">
        <v>0.65560109452342452</v>
      </c>
      <c r="MQ45" s="426">
        <v>0.65560109452342452</v>
      </c>
      <c r="MR45" s="426">
        <v>0.65560109452342452</v>
      </c>
      <c r="MS45" s="426">
        <v>0.65560109452342452</v>
      </c>
      <c r="MT45" s="426">
        <v>0.78471341982282472</v>
      </c>
      <c r="MU45" s="426">
        <v>1.0401841347444631</v>
      </c>
      <c r="MV45" s="426">
        <v>1.3908671547486418</v>
      </c>
      <c r="MW45" s="426">
        <v>1.8744159875318591</v>
      </c>
      <c r="MX45" s="426">
        <v>2.5438953404887168</v>
      </c>
      <c r="MY45" s="426">
        <v>3.4742214161602751</v>
      </c>
      <c r="MZ45" s="426">
        <v>4.7713287546661487</v>
      </c>
      <c r="NA45" s="426">
        <v>6.5852274281965348</v>
      </c>
      <c r="NB45" s="426">
        <v>9.1286137385137778</v>
      </c>
      <c r="NC45" s="426">
        <v>12.703411869434136</v>
      </c>
      <c r="ND45" s="426">
        <v>17.738645926666216</v>
      </c>
      <c r="NE45" s="426">
        <v>24.844504231593113</v>
      </c>
      <c r="NF45" s="426">
        <v>34.889550761174448</v>
      </c>
      <c r="NG45" s="420"/>
      <c r="NH45" s="420">
        <v>986.96267050261758</v>
      </c>
      <c r="NI45" s="420">
        <v>1072.210872329611</v>
      </c>
      <c r="NJ45" s="420">
        <v>1165.2111493912628</v>
      </c>
      <c r="NK45" s="420">
        <v>1266.6877630270935</v>
      </c>
      <c r="NL45" s="420">
        <v>1377.4337698643599</v>
      </c>
      <c r="NM45" s="420">
        <v>1498.3176257665104</v>
      </c>
      <c r="NN45" s="420">
        <v>1630.290428098222</v>
      </c>
      <c r="NO45" s="420">
        <v>1774.3938582845894</v>
      </c>
      <c r="NP45" s="420">
        <v>1931.768892677904</v>
      </c>
      <c r="NQ45" s="420">
        <v>2103.6653563703021</v>
      </c>
      <c r="NR45" s="420">
        <v>2291.4524018615248</v>
      </c>
      <c r="NS45" s="420">
        <v>2496.6300024723114</v>
      </c>
      <c r="NT45" s="420">
        <v>2720.8415591535804</v>
      </c>
      <c r="NU45" s="420">
        <v>2965.8877289568891</v>
      </c>
      <c r="NV45" s="420">
        <v>3233.7415939853418</v>
      </c>
      <c r="NW45" s="420">
        <v>3526.5653012287789</v>
      </c>
      <c r="NX45" s="420">
        <v>3846.7283164020637</v>
      </c>
      <c r="NY45" s="420">
        <v>4196.6983365382121</v>
      </c>
      <c r="NZ45" s="420">
        <v>4579.3242369699947</v>
      </c>
      <c r="OA45" s="420">
        <v>4997.7566983044571</v>
      </c>
      <c r="OB45" s="420">
        <v>5455.377456133856</v>
      </c>
      <c r="OC45" s="420">
        <v>5955.8816991828144</v>
      </c>
      <c r="OD45" s="420">
        <v>6503.3034572506103</v>
      </c>
      <c r="OE45" s="420">
        <v>7102.041355686084</v>
      </c>
      <c r="OF45" s="420">
        <v>7756.8838739892435</v>
      </c>
      <c r="OG45" s="420">
        <v>8473.0327762090201</v>
      </c>
      <c r="OH45" s="420">
        <v>9256.12269880237</v>
      </c>
      <c r="OI45" s="420">
        <v>10112.233895093186</v>
      </c>
      <c r="OJ45" s="420">
        <v>11047.893711954135</v>
      </c>
      <c r="OK45" s="420">
        <v>12070.060324031667</v>
      </c>
      <c r="OL45" s="420"/>
      <c r="OM45" s="420">
        <v>1006.7399396284466</v>
      </c>
      <c r="ON45" s="420">
        <v>1094.9220250935134</v>
      </c>
      <c r="OO45" s="420">
        <v>1191.1229795343927</v>
      </c>
      <c r="OP45" s="420">
        <v>1296.0919903118956</v>
      </c>
      <c r="OQ45" s="420">
        <v>1410.6494077182815</v>
      </c>
      <c r="OR45" s="420">
        <v>1535.6935762057733</v>
      </c>
      <c r="OS45" s="420">
        <v>1672.2083258998175</v>
      </c>
      <c r="OT45" s="420">
        <v>1821.2711885076692</v>
      </c>
      <c r="OU45" s="420">
        <v>1984.0624079764748</v>
      </c>
      <c r="OV45" s="420">
        <v>2161.8748231078644</v>
      </c>
      <c r="OW45" s="420">
        <v>2356.1247068572707</v>
      </c>
      <c r="OX45" s="420">
        <v>2568.3636553021479</v>
      </c>
      <c r="OY45" s="420">
        <v>2800.291628324364</v>
      </c>
      <c r="OZ45" s="420">
        <v>3053.7712539983022</v>
      </c>
      <c r="PA45" s="420">
        <v>3330.8435195930988</v>
      </c>
      <c r="PB45" s="420">
        <v>3633.744984080789</v>
      </c>
      <c r="PC45" s="420">
        <v>3964.9266601947406</v>
      </c>
      <c r="PD45" s="420">
        <v>4324.1466666783135</v>
      </c>
      <c r="PE45" s="420">
        <v>4714.4115312994945</v>
      </c>
      <c r="PF45" s="420">
        <v>5139.6544933819168</v>
      </c>
      <c r="PG45" s="420">
        <v>5602.5587014126813</v>
      </c>
      <c r="PH45" s="420">
        <v>6105.7979848776686</v>
      </c>
      <c r="PI45" s="420">
        <v>6651.9237222525644</v>
      </c>
      <c r="PJ45" s="420">
        <v>7243.193074782449</v>
      </c>
      <c r="PK45" s="420">
        <v>7881.3125045769666</v>
      </c>
      <c r="PL45" s="420">
        <v>8567.0592016130231</v>
      </c>
      <c r="PM45" s="420">
        <v>9299.7268784360786</v>
      </c>
      <c r="PN45" s="420">
        <v>10076.319251137507</v>
      </c>
      <c r="PO45" s="420">
        <v>10890.381399765711</v>
      </c>
      <c r="PP45" s="420">
        <v>11730.311779035945</v>
      </c>
      <c r="PQ45" s="420"/>
      <c r="PR45" s="420">
        <v>34.188067151823397</v>
      </c>
      <c r="PS45" s="420">
        <v>37.13907700294763</v>
      </c>
      <c r="PT45" s="420">
        <v>40.358437973436914</v>
      </c>
      <c r="PU45" s="420">
        <v>43.871221587404563</v>
      </c>
      <c r="PV45" s="420">
        <v>47.704880833527888</v>
      </c>
      <c r="PW45" s="420">
        <v>51.889478771829161</v>
      </c>
      <c r="PX45" s="420">
        <v>56.457939236857221</v>
      </c>
      <c r="PY45" s="420">
        <v>61.446321782729328</v>
      </c>
      <c r="PZ45" s="420">
        <v>66.894123224432391</v>
      </c>
      <c r="QA45" s="420">
        <v>72.844608359111874</v>
      </c>
      <c r="QB45" s="420">
        <v>79.345172702776878</v>
      </c>
      <c r="QC45" s="420">
        <v>86.447740354130474</v>
      </c>
      <c r="QD45" s="420">
        <v>94.209200400468006</v>
      </c>
      <c r="QE45" s="420">
        <v>102.69188561343444</v>
      </c>
      <c r="QF45" s="420">
        <v>111.96409754776742</v>
      </c>
      <c r="QG45" s="420">
        <v>122.10068255717071</v>
      </c>
      <c r="QH45" s="420">
        <v>133.18366368162228</v>
      </c>
      <c r="QI45" s="420">
        <v>145.30293384359589</v>
      </c>
      <c r="QJ45" s="420">
        <v>158.55701632100593</v>
      </c>
      <c r="QK45" s="420">
        <v>173.05389904684756</v>
      </c>
      <c r="QL45" s="420">
        <v>188.91194992451969</v>
      </c>
      <c r="QM45" s="420">
        <v>206.26092104926138</v>
      </c>
      <c r="QN45" s="420">
        <v>225.24305049611951</v>
      </c>
      <c r="QO45" s="420">
        <v>246.01427118006956</v>
      </c>
      <c r="QP45" s="420">
        <v>268.74553722172544</v>
      </c>
      <c r="QQ45" s="420">
        <v>293.6242792705433</v>
      </c>
      <c r="QR45" s="420">
        <v>320.856001355432</v>
      </c>
      <c r="QS45" s="420">
        <v>350.66603305997035</v>
      </c>
      <c r="QT45" s="420">
        <v>383.30145216666824</v>
      </c>
      <c r="QU45" s="420">
        <v>419.03319439363855</v>
      </c>
      <c r="QV45" s="424"/>
      <c r="QW45" s="420">
        <v>14.681417027176112</v>
      </c>
      <c r="QX45" s="420">
        <v>14.681417027176112</v>
      </c>
      <c r="QY45" s="420">
        <v>14.681417027176112</v>
      </c>
      <c r="QZ45" s="420">
        <v>14.681417027176112</v>
      </c>
      <c r="RA45" s="420">
        <v>14.681417027176112</v>
      </c>
      <c r="RB45" s="420">
        <v>14.681417027176112</v>
      </c>
      <c r="RC45" s="420">
        <v>14.681417027176112</v>
      </c>
      <c r="RD45" s="420">
        <v>14.681417027176112</v>
      </c>
      <c r="RE45" s="420">
        <v>14.681417027176112</v>
      </c>
      <c r="RF45" s="420">
        <v>14.681417027176112</v>
      </c>
      <c r="RG45" s="420">
        <v>14.681417027176112</v>
      </c>
      <c r="RH45" s="420">
        <v>14.681417027176112</v>
      </c>
      <c r="RI45" s="420">
        <v>14.681417027176112</v>
      </c>
      <c r="RJ45" s="420">
        <v>14.681417027176112</v>
      </c>
      <c r="RK45" s="420">
        <v>14.681417027176112</v>
      </c>
      <c r="RL45" s="420">
        <v>14.681417027176112</v>
      </c>
      <c r="RM45" s="420">
        <v>14.681417027176112</v>
      </c>
      <c r="RN45" s="420">
        <v>17.57273601200308</v>
      </c>
      <c r="RO45" s="420">
        <v>23.293702824485095</v>
      </c>
      <c r="RP45" s="420">
        <v>31.146837457784478</v>
      </c>
      <c r="RQ45" s="420">
        <v>41.975346022516618</v>
      </c>
      <c r="RR45" s="420">
        <v>56.967550358277485</v>
      </c>
      <c r="RS45" s="420">
        <v>77.80111089117915</v>
      </c>
      <c r="RT45" s="420">
        <v>106.84830731091424</v>
      </c>
      <c r="RU45" s="420">
        <v>147.4684391160628</v>
      </c>
      <c r="RV45" s="420">
        <v>204.42459034110325</v>
      </c>
      <c r="RW45" s="420">
        <v>284.47799871157429</v>
      </c>
      <c r="RX45" s="420">
        <v>397.23615552551593</v>
      </c>
      <c r="RY45" s="420">
        <v>556.36351205699145</v>
      </c>
      <c r="RZ45" s="420">
        <v>781.31053912895834</v>
      </c>
      <c r="SA45" s="420"/>
      <c r="SB45" s="420">
        <v>19.506650124647287</v>
      </c>
      <c r="SC45" s="420">
        <v>22.45765997577152</v>
      </c>
      <c r="SD45" s="420">
        <v>25.677020946260804</v>
      </c>
      <c r="SE45" s="420">
        <v>29.189804560228453</v>
      </c>
      <c r="SF45" s="420">
        <v>33.023463806351778</v>
      </c>
      <c r="SG45" s="420">
        <v>37.208061744653051</v>
      </c>
      <c r="SH45" s="420">
        <v>41.776522209681112</v>
      </c>
      <c r="SI45" s="420">
        <v>46.764904755553218</v>
      </c>
      <c r="SJ45" s="420">
        <v>52.212706197256281</v>
      </c>
      <c r="SK45" s="420">
        <v>58.163191331935764</v>
      </c>
      <c r="SL45" s="420">
        <v>64.663755675600768</v>
      </c>
      <c r="SM45" s="420">
        <v>71.766323326954364</v>
      </c>
      <c r="SN45" s="420">
        <v>79.527783373291896</v>
      </c>
      <c r="SO45" s="420">
        <v>88.010468586258327</v>
      </c>
      <c r="SP45" s="420">
        <v>97.282680520591313</v>
      </c>
      <c r="SQ45" s="420">
        <v>107.4192655299946</v>
      </c>
      <c r="SR45" s="420">
        <v>118.50224665444617</v>
      </c>
      <c r="SS45" s="420">
        <v>127.73019783159282</v>
      </c>
      <c r="ST45" s="420">
        <v>135.26331349652082</v>
      </c>
      <c r="SU45" s="420">
        <v>141.90706158906309</v>
      </c>
      <c r="SV45" s="420">
        <v>146.93660390200307</v>
      </c>
      <c r="SW45" s="420">
        <v>149.29337069098389</v>
      </c>
      <c r="SX45" s="420">
        <v>147.44193960494036</v>
      </c>
      <c r="SY45" s="420">
        <v>139.16596386915532</v>
      </c>
      <c r="SZ45" s="420">
        <v>121.27709810566265</v>
      </c>
      <c r="TA45" s="420">
        <v>89.199688929440043</v>
      </c>
      <c r="TB45" s="420">
        <v>36.378002643857712</v>
      </c>
      <c r="TC45" s="420">
        <v>-46.57012246554558</v>
      </c>
      <c r="TD45" s="420">
        <v>-173.06205989032321</v>
      </c>
      <c r="TE45" s="420">
        <v>-362.27734473531979</v>
      </c>
      <c r="TF45" s="420"/>
      <c r="TG45" s="420">
        <v>2.3799729276761976</v>
      </c>
      <c r="TH45" s="420">
        <v>2.5854049435837383</v>
      </c>
      <c r="TI45" s="420">
        <v>2.80951799215581</v>
      </c>
      <c r="TJ45" s="420">
        <v>3.0540574060074599</v>
      </c>
      <c r="TK45" s="420">
        <v>3.3209343013636907</v>
      </c>
      <c r="TL45" s="420">
        <v>3.6122414923241921</v>
      </c>
      <c r="TM45" s="420">
        <v>3.930270943349941</v>
      </c>
      <c r="TN45" s="420">
        <v>4.2775329093261227</v>
      </c>
      <c r="TO45" s="420">
        <v>4.6567769271008226</v>
      </c>
      <c r="TP45" s="420">
        <v>5.0710148383634195</v>
      </c>
      <c r="TQ45" s="420">
        <v>5.5235460412487747</v>
      </c>
      <c r="TR45" s="420">
        <v>6.0179851872859853</v>
      </c>
      <c r="TS45" s="420">
        <v>6.5582925614201395</v>
      </c>
      <c r="TT45" s="420">
        <v>7.1488074060062665</v>
      </c>
      <c r="TU45" s="420">
        <v>7.7942844751073235</v>
      </c>
      <c r="TV45" s="420">
        <v>8.4999341333443237</v>
      </c>
      <c r="TW45" s="420">
        <v>9.2714663441886689</v>
      </c>
      <c r="TX45" s="420">
        <v>10.115138926221519</v>
      </c>
      <c r="TY45" s="420">
        <v>11.037810492804681</v>
      </c>
      <c r="TZ45" s="420">
        <v>12.046998531133413</v>
      </c>
      <c r="UA45" s="420">
        <v>13.150943121126364</v>
      </c>
      <c r="UB45" s="420">
        <v>14.358676843438285</v>
      </c>
      <c r="UC45" s="420">
        <v>15.680101479482914</v>
      </c>
      <c r="UD45" s="420">
        <v>17.126072165191957</v>
      </c>
      <c r="UE45" s="420">
        <v>18.708489724824645</v>
      </c>
      <c r="UF45" s="420">
        <v>20.440401982042388</v>
      </c>
      <c r="UG45" s="420">
        <v>22.336114923292413</v>
      </c>
      <c r="UH45" s="420">
        <v>24.411314673980467</v>
      </c>
      <c r="UI45" s="420">
        <v>26.683201341699423</v>
      </c>
      <c r="UJ45" s="420">
        <v>29.170635883735486</v>
      </c>
      <c r="UK45" s="420"/>
      <c r="UL45" s="420">
        <v>2.0677116598762564</v>
      </c>
      <c r="UM45" s="420">
        <v>2.0677116598762564</v>
      </c>
      <c r="UN45" s="420">
        <v>2.0677116598762564</v>
      </c>
      <c r="UO45" s="420">
        <v>2.0677116598762564</v>
      </c>
      <c r="UP45" s="420">
        <v>2.0677116598762564</v>
      </c>
      <c r="UQ45" s="420">
        <v>2.0677116598762564</v>
      </c>
      <c r="UR45" s="420">
        <v>2.0677116598762564</v>
      </c>
      <c r="US45" s="420">
        <v>2.0677116598762564</v>
      </c>
      <c r="UT45" s="420">
        <v>2.0677116598762564</v>
      </c>
      <c r="UU45" s="420">
        <v>2.0677116598762564</v>
      </c>
      <c r="UV45" s="420">
        <v>2.0677116598762564</v>
      </c>
      <c r="UW45" s="420">
        <v>2.0677116598762564</v>
      </c>
      <c r="UX45" s="420">
        <v>2.0677116598762564</v>
      </c>
      <c r="UY45" s="420">
        <v>2.0677116598762564</v>
      </c>
      <c r="UZ45" s="420">
        <v>2.0677116598762564</v>
      </c>
      <c r="VA45" s="420">
        <v>2.0677116598762564</v>
      </c>
      <c r="VB45" s="420">
        <v>2.0677116598762564</v>
      </c>
      <c r="VC45" s="420">
        <v>2.4749212613937344</v>
      </c>
      <c r="VD45" s="420">
        <v>3.2806547789443532</v>
      </c>
      <c r="VE45" s="420">
        <v>4.3866800364378031</v>
      </c>
      <c r="VF45" s="420">
        <v>5.9117530846947259</v>
      </c>
      <c r="VG45" s="420">
        <v>8.0232356244875938</v>
      </c>
      <c r="VH45" s="420">
        <v>10.957407166027433</v>
      </c>
      <c r="VI45" s="420">
        <v>15.048376492259735</v>
      </c>
      <c r="VJ45" s="420">
        <v>20.769262970979369</v>
      </c>
      <c r="VK45" s="420">
        <v>28.790893156382779</v>
      </c>
      <c r="VL45" s="420">
        <v>40.065510967051743</v>
      </c>
      <c r="VM45" s="420">
        <v>55.946222969085774</v>
      </c>
      <c r="VN45" s="420">
        <v>78.357512689714667</v>
      </c>
      <c r="VO45" s="420">
        <v>110.03875911642079</v>
      </c>
      <c r="VP45" s="420"/>
      <c r="VQ45" s="420">
        <v>0.31226126779994123</v>
      </c>
      <c r="VR45" s="420">
        <v>0.51769328370748191</v>
      </c>
      <c r="VS45" s="420">
        <v>0.74180633227955362</v>
      </c>
      <c r="VT45" s="420">
        <v>0.98634574613120352</v>
      </c>
      <c r="VU45" s="420">
        <v>1.2532226414874343</v>
      </c>
      <c r="VV45" s="420">
        <v>1.5445298324479357</v>
      </c>
      <c r="VW45" s="420">
        <v>1.8625592834736846</v>
      </c>
      <c r="VX45" s="420">
        <v>2.2098212494498664</v>
      </c>
      <c r="VY45" s="420">
        <v>2.5890652672245662</v>
      </c>
      <c r="VZ45" s="420">
        <v>3.0033031784871631</v>
      </c>
      <c r="WA45" s="420">
        <v>3.4558343813725183</v>
      </c>
      <c r="WB45" s="420">
        <v>3.9502735274097289</v>
      </c>
      <c r="WC45" s="420">
        <v>4.4905809015438827</v>
      </c>
      <c r="WD45" s="420">
        <v>5.0810957461300106</v>
      </c>
      <c r="WE45" s="420">
        <v>5.7265728152310675</v>
      </c>
      <c r="WF45" s="420">
        <v>6.4322224734680677</v>
      </c>
      <c r="WG45" s="420">
        <v>7.2037546843124129</v>
      </c>
      <c r="WH45" s="420">
        <v>7.6402176648277846</v>
      </c>
      <c r="WI45" s="420">
        <v>7.7571557138603282</v>
      </c>
      <c r="WJ45" s="420">
        <v>7.66031849469561</v>
      </c>
      <c r="WK45" s="420">
        <v>7.2391900364316379</v>
      </c>
      <c r="WL45" s="420">
        <v>6.3354412189506917</v>
      </c>
      <c r="WM45" s="420">
        <v>4.7226943134554809</v>
      </c>
      <c r="WN45" s="420">
        <v>2.0776956729322222</v>
      </c>
      <c r="WO45" s="420">
        <v>-2.0607732461547243</v>
      </c>
      <c r="WP45" s="420">
        <v>-8.3504911743403909</v>
      </c>
      <c r="WQ45" s="420">
        <v>-17.72939604375933</v>
      </c>
      <c r="WR45" s="420">
        <v>-31.534908295105307</v>
      </c>
      <c r="WS45" s="420">
        <v>-51.674311348015245</v>
      </c>
      <c r="WT45" s="420">
        <v>-80.868123232685306</v>
      </c>
      <c r="WU45" s="420"/>
      <c r="WV45" s="420">
        <v>1429.9614567537774</v>
      </c>
      <c r="WW45" s="420">
        <v>1553.3913753528252</v>
      </c>
      <c r="WX45" s="420">
        <v>1688.0454370385442</v>
      </c>
      <c r="WY45" s="420">
        <v>1834.9722917092965</v>
      </c>
      <c r="WZ45" s="420">
        <v>1995.3201971916274</v>
      </c>
      <c r="XA45" s="420">
        <v>2170.3465810234202</v>
      </c>
      <c r="XB45" s="420">
        <v>2361.4285264484956</v>
      </c>
      <c r="XC45" s="420">
        <v>2570.0742723592894</v>
      </c>
      <c r="XD45" s="420">
        <v>2797.9358256634955</v>
      </c>
      <c r="XE45" s="420">
        <v>3046.8227941426194</v>
      </c>
      <c r="XF45" s="420">
        <v>3318.7175583979038</v>
      </c>
      <c r="XG45" s="420">
        <v>3615.7919130351215</v>
      </c>
      <c r="XH45" s="420">
        <v>3940.4253199226778</v>
      </c>
      <c r="XI45" s="420">
        <v>4295.224930279428</v>
      </c>
      <c r="XJ45" s="420">
        <v>4683.047547629154</v>
      </c>
      <c r="XK45" s="420">
        <v>5107.0237204319483</v>
      </c>
      <c r="XL45" s="420">
        <v>5570.584171612647</v>
      </c>
      <c r="XM45" s="420">
        <v>6077.4887924163986</v>
      </c>
      <c r="XN45" s="420">
        <v>6631.8584502027206</v>
      </c>
      <c r="XO45" s="420">
        <v>7238.2098841394491</v>
      </c>
      <c r="XP45" s="420">
        <v>7901.4939894856125</v>
      </c>
      <c r="XQ45" s="420">
        <v>8627.1378204908851</v>
      </c>
      <c r="XR45" s="420">
        <v>9421.0906741452709</v>
      </c>
      <c r="XS45" s="420">
        <v>10289.874652364153</v>
      </c>
      <c r="XT45" s="420">
        <v>11240.640139001211</v>
      </c>
      <c r="XU45" s="420">
        <v>12281.226670680333</v>
      </c>
      <c r="XV45" s="420">
        <v>13420.229727199863</v>
      </c>
      <c r="XW45" s="420">
        <v>14667.074018595387</v>
      </c>
      <c r="XX45" s="420">
        <v>16032.093902297544</v>
      </c>
      <c r="XY45" s="420">
        <v>17526.621625679058</v>
      </c>
      <c r="XZ45" s="420"/>
      <c r="YA45" s="420">
        <v>0.94923749705239946</v>
      </c>
      <c r="YB45" s="420">
        <v>0.94923749705239946</v>
      </c>
      <c r="YC45" s="420">
        <v>0.94923749705239946</v>
      </c>
      <c r="YD45" s="420">
        <v>0.94923749705239946</v>
      </c>
      <c r="YE45" s="420">
        <v>0.94923749705239946</v>
      </c>
      <c r="YF45" s="420">
        <v>0.94923749705239946</v>
      </c>
      <c r="YG45" s="420">
        <v>0.94923749705239946</v>
      </c>
      <c r="YH45" s="420">
        <v>0.94923749705239946</v>
      </c>
      <c r="YI45" s="420">
        <v>0.94923749705239946</v>
      </c>
      <c r="YJ45" s="420">
        <v>0.94923749705239946</v>
      </c>
      <c r="YK45" s="420">
        <v>0.94923749705239946</v>
      </c>
      <c r="YL45" s="420">
        <v>0.94923749705239946</v>
      </c>
      <c r="YM45" s="420">
        <v>0.94923749705239946</v>
      </c>
      <c r="YN45" s="420">
        <v>0.94923749705239946</v>
      </c>
      <c r="YO45" s="420">
        <v>0.94923749705239946</v>
      </c>
      <c r="YP45" s="420">
        <v>0.94923749705239946</v>
      </c>
      <c r="YQ45" s="420">
        <v>0.94923749705239946</v>
      </c>
      <c r="YR45" s="420">
        <v>1.1361777897541818</v>
      </c>
      <c r="YS45" s="420">
        <v>1.5060709824717522</v>
      </c>
      <c r="YT45" s="420">
        <v>2.0138210075224645</v>
      </c>
      <c r="YU45" s="420">
        <v>2.7139459578436851</v>
      </c>
      <c r="YV45" s="420">
        <v>3.6832776301634014</v>
      </c>
      <c r="YW45" s="420">
        <v>5.0302863567961751</v>
      </c>
      <c r="YX45" s="420">
        <v>6.9083535743420157</v>
      </c>
      <c r="YY45" s="420">
        <v>9.5346771896500293</v>
      </c>
      <c r="YZ45" s="420">
        <v>13.217217800717625</v>
      </c>
      <c r="ZA45" s="420">
        <v>18.393128058660604</v>
      </c>
      <c r="ZB45" s="420">
        <v>25.683587170896271</v>
      </c>
      <c r="ZC45" s="420">
        <v>35.972079987829495</v>
      </c>
      <c r="ZD45" s="420">
        <v>50.516190583688164</v>
      </c>
      <c r="ZE45" s="420"/>
      <c r="ZF45" s="420">
        <v>1429.0122192567251</v>
      </c>
      <c r="ZG45" s="420">
        <v>1552.4421378557729</v>
      </c>
      <c r="ZH45" s="420">
        <v>1687.0961995414918</v>
      </c>
      <c r="ZI45" s="420">
        <v>1834.0230542122442</v>
      </c>
      <c r="ZJ45" s="420">
        <v>1994.370959694575</v>
      </c>
      <c r="ZK45" s="420">
        <v>2169.3973435263679</v>
      </c>
      <c r="ZL45" s="420">
        <v>2360.4792889514433</v>
      </c>
      <c r="ZM45" s="420">
        <v>2569.125034862237</v>
      </c>
      <c r="ZN45" s="420">
        <v>2796.9865881664432</v>
      </c>
      <c r="ZO45" s="420">
        <v>3045.8735566455671</v>
      </c>
      <c r="ZP45" s="420">
        <v>3317.7683209008514</v>
      </c>
      <c r="ZQ45" s="420">
        <v>3614.8426755380692</v>
      </c>
      <c r="ZR45" s="420">
        <v>3939.4760824256255</v>
      </c>
      <c r="ZS45" s="420">
        <v>4294.2756927823757</v>
      </c>
      <c r="ZT45" s="420">
        <v>4682.0983101321017</v>
      </c>
      <c r="ZU45" s="420">
        <v>5106.074482934896</v>
      </c>
      <c r="ZV45" s="420">
        <v>5569.6349341155947</v>
      </c>
      <c r="ZW45" s="420">
        <v>6076.352614626644</v>
      </c>
      <c r="ZX45" s="420">
        <v>6630.3523792202486</v>
      </c>
      <c r="ZY45" s="420">
        <v>7236.1960631319262</v>
      </c>
      <c r="ZZ45" s="420">
        <v>7898.7800435277686</v>
      </c>
      <c r="AAA45" s="420">
        <v>8623.4545428607216</v>
      </c>
      <c r="AAB45" s="420">
        <v>9416.0603877884751</v>
      </c>
      <c r="AAC45" s="420">
        <v>10282.966298789812</v>
      </c>
      <c r="AAD45" s="420">
        <v>11231.105461811561</v>
      </c>
      <c r="AAE45" s="420">
        <v>12268.009452879616</v>
      </c>
      <c r="AAF45" s="420">
        <v>13401.836599141203</v>
      </c>
      <c r="AAG45" s="420">
        <v>14641.390431424492</v>
      </c>
      <c r="AAH45" s="420">
        <v>15996.121822309715</v>
      </c>
      <c r="AAI45" s="420">
        <v>17476.105435095371</v>
      </c>
      <c r="AAJ45" s="420"/>
      <c r="AAK45" s="420">
        <v>2455.5710702776187</v>
      </c>
      <c r="AAL45" s="420">
        <v>2670.3395162087654</v>
      </c>
      <c r="AAM45" s="420">
        <v>2904.6380063544248</v>
      </c>
      <c r="AAN45" s="420">
        <v>3160.2911948304995</v>
      </c>
      <c r="AAO45" s="420">
        <v>3439.297053860696</v>
      </c>
      <c r="AAP45" s="420">
        <v>3743.8435113092423</v>
      </c>
      <c r="AAQ45" s="420">
        <v>4076.3266963444157</v>
      </c>
      <c r="AAR45" s="420">
        <v>4439.3709493749093</v>
      </c>
      <c r="AAS45" s="420">
        <v>4835.8507676073987</v>
      </c>
      <c r="AAT45" s="420">
        <v>5268.9148742638545</v>
      </c>
      <c r="AAU45" s="420">
        <v>5742.0126178150949</v>
      </c>
      <c r="AAV45" s="420">
        <v>6258.9229276945807</v>
      </c>
      <c r="AAW45" s="420">
        <v>6823.7860750248255</v>
      </c>
      <c r="AAX45" s="420">
        <v>7441.1385111130658</v>
      </c>
      <c r="AAY45" s="420">
        <v>8115.9510830610234</v>
      </c>
      <c r="AAZ45" s="420">
        <v>8853.6709550191481</v>
      </c>
      <c r="ABA45" s="420">
        <v>9660.267595649093</v>
      </c>
      <c r="ABB45" s="420">
        <v>10535.869696801379</v>
      </c>
      <c r="ABC45" s="420">
        <v>11487.784379730125</v>
      </c>
      <c r="ABD45" s="420">
        <v>12525.417936597602</v>
      </c>
      <c r="ABE45" s="420">
        <v>13655.514538878884</v>
      </c>
      <c r="ABF45" s="420">
        <v>14884.881339648326</v>
      </c>
      <c r="ABG45" s="420">
        <v>16220.148743959435</v>
      </c>
      <c r="ABH45" s="420">
        <v>17667.403033114348</v>
      </c>
      <c r="ABI45" s="420">
        <v>19231.634291248036</v>
      </c>
      <c r="ABJ45" s="420">
        <v>20915.917852247738</v>
      </c>
      <c r="ABK45" s="420">
        <v>22720.212084177379</v>
      </c>
      <c r="ABL45" s="420">
        <v>24639.604651801346</v>
      </c>
      <c r="ABM45" s="420">
        <v>26661.766850837088</v>
      </c>
      <c r="ABN45" s="420">
        <v>28763.271746163307</v>
      </c>
      <c r="ABQ45" s="344"/>
      <c r="ABR45" s="344"/>
      <c r="ABS45" s="344"/>
      <c r="ABT45" s="344"/>
      <c r="ABU45" s="344"/>
      <c r="ABV45" s="344"/>
      <c r="ABW45" s="344"/>
      <c r="ABX45" s="344"/>
      <c r="ABY45" s="344"/>
      <c r="ABZ45" s="344"/>
      <c r="ACA45" s="344"/>
    </row>
    <row r="46" spans="4:755" hidden="1" outlineLevel="1" x14ac:dyDescent="0.25">
      <c r="D46" s="431" t="b">
        <v>1</v>
      </c>
      <c r="E46" s="416"/>
      <c r="F46" s="417">
        <v>476</v>
      </c>
      <c r="G46" s="417">
        <v>22005268</v>
      </c>
      <c r="H46" s="417" t="s">
        <v>1756</v>
      </c>
      <c r="I46" s="417" t="s">
        <v>253</v>
      </c>
      <c r="J46" s="417">
        <v>11</v>
      </c>
      <c r="K46" s="417" t="s">
        <v>307</v>
      </c>
      <c r="L46" s="417" t="s">
        <v>1765</v>
      </c>
      <c r="M46" s="417" t="s">
        <v>253</v>
      </c>
      <c r="N46" s="417" t="s">
        <v>310</v>
      </c>
      <c r="O46" s="417" t="s">
        <v>1766</v>
      </c>
      <c r="P46" s="417" t="s">
        <v>1767</v>
      </c>
      <c r="Q46" s="417" t="s">
        <v>1768</v>
      </c>
      <c r="R46" s="417" t="s">
        <v>289</v>
      </c>
      <c r="S46" s="418"/>
      <c r="T46" s="417">
        <v>0.28939793609242326</v>
      </c>
      <c r="U46" s="417">
        <v>2190</v>
      </c>
      <c r="V46" s="418"/>
      <c r="W46" s="419">
        <v>5.5</v>
      </c>
      <c r="X46" s="417">
        <v>9.328375478645656E-3</v>
      </c>
      <c r="Y46" s="417">
        <v>4.9035474327152545E-3</v>
      </c>
      <c r="Z46" s="417">
        <v>4.4248280459304014E-3</v>
      </c>
      <c r="AA46" s="420">
        <v>40.502262165408382</v>
      </c>
      <c r="AB46" s="420">
        <v>784.56758923444067</v>
      </c>
      <c r="AC46" s="420">
        <v>825.06985139984909</v>
      </c>
      <c r="AD46" s="420">
        <v>54.318252704082354</v>
      </c>
      <c r="AE46" s="420">
        <v>3.7813185033332797</v>
      </c>
      <c r="AF46" s="420">
        <v>2271.9332865504425</v>
      </c>
      <c r="AG46" s="418"/>
      <c r="AH46" s="419">
        <v>11.374602547977736</v>
      </c>
      <c r="AI46" s="417">
        <v>6.2456456452844679E-2</v>
      </c>
      <c r="AJ46" s="417">
        <v>3.2830817905745782E-2</v>
      </c>
      <c r="AK46" s="417">
        <v>2.9625638547098897E-2</v>
      </c>
      <c r="AL46" s="420">
        <v>271.17559525410445</v>
      </c>
      <c r="AM46" s="420">
        <v>5252.9308649193254</v>
      </c>
      <c r="AN46" s="420">
        <v>5524.1064601734297</v>
      </c>
      <c r="AO46" s="420">
        <v>363.67806938874241</v>
      </c>
      <c r="AP46" s="420">
        <v>25.317136405840614</v>
      </c>
      <c r="AQ46" s="420">
        <v>15211.319773741339</v>
      </c>
      <c r="AR46" s="418"/>
      <c r="AS46" s="417">
        <v>5.1679359468684138E-3</v>
      </c>
      <c r="AT46" s="421">
        <v>2.0487534203857017E-6</v>
      </c>
      <c r="AU46" s="417">
        <v>5.1658871934480276E-3</v>
      </c>
      <c r="AV46" s="420">
        <v>21.318580891618115</v>
      </c>
      <c r="AW46" s="420">
        <v>0.32780054726171226</v>
      </c>
      <c r="AX46" s="420">
        <v>21.646381438879828</v>
      </c>
      <c r="AY46" s="420">
        <v>14.681417027176112</v>
      </c>
      <c r="AZ46" s="420">
        <v>2.0677116598762564</v>
      </c>
      <c r="BA46" s="420">
        <v>0.94923749705239946</v>
      </c>
      <c r="BB46" s="418"/>
      <c r="BC46" s="420">
        <v>3155.1027091577071</v>
      </c>
      <c r="BD46" s="420">
        <v>21124.421439709353</v>
      </c>
      <c r="BE46" s="420">
        <v>39.344747622984599</v>
      </c>
      <c r="BF46" s="420">
        <v>21085.076692086368</v>
      </c>
      <c r="BG46" s="420"/>
      <c r="BH46" s="422">
        <v>7.2663493115102146E-2</v>
      </c>
      <c r="BI46" s="420"/>
      <c r="BJ46" s="423">
        <v>5.9145273389515083</v>
      </c>
      <c r="BK46" s="423">
        <v>6.3602970260372382</v>
      </c>
      <c r="BL46" s="423">
        <v>6.8396637535180398</v>
      </c>
      <c r="BM46" s="423">
        <v>7.3551596835305695</v>
      </c>
      <c r="BN46" s="423">
        <v>7.9095078237446312</v>
      </c>
      <c r="BO46" s="423">
        <v>8.5056364111251774</v>
      </c>
      <c r="BP46" s="423">
        <v>9.1466943797784079</v>
      </c>
      <c r="BQ46" s="423">
        <v>9.8360679945879106</v>
      </c>
      <c r="BR46" s="423">
        <v>10.577398738504751</v>
      </c>
      <c r="BS46" s="423">
        <v>11.374602547977736</v>
      </c>
      <c r="BT46" s="423">
        <v>12.231890498131236</v>
      </c>
      <c r="BU46" s="423">
        <v>13.153791046956067</v>
      </c>
      <c r="BV46" s="423">
        <v>14.145173956014045</v>
      </c>
      <c r="BW46" s="423">
        <v>15.211276014012716</v>
      </c>
      <c r="BX46" s="423">
        <v>16.357728699130092</v>
      </c>
      <c r="BY46" s="423">
        <v>17.590587926210297</v>
      </c>
      <c r="BZ46" s="423">
        <v>18.916366035963843</v>
      </c>
      <c r="CA46" s="423">
        <v>20.342066195149435</v>
      </c>
      <c r="CB46" s="423">
        <v>21.875219389449569</v>
      </c>
      <c r="CC46" s="423">
        <v>23.523924204447557</v>
      </c>
      <c r="CD46" s="423">
        <v>25.296889604841493</v>
      </c>
      <c r="CE46" s="423">
        <v>27.203480937867862</v>
      </c>
      <c r="CF46" s="423">
        <v>28</v>
      </c>
      <c r="CG46" s="423">
        <v>28</v>
      </c>
      <c r="CH46" s="423">
        <v>28</v>
      </c>
      <c r="CI46" s="423">
        <v>28</v>
      </c>
      <c r="CJ46" s="423">
        <v>28</v>
      </c>
      <c r="CK46" s="423">
        <v>28</v>
      </c>
      <c r="CL46" s="423">
        <v>28</v>
      </c>
      <c r="CM46" s="423">
        <v>28</v>
      </c>
      <c r="CN46" s="420"/>
      <c r="CO46" s="417">
        <v>1.1167503040743095E-2</v>
      </c>
      <c r="CP46" s="417">
        <v>1.3405314909236044E-2</v>
      </c>
      <c r="CQ46" s="417">
        <v>1.6132159916116912E-2</v>
      </c>
      <c r="CR46" s="417">
        <v>1.9459407552737094E-2</v>
      </c>
      <c r="CS46" s="417">
        <v>2.3524419225186749E-2</v>
      </c>
      <c r="CT46" s="417">
        <v>2.8496707506297188E-2</v>
      </c>
      <c r="CU46" s="417">
        <v>3.4585569202865221E-2</v>
      </c>
      <c r="CV46" s="417">
        <v>4.2049547122372903E-2</v>
      </c>
      <c r="CW46" s="417">
        <v>5.120816122556477E-2</v>
      </c>
      <c r="CX46" s="417">
        <v>6.2456456452844679E-2</v>
      </c>
      <c r="CY46" s="417">
        <v>7.628304696422139E-2</v>
      </c>
      <c r="CZ46" s="417">
        <v>9.3292501112899093E-2</v>
      </c>
      <c r="DA46" s="417">
        <v>0.11423311598646489</v>
      </c>
      <c r="DB46" s="417">
        <v>0.14003138449967181</v>
      </c>
      <c r="DC46" s="417">
        <v>0.17183477387132709</v>
      </c>
      <c r="DD46" s="417">
        <v>0.21106482686076122</v>
      </c>
      <c r="DE46" s="417">
        <v>0.25948308502035816</v>
      </c>
      <c r="DF46" s="417">
        <v>0.31927293961858166</v>
      </c>
      <c r="DG46" s="417">
        <v>0.39314126962075613</v>
      </c>
      <c r="DH46" s="417">
        <v>0.48444466301207045</v>
      </c>
      <c r="DI46" s="417">
        <v>0.59734618235652692</v>
      </c>
      <c r="DJ46" s="417">
        <v>0.7370100831947709</v>
      </c>
      <c r="DK46" s="417">
        <v>0.80127794279013076</v>
      </c>
      <c r="DL46" s="417">
        <v>0.80127794279013076</v>
      </c>
      <c r="DM46" s="417">
        <v>0.80127794279013076</v>
      </c>
      <c r="DN46" s="417">
        <v>0.80127794279013076</v>
      </c>
      <c r="DO46" s="417">
        <v>0.80127794279013076</v>
      </c>
      <c r="DP46" s="417">
        <v>0.80127794279013076</v>
      </c>
      <c r="DQ46" s="417">
        <v>0.80127794279013076</v>
      </c>
      <c r="DR46" s="417">
        <v>0.80127794279013076</v>
      </c>
      <c r="DS46" s="424"/>
      <c r="DT46" s="425">
        <v>5.8703019610040494E-3</v>
      </c>
      <c r="DU46" s="425">
        <v>7.0466286073497192E-3</v>
      </c>
      <c r="DV46" s="425">
        <v>8.480020076583791E-3</v>
      </c>
      <c r="DW46" s="425">
        <v>1.0229018778866459E-2</v>
      </c>
      <c r="DX46" s="425">
        <v>1.2365830016367381E-2</v>
      </c>
      <c r="DY46" s="425">
        <v>1.4979559651433402E-2</v>
      </c>
      <c r="DZ46" s="425">
        <v>1.8180226499451342E-2</v>
      </c>
      <c r="EA46" s="425">
        <v>2.2103735994628591E-2</v>
      </c>
      <c r="EB46" s="425">
        <v>2.6918046779581813E-2</v>
      </c>
      <c r="EC46" s="425">
        <v>3.2830817905745782E-2</v>
      </c>
      <c r="ED46" s="425">
        <v>4.0098893956122456E-2</v>
      </c>
      <c r="EE46" s="425">
        <v>4.9040071915089495E-2</v>
      </c>
      <c r="EF46" s="425">
        <v>6.0047701114601837E-2</v>
      </c>
      <c r="EG46" s="425">
        <v>7.3608801182456343E-2</v>
      </c>
      <c r="EH46" s="425">
        <v>9.0326548947007881E-2</v>
      </c>
      <c r="EI46" s="425">
        <v>0.11094819159657565</v>
      </c>
      <c r="EJ46" s="425">
        <v>0.1363996998509914</v>
      </c>
      <c r="EK46" s="425">
        <v>0.16782879366144973</v>
      </c>
      <c r="EL46" s="425">
        <v>0.20665836916152536</v>
      </c>
      <c r="EM46" s="425">
        <v>0.25465284808093219</v>
      </c>
      <c r="EN46" s="425">
        <v>0.31400058302132938</v>
      </c>
      <c r="EO46" s="425">
        <v>0.38741621299528584</v>
      </c>
      <c r="EP46" s="425">
        <v>0.42119921183000741</v>
      </c>
      <c r="EQ46" s="425">
        <v>0.42119921183000741</v>
      </c>
      <c r="ER46" s="425">
        <v>0.42119921183000741</v>
      </c>
      <c r="ES46" s="425">
        <v>0.42119921183000741</v>
      </c>
      <c r="ET46" s="425">
        <v>0.42119921183000741</v>
      </c>
      <c r="EU46" s="425">
        <v>0.42119921183000741</v>
      </c>
      <c r="EV46" s="425">
        <v>0.42119921183000741</v>
      </c>
      <c r="EW46" s="425">
        <v>0.42119921183000741</v>
      </c>
      <c r="EX46" s="420"/>
      <c r="EY46" s="420">
        <v>3777.1441746779988</v>
      </c>
      <c r="EZ46" s="420">
        <v>4534.0311916114679</v>
      </c>
      <c r="FA46" s="420">
        <v>5456.3221187249665</v>
      </c>
      <c r="FB46" s="420">
        <v>6581.6850563951157</v>
      </c>
      <c r="FC46" s="420">
        <v>7956.5792563406039</v>
      </c>
      <c r="FD46" s="420">
        <v>9638.3383431566945</v>
      </c>
      <c r="FE46" s="420">
        <v>11697.752019043342</v>
      </c>
      <c r="FF46" s="420">
        <v>14222.266282951468</v>
      </c>
      <c r="FG46" s="420">
        <v>17319.951215902565</v>
      </c>
      <c r="FH46" s="420">
        <v>21124.421439709353</v>
      </c>
      <c r="FI46" s="420">
        <v>25800.93915500955</v>
      </c>
      <c r="FJ46" s="420">
        <v>31553.985329945215</v>
      </c>
      <c r="FK46" s="420">
        <v>38636.653782803151</v>
      </c>
      <c r="FL46" s="420">
        <v>47362.308862181912</v>
      </c>
      <c r="FM46" s="420">
        <v>58119.054256555391</v>
      </c>
      <c r="FN46" s="420">
        <v>71387.69323348187</v>
      </c>
      <c r="FO46" s="420">
        <v>87764.025622947709</v>
      </c>
      <c r="FP46" s="420">
        <v>107986.53195910843</v>
      </c>
      <c r="FQ46" s="420">
        <v>132970.75012703464</v>
      </c>
      <c r="FR46" s="420">
        <v>163851.9667444056</v>
      </c>
      <c r="FS46" s="420">
        <v>202038.23940969014</v>
      </c>
      <c r="FT46" s="420">
        <v>249276.25560179341</v>
      </c>
      <c r="FU46" s="420">
        <v>271013.34137683199</v>
      </c>
      <c r="FV46" s="420">
        <v>271013.34137683199</v>
      </c>
      <c r="FW46" s="420">
        <v>271013.34137683199</v>
      </c>
      <c r="FX46" s="420">
        <v>271013.34137683199</v>
      </c>
      <c r="FY46" s="420">
        <v>271013.34137683199</v>
      </c>
      <c r="FZ46" s="420">
        <v>271013.34137683199</v>
      </c>
      <c r="GA46" s="420">
        <v>271013.34137683199</v>
      </c>
      <c r="GB46" s="420">
        <v>271013.34137683199</v>
      </c>
      <c r="GC46" s="420"/>
      <c r="GD46" s="420">
        <v>32.241652731993554</v>
      </c>
      <c r="GE46" s="420">
        <v>32.241652731993554</v>
      </c>
      <c r="GF46" s="420">
        <v>32.241652731993554</v>
      </c>
      <c r="GG46" s="420">
        <v>32.241652731993554</v>
      </c>
      <c r="GH46" s="420">
        <v>32.241652731993554</v>
      </c>
      <c r="GI46" s="420">
        <v>32.241652731993554</v>
      </c>
      <c r="GJ46" s="420">
        <v>32.241652731993554</v>
      </c>
      <c r="GK46" s="420">
        <v>32.241652731993554</v>
      </c>
      <c r="GL46" s="420">
        <v>32.241652731993554</v>
      </c>
      <c r="GM46" s="420">
        <v>32.241652731993554</v>
      </c>
      <c r="GN46" s="420">
        <v>32.241652731993554</v>
      </c>
      <c r="GO46" s="420">
        <v>32.241652731993554</v>
      </c>
      <c r="GP46" s="420">
        <v>32.241652731993554</v>
      </c>
      <c r="GQ46" s="420">
        <v>32.241652731993554</v>
      </c>
      <c r="GR46" s="420">
        <v>32.241652731993554</v>
      </c>
      <c r="GS46" s="420">
        <v>32.241652731993554</v>
      </c>
      <c r="GT46" s="420">
        <v>32.241652731993554</v>
      </c>
      <c r="GU46" s="420">
        <v>38.591237548885161</v>
      </c>
      <c r="GV46" s="420">
        <v>51.154972024778857</v>
      </c>
      <c r="GW46" s="420">
        <v>68.401130160314864</v>
      </c>
      <c r="GX46" s="420">
        <v>92.181464994701415</v>
      </c>
      <c r="GY46" s="420">
        <v>125.10563334888268</v>
      </c>
      <c r="GZ46" s="420">
        <v>170.85792160753053</v>
      </c>
      <c r="HA46" s="420">
        <v>234.64805971678368</v>
      </c>
      <c r="HB46" s="420">
        <v>323.85335789509668</v>
      </c>
      <c r="HC46" s="420">
        <v>448.93395776835553</v>
      </c>
      <c r="HD46" s="420">
        <v>624.73811808309358</v>
      </c>
      <c r="HE46" s="420">
        <v>872.3647148867434</v>
      </c>
      <c r="HF46" s="420">
        <v>1221.822056773502</v>
      </c>
      <c r="HG46" s="420">
        <v>1715.8250482097935</v>
      </c>
      <c r="HH46" s="420"/>
      <c r="HI46" s="420">
        <v>48.487449601979442</v>
      </c>
      <c r="HJ46" s="420">
        <v>58.203658301130446</v>
      </c>
      <c r="HK46" s="420">
        <v>70.043167935573081</v>
      </c>
      <c r="HL46" s="420">
        <v>84.489526401322934</v>
      </c>
      <c r="HM46" s="420">
        <v>102.1391341856469</v>
      </c>
      <c r="HN46" s="420">
        <v>123.72798681969219</v>
      </c>
      <c r="HO46" s="420">
        <v>150.16481639284274</v>
      </c>
      <c r="HP46" s="420">
        <v>182.57217297757254</v>
      </c>
      <c r="HQ46" s="420">
        <v>222.33735935203219</v>
      </c>
      <c r="HR46" s="420">
        <v>271.17559525410445</v>
      </c>
      <c r="HS46" s="420">
        <v>331.20836248431374</v>
      </c>
      <c r="HT46" s="420">
        <v>405.06059675568321</v>
      </c>
      <c r="HU46" s="420">
        <v>495.98128015394093</v>
      </c>
      <c r="HV46" s="420">
        <v>607.99309154890955</v>
      </c>
      <c r="HW46" s="420">
        <v>746.07814365986508</v>
      </c>
      <c r="HX46" s="420">
        <v>916.40853983422767</v>
      </c>
      <c r="HY46" s="420">
        <v>1126.6326018975114</v>
      </c>
      <c r="HZ46" s="420">
        <v>1386.2302533119976</v>
      </c>
      <c r="IA46" s="420">
        <v>1706.9543144647484</v>
      </c>
      <c r="IB46" s="420">
        <v>2103.3785347581756</v>
      </c>
      <c r="IC46" s="420">
        <v>2593.5782427169725</v>
      </c>
      <c r="ID46" s="420">
        <v>3199.9757810389856</v>
      </c>
      <c r="IE46" s="420">
        <v>3479.016188889168</v>
      </c>
      <c r="IF46" s="420">
        <v>3479.016188889168</v>
      </c>
      <c r="IG46" s="420">
        <v>3479.016188889168</v>
      </c>
      <c r="IH46" s="420">
        <v>3479.016188889168</v>
      </c>
      <c r="II46" s="420">
        <v>3479.016188889168</v>
      </c>
      <c r="IJ46" s="420">
        <v>3479.016188889168</v>
      </c>
      <c r="IK46" s="420">
        <v>3479.016188889168</v>
      </c>
      <c r="IL46" s="420">
        <v>3479.016188889168</v>
      </c>
      <c r="IM46" s="420"/>
      <c r="IN46" s="420">
        <v>14.212387261078742</v>
      </c>
      <c r="IO46" s="420">
        <v>14.212387261078742</v>
      </c>
      <c r="IP46" s="420">
        <v>14.212387261078742</v>
      </c>
      <c r="IQ46" s="420">
        <v>14.212387261078742</v>
      </c>
      <c r="IR46" s="420">
        <v>14.212387261078742</v>
      </c>
      <c r="IS46" s="420">
        <v>14.212387261078742</v>
      </c>
      <c r="IT46" s="420">
        <v>14.212387261078742</v>
      </c>
      <c r="IU46" s="420">
        <v>14.212387261078742</v>
      </c>
      <c r="IV46" s="420">
        <v>14.212387261078742</v>
      </c>
      <c r="IW46" s="420">
        <v>14.212387261078742</v>
      </c>
      <c r="IX46" s="420">
        <v>14.212387261078742</v>
      </c>
      <c r="IY46" s="420">
        <v>14.212387261078742</v>
      </c>
      <c r="IZ46" s="420">
        <v>14.212387261078742</v>
      </c>
      <c r="JA46" s="420">
        <v>14.212387261078742</v>
      </c>
      <c r="JB46" s="420">
        <v>14.212387261078742</v>
      </c>
      <c r="JC46" s="420">
        <v>14.212387261078742</v>
      </c>
      <c r="JD46" s="420">
        <v>14.212387261078742</v>
      </c>
      <c r="JE46" s="420">
        <v>17.011336778799365</v>
      </c>
      <c r="JF46" s="420">
        <v>22.549534876181042</v>
      </c>
      <c r="JG46" s="420">
        <v>30.151784060659683</v>
      </c>
      <c r="JH46" s="420">
        <v>40.63435239156437</v>
      </c>
      <c r="JI46" s="420">
        <v>55.147598185389555</v>
      </c>
      <c r="JJ46" s="420">
        <v>75.315585360785306</v>
      </c>
      <c r="JK46" s="420">
        <v>103.43480597836763</v>
      </c>
      <c r="JL46" s="420">
        <v>142.75723941529012</v>
      </c>
      <c r="JM46" s="420">
        <v>197.89380263752147</v>
      </c>
      <c r="JN46" s="420">
        <v>275.38973094092563</v>
      </c>
      <c r="JO46" s="420">
        <v>384.54558343927448</v>
      </c>
      <c r="JP46" s="420">
        <v>538.58927082113757</v>
      </c>
      <c r="JQ46" s="420">
        <v>756.34987635786945</v>
      </c>
      <c r="JR46" s="420"/>
      <c r="JS46" s="420">
        <v>34.275062340900703</v>
      </c>
      <c r="JT46" s="420">
        <v>43.9912710400517</v>
      </c>
      <c r="JU46" s="420">
        <v>55.830780674494335</v>
      </c>
      <c r="JV46" s="420">
        <v>70.277139140244188</v>
      </c>
      <c r="JW46" s="420">
        <v>87.92674692456815</v>
      </c>
      <c r="JX46" s="420">
        <v>109.51559955861345</v>
      </c>
      <c r="JY46" s="420">
        <v>135.95242913176401</v>
      </c>
      <c r="JZ46" s="420">
        <v>168.3597857164938</v>
      </c>
      <c r="KA46" s="420">
        <v>208.12497209095346</v>
      </c>
      <c r="KB46" s="420">
        <v>256.96320799302572</v>
      </c>
      <c r="KC46" s="420">
        <v>316.99597522323501</v>
      </c>
      <c r="KD46" s="420">
        <v>390.84820949460448</v>
      </c>
      <c r="KE46" s="420">
        <v>481.7688928928622</v>
      </c>
      <c r="KF46" s="420">
        <v>593.78070428783076</v>
      </c>
      <c r="KG46" s="420">
        <v>731.86575639878629</v>
      </c>
      <c r="KH46" s="420">
        <v>902.19615257314888</v>
      </c>
      <c r="KI46" s="420">
        <v>1112.4202146364328</v>
      </c>
      <c r="KJ46" s="420">
        <v>1369.2189165331981</v>
      </c>
      <c r="KK46" s="420">
        <v>1684.4047795885674</v>
      </c>
      <c r="KL46" s="420">
        <v>2073.2267506975159</v>
      </c>
      <c r="KM46" s="420">
        <v>2552.9438903254081</v>
      </c>
      <c r="KN46" s="420">
        <v>3144.828182853596</v>
      </c>
      <c r="KO46" s="420">
        <v>3403.7006035283825</v>
      </c>
      <c r="KP46" s="420">
        <v>3375.5813829108006</v>
      </c>
      <c r="KQ46" s="420">
        <v>3336.2589494738777</v>
      </c>
      <c r="KR46" s="420">
        <v>3281.1223862516467</v>
      </c>
      <c r="KS46" s="420">
        <v>3203.6264579482422</v>
      </c>
      <c r="KT46" s="420">
        <v>3094.4706054498934</v>
      </c>
      <c r="KU46" s="420">
        <v>2940.4269180680303</v>
      </c>
      <c r="KV46" s="420">
        <v>2722.6663125312984</v>
      </c>
      <c r="KW46" s="420"/>
      <c r="KX46" s="420">
        <v>939.24831376064787</v>
      </c>
      <c r="KY46" s="420">
        <v>1127.460577175955</v>
      </c>
      <c r="KZ46" s="420">
        <v>1356.8032122534066</v>
      </c>
      <c r="LA46" s="420">
        <v>1636.6430046186333</v>
      </c>
      <c r="LB46" s="420">
        <v>1978.532802618781</v>
      </c>
      <c r="LC46" s="420">
        <v>2396.7295442293444</v>
      </c>
      <c r="LD46" s="420">
        <v>2908.8362399122148</v>
      </c>
      <c r="LE46" s="420">
        <v>3536.5977591405745</v>
      </c>
      <c r="LF46" s="420">
        <v>4306.8874847330899</v>
      </c>
      <c r="LG46" s="420">
        <v>5252.9308649193254</v>
      </c>
      <c r="LH46" s="420">
        <v>6415.8230329795933</v>
      </c>
      <c r="LI46" s="420">
        <v>7846.4115064143189</v>
      </c>
      <c r="LJ46" s="420">
        <v>9607.6321783362946</v>
      </c>
      <c r="LK46" s="420">
        <v>11777.408189193015</v>
      </c>
      <c r="LL46" s="420">
        <v>14452.247831521261</v>
      </c>
      <c r="LM46" s="420">
        <v>17751.710655452105</v>
      </c>
      <c r="LN46" s="420">
        <v>21823.951976158623</v>
      </c>
      <c r="LO46" s="420">
        <v>26852.606985831957</v>
      </c>
      <c r="LP46" s="420">
        <v>33065.339065844055</v>
      </c>
      <c r="LQ46" s="420">
        <v>40744.455692949152</v>
      </c>
      <c r="LR46" s="420">
        <v>50240.093283412702</v>
      </c>
      <c r="LS46" s="420">
        <v>61986.594079245733</v>
      </c>
      <c r="LT46" s="420">
        <v>67391.873892801188</v>
      </c>
      <c r="LU46" s="420">
        <v>67391.873892801188</v>
      </c>
      <c r="LV46" s="420">
        <v>67391.873892801188</v>
      </c>
      <c r="LW46" s="420">
        <v>67391.873892801188</v>
      </c>
      <c r="LX46" s="420">
        <v>67391.873892801188</v>
      </c>
      <c r="LY46" s="420">
        <v>67391.873892801188</v>
      </c>
      <c r="LZ46" s="420">
        <v>67391.873892801188</v>
      </c>
      <c r="MA46" s="420">
        <v>67391.873892801188</v>
      </c>
      <c r="MB46" s="420"/>
      <c r="MC46" s="426">
        <v>0.32780054726171226</v>
      </c>
      <c r="MD46" s="426">
        <v>0.32780054726171226</v>
      </c>
      <c r="ME46" s="426">
        <v>0.32780054726171226</v>
      </c>
      <c r="MF46" s="426">
        <v>0.32780054726171226</v>
      </c>
      <c r="MG46" s="426">
        <v>0.32780054726171226</v>
      </c>
      <c r="MH46" s="426">
        <v>0.32780054726171226</v>
      </c>
      <c r="MI46" s="426">
        <v>0.32780054726171226</v>
      </c>
      <c r="MJ46" s="426">
        <v>0.32780054726171226</v>
      </c>
      <c r="MK46" s="426">
        <v>0.32780054726171226</v>
      </c>
      <c r="ML46" s="426">
        <v>0.32780054726171226</v>
      </c>
      <c r="MM46" s="426">
        <v>0.32780054726171226</v>
      </c>
      <c r="MN46" s="426">
        <v>0.32780054726171226</v>
      </c>
      <c r="MO46" s="426">
        <v>0.32780054726171226</v>
      </c>
      <c r="MP46" s="426">
        <v>0.32780054726171226</v>
      </c>
      <c r="MQ46" s="426">
        <v>0.32780054726171226</v>
      </c>
      <c r="MR46" s="426">
        <v>0.32780054726171226</v>
      </c>
      <c r="MS46" s="426">
        <v>0.32780054726171226</v>
      </c>
      <c r="MT46" s="426">
        <v>0.39235670991141236</v>
      </c>
      <c r="MU46" s="426">
        <v>0.52009206737223157</v>
      </c>
      <c r="MV46" s="426">
        <v>0.69543357737432088</v>
      </c>
      <c r="MW46" s="426">
        <v>0.93720799376592956</v>
      </c>
      <c r="MX46" s="426">
        <v>1.2719476702443584</v>
      </c>
      <c r="MY46" s="426">
        <v>1.7371107080801376</v>
      </c>
      <c r="MZ46" s="426">
        <v>2.3856643773330743</v>
      </c>
      <c r="NA46" s="426">
        <v>3.2926137140982674</v>
      </c>
      <c r="NB46" s="426">
        <v>4.5643068692568889</v>
      </c>
      <c r="NC46" s="426">
        <v>6.3517059347170681</v>
      </c>
      <c r="ND46" s="426">
        <v>8.8693229633331079</v>
      </c>
      <c r="NE46" s="426">
        <v>12.422252115796557</v>
      </c>
      <c r="NF46" s="426">
        <v>17.444775380587224</v>
      </c>
      <c r="NG46" s="420"/>
      <c r="NH46" s="420">
        <v>938.92051321338613</v>
      </c>
      <c r="NI46" s="420">
        <v>1127.1327766286934</v>
      </c>
      <c r="NJ46" s="420">
        <v>1356.475411706145</v>
      </c>
      <c r="NK46" s="420">
        <v>1636.3152040713717</v>
      </c>
      <c r="NL46" s="420">
        <v>1978.2050020715194</v>
      </c>
      <c r="NM46" s="420">
        <v>2396.4017436820827</v>
      </c>
      <c r="NN46" s="420">
        <v>2908.5084393649531</v>
      </c>
      <c r="NO46" s="420">
        <v>3536.2699585933128</v>
      </c>
      <c r="NP46" s="420">
        <v>4306.5596841858278</v>
      </c>
      <c r="NQ46" s="420">
        <v>5252.6030643720633</v>
      </c>
      <c r="NR46" s="420">
        <v>6415.4952324323312</v>
      </c>
      <c r="NS46" s="420">
        <v>7846.0837058670568</v>
      </c>
      <c r="NT46" s="420">
        <v>9607.3043777890325</v>
      </c>
      <c r="NU46" s="420">
        <v>11777.080388645752</v>
      </c>
      <c r="NV46" s="420">
        <v>14451.920030973999</v>
      </c>
      <c r="NW46" s="420">
        <v>17751.382854904845</v>
      </c>
      <c r="NX46" s="420">
        <v>21823.624175611363</v>
      </c>
      <c r="NY46" s="420">
        <v>26852.214629122045</v>
      </c>
      <c r="NZ46" s="420">
        <v>33064.818973776681</v>
      </c>
      <c r="OA46" s="420">
        <v>40743.760259371775</v>
      </c>
      <c r="OB46" s="420">
        <v>50239.156075418934</v>
      </c>
      <c r="OC46" s="420">
        <v>61985.322131575485</v>
      </c>
      <c r="OD46" s="420">
        <v>67390.136782093105</v>
      </c>
      <c r="OE46" s="420">
        <v>67389.488228423856</v>
      </c>
      <c r="OF46" s="420">
        <v>67388.581279087084</v>
      </c>
      <c r="OG46" s="420">
        <v>67387.309585931929</v>
      </c>
      <c r="OH46" s="420">
        <v>67385.522186866467</v>
      </c>
      <c r="OI46" s="420">
        <v>67383.004569837853</v>
      </c>
      <c r="OJ46" s="420">
        <v>67379.451640685395</v>
      </c>
      <c r="OK46" s="420">
        <v>67374.429117420601</v>
      </c>
      <c r="OL46" s="420"/>
      <c r="OM46" s="420">
        <v>973.19557555428685</v>
      </c>
      <c r="ON46" s="420">
        <v>1171.1240476687451</v>
      </c>
      <c r="OO46" s="420">
        <v>1412.3061923806392</v>
      </c>
      <c r="OP46" s="420">
        <v>1706.5923432116158</v>
      </c>
      <c r="OQ46" s="420">
        <v>2066.1317489960875</v>
      </c>
      <c r="OR46" s="420">
        <v>2505.917343240696</v>
      </c>
      <c r="OS46" s="420">
        <v>3044.460868496717</v>
      </c>
      <c r="OT46" s="420">
        <v>3704.6297443098065</v>
      </c>
      <c r="OU46" s="420">
        <v>4514.6846562767814</v>
      </c>
      <c r="OV46" s="420">
        <v>5509.5662723650894</v>
      </c>
      <c r="OW46" s="420">
        <v>6732.4912076555665</v>
      </c>
      <c r="OX46" s="420">
        <v>8236.9319153616616</v>
      </c>
      <c r="OY46" s="420">
        <v>10089.073270681894</v>
      </c>
      <c r="OZ46" s="420">
        <v>12370.861092933583</v>
      </c>
      <c r="PA46" s="420">
        <v>15183.785787372784</v>
      </c>
      <c r="PB46" s="420">
        <v>18653.579007477994</v>
      </c>
      <c r="PC46" s="420">
        <v>22936.044390247796</v>
      </c>
      <c r="PD46" s="420">
        <v>28221.433545655244</v>
      </c>
      <c r="PE46" s="420">
        <v>34749.223753365251</v>
      </c>
      <c r="PF46" s="420">
        <v>42816.987010069293</v>
      </c>
      <c r="PG46" s="420">
        <v>52792.099965744339</v>
      </c>
      <c r="PH46" s="420">
        <v>65130.150314429084</v>
      </c>
      <c r="PI46" s="420">
        <v>70793.837385621489</v>
      </c>
      <c r="PJ46" s="420">
        <v>70765.069611334649</v>
      </c>
      <c r="PK46" s="420">
        <v>70724.840228560963</v>
      </c>
      <c r="PL46" s="420">
        <v>70668.431972183578</v>
      </c>
      <c r="PM46" s="420">
        <v>70589.148644814704</v>
      </c>
      <c r="PN46" s="420">
        <v>70477.475175287749</v>
      </c>
      <c r="PO46" s="420">
        <v>70319.878558753422</v>
      </c>
      <c r="PP46" s="420">
        <v>70097.095429951893</v>
      </c>
      <c r="PQ46" s="420"/>
      <c r="PR46" s="420">
        <v>65.02731945442244</v>
      </c>
      <c r="PS46" s="420">
        <v>78.057887408644959</v>
      </c>
      <c r="PT46" s="420">
        <v>93.936049314508125</v>
      </c>
      <c r="PU46" s="420">
        <v>113.31029924138123</v>
      </c>
      <c r="PV46" s="420">
        <v>136.98047973257459</v>
      </c>
      <c r="PW46" s="420">
        <v>165.93364655022472</v>
      </c>
      <c r="PX46" s="420">
        <v>201.3885153075455</v>
      </c>
      <c r="PY46" s="420">
        <v>244.85055644617785</v>
      </c>
      <c r="PZ46" s="420">
        <v>298.18030463386333</v>
      </c>
      <c r="QA46" s="420">
        <v>363.67806938874241</v>
      </c>
      <c r="QB46" s="420">
        <v>444.18900499077523</v>
      </c>
      <c r="QC46" s="420">
        <v>543.23345607675481</v>
      </c>
      <c r="QD46" s="420">
        <v>665.16868618033197</v>
      </c>
      <c r="QE46" s="420">
        <v>815.38957637027011</v>
      </c>
      <c r="QF46" s="420">
        <v>1000.5777202963461</v>
      </c>
      <c r="QG46" s="420">
        <v>1229.010627692993</v>
      </c>
      <c r="QH46" s="420">
        <v>1510.9455892760725</v>
      </c>
      <c r="QI46" s="420">
        <v>1859.0962869662708</v>
      </c>
      <c r="QJ46" s="420">
        <v>2289.2246222880817</v>
      </c>
      <c r="QK46" s="420">
        <v>2820.8756912574554</v>
      </c>
      <c r="QL46" s="420">
        <v>3478.2906154814755</v>
      </c>
      <c r="QM46" s="420">
        <v>4291.5403690678422</v>
      </c>
      <c r="QN46" s="420">
        <v>4665.7660685202909</v>
      </c>
      <c r="QO46" s="420">
        <v>4665.7660685202909</v>
      </c>
      <c r="QP46" s="420">
        <v>4665.7660685202909</v>
      </c>
      <c r="QQ46" s="420">
        <v>4665.7660685202909</v>
      </c>
      <c r="QR46" s="420">
        <v>4665.7660685202909</v>
      </c>
      <c r="QS46" s="420">
        <v>4665.7660685202909</v>
      </c>
      <c r="QT46" s="420">
        <v>4665.7660685202909</v>
      </c>
      <c r="QU46" s="420">
        <v>4665.7660685202909</v>
      </c>
      <c r="QV46" s="424"/>
      <c r="QW46" s="420">
        <v>14.681417027176112</v>
      </c>
      <c r="QX46" s="420">
        <v>14.681417027176112</v>
      </c>
      <c r="QY46" s="420">
        <v>14.681417027176112</v>
      </c>
      <c r="QZ46" s="420">
        <v>14.681417027176112</v>
      </c>
      <c r="RA46" s="420">
        <v>14.681417027176112</v>
      </c>
      <c r="RB46" s="420">
        <v>14.681417027176112</v>
      </c>
      <c r="RC46" s="420">
        <v>14.681417027176112</v>
      </c>
      <c r="RD46" s="420">
        <v>14.681417027176112</v>
      </c>
      <c r="RE46" s="420">
        <v>14.681417027176112</v>
      </c>
      <c r="RF46" s="420">
        <v>14.681417027176112</v>
      </c>
      <c r="RG46" s="420">
        <v>14.681417027176112</v>
      </c>
      <c r="RH46" s="420">
        <v>14.681417027176112</v>
      </c>
      <c r="RI46" s="420">
        <v>14.681417027176112</v>
      </c>
      <c r="RJ46" s="420">
        <v>14.681417027176112</v>
      </c>
      <c r="RK46" s="420">
        <v>14.681417027176112</v>
      </c>
      <c r="RL46" s="420">
        <v>14.681417027176112</v>
      </c>
      <c r="RM46" s="420">
        <v>14.681417027176112</v>
      </c>
      <c r="RN46" s="420">
        <v>17.57273601200308</v>
      </c>
      <c r="RO46" s="420">
        <v>23.293702824485095</v>
      </c>
      <c r="RP46" s="420">
        <v>31.146837457784478</v>
      </c>
      <c r="RQ46" s="420">
        <v>41.975346022516618</v>
      </c>
      <c r="RR46" s="420">
        <v>56.967550358277485</v>
      </c>
      <c r="RS46" s="420">
        <v>77.80111089117915</v>
      </c>
      <c r="RT46" s="420">
        <v>106.84830731091424</v>
      </c>
      <c r="RU46" s="420">
        <v>147.4684391160628</v>
      </c>
      <c r="RV46" s="420">
        <v>204.42459034110325</v>
      </c>
      <c r="RW46" s="420">
        <v>284.47799871157429</v>
      </c>
      <c r="RX46" s="420">
        <v>397.23615552551593</v>
      </c>
      <c r="RY46" s="420">
        <v>556.36351205699145</v>
      </c>
      <c r="RZ46" s="420">
        <v>781.31053912895834</v>
      </c>
      <c r="SA46" s="420"/>
      <c r="SB46" s="420">
        <v>50.34590242724633</v>
      </c>
      <c r="SC46" s="420">
        <v>63.376470381468849</v>
      </c>
      <c r="SD46" s="420">
        <v>79.254632287332015</v>
      </c>
      <c r="SE46" s="420">
        <v>98.62888221420512</v>
      </c>
      <c r="SF46" s="420">
        <v>122.29906270539848</v>
      </c>
      <c r="SG46" s="420">
        <v>151.25222952304861</v>
      </c>
      <c r="SH46" s="420">
        <v>186.70709828036939</v>
      </c>
      <c r="SI46" s="420">
        <v>230.16913941900174</v>
      </c>
      <c r="SJ46" s="420">
        <v>283.49888760668722</v>
      </c>
      <c r="SK46" s="420">
        <v>348.9966523615663</v>
      </c>
      <c r="SL46" s="420">
        <v>429.50758796359912</v>
      </c>
      <c r="SM46" s="420">
        <v>528.55203904957864</v>
      </c>
      <c r="SN46" s="420">
        <v>650.48726915315581</v>
      </c>
      <c r="SO46" s="420">
        <v>800.70815934309394</v>
      </c>
      <c r="SP46" s="420">
        <v>985.89630326916995</v>
      </c>
      <c r="SQ46" s="420">
        <v>1214.3292106658168</v>
      </c>
      <c r="SR46" s="420">
        <v>1496.2641722488963</v>
      </c>
      <c r="SS46" s="420">
        <v>1841.5235509542676</v>
      </c>
      <c r="ST46" s="420">
        <v>2265.9309194635966</v>
      </c>
      <c r="SU46" s="420">
        <v>2789.728853799671</v>
      </c>
      <c r="SV46" s="420">
        <v>3436.3152694589589</v>
      </c>
      <c r="SW46" s="420">
        <v>4234.5728187095647</v>
      </c>
      <c r="SX46" s="420">
        <v>4587.9649576291122</v>
      </c>
      <c r="SY46" s="420">
        <v>4558.9177612093763</v>
      </c>
      <c r="SZ46" s="420">
        <v>4518.2976294042282</v>
      </c>
      <c r="TA46" s="420">
        <v>4461.341478179188</v>
      </c>
      <c r="TB46" s="420">
        <v>4381.2880698087165</v>
      </c>
      <c r="TC46" s="420">
        <v>4268.5299129947753</v>
      </c>
      <c r="TD46" s="420">
        <v>4109.4025564632993</v>
      </c>
      <c r="TE46" s="420">
        <v>3884.4555293913327</v>
      </c>
      <c r="TF46" s="420"/>
      <c r="TG46" s="420">
        <v>4.5268209862113533</v>
      </c>
      <c r="TH46" s="420">
        <v>5.4339327812588385</v>
      </c>
      <c r="TI46" s="420">
        <v>6.5392773832042153</v>
      </c>
      <c r="TJ46" s="420">
        <v>7.8879991496387767</v>
      </c>
      <c r="TK46" s="420">
        <v>9.5357784321608925</v>
      </c>
      <c r="TL46" s="420">
        <v>11.55132826978384</v>
      </c>
      <c r="TM46" s="420">
        <v>14.019488503060888</v>
      </c>
      <c r="TN46" s="420">
        <v>17.045061163607684</v>
      </c>
      <c r="TO46" s="420">
        <v>20.757565774144282</v>
      </c>
      <c r="TP46" s="420">
        <v>25.317136405840614</v>
      </c>
      <c r="TQ46" s="420">
        <v>30.921836029946206</v>
      </c>
      <c r="TR46" s="420">
        <v>37.816730414421826</v>
      </c>
      <c r="TS46" s="420">
        <v>46.305146717330629</v>
      </c>
      <c r="TT46" s="420">
        <v>56.762644950143255</v>
      </c>
      <c r="TU46" s="420">
        <v>69.654358515388054</v>
      </c>
      <c r="TV46" s="420">
        <v>85.556519142956319</v>
      </c>
      <c r="TW46" s="420">
        <v>105.18317931515521</v>
      </c>
      <c r="TX46" s="420">
        <v>129.41939107800903</v>
      </c>
      <c r="TY46" s="420">
        <v>159.36240566687979</v>
      </c>
      <c r="TZ46" s="420">
        <v>196.37283815193871</v>
      </c>
      <c r="UA46" s="420">
        <v>242.13821339105974</v>
      </c>
      <c r="UB46" s="420">
        <v>298.75189641618067</v>
      </c>
      <c r="UC46" s="420">
        <v>324.80329702863139</v>
      </c>
      <c r="UD46" s="420">
        <v>324.80329702863139</v>
      </c>
      <c r="UE46" s="420">
        <v>324.80329702863139</v>
      </c>
      <c r="UF46" s="420">
        <v>324.80329702863139</v>
      </c>
      <c r="UG46" s="420">
        <v>324.80329702863139</v>
      </c>
      <c r="UH46" s="420">
        <v>324.80329702863139</v>
      </c>
      <c r="UI46" s="420">
        <v>324.80329702863139</v>
      </c>
      <c r="UJ46" s="420">
        <v>324.80329702863139</v>
      </c>
      <c r="UK46" s="420"/>
      <c r="UL46" s="420">
        <v>2.0677116598762564</v>
      </c>
      <c r="UM46" s="420">
        <v>2.0677116598762564</v>
      </c>
      <c r="UN46" s="420">
        <v>2.0677116598762564</v>
      </c>
      <c r="UO46" s="420">
        <v>2.0677116598762564</v>
      </c>
      <c r="UP46" s="420">
        <v>2.0677116598762564</v>
      </c>
      <c r="UQ46" s="420">
        <v>2.0677116598762564</v>
      </c>
      <c r="UR46" s="420">
        <v>2.0677116598762564</v>
      </c>
      <c r="US46" s="420">
        <v>2.0677116598762564</v>
      </c>
      <c r="UT46" s="420">
        <v>2.0677116598762564</v>
      </c>
      <c r="UU46" s="420">
        <v>2.0677116598762564</v>
      </c>
      <c r="UV46" s="420">
        <v>2.0677116598762564</v>
      </c>
      <c r="UW46" s="420">
        <v>2.0677116598762564</v>
      </c>
      <c r="UX46" s="420">
        <v>2.0677116598762564</v>
      </c>
      <c r="UY46" s="420">
        <v>2.0677116598762564</v>
      </c>
      <c r="UZ46" s="420">
        <v>2.0677116598762564</v>
      </c>
      <c r="VA46" s="420">
        <v>2.0677116598762564</v>
      </c>
      <c r="VB46" s="420">
        <v>2.0677116598762564</v>
      </c>
      <c r="VC46" s="420">
        <v>2.4749212613937344</v>
      </c>
      <c r="VD46" s="420">
        <v>3.2806547789443532</v>
      </c>
      <c r="VE46" s="420">
        <v>4.3866800364378031</v>
      </c>
      <c r="VF46" s="420">
        <v>5.9117530846947259</v>
      </c>
      <c r="VG46" s="420">
        <v>8.0232356244875938</v>
      </c>
      <c r="VH46" s="420">
        <v>10.957407166027433</v>
      </c>
      <c r="VI46" s="420">
        <v>15.048376492259735</v>
      </c>
      <c r="VJ46" s="420">
        <v>20.769262970979369</v>
      </c>
      <c r="VK46" s="420">
        <v>28.790893156382779</v>
      </c>
      <c r="VL46" s="420">
        <v>40.065510967051743</v>
      </c>
      <c r="VM46" s="420">
        <v>55.946222969085774</v>
      </c>
      <c r="VN46" s="420">
        <v>78.357512689714667</v>
      </c>
      <c r="VO46" s="420">
        <v>110.03875911642079</v>
      </c>
      <c r="VP46" s="420"/>
      <c r="VQ46" s="420">
        <v>2.4591093263350969</v>
      </c>
      <c r="VR46" s="420">
        <v>3.3662211213825821</v>
      </c>
      <c r="VS46" s="420">
        <v>4.4715657233279593</v>
      </c>
      <c r="VT46" s="420">
        <v>5.8202874897625207</v>
      </c>
      <c r="VU46" s="420">
        <v>7.4680667722846366</v>
      </c>
      <c r="VV46" s="420">
        <v>9.4836166099075836</v>
      </c>
      <c r="VW46" s="420">
        <v>11.951776843184632</v>
      </c>
      <c r="VX46" s="420">
        <v>14.977349503731428</v>
      </c>
      <c r="VY46" s="420">
        <v>18.689854114268027</v>
      </c>
      <c r="VZ46" s="420">
        <v>23.249424745964358</v>
      </c>
      <c r="WA46" s="420">
        <v>28.85412437006995</v>
      </c>
      <c r="WB46" s="420">
        <v>35.749018754545567</v>
      </c>
      <c r="WC46" s="420">
        <v>44.23743505745437</v>
      </c>
      <c r="WD46" s="420">
        <v>54.694933290266995</v>
      </c>
      <c r="WE46" s="420">
        <v>67.586646855511802</v>
      </c>
      <c r="WF46" s="420">
        <v>83.488807483080066</v>
      </c>
      <c r="WG46" s="420">
        <v>103.11546765527896</v>
      </c>
      <c r="WH46" s="420">
        <v>126.9444698166153</v>
      </c>
      <c r="WI46" s="420">
        <v>156.08175088793544</v>
      </c>
      <c r="WJ46" s="420">
        <v>191.9861581155009</v>
      </c>
      <c r="WK46" s="420">
        <v>236.226460306365</v>
      </c>
      <c r="WL46" s="420">
        <v>290.72866079169307</v>
      </c>
      <c r="WM46" s="420">
        <v>313.84588986260394</v>
      </c>
      <c r="WN46" s="420">
        <v>309.75492053637163</v>
      </c>
      <c r="WO46" s="420">
        <v>304.03403405765204</v>
      </c>
      <c r="WP46" s="420">
        <v>296.01240387224863</v>
      </c>
      <c r="WQ46" s="420">
        <v>284.73778606157964</v>
      </c>
      <c r="WR46" s="420">
        <v>268.8570740595456</v>
      </c>
      <c r="WS46" s="420">
        <v>246.44578433891672</v>
      </c>
      <c r="WT46" s="420">
        <v>214.76453791221059</v>
      </c>
      <c r="WU46" s="420"/>
      <c r="WV46" s="420">
        <v>2719.8542708747373</v>
      </c>
      <c r="WW46" s="420">
        <v>3264.8751359444786</v>
      </c>
      <c r="WX46" s="420">
        <v>3929.000411838274</v>
      </c>
      <c r="WY46" s="420">
        <v>4739.3542269841391</v>
      </c>
      <c r="WZ46" s="420">
        <v>5729.3910613714406</v>
      </c>
      <c r="XA46" s="420">
        <v>6940.3958372876486</v>
      </c>
      <c r="XB46" s="420">
        <v>8423.3429589276784</v>
      </c>
      <c r="XC46" s="420">
        <v>10241.200733223535</v>
      </c>
      <c r="XD46" s="420">
        <v>12471.788501409434</v>
      </c>
      <c r="XE46" s="420">
        <v>15211.319773741339</v>
      </c>
      <c r="XF46" s="420">
        <v>18578.796918524924</v>
      </c>
      <c r="XG46" s="420">
        <v>22721.463040284038</v>
      </c>
      <c r="XH46" s="420">
        <v>27821.566491415255</v>
      </c>
      <c r="XI46" s="420">
        <v>34104.755360119569</v>
      </c>
      <c r="XJ46" s="420">
        <v>41850.496202562535</v>
      </c>
      <c r="XK46" s="420">
        <v>51405.006891359597</v>
      </c>
      <c r="XL46" s="420">
        <v>63197.312276300341</v>
      </c>
      <c r="XM46" s="420">
        <v>77759.179041920186</v>
      </c>
      <c r="XN46" s="420">
        <v>95749.86971877086</v>
      </c>
      <c r="XO46" s="420">
        <v>117986.88398728885</v>
      </c>
      <c r="XP46" s="420">
        <v>145484.1390546879</v>
      </c>
      <c r="XQ46" s="420">
        <v>179499.39347602465</v>
      </c>
      <c r="XR46" s="420">
        <v>195151.8819295927</v>
      </c>
      <c r="XS46" s="420">
        <v>195151.8819295927</v>
      </c>
      <c r="XT46" s="420">
        <v>195151.8819295927</v>
      </c>
      <c r="XU46" s="420">
        <v>195151.8819295927</v>
      </c>
      <c r="XV46" s="420">
        <v>195151.8819295927</v>
      </c>
      <c r="XW46" s="420">
        <v>195151.8819295927</v>
      </c>
      <c r="XX46" s="420">
        <v>195151.8819295927</v>
      </c>
      <c r="XY46" s="420">
        <v>195151.8819295927</v>
      </c>
      <c r="XZ46" s="420"/>
      <c r="YA46" s="420">
        <v>0.94923749705239946</v>
      </c>
      <c r="YB46" s="420">
        <v>0.94923749705239946</v>
      </c>
      <c r="YC46" s="420">
        <v>0.94923749705239946</v>
      </c>
      <c r="YD46" s="420">
        <v>0.94923749705239946</v>
      </c>
      <c r="YE46" s="420">
        <v>0.94923749705239946</v>
      </c>
      <c r="YF46" s="420">
        <v>0.94923749705239946</v>
      </c>
      <c r="YG46" s="420">
        <v>0.94923749705239946</v>
      </c>
      <c r="YH46" s="420">
        <v>0.94923749705239946</v>
      </c>
      <c r="YI46" s="420">
        <v>0.94923749705239946</v>
      </c>
      <c r="YJ46" s="420">
        <v>0.94923749705239946</v>
      </c>
      <c r="YK46" s="420">
        <v>0.94923749705239946</v>
      </c>
      <c r="YL46" s="420">
        <v>0.94923749705239946</v>
      </c>
      <c r="YM46" s="420">
        <v>0.94923749705239946</v>
      </c>
      <c r="YN46" s="420">
        <v>0.94923749705239946</v>
      </c>
      <c r="YO46" s="420">
        <v>0.94923749705239946</v>
      </c>
      <c r="YP46" s="420">
        <v>0.94923749705239946</v>
      </c>
      <c r="YQ46" s="420">
        <v>0.94923749705239946</v>
      </c>
      <c r="YR46" s="420">
        <v>1.1361777897541818</v>
      </c>
      <c r="YS46" s="420">
        <v>1.5060709824717522</v>
      </c>
      <c r="YT46" s="420">
        <v>2.0138210075224645</v>
      </c>
      <c r="YU46" s="420">
        <v>2.7139459578436851</v>
      </c>
      <c r="YV46" s="420">
        <v>3.6832776301634014</v>
      </c>
      <c r="YW46" s="420">
        <v>5.0302863567961751</v>
      </c>
      <c r="YX46" s="420">
        <v>6.9083535743420157</v>
      </c>
      <c r="YY46" s="420">
        <v>9.5346771896500293</v>
      </c>
      <c r="YZ46" s="420">
        <v>13.217217800717625</v>
      </c>
      <c r="ZA46" s="420">
        <v>18.393128058660604</v>
      </c>
      <c r="ZB46" s="420">
        <v>25.683587170896271</v>
      </c>
      <c r="ZC46" s="420">
        <v>35.972079987829495</v>
      </c>
      <c r="ZD46" s="420">
        <v>50.516190583688164</v>
      </c>
      <c r="ZE46" s="420"/>
      <c r="ZF46" s="420">
        <v>2718.905033377685</v>
      </c>
      <c r="ZG46" s="420">
        <v>3263.9258984474263</v>
      </c>
      <c r="ZH46" s="420">
        <v>3928.0511743412217</v>
      </c>
      <c r="ZI46" s="420">
        <v>4738.4049894870868</v>
      </c>
      <c r="ZJ46" s="420">
        <v>5728.4418238743883</v>
      </c>
      <c r="ZK46" s="420">
        <v>6939.4465997905963</v>
      </c>
      <c r="ZL46" s="420">
        <v>8422.3937214306261</v>
      </c>
      <c r="ZM46" s="420">
        <v>10240.251495726483</v>
      </c>
      <c r="ZN46" s="420">
        <v>12470.839263912381</v>
      </c>
      <c r="ZO46" s="420">
        <v>15210.370536244287</v>
      </c>
      <c r="ZP46" s="420">
        <v>18577.84768102787</v>
      </c>
      <c r="ZQ46" s="420">
        <v>22720.513802786983</v>
      </c>
      <c r="ZR46" s="420">
        <v>27820.617253918201</v>
      </c>
      <c r="ZS46" s="420">
        <v>34103.806122622518</v>
      </c>
      <c r="ZT46" s="420">
        <v>41849.546965065485</v>
      </c>
      <c r="ZU46" s="420">
        <v>51404.057653862546</v>
      </c>
      <c r="ZV46" s="420">
        <v>63196.363038803291</v>
      </c>
      <c r="ZW46" s="420">
        <v>77758.042864130432</v>
      </c>
      <c r="ZX46" s="420">
        <v>95748.363647788385</v>
      </c>
      <c r="ZY46" s="420">
        <v>117984.87016628133</v>
      </c>
      <c r="ZZ46" s="420">
        <v>145481.42510873007</v>
      </c>
      <c r="AAA46" s="420">
        <v>179495.71019839449</v>
      </c>
      <c r="AAB46" s="420">
        <v>195146.85164323589</v>
      </c>
      <c r="AAC46" s="420">
        <v>195144.97357601835</v>
      </c>
      <c r="AAD46" s="420">
        <v>195142.34725240304</v>
      </c>
      <c r="AAE46" s="420">
        <v>195138.66471179196</v>
      </c>
      <c r="AAF46" s="420">
        <v>195133.48880153403</v>
      </c>
      <c r="AAG46" s="420">
        <v>195126.19834242179</v>
      </c>
      <c r="AAH46" s="420">
        <v>195115.90984960485</v>
      </c>
      <c r="AAI46" s="420">
        <v>195101.36573900899</v>
      </c>
      <c r="AAJ46" s="420"/>
      <c r="AAK46" s="420">
        <v>3744.9056206855535</v>
      </c>
      <c r="AAL46" s="420">
        <v>4501.7926376190235</v>
      </c>
      <c r="AAM46" s="420">
        <v>5424.0835647325202</v>
      </c>
      <c r="AAN46" s="420">
        <v>6549.4465024026704</v>
      </c>
      <c r="AAO46" s="420">
        <v>7924.3407023481595</v>
      </c>
      <c r="AAP46" s="420">
        <v>9606.0997891642473</v>
      </c>
      <c r="AAQ46" s="420">
        <v>11665.513465050897</v>
      </c>
      <c r="AAR46" s="420">
        <v>14190.027728959023</v>
      </c>
      <c r="AAS46" s="420">
        <v>17287.712661910118</v>
      </c>
      <c r="AAT46" s="420">
        <v>21092.182885716906</v>
      </c>
      <c r="AAU46" s="420">
        <v>25768.700601017106</v>
      </c>
      <c r="AAV46" s="420">
        <v>31521.746775952772</v>
      </c>
      <c r="AAW46" s="420">
        <v>38604.415228810707</v>
      </c>
      <c r="AAX46" s="420">
        <v>47330.070308189461</v>
      </c>
      <c r="AAY46" s="420">
        <v>58086.815702562948</v>
      </c>
      <c r="AAZ46" s="420">
        <v>71355.454679489441</v>
      </c>
      <c r="ABA46" s="420">
        <v>87731.787068955266</v>
      </c>
      <c r="ABB46" s="420">
        <v>107947.94443055656</v>
      </c>
      <c r="ABC46" s="420">
        <v>132919.60007150518</v>
      </c>
      <c r="ABD46" s="420">
        <v>163783.5721882658</v>
      </c>
      <c r="ABE46" s="420">
        <v>201946.0668042397</v>
      </c>
      <c r="ABF46" s="420">
        <v>249151.16199232484</v>
      </c>
      <c r="ABG46" s="420">
        <v>270842.49987634912</v>
      </c>
      <c r="ABH46" s="420">
        <v>270778.71586909873</v>
      </c>
      <c r="ABI46" s="420">
        <v>270689.51914442587</v>
      </c>
      <c r="ABJ46" s="420">
        <v>270564.45056602696</v>
      </c>
      <c r="ABK46" s="420">
        <v>270388.66330221901</v>
      </c>
      <c r="ABL46" s="420">
        <v>270141.06050476385</v>
      </c>
      <c r="ABM46" s="420">
        <v>269791.63674916048</v>
      </c>
      <c r="ABN46" s="420">
        <v>269297.68123626441</v>
      </c>
      <c r="ABQ46" s="344"/>
      <c r="ABR46" s="344"/>
      <c r="ABS46" s="344"/>
      <c r="ABT46" s="344"/>
      <c r="ABU46" s="344"/>
      <c r="ABV46" s="344"/>
      <c r="ABW46" s="344"/>
      <c r="ABX46" s="344"/>
      <c r="ABY46" s="344"/>
      <c r="ABZ46" s="344"/>
      <c r="ACA46" s="344"/>
    </row>
    <row r="47" spans="4:755" hidden="1" outlineLevel="1" x14ac:dyDescent="0.25">
      <c r="D47" s="431" t="b">
        <v>0</v>
      </c>
      <c r="E47" s="416"/>
      <c r="F47" s="417">
        <v>477</v>
      </c>
      <c r="G47" s="417">
        <v>22013376</v>
      </c>
      <c r="H47" s="417" t="s">
        <v>1756</v>
      </c>
      <c r="I47" s="417" t="s">
        <v>253</v>
      </c>
      <c r="J47" s="417">
        <v>11</v>
      </c>
      <c r="K47" s="417" t="s">
        <v>307</v>
      </c>
      <c r="L47" s="417" t="s">
        <v>311</v>
      </c>
      <c r="M47" s="417" t="s">
        <v>291</v>
      </c>
      <c r="N47" s="417" t="s">
        <v>292</v>
      </c>
      <c r="O47" s="417" t="s">
        <v>312</v>
      </c>
      <c r="P47" s="417" t="s">
        <v>313</v>
      </c>
      <c r="Q47" s="417" t="s">
        <v>314</v>
      </c>
      <c r="R47" s="417" t="s">
        <v>296</v>
      </c>
      <c r="S47" s="418"/>
      <c r="T47" s="417">
        <v>0</v>
      </c>
      <c r="U47" s="417">
        <v>1</v>
      </c>
      <c r="V47" s="418"/>
      <c r="W47" s="419">
        <v>2.3761576415637546</v>
      </c>
      <c r="X47" s="417">
        <v>5.1679359468684138E-3</v>
      </c>
      <c r="Y47" s="417">
        <v>0</v>
      </c>
      <c r="Z47" s="417">
        <v>5.1679359468684138E-3</v>
      </c>
      <c r="AA47" s="420">
        <v>14.211823853888138</v>
      </c>
      <c r="AB47" s="420">
        <v>0</v>
      </c>
      <c r="AC47" s="420">
        <v>14.211823853888138</v>
      </c>
      <c r="AD47" s="420">
        <v>14.669785778608313</v>
      </c>
      <c r="AE47" s="420">
        <v>2.0676911723420526</v>
      </c>
      <c r="AF47" s="420">
        <v>0</v>
      </c>
      <c r="AG47" s="418"/>
      <c r="AH47" s="419">
        <v>7.4134086816527844</v>
      </c>
      <c r="AI47" s="417">
        <v>2.3344573026188333E-2</v>
      </c>
      <c r="AJ47" s="417">
        <v>0</v>
      </c>
      <c r="AK47" s="417">
        <v>2.3344573026188333E-2</v>
      </c>
      <c r="AL47" s="420">
        <v>64.19757582201791</v>
      </c>
      <c r="AM47" s="420">
        <v>0</v>
      </c>
      <c r="AN47" s="420">
        <v>64.19757582201791</v>
      </c>
      <c r="AO47" s="420">
        <v>66.266279015083271</v>
      </c>
      <c r="AP47" s="420">
        <v>9.3401636677779525</v>
      </c>
      <c r="AQ47" s="420">
        <v>0</v>
      </c>
      <c r="AR47" s="418"/>
      <c r="AS47" s="417">
        <v>5.1679359468684138E-3</v>
      </c>
      <c r="AT47" s="421">
        <v>0</v>
      </c>
      <c r="AU47" s="417">
        <v>5.1679359468684138E-3</v>
      </c>
      <c r="AV47" s="420">
        <v>14.211823853888138</v>
      </c>
      <c r="AW47" s="420">
        <v>0</v>
      </c>
      <c r="AX47" s="420">
        <v>14.211823853888138</v>
      </c>
      <c r="AY47" s="420">
        <v>14.669785778608313</v>
      </c>
      <c r="AZ47" s="420">
        <v>2.0676911723420526</v>
      </c>
      <c r="BA47" s="420">
        <v>0</v>
      </c>
      <c r="BB47" s="418"/>
      <c r="BC47" s="420">
        <v>30.949300804838501</v>
      </c>
      <c r="BD47" s="420">
        <v>139.80401850487911</v>
      </c>
      <c r="BE47" s="420">
        <v>30.949300804838501</v>
      </c>
      <c r="BF47" s="420">
        <v>108.85471770004061</v>
      </c>
      <c r="BG47" s="420"/>
      <c r="BH47" s="422">
        <v>0.11378055977956363</v>
      </c>
      <c r="BI47" s="420"/>
      <c r="BJ47" s="423">
        <v>2.6624994022768473</v>
      </c>
      <c r="BK47" s="423">
        <v>2.9833471244186245</v>
      </c>
      <c r="BL47" s="423">
        <v>3.3428589907534612</v>
      </c>
      <c r="BM47" s="423">
        <v>3.7456942709068448</v>
      </c>
      <c r="BN47" s="423">
        <v>4.197073705445777</v>
      </c>
      <c r="BO47" s="423">
        <v>4.7028471666160803</v>
      </c>
      <c r="BP47" s="423">
        <v>5.2695694726189828</v>
      </c>
      <c r="BQ47" s="423">
        <v>5.9045853379791069</v>
      </c>
      <c r="BR47" s="423">
        <v>6.6161245609596895</v>
      </c>
      <c r="BS47" s="423">
        <v>7.4134086816527844</v>
      </c>
      <c r="BT47" s="423">
        <v>8.3067704930320918</v>
      </c>
      <c r="BU47" s="423">
        <v>9.3077879538302852</v>
      </c>
      <c r="BV47" s="423">
        <v>10.429434238750126</v>
      </c>
      <c r="BW47" s="423">
        <v>11.68624587065843</v>
      </c>
      <c r="BX47" s="423">
        <v>13.094511113754109</v>
      </c>
      <c r="BY47" s="423">
        <v>14.672481069283638</v>
      </c>
      <c r="BZ47" s="423">
        <v>16.440606209601889</v>
      </c>
      <c r="CA47" s="423">
        <v>18.421801416057093</v>
      </c>
      <c r="CB47" s="423">
        <v>20.641742955587805</v>
      </c>
      <c r="CC47" s="423">
        <v>23.129201244845213</v>
      </c>
      <c r="CD47" s="423">
        <v>25.916413714459772</v>
      </c>
      <c r="CE47" s="423">
        <v>28</v>
      </c>
      <c r="CF47" s="423">
        <v>28</v>
      </c>
      <c r="CG47" s="423">
        <v>28</v>
      </c>
      <c r="CH47" s="423">
        <v>28</v>
      </c>
      <c r="CI47" s="423">
        <v>28</v>
      </c>
      <c r="CJ47" s="423">
        <v>28</v>
      </c>
      <c r="CK47" s="423">
        <v>28</v>
      </c>
      <c r="CL47" s="423">
        <v>28</v>
      </c>
      <c r="CM47" s="423">
        <v>28</v>
      </c>
      <c r="CN47" s="420"/>
      <c r="CO47" s="417">
        <v>5.1679359468684138E-3</v>
      </c>
      <c r="CP47" s="417">
        <v>5.1679359468684138E-3</v>
      </c>
      <c r="CQ47" s="417">
        <v>5.1679359468684138E-3</v>
      </c>
      <c r="CR47" s="417">
        <v>5.1679359468684138E-3</v>
      </c>
      <c r="CS47" s="417">
        <v>5.7653959276630943E-3</v>
      </c>
      <c r="CT47" s="417">
        <v>7.5148036856764874E-3</v>
      </c>
      <c r="CU47" s="417">
        <v>9.8744274767083758E-3</v>
      </c>
      <c r="CV47" s="417">
        <v>1.3070440774407463E-2</v>
      </c>
      <c r="CW47" s="417">
        <v>1.741585355847167E-2</v>
      </c>
      <c r="CX47" s="417">
        <v>2.3344573026188333E-2</v>
      </c>
      <c r="CY47" s="417">
        <v>3.1459004255882134E-2</v>
      </c>
      <c r="CZ47" s="417">
        <v>4.2596619116290153E-2</v>
      </c>
      <c r="DA47" s="417">
        <v>5.7923109729453526E-2</v>
      </c>
      <c r="DB47" s="417">
        <v>7.9062815765126332E-2</v>
      </c>
      <c r="DC47" s="417">
        <v>0.10828143147469925</v>
      </c>
      <c r="DD47" s="417">
        <v>0.14874206295830214</v>
      </c>
      <c r="DE47" s="417">
        <v>0.20486422773515711</v>
      </c>
      <c r="DF47" s="417">
        <v>0.28282736421447668</v>
      </c>
      <c r="DG47" s="417">
        <v>0.39127725002836866</v>
      </c>
      <c r="DH47" s="417">
        <v>0.5423173867677249</v>
      </c>
      <c r="DI47" s="417">
        <v>0.75290066680103918</v>
      </c>
      <c r="DJ47" s="417">
        <v>0.94176007037367371</v>
      </c>
      <c r="DK47" s="417">
        <v>0.94176007037367371</v>
      </c>
      <c r="DL47" s="417">
        <v>0.94176007037367371</v>
      </c>
      <c r="DM47" s="417">
        <v>0.94176007037367371</v>
      </c>
      <c r="DN47" s="417">
        <v>0.94176007037367371</v>
      </c>
      <c r="DO47" s="417">
        <v>0.94176007037367371</v>
      </c>
      <c r="DP47" s="417">
        <v>0.94176007037367371</v>
      </c>
      <c r="DQ47" s="417">
        <v>0.94176007037367371</v>
      </c>
      <c r="DR47" s="417">
        <v>0.94176007037367371</v>
      </c>
      <c r="DS47" s="424"/>
      <c r="DT47" s="425">
        <v>0</v>
      </c>
      <c r="DU47" s="425">
        <v>0</v>
      </c>
      <c r="DV47" s="425">
        <v>0</v>
      </c>
      <c r="DW47" s="425">
        <v>0</v>
      </c>
      <c r="DX47" s="425">
        <v>0</v>
      </c>
      <c r="DY47" s="425">
        <v>0</v>
      </c>
      <c r="DZ47" s="425">
        <v>0</v>
      </c>
      <c r="EA47" s="425">
        <v>0</v>
      </c>
      <c r="EB47" s="425">
        <v>0</v>
      </c>
      <c r="EC47" s="425">
        <v>0</v>
      </c>
      <c r="ED47" s="425">
        <v>0</v>
      </c>
      <c r="EE47" s="425">
        <v>0</v>
      </c>
      <c r="EF47" s="425">
        <v>0</v>
      </c>
      <c r="EG47" s="425">
        <v>0</v>
      </c>
      <c r="EH47" s="425">
        <v>0</v>
      </c>
      <c r="EI47" s="425">
        <v>0</v>
      </c>
      <c r="EJ47" s="425">
        <v>0</v>
      </c>
      <c r="EK47" s="425">
        <v>0</v>
      </c>
      <c r="EL47" s="425">
        <v>0</v>
      </c>
      <c r="EM47" s="425">
        <v>0</v>
      </c>
      <c r="EN47" s="425">
        <v>0</v>
      </c>
      <c r="EO47" s="425">
        <v>0</v>
      </c>
      <c r="EP47" s="425">
        <v>0</v>
      </c>
      <c r="EQ47" s="425">
        <v>0</v>
      </c>
      <c r="ER47" s="425">
        <v>0</v>
      </c>
      <c r="ES47" s="425">
        <v>0</v>
      </c>
      <c r="ET47" s="425">
        <v>0</v>
      </c>
      <c r="EU47" s="425">
        <v>0</v>
      </c>
      <c r="EV47" s="425">
        <v>0</v>
      </c>
      <c r="EW47" s="425">
        <v>0</v>
      </c>
      <c r="EX47" s="420"/>
      <c r="EY47" s="420">
        <v>30.949300804838504</v>
      </c>
      <c r="EZ47" s="420">
        <v>30.949300804838504</v>
      </c>
      <c r="FA47" s="420">
        <v>30.949300804838504</v>
      </c>
      <c r="FB47" s="420">
        <v>30.949300804838504</v>
      </c>
      <c r="FC47" s="420">
        <v>34.527318964230062</v>
      </c>
      <c r="FD47" s="420">
        <v>45.004025233370911</v>
      </c>
      <c r="FE47" s="420">
        <v>59.135142036231464</v>
      </c>
      <c r="FF47" s="420">
        <v>78.275158078166257</v>
      </c>
      <c r="FG47" s="420">
        <v>104.29860123958713</v>
      </c>
      <c r="FH47" s="420">
        <v>139.80401850487914</v>
      </c>
      <c r="FI47" s="420">
        <v>188.39904281824133</v>
      </c>
      <c r="FJ47" s="420">
        <v>255.09905537781728</v>
      </c>
      <c r="FK47" s="420">
        <v>346.88505527140393</v>
      </c>
      <c r="FL47" s="420">
        <v>473.48475150416311</v>
      </c>
      <c r="FM47" s="420">
        <v>648.46674353998219</v>
      </c>
      <c r="FN47" s="420">
        <v>890.77397555947948</v>
      </c>
      <c r="FO47" s="420">
        <v>1226.8736829388099</v>
      </c>
      <c r="FP47" s="420">
        <v>1693.7727674851797</v>
      </c>
      <c r="FQ47" s="420">
        <v>2343.2483362252333</v>
      </c>
      <c r="FR47" s="420">
        <v>3247.7848230566751</v>
      </c>
      <c r="FS47" s="420">
        <v>4508.9082861231827</v>
      </c>
      <c r="FT47" s="420">
        <v>5639.9336221732092</v>
      </c>
      <c r="FU47" s="420">
        <v>5639.9336221732092</v>
      </c>
      <c r="FV47" s="420">
        <v>5639.9336221732092</v>
      </c>
      <c r="FW47" s="420">
        <v>5639.9336221732092</v>
      </c>
      <c r="FX47" s="420">
        <v>5639.9336221732092</v>
      </c>
      <c r="FY47" s="420">
        <v>5639.9336221732092</v>
      </c>
      <c r="FZ47" s="420">
        <v>5639.9336221732092</v>
      </c>
      <c r="GA47" s="420">
        <v>5639.9336221732092</v>
      </c>
      <c r="GB47" s="420">
        <v>5639.9336221732092</v>
      </c>
      <c r="GC47" s="420"/>
      <c r="GD47" s="420">
        <v>30.949300804838504</v>
      </c>
      <c r="GE47" s="420">
        <v>30.949300804838504</v>
      </c>
      <c r="GF47" s="420">
        <v>30.949300804838504</v>
      </c>
      <c r="GG47" s="420">
        <v>30.949300804838504</v>
      </c>
      <c r="GH47" s="420">
        <v>30.949300804838504</v>
      </c>
      <c r="GI47" s="420">
        <v>30.949300804838504</v>
      </c>
      <c r="GJ47" s="420">
        <v>30.949300804838504</v>
      </c>
      <c r="GK47" s="420">
        <v>30.949300804838504</v>
      </c>
      <c r="GL47" s="420">
        <v>30.949300804838504</v>
      </c>
      <c r="GM47" s="420">
        <v>30.949300804838504</v>
      </c>
      <c r="GN47" s="420">
        <v>30.949300804838504</v>
      </c>
      <c r="GO47" s="420">
        <v>30.949300804838504</v>
      </c>
      <c r="GP47" s="420">
        <v>30.949300804838504</v>
      </c>
      <c r="GQ47" s="420">
        <v>30.949300804838504</v>
      </c>
      <c r="GR47" s="420">
        <v>30.949300804838504</v>
      </c>
      <c r="GS47" s="420">
        <v>30.949300804838504</v>
      </c>
      <c r="GT47" s="420">
        <v>30.949300804838504</v>
      </c>
      <c r="GU47" s="420">
        <v>37.044373291268776</v>
      </c>
      <c r="GV47" s="420">
        <v>49.104511794674572</v>
      </c>
      <c r="GW47" s="420">
        <v>65.659386952636538</v>
      </c>
      <c r="GX47" s="420">
        <v>88.486527426700604</v>
      </c>
      <c r="GY47" s="420">
        <v>120.09098637342085</v>
      </c>
      <c r="GZ47" s="420">
        <v>164.00937181094736</v>
      </c>
      <c r="HA47" s="420">
        <v>225.24259050281671</v>
      </c>
      <c r="HB47" s="420">
        <v>310.87224570862207</v>
      </c>
      <c r="HC47" s="420">
        <v>430.93920203080103</v>
      </c>
      <c r="HD47" s="420">
        <v>599.69655096545193</v>
      </c>
      <c r="HE47" s="420">
        <v>837.39745592401584</v>
      </c>
      <c r="HF47" s="420">
        <v>1172.8473933827224</v>
      </c>
      <c r="HG47" s="420">
        <v>1647.0491133609432</v>
      </c>
      <c r="HH47" s="420"/>
      <c r="HI47" s="420">
        <v>14.211823853888138</v>
      </c>
      <c r="HJ47" s="420">
        <v>14.211823853888138</v>
      </c>
      <c r="HK47" s="420">
        <v>14.211823853888138</v>
      </c>
      <c r="HL47" s="420">
        <v>14.211823853888138</v>
      </c>
      <c r="HM47" s="420">
        <v>15.854838801073509</v>
      </c>
      <c r="HN47" s="420">
        <v>20.66571013561034</v>
      </c>
      <c r="HO47" s="420">
        <v>27.154675560948032</v>
      </c>
      <c r="HP47" s="420">
        <v>35.943712129620522</v>
      </c>
      <c r="HQ47" s="420">
        <v>47.893597285797092</v>
      </c>
      <c r="HR47" s="420">
        <v>64.19757582201791</v>
      </c>
      <c r="HS47" s="420">
        <v>86.512261703675861</v>
      </c>
      <c r="HT47" s="420">
        <v>117.14070256979792</v>
      </c>
      <c r="HU47" s="420">
        <v>159.28855175599719</v>
      </c>
      <c r="HV47" s="420">
        <v>217.42274335409741</v>
      </c>
      <c r="HW47" s="420">
        <v>297.77393655542295</v>
      </c>
      <c r="HX47" s="420">
        <v>409.04067313533091</v>
      </c>
      <c r="HY47" s="420">
        <v>563.37662627168208</v>
      </c>
      <c r="HZ47" s="420">
        <v>777.77525158981086</v>
      </c>
      <c r="IA47" s="420">
        <v>1076.0124375780138</v>
      </c>
      <c r="IB47" s="420">
        <v>1491.3728136112434</v>
      </c>
      <c r="IC47" s="420">
        <v>2070.4768337028577</v>
      </c>
      <c r="ID47" s="420">
        <v>2589.8401935276029</v>
      </c>
      <c r="IE47" s="420">
        <v>2589.8401935276029</v>
      </c>
      <c r="IF47" s="420">
        <v>2589.8401935276029</v>
      </c>
      <c r="IG47" s="420">
        <v>2589.8401935276029</v>
      </c>
      <c r="IH47" s="420">
        <v>2589.8401935276029</v>
      </c>
      <c r="II47" s="420">
        <v>2589.8401935276029</v>
      </c>
      <c r="IJ47" s="420">
        <v>2589.8401935276029</v>
      </c>
      <c r="IK47" s="420">
        <v>2589.8401935276029</v>
      </c>
      <c r="IL47" s="420">
        <v>2589.8401935276029</v>
      </c>
      <c r="IM47" s="420"/>
      <c r="IN47" s="420">
        <v>14.211823853888138</v>
      </c>
      <c r="IO47" s="420">
        <v>14.211823853888138</v>
      </c>
      <c r="IP47" s="420">
        <v>14.211823853888138</v>
      </c>
      <c r="IQ47" s="420">
        <v>14.211823853888138</v>
      </c>
      <c r="IR47" s="420">
        <v>14.211823853888138</v>
      </c>
      <c r="IS47" s="420">
        <v>14.211823853888138</v>
      </c>
      <c r="IT47" s="420">
        <v>14.211823853888138</v>
      </c>
      <c r="IU47" s="420">
        <v>14.211823853888138</v>
      </c>
      <c r="IV47" s="420">
        <v>14.211823853888138</v>
      </c>
      <c r="IW47" s="420">
        <v>14.211823853888138</v>
      </c>
      <c r="IX47" s="420">
        <v>14.211823853888138</v>
      </c>
      <c r="IY47" s="420">
        <v>14.211823853888138</v>
      </c>
      <c r="IZ47" s="420">
        <v>14.211823853888138</v>
      </c>
      <c r="JA47" s="420">
        <v>14.211823853888138</v>
      </c>
      <c r="JB47" s="420">
        <v>14.211823853888138</v>
      </c>
      <c r="JC47" s="420">
        <v>14.211823853888138</v>
      </c>
      <c r="JD47" s="420">
        <v>14.211823853888138</v>
      </c>
      <c r="JE47" s="420">
        <v>17.010662415704203</v>
      </c>
      <c r="JF47" s="420">
        <v>22.548640967940244</v>
      </c>
      <c r="JG47" s="420">
        <v>30.150588784198568</v>
      </c>
      <c r="JH47" s="420">
        <v>40.632741565325084</v>
      </c>
      <c r="JI47" s="420">
        <v>55.145412025331325</v>
      </c>
      <c r="JJ47" s="420">
        <v>75.312599701755786</v>
      </c>
      <c r="JK47" s="420">
        <v>103.4307056177191</v>
      </c>
      <c r="JL47" s="420">
        <v>142.75158023546899</v>
      </c>
      <c r="JM47" s="420">
        <v>197.88595773508993</v>
      </c>
      <c r="JN47" s="420">
        <v>275.37881394635036</v>
      </c>
      <c r="JO47" s="420">
        <v>384.5303392904313</v>
      </c>
      <c r="JP47" s="420">
        <v>538.56792007531351</v>
      </c>
      <c r="JQ47" s="420">
        <v>756.31989315018393</v>
      </c>
      <c r="JR47" s="420"/>
      <c r="JS47" s="420">
        <v>0</v>
      </c>
      <c r="JT47" s="420">
        <v>0</v>
      </c>
      <c r="JU47" s="420">
        <v>0</v>
      </c>
      <c r="JV47" s="420">
        <v>0</v>
      </c>
      <c r="JW47" s="420">
        <v>1.643014947185371</v>
      </c>
      <c r="JX47" s="420">
        <v>6.4538862817222018</v>
      </c>
      <c r="JY47" s="420">
        <v>12.942851707059894</v>
      </c>
      <c r="JZ47" s="420">
        <v>21.731888275732384</v>
      </c>
      <c r="KA47" s="420">
        <v>33.681773431908951</v>
      </c>
      <c r="KB47" s="420">
        <v>49.985751968129776</v>
      </c>
      <c r="KC47" s="420">
        <v>72.300437849787727</v>
      </c>
      <c r="KD47" s="420">
        <v>102.92887871590979</v>
      </c>
      <c r="KE47" s="420">
        <v>145.07672790210904</v>
      </c>
      <c r="KF47" s="420">
        <v>203.21091950020926</v>
      </c>
      <c r="KG47" s="420">
        <v>283.56211270153483</v>
      </c>
      <c r="KH47" s="420">
        <v>394.82884928144279</v>
      </c>
      <c r="KI47" s="420">
        <v>549.16480241779391</v>
      </c>
      <c r="KJ47" s="420">
        <v>760.76458917410662</v>
      </c>
      <c r="KK47" s="420">
        <v>1053.4637966100736</v>
      </c>
      <c r="KL47" s="420">
        <v>1461.2222248270448</v>
      </c>
      <c r="KM47" s="420">
        <v>2029.8440921375327</v>
      </c>
      <c r="KN47" s="420">
        <v>2534.6947815022713</v>
      </c>
      <c r="KO47" s="420">
        <v>2514.5275938258469</v>
      </c>
      <c r="KP47" s="420">
        <v>2486.4094879098839</v>
      </c>
      <c r="KQ47" s="420">
        <v>2447.0886132921337</v>
      </c>
      <c r="KR47" s="420">
        <v>2391.9542357925129</v>
      </c>
      <c r="KS47" s="420">
        <v>2314.4613795812525</v>
      </c>
      <c r="KT47" s="420">
        <v>2205.3098542371717</v>
      </c>
      <c r="KU47" s="420">
        <v>2051.2722734522895</v>
      </c>
      <c r="KV47" s="420">
        <v>1833.5203003774191</v>
      </c>
      <c r="KW47" s="420"/>
      <c r="KX47" s="420">
        <v>0</v>
      </c>
      <c r="KY47" s="420">
        <v>0</v>
      </c>
      <c r="KZ47" s="420">
        <v>0</v>
      </c>
      <c r="LA47" s="420">
        <v>0</v>
      </c>
      <c r="LB47" s="420">
        <v>0</v>
      </c>
      <c r="LC47" s="420">
        <v>0</v>
      </c>
      <c r="LD47" s="420">
        <v>0</v>
      </c>
      <c r="LE47" s="420">
        <v>0</v>
      </c>
      <c r="LF47" s="420">
        <v>0</v>
      </c>
      <c r="LG47" s="420">
        <v>0</v>
      </c>
      <c r="LH47" s="420">
        <v>0</v>
      </c>
      <c r="LI47" s="420">
        <v>0</v>
      </c>
      <c r="LJ47" s="420">
        <v>0</v>
      </c>
      <c r="LK47" s="420">
        <v>0</v>
      </c>
      <c r="LL47" s="420">
        <v>0</v>
      </c>
      <c r="LM47" s="420">
        <v>0</v>
      </c>
      <c r="LN47" s="420">
        <v>0</v>
      </c>
      <c r="LO47" s="420">
        <v>0</v>
      </c>
      <c r="LP47" s="420">
        <v>0</v>
      </c>
      <c r="LQ47" s="420">
        <v>0</v>
      </c>
      <c r="LR47" s="420">
        <v>0</v>
      </c>
      <c r="LS47" s="420">
        <v>0</v>
      </c>
      <c r="LT47" s="420">
        <v>0</v>
      </c>
      <c r="LU47" s="420">
        <v>0</v>
      </c>
      <c r="LV47" s="420">
        <v>0</v>
      </c>
      <c r="LW47" s="420">
        <v>0</v>
      </c>
      <c r="LX47" s="420">
        <v>0</v>
      </c>
      <c r="LY47" s="420">
        <v>0</v>
      </c>
      <c r="LZ47" s="420">
        <v>0</v>
      </c>
      <c r="MA47" s="420">
        <v>0</v>
      </c>
      <c r="MB47" s="420"/>
      <c r="MC47" s="426">
        <v>0</v>
      </c>
      <c r="MD47" s="426">
        <v>0</v>
      </c>
      <c r="ME47" s="426">
        <v>0</v>
      </c>
      <c r="MF47" s="426">
        <v>0</v>
      </c>
      <c r="MG47" s="426">
        <v>0</v>
      </c>
      <c r="MH47" s="426">
        <v>0</v>
      </c>
      <c r="MI47" s="426">
        <v>0</v>
      </c>
      <c r="MJ47" s="426">
        <v>0</v>
      </c>
      <c r="MK47" s="426">
        <v>0</v>
      </c>
      <c r="ML47" s="426">
        <v>0</v>
      </c>
      <c r="MM47" s="426">
        <v>0</v>
      </c>
      <c r="MN47" s="426">
        <v>0</v>
      </c>
      <c r="MO47" s="426">
        <v>0</v>
      </c>
      <c r="MP47" s="426">
        <v>0</v>
      </c>
      <c r="MQ47" s="426">
        <v>0</v>
      </c>
      <c r="MR47" s="426">
        <v>0</v>
      </c>
      <c r="MS47" s="426">
        <v>0</v>
      </c>
      <c r="MT47" s="426">
        <v>0</v>
      </c>
      <c r="MU47" s="426">
        <v>0</v>
      </c>
      <c r="MV47" s="426">
        <v>0</v>
      </c>
      <c r="MW47" s="426">
        <v>0</v>
      </c>
      <c r="MX47" s="426">
        <v>0</v>
      </c>
      <c r="MY47" s="426">
        <v>0</v>
      </c>
      <c r="MZ47" s="426">
        <v>0</v>
      </c>
      <c r="NA47" s="426">
        <v>0</v>
      </c>
      <c r="NB47" s="426">
        <v>0</v>
      </c>
      <c r="NC47" s="426">
        <v>0</v>
      </c>
      <c r="ND47" s="426">
        <v>0</v>
      </c>
      <c r="NE47" s="426">
        <v>0</v>
      </c>
      <c r="NF47" s="426">
        <v>0</v>
      </c>
      <c r="NG47" s="420"/>
      <c r="NH47" s="420">
        <v>0</v>
      </c>
      <c r="NI47" s="420">
        <v>0</v>
      </c>
      <c r="NJ47" s="420">
        <v>0</v>
      </c>
      <c r="NK47" s="420">
        <v>0</v>
      </c>
      <c r="NL47" s="420">
        <v>0</v>
      </c>
      <c r="NM47" s="420">
        <v>0</v>
      </c>
      <c r="NN47" s="420">
        <v>0</v>
      </c>
      <c r="NO47" s="420">
        <v>0</v>
      </c>
      <c r="NP47" s="420">
        <v>0</v>
      </c>
      <c r="NQ47" s="420">
        <v>0</v>
      </c>
      <c r="NR47" s="420">
        <v>0</v>
      </c>
      <c r="NS47" s="420">
        <v>0</v>
      </c>
      <c r="NT47" s="420">
        <v>0</v>
      </c>
      <c r="NU47" s="420">
        <v>0</v>
      </c>
      <c r="NV47" s="420">
        <v>0</v>
      </c>
      <c r="NW47" s="420">
        <v>0</v>
      </c>
      <c r="NX47" s="420">
        <v>0</v>
      </c>
      <c r="NY47" s="420">
        <v>0</v>
      </c>
      <c r="NZ47" s="420">
        <v>0</v>
      </c>
      <c r="OA47" s="420">
        <v>0</v>
      </c>
      <c r="OB47" s="420">
        <v>0</v>
      </c>
      <c r="OC47" s="420">
        <v>0</v>
      </c>
      <c r="OD47" s="420">
        <v>0</v>
      </c>
      <c r="OE47" s="420">
        <v>0</v>
      </c>
      <c r="OF47" s="420">
        <v>0</v>
      </c>
      <c r="OG47" s="420">
        <v>0</v>
      </c>
      <c r="OH47" s="420">
        <v>0</v>
      </c>
      <c r="OI47" s="420">
        <v>0</v>
      </c>
      <c r="OJ47" s="420">
        <v>0</v>
      </c>
      <c r="OK47" s="420">
        <v>0</v>
      </c>
      <c r="OL47" s="420"/>
      <c r="OM47" s="420">
        <v>0</v>
      </c>
      <c r="ON47" s="420">
        <v>0</v>
      </c>
      <c r="OO47" s="420">
        <v>0</v>
      </c>
      <c r="OP47" s="420">
        <v>0</v>
      </c>
      <c r="OQ47" s="420">
        <v>1.643014947185371</v>
      </c>
      <c r="OR47" s="420">
        <v>6.4538862817222018</v>
      </c>
      <c r="OS47" s="420">
        <v>12.942851707059894</v>
      </c>
      <c r="OT47" s="420">
        <v>21.731888275732384</v>
      </c>
      <c r="OU47" s="420">
        <v>33.681773431908951</v>
      </c>
      <c r="OV47" s="420">
        <v>49.985751968129776</v>
      </c>
      <c r="OW47" s="420">
        <v>72.300437849787727</v>
      </c>
      <c r="OX47" s="420">
        <v>102.92887871590979</v>
      </c>
      <c r="OY47" s="420">
        <v>145.07672790210904</v>
      </c>
      <c r="OZ47" s="420">
        <v>203.21091950020926</v>
      </c>
      <c r="PA47" s="420">
        <v>283.56211270153483</v>
      </c>
      <c r="PB47" s="420">
        <v>394.82884928144279</v>
      </c>
      <c r="PC47" s="420">
        <v>549.16480241779391</v>
      </c>
      <c r="PD47" s="420">
        <v>760.76458917410662</v>
      </c>
      <c r="PE47" s="420">
        <v>1053.4637966100736</v>
      </c>
      <c r="PF47" s="420">
        <v>1461.2222248270448</v>
      </c>
      <c r="PG47" s="420">
        <v>2029.8440921375327</v>
      </c>
      <c r="PH47" s="420">
        <v>2534.6947815022713</v>
      </c>
      <c r="PI47" s="420">
        <v>2514.5275938258469</v>
      </c>
      <c r="PJ47" s="420">
        <v>2486.4094879098839</v>
      </c>
      <c r="PK47" s="420">
        <v>2447.0886132921337</v>
      </c>
      <c r="PL47" s="420">
        <v>2391.9542357925129</v>
      </c>
      <c r="PM47" s="420">
        <v>2314.4613795812525</v>
      </c>
      <c r="PN47" s="420">
        <v>2205.3098542371717</v>
      </c>
      <c r="PO47" s="420">
        <v>2051.2722734522895</v>
      </c>
      <c r="PP47" s="420">
        <v>1833.5203003774191</v>
      </c>
      <c r="PQ47" s="420"/>
      <c r="PR47" s="420">
        <v>14.669785778608313</v>
      </c>
      <c r="PS47" s="420">
        <v>14.669785778608313</v>
      </c>
      <c r="PT47" s="420">
        <v>14.669785778608313</v>
      </c>
      <c r="PU47" s="420">
        <v>14.669785778608313</v>
      </c>
      <c r="PV47" s="420">
        <v>16.365745252498549</v>
      </c>
      <c r="PW47" s="420">
        <v>21.331642143121403</v>
      </c>
      <c r="PX47" s="420">
        <v>28.029708041852402</v>
      </c>
      <c r="PY47" s="420">
        <v>37.101962594705299</v>
      </c>
      <c r="PZ47" s="420">
        <v>49.436920945045507</v>
      </c>
      <c r="QA47" s="420">
        <v>66.266279015083271</v>
      </c>
      <c r="QB47" s="420">
        <v>89.300033511787007</v>
      </c>
      <c r="QC47" s="420">
        <v>120.91544549959166</v>
      </c>
      <c r="QD47" s="420">
        <v>164.42146731265237</v>
      </c>
      <c r="QE47" s="420">
        <v>224.42897556243864</v>
      </c>
      <c r="QF47" s="420">
        <v>307.3694062515321</v>
      </c>
      <c r="QG47" s="420">
        <v>422.22160303453188</v>
      </c>
      <c r="QH47" s="420">
        <v>581.53087915029141</v>
      </c>
      <c r="QI47" s="420">
        <v>802.8382874731567</v>
      </c>
      <c r="QJ47" s="420">
        <v>1110.6858709108692</v>
      </c>
      <c r="QK47" s="420">
        <v>1539.4308229996648</v>
      </c>
      <c r="QL47" s="420">
        <v>2137.1958956332292</v>
      </c>
      <c r="QM47" s="420">
        <v>2673.2952244890994</v>
      </c>
      <c r="QN47" s="420">
        <v>2673.2952244890994</v>
      </c>
      <c r="QO47" s="420">
        <v>2673.2952244890994</v>
      </c>
      <c r="QP47" s="420">
        <v>2673.2952244890994</v>
      </c>
      <c r="QQ47" s="420">
        <v>2673.2952244890994</v>
      </c>
      <c r="QR47" s="420">
        <v>2673.2952244890994</v>
      </c>
      <c r="QS47" s="420">
        <v>2673.2952244890994</v>
      </c>
      <c r="QT47" s="420">
        <v>2673.2952244890994</v>
      </c>
      <c r="QU47" s="420">
        <v>2673.2952244890994</v>
      </c>
      <c r="QV47" s="424"/>
      <c r="QW47" s="420">
        <v>14.669785778608313</v>
      </c>
      <c r="QX47" s="420">
        <v>14.669785778608313</v>
      </c>
      <c r="QY47" s="420">
        <v>14.669785778608313</v>
      </c>
      <c r="QZ47" s="420">
        <v>14.669785778608313</v>
      </c>
      <c r="RA47" s="420">
        <v>14.669785778608313</v>
      </c>
      <c r="RB47" s="420">
        <v>14.669785778608313</v>
      </c>
      <c r="RC47" s="420">
        <v>14.669785778608313</v>
      </c>
      <c r="RD47" s="420">
        <v>14.669785778608313</v>
      </c>
      <c r="RE47" s="420">
        <v>14.669785778608313</v>
      </c>
      <c r="RF47" s="420">
        <v>14.669785778608313</v>
      </c>
      <c r="RG47" s="420">
        <v>14.669785778608313</v>
      </c>
      <c r="RH47" s="420">
        <v>14.669785778608313</v>
      </c>
      <c r="RI47" s="420">
        <v>14.669785778608313</v>
      </c>
      <c r="RJ47" s="420">
        <v>14.669785778608313</v>
      </c>
      <c r="RK47" s="420">
        <v>14.669785778608313</v>
      </c>
      <c r="RL47" s="420">
        <v>14.669785778608313</v>
      </c>
      <c r="RM47" s="420">
        <v>14.669785778608313</v>
      </c>
      <c r="RN47" s="420">
        <v>17.558814136465205</v>
      </c>
      <c r="RO47" s="420">
        <v>23.275248553544181</v>
      </c>
      <c r="RP47" s="420">
        <v>31.122161596598751</v>
      </c>
      <c r="RQ47" s="420">
        <v>41.942091352180398</v>
      </c>
      <c r="RR47" s="420">
        <v>56.922418220331309</v>
      </c>
      <c r="RS47" s="420">
        <v>77.739473512583388</v>
      </c>
      <c r="RT47" s="420">
        <v>106.76365749686144</v>
      </c>
      <c r="RU47" s="420">
        <v>147.35160829053081</v>
      </c>
      <c r="RV47" s="420">
        <v>204.2626364085076</v>
      </c>
      <c r="RW47" s="420">
        <v>284.25262303367072</v>
      </c>
      <c r="RX47" s="420">
        <v>396.92144799718392</v>
      </c>
      <c r="RY47" s="420">
        <v>555.92273700845146</v>
      </c>
      <c r="RZ47" s="420">
        <v>780.69155139279962</v>
      </c>
      <c r="SA47" s="420"/>
      <c r="SB47" s="420">
        <v>0</v>
      </c>
      <c r="SC47" s="420">
        <v>0</v>
      </c>
      <c r="SD47" s="420">
        <v>0</v>
      </c>
      <c r="SE47" s="420">
        <v>0</v>
      </c>
      <c r="SF47" s="420">
        <v>1.6959594738902357</v>
      </c>
      <c r="SG47" s="420">
        <v>6.6618563645130902</v>
      </c>
      <c r="SH47" s="420">
        <v>13.359922263244089</v>
      </c>
      <c r="SI47" s="420">
        <v>22.432176816096984</v>
      </c>
      <c r="SJ47" s="420">
        <v>34.767135166437193</v>
      </c>
      <c r="SK47" s="420">
        <v>51.596493236474956</v>
      </c>
      <c r="SL47" s="420">
        <v>74.630247733178692</v>
      </c>
      <c r="SM47" s="420">
        <v>106.24565972098334</v>
      </c>
      <c r="SN47" s="420">
        <v>149.75168153404405</v>
      </c>
      <c r="SO47" s="420">
        <v>209.75918978383032</v>
      </c>
      <c r="SP47" s="420">
        <v>292.69962047292381</v>
      </c>
      <c r="SQ47" s="420">
        <v>407.55181725592359</v>
      </c>
      <c r="SR47" s="420">
        <v>566.86109337168307</v>
      </c>
      <c r="SS47" s="420">
        <v>785.27947333669147</v>
      </c>
      <c r="ST47" s="420">
        <v>1087.4106223573251</v>
      </c>
      <c r="SU47" s="420">
        <v>1508.308661403066</v>
      </c>
      <c r="SV47" s="420">
        <v>2095.2538042810488</v>
      </c>
      <c r="SW47" s="420">
        <v>2616.3728062687683</v>
      </c>
      <c r="SX47" s="420">
        <v>2595.5557509765158</v>
      </c>
      <c r="SY47" s="420">
        <v>2566.5315669922379</v>
      </c>
      <c r="SZ47" s="420">
        <v>2525.9436161985686</v>
      </c>
      <c r="TA47" s="420">
        <v>2469.0325880805917</v>
      </c>
      <c r="TB47" s="420">
        <v>2389.0426014554287</v>
      </c>
      <c r="TC47" s="420">
        <v>2276.3737764919156</v>
      </c>
      <c r="TD47" s="420">
        <v>2117.372487480648</v>
      </c>
      <c r="TE47" s="420">
        <v>1892.6036730962996</v>
      </c>
      <c r="TF47" s="420"/>
      <c r="TG47" s="420">
        <v>2.0676911723420526</v>
      </c>
      <c r="TH47" s="420">
        <v>2.0676911723420526</v>
      </c>
      <c r="TI47" s="420">
        <v>2.0676911723420526</v>
      </c>
      <c r="TJ47" s="420">
        <v>2.0676911723420526</v>
      </c>
      <c r="TK47" s="420">
        <v>2.3067349106580042</v>
      </c>
      <c r="TL47" s="420">
        <v>3.0066729546391628</v>
      </c>
      <c r="TM47" s="420">
        <v>3.9507584334310213</v>
      </c>
      <c r="TN47" s="420">
        <v>5.2294833538404264</v>
      </c>
      <c r="TO47" s="420">
        <v>6.9680830087445154</v>
      </c>
      <c r="TP47" s="420">
        <v>9.3401636677779525</v>
      </c>
      <c r="TQ47" s="420">
        <v>12.586747602778443</v>
      </c>
      <c r="TR47" s="420">
        <v>17.04290730842769</v>
      </c>
      <c r="TS47" s="420">
        <v>23.175036202754356</v>
      </c>
      <c r="TT47" s="420">
        <v>31.633032587627046</v>
      </c>
      <c r="TU47" s="420">
        <v>43.323400733027171</v>
      </c>
      <c r="TV47" s="420">
        <v>59.511699389616687</v>
      </c>
      <c r="TW47" s="420">
        <v>81.966177516836368</v>
      </c>
      <c r="TX47" s="420">
        <v>113.15922842221212</v>
      </c>
      <c r="TY47" s="420">
        <v>156.5500277363503</v>
      </c>
      <c r="TZ47" s="420">
        <v>216.98118644576675</v>
      </c>
      <c r="UA47" s="420">
        <v>301.23555678709579</v>
      </c>
      <c r="UB47" s="420">
        <v>376.79820415650687</v>
      </c>
      <c r="UC47" s="420">
        <v>376.79820415650687</v>
      </c>
      <c r="UD47" s="420">
        <v>376.79820415650687</v>
      </c>
      <c r="UE47" s="420">
        <v>376.79820415650687</v>
      </c>
      <c r="UF47" s="420">
        <v>376.79820415650687</v>
      </c>
      <c r="UG47" s="420">
        <v>376.79820415650687</v>
      </c>
      <c r="UH47" s="420">
        <v>376.79820415650687</v>
      </c>
      <c r="UI47" s="420">
        <v>376.79820415650687</v>
      </c>
      <c r="UJ47" s="420">
        <v>376.79820415650687</v>
      </c>
      <c r="UK47" s="420"/>
      <c r="UL47" s="420">
        <v>2.0676911723420526</v>
      </c>
      <c r="UM47" s="420">
        <v>2.0676911723420526</v>
      </c>
      <c r="UN47" s="420">
        <v>2.0676911723420526</v>
      </c>
      <c r="UO47" s="420">
        <v>2.0676911723420526</v>
      </c>
      <c r="UP47" s="420">
        <v>2.0676911723420526</v>
      </c>
      <c r="UQ47" s="420">
        <v>2.0676911723420526</v>
      </c>
      <c r="UR47" s="420">
        <v>2.0676911723420526</v>
      </c>
      <c r="US47" s="420">
        <v>2.0676911723420526</v>
      </c>
      <c r="UT47" s="420">
        <v>2.0676911723420526</v>
      </c>
      <c r="UU47" s="420">
        <v>2.0676911723420526</v>
      </c>
      <c r="UV47" s="420">
        <v>2.0676911723420526</v>
      </c>
      <c r="UW47" s="420">
        <v>2.0676911723420526</v>
      </c>
      <c r="UX47" s="420">
        <v>2.0676911723420526</v>
      </c>
      <c r="UY47" s="420">
        <v>2.0676911723420526</v>
      </c>
      <c r="UZ47" s="420">
        <v>2.0676911723420526</v>
      </c>
      <c r="VA47" s="420">
        <v>2.0676911723420526</v>
      </c>
      <c r="VB47" s="420">
        <v>2.0676911723420526</v>
      </c>
      <c r="VC47" s="420">
        <v>2.4748967390993646</v>
      </c>
      <c r="VD47" s="420">
        <v>3.2806222731901427</v>
      </c>
      <c r="VE47" s="420">
        <v>4.386636571839218</v>
      </c>
      <c r="VF47" s="420">
        <v>5.9116945091951152</v>
      </c>
      <c r="VG47" s="420">
        <v>8.023156127758206</v>
      </c>
      <c r="VH47" s="420">
        <v>10.957298596608178</v>
      </c>
      <c r="VI47" s="420">
        <v>15.048227388236151</v>
      </c>
      <c r="VJ47" s="420">
        <v>20.769057182622237</v>
      </c>
      <c r="VK47" s="420">
        <v>28.79060788720345</v>
      </c>
      <c r="VL47" s="420">
        <v>40.065113985430827</v>
      </c>
      <c r="VM47" s="420">
        <v>55.945668636400569</v>
      </c>
      <c r="VN47" s="420">
        <v>78.356736298957429</v>
      </c>
      <c r="VO47" s="420">
        <v>110.0376688179595</v>
      </c>
      <c r="VP47" s="420"/>
      <c r="VQ47" s="420">
        <v>0</v>
      </c>
      <c r="VR47" s="420">
        <v>0</v>
      </c>
      <c r="VS47" s="420">
        <v>0</v>
      </c>
      <c r="VT47" s="420">
        <v>0</v>
      </c>
      <c r="VU47" s="420">
        <v>0.2390437383159516</v>
      </c>
      <c r="VV47" s="420">
        <v>0.93898178229711027</v>
      </c>
      <c r="VW47" s="420">
        <v>1.8830672610889687</v>
      </c>
      <c r="VX47" s="420">
        <v>3.1617921814983738</v>
      </c>
      <c r="VY47" s="420">
        <v>4.9003918364024628</v>
      </c>
      <c r="VZ47" s="420">
        <v>7.2724724954358999</v>
      </c>
      <c r="WA47" s="420">
        <v>10.51905643043639</v>
      </c>
      <c r="WB47" s="420">
        <v>14.975216136085638</v>
      </c>
      <c r="WC47" s="420">
        <v>21.107345030412304</v>
      </c>
      <c r="WD47" s="420">
        <v>29.565341415284994</v>
      </c>
      <c r="WE47" s="420">
        <v>41.255709560685119</v>
      </c>
      <c r="WF47" s="420">
        <v>57.444008217274636</v>
      </c>
      <c r="WG47" s="420">
        <v>79.898486344494316</v>
      </c>
      <c r="WH47" s="420">
        <v>110.68433168311276</v>
      </c>
      <c r="WI47" s="420">
        <v>153.26940546316015</v>
      </c>
      <c r="WJ47" s="420">
        <v>212.59454987392755</v>
      </c>
      <c r="WK47" s="420">
        <v>295.32386227790067</v>
      </c>
      <c r="WL47" s="420">
        <v>368.77504802874864</v>
      </c>
      <c r="WM47" s="420">
        <v>365.84090555989872</v>
      </c>
      <c r="WN47" s="420">
        <v>361.7499767682707</v>
      </c>
      <c r="WO47" s="420">
        <v>356.02914697388462</v>
      </c>
      <c r="WP47" s="420">
        <v>348.00759626930341</v>
      </c>
      <c r="WQ47" s="420">
        <v>336.73309017107601</v>
      </c>
      <c r="WR47" s="420">
        <v>320.8525355201063</v>
      </c>
      <c r="WS47" s="420">
        <v>298.44146785754947</v>
      </c>
      <c r="WT47" s="420">
        <v>266.76053533854736</v>
      </c>
      <c r="WU47" s="420"/>
      <c r="WV47" s="420">
        <v>0</v>
      </c>
      <c r="WW47" s="420">
        <v>0</v>
      </c>
      <c r="WX47" s="420">
        <v>0</v>
      </c>
      <c r="WY47" s="420">
        <v>0</v>
      </c>
      <c r="WZ47" s="420">
        <v>0</v>
      </c>
      <c r="XA47" s="420">
        <v>0</v>
      </c>
      <c r="XB47" s="420">
        <v>0</v>
      </c>
      <c r="XC47" s="420">
        <v>0</v>
      </c>
      <c r="XD47" s="420">
        <v>0</v>
      </c>
      <c r="XE47" s="420">
        <v>0</v>
      </c>
      <c r="XF47" s="420">
        <v>0</v>
      </c>
      <c r="XG47" s="420">
        <v>0</v>
      </c>
      <c r="XH47" s="420">
        <v>0</v>
      </c>
      <c r="XI47" s="420">
        <v>0</v>
      </c>
      <c r="XJ47" s="420">
        <v>0</v>
      </c>
      <c r="XK47" s="420">
        <v>0</v>
      </c>
      <c r="XL47" s="420">
        <v>0</v>
      </c>
      <c r="XM47" s="420">
        <v>0</v>
      </c>
      <c r="XN47" s="420">
        <v>0</v>
      </c>
      <c r="XO47" s="420">
        <v>0</v>
      </c>
      <c r="XP47" s="420">
        <v>0</v>
      </c>
      <c r="XQ47" s="420">
        <v>0</v>
      </c>
      <c r="XR47" s="420">
        <v>0</v>
      </c>
      <c r="XS47" s="420">
        <v>0</v>
      </c>
      <c r="XT47" s="420">
        <v>0</v>
      </c>
      <c r="XU47" s="420">
        <v>0</v>
      </c>
      <c r="XV47" s="420">
        <v>0</v>
      </c>
      <c r="XW47" s="420">
        <v>0</v>
      </c>
      <c r="XX47" s="420">
        <v>0</v>
      </c>
      <c r="XY47" s="420">
        <v>0</v>
      </c>
      <c r="XZ47" s="420"/>
      <c r="YA47" s="420">
        <v>0</v>
      </c>
      <c r="YB47" s="420">
        <v>0</v>
      </c>
      <c r="YC47" s="420">
        <v>0</v>
      </c>
      <c r="YD47" s="420">
        <v>0</v>
      </c>
      <c r="YE47" s="420">
        <v>0</v>
      </c>
      <c r="YF47" s="420">
        <v>0</v>
      </c>
      <c r="YG47" s="420">
        <v>0</v>
      </c>
      <c r="YH47" s="420">
        <v>0</v>
      </c>
      <c r="YI47" s="420">
        <v>0</v>
      </c>
      <c r="YJ47" s="420">
        <v>0</v>
      </c>
      <c r="YK47" s="420">
        <v>0</v>
      </c>
      <c r="YL47" s="420">
        <v>0</v>
      </c>
      <c r="YM47" s="420">
        <v>0</v>
      </c>
      <c r="YN47" s="420">
        <v>0</v>
      </c>
      <c r="YO47" s="420">
        <v>0</v>
      </c>
      <c r="YP47" s="420">
        <v>0</v>
      </c>
      <c r="YQ47" s="420">
        <v>0</v>
      </c>
      <c r="YR47" s="420">
        <v>0</v>
      </c>
      <c r="YS47" s="420">
        <v>0</v>
      </c>
      <c r="YT47" s="420">
        <v>0</v>
      </c>
      <c r="YU47" s="420">
        <v>0</v>
      </c>
      <c r="YV47" s="420">
        <v>0</v>
      </c>
      <c r="YW47" s="420">
        <v>0</v>
      </c>
      <c r="YX47" s="420">
        <v>0</v>
      </c>
      <c r="YY47" s="420">
        <v>0</v>
      </c>
      <c r="YZ47" s="420">
        <v>0</v>
      </c>
      <c r="ZA47" s="420">
        <v>0</v>
      </c>
      <c r="ZB47" s="420">
        <v>0</v>
      </c>
      <c r="ZC47" s="420">
        <v>0</v>
      </c>
      <c r="ZD47" s="420">
        <v>0</v>
      </c>
      <c r="ZE47" s="420"/>
      <c r="ZF47" s="420">
        <v>0</v>
      </c>
      <c r="ZG47" s="420">
        <v>0</v>
      </c>
      <c r="ZH47" s="420">
        <v>0</v>
      </c>
      <c r="ZI47" s="420">
        <v>0</v>
      </c>
      <c r="ZJ47" s="420">
        <v>0</v>
      </c>
      <c r="ZK47" s="420">
        <v>0</v>
      </c>
      <c r="ZL47" s="420">
        <v>0</v>
      </c>
      <c r="ZM47" s="420">
        <v>0</v>
      </c>
      <c r="ZN47" s="420">
        <v>0</v>
      </c>
      <c r="ZO47" s="420">
        <v>0</v>
      </c>
      <c r="ZP47" s="420">
        <v>0</v>
      </c>
      <c r="ZQ47" s="420">
        <v>0</v>
      </c>
      <c r="ZR47" s="420">
        <v>0</v>
      </c>
      <c r="ZS47" s="420">
        <v>0</v>
      </c>
      <c r="ZT47" s="420">
        <v>0</v>
      </c>
      <c r="ZU47" s="420">
        <v>0</v>
      </c>
      <c r="ZV47" s="420">
        <v>0</v>
      </c>
      <c r="ZW47" s="420">
        <v>0</v>
      </c>
      <c r="ZX47" s="420">
        <v>0</v>
      </c>
      <c r="ZY47" s="420">
        <v>0</v>
      </c>
      <c r="ZZ47" s="420">
        <v>0</v>
      </c>
      <c r="AAA47" s="420">
        <v>0</v>
      </c>
      <c r="AAB47" s="420">
        <v>0</v>
      </c>
      <c r="AAC47" s="420">
        <v>0</v>
      </c>
      <c r="AAD47" s="420">
        <v>0</v>
      </c>
      <c r="AAE47" s="420">
        <v>0</v>
      </c>
      <c r="AAF47" s="420">
        <v>0</v>
      </c>
      <c r="AAG47" s="420">
        <v>0</v>
      </c>
      <c r="AAH47" s="420">
        <v>0</v>
      </c>
      <c r="AAI47" s="420">
        <v>0</v>
      </c>
      <c r="AAJ47" s="420"/>
      <c r="AAK47" s="420">
        <v>0</v>
      </c>
      <c r="AAL47" s="420">
        <v>0</v>
      </c>
      <c r="AAM47" s="420">
        <v>0</v>
      </c>
      <c r="AAN47" s="420">
        <v>0</v>
      </c>
      <c r="AAO47" s="420">
        <v>3.5780181593915583</v>
      </c>
      <c r="AAP47" s="420">
        <v>14.054724428532403</v>
      </c>
      <c r="AAQ47" s="420">
        <v>28.185841231392953</v>
      </c>
      <c r="AAR47" s="420">
        <v>47.325857273327742</v>
      </c>
      <c r="AAS47" s="420">
        <v>73.349300434748613</v>
      </c>
      <c r="AAT47" s="420">
        <v>108.85471770004062</v>
      </c>
      <c r="AAU47" s="420">
        <v>157.44974201340281</v>
      </c>
      <c r="AAV47" s="420">
        <v>224.14975457297876</v>
      </c>
      <c r="AAW47" s="420">
        <v>315.93575446656541</v>
      </c>
      <c r="AAX47" s="420">
        <v>442.53545069932454</v>
      </c>
      <c r="AAY47" s="420">
        <v>617.51744273514373</v>
      </c>
      <c r="AAZ47" s="420">
        <v>859.82467475464102</v>
      </c>
      <c r="ABA47" s="420">
        <v>1195.9243821339714</v>
      </c>
      <c r="ABB47" s="420">
        <v>1656.7283941939108</v>
      </c>
      <c r="ABC47" s="420">
        <v>2294.1438244305591</v>
      </c>
      <c r="ABD47" s="420">
        <v>3182.1254361040383</v>
      </c>
      <c r="ABE47" s="420">
        <v>4420.4217586964824</v>
      </c>
      <c r="ABF47" s="420">
        <v>5519.8426357997887</v>
      </c>
      <c r="ABG47" s="420">
        <v>5475.9242503622609</v>
      </c>
      <c r="ABH47" s="420">
        <v>5414.6910316703925</v>
      </c>
      <c r="ABI47" s="420">
        <v>5329.0613764645868</v>
      </c>
      <c r="ABJ47" s="420">
        <v>5208.9944201424078</v>
      </c>
      <c r="ABK47" s="420">
        <v>5040.2370712077573</v>
      </c>
      <c r="ABL47" s="420">
        <v>4802.5361662491941</v>
      </c>
      <c r="ABM47" s="420">
        <v>4467.0862287904874</v>
      </c>
      <c r="ABN47" s="420">
        <v>3992.8845088122662</v>
      </c>
      <c r="ABQ47" s="344"/>
      <c r="ABR47" s="344"/>
      <c r="ABS47" s="344"/>
      <c r="ABT47" s="344"/>
      <c r="ABU47" s="344"/>
      <c r="ABV47" s="344"/>
      <c r="ABW47" s="344"/>
      <c r="ABX47" s="344"/>
      <c r="ABY47" s="344"/>
      <c r="ABZ47" s="344"/>
      <c r="ACA47" s="344"/>
    </row>
    <row r="48" spans="4:755" hidden="1" outlineLevel="1" x14ac:dyDescent="0.25">
      <c r="D48" s="431" t="b">
        <v>0</v>
      </c>
      <c r="E48" s="416"/>
      <c r="F48" s="417">
        <v>478</v>
      </c>
      <c r="G48" s="417">
        <v>22013377</v>
      </c>
      <c r="H48" s="417" t="s">
        <v>1756</v>
      </c>
      <c r="I48" s="417" t="s">
        <v>253</v>
      </c>
      <c r="J48" s="417">
        <v>11</v>
      </c>
      <c r="K48" s="417" t="s">
        <v>315</v>
      </c>
      <c r="L48" s="417" t="s">
        <v>311</v>
      </c>
      <c r="M48" s="417" t="s">
        <v>291</v>
      </c>
      <c r="N48" s="417" t="s">
        <v>292</v>
      </c>
      <c r="O48" s="417" t="s">
        <v>312</v>
      </c>
      <c r="P48" s="417" t="s">
        <v>313</v>
      </c>
      <c r="Q48" s="417" t="s">
        <v>314</v>
      </c>
      <c r="R48" s="417" t="s">
        <v>296</v>
      </c>
      <c r="S48" s="418"/>
      <c r="T48" s="417">
        <v>0</v>
      </c>
      <c r="U48" s="417">
        <v>1</v>
      </c>
      <c r="V48" s="418"/>
      <c r="W48" s="419">
        <v>1.4709459425965061</v>
      </c>
      <c r="X48" s="417">
        <v>5.1679359468684138E-3</v>
      </c>
      <c r="Y48" s="417">
        <v>0</v>
      </c>
      <c r="Z48" s="417">
        <v>5.1679359468684138E-3</v>
      </c>
      <c r="AA48" s="420">
        <v>14.211823853888138</v>
      </c>
      <c r="AB48" s="420">
        <v>0</v>
      </c>
      <c r="AC48" s="420">
        <v>14.211823853888138</v>
      </c>
      <c r="AD48" s="420">
        <v>14.669785778608313</v>
      </c>
      <c r="AE48" s="420">
        <v>2.0676911723420526</v>
      </c>
      <c r="AF48" s="420">
        <v>0</v>
      </c>
      <c r="AG48" s="418"/>
      <c r="AH48" s="419">
        <v>4.8785757784882637</v>
      </c>
      <c r="AI48" s="417">
        <v>8.1995058065237221E-3</v>
      </c>
      <c r="AJ48" s="417">
        <v>0</v>
      </c>
      <c r="AK48" s="417">
        <v>8.1995058065237221E-3</v>
      </c>
      <c r="AL48" s="420">
        <v>22.548640967940237</v>
      </c>
      <c r="AM48" s="420">
        <v>0</v>
      </c>
      <c r="AN48" s="420">
        <v>22.548640967940237</v>
      </c>
      <c r="AO48" s="420">
        <v>23.275248553544174</v>
      </c>
      <c r="AP48" s="420">
        <v>3.2806222731901413</v>
      </c>
      <c r="AQ48" s="420">
        <v>0</v>
      </c>
      <c r="AR48" s="418"/>
      <c r="AS48" s="417">
        <v>5.1679359468684138E-3</v>
      </c>
      <c r="AT48" s="421">
        <v>0</v>
      </c>
      <c r="AU48" s="417">
        <v>5.1679359468684138E-3</v>
      </c>
      <c r="AV48" s="420">
        <v>14.211823853888138</v>
      </c>
      <c r="AW48" s="420">
        <v>0</v>
      </c>
      <c r="AX48" s="420">
        <v>14.211823853888138</v>
      </c>
      <c r="AY48" s="420">
        <v>14.669785778608313</v>
      </c>
      <c r="AZ48" s="420">
        <v>2.0676911723420526</v>
      </c>
      <c r="BA48" s="420">
        <v>0</v>
      </c>
      <c r="BB48" s="418"/>
      <c r="BC48" s="420">
        <v>30.949300804838501</v>
      </c>
      <c r="BD48" s="420">
        <v>49.104511794674551</v>
      </c>
      <c r="BE48" s="420">
        <v>30.949300804838501</v>
      </c>
      <c r="BF48" s="420">
        <v>18.15521098983605</v>
      </c>
      <c r="BG48" s="420"/>
      <c r="BH48" s="422">
        <v>0.11989476363991852</v>
      </c>
      <c r="BI48" s="420"/>
      <c r="BJ48" s="423">
        <v>1.6583123951777001</v>
      </c>
      <c r="BK48" s="423">
        <v>1.86954525000811</v>
      </c>
      <c r="BL48" s="423">
        <v>2.10768456654595</v>
      </c>
      <c r="BM48" s="423">
        <v>2.3761576415637542</v>
      </c>
      <c r="BN48" s="423">
        <v>2.6788283347420569</v>
      </c>
      <c r="BO48" s="423">
        <v>3.0200526772686183</v>
      </c>
      <c r="BP48" s="423">
        <v>3.4047415637611507</v>
      </c>
      <c r="BQ48" s="423">
        <v>3.8384314297745781</v>
      </c>
      <c r="BR48" s="423">
        <v>4.3273639320822479</v>
      </c>
      <c r="BS48" s="423">
        <v>4.8785757784882637</v>
      </c>
      <c r="BT48" s="423">
        <v>5.4999999999999991</v>
      </c>
      <c r="BU48" s="423">
        <v>6.2005801228680815</v>
      </c>
      <c r="BV48" s="423">
        <v>6.9903988836557733</v>
      </c>
      <c r="BW48" s="423">
        <v>7.8808233398027667</v>
      </c>
      <c r="BX48" s="423">
        <v>8.8846684641119786</v>
      </c>
      <c r="BY48" s="423">
        <v>10.016381577608295</v>
      </c>
      <c r="BZ48" s="423">
        <v>11.29225027512364</v>
      </c>
      <c r="CA48" s="423">
        <v>12.730636836069689</v>
      </c>
      <c r="CB48" s="423">
        <v>14.352242494033801</v>
      </c>
      <c r="CC48" s="423">
        <v>16.180405368561569</v>
      </c>
      <c r="CD48" s="423">
        <v>18.2414363469547</v>
      </c>
      <c r="CE48" s="423">
        <v>20.564997750089205</v>
      </c>
      <c r="CF48" s="423">
        <v>23.184530232005454</v>
      </c>
      <c r="CG48" s="423">
        <v>26.137734057201293</v>
      </c>
      <c r="CH48" s="423">
        <v>28</v>
      </c>
      <c r="CI48" s="423">
        <v>28</v>
      </c>
      <c r="CJ48" s="423">
        <v>28</v>
      </c>
      <c r="CK48" s="423">
        <v>28</v>
      </c>
      <c r="CL48" s="423">
        <v>28</v>
      </c>
      <c r="CM48" s="423">
        <v>28</v>
      </c>
      <c r="CN48" s="420"/>
      <c r="CO48" s="417">
        <v>5.1679359468684138E-3</v>
      </c>
      <c r="CP48" s="417">
        <v>5.1679359468684138E-3</v>
      </c>
      <c r="CQ48" s="417">
        <v>5.1679359468684138E-3</v>
      </c>
      <c r="CR48" s="417">
        <v>5.1679359468684138E-3</v>
      </c>
      <c r="CS48" s="417">
        <v>5.1679359468684138E-3</v>
      </c>
      <c r="CT48" s="417">
        <v>5.1679359468684138E-3</v>
      </c>
      <c r="CU48" s="417">
        <v>5.1679359468684138E-3</v>
      </c>
      <c r="CV48" s="417">
        <v>5.1679359468684138E-3</v>
      </c>
      <c r="CW48" s="417">
        <v>6.1856954238924408E-3</v>
      </c>
      <c r="CX48" s="417">
        <v>8.1995058065237221E-3</v>
      </c>
      <c r="CY48" s="417">
        <v>1.0963850466981291E-2</v>
      </c>
      <c r="CZ48" s="417">
        <v>1.4775542387390921E-2</v>
      </c>
      <c r="DA48" s="417">
        <v>2.0052877100120468E-2</v>
      </c>
      <c r="DB48" s="417">
        <v>2.7386399891547557E-2</v>
      </c>
      <c r="DC48" s="417">
        <v>3.7611165679170527E-2</v>
      </c>
      <c r="DD48" s="417">
        <v>5.1909665540170527E-2</v>
      </c>
      <c r="DE48" s="417">
        <v>7.195853008548711E-2</v>
      </c>
      <c r="DF48" s="417">
        <v>0.10013775052594555</v>
      </c>
      <c r="DG48" s="417">
        <v>0.1398292142874295</v>
      </c>
      <c r="DH48" s="417">
        <v>0.19584288002738662</v>
      </c>
      <c r="DI48" s="417">
        <v>0.27502541569097583</v>
      </c>
      <c r="DJ48" s="417">
        <v>0.3871297393059403</v>
      </c>
      <c r="DK48" s="417">
        <v>0.54605770977425139</v>
      </c>
      <c r="DL48" s="417">
        <v>0.77163661714987963</v>
      </c>
      <c r="DM48" s="417">
        <v>0.94176007037367371</v>
      </c>
      <c r="DN48" s="417">
        <v>0.94176007037367371</v>
      </c>
      <c r="DO48" s="417">
        <v>0.94176007037367371</v>
      </c>
      <c r="DP48" s="417">
        <v>0.94176007037367371</v>
      </c>
      <c r="DQ48" s="417">
        <v>0.94176007037367371</v>
      </c>
      <c r="DR48" s="417">
        <v>0.94176007037367371</v>
      </c>
      <c r="DS48" s="424"/>
      <c r="DT48" s="425">
        <v>0</v>
      </c>
      <c r="DU48" s="425">
        <v>0</v>
      </c>
      <c r="DV48" s="425">
        <v>0</v>
      </c>
      <c r="DW48" s="425">
        <v>0</v>
      </c>
      <c r="DX48" s="425">
        <v>0</v>
      </c>
      <c r="DY48" s="425">
        <v>0</v>
      </c>
      <c r="DZ48" s="425">
        <v>0</v>
      </c>
      <c r="EA48" s="425">
        <v>0</v>
      </c>
      <c r="EB48" s="425">
        <v>0</v>
      </c>
      <c r="EC48" s="425">
        <v>0</v>
      </c>
      <c r="ED48" s="425">
        <v>0</v>
      </c>
      <c r="EE48" s="425">
        <v>0</v>
      </c>
      <c r="EF48" s="425">
        <v>0</v>
      </c>
      <c r="EG48" s="425">
        <v>0</v>
      </c>
      <c r="EH48" s="425">
        <v>0</v>
      </c>
      <c r="EI48" s="425">
        <v>0</v>
      </c>
      <c r="EJ48" s="425">
        <v>0</v>
      </c>
      <c r="EK48" s="425">
        <v>0</v>
      </c>
      <c r="EL48" s="425">
        <v>0</v>
      </c>
      <c r="EM48" s="425">
        <v>0</v>
      </c>
      <c r="EN48" s="425">
        <v>0</v>
      </c>
      <c r="EO48" s="425">
        <v>0</v>
      </c>
      <c r="EP48" s="425">
        <v>0</v>
      </c>
      <c r="EQ48" s="425">
        <v>0</v>
      </c>
      <c r="ER48" s="425">
        <v>0</v>
      </c>
      <c r="ES48" s="425">
        <v>0</v>
      </c>
      <c r="ET48" s="425">
        <v>0</v>
      </c>
      <c r="EU48" s="425">
        <v>0</v>
      </c>
      <c r="EV48" s="425">
        <v>0</v>
      </c>
      <c r="EW48" s="425">
        <v>0</v>
      </c>
      <c r="EX48" s="420"/>
      <c r="EY48" s="420">
        <v>30.949300804838504</v>
      </c>
      <c r="EZ48" s="420">
        <v>30.949300804838504</v>
      </c>
      <c r="FA48" s="420">
        <v>30.949300804838504</v>
      </c>
      <c r="FB48" s="420">
        <v>30.949300804838504</v>
      </c>
      <c r="FC48" s="420">
        <v>30.949300804838504</v>
      </c>
      <c r="FD48" s="420">
        <v>30.949300804838504</v>
      </c>
      <c r="FE48" s="420">
        <v>30.949300804838504</v>
      </c>
      <c r="FF48" s="420">
        <v>30.949300804838504</v>
      </c>
      <c r="FG48" s="420">
        <v>37.044373291268798</v>
      </c>
      <c r="FH48" s="420">
        <v>49.104511794674551</v>
      </c>
      <c r="FI48" s="420">
        <v>65.659386952636495</v>
      </c>
      <c r="FJ48" s="420">
        <v>88.486527426700491</v>
      </c>
      <c r="FK48" s="420">
        <v>120.09098637342076</v>
      </c>
      <c r="FL48" s="420">
        <v>164.00937181094736</v>
      </c>
      <c r="FM48" s="420">
        <v>225.24259050281637</v>
      </c>
      <c r="FN48" s="420">
        <v>310.87224570862196</v>
      </c>
      <c r="FO48" s="420">
        <v>430.93920203080017</v>
      </c>
      <c r="FP48" s="420">
        <v>599.69655096545182</v>
      </c>
      <c r="FQ48" s="420">
        <v>837.3974559240155</v>
      </c>
      <c r="FR48" s="420">
        <v>1172.8473933827217</v>
      </c>
      <c r="FS48" s="420">
        <v>1647.0491133609423</v>
      </c>
      <c r="FT48" s="420">
        <v>2318.410072311086</v>
      </c>
      <c r="FU48" s="420">
        <v>3270.1845553727062</v>
      </c>
      <c r="FV48" s="420">
        <v>4621.1125721616272</v>
      </c>
      <c r="FW48" s="420">
        <v>5639.9336221732092</v>
      </c>
      <c r="FX48" s="420">
        <v>5639.9336221732092</v>
      </c>
      <c r="FY48" s="420">
        <v>5639.9336221732092</v>
      </c>
      <c r="FZ48" s="420">
        <v>5639.9336221732092</v>
      </c>
      <c r="GA48" s="420">
        <v>5639.9336221732092</v>
      </c>
      <c r="GB48" s="420">
        <v>5639.9336221732092</v>
      </c>
      <c r="GC48" s="420"/>
      <c r="GD48" s="420">
        <v>30.949300804838504</v>
      </c>
      <c r="GE48" s="420">
        <v>30.949300804838504</v>
      </c>
      <c r="GF48" s="420">
        <v>30.949300804838504</v>
      </c>
      <c r="GG48" s="420">
        <v>30.949300804838504</v>
      </c>
      <c r="GH48" s="420">
        <v>30.949300804838504</v>
      </c>
      <c r="GI48" s="420">
        <v>30.949300804838504</v>
      </c>
      <c r="GJ48" s="420">
        <v>30.949300804838504</v>
      </c>
      <c r="GK48" s="420">
        <v>30.949300804838504</v>
      </c>
      <c r="GL48" s="420">
        <v>30.949300804838504</v>
      </c>
      <c r="GM48" s="420">
        <v>30.949300804838504</v>
      </c>
      <c r="GN48" s="420">
        <v>30.949300804838504</v>
      </c>
      <c r="GO48" s="420">
        <v>30.949300804838504</v>
      </c>
      <c r="GP48" s="420">
        <v>30.949300804838504</v>
      </c>
      <c r="GQ48" s="420">
        <v>30.949300804838504</v>
      </c>
      <c r="GR48" s="420">
        <v>30.949300804838504</v>
      </c>
      <c r="GS48" s="420">
        <v>30.949300804838504</v>
      </c>
      <c r="GT48" s="420">
        <v>30.949300804838504</v>
      </c>
      <c r="GU48" s="420">
        <v>37.044373291268776</v>
      </c>
      <c r="GV48" s="420">
        <v>49.104511794674572</v>
      </c>
      <c r="GW48" s="420">
        <v>65.659386952636538</v>
      </c>
      <c r="GX48" s="420">
        <v>88.486527426700604</v>
      </c>
      <c r="GY48" s="420">
        <v>120.09098637342085</v>
      </c>
      <c r="GZ48" s="420">
        <v>164.00937181094736</v>
      </c>
      <c r="HA48" s="420">
        <v>225.24259050281671</v>
      </c>
      <c r="HB48" s="420">
        <v>310.87224570862207</v>
      </c>
      <c r="HC48" s="420">
        <v>430.93920203080103</v>
      </c>
      <c r="HD48" s="420">
        <v>599.69655096545193</v>
      </c>
      <c r="HE48" s="420">
        <v>837.39745592401584</v>
      </c>
      <c r="HF48" s="420">
        <v>1172.8473933827224</v>
      </c>
      <c r="HG48" s="420">
        <v>1647.0491133609432</v>
      </c>
      <c r="HH48" s="420"/>
      <c r="HI48" s="420">
        <v>14.211823853888138</v>
      </c>
      <c r="HJ48" s="420">
        <v>14.211823853888138</v>
      </c>
      <c r="HK48" s="420">
        <v>14.211823853888138</v>
      </c>
      <c r="HL48" s="420">
        <v>14.211823853888138</v>
      </c>
      <c r="HM48" s="420">
        <v>14.211823853888138</v>
      </c>
      <c r="HN48" s="420">
        <v>14.211823853888138</v>
      </c>
      <c r="HO48" s="420">
        <v>14.211823853888138</v>
      </c>
      <c r="HP48" s="420">
        <v>14.211823853888138</v>
      </c>
      <c r="HQ48" s="420">
        <v>17.010662415704211</v>
      </c>
      <c r="HR48" s="420">
        <v>22.548640967940237</v>
      </c>
      <c r="HS48" s="420">
        <v>30.15058878419855</v>
      </c>
      <c r="HT48" s="420">
        <v>40.632741565325034</v>
      </c>
      <c r="HU48" s="420">
        <v>55.145412025331289</v>
      </c>
      <c r="HV48" s="420">
        <v>75.312599701755786</v>
      </c>
      <c r="HW48" s="420">
        <v>103.43070561771896</v>
      </c>
      <c r="HX48" s="420">
        <v>142.75158023546894</v>
      </c>
      <c r="HY48" s="420">
        <v>197.88595773508956</v>
      </c>
      <c r="HZ48" s="420">
        <v>275.37881394635025</v>
      </c>
      <c r="IA48" s="420">
        <v>384.53033929043113</v>
      </c>
      <c r="IB48" s="420">
        <v>538.56792007531317</v>
      </c>
      <c r="IC48" s="420">
        <v>756.31989315018347</v>
      </c>
      <c r="ID48" s="420">
        <v>1064.6067830913357</v>
      </c>
      <c r="IE48" s="420">
        <v>1501.6587018791913</v>
      </c>
      <c r="IF48" s="420">
        <v>2122.0006971621692</v>
      </c>
      <c r="IG48" s="420">
        <v>2589.8401935276029</v>
      </c>
      <c r="IH48" s="420">
        <v>2589.8401935276029</v>
      </c>
      <c r="II48" s="420">
        <v>2589.8401935276029</v>
      </c>
      <c r="IJ48" s="420">
        <v>2589.8401935276029</v>
      </c>
      <c r="IK48" s="420">
        <v>2589.8401935276029</v>
      </c>
      <c r="IL48" s="420">
        <v>2589.8401935276029</v>
      </c>
      <c r="IM48" s="420"/>
      <c r="IN48" s="420">
        <v>14.211823853888138</v>
      </c>
      <c r="IO48" s="420">
        <v>14.211823853888138</v>
      </c>
      <c r="IP48" s="420">
        <v>14.211823853888138</v>
      </c>
      <c r="IQ48" s="420">
        <v>14.211823853888138</v>
      </c>
      <c r="IR48" s="420">
        <v>14.211823853888138</v>
      </c>
      <c r="IS48" s="420">
        <v>14.211823853888138</v>
      </c>
      <c r="IT48" s="420">
        <v>14.211823853888138</v>
      </c>
      <c r="IU48" s="420">
        <v>14.211823853888138</v>
      </c>
      <c r="IV48" s="420">
        <v>14.211823853888138</v>
      </c>
      <c r="IW48" s="420">
        <v>14.211823853888138</v>
      </c>
      <c r="IX48" s="420">
        <v>14.211823853888138</v>
      </c>
      <c r="IY48" s="420">
        <v>14.211823853888138</v>
      </c>
      <c r="IZ48" s="420">
        <v>14.211823853888138</v>
      </c>
      <c r="JA48" s="420">
        <v>14.211823853888138</v>
      </c>
      <c r="JB48" s="420">
        <v>14.211823853888138</v>
      </c>
      <c r="JC48" s="420">
        <v>14.211823853888138</v>
      </c>
      <c r="JD48" s="420">
        <v>14.211823853888138</v>
      </c>
      <c r="JE48" s="420">
        <v>17.010662415704203</v>
      </c>
      <c r="JF48" s="420">
        <v>22.548640967940244</v>
      </c>
      <c r="JG48" s="420">
        <v>30.150588784198568</v>
      </c>
      <c r="JH48" s="420">
        <v>40.632741565325084</v>
      </c>
      <c r="JI48" s="420">
        <v>55.145412025331325</v>
      </c>
      <c r="JJ48" s="420">
        <v>75.312599701755786</v>
      </c>
      <c r="JK48" s="420">
        <v>103.4307056177191</v>
      </c>
      <c r="JL48" s="420">
        <v>142.75158023546899</v>
      </c>
      <c r="JM48" s="420">
        <v>197.88595773508993</v>
      </c>
      <c r="JN48" s="420">
        <v>275.37881394635036</v>
      </c>
      <c r="JO48" s="420">
        <v>384.5303392904313</v>
      </c>
      <c r="JP48" s="420">
        <v>538.56792007531351</v>
      </c>
      <c r="JQ48" s="420">
        <v>756.31989315018393</v>
      </c>
      <c r="JR48" s="420"/>
      <c r="JS48" s="420">
        <v>0</v>
      </c>
      <c r="JT48" s="420">
        <v>0</v>
      </c>
      <c r="JU48" s="420">
        <v>0</v>
      </c>
      <c r="JV48" s="420">
        <v>0</v>
      </c>
      <c r="JW48" s="420">
        <v>0</v>
      </c>
      <c r="JX48" s="420">
        <v>0</v>
      </c>
      <c r="JY48" s="420">
        <v>0</v>
      </c>
      <c r="JZ48" s="420">
        <v>0</v>
      </c>
      <c r="KA48" s="420">
        <v>2.7988385618160727</v>
      </c>
      <c r="KB48" s="420">
        <v>8.3368171140520992</v>
      </c>
      <c r="KC48" s="420">
        <v>15.938764930310413</v>
      </c>
      <c r="KD48" s="420">
        <v>26.420917711436896</v>
      </c>
      <c r="KE48" s="420">
        <v>40.933588171443148</v>
      </c>
      <c r="KF48" s="420">
        <v>61.100775847867652</v>
      </c>
      <c r="KG48" s="420">
        <v>89.218881763830822</v>
      </c>
      <c r="KH48" s="420">
        <v>128.53975638158079</v>
      </c>
      <c r="KI48" s="420">
        <v>183.67413388120141</v>
      </c>
      <c r="KJ48" s="420">
        <v>258.36815153064606</v>
      </c>
      <c r="KK48" s="420">
        <v>361.9816983224909</v>
      </c>
      <c r="KL48" s="420">
        <v>508.41733129111458</v>
      </c>
      <c r="KM48" s="420">
        <v>715.68715158485838</v>
      </c>
      <c r="KN48" s="420">
        <v>1009.4613710660044</v>
      </c>
      <c r="KO48" s="420">
        <v>1426.3461021774356</v>
      </c>
      <c r="KP48" s="420">
        <v>2018.5699915444502</v>
      </c>
      <c r="KQ48" s="420">
        <v>2447.0886132921337</v>
      </c>
      <c r="KR48" s="420">
        <v>2391.9542357925129</v>
      </c>
      <c r="KS48" s="420">
        <v>2314.4613795812525</v>
      </c>
      <c r="KT48" s="420">
        <v>2205.3098542371717</v>
      </c>
      <c r="KU48" s="420">
        <v>2051.2722734522895</v>
      </c>
      <c r="KV48" s="420">
        <v>1833.5203003774191</v>
      </c>
      <c r="KW48" s="420"/>
      <c r="KX48" s="420">
        <v>0</v>
      </c>
      <c r="KY48" s="420">
        <v>0</v>
      </c>
      <c r="KZ48" s="420">
        <v>0</v>
      </c>
      <c r="LA48" s="420">
        <v>0</v>
      </c>
      <c r="LB48" s="420">
        <v>0</v>
      </c>
      <c r="LC48" s="420">
        <v>0</v>
      </c>
      <c r="LD48" s="420">
        <v>0</v>
      </c>
      <c r="LE48" s="420">
        <v>0</v>
      </c>
      <c r="LF48" s="420">
        <v>0</v>
      </c>
      <c r="LG48" s="420">
        <v>0</v>
      </c>
      <c r="LH48" s="420">
        <v>0</v>
      </c>
      <c r="LI48" s="420">
        <v>0</v>
      </c>
      <c r="LJ48" s="420">
        <v>0</v>
      </c>
      <c r="LK48" s="420">
        <v>0</v>
      </c>
      <c r="LL48" s="420">
        <v>0</v>
      </c>
      <c r="LM48" s="420">
        <v>0</v>
      </c>
      <c r="LN48" s="420">
        <v>0</v>
      </c>
      <c r="LO48" s="420">
        <v>0</v>
      </c>
      <c r="LP48" s="420">
        <v>0</v>
      </c>
      <c r="LQ48" s="420">
        <v>0</v>
      </c>
      <c r="LR48" s="420">
        <v>0</v>
      </c>
      <c r="LS48" s="420">
        <v>0</v>
      </c>
      <c r="LT48" s="420">
        <v>0</v>
      </c>
      <c r="LU48" s="420">
        <v>0</v>
      </c>
      <c r="LV48" s="420">
        <v>0</v>
      </c>
      <c r="LW48" s="420">
        <v>0</v>
      </c>
      <c r="LX48" s="420">
        <v>0</v>
      </c>
      <c r="LY48" s="420">
        <v>0</v>
      </c>
      <c r="LZ48" s="420">
        <v>0</v>
      </c>
      <c r="MA48" s="420">
        <v>0</v>
      </c>
      <c r="MB48" s="420"/>
      <c r="MC48" s="426">
        <v>0</v>
      </c>
      <c r="MD48" s="426">
        <v>0</v>
      </c>
      <c r="ME48" s="426">
        <v>0</v>
      </c>
      <c r="MF48" s="426">
        <v>0</v>
      </c>
      <c r="MG48" s="426">
        <v>0</v>
      </c>
      <c r="MH48" s="426">
        <v>0</v>
      </c>
      <c r="MI48" s="426">
        <v>0</v>
      </c>
      <c r="MJ48" s="426">
        <v>0</v>
      </c>
      <c r="MK48" s="426">
        <v>0</v>
      </c>
      <c r="ML48" s="426">
        <v>0</v>
      </c>
      <c r="MM48" s="426">
        <v>0</v>
      </c>
      <c r="MN48" s="426">
        <v>0</v>
      </c>
      <c r="MO48" s="426">
        <v>0</v>
      </c>
      <c r="MP48" s="426">
        <v>0</v>
      </c>
      <c r="MQ48" s="426">
        <v>0</v>
      </c>
      <c r="MR48" s="426">
        <v>0</v>
      </c>
      <c r="MS48" s="426">
        <v>0</v>
      </c>
      <c r="MT48" s="426">
        <v>0</v>
      </c>
      <c r="MU48" s="426">
        <v>0</v>
      </c>
      <c r="MV48" s="426">
        <v>0</v>
      </c>
      <c r="MW48" s="426">
        <v>0</v>
      </c>
      <c r="MX48" s="426">
        <v>0</v>
      </c>
      <c r="MY48" s="426">
        <v>0</v>
      </c>
      <c r="MZ48" s="426">
        <v>0</v>
      </c>
      <c r="NA48" s="426">
        <v>0</v>
      </c>
      <c r="NB48" s="426">
        <v>0</v>
      </c>
      <c r="NC48" s="426">
        <v>0</v>
      </c>
      <c r="ND48" s="426">
        <v>0</v>
      </c>
      <c r="NE48" s="426">
        <v>0</v>
      </c>
      <c r="NF48" s="426">
        <v>0</v>
      </c>
      <c r="NG48" s="420"/>
      <c r="NH48" s="420">
        <v>0</v>
      </c>
      <c r="NI48" s="420">
        <v>0</v>
      </c>
      <c r="NJ48" s="420">
        <v>0</v>
      </c>
      <c r="NK48" s="420">
        <v>0</v>
      </c>
      <c r="NL48" s="420">
        <v>0</v>
      </c>
      <c r="NM48" s="420">
        <v>0</v>
      </c>
      <c r="NN48" s="420">
        <v>0</v>
      </c>
      <c r="NO48" s="420">
        <v>0</v>
      </c>
      <c r="NP48" s="420">
        <v>0</v>
      </c>
      <c r="NQ48" s="420">
        <v>0</v>
      </c>
      <c r="NR48" s="420">
        <v>0</v>
      </c>
      <c r="NS48" s="420">
        <v>0</v>
      </c>
      <c r="NT48" s="420">
        <v>0</v>
      </c>
      <c r="NU48" s="420">
        <v>0</v>
      </c>
      <c r="NV48" s="420">
        <v>0</v>
      </c>
      <c r="NW48" s="420">
        <v>0</v>
      </c>
      <c r="NX48" s="420">
        <v>0</v>
      </c>
      <c r="NY48" s="420">
        <v>0</v>
      </c>
      <c r="NZ48" s="420">
        <v>0</v>
      </c>
      <c r="OA48" s="420">
        <v>0</v>
      </c>
      <c r="OB48" s="420">
        <v>0</v>
      </c>
      <c r="OC48" s="420">
        <v>0</v>
      </c>
      <c r="OD48" s="420">
        <v>0</v>
      </c>
      <c r="OE48" s="420">
        <v>0</v>
      </c>
      <c r="OF48" s="420">
        <v>0</v>
      </c>
      <c r="OG48" s="420">
        <v>0</v>
      </c>
      <c r="OH48" s="420">
        <v>0</v>
      </c>
      <c r="OI48" s="420">
        <v>0</v>
      </c>
      <c r="OJ48" s="420">
        <v>0</v>
      </c>
      <c r="OK48" s="420">
        <v>0</v>
      </c>
      <c r="OL48" s="420"/>
      <c r="OM48" s="420">
        <v>0</v>
      </c>
      <c r="ON48" s="420">
        <v>0</v>
      </c>
      <c r="OO48" s="420">
        <v>0</v>
      </c>
      <c r="OP48" s="420">
        <v>0</v>
      </c>
      <c r="OQ48" s="420">
        <v>0</v>
      </c>
      <c r="OR48" s="420">
        <v>0</v>
      </c>
      <c r="OS48" s="420">
        <v>0</v>
      </c>
      <c r="OT48" s="420">
        <v>0</v>
      </c>
      <c r="OU48" s="420">
        <v>2.7988385618160727</v>
      </c>
      <c r="OV48" s="420">
        <v>8.3368171140520992</v>
      </c>
      <c r="OW48" s="420">
        <v>15.938764930310413</v>
      </c>
      <c r="OX48" s="420">
        <v>26.420917711436896</v>
      </c>
      <c r="OY48" s="420">
        <v>40.933588171443148</v>
      </c>
      <c r="OZ48" s="420">
        <v>61.100775847867652</v>
      </c>
      <c r="PA48" s="420">
        <v>89.218881763830822</v>
      </c>
      <c r="PB48" s="420">
        <v>128.53975638158079</v>
      </c>
      <c r="PC48" s="420">
        <v>183.67413388120141</v>
      </c>
      <c r="PD48" s="420">
        <v>258.36815153064606</v>
      </c>
      <c r="PE48" s="420">
        <v>361.9816983224909</v>
      </c>
      <c r="PF48" s="420">
        <v>508.41733129111458</v>
      </c>
      <c r="PG48" s="420">
        <v>715.68715158485838</v>
      </c>
      <c r="PH48" s="420">
        <v>1009.4613710660044</v>
      </c>
      <c r="PI48" s="420">
        <v>1426.3461021774356</v>
      </c>
      <c r="PJ48" s="420">
        <v>2018.5699915444502</v>
      </c>
      <c r="PK48" s="420">
        <v>2447.0886132921337</v>
      </c>
      <c r="PL48" s="420">
        <v>2391.9542357925129</v>
      </c>
      <c r="PM48" s="420">
        <v>2314.4613795812525</v>
      </c>
      <c r="PN48" s="420">
        <v>2205.3098542371717</v>
      </c>
      <c r="PO48" s="420">
        <v>2051.2722734522895</v>
      </c>
      <c r="PP48" s="420">
        <v>1833.5203003774191</v>
      </c>
      <c r="PQ48" s="420"/>
      <c r="PR48" s="420">
        <v>14.669785778608313</v>
      </c>
      <c r="PS48" s="420">
        <v>14.669785778608313</v>
      </c>
      <c r="PT48" s="420">
        <v>14.669785778608313</v>
      </c>
      <c r="PU48" s="420">
        <v>14.669785778608313</v>
      </c>
      <c r="PV48" s="420">
        <v>14.669785778608313</v>
      </c>
      <c r="PW48" s="420">
        <v>14.669785778608313</v>
      </c>
      <c r="PX48" s="420">
        <v>14.669785778608313</v>
      </c>
      <c r="PY48" s="420">
        <v>14.669785778608313</v>
      </c>
      <c r="PZ48" s="420">
        <v>17.558814136465212</v>
      </c>
      <c r="QA48" s="420">
        <v>23.275248553544174</v>
      </c>
      <c r="QB48" s="420">
        <v>31.12216159659873</v>
      </c>
      <c r="QC48" s="420">
        <v>41.942091352180341</v>
      </c>
      <c r="QD48" s="420">
        <v>56.922418220331274</v>
      </c>
      <c r="QE48" s="420">
        <v>77.739473512583388</v>
      </c>
      <c r="QF48" s="420">
        <v>106.76365749686128</v>
      </c>
      <c r="QG48" s="420">
        <v>147.35160829053075</v>
      </c>
      <c r="QH48" s="420">
        <v>204.26263640850721</v>
      </c>
      <c r="QI48" s="420">
        <v>284.25262303367066</v>
      </c>
      <c r="QJ48" s="420">
        <v>396.92144799718375</v>
      </c>
      <c r="QK48" s="420">
        <v>555.92273700845112</v>
      </c>
      <c r="QL48" s="420">
        <v>780.69155139279917</v>
      </c>
      <c r="QM48" s="420">
        <v>1098.912680523443</v>
      </c>
      <c r="QN48" s="420">
        <v>1550.0481638128367</v>
      </c>
      <c r="QO48" s="420">
        <v>2190.3800644777912</v>
      </c>
      <c r="QP48" s="420">
        <v>2673.2952244890994</v>
      </c>
      <c r="QQ48" s="420">
        <v>2673.2952244890994</v>
      </c>
      <c r="QR48" s="420">
        <v>2673.2952244890994</v>
      </c>
      <c r="QS48" s="420">
        <v>2673.2952244890994</v>
      </c>
      <c r="QT48" s="420">
        <v>2673.2952244890994</v>
      </c>
      <c r="QU48" s="420">
        <v>2673.2952244890994</v>
      </c>
      <c r="QV48" s="424"/>
      <c r="QW48" s="420">
        <v>14.669785778608313</v>
      </c>
      <c r="QX48" s="420">
        <v>14.669785778608313</v>
      </c>
      <c r="QY48" s="420">
        <v>14.669785778608313</v>
      </c>
      <c r="QZ48" s="420">
        <v>14.669785778608313</v>
      </c>
      <c r="RA48" s="420">
        <v>14.669785778608313</v>
      </c>
      <c r="RB48" s="420">
        <v>14.669785778608313</v>
      </c>
      <c r="RC48" s="420">
        <v>14.669785778608313</v>
      </c>
      <c r="RD48" s="420">
        <v>14.669785778608313</v>
      </c>
      <c r="RE48" s="420">
        <v>14.669785778608313</v>
      </c>
      <c r="RF48" s="420">
        <v>14.669785778608313</v>
      </c>
      <c r="RG48" s="420">
        <v>14.669785778608313</v>
      </c>
      <c r="RH48" s="420">
        <v>14.669785778608313</v>
      </c>
      <c r="RI48" s="420">
        <v>14.669785778608313</v>
      </c>
      <c r="RJ48" s="420">
        <v>14.669785778608313</v>
      </c>
      <c r="RK48" s="420">
        <v>14.669785778608313</v>
      </c>
      <c r="RL48" s="420">
        <v>14.669785778608313</v>
      </c>
      <c r="RM48" s="420">
        <v>14.669785778608313</v>
      </c>
      <c r="RN48" s="420">
        <v>17.558814136465205</v>
      </c>
      <c r="RO48" s="420">
        <v>23.275248553544181</v>
      </c>
      <c r="RP48" s="420">
        <v>31.122161596598751</v>
      </c>
      <c r="RQ48" s="420">
        <v>41.942091352180398</v>
      </c>
      <c r="RR48" s="420">
        <v>56.922418220331309</v>
      </c>
      <c r="RS48" s="420">
        <v>77.739473512583388</v>
      </c>
      <c r="RT48" s="420">
        <v>106.76365749686144</v>
      </c>
      <c r="RU48" s="420">
        <v>147.35160829053081</v>
      </c>
      <c r="RV48" s="420">
        <v>204.2626364085076</v>
      </c>
      <c r="RW48" s="420">
        <v>284.25262303367072</v>
      </c>
      <c r="RX48" s="420">
        <v>396.92144799718392</v>
      </c>
      <c r="RY48" s="420">
        <v>555.92273700845146</v>
      </c>
      <c r="RZ48" s="420">
        <v>780.69155139279962</v>
      </c>
      <c r="SA48" s="420"/>
      <c r="SB48" s="420">
        <v>0</v>
      </c>
      <c r="SC48" s="420">
        <v>0</v>
      </c>
      <c r="SD48" s="420">
        <v>0</v>
      </c>
      <c r="SE48" s="420">
        <v>0</v>
      </c>
      <c r="SF48" s="420">
        <v>0</v>
      </c>
      <c r="SG48" s="420">
        <v>0</v>
      </c>
      <c r="SH48" s="420">
        <v>0</v>
      </c>
      <c r="SI48" s="420">
        <v>0</v>
      </c>
      <c r="SJ48" s="420">
        <v>2.8890283578568994</v>
      </c>
      <c r="SK48" s="420">
        <v>8.6054627749358605</v>
      </c>
      <c r="SL48" s="420">
        <v>16.452375817990415</v>
      </c>
      <c r="SM48" s="420">
        <v>27.272305573572027</v>
      </c>
      <c r="SN48" s="420">
        <v>42.252632441722959</v>
      </c>
      <c r="SO48" s="420">
        <v>63.069687733975073</v>
      </c>
      <c r="SP48" s="420">
        <v>92.09387171825297</v>
      </c>
      <c r="SQ48" s="420">
        <v>132.68182251192243</v>
      </c>
      <c r="SR48" s="420">
        <v>189.59285062989889</v>
      </c>
      <c r="SS48" s="420">
        <v>266.69380889720543</v>
      </c>
      <c r="ST48" s="420">
        <v>373.64619944363955</v>
      </c>
      <c r="SU48" s="420">
        <v>524.80057541185238</v>
      </c>
      <c r="SV48" s="420">
        <v>738.74946004061871</v>
      </c>
      <c r="SW48" s="420">
        <v>1041.9902623031116</v>
      </c>
      <c r="SX48" s="420">
        <v>1472.3086903002534</v>
      </c>
      <c r="SY48" s="420">
        <v>2083.6164069809297</v>
      </c>
      <c r="SZ48" s="420">
        <v>2525.9436161985686</v>
      </c>
      <c r="TA48" s="420">
        <v>2469.0325880805917</v>
      </c>
      <c r="TB48" s="420">
        <v>2389.0426014554287</v>
      </c>
      <c r="TC48" s="420">
        <v>2276.3737764919156</v>
      </c>
      <c r="TD48" s="420">
        <v>2117.372487480648</v>
      </c>
      <c r="TE48" s="420">
        <v>1892.6036730962996</v>
      </c>
      <c r="TF48" s="420"/>
      <c r="TG48" s="420">
        <v>2.0676911723420526</v>
      </c>
      <c r="TH48" s="420">
        <v>2.0676911723420526</v>
      </c>
      <c r="TI48" s="420">
        <v>2.0676911723420526</v>
      </c>
      <c r="TJ48" s="420">
        <v>2.0676911723420526</v>
      </c>
      <c r="TK48" s="420">
        <v>2.0676911723420526</v>
      </c>
      <c r="TL48" s="420">
        <v>2.0676911723420526</v>
      </c>
      <c r="TM48" s="420">
        <v>2.0676911723420526</v>
      </c>
      <c r="TN48" s="420">
        <v>2.0676911723420526</v>
      </c>
      <c r="TO48" s="420">
        <v>2.4748967390993659</v>
      </c>
      <c r="TP48" s="420">
        <v>3.2806222731901413</v>
      </c>
      <c r="TQ48" s="420">
        <v>4.3866365718392144</v>
      </c>
      <c r="TR48" s="420">
        <v>5.9116945091951081</v>
      </c>
      <c r="TS48" s="420">
        <v>8.0231561277581989</v>
      </c>
      <c r="TT48" s="420">
        <v>10.957298596608178</v>
      </c>
      <c r="TU48" s="420">
        <v>15.048227388236128</v>
      </c>
      <c r="TV48" s="420">
        <v>20.76905718262223</v>
      </c>
      <c r="TW48" s="420">
        <v>28.790607887203393</v>
      </c>
      <c r="TX48" s="420">
        <v>40.06511398543082</v>
      </c>
      <c r="TY48" s="420">
        <v>55.945668636400548</v>
      </c>
      <c r="TZ48" s="420">
        <v>78.356736298957387</v>
      </c>
      <c r="UA48" s="420">
        <v>110.03766881795943</v>
      </c>
      <c r="UB48" s="420">
        <v>154.89060869630671</v>
      </c>
      <c r="UC48" s="420">
        <v>218.477689680678</v>
      </c>
      <c r="UD48" s="420">
        <v>308.73181052166689</v>
      </c>
      <c r="UE48" s="420">
        <v>376.79820415650687</v>
      </c>
      <c r="UF48" s="420">
        <v>376.79820415650687</v>
      </c>
      <c r="UG48" s="420">
        <v>376.79820415650687</v>
      </c>
      <c r="UH48" s="420">
        <v>376.79820415650687</v>
      </c>
      <c r="UI48" s="420">
        <v>376.79820415650687</v>
      </c>
      <c r="UJ48" s="420">
        <v>376.79820415650687</v>
      </c>
      <c r="UK48" s="420"/>
      <c r="UL48" s="420">
        <v>2.0676911723420526</v>
      </c>
      <c r="UM48" s="420">
        <v>2.0676911723420526</v>
      </c>
      <c r="UN48" s="420">
        <v>2.0676911723420526</v>
      </c>
      <c r="UO48" s="420">
        <v>2.0676911723420526</v>
      </c>
      <c r="UP48" s="420">
        <v>2.0676911723420526</v>
      </c>
      <c r="UQ48" s="420">
        <v>2.0676911723420526</v>
      </c>
      <c r="UR48" s="420">
        <v>2.0676911723420526</v>
      </c>
      <c r="US48" s="420">
        <v>2.0676911723420526</v>
      </c>
      <c r="UT48" s="420">
        <v>2.0676911723420526</v>
      </c>
      <c r="UU48" s="420">
        <v>2.0676911723420526</v>
      </c>
      <c r="UV48" s="420">
        <v>2.0676911723420526</v>
      </c>
      <c r="UW48" s="420">
        <v>2.0676911723420526</v>
      </c>
      <c r="UX48" s="420">
        <v>2.0676911723420526</v>
      </c>
      <c r="UY48" s="420">
        <v>2.0676911723420526</v>
      </c>
      <c r="UZ48" s="420">
        <v>2.0676911723420526</v>
      </c>
      <c r="VA48" s="420">
        <v>2.0676911723420526</v>
      </c>
      <c r="VB48" s="420">
        <v>2.0676911723420526</v>
      </c>
      <c r="VC48" s="420">
        <v>2.4748967390993646</v>
      </c>
      <c r="VD48" s="420">
        <v>3.2806222731901427</v>
      </c>
      <c r="VE48" s="420">
        <v>4.386636571839218</v>
      </c>
      <c r="VF48" s="420">
        <v>5.9116945091951152</v>
      </c>
      <c r="VG48" s="420">
        <v>8.023156127758206</v>
      </c>
      <c r="VH48" s="420">
        <v>10.957298596608178</v>
      </c>
      <c r="VI48" s="420">
        <v>15.048227388236151</v>
      </c>
      <c r="VJ48" s="420">
        <v>20.769057182622237</v>
      </c>
      <c r="VK48" s="420">
        <v>28.79060788720345</v>
      </c>
      <c r="VL48" s="420">
        <v>40.065113985430827</v>
      </c>
      <c r="VM48" s="420">
        <v>55.945668636400569</v>
      </c>
      <c r="VN48" s="420">
        <v>78.356736298957429</v>
      </c>
      <c r="VO48" s="420">
        <v>110.0376688179595</v>
      </c>
      <c r="VP48" s="420"/>
      <c r="VQ48" s="420">
        <v>0</v>
      </c>
      <c r="VR48" s="420">
        <v>0</v>
      </c>
      <c r="VS48" s="420">
        <v>0</v>
      </c>
      <c r="VT48" s="420">
        <v>0</v>
      </c>
      <c r="VU48" s="420">
        <v>0</v>
      </c>
      <c r="VV48" s="420">
        <v>0</v>
      </c>
      <c r="VW48" s="420">
        <v>0</v>
      </c>
      <c r="VX48" s="420">
        <v>0</v>
      </c>
      <c r="VY48" s="420">
        <v>0.40720556675731334</v>
      </c>
      <c r="VZ48" s="420">
        <v>1.2129311008480888</v>
      </c>
      <c r="WA48" s="420">
        <v>2.3189453994971618</v>
      </c>
      <c r="WB48" s="420">
        <v>3.8440033368530555</v>
      </c>
      <c r="WC48" s="420">
        <v>5.9554649554161463</v>
      </c>
      <c r="WD48" s="420">
        <v>8.8896074242661243</v>
      </c>
      <c r="WE48" s="420">
        <v>12.980536215894077</v>
      </c>
      <c r="WF48" s="420">
        <v>18.701366010280179</v>
      </c>
      <c r="WG48" s="420">
        <v>26.722916714861341</v>
      </c>
      <c r="WH48" s="420">
        <v>37.590217246331456</v>
      </c>
      <c r="WI48" s="420">
        <v>52.665046363210408</v>
      </c>
      <c r="WJ48" s="420">
        <v>73.970099727118168</v>
      </c>
      <c r="WK48" s="420">
        <v>104.12597430876431</v>
      </c>
      <c r="WL48" s="420">
        <v>146.86745256854852</v>
      </c>
      <c r="WM48" s="420">
        <v>207.52039108406981</v>
      </c>
      <c r="WN48" s="420">
        <v>293.68358313343072</v>
      </c>
      <c r="WO48" s="420">
        <v>356.02914697388462</v>
      </c>
      <c r="WP48" s="420">
        <v>348.00759626930341</v>
      </c>
      <c r="WQ48" s="420">
        <v>336.73309017107601</v>
      </c>
      <c r="WR48" s="420">
        <v>320.8525355201063</v>
      </c>
      <c r="WS48" s="420">
        <v>298.44146785754947</v>
      </c>
      <c r="WT48" s="420">
        <v>266.76053533854736</v>
      </c>
      <c r="WU48" s="420"/>
      <c r="WV48" s="420">
        <v>0</v>
      </c>
      <c r="WW48" s="420">
        <v>0</v>
      </c>
      <c r="WX48" s="420">
        <v>0</v>
      </c>
      <c r="WY48" s="420">
        <v>0</v>
      </c>
      <c r="WZ48" s="420">
        <v>0</v>
      </c>
      <c r="XA48" s="420">
        <v>0</v>
      </c>
      <c r="XB48" s="420">
        <v>0</v>
      </c>
      <c r="XC48" s="420">
        <v>0</v>
      </c>
      <c r="XD48" s="420">
        <v>0</v>
      </c>
      <c r="XE48" s="420">
        <v>0</v>
      </c>
      <c r="XF48" s="420">
        <v>0</v>
      </c>
      <c r="XG48" s="420">
        <v>0</v>
      </c>
      <c r="XH48" s="420">
        <v>0</v>
      </c>
      <c r="XI48" s="420">
        <v>0</v>
      </c>
      <c r="XJ48" s="420">
        <v>0</v>
      </c>
      <c r="XK48" s="420">
        <v>0</v>
      </c>
      <c r="XL48" s="420">
        <v>0</v>
      </c>
      <c r="XM48" s="420">
        <v>0</v>
      </c>
      <c r="XN48" s="420">
        <v>0</v>
      </c>
      <c r="XO48" s="420">
        <v>0</v>
      </c>
      <c r="XP48" s="420">
        <v>0</v>
      </c>
      <c r="XQ48" s="420">
        <v>0</v>
      </c>
      <c r="XR48" s="420">
        <v>0</v>
      </c>
      <c r="XS48" s="420">
        <v>0</v>
      </c>
      <c r="XT48" s="420">
        <v>0</v>
      </c>
      <c r="XU48" s="420">
        <v>0</v>
      </c>
      <c r="XV48" s="420">
        <v>0</v>
      </c>
      <c r="XW48" s="420">
        <v>0</v>
      </c>
      <c r="XX48" s="420">
        <v>0</v>
      </c>
      <c r="XY48" s="420">
        <v>0</v>
      </c>
      <c r="XZ48" s="420"/>
      <c r="YA48" s="420">
        <v>0</v>
      </c>
      <c r="YB48" s="420">
        <v>0</v>
      </c>
      <c r="YC48" s="420">
        <v>0</v>
      </c>
      <c r="YD48" s="420">
        <v>0</v>
      </c>
      <c r="YE48" s="420">
        <v>0</v>
      </c>
      <c r="YF48" s="420">
        <v>0</v>
      </c>
      <c r="YG48" s="420">
        <v>0</v>
      </c>
      <c r="YH48" s="420">
        <v>0</v>
      </c>
      <c r="YI48" s="420">
        <v>0</v>
      </c>
      <c r="YJ48" s="420">
        <v>0</v>
      </c>
      <c r="YK48" s="420">
        <v>0</v>
      </c>
      <c r="YL48" s="420">
        <v>0</v>
      </c>
      <c r="YM48" s="420">
        <v>0</v>
      </c>
      <c r="YN48" s="420">
        <v>0</v>
      </c>
      <c r="YO48" s="420">
        <v>0</v>
      </c>
      <c r="YP48" s="420">
        <v>0</v>
      </c>
      <c r="YQ48" s="420">
        <v>0</v>
      </c>
      <c r="YR48" s="420">
        <v>0</v>
      </c>
      <c r="YS48" s="420">
        <v>0</v>
      </c>
      <c r="YT48" s="420">
        <v>0</v>
      </c>
      <c r="YU48" s="420">
        <v>0</v>
      </c>
      <c r="YV48" s="420">
        <v>0</v>
      </c>
      <c r="YW48" s="420">
        <v>0</v>
      </c>
      <c r="YX48" s="420">
        <v>0</v>
      </c>
      <c r="YY48" s="420">
        <v>0</v>
      </c>
      <c r="YZ48" s="420">
        <v>0</v>
      </c>
      <c r="ZA48" s="420">
        <v>0</v>
      </c>
      <c r="ZB48" s="420">
        <v>0</v>
      </c>
      <c r="ZC48" s="420">
        <v>0</v>
      </c>
      <c r="ZD48" s="420">
        <v>0</v>
      </c>
      <c r="ZE48" s="420"/>
      <c r="ZF48" s="420">
        <v>0</v>
      </c>
      <c r="ZG48" s="420">
        <v>0</v>
      </c>
      <c r="ZH48" s="420">
        <v>0</v>
      </c>
      <c r="ZI48" s="420">
        <v>0</v>
      </c>
      <c r="ZJ48" s="420">
        <v>0</v>
      </c>
      <c r="ZK48" s="420">
        <v>0</v>
      </c>
      <c r="ZL48" s="420">
        <v>0</v>
      </c>
      <c r="ZM48" s="420">
        <v>0</v>
      </c>
      <c r="ZN48" s="420">
        <v>0</v>
      </c>
      <c r="ZO48" s="420">
        <v>0</v>
      </c>
      <c r="ZP48" s="420">
        <v>0</v>
      </c>
      <c r="ZQ48" s="420">
        <v>0</v>
      </c>
      <c r="ZR48" s="420">
        <v>0</v>
      </c>
      <c r="ZS48" s="420">
        <v>0</v>
      </c>
      <c r="ZT48" s="420">
        <v>0</v>
      </c>
      <c r="ZU48" s="420">
        <v>0</v>
      </c>
      <c r="ZV48" s="420">
        <v>0</v>
      </c>
      <c r="ZW48" s="420">
        <v>0</v>
      </c>
      <c r="ZX48" s="420">
        <v>0</v>
      </c>
      <c r="ZY48" s="420">
        <v>0</v>
      </c>
      <c r="ZZ48" s="420">
        <v>0</v>
      </c>
      <c r="AAA48" s="420">
        <v>0</v>
      </c>
      <c r="AAB48" s="420">
        <v>0</v>
      </c>
      <c r="AAC48" s="420">
        <v>0</v>
      </c>
      <c r="AAD48" s="420">
        <v>0</v>
      </c>
      <c r="AAE48" s="420">
        <v>0</v>
      </c>
      <c r="AAF48" s="420">
        <v>0</v>
      </c>
      <c r="AAG48" s="420">
        <v>0</v>
      </c>
      <c r="AAH48" s="420">
        <v>0</v>
      </c>
      <c r="AAI48" s="420">
        <v>0</v>
      </c>
      <c r="AAJ48" s="420"/>
      <c r="AAK48" s="420">
        <v>0</v>
      </c>
      <c r="AAL48" s="420">
        <v>0</v>
      </c>
      <c r="AAM48" s="420">
        <v>0</v>
      </c>
      <c r="AAN48" s="420">
        <v>0</v>
      </c>
      <c r="AAO48" s="420">
        <v>0</v>
      </c>
      <c r="AAP48" s="420">
        <v>0</v>
      </c>
      <c r="AAQ48" s="420">
        <v>0</v>
      </c>
      <c r="AAR48" s="420">
        <v>0</v>
      </c>
      <c r="AAS48" s="420">
        <v>6.0950724864302854</v>
      </c>
      <c r="AAT48" s="420">
        <v>18.15521098983605</v>
      </c>
      <c r="AAU48" s="420">
        <v>34.710086147797988</v>
      </c>
      <c r="AAV48" s="420">
        <v>57.537226621861976</v>
      </c>
      <c r="AAW48" s="420">
        <v>89.141685568582261</v>
      </c>
      <c r="AAX48" s="420">
        <v>133.06007100610884</v>
      </c>
      <c r="AAY48" s="420">
        <v>194.29328969797785</v>
      </c>
      <c r="AAZ48" s="420">
        <v>279.92294490378339</v>
      </c>
      <c r="ABA48" s="420">
        <v>399.9899012259616</v>
      </c>
      <c r="ABB48" s="420">
        <v>562.65217767418289</v>
      </c>
      <c r="ABC48" s="420">
        <v>788.29294412934087</v>
      </c>
      <c r="ABD48" s="420">
        <v>1107.1880064300851</v>
      </c>
      <c r="ABE48" s="420">
        <v>1558.5625859342413</v>
      </c>
      <c r="ABF48" s="420">
        <v>2198.3190859376646</v>
      </c>
      <c r="ABG48" s="420">
        <v>3106.1751835617588</v>
      </c>
      <c r="ABH48" s="420">
        <v>4395.8699816588105</v>
      </c>
      <c r="ABI48" s="420">
        <v>5329.0613764645868</v>
      </c>
      <c r="ABJ48" s="420">
        <v>5208.9944201424078</v>
      </c>
      <c r="ABK48" s="420">
        <v>5040.2370712077573</v>
      </c>
      <c r="ABL48" s="420">
        <v>4802.5361662491941</v>
      </c>
      <c r="ABM48" s="420">
        <v>4467.0862287904874</v>
      </c>
      <c r="ABN48" s="420">
        <v>3992.8845088122662</v>
      </c>
      <c r="ABQ48" s="344"/>
      <c r="ABR48" s="344"/>
      <c r="ABS48" s="344"/>
      <c r="ABT48" s="344"/>
      <c r="ABU48" s="344"/>
      <c r="ABV48" s="344"/>
      <c r="ABW48" s="344"/>
      <c r="ABX48" s="344"/>
      <c r="ABY48" s="344"/>
      <c r="ABZ48" s="344"/>
      <c r="ACA48" s="344"/>
    </row>
    <row r="49" spans="4:755" hidden="1" outlineLevel="1" x14ac:dyDescent="0.25">
      <c r="D49" s="431" t="b">
        <v>0</v>
      </c>
      <c r="E49" s="416"/>
      <c r="F49" s="417">
        <v>479</v>
      </c>
      <c r="G49" s="417">
        <v>22013367</v>
      </c>
      <c r="H49" s="417" t="s">
        <v>1756</v>
      </c>
      <c r="I49" s="417" t="s">
        <v>253</v>
      </c>
      <c r="J49" s="417">
        <v>11</v>
      </c>
      <c r="K49" s="417" t="s">
        <v>316</v>
      </c>
      <c r="L49" s="417" t="s">
        <v>317</v>
      </c>
      <c r="M49" s="417" t="s">
        <v>318</v>
      </c>
      <c r="N49" s="417" t="s">
        <v>319</v>
      </c>
      <c r="O49" s="417" t="s">
        <v>320</v>
      </c>
      <c r="P49" s="417" t="s">
        <v>321</v>
      </c>
      <c r="Q49" s="417" t="s">
        <v>322</v>
      </c>
      <c r="R49" s="417" t="s">
        <v>296</v>
      </c>
      <c r="S49" s="418"/>
      <c r="T49" s="417">
        <v>0</v>
      </c>
      <c r="U49" s="417">
        <v>1</v>
      </c>
      <c r="V49" s="418"/>
      <c r="W49" s="419">
        <v>1.4709459425965061</v>
      </c>
      <c r="X49" s="417">
        <v>5.1679359468684138E-3</v>
      </c>
      <c r="Y49" s="417">
        <v>0</v>
      </c>
      <c r="Z49" s="417">
        <v>5.1679359468684138E-3</v>
      </c>
      <c r="AA49" s="420">
        <v>14.211823853888138</v>
      </c>
      <c r="AB49" s="420">
        <v>0</v>
      </c>
      <c r="AC49" s="420">
        <v>14.211823853888138</v>
      </c>
      <c r="AD49" s="420">
        <v>14.669785778608313</v>
      </c>
      <c r="AE49" s="420">
        <v>2.0676911723420526</v>
      </c>
      <c r="AF49" s="420">
        <v>0</v>
      </c>
      <c r="AG49" s="418"/>
      <c r="AH49" s="419">
        <v>4.8785757784882637</v>
      </c>
      <c r="AI49" s="417">
        <v>8.1995058065237221E-3</v>
      </c>
      <c r="AJ49" s="417">
        <v>0</v>
      </c>
      <c r="AK49" s="417">
        <v>8.1995058065237221E-3</v>
      </c>
      <c r="AL49" s="420">
        <v>22.548640967940237</v>
      </c>
      <c r="AM49" s="420">
        <v>0</v>
      </c>
      <c r="AN49" s="420">
        <v>22.548640967940237</v>
      </c>
      <c r="AO49" s="420">
        <v>23.275248553544174</v>
      </c>
      <c r="AP49" s="420">
        <v>3.2806222731901413</v>
      </c>
      <c r="AQ49" s="420">
        <v>0</v>
      </c>
      <c r="AR49" s="418"/>
      <c r="AS49" s="417">
        <v>5.1679359468684138E-3</v>
      </c>
      <c r="AT49" s="421">
        <v>0</v>
      </c>
      <c r="AU49" s="417">
        <v>5.1679359468684138E-3</v>
      </c>
      <c r="AV49" s="420">
        <v>14.211823853888138</v>
      </c>
      <c r="AW49" s="420">
        <v>0</v>
      </c>
      <c r="AX49" s="420">
        <v>14.211823853888138</v>
      </c>
      <c r="AY49" s="420">
        <v>14.669785778608313</v>
      </c>
      <c r="AZ49" s="420">
        <v>2.0676911723420526</v>
      </c>
      <c r="BA49" s="420">
        <v>0</v>
      </c>
      <c r="BB49" s="418"/>
      <c r="BC49" s="420">
        <v>30.949300804838501</v>
      </c>
      <c r="BD49" s="420">
        <v>49.104511794674551</v>
      </c>
      <c r="BE49" s="420">
        <v>30.949300804838501</v>
      </c>
      <c r="BF49" s="420">
        <v>18.15521098983605</v>
      </c>
      <c r="BG49" s="420"/>
      <c r="BH49" s="422">
        <v>0.11989476363991852</v>
      </c>
      <c r="BI49" s="420"/>
      <c r="BJ49" s="423">
        <v>1.6583123951777001</v>
      </c>
      <c r="BK49" s="423">
        <v>1.86954525000811</v>
      </c>
      <c r="BL49" s="423">
        <v>2.10768456654595</v>
      </c>
      <c r="BM49" s="423">
        <v>2.3761576415637542</v>
      </c>
      <c r="BN49" s="423">
        <v>2.6788283347420569</v>
      </c>
      <c r="BO49" s="423">
        <v>3.0200526772686183</v>
      </c>
      <c r="BP49" s="423">
        <v>3.4047415637611507</v>
      </c>
      <c r="BQ49" s="423">
        <v>3.8384314297745781</v>
      </c>
      <c r="BR49" s="423">
        <v>4.3273639320822479</v>
      </c>
      <c r="BS49" s="423">
        <v>4.8785757784882637</v>
      </c>
      <c r="BT49" s="423">
        <v>5.4999999999999991</v>
      </c>
      <c r="BU49" s="423">
        <v>6.2005801228680815</v>
      </c>
      <c r="BV49" s="423">
        <v>6.9903988836557733</v>
      </c>
      <c r="BW49" s="423">
        <v>7.8808233398027667</v>
      </c>
      <c r="BX49" s="423">
        <v>8.8846684641119786</v>
      </c>
      <c r="BY49" s="423">
        <v>10.016381577608295</v>
      </c>
      <c r="BZ49" s="423">
        <v>11.29225027512364</v>
      </c>
      <c r="CA49" s="423">
        <v>12.730636836069689</v>
      </c>
      <c r="CB49" s="423">
        <v>14.352242494033801</v>
      </c>
      <c r="CC49" s="423">
        <v>16.180405368561569</v>
      </c>
      <c r="CD49" s="423">
        <v>18.2414363469547</v>
      </c>
      <c r="CE49" s="423">
        <v>20.564997750089205</v>
      </c>
      <c r="CF49" s="423">
        <v>23.184530232005454</v>
      </c>
      <c r="CG49" s="423">
        <v>26.137734057201293</v>
      </c>
      <c r="CH49" s="423">
        <v>28</v>
      </c>
      <c r="CI49" s="423">
        <v>28</v>
      </c>
      <c r="CJ49" s="423">
        <v>28</v>
      </c>
      <c r="CK49" s="423">
        <v>28</v>
      </c>
      <c r="CL49" s="423">
        <v>28</v>
      </c>
      <c r="CM49" s="423">
        <v>28</v>
      </c>
      <c r="CN49" s="420"/>
      <c r="CO49" s="417">
        <v>5.1679359468684138E-3</v>
      </c>
      <c r="CP49" s="417">
        <v>5.1679359468684138E-3</v>
      </c>
      <c r="CQ49" s="417">
        <v>5.1679359468684138E-3</v>
      </c>
      <c r="CR49" s="417">
        <v>5.1679359468684138E-3</v>
      </c>
      <c r="CS49" s="417">
        <v>5.1679359468684138E-3</v>
      </c>
      <c r="CT49" s="417">
        <v>5.1679359468684138E-3</v>
      </c>
      <c r="CU49" s="417">
        <v>5.1679359468684138E-3</v>
      </c>
      <c r="CV49" s="417">
        <v>5.1679359468684138E-3</v>
      </c>
      <c r="CW49" s="417">
        <v>6.1856954238924408E-3</v>
      </c>
      <c r="CX49" s="417">
        <v>8.1995058065237221E-3</v>
      </c>
      <c r="CY49" s="417">
        <v>1.0963850466981291E-2</v>
      </c>
      <c r="CZ49" s="417">
        <v>1.4775542387390921E-2</v>
      </c>
      <c r="DA49" s="417">
        <v>2.0052877100120468E-2</v>
      </c>
      <c r="DB49" s="417">
        <v>2.7386399891547557E-2</v>
      </c>
      <c r="DC49" s="417">
        <v>3.7611165679170527E-2</v>
      </c>
      <c r="DD49" s="417">
        <v>5.1909665540170527E-2</v>
      </c>
      <c r="DE49" s="417">
        <v>7.195853008548711E-2</v>
      </c>
      <c r="DF49" s="417">
        <v>0.10013775052594555</v>
      </c>
      <c r="DG49" s="417">
        <v>0.1398292142874295</v>
      </c>
      <c r="DH49" s="417">
        <v>0.19584288002738662</v>
      </c>
      <c r="DI49" s="417">
        <v>0.27502541569097583</v>
      </c>
      <c r="DJ49" s="417">
        <v>0.3871297393059403</v>
      </c>
      <c r="DK49" s="417">
        <v>0.54605770977425139</v>
      </c>
      <c r="DL49" s="417">
        <v>0.77163661714987963</v>
      </c>
      <c r="DM49" s="417">
        <v>0.94176007037367371</v>
      </c>
      <c r="DN49" s="417">
        <v>0.94176007037367371</v>
      </c>
      <c r="DO49" s="417">
        <v>0.94176007037367371</v>
      </c>
      <c r="DP49" s="417">
        <v>0.94176007037367371</v>
      </c>
      <c r="DQ49" s="417">
        <v>0.94176007037367371</v>
      </c>
      <c r="DR49" s="417">
        <v>0.94176007037367371</v>
      </c>
      <c r="DS49" s="424"/>
      <c r="DT49" s="425">
        <v>0</v>
      </c>
      <c r="DU49" s="425">
        <v>0</v>
      </c>
      <c r="DV49" s="425">
        <v>0</v>
      </c>
      <c r="DW49" s="425">
        <v>0</v>
      </c>
      <c r="DX49" s="425">
        <v>0</v>
      </c>
      <c r="DY49" s="425">
        <v>0</v>
      </c>
      <c r="DZ49" s="425">
        <v>0</v>
      </c>
      <c r="EA49" s="425">
        <v>0</v>
      </c>
      <c r="EB49" s="425">
        <v>0</v>
      </c>
      <c r="EC49" s="425">
        <v>0</v>
      </c>
      <c r="ED49" s="425">
        <v>0</v>
      </c>
      <c r="EE49" s="425">
        <v>0</v>
      </c>
      <c r="EF49" s="425">
        <v>0</v>
      </c>
      <c r="EG49" s="425">
        <v>0</v>
      </c>
      <c r="EH49" s="425">
        <v>0</v>
      </c>
      <c r="EI49" s="425">
        <v>0</v>
      </c>
      <c r="EJ49" s="425">
        <v>0</v>
      </c>
      <c r="EK49" s="425">
        <v>0</v>
      </c>
      <c r="EL49" s="425">
        <v>0</v>
      </c>
      <c r="EM49" s="425">
        <v>0</v>
      </c>
      <c r="EN49" s="425">
        <v>0</v>
      </c>
      <c r="EO49" s="425">
        <v>0</v>
      </c>
      <c r="EP49" s="425">
        <v>0</v>
      </c>
      <c r="EQ49" s="425">
        <v>0</v>
      </c>
      <c r="ER49" s="425">
        <v>0</v>
      </c>
      <c r="ES49" s="425">
        <v>0</v>
      </c>
      <c r="ET49" s="425">
        <v>0</v>
      </c>
      <c r="EU49" s="425">
        <v>0</v>
      </c>
      <c r="EV49" s="425">
        <v>0</v>
      </c>
      <c r="EW49" s="425">
        <v>0</v>
      </c>
      <c r="EX49" s="420"/>
      <c r="EY49" s="420">
        <v>30.949300804838504</v>
      </c>
      <c r="EZ49" s="420">
        <v>30.949300804838504</v>
      </c>
      <c r="FA49" s="420">
        <v>30.949300804838504</v>
      </c>
      <c r="FB49" s="420">
        <v>30.949300804838504</v>
      </c>
      <c r="FC49" s="420">
        <v>30.949300804838504</v>
      </c>
      <c r="FD49" s="420">
        <v>30.949300804838504</v>
      </c>
      <c r="FE49" s="420">
        <v>30.949300804838504</v>
      </c>
      <c r="FF49" s="420">
        <v>30.949300804838504</v>
      </c>
      <c r="FG49" s="420">
        <v>37.044373291268798</v>
      </c>
      <c r="FH49" s="420">
        <v>49.104511794674551</v>
      </c>
      <c r="FI49" s="420">
        <v>65.659386952636495</v>
      </c>
      <c r="FJ49" s="420">
        <v>88.486527426700491</v>
      </c>
      <c r="FK49" s="420">
        <v>120.09098637342076</v>
      </c>
      <c r="FL49" s="420">
        <v>164.00937181094736</v>
      </c>
      <c r="FM49" s="420">
        <v>225.24259050281637</v>
      </c>
      <c r="FN49" s="420">
        <v>310.87224570862196</v>
      </c>
      <c r="FO49" s="420">
        <v>430.93920203080017</v>
      </c>
      <c r="FP49" s="420">
        <v>599.69655096545182</v>
      </c>
      <c r="FQ49" s="420">
        <v>837.3974559240155</v>
      </c>
      <c r="FR49" s="420">
        <v>1172.8473933827217</v>
      </c>
      <c r="FS49" s="420">
        <v>1647.0491133609423</v>
      </c>
      <c r="FT49" s="420">
        <v>2318.410072311086</v>
      </c>
      <c r="FU49" s="420">
        <v>3270.1845553727062</v>
      </c>
      <c r="FV49" s="420">
        <v>4621.1125721616272</v>
      </c>
      <c r="FW49" s="420">
        <v>5639.9336221732092</v>
      </c>
      <c r="FX49" s="420">
        <v>5639.9336221732092</v>
      </c>
      <c r="FY49" s="420">
        <v>5639.9336221732092</v>
      </c>
      <c r="FZ49" s="420">
        <v>5639.9336221732092</v>
      </c>
      <c r="GA49" s="420">
        <v>5639.9336221732092</v>
      </c>
      <c r="GB49" s="420">
        <v>5639.9336221732092</v>
      </c>
      <c r="GC49" s="420"/>
      <c r="GD49" s="420">
        <v>30.949300804838504</v>
      </c>
      <c r="GE49" s="420">
        <v>30.949300804838504</v>
      </c>
      <c r="GF49" s="420">
        <v>30.949300804838504</v>
      </c>
      <c r="GG49" s="420">
        <v>30.949300804838504</v>
      </c>
      <c r="GH49" s="420">
        <v>30.949300804838504</v>
      </c>
      <c r="GI49" s="420">
        <v>30.949300804838504</v>
      </c>
      <c r="GJ49" s="420">
        <v>30.949300804838504</v>
      </c>
      <c r="GK49" s="420">
        <v>30.949300804838504</v>
      </c>
      <c r="GL49" s="420">
        <v>30.949300804838504</v>
      </c>
      <c r="GM49" s="420">
        <v>30.949300804838504</v>
      </c>
      <c r="GN49" s="420">
        <v>30.949300804838504</v>
      </c>
      <c r="GO49" s="420">
        <v>30.949300804838504</v>
      </c>
      <c r="GP49" s="420">
        <v>30.949300804838504</v>
      </c>
      <c r="GQ49" s="420">
        <v>30.949300804838504</v>
      </c>
      <c r="GR49" s="420">
        <v>30.949300804838504</v>
      </c>
      <c r="GS49" s="420">
        <v>30.949300804838504</v>
      </c>
      <c r="GT49" s="420">
        <v>30.949300804838504</v>
      </c>
      <c r="GU49" s="420">
        <v>37.044373291268776</v>
      </c>
      <c r="GV49" s="420">
        <v>49.104511794674572</v>
      </c>
      <c r="GW49" s="420">
        <v>65.659386952636538</v>
      </c>
      <c r="GX49" s="420">
        <v>88.486527426700604</v>
      </c>
      <c r="GY49" s="420">
        <v>120.09098637342085</v>
      </c>
      <c r="GZ49" s="420">
        <v>164.00937181094736</v>
      </c>
      <c r="HA49" s="420">
        <v>225.24259050281671</v>
      </c>
      <c r="HB49" s="420">
        <v>310.87224570862207</v>
      </c>
      <c r="HC49" s="420">
        <v>430.93920203080103</v>
      </c>
      <c r="HD49" s="420">
        <v>599.69655096545193</v>
      </c>
      <c r="HE49" s="420">
        <v>837.39745592401584</v>
      </c>
      <c r="HF49" s="420">
        <v>1172.8473933827224</v>
      </c>
      <c r="HG49" s="420">
        <v>1647.0491133609432</v>
      </c>
      <c r="HH49" s="420"/>
      <c r="HI49" s="420">
        <v>14.211823853888138</v>
      </c>
      <c r="HJ49" s="420">
        <v>14.211823853888138</v>
      </c>
      <c r="HK49" s="420">
        <v>14.211823853888138</v>
      </c>
      <c r="HL49" s="420">
        <v>14.211823853888138</v>
      </c>
      <c r="HM49" s="420">
        <v>14.211823853888138</v>
      </c>
      <c r="HN49" s="420">
        <v>14.211823853888138</v>
      </c>
      <c r="HO49" s="420">
        <v>14.211823853888138</v>
      </c>
      <c r="HP49" s="420">
        <v>14.211823853888138</v>
      </c>
      <c r="HQ49" s="420">
        <v>17.010662415704211</v>
      </c>
      <c r="HR49" s="420">
        <v>22.548640967940237</v>
      </c>
      <c r="HS49" s="420">
        <v>30.15058878419855</v>
      </c>
      <c r="HT49" s="420">
        <v>40.632741565325034</v>
      </c>
      <c r="HU49" s="420">
        <v>55.145412025331289</v>
      </c>
      <c r="HV49" s="420">
        <v>75.312599701755786</v>
      </c>
      <c r="HW49" s="420">
        <v>103.43070561771896</v>
      </c>
      <c r="HX49" s="420">
        <v>142.75158023546894</v>
      </c>
      <c r="HY49" s="420">
        <v>197.88595773508956</v>
      </c>
      <c r="HZ49" s="420">
        <v>275.37881394635025</v>
      </c>
      <c r="IA49" s="420">
        <v>384.53033929043113</v>
      </c>
      <c r="IB49" s="420">
        <v>538.56792007531317</v>
      </c>
      <c r="IC49" s="420">
        <v>756.31989315018347</v>
      </c>
      <c r="ID49" s="420">
        <v>1064.6067830913357</v>
      </c>
      <c r="IE49" s="420">
        <v>1501.6587018791913</v>
      </c>
      <c r="IF49" s="420">
        <v>2122.0006971621692</v>
      </c>
      <c r="IG49" s="420">
        <v>2589.8401935276029</v>
      </c>
      <c r="IH49" s="420">
        <v>2589.8401935276029</v>
      </c>
      <c r="II49" s="420">
        <v>2589.8401935276029</v>
      </c>
      <c r="IJ49" s="420">
        <v>2589.8401935276029</v>
      </c>
      <c r="IK49" s="420">
        <v>2589.8401935276029</v>
      </c>
      <c r="IL49" s="420">
        <v>2589.8401935276029</v>
      </c>
      <c r="IM49" s="420"/>
      <c r="IN49" s="420">
        <v>14.211823853888138</v>
      </c>
      <c r="IO49" s="420">
        <v>14.211823853888138</v>
      </c>
      <c r="IP49" s="420">
        <v>14.211823853888138</v>
      </c>
      <c r="IQ49" s="420">
        <v>14.211823853888138</v>
      </c>
      <c r="IR49" s="420">
        <v>14.211823853888138</v>
      </c>
      <c r="IS49" s="420">
        <v>14.211823853888138</v>
      </c>
      <c r="IT49" s="420">
        <v>14.211823853888138</v>
      </c>
      <c r="IU49" s="420">
        <v>14.211823853888138</v>
      </c>
      <c r="IV49" s="420">
        <v>14.211823853888138</v>
      </c>
      <c r="IW49" s="420">
        <v>14.211823853888138</v>
      </c>
      <c r="IX49" s="420">
        <v>14.211823853888138</v>
      </c>
      <c r="IY49" s="420">
        <v>14.211823853888138</v>
      </c>
      <c r="IZ49" s="420">
        <v>14.211823853888138</v>
      </c>
      <c r="JA49" s="420">
        <v>14.211823853888138</v>
      </c>
      <c r="JB49" s="420">
        <v>14.211823853888138</v>
      </c>
      <c r="JC49" s="420">
        <v>14.211823853888138</v>
      </c>
      <c r="JD49" s="420">
        <v>14.211823853888138</v>
      </c>
      <c r="JE49" s="420">
        <v>17.010662415704203</v>
      </c>
      <c r="JF49" s="420">
        <v>22.548640967940244</v>
      </c>
      <c r="JG49" s="420">
        <v>30.150588784198568</v>
      </c>
      <c r="JH49" s="420">
        <v>40.632741565325084</v>
      </c>
      <c r="JI49" s="420">
        <v>55.145412025331325</v>
      </c>
      <c r="JJ49" s="420">
        <v>75.312599701755786</v>
      </c>
      <c r="JK49" s="420">
        <v>103.4307056177191</v>
      </c>
      <c r="JL49" s="420">
        <v>142.75158023546899</v>
      </c>
      <c r="JM49" s="420">
        <v>197.88595773508993</v>
      </c>
      <c r="JN49" s="420">
        <v>275.37881394635036</v>
      </c>
      <c r="JO49" s="420">
        <v>384.5303392904313</v>
      </c>
      <c r="JP49" s="420">
        <v>538.56792007531351</v>
      </c>
      <c r="JQ49" s="420">
        <v>756.31989315018393</v>
      </c>
      <c r="JR49" s="420"/>
      <c r="JS49" s="420">
        <v>0</v>
      </c>
      <c r="JT49" s="420">
        <v>0</v>
      </c>
      <c r="JU49" s="420">
        <v>0</v>
      </c>
      <c r="JV49" s="420">
        <v>0</v>
      </c>
      <c r="JW49" s="420">
        <v>0</v>
      </c>
      <c r="JX49" s="420">
        <v>0</v>
      </c>
      <c r="JY49" s="420">
        <v>0</v>
      </c>
      <c r="JZ49" s="420">
        <v>0</v>
      </c>
      <c r="KA49" s="420">
        <v>2.7988385618160727</v>
      </c>
      <c r="KB49" s="420">
        <v>8.3368171140520992</v>
      </c>
      <c r="KC49" s="420">
        <v>15.938764930310413</v>
      </c>
      <c r="KD49" s="420">
        <v>26.420917711436896</v>
      </c>
      <c r="KE49" s="420">
        <v>40.933588171443148</v>
      </c>
      <c r="KF49" s="420">
        <v>61.100775847867652</v>
      </c>
      <c r="KG49" s="420">
        <v>89.218881763830822</v>
      </c>
      <c r="KH49" s="420">
        <v>128.53975638158079</v>
      </c>
      <c r="KI49" s="420">
        <v>183.67413388120141</v>
      </c>
      <c r="KJ49" s="420">
        <v>258.36815153064606</v>
      </c>
      <c r="KK49" s="420">
        <v>361.9816983224909</v>
      </c>
      <c r="KL49" s="420">
        <v>508.41733129111458</v>
      </c>
      <c r="KM49" s="420">
        <v>715.68715158485838</v>
      </c>
      <c r="KN49" s="420">
        <v>1009.4613710660044</v>
      </c>
      <c r="KO49" s="420">
        <v>1426.3461021774356</v>
      </c>
      <c r="KP49" s="420">
        <v>2018.5699915444502</v>
      </c>
      <c r="KQ49" s="420">
        <v>2447.0886132921337</v>
      </c>
      <c r="KR49" s="420">
        <v>2391.9542357925129</v>
      </c>
      <c r="KS49" s="420">
        <v>2314.4613795812525</v>
      </c>
      <c r="KT49" s="420">
        <v>2205.3098542371717</v>
      </c>
      <c r="KU49" s="420">
        <v>2051.2722734522895</v>
      </c>
      <c r="KV49" s="420">
        <v>1833.5203003774191</v>
      </c>
      <c r="KW49" s="420"/>
      <c r="KX49" s="420">
        <v>0</v>
      </c>
      <c r="KY49" s="420">
        <v>0</v>
      </c>
      <c r="KZ49" s="420">
        <v>0</v>
      </c>
      <c r="LA49" s="420">
        <v>0</v>
      </c>
      <c r="LB49" s="420">
        <v>0</v>
      </c>
      <c r="LC49" s="420">
        <v>0</v>
      </c>
      <c r="LD49" s="420">
        <v>0</v>
      </c>
      <c r="LE49" s="420">
        <v>0</v>
      </c>
      <c r="LF49" s="420">
        <v>0</v>
      </c>
      <c r="LG49" s="420">
        <v>0</v>
      </c>
      <c r="LH49" s="420">
        <v>0</v>
      </c>
      <c r="LI49" s="420">
        <v>0</v>
      </c>
      <c r="LJ49" s="420">
        <v>0</v>
      </c>
      <c r="LK49" s="420">
        <v>0</v>
      </c>
      <c r="LL49" s="420">
        <v>0</v>
      </c>
      <c r="LM49" s="420">
        <v>0</v>
      </c>
      <c r="LN49" s="420">
        <v>0</v>
      </c>
      <c r="LO49" s="420">
        <v>0</v>
      </c>
      <c r="LP49" s="420">
        <v>0</v>
      </c>
      <c r="LQ49" s="420">
        <v>0</v>
      </c>
      <c r="LR49" s="420">
        <v>0</v>
      </c>
      <c r="LS49" s="420">
        <v>0</v>
      </c>
      <c r="LT49" s="420">
        <v>0</v>
      </c>
      <c r="LU49" s="420">
        <v>0</v>
      </c>
      <c r="LV49" s="420">
        <v>0</v>
      </c>
      <c r="LW49" s="420">
        <v>0</v>
      </c>
      <c r="LX49" s="420">
        <v>0</v>
      </c>
      <c r="LY49" s="420">
        <v>0</v>
      </c>
      <c r="LZ49" s="420">
        <v>0</v>
      </c>
      <c r="MA49" s="420">
        <v>0</v>
      </c>
      <c r="MB49" s="420"/>
      <c r="MC49" s="426">
        <v>0</v>
      </c>
      <c r="MD49" s="426">
        <v>0</v>
      </c>
      <c r="ME49" s="426">
        <v>0</v>
      </c>
      <c r="MF49" s="426">
        <v>0</v>
      </c>
      <c r="MG49" s="426">
        <v>0</v>
      </c>
      <c r="MH49" s="426">
        <v>0</v>
      </c>
      <c r="MI49" s="426">
        <v>0</v>
      </c>
      <c r="MJ49" s="426">
        <v>0</v>
      </c>
      <c r="MK49" s="426">
        <v>0</v>
      </c>
      <c r="ML49" s="426">
        <v>0</v>
      </c>
      <c r="MM49" s="426">
        <v>0</v>
      </c>
      <c r="MN49" s="426">
        <v>0</v>
      </c>
      <c r="MO49" s="426">
        <v>0</v>
      </c>
      <c r="MP49" s="426">
        <v>0</v>
      </c>
      <c r="MQ49" s="426">
        <v>0</v>
      </c>
      <c r="MR49" s="426">
        <v>0</v>
      </c>
      <c r="MS49" s="426">
        <v>0</v>
      </c>
      <c r="MT49" s="426">
        <v>0</v>
      </c>
      <c r="MU49" s="426">
        <v>0</v>
      </c>
      <c r="MV49" s="426">
        <v>0</v>
      </c>
      <c r="MW49" s="426">
        <v>0</v>
      </c>
      <c r="MX49" s="426">
        <v>0</v>
      </c>
      <c r="MY49" s="426">
        <v>0</v>
      </c>
      <c r="MZ49" s="426">
        <v>0</v>
      </c>
      <c r="NA49" s="426">
        <v>0</v>
      </c>
      <c r="NB49" s="426">
        <v>0</v>
      </c>
      <c r="NC49" s="426">
        <v>0</v>
      </c>
      <c r="ND49" s="426">
        <v>0</v>
      </c>
      <c r="NE49" s="426">
        <v>0</v>
      </c>
      <c r="NF49" s="426">
        <v>0</v>
      </c>
      <c r="NG49" s="420"/>
      <c r="NH49" s="420">
        <v>0</v>
      </c>
      <c r="NI49" s="420">
        <v>0</v>
      </c>
      <c r="NJ49" s="420">
        <v>0</v>
      </c>
      <c r="NK49" s="420">
        <v>0</v>
      </c>
      <c r="NL49" s="420">
        <v>0</v>
      </c>
      <c r="NM49" s="420">
        <v>0</v>
      </c>
      <c r="NN49" s="420">
        <v>0</v>
      </c>
      <c r="NO49" s="420">
        <v>0</v>
      </c>
      <c r="NP49" s="420">
        <v>0</v>
      </c>
      <c r="NQ49" s="420">
        <v>0</v>
      </c>
      <c r="NR49" s="420">
        <v>0</v>
      </c>
      <c r="NS49" s="420">
        <v>0</v>
      </c>
      <c r="NT49" s="420">
        <v>0</v>
      </c>
      <c r="NU49" s="420">
        <v>0</v>
      </c>
      <c r="NV49" s="420">
        <v>0</v>
      </c>
      <c r="NW49" s="420">
        <v>0</v>
      </c>
      <c r="NX49" s="420">
        <v>0</v>
      </c>
      <c r="NY49" s="420">
        <v>0</v>
      </c>
      <c r="NZ49" s="420">
        <v>0</v>
      </c>
      <c r="OA49" s="420">
        <v>0</v>
      </c>
      <c r="OB49" s="420">
        <v>0</v>
      </c>
      <c r="OC49" s="420">
        <v>0</v>
      </c>
      <c r="OD49" s="420">
        <v>0</v>
      </c>
      <c r="OE49" s="420">
        <v>0</v>
      </c>
      <c r="OF49" s="420">
        <v>0</v>
      </c>
      <c r="OG49" s="420">
        <v>0</v>
      </c>
      <c r="OH49" s="420">
        <v>0</v>
      </c>
      <c r="OI49" s="420">
        <v>0</v>
      </c>
      <c r="OJ49" s="420">
        <v>0</v>
      </c>
      <c r="OK49" s="420">
        <v>0</v>
      </c>
      <c r="OL49" s="420"/>
      <c r="OM49" s="420">
        <v>0</v>
      </c>
      <c r="ON49" s="420">
        <v>0</v>
      </c>
      <c r="OO49" s="420">
        <v>0</v>
      </c>
      <c r="OP49" s="420">
        <v>0</v>
      </c>
      <c r="OQ49" s="420">
        <v>0</v>
      </c>
      <c r="OR49" s="420">
        <v>0</v>
      </c>
      <c r="OS49" s="420">
        <v>0</v>
      </c>
      <c r="OT49" s="420">
        <v>0</v>
      </c>
      <c r="OU49" s="420">
        <v>2.7988385618160727</v>
      </c>
      <c r="OV49" s="420">
        <v>8.3368171140520992</v>
      </c>
      <c r="OW49" s="420">
        <v>15.938764930310413</v>
      </c>
      <c r="OX49" s="420">
        <v>26.420917711436896</v>
      </c>
      <c r="OY49" s="420">
        <v>40.933588171443148</v>
      </c>
      <c r="OZ49" s="420">
        <v>61.100775847867652</v>
      </c>
      <c r="PA49" s="420">
        <v>89.218881763830822</v>
      </c>
      <c r="PB49" s="420">
        <v>128.53975638158079</v>
      </c>
      <c r="PC49" s="420">
        <v>183.67413388120141</v>
      </c>
      <c r="PD49" s="420">
        <v>258.36815153064606</v>
      </c>
      <c r="PE49" s="420">
        <v>361.9816983224909</v>
      </c>
      <c r="PF49" s="420">
        <v>508.41733129111458</v>
      </c>
      <c r="PG49" s="420">
        <v>715.68715158485838</v>
      </c>
      <c r="PH49" s="420">
        <v>1009.4613710660044</v>
      </c>
      <c r="PI49" s="420">
        <v>1426.3461021774356</v>
      </c>
      <c r="PJ49" s="420">
        <v>2018.5699915444502</v>
      </c>
      <c r="PK49" s="420">
        <v>2447.0886132921337</v>
      </c>
      <c r="PL49" s="420">
        <v>2391.9542357925129</v>
      </c>
      <c r="PM49" s="420">
        <v>2314.4613795812525</v>
      </c>
      <c r="PN49" s="420">
        <v>2205.3098542371717</v>
      </c>
      <c r="PO49" s="420">
        <v>2051.2722734522895</v>
      </c>
      <c r="PP49" s="420">
        <v>1833.5203003774191</v>
      </c>
      <c r="PQ49" s="420"/>
      <c r="PR49" s="420">
        <v>14.669785778608313</v>
      </c>
      <c r="PS49" s="420">
        <v>14.669785778608313</v>
      </c>
      <c r="PT49" s="420">
        <v>14.669785778608313</v>
      </c>
      <c r="PU49" s="420">
        <v>14.669785778608313</v>
      </c>
      <c r="PV49" s="420">
        <v>14.669785778608313</v>
      </c>
      <c r="PW49" s="420">
        <v>14.669785778608313</v>
      </c>
      <c r="PX49" s="420">
        <v>14.669785778608313</v>
      </c>
      <c r="PY49" s="420">
        <v>14.669785778608313</v>
      </c>
      <c r="PZ49" s="420">
        <v>17.558814136465212</v>
      </c>
      <c r="QA49" s="420">
        <v>23.275248553544174</v>
      </c>
      <c r="QB49" s="420">
        <v>31.12216159659873</v>
      </c>
      <c r="QC49" s="420">
        <v>41.942091352180341</v>
      </c>
      <c r="QD49" s="420">
        <v>56.922418220331274</v>
      </c>
      <c r="QE49" s="420">
        <v>77.739473512583388</v>
      </c>
      <c r="QF49" s="420">
        <v>106.76365749686128</v>
      </c>
      <c r="QG49" s="420">
        <v>147.35160829053075</v>
      </c>
      <c r="QH49" s="420">
        <v>204.26263640850721</v>
      </c>
      <c r="QI49" s="420">
        <v>284.25262303367066</v>
      </c>
      <c r="QJ49" s="420">
        <v>396.92144799718375</v>
      </c>
      <c r="QK49" s="420">
        <v>555.92273700845112</v>
      </c>
      <c r="QL49" s="420">
        <v>780.69155139279917</v>
      </c>
      <c r="QM49" s="420">
        <v>1098.912680523443</v>
      </c>
      <c r="QN49" s="420">
        <v>1550.0481638128367</v>
      </c>
      <c r="QO49" s="420">
        <v>2190.3800644777912</v>
      </c>
      <c r="QP49" s="420">
        <v>2673.2952244890994</v>
      </c>
      <c r="QQ49" s="420">
        <v>2673.2952244890994</v>
      </c>
      <c r="QR49" s="420">
        <v>2673.2952244890994</v>
      </c>
      <c r="QS49" s="420">
        <v>2673.2952244890994</v>
      </c>
      <c r="QT49" s="420">
        <v>2673.2952244890994</v>
      </c>
      <c r="QU49" s="420">
        <v>2673.2952244890994</v>
      </c>
      <c r="QV49" s="424"/>
      <c r="QW49" s="420">
        <v>14.669785778608313</v>
      </c>
      <c r="QX49" s="420">
        <v>14.669785778608313</v>
      </c>
      <c r="QY49" s="420">
        <v>14.669785778608313</v>
      </c>
      <c r="QZ49" s="420">
        <v>14.669785778608313</v>
      </c>
      <c r="RA49" s="420">
        <v>14.669785778608313</v>
      </c>
      <c r="RB49" s="420">
        <v>14.669785778608313</v>
      </c>
      <c r="RC49" s="420">
        <v>14.669785778608313</v>
      </c>
      <c r="RD49" s="420">
        <v>14.669785778608313</v>
      </c>
      <c r="RE49" s="420">
        <v>14.669785778608313</v>
      </c>
      <c r="RF49" s="420">
        <v>14.669785778608313</v>
      </c>
      <c r="RG49" s="420">
        <v>14.669785778608313</v>
      </c>
      <c r="RH49" s="420">
        <v>14.669785778608313</v>
      </c>
      <c r="RI49" s="420">
        <v>14.669785778608313</v>
      </c>
      <c r="RJ49" s="420">
        <v>14.669785778608313</v>
      </c>
      <c r="RK49" s="420">
        <v>14.669785778608313</v>
      </c>
      <c r="RL49" s="420">
        <v>14.669785778608313</v>
      </c>
      <c r="RM49" s="420">
        <v>14.669785778608313</v>
      </c>
      <c r="RN49" s="420">
        <v>17.558814136465205</v>
      </c>
      <c r="RO49" s="420">
        <v>23.275248553544181</v>
      </c>
      <c r="RP49" s="420">
        <v>31.122161596598751</v>
      </c>
      <c r="RQ49" s="420">
        <v>41.942091352180398</v>
      </c>
      <c r="RR49" s="420">
        <v>56.922418220331309</v>
      </c>
      <c r="RS49" s="420">
        <v>77.739473512583388</v>
      </c>
      <c r="RT49" s="420">
        <v>106.76365749686144</v>
      </c>
      <c r="RU49" s="420">
        <v>147.35160829053081</v>
      </c>
      <c r="RV49" s="420">
        <v>204.2626364085076</v>
      </c>
      <c r="RW49" s="420">
        <v>284.25262303367072</v>
      </c>
      <c r="RX49" s="420">
        <v>396.92144799718392</v>
      </c>
      <c r="RY49" s="420">
        <v>555.92273700845146</v>
      </c>
      <c r="RZ49" s="420">
        <v>780.69155139279962</v>
      </c>
      <c r="SA49" s="420"/>
      <c r="SB49" s="420">
        <v>0</v>
      </c>
      <c r="SC49" s="420">
        <v>0</v>
      </c>
      <c r="SD49" s="420">
        <v>0</v>
      </c>
      <c r="SE49" s="420">
        <v>0</v>
      </c>
      <c r="SF49" s="420">
        <v>0</v>
      </c>
      <c r="SG49" s="420">
        <v>0</v>
      </c>
      <c r="SH49" s="420">
        <v>0</v>
      </c>
      <c r="SI49" s="420">
        <v>0</v>
      </c>
      <c r="SJ49" s="420">
        <v>2.8890283578568994</v>
      </c>
      <c r="SK49" s="420">
        <v>8.6054627749358605</v>
      </c>
      <c r="SL49" s="420">
        <v>16.452375817990415</v>
      </c>
      <c r="SM49" s="420">
        <v>27.272305573572027</v>
      </c>
      <c r="SN49" s="420">
        <v>42.252632441722959</v>
      </c>
      <c r="SO49" s="420">
        <v>63.069687733975073</v>
      </c>
      <c r="SP49" s="420">
        <v>92.09387171825297</v>
      </c>
      <c r="SQ49" s="420">
        <v>132.68182251192243</v>
      </c>
      <c r="SR49" s="420">
        <v>189.59285062989889</v>
      </c>
      <c r="SS49" s="420">
        <v>266.69380889720543</v>
      </c>
      <c r="ST49" s="420">
        <v>373.64619944363955</v>
      </c>
      <c r="SU49" s="420">
        <v>524.80057541185238</v>
      </c>
      <c r="SV49" s="420">
        <v>738.74946004061871</v>
      </c>
      <c r="SW49" s="420">
        <v>1041.9902623031116</v>
      </c>
      <c r="SX49" s="420">
        <v>1472.3086903002534</v>
      </c>
      <c r="SY49" s="420">
        <v>2083.6164069809297</v>
      </c>
      <c r="SZ49" s="420">
        <v>2525.9436161985686</v>
      </c>
      <c r="TA49" s="420">
        <v>2469.0325880805917</v>
      </c>
      <c r="TB49" s="420">
        <v>2389.0426014554287</v>
      </c>
      <c r="TC49" s="420">
        <v>2276.3737764919156</v>
      </c>
      <c r="TD49" s="420">
        <v>2117.372487480648</v>
      </c>
      <c r="TE49" s="420">
        <v>1892.6036730962996</v>
      </c>
      <c r="TF49" s="420"/>
      <c r="TG49" s="420">
        <v>2.0676911723420526</v>
      </c>
      <c r="TH49" s="420">
        <v>2.0676911723420526</v>
      </c>
      <c r="TI49" s="420">
        <v>2.0676911723420526</v>
      </c>
      <c r="TJ49" s="420">
        <v>2.0676911723420526</v>
      </c>
      <c r="TK49" s="420">
        <v>2.0676911723420526</v>
      </c>
      <c r="TL49" s="420">
        <v>2.0676911723420526</v>
      </c>
      <c r="TM49" s="420">
        <v>2.0676911723420526</v>
      </c>
      <c r="TN49" s="420">
        <v>2.0676911723420526</v>
      </c>
      <c r="TO49" s="420">
        <v>2.4748967390993659</v>
      </c>
      <c r="TP49" s="420">
        <v>3.2806222731901413</v>
      </c>
      <c r="TQ49" s="420">
        <v>4.3866365718392144</v>
      </c>
      <c r="TR49" s="420">
        <v>5.9116945091951081</v>
      </c>
      <c r="TS49" s="420">
        <v>8.0231561277581989</v>
      </c>
      <c r="TT49" s="420">
        <v>10.957298596608178</v>
      </c>
      <c r="TU49" s="420">
        <v>15.048227388236128</v>
      </c>
      <c r="TV49" s="420">
        <v>20.76905718262223</v>
      </c>
      <c r="TW49" s="420">
        <v>28.790607887203393</v>
      </c>
      <c r="TX49" s="420">
        <v>40.06511398543082</v>
      </c>
      <c r="TY49" s="420">
        <v>55.945668636400548</v>
      </c>
      <c r="TZ49" s="420">
        <v>78.356736298957387</v>
      </c>
      <c r="UA49" s="420">
        <v>110.03766881795943</v>
      </c>
      <c r="UB49" s="420">
        <v>154.89060869630671</v>
      </c>
      <c r="UC49" s="420">
        <v>218.477689680678</v>
      </c>
      <c r="UD49" s="420">
        <v>308.73181052166689</v>
      </c>
      <c r="UE49" s="420">
        <v>376.79820415650687</v>
      </c>
      <c r="UF49" s="420">
        <v>376.79820415650687</v>
      </c>
      <c r="UG49" s="420">
        <v>376.79820415650687</v>
      </c>
      <c r="UH49" s="420">
        <v>376.79820415650687</v>
      </c>
      <c r="UI49" s="420">
        <v>376.79820415650687</v>
      </c>
      <c r="UJ49" s="420">
        <v>376.79820415650687</v>
      </c>
      <c r="UK49" s="420"/>
      <c r="UL49" s="420">
        <v>2.0676911723420526</v>
      </c>
      <c r="UM49" s="420">
        <v>2.0676911723420526</v>
      </c>
      <c r="UN49" s="420">
        <v>2.0676911723420526</v>
      </c>
      <c r="UO49" s="420">
        <v>2.0676911723420526</v>
      </c>
      <c r="UP49" s="420">
        <v>2.0676911723420526</v>
      </c>
      <c r="UQ49" s="420">
        <v>2.0676911723420526</v>
      </c>
      <c r="UR49" s="420">
        <v>2.0676911723420526</v>
      </c>
      <c r="US49" s="420">
        <v>2.0676911723420526</v>
      </c>
      <c r="UT49" s="420">
        <v>2.0676911723420526</v>
      </c>
      <c r="UU49" s="420">
        <v>2.0676911723420526</v>
      </c>
      <c r="UV49" s="420">
        <v>2.0676911723420526</v>
      </c>
      <c r="UW49" s="420">
        <v>2.0676911723420526</v>
      </c>
      <c r="UX49" s="420">
        <v>2.0676911723420526</v>
      </c>
      <c r="UY49" s="420">
        <v>2.0676911723420526</v>
      </c>
      <c r="UZ49" s="420">
        <v>2.0676911723420526</v>
      </c>
      <c r="VA49" s="420">
        <v>2.0676911723420526</v>
      </c>
      <c r="VB49" s="420">
        <v>2.0676911723420526</v>
      </c>
      <c r="VC49" s="420">
        <v>2.4748967390993646</v>
      </c>
      <c r="VD49" s="420">
        <v>3.2806222731901427</v>
      </c>
      <c r="VE49" s="420">
        <v>4.386636571839218</v>
      </c>
      <c r="VF49" s="420">
        <v>5.9116945091951152</v>
      </c>
      <c r="VG49" s="420">
        <v>8.023156127758206</v>
      </c>
      <c r="VH49" s="420">
        <v>10.957298596608178</v>
      </c>
      <c r="VI49" s="420">
        <v>15.048227388236151</v>
      </c>
      <c r="VJ49" s="420">
        <v>20.769057182622237</v>
      </c>
      <c r="VK49" s="420">
        <v>28.79060788720345</v>
      </c>
      <c r="VL49" s="420">
        <v>40.065113985430827</v>
      </c>
      <c r="VM49" s="420">
        <v>55.945668636400569</v>
      </c>
      <c r="VN49" s="420">
        <v>78.356736298957429</v>
      </c>
      <c r="VO49" s="420">
        <v>110.0376688179595</v>
      </c>
      <c r="VP49" s="420"/>
      <c r="VQ49" s="420">
        <v>0</v>
      </c>
      <c r="VR49" s="420">
        <v>0</v>
      </c>
      <c r="VS49" s="420">
        <v>0</v>
      </c>
      <c r="VT49" s="420">
        <v>0</v>
      </c>
      <c r="VU49" s="420">
        <v>0</v>
      </c>
      <c r="VV49" s="420">
        <v>0</v>
      </c>
      <c r="VW49" s="420">
        <v>0</v>
      </c>
      <c r="VX49" s="420">
        <v>0</v>
      </c>
      <c r="VY49" s="420">
        <v>0.40720556675731334</v>
      </c>
      <c r="VZ49" s="420">
        <v>1.2129311008480888</v>
      </c>
      <c r="WA49" s="420">
        <v>2.3189453994971618</v>
      </c>
      <c r="WB49" s="420">
        <v>3.8440033368530555</v>
      </c>
      <c r="WC49" s="420">
        <v>5.9554649554161463</v>
      </c>
      <c r="WD49" s="420">
        <v>8.8896074242661243</v>
      </c>
      <c r="WE49" s="420">
        <v>12.980536215894077</v>
      </c>
      <c r="WF49" s="420">
        <v>18.701366010280179</v>
      </c>
      <c r="WG49" s="420">
        <v>26.722916714861341</v>
      </c>
      <c r="WH49" s="420">
        <v>37.590217246331456</v>
      </c>
      <c r="WI49" s="420">
        <v>52.665046363210408</v>
      </c>
      <c r="WJ49" s="420">
        <v>73.970099727118168</v>
      </c>
      <c r="WK49" s="420">
        <v>104.12597430876431</v>
      </c>
      <c r="WL49" s="420">
        <v>146.86745256854852</v>
      </c>
      <c r="WM49" s="420">
        <v>207.52039108406981</v>
      </c>
      <c r="WN49" s="420">
        <v>293.68358313343072</v>
      </c>
      <c r="WO49" s="420">
        <v>356.02914697388462</v>
      </c>
      <c r="WP49" s="420">
        <v>348.00759626930341</v>
      </c>
      <c r="WQ49" s="420">
        <v>336.73309017107601</v>
      </c>
      <c r="WR49" s="420">
        <v>320.8525355201063</v>
      </c>
      <c r="WS49" s="420">
        <v>298.44146785754947</v>
      </c>
      <c r="WT49" s="420">
        <v>266.76053533854736</v>
      </c>
      <c r="WU49" s="420"/>
      <c r="WV49" s="420">
        <v>0</v>
      </c>
      <c r="WW49" s="420">
        <v>0</v>
      </c>
      <c r="WX49" s="420">
        <v>0</v>
      </c>
      <c r="WY49" s="420">
        <v>0</v>
      </c>
      <c r="WZ49" s="420">
        <v>0</v>
      </c>
      <c r="XA49" s="420">
        <v>0</v>
      </c>
      <c r="XB49" s="420">
        <v>0</v>
      </c>
      <c r="XC49" s="420">
        <v>0</v>
      </c>
      <c r="XD49" s="420">
        <v>0</v>
      </c>
      <c r="XE49" s="420">
        <v>0</v>
      </c>
      <c r="XF49" s="420">
        <v>0</v>
      </c>
      <c r="XG49" s="420">
        <v>0</v>
      </c>
      <c r="XH49" s="420">
        <v>0</v>
      </c>
      <c r="XI49" s="420">
        <v>0</v>
      </c>
      <c r="XJ49" s="420">
        <v>0</v>
      </c>
      <c r="XK49" s="420">
        <v>0</v>
      </c>
      <c r="XL49" s="420">
        <v>0</v>
      </c>
      <c r="XM49" s="420">
        <v>0</v>
      </c>
      <c r="XN49" s="420">
        <v>0</v>
      </c>
      <c r="XO49" s="420">
        <v>0</v>
      </c>
      <c r="XP49" s="420">
        <v>0</v>
      </c>
      <c r="XQ49" s="420">
        <v>0</v>
      </c>
      <c r="XR49" s="420">
        <v>0</v>
      </c>
      <c r="XS49" s="420">
        <v>0</v>
      </c>
      <c r="XT49" s="420">
        <v>0</v>
      </c>
      <c r="XU49" s="420">
        <v>0</v>
      </c>
      <c r="XV49" s="420">
        <v>0</v>
      </c>
      <c r="XW49" s="420">
        <v>0</v>
      </c>
      <c r="XX49" s="420">
        <v>0</v>
      </c>
      <c r="XY49" s="420">
        <v>0</v>
      </c>
      <c r="XZ49" s="420"/>
      <c r="YA49" s="420">
        <v>0</v>
      </c>
      <c r="YB49" s="420">
        <v>0</v>
      </c>
      <c r="YC49" s="420">
        <v>0</v>
      </c>
      <c r="YD49" s="420">
        <v>0</v>
      </c>
      <c r="YE49" s="420">
        <v>0</v>
      </c>
      <c r="YF49" s="420">
        <v>0</v>
      </c>
      <c r="YG49" s="420">
        <v>0</v>
      </c>
      <c r="YH49" s="420">
        <v>0</v>
      </c>
      <c r="YI49" s="420">
        <v>0</v>
      </c>
      <c r="YJ49" s="420">
        <v>0</v>
      </c>
      <c r="YK49" s="420">
        <v>0</v>
      </c>
      <c r="YL49" s="420">
        <v>0</v>
      </c>
      <c r="YM49" s="420">
        <v>0</v>
      </c>
      <c r="YN49" s="420">
        <v>0</v>
      </c>
      <c r="YO49" s="420">
        <v>0</v>
      </c>
      <c r="YP49" s="420">
        <v>0</v>
      </c>
      <c r="YQ49" s="420">
        <v>0</v>
      </c>
      <c r="YR49" s="420">
        <v>0</v>
      </c>
      <c r="YS49" s="420">
        <v>0</v>
      </c>
      <c r="YT49" s="420">
        <v>0</v>
      </c>
      <c r="YU49" s="420">
        <v>0</v>
      </c>
      <c r="YV49" s="420">
        <v>0</v>
      </c>
      <c r="YW49" s="420">
        <v>0</v>
      </c>
      <c r="YX49" s="420">
        <v>0</v>
      </c>
      <c r="YY49" s="420">
        <v>0</v>
      </c>
      <c r="YZ49" s="420">
        <v>0</v>
      </c>
      <c r="ZA49" s="420">
        <v>0</v>
      </c>
      <c r="ZB49" s="420">
        <v>0</v>
      </c>
      <c r="ZC49" s="420">
        <v>0</v>
      </c>
      <c r="ZD49" s="420">
        <v>0</v>
      </c>
      <c r="ZE49" s="420"/>
      <c r="ZF49" s="420">
        <v>0</v>
      </c>
      <c r="ZG49" s="420">
        <v>0</v>
      </c>
      <c r="ZH49" s="420">
        <v>0</v>
      </c>
      <c r="ZI49" s="420">
        <v>0</v>
      </c>
      <c r="ZJ49" s="420">
        <v>0</v>
      </c>
      <c r="ZK49" s="420">
        <v>0</v>
      </c>
      <c r="ZL49" s="420">
        <v>0</v>
      </c>
      <c r="ZM49" s="420">
        <v>0</v>
      </c>
      <c r="ZN49" s="420">
        <v>0</v>
      </c>
      <c r="ZO49" s="420">
        <v>0</v>
      </c>
      <c r="ZP49" s="420">
        <v>0</v>
      </c>
      <c r="ZQ49" s="420">
        <v>0</v>
      </c>
      <c r="ZR49" s="420">
        <v>0</v>
      </c>
      <c r="ZS49" s="420">
        <v>0</v>
      </c>
      <c r="ZT49" s="420">
        <v>0</v>
      </c>
      <c r="ZU49" s="420">
        <v>0</v>
      </c>
      <c r="ZV49" s="420">
        <v>0</v>
      </c>
      <c r="ZW49" s="420">
        <v>0</v>
      </c>
      <c r="ZX49" s="420">
        <v>0</v>
      </c>
      <c r="ZY49" s="420">
        <v>0</v>
      </c>
      <c r="ZZ49" s="420">
        <v>0</v>
      </c>
      <c r="AAA49" s="420">
        <v>0</v>
      </c>
      <c r="AAB49" s="420">
        <v>0</v>
      </c>
      <c r="AAC49" s="420">
        <v>0</v>
      </c>
      <c r="AAD49" s="420">
        <v>0</v>
      </c>
      <c r="AAE49" s="420">
        <v>0</v>
      </c>
      <c r="AAF49" s="420">
        <v>0</v>
      </c>
      <c r="AAG49" s="420">
        <v>0</v>
      </c>
      <c r="AAH49" s="420">
        <v>0</v>
      </c>
      <c r="AAI49" s="420">
        <v>0</v>
      </c>
      <c r="AAJ49" s="420"/>
      <c r="AAK49" s="420">
        <v>0</v>
      </c>
      <c r="AAL49" s="420">
        <v>0</v>
      </c>
      <c r="AAM49" s="420">
        <v>0</v>
      </c>
      <c r="AAN49" s="420">
        <v>0</v>
      </c>
      <c r="AAO49" s="420">
        <v>0</v>
      </c>
      <c r="AAP49" s="420">
        <v>0</v>
      </c>
      <c r="AAQ49" s="420">
        <v>0</v>
      </c>
      <c r="AAR49" s="420">
        <v>0</v>
      </c>
      <c r="AAS49" s="420">
        <v>6.0950724864302854</v>
      </c>
      <c r="AAT49" s="420">
        <v>18.15521098983605</v>
      </c>
      <c r="AAU49" s="420">
        <v>34.710086147797988</v>
      </c>
      <c r="AAV49" s="420">
        <v>57.537226621861976</v>
      </c>
      <c r="AAW49" s="420">
        <v>89.141685568582261</v>
      </c>
      <c r="AAX49" s="420">
        <v>133.06007100610884</v>
      </c>
      <c r="AAY49" s="420">
        <v>194.29328969797785</v>
      </c>
      <c r="AAZ49" s="420">
        <v>279.92294490378339</v>
      </c>
      <c r="ABA49" s="420">
        <v>399.9899012259616</v>
      </c>
      <c r="ABB49" s="420">
        <v>562.65217767418289</v>
      </c>
      <c r="ABC49" s="420">
        <v>788.29294412934087</v>
      </c>
      <c r="ABD49" s="420">
        <v>1107.1880064300851</v>
      </c>
      <c r="ABE49" s="420">
        <v>1558.5625859342413</v>
      </c>
      <c r="ABF49" s="420">
        <v>2198.3190859376646</v>
      </c>
      <c r="ABG49" s="420">
        <v>3106.1751835617588</v>
      </c>
      <c r="ABH49" s="420">
        <v>4395.8699816588105</v>
      </c>
      <c r="ABI49" s="420">
        <v>5329.0613764645868</v>
      </c>
      <c r="ABJ49" s="420">
        <v>5208.9944201424078</v>
      </c>
      <c r="ABK49" s="420">
        <v>5040.2370712077573</v>
      </c>
      <c r="ABL49" s="420">
        <v>4802.5361662491941</v>
      </c>
      <c r="ABM49" s="420">
        <v>4467.0862287904874</v>
      </c>
      <c r="ABN49" s="420">
        <v>3992.8845088122662</v>
      </c>
      <c r="ABQ49" s="344"/>
      <c r="ABR49" s="344"/>
      <c r="ABS49" s="344"/>
      <c r="ABT49" s="344"/>
      <c r="ABU49" s="344"/>
      <c r="ABV49" s="344"/>
      <c r="ABW49" s="344"/>
      <c r="ABX49" s="344"/>
      <c r="ABY49" s="344"/>
      <c r="ABZ49" s="344"/>
      <c r="ACA49" s="344"/>
    </row>
    <row r="50" spans="4:755" hidden="1" outlineLevel="1" x14ac:dyDescent="0.25">
      <c r="D50" s="431" t="b">
        <v>0</v>
      </c>
      <c r="E50" s="416"/>
      <c r="F50" s="417">
        <v>480</v>
      </c>
      <c r="G50" s="417">
        <v>22013369</v>
      </c>
      <c r="H50" s="417" t="s">
        <v>1756</v>
      </c>
      <c r="I50" s="417" t="s">
        <v>253</v>
      </c>
      <c r="J50" s="417">
        <v>11</v>
      </c>
      <c r="K50" s="417" t="s">
        <v>323</v>
      </c>
      <c r="L50" s="417" t="s">
        <v>317</v>
      </c>
      <c r="M50" s="417" t="s">
        <v>318</v>
      </c>
      <c r="N50" s="417" t="s">
        <v>319</v>
      </c>
      <c r="O50" s="417" t="s">
        <v>320</v>
      </c>
      <c r="P50" s="417" t="s">
        <v>321</v>
      </c>
      <c r="Q50" s="417" t="s">
        <v>322</v>
      </c>
      <c r="R50" s="417" t="s">
        <v>296</v>
      </c>
      <c r="S50" s="418"/>
      <c r="T50" s="417">
        <v>0</v>
      </c>
      <c r="U50" s="417">
        <v>1</v>
      </c>
      <c r="V50" s="418"/>
      <c r="W50" s="419">
        <v>1.4709459425965061</v>
      </c>
      <c r="X50" s="417">
        <v>5.1679359468684138E-3</v>
      </c>
      <c r="Y50" s="417">
        <v>0</v>
      </c>
      <c r="Z50" s="417">
        <v>5.1679359468684138E-3</v>
      </c>
      <c r="AA50" s="420">
        <v>14.211823853888138</v>
      </c>
      <c r="AB50" s="420">
        <v>0</v>
      </c>
      <c r="AC50" s="420">
        <v>14.211823853888138</v>
      </c>
      <c r="AD50" s="420">
        <v>14.669785778608313</v>
      </c>
      <c r="AE50" s="420">
        <v>2.0676911723420526</v>
      </c>
      <c r="AF50" s="420">
        <v>0</v>
      </c>
      <c r="AG50" s="418"/>
      <c r="AH50" s="419">
        <v>4.8785757784882637</v>
      </c>
      <c r="AI50" s="417">
        <v>8.1995058065237221E-3</v>
      </c>
      <c r="AJ50" s="417">
        <v>0</v>
      </c>
      <c r="AK50" s="417">
        <v>8.1995058065237221E-3</v>
      </c>
      <c r="AL50" s="420">
        <v>22.548640967940237</v>
      </c>
      <c r="AM50" s="420">
        <v>0</v>
      </c>
      <c r="AN50" s="420">
        <v>22.548640967940237</v>
      </c>
      <c r="AO50" s="420">
        <v>23.275248553544174</v>
      </c>
      <c r="AP50" s="420">
        <v>3.2806222731901413</v>
      </c>
      <c r="AQ50" s="420">
        <v>0</v>
      </c>
      <c r="AR50" s="418"/>
      <c r="AS50" s="417">
        <v>5.1679359468684138E-3</v>
      </c>
      <c r="AT50" s="421">
        <v>0</v>
      </c>
      <c r="AU50" s="417">
        <v>5.1679359468684138E-3</v>
      </c>
      <c r="AV50" s="420">
        <v>14.211823853888138</v>
      </c>
      <c r="AW50" s="420">
        <v>0</v>
      </c>
      <c r="AX50" s="420">
        <v>14.211823853888138</v>
      </c>
      <c r="AY50" s="420">
        <v>14.669785778608313</v>
      </c>
      <c r="AZ50" s="420">
        <v>2.0676911723420526</v>
      </c>
      <c r="BA50" s="420">
        <v>0</v>
      </c>
      <c r="BB50" s="418"/>
      <c r="BC50" s="420">
        <v>30.949300804838501</v>
      </c>
      <c r="BD50" s="420">
        <v>49.104511794674551</v>
      </c>
      <c r="BE50" s="420">
        <v>30.949300804838501</v>
      </c>
      <c r="BF50" s="420">
        <v>18.15521098983605</v>
      </c>
      <c r="BG50" s="420"/>
      <c r="BH50" s="422">
        <v>0.11989476363991852</v>
      </c>
      <c r="BI50" s="420"/>
      <c r="BJ50" s="423">
        <v>1.6583123951777001</v>
      </c>
      <c r="BK50" s="423">
        <v>1.86954525000811</v>
      </c>
      <c r="BL50" s="423">
        <v>2.10768456654595</v>
      </c>
      <c r="BM50" s="423">
        <v>2.3761576415637542</v>
      </c>
      <c r="BN50" s="423">
        <v>2.6788283347420569</v>
      </c>
      <c r="BO50" s="423">
        <v>3.0200526772686183</v>
      </c>
      <c r="BP50" s="423">
        <v>3.4047415637611507</v>
      </c>
      <c r="BQ50" s="423">
        <v>3.8384314297745781</v>
      </c>
      <c r="BR50" s="423">
        <v>4.3273639320822479</v>
      </c>
      <c r="BS50" s="423">
        <v>4.8785757784882637</v>
      </c>
      <c r="BT50" s="423">
        <v>5.4999999999999991</v>
      </c>
      <c r="BU50" s="423">
        <v>6.2005801228680815</v>
      </c>
      <c r="BV50" s="423">
        <v>6.9903988836557733</v>
      </c>
      <c r="BW50" s="423">
        <v>7.8808233398027667</v>
      </c>
      <c r="BX50" s="423">
        <v>8.8846684641119786</v>
      </c>
      <c r="BY50" s="423">
        <v>10.016381577608295</v>
      </c>
      <c r="BZ50" s="423">
        <v>11.29225027512364</v>
      </c>
      <c r="CA50" s="423">
        <v>12.730636836069689</v>
      </c>
      <c r="CB50" s="423">
        <v>14.352242494033801</v>
      </c>
      <c r="CC50" s="423">
        <v>16.180405368561569</v>
      </c>
      <c r="CD50" s="423">
        <v>18.2414363469547</v>
      </c>
      <c r="CE50" s="423">
        <v>20.564997750089205</v>
      </c>
      <c r="CF50" s="423">
        <v>23.184530232005454</v>
      </c>
      <c r="CG50" s="423">
        <v>26.137734057201293</v>
      </c>
      <c r="CH50" s="423">
        <v>28</v>
      </c>
      <c r="CI50" s="423">
        <v>28</v>
      </c>
      <c r="CJ50" s="423">
        <v>28</v>
      </c>
      <c r="CK50" s="423">
        <v>28</v>
      </c>
      <c r="CL50" s="423">
        <v>28</v>
      </c>
      <c r="CM50" s="423">
        <v>28</v>
      </c>
      <c r="CN50" s="420"/>
      <c r="CO50" s="417">
        <v>5.1679359468684138E-3</v>
      </c>
      <c r="CP50" s="417">
        <v>5.1679359468684138E-3</v>
      </c>
      <c r="CQ50" s="417">
        <v>5.1679359468684138E-3</v>
      </c>
      <c r="CR50" s="417">
        <v>5.1679359468684138E-3</v>
      </c>
      <c r="CS50" s="417">
        <v>5.1679359468684138E-3</v>
      </c>
      <c r="CT50" s="417">
        <v>5.1679359468684138E-3</v>
      </c>
      <c r="CU50" s="417">
        <v>5.1679359468684138E-3</v>
      </c>
      <c r="CV50" s="417">
        <v>5.1679359468684138E-3</v>
      </c>
      <c r="CW50" s="417">
        <v>6.1856954238924408E-3</v>
      </c>
      <c r="CX50" s="417">
        <v>8.1995058065237221E-3</v>
      </c>
      <c r="CY50" s="417">
        <v>1.0963850466981291E-2</v>
      </c>
      <c r="CZ50" s="417">
        <v>1.4775542387390921E-2</v>
      </c>
      <c r="DA50" s="417">
        <v>2.0052877100120468E-2</v>
      </c>
      <c r="DB50" s="417">
        <v>2.7386399891547557E-2</v>
      </c>
      <c r="DC50" s="417">
        <v>3.7611165679170527E-2</v>
      </c>
      <c r="DD50" s="417">
        <v>5.1909665540170527E-2</v>
      </c>
      <c r="DE50" s="417">
        <v>7.195853008548711E-2</v>
      </c>
      <c r="DF50" s="417">
        <v>0.10013775052594555</v>
      </c>
      <c r="DG50" s="417">
        <v>0.1398292142874295</v>
      </c>
      <c r="DH50" s="417">
        <v>0.19584288002738662</v>
      </c>
      <c r="DI50" s="417">
        <v>0.27502541569097583</v>
      </c>
      <c r="DJ50" s="417">
        <v>0.3871297393059403</v>
      </c>
      <c r="DK50" s="417">
        <v>0.54605770977425139</v>
      </c>
      <c r="DL50" s="417">
        <v>0.77163661714987963</v>
      </c>
      <c r="DM50" s="417">
        <v>0.94176007037367371</v>
      </c>
      <c r="DN50" s="417">
        <v>0.94176007037367371</v>
      </c>
      <c r="DO50" s="417">
        <v>0.94176007037367371</v>
      </c>
      <c r="DP50" s="417">
        <v>0.94176007037367371</v>
      </c>
      <c r="DQ50" s="417">
        <v>0.94176007037367371</v>
      </c>
      <c r="DR50" s="417">
        <v>0.94176007037367371</v>
      </c>
      <c r="DS50" s="424"/>
      <c r="DT50" s="425">
        <v>0</v>
      </c>
      <c r="DU50" s="425">
        <v>0</v>
      </c>
      <c r="DV50" s="425">
        <v>0</v>
      </c>
      <c r="DW50" s="425">
        <v>0</v>
      </c>
      <c r="DX50" s="425">
        <v>0</v>
      </c>
      <c r="DY50" s="425">
        <v>0</v>
      </c>
      <c r="DZ50" s="425">
        <v>0</v>
      </c>
      <c r="EA50" s="425">
        <v>0</v>
      </c>
      <c r="EB50" s="425">
        <v>0</v>
      </c>
      <c r="EC50" s="425">
        <v>0</v>
      </c>
      <c r="ED50" s="425">
        <v>0</v>
      </c>
      <c r="EE50" s="425">
        <v>0</v>
      </c>
      <c r="EF50" s="425">
        <v>0</v>
      </c>
      <c r="EG50" s="425">
        <v>0</v>
      </c>
      <c r="EH50" s="425">
        <v>0</v>
      </c>
      <c r="EI50" s="425">
        <v>0</v>
      </c>
      <c r="EJ50" s="425">
        <v>0</v>
      </c>
      <c r="EK50" s="425">
        <v>0</v>
      </c>
      <c r="EL50" s="425">
        <v>0</v>
      </c>
      <c r="EM50" s="425">
        <v>0</v>
      </c>
      <c r="EN50" s="425">
        <v>0</v>
      </c>
      <c r="EO50" s="425">
        <v>0</v>
      </c>
      <c r="EP50" s="425">
        <v>0</v>
      </c>
      <c r="EQ50" s="425">
        <v>0</v>
      </c>
      <c r="ER50" s="425">
        <v>0</v>
      </c>
      <c r="ES50" s="425">
        <v>0</v>
      </c>
      <c r="ET50" s="425">
        <v>0</v>
      </c>
      <c r="EU50" s="425">
        <v>0</v>
      </c>
      <c r="EV50" s="425">
        <v>0</v>
      </c>
      <c r="EW50" s="425">
        <v>0</v>
      </c>
      <c r="EX50" s="420"/>
      <c r="EY50" s="420">
        <v>30.949300804838504</v>
      </c>
      <c r="EZ50" s="420">
        <v>30.949300804838504</v>
      </c>
      <c r="FA50" s="420">
        <v>30.949300804838504</v>
      </c>
      <c r="FB50" s="420">
        <v>30.949300804838504</v>
      </c>
      <c r="FC50" s="420">
        <v>30.949300804838504</v>
      </c>
      <c r="FD50" s="420">
        <v>30.949300804838504</v>
      </c>
      <c r="FE50" s="420">
        <v>30.949300804838504</v>
      </c>
      <c r="FF50" s="420">
        <v>30.949300804838504</v>
      </c>
      <c r="FG50" s="420">
        <v>37.044373291268798</v>
      </c>
      <c r="FH50" s="420">
        <v>49.104511794674551</v>
      </c>
      <c r="FI50" s="420">
        <v>65.659386952636495</v>
      </c>
      <c r="FJ50" s="420">
        <v>88.486527426700491</v>
      </c>
      <c r="FK50" s="420">
        <v>120.09098637342076</v>
      </c>
      <c r="FL50" s="420">
        <v>164.00937181094736</v>
      </c>
      <c r="FM50" s="420">
        <v>225.24259050281637</v>
      </c>
      <c r="FN50" s="420">
        <v>310.87224570862196</v>
      </c>
      <c r="FO50" s="420">
        <v>430.93920203080017</v>
      </c>
      <c r="FP50" s="420">
        <v>599.69655096545182</v>
      </c>
      <c r="FQ50" s="420">
        <v>837.3974559240155</v>
      </c>
      <c r="FR50" s="420">
        <v>1172.8473933827217</v>
      </c>
      <c r="FS50" s="420">
        <v>1647.0491133609423</v>
      </c>
      <c r="FT50" s="420">
        <v>2318.410072311086</v>
      </c>
      <c r="FU50" s="420">
        <v>3270.1845553727062</v>
      </c>
      <c r="FV50" s="420">
        <v>4621.1125721616272</v>
      </c>
      <c r="FW50" s="420">
        <v>5639.9336221732092</v>
      </c>
      <c r="FX50" s="420">
        <v>5639.9336221732092</v>
      </c>
      <c r="FY50" s="420">
        <v>5639.9336221732092</v>
      </c>
      <c r="FZ50" s="420">
        <v>5639.9336221732092</v>
      </c>
      <c r="GA50" s="420">
        <v>5639.9336221732092</v>
      </c>
      <c r="GB50" s="420">
        <v>5639.9336221732092</v>
      </c>
      <c r="GC50" s="420"/>
      <c r="GD50" s="420">
        <v>30.949300804838504</v>
      </c>
      <c r="GE50" s="420">
        <v>30.949300804838504</v>
      </c>
      <c r="GF50" s="420">
        <v>30.949300804838504</v>
      </c>
      <c r="GG50" s="420">
        <v>30.949300804838504</v>
      </c>
      <c r="GH50" s="420">
        <v>30.949300804838504</v>
      </c>
      <c r="GI50" s="420">
        <v>30.949300804838504</v>
      </c>
      <c r="GJ50" s="420">
        <v>30.949300804838504</v>
      </c>
      <c r="GK50" s="420">
        <v>30.949300804838504</v>
      </c>
      <c r="GL50" s="420">
        <v>30.949300804838504</v>
      </c>
      <c r="GM50" s="420">
        <v>30.949300804838504</v>
      </c>
      <c r="GN50" s="420">
        <v>30.949300804838504</v>
      </c>
      <c r="GO50" s="420">
        <v>30.949300804838504</v>
      </c>
      <c r="GP50" s="420">
        <v>30.949300804838504</v>
      </c>
      <c r="GQ50" s="420">
        <v>30.949300804838504</v>
      </c>
      <c r="GR50" s="420">
        <v>30.949300804838504</v>
      </c>
      <c r="GS50" s="420">
        <v>30.949300804838504</v>
      </c>
      <c r="GT50" s="420">
        <v>30.949300804838504</v>
      </c>
      <c r="GU50" s="420">
        <v>37.044373291268776</v>
      </c>
      <c r="GV50" s="420">
        <v>49.104511794674572</v>
      </c>
      <c r="GW50" s="420">
        <v>65.659386952636538</v>
      </c>
      <c r="GX50" s="420">
        <v>88.486527426700604</v>
      </c>
      <c r="GY50" s="420">
        <v>120.09098637342085</v>
      </c>
      <c r="GZ50" s="420">
        <v>164.00937181094736</v>
      </c>
      <c r="HA50" s="420">
        <v>225.24259050281671</v>
      </c>
      <c r="HB50" s="420">
        <v>310.87224570862207</v>
      </c>
      <c r="HC50" s="420">
        <v>430.93920203080103</v>
      </c>
      <c r="HD50" s="420">
        <v>599.69655096545193</v>
      </c>
      <c r="HE50" s="420">
        <v>837.39745592401584</v>
      </c>
      <c r="HF50" s="420">
        <v>1172.8473933827224</v>
      </c>
      <c r="HG50" s="420">
        <v>1647.0491133609432</v>
      </c>
      <c r="HH50" s="420"/>
      <c r="HI50" s="420">
        <v>14.211823853888138</v>
      </c>
      <c r="HJ50" s="420">
        <v>14.211823853888138</v>
      </c>
      <c r="HK50" s="420">
        <v>14.211823853888138</v>
      </c>
      <c r="HL50" s="420">
        <v>14.211823853888138</v>
      </c>
      <c r="HM50" s="420">
        <v>14.211823853888138</v>
      </c>
      <c r="HN50" s="420">
        <v>14.211823853888138</v>
      </c>
      <c r="HO50" s="420">
        <v>14.211823853888138</v>
      </c>
      <c r="HP50" s="420">
        <v>14.211823853888138</v>
      </c>
      <c r="HQ50" s="420">
        <v>17.010662415704211</v>
      </c>
      <c r="HR50" s="420">
        <v>22.548640967940237</v>
      </c>
      <c r="HS50" s="420">
        <v>30.15058878419855</v>
      </c>
      <c r="HT50" s="420">
        <v>40.632741565325034</v>
      </c>
      <c r="HU50" s="420">
        <v>55.145412025331289</v>
      </c>
      <c r="HV50" s="420">
        <v>75.312599701755786</v>
      </c>
      <c r="HW50" s="420">
        <v>103.43070561771896</v>
      </c>
      <c r="HX50" s="420">
        <v>142.75158023546894</v>
      </c>
      <c r="HY50" s="420">
        <v>197.88595773508956</v>
      </c>
      <c r="HZ50" s="420">
        <v>275.37881394635025</v>
      </c>
      <c r="IA50" s="420">
        <v>384.53033929043113</v>
      </c>
      <c r="IB50" s="420">
        <v>538.56792007531317</v>
      </c>
      <c r="IC50" s="420">
        <v>756.31989315018347</v>
      </c>
      <c r="ID50" s="420">
        <v>1064.6067830913357</v>
      </c>
      <c r="IE50" s="420">
        <v>1501.6587018791913</v>
      </c>
      <c r="IF50" s="420">
        <v>2122.0006971621692</v>
      </c>
      <c r="IG50" s="420">
        <v>2589.8401935276029</v>
      </c>
      <c r="IH50" s="420">
        <v>2589.8401935276029</v>
      </c>
      <c r="II50" s="420">
        <v>2589.8401935276029</v>
      </c>
      <c r="IJ50" s="420">
        <v>2589.8401935276029</v>
      </c>
      <c r="IK50" s="420">
        <v>2589.8401935276029</v>
      </c>
      <c r="IL50" s="420">
        <v>2589.8401935276029</v>
      </c>
      <c r="IM50" s="420"/>
      <c r="IN50" s="420">
        <v>14.211823853888138</v>
      </c>
      <c r="IO50" s="420">
        <v>14.211823853888138</v>
      </c>
      <c r="IP50" s="420">
        <v>14.211823853888138</v>
      </c>
      <c r="IQ50" s="420">
        <v>14.211823853888138</v>
      </c>
      <c r="IR50" s="420">
        <v>14.211823853888138</v>
      </c>
      <c r="IS50" s="420">
        <v>14.211823853888138</v>
      </c>
      <c r="IT50" s="420">
        <v>14.211823853888138</v>
      </c>
      <c r="IU50" s="420">
        <v>14.211823853888138</v>
      </c>
      <c r="IV50" s="420">
        <v>14.211823853888138</v>
      </c>
      <c r="IW50" s="420">
        <v>14.211823853888138</v>
      </c>
      <c r="IX50" s="420">
        <v>14.211823853888138</v>
      </c>
      <c r="IY50" s="420">
        <v>14.211823853888138</v>
      </c>
      <c r="IZ50" s="420">
        <v>14.211823853888138</v>
      </c>
      <c r="JA50" s="420">
        <v>14.211823853888138</v>
      </c>
      <c r="JB50" s="420">
        <v>14.211823853888138</v>
      </c>
      <c r="JC50" s="420">
        <v>14.211823853888138</v>
      </c>
      <c r="JD50" s="420">
        <v>14.211823853888138</v>
      </c>
      <c r="JE50" s="420">
        <v>17.010662415704203</v>
      </c>
      <c r="JF50" s="420">
        <v>22.548640967940244</v>
      </c>
      <c r="JG50" s="420">
        <v>30.150588784198568</v>
      </c>
      <c r="JH50" s="420">
        <v>40.632741565325084</v>
      </c>
      <c r="JI50" s="420">
        <v>55.145412025331325</v>
      </c>
      <c r="JJ50" s="420">
        <v>75.312599701755786</v>
      </c>
      <c r="JK50" s="420">
        <v>103.4307056177191</v>
      </c>
      <c r="JL50" s="420">
        <v>142.75158023546899</v>
      </c>
      <c r="JM50" s="420">
        <v>197.88595773508993</v>
      </c>
      <c r="JN50" s="420">
        <v>275.37881394635036</v>
      </c>
      <c r="JO50" s="420">
        <v>384.5303392904313</v>
      </c>
      <c r="JP50" s="420">
        <v>538.56792007531351</v>
      </c>
      <c r="JQ50" s="420">
        <v>756.31989315018393</v>
      </c>
      <c r="JR50" s="420"/>
      <c r="JS50" s="420">
        <v>0</v>
      </c>
      <c r="JT50" s="420">
        <v>0</v>
      </c>
      <c r="JU50" s="420">
        <v>0</v>
      </c>
      <c r="JV50" s="420">
        <v>0</v>
      </c>
      <c r="JW50" s="420">
        <v>0</v>
      </c>
      <c r="JX50" s="420">
        <v>0</v>
      </c>
      <c r="JY50" s="420">
        <v>0</v>
      </c>
      <c r="JZ50" s="420">
        <v>0</v>
      </c>
      <c r="KA50" s="420">
        <v>2.7988385618160727</v>
      </c>
      <c r="KB50" s="420">
        <v>8.3368171140520992</v>
      </c>
      <c r="KC50" s="420">
        <v>15.938764930310413</v>
      </c>
      <c r="KD50" s="420">
        <v>26.420917711436896</v>
      </c>
      <c r="KE50" s="420">
        <v>40.933588171443148</v>
      </c>
      <c r="KF50" s="420">
        <v>61.100775847867652</v>
      </c>
      <c r="KG50" s="420">
        <v>89.218881763830822</v>
      </c>
      <c r="KH50" s="420">
        <v>128.53975638158079</v>
      </c>
      <c r="KI50" s="420">
        <v>183.67413388120141</v>
      </c>
      <c r="KJ50" s="420">
        <v>258.36815153064606</v>
      </c>
      <c r="KK50" s="420">
        <v>361.9816983224909</v>
      </c>
      <c r="KL50" s="420">
        <v>508.41733129111458</v>
      </c>
      <c r="KM50" s="420">
        <v>715.68715158485838</v>
      </c>
      <c r="KN50" s="420">
        <v>1009.4613710660044</v>
      </c>
      <c r="KO50" s="420">
        <v>1426.3461021774356</v>
      </c>
      <c r="KP50" s="420">
        <v>2018.5699915444502</v>
      </c>
      <c r="KQ50" s="420">
        <v>2447.0886132921337</v>
      </c>
      <c r="KR50" s="420">
        <v>2391.9542357925129</v>
      </c>
      <c r="KS50" s="420">
        <v>2314.4613795812525</v>
      </c>
      <c r="KT50" s="420">
        <v>2205.3098542371717</v>
      </c>
      <c r="KU50" s="420">
        <v>2051.2722734522895</v>
      </c>
      <c r="KV50" s="420">
        <v>1833.5203003774191</v>
      </c>
      <c r="KW50" s="420"/>
      <c r="KX50" s="420">
        <v>0</v>
      </c>
      <c r="KY50" s="420">
        <v>0</v>
      </c>
      <c r="KZ50" s="420">
        <v>0</v>
      </c>
      <c r="LA50" s="420">
        <v>0</v>
      </c>
      <c r="LB50" s="420">
        <v>0</v>
      </c>
      <c r="LC50" s="420">
        <v>0</v>
      </c>
      <c r="LD50" s="420">
        <v>0</v>
      </c>
      <c r="LE50" s="420">
        <v>0</v>
      </c>
      <c r="LF50" s="420">
        <v>0</v>
      </c>
      <c r="LG50" s="420">
        <v>0</v>
      </c>
      <c r="LH50" s="420">
        <v>0</v>
      </c>
      <c r="LI50" s="420">
        <v>0</v>
      </c>
      <c r="LJ50" s="420">
        <v>0</v>
      </c>
      <c r="LK50" s="420">
        <v>0</v>
      </c>
      <c r="LL50" s="420">
        <v>0</v>
      </c>
      <c r="LM50" s="420">
        <v>0</v>
      </c>
      <c r="LN50" s="420">
        <v>0</v>
      </c>
      <c r="LO50" s="420">
        <v>0</v>
      </c>
      <c r="LP50" s="420">
        <v>0</v>
      </c>
      <c r="LQ50" s="420">
        <v>0</v>
      </c>
      <c r="LR50" s="420">
        <v>0</v>
      </c>
      <c r="LS50" s="420">
        <v>0</v>
      </c>
      <c r="LT50" s="420">
        <v>0</v>
      </c>
      <c r="LU50" s="420">
        <v>0</v>
      </c>
      <c r="LV50" s="420">
        <v>0</v>
      </c>
      <c r="LW50" s="420">
        <v>0</v>
      </c>
      <c r="LX50" s="420">
        <v>0</v>
      </c>
      <c r="LY50" s="420">
        <v>0</v>
      </c>
      <c r="LZ50" s="420">
        <v>0</v>
      </c>
      <c r="MA50" s="420">
        <v>0</v>
      </c>
      <c r="MB50" s="420"/>
      <c r="MC50" s="426">
        <v>0</v>
      </c>
      <c r="MD50" s="426">
        <v>0</v>
      </c>
      <c r="ME50" s="426">
        <v>0</v>
      </c>
      <c r="MF50" s="426">
        <v>0</v>
      </c>
      <c r="MG50" s="426">
        <v>0</v>
      </c>
      <c r="MH50" s="426">
        <v>0</v>
      </c>
      <c r="MI50" s="426">
        <v>0</v>
      </c>
      <c r="MJ50" s="426">
        <v>0</v>
      </c>
      <c r="MK50" s="426">
        <v>0</v>
      </c>
      <c r="ML50" s="426">
        <v>0</v>
      </c>
      <c r="MM50" s="426">
        <v>0</v>
      </c>
      <c r="MN50" s="426">
        <v>0</v>
      </c>
      <c r="MO50" s="426">
        <v>0</v>
      </c>
      <c r="MP50" s="426">
        <v>0</v>
      </c>
      <c r="MQ50" s="426">
        <v>0</v>
      </c>
      <c r="MR50" s="426">
        <v>0</v>
      </c>
      <c r="MS50" s="426">
        <v>0</v>
      </c>
      <c r="MT50" s="426">
        <v>0</v>
      </c>
      <c r="MU50" s="426">
        <v>0</v>
      </c>
      <c r="MV50" s="426">
        <v>0</v>
      </c>
      <c r="MW50" s="426">
        <v>0</v>
      </c>
      <c r="MX50" s="426">
        <v>0</v>
      </c>
      <c r="MY50" s="426">
        <v>0</v>
      </c>
      <c r="MZ50" s="426">
        <v>0</v>
      </c>
      <c r="NA50" s="426">
        <v>0</v>
      </c>
      <c r="NB50" s="426">
        <v>0</v>
      </c>
      <c r="NC50" s="426">
        <v>0</v>
      </c>
      <c r="ND50" s="426">
        <v>0</v>
      </c>
      <c r="NE50" s="426">
        <v>0</v>
      </c>
      <c r="NF50" s="426">
        <v>0</v>
      </c>
      <c r="NG50" s="420"/>
      <c r="NH50" s="420">
        <v>0</v>
      </c>
      <c r="NI50" s="420">
        <v>0</v>
      </c>
      <c r="NJ50" s="420">
        <v>0</v>
      </c>
      <c r="NK50" s="420">
        <v>0</v>
      </c>
      <c r="NL50" s="420">
        <v>0</v>
      </c>
      <c r="NM50" s="420">
        <v>0</v>
      </c>
      <c r="NN50" s="420">
        <v>0</v>
      </c>
      <c r="NO50" s="420">
        <v>0</v>
      </c>
      <c r="NP50" s="420">
        <v>0</v>
      </c>
      <c r="NQ50" s="420">
        <v>0</v>
      </c>
      <c r="NR50" s="420">
        <v>0</v>
      </c>
      <c r="NS50" s="420">
        <v>0</v>
      </c>
      <c r="NT50" s="420">
        <v>0</v>
      </c>
      <c r="NU50" s="420">
        <v>0</v>
      </c>
      <c r="NV50" s="420">
        <v>0</v>
      </c>
      <c r="NW50" s="420">
        <v>0</v>
      </c>
      <c r="NX50" s="420">
        <v>0</v>
      </c>
      <c r="NY50" s="420">
        <v>0</v>
      </c>
      <c r="NZ50" s="420">
        <v>0</v>
      </c>
      <c r="OA50" s="420">
        <v>0</v>
      </c>
      <c r="OB50" s="420">
        <v>0</v>
      </c>
      <c r="OC50" s="420">
        <v>0</v>
      </c>
      <c r="OD50" s="420">
        <v>0</v>
      </c>
      <c r="OE50" s="420">
        <v>0</v>
      </c>
      <c r="OF50" s="420">
        <v>0</v>
      </c>
      <c r="OG50" s="420">
        <v>0</v>
      </c>
      <c r="OH50" s="420">
        <v>0</v>
      </c>
      <c r="OI50" s="420">
        <v>0</v>
      </c>
      <c r="OJ50" s="420">
        <v>0</v>
      </c>
      <c r="OK50" s="420">
        <v>0</v>
      </c>
      <c r="OL50" s="420"/>
      <c r="OM50" s="420">
        <v>0</v>
      </c>
      <c r="ON50" s="420">
        <v>0</v>
      </c>
      <c r="OO50" s="420">
        <v>0</v>
      </c>
      <c r="OP50" s="420">
        <v>0</v>
      </c>
      <c r="OQ50" s="420">
        <v>0</v>
      </c>
      <c r="OR50" s="420">
        <v>0</v>
      </c>
      <c r="OS50" s="420">
        <v>0</v>
      </c>
      <c r="OT50" s="420">
        <v>0</v>
      </c>
      <c r="OU50" s="420">
        <v>2.7988385618160727</v>
      </c>
      <c r="OV50" s="420">
        <v>8.3368171140520992</v>
      </c>
      <c r="OW50" s="420">
        <v>15.938764930310413</v>
      </c>
      <c r="OX50" s="420">
        <v>26.420917711436896</v>
      </c>
      <c r="OY50" s="420">
        <v>40.933588171443148</v>
      </c>
      <c r="OZ50" s="420">
        <v>61.100775847867652</v>
      </c>
      <c r="PA50" s="420">
        <v>89.218881763830822</v>
      </c>
      <c r="PB50" s="420">
        <v>128.53975638158079</v>
      </c>
      <c r="PC50" s="420">
        <v>183.67413388120141</v>
      </c>
      <c r="PD50" s="420">
        <v>258.36815153064606</v>
      </c>
      <c r="PE50" s="420">
        <v>361.9816983224909</v>
      </c>
      <c r="PF50" s="420">
        <v>508.41733129111458</v>
      </c>
      <c r="PG50" s="420">
        <v>715.68715158485838</v>
      </c>
      <c r="PH50" s="420">
        <v>1009.4613710660044</v>
      </c>
      <c r="PI50" s="420">
        <v>1426.3461021774356</v>
      </c>
      <c r="PJ50" s="420">
        <v>2018.5699915444502</v>
      </c>
      <c r="PK50" s="420">
        <v>2447.0886132921337</v>
      </c>
      <c r="PL50" s="420">
        <v>2391.9542357925129</v>
      </c>
      <c r="PM50" s="420">
        <v>2314.4613795812525</v>
      </c>
      <c r="PN50" s="420">
        <v>2205.3098542371717</v>
      </c>
      <c r="PO50" s="420">
        <v>2051.2722734522895</v>
      </c>
      <c r="PP50" s="420">
        <v>1833.5203003774191</v>
      </c>
      <c r="PQ50" s="420"/>
      <c r="PR50" s="420">
        <v>14.669785778608313</v>
      </c>
      <c r="PS50" s="420">
        <v>14.669785778608313</v>
      </c>
      <c r="PT50" s="420">
        <v>14.669785778608313</v>
      </c>
      <c r="PU50" s="420">
        <v>14.669785778608313</v>
      </c>
      <c r="PV50" s="420">
        <v>14.669785778608313</v>
      </c>
      <c r="PW50" s="420">
        <v>14.669785778608313</v>
      </c>
      <c r="PX50" s="420">
        <v>14.669785778608313</v>
      </c>
      <c r="PY50" s="420">
        <v>14.669785778608313</v>
      </c>
      <c r="PZ50" s="420">
        <v>17.558814136465212</v>
      </c>
      <c r="QA50" s="420">
        <v>23.275248553544174</v>
      </c>
      <c r="QB50" s="420">
        <v>31.12216159659873</v>
      </c>
      <c r="QC50" s="420">
        <v>41.942091352180341</v>
      </c>
      <c r="QD50" s="420">
        <v>56.922418220331274</v>
      </c>
      <c r="QE50" s="420">
        <v>77.739473512583388</v>
      </c>
      <c r="QF50" s="420">
        <v>106.76365749686128</v>
      </c>
      <c r="QG50" s="420">
        <v>147.35160829053075</v>
      </c>
      <c r="QH50" s="420">
        <v>204.26263640850721</v>
      </c>
      <c r="QI50" s="420">
        <v>284.25262303367066</v>
      </c>
      <c r="QJ50" s="420">
        <v>396.92144799718375</v>
      </c>
      <c r="QK50" s="420">
        <v>555.92273700845112</v>
      </c>
      <c r="QL50" s="420">
        <v>780.69155139279917</v>
      </c>
      <c r="QM50" s="420">
        <v>1098.912680523443</v>
      </c>
      <c r="QN50" s="420">
        <v>1550.0481638128367</v>
      </c>
      <c r="QO50" s="420">
        <v>2190.3800644777912</v>
      </c>
      <c r="QP50" s="420">
        <v>2673.2952244890994</v>
      </c>
      <c r="QQ50" s="420">
        <v>2673.2952244890994</v>
      </c>
      <c r="QR50" s="420">
        <v>2673.2952244890994</v>
      </c>
      <c r="QS50" s="420">
        <v>2673.2952244890994</v>
      </c>
      <c r="QT50" s="420">
        <v>2673.2952244890994</v>
      </c>
      <c r="QU50" s="420">
        <v>2673.2952244890994</v>
      </c>
      <c r="QV50" s="424"/>
      <c r="QW50" s="420">
        <v>14.669785778608313</v>
      </c>
      <c r="QX50" s="420">
        <v>14.669785778608313</v>
      </c>
      <c r="QY50" s="420">
        <v>14.669785778608313</v>
      </c>
      <c r="QZ50" s="420">
        <v>14.669785778608313</v>
      </c>
      <c r="RA50" s="420">
        <v>14.669785778608313</v>
      </c>
      <c r="RB50" s="420">
        <v>14.669785778608313</v>
      </c>
      <c r="RC50" s="420">
        <v>14.669785778608313</v>
      </c>
      <c r="RD50" s="420">
        <v>14.669785778608313</v>
      </c>
      <c r="RE50" s="420">
        <v>14.669785778608313</v>
      </c>
      <c r="RF50" s="420">
        <v>14.669785778608313</v>
      </c>
      <c r="RG50" s="420">
        <v>14.669785778608313</v>
      </c>
      <c r="RH50" s="420">
        <v>14.669785778608313</v>
      </c>
      <c r="RI50" s="420">
        <v>14.669785778608313</v>
      </c>
      <c r="RJ50" s="420">
        <v>14.669785778608313</v>
      </c>
      <c r="RK50" s="420">
        <v>14.669785778608313</v>
      </c>
      <c r="RL50" s="420">
        <v>14.669785778608313</v>
      </c>
      <c r="RM50" s="420">
        <v>14.669785778608313</v>
      </c>
      <c r="RN50" s="420">
        <v>17.558814136465205</v>
      </c>
      <c r="RO50" s="420">
        <v>23.275248553544181</v>
      </c>
      <c r="RP50" s="420">
        <v>31.122161596598751</v>
      </c>
      <c r="RQ50" s="420">
        <v>41.942091352180398</v>
      </c>
      <c r="RR50" s="420">
        <v>56.922418220331309</v>
      </c>
      <c r="RS50" s="420">
        <v>77.739473512583388</v>
      </c>
      <c r="RT50" s="420">
        <v>106.76365749686144</v>
      </c>
      <c r="RU50" s="420">
        <v>147.35160829053081</v>
      </c>
      <c r="RV50" s="420">
        <v>204.2626364085076</v>
      </c>
      <c r="RW50" s="420">
        <v>284.25262303367072</v>
      </c>
      <c r="RX50" s="420">
        <v>396.92144799718392</v>
      </c>
      <c r="RY50" s="420">
        <v>555.92273700845146</v>
      </c>
      <c r="RZ50" s="420">
        <v>780.69155139279962</v>
      </c>
      <c r="SA50" s="420"/>
      <c r="SB50" s="420">
        <v>0</v>
      </c>
      <c r="SC50" s="420">
        <v>0</v>
      </c>
      <c r="SD50" s="420">
        <v>0</v>
      </c>
      <c r="SE50" s="420">
        <v>0</v>
      </c>
      <c r="SF50" s="420">
        <v>0</v>
      </c>
      <c r="SG50" s="420">
        <v>0</v>
      </c>
      <c r="SH50" s="420">
        <v>0</v>
      </c>
      <c r="SI50" s="420">
        <v>0</v>
      </c>
      <c r="SJ50" s="420">
        <v>2.8890283578568994</v>
      </c>
      <c r="SK50" s="420">
        <v>8.6054627749358605</v>
      </c>
      <c r="SL50" s="420">
        <v>16.452375817990415</v>
      </c>
      <c r="SM50" s="420">
        <v>27.272305573572027</v>
      </c>
      <c r="SN50" s="420">
        <v>42.252632441722959</v>
      </c>
      <c r="SO50" s="420">
        <v>63.069687733975073</v>
      </c>
      <c r="SP50" s="420">
        <v>92.09387171825297</v>
      </c>
      <c r="SQ50" s="420">
        <v>132.68182251192243</v>
      </c>
      <c r="SR50" s="420">
        <v>189.59285062989889</v>
      </c>
      <c r="SS50" s="420">
        <v>266.69380889720543</v>
      </c>
      <c r="ST50" s="420">
        <v>373.64619944363955</v>
      </c>
      <c r="SU50" s="420">
        <v>524.80057541185238</v>
      </c>
      <c r="SV50" s="420">
        <v>738.74946004061871</v>
      </c>
      <c r="SW50" s="420">
        <v>1041.9902623031116</v>
      </c>
      <c r="SX50" s="420">
        <v>1472.3086903002534</v>
      </c>
      <c r="SY50" s="420">
        <v>2083.6164069809297</v>
      </c>
      <c r="SZ50" s="420">
        <v>2525.9436161985686</v>
      </c>
      <c r="TA50" s="420">
        <v>2469.0325880805917</v>
      </c>
      <c r="TB50" s="420">
        <v>2389.0426014554287</v>
      </c>
      <c r="TC50" s="420">
        <v>2276.3737764919156</v>
      </c>
      <c r="TD50" s="420">
        <v>2117.372487480648</v>
      </c>
      <c r="TE50" s="420">
        <v>1892.6036730962996</v>
      </c>
      <c r="TF50" s="420"/>
      <c r="TG50" s="420">
        <v>2.0676911723420526</v>
      </c>
      <c r="TH50" s="420">
        <v>2.0676911723420526</v>
      </c>
      <c r="TI50" s="420">
        <v>2.0676911723420526</v>
      </c>
      <c r="TJ50" s="420">
        <v>2.0676911723420526</v>
      </c>
      <c r="TK50" s="420">
        <v>2.0676911723420526</v>
      </c>
      <c r="TL50" s="420">
        <v>2.0676911723420526</v>
      </c>
      <c r="TM50" s="420">
        <v>2.0676911723420526</v>
      </c>
      <c r="TN50" s="420">
        <v>2.0676911723420526</v>
      </c>
      <c r="TO50" s="420">
        <v>2.4748967390993659</v>
      </c>
      <c r="TP50" s="420">
        <v>3.2806222731901413</v>
      </c>
      <c r="TQ50" s="420">
        <v>4.3866365718392144</v>
      </c>
      <c r="TR50" s="420">
        <v>5.9116945091951081</v>
      </c>
      <c r="TS50" s="420">
        <v>8.0231561277581989</v>
      </c>
      <c r="TT50" s="420">
        <v>10.957298596608178</v>
      </c>
      <c r="TU50" s="420">
        <v>15.048227388236128</v>
      </c>
      <c r="TV50" s="420">
        <v>20.76905718262223</v>
      </c>
      <c r="TW50" s="420">
        <v>28.790607887203393</v>
      </c>
      <c r="TX50" s="420">
        <v>40.06511398543082</v>
      </c>
      <c r="TY50" s="420">
        <v>55.945668636400548</v>
      </c>
      <c r="TZ50" s="420">
        <v>78.356736298957387</v>
      </c>
      <c r="UA50" s="420">
        <v>110.03766881795943</v>
      </c>
      <c r="UB50" s="420">
        <v>154.89060869630671</v>
      </c>
      <c r="UC50" s="420">
        <v>218.477689680678</v>
      </c>
      <c r="UD50" s="420">
        <v>308.73181052166689</v>
      </c>
      <c r="UE50" s="420">
        <v>376.79820415650687</v>
      </c>
      <c r="UF50" s="420">
        <v>376.79820415650687</v>
      </c>
      <c r="UG50" s="420">
        <v>376.79820415650687</v>
      </c>
      <c r="UH50" s="420">
        <v>376.79820415650687</v>
      </c>
      <c r="UI50" s="420">
        <v>376.79820415650687</v>
      </c>
      <c r="UJ50" s="420">
        <v>376.79820415650687</v>
      </c>
      <c r="UK50" s="420"/>
      <c r="UL50" s="420">
        <v>2.0676911723420526</v>
      </c>
      <c r="UM50" s="420">
        <v>2.0676911723420526</v>
      </c>
      <c r="UN50" s="420">
        <v>2.0676911723420526</v>
      </c>
      <c r="UO50" s="420">
        <v>2.0676911723420526</v>
      </c>
      <c r="UP50" s="420">
        <v>2.0676911723420526</v>
      </c>
      <c r="UQ50" s="420">
        <v>2.0676911723420526</v>
      </c>
      <c r="UR50" s="420">
        <v>2.0676911723420526</v>
      </c>
      <c r="US50" s="420">
        <v>2.0676911723420526</v>
      </c>
      <c r="UT50" s="420">
        <v>2.0676911723420526</v>
      </c>
      <c r="UU50" s="420">
        <v>2.0676911723420526</v>
      </c>
      <c r="UV50" s="420">
        <v>2.0676911723420526</v>
      </c>
      <c r="UW50" s="420">
        <v>2.0676911723420526</v>
      </c>
      <c r="UX50" s="420">
        <v>2.0676911723420526</v>
      </c>
      <c r="UY50" s="420">
        <v>2.0676911723420526</v>
      </c>
      <c r="UZ50" s="420">
        <v>2.0676911723420526</v>
      </c>
      <c r="VA50" s="420">
        <v>2.0676911723420526</v>
      </c>
      <c r="VB50" s="420">
        <v>2.0676911723420526</v>
      </c>
      <c r="VC50" s="420">
        <v>2.4748967390993646</v>
      </c>
      <c r="VD50" s="420">
        <v>3.2806222731901427</v>
      </c>
      <c r="VE50" s="420">
        <v>4.386636571839218</v>
      </c>
      <c r="VF50" s="420">
        <v>5.9116945091951152</v>
      </c>
      <c r="VG50" s="420">
        <v>8.023156127758206</v>
      </c>
      <c r="VH50" s="420">
        <v>10.957298596608178</v>
      </c>
      <c r="VI50" s="420">
        <v>15.048227388236151</v>
      </c>
      <c r="VJ50" s="420">
        <v>20.769057182622237</v>
      </c>
      <c r="VK50" s="420">
        <v>28.79060788720345</v>
      </c>
      <c r="VL50" s="420">
        <v>40.065113985430827</v>
      </c>
      <c r="VM50" s="420">
        <v>55.945668636400569</v>
      </c>
      <c r="VN50" s="420">
        <v>78.356736298957429</v>
      </c>
      <c r="VO50" s="420">
        <v>110.0376688179595</v>
      </c>
      <c r="VP50" s="420"/>
      <c r="VQ50" s="420">
        <v>0</v>
      </c>
      <c r="VR50" s="420">
        <v>0</v>
      </c>
      <c r="VS50" s="420">
        <v>0</v>
      </c>
      <c r="VT50" s="420">
        <v>0</v>
      </c>
      <c r="VU50" s="420">
        <v>0</v>
      </c>
      <c r="VV50" s="420">
        <v>0</v>
      </c>
      <c r="VW50" s="420">
        <v>0</v>
      </c>
      <c r="VX50" s="420">
        <v>0</v>
      </c>
      <c r="VY50" s="420">
        <v>0.40720556675731334</v>
      </c>
      <c r="VZ50" s="420">
        <v>1.2129311008480888</v>
      </c>
      <c r="WA50" s="420">
        <v>2.3189453994971618</v>
      </c>
      <c r="WB50" s="420">
        <v>3.8440033368530555</v>
      </c>
      <c r="WC50" s="420">
        <v>5.9554649554161463</v>
      </c>
      <c r="WD50" s="420">
        <v>8.8896074242661243</v>
      </c>
      <c r="WE50" s="420">
        <v>12.980536215894077</v>
      </c>
      <c r="WF50" s="420">
        <v>18.701366010280179</v>
      </c>
      <c r="WG50" s="420">
        <v>26.722916714861341</v>
      </c>
      <c r="WH50" s="420">
        <v>37.590217246331456</v>
      </c>
      <c r="WI50" s="420">
        <v>52.665046363210408</v>
      </c>
      <c r="WJ50" s="420">
        <v>73.970099727118168</v>
      </c>
      <c r="WK50" s="420">
        <v>104.12597430876431</v>
      </c>
      <c r="WL50" s="420">
        <v>146.86745256854852</v>
      </c>
      <c r="WM50" s="420">
        <v>207.52039108406981</v>
      </c>
      <c r="WN50" s="420">
        <v>293.68358313343072</v>
      </c>
      <c r="WO50" s="420">
        <v>356.02914697388462</v>
      </c>
      <c r="WP50" s="420">
        <v>348.00759626930341</v>
      </c>
      <c r="WQ50" s="420">
        <v>336.73309017107601</v>
      </c>
      <c r="WR50" s="420">
        <v>320.8525355201063</v>
      </c>
      <c r="WS50" s="420">
        <v>298.44146785754947</v>
      </c>
      <c r="WT50" s="420">
        <v>266.76053533854736</v>
      </c>
      <c r="WU50" s="420"/>
      <c r="WV50" s="420">
        <v>0</v>
      </c>
      <c r="WW50" s="420">
        <v>0</v>
      </c>
      <c r="WX50" s="420">
        <v>0</v>
      </c>
      <c r="WY50" s="420">
        <v>0</v>
      </c>
      <c r="WZ50" s="420">
        <v>0</v>
      </c>
      <c r="XA50" s="420">
        <v>0</v>
      </c>
      <c r="XB50" s="420">
        <v>0</v>
      </c>
      <c r="XC50" s="420">
        <v>0</v>
      </c>
      <c r="XD50" s="420">
        <v>0</v>
      </c>
      <c r="XE50" s="420">
        <v>0</v>
      </c>
      <c r="XF50" s="420">
        <v>0</v>
      </c>
      <c r="XG50" s="420">
        <v>0</v>
      </c>
      <c r="XH50" s="420">
        <v>0</v>
      </c>
      <c r="XI50" s="420">
        <v>0</v>
      </c>
      <c r="XJ50" s="420">
        <v>0</v>
      </c>
      <c r="XK50" s="420">
        <v>0</v>
      </c>
      <c r="XL50" s="420">
        <v>0</v>
      </c>
      <c r="XM50" s="420">
        <v>0</v>
      </c>
      <c r="XN50" s="420">
        <v>0</v>
      </c>
      <c r="XO50" s="420">
        <v>0</v>
      </c>
      <c r="XP50" s="420">
        <v>0</v>
      </c>
      <c r="XQ50" s="420">
        <v>0</v>
      </c>
      <c r="XR50" s="420">
        <v>0</v>
      </c>
      <c r="XS50" s="420">
        <v>0</v>
      </c>
      <c r="XT50" s="420">
        <v>0</v>
      </c>
      <c r="XU50" s="420">
        <v>0</v>
      </c>
      <c r="XV50" s="420">
        <v>0</v>
      </c>
      <c r="XW50" s="420">
        <v>0</v>
      </c>
      <c r="XX50" s="420">
        <v>0</v>
      </c>
      <c r="XY50" s="420">
        <v>0</v>
      </c>
      <c r="XZ50" s="420"/>
      <c r="YA50" s="420">
        <v>0</v>
      </c>
      <c r="YB50" s="420">
        <v>0</v>
      </c>
      <c r="YC50" s="420">
        <v>0</v>
      </c>
      <c r="YD50" s="420">
        <v>0</v>
      </c>
      <c r="YE50" s="420">
        <v>0</v>
      </c>
      <c r="YF50" s="420">
        <v>0</v>
      </c>
      <c r="YG50" s="420">
        <v>0</v>
      </c>
      <c r="YH50" s="420">
        <v>0</v>
      </c>
      <c r="YI50" s="420">
        <v>0</v>
      </c>
      <c r="YJ50" s="420">
        <v>0</v>
      </c>
      <c r="YK50" s="420">
        <v>0</v>
      </c>
      <c r="YL50" s="420">
        <v>0</v>
      </c>
      <c r="YM50" s="420">
        <v>0</v>
      </c>
      <c r="YN50" s="420">
        <v>0</v>
      </c>
      <c r="YO50" s="420">
        <v>0</v>
      </c>
      <c r="YP50" s="420">
        <v>0</v>
      </c>
      <c r="YQ50" s="420">
        <v>0</v>
      </c>
      <c r="YR50" s="420">
        <v>0</v>
      </c>
      <c r="YS50" s="420">
        <v>0</v>
      </c>
      <c r="YT50" s="420">
        <v>0</v>
      </c>
      <c r="YU50" s="420">
        <v>0</v>
      </c>
      <c r="YV50" s="420">
        <v>0</v>
      </c>
      <c r="YW50" s="420">
        <v>0</v>
      </c>
      <c r="YX50" s="420">
        <v>0</v>
      </c>
      <c r="YY50" s="420">
        <v>0</v>
      </c>
      <c r="YZ50" s="420">
        <v>0</v>
      </c>
      <c r="ZA50" s="420">
        <v>0</v>
      </c>
      <c r="ZB50" s="420">
        <v>0</v>
      </c>
      <c r="ZC50" s="420">
        <v>0</v>
      </c>
      <c r="ZD50" s="420">
        <v>0</v>
      </c>
      <c r="ZE50" s="420"/>
      <c r="ZF50" s="420">
        <v>0</v>
      </c>
      <c r="ZG50" s="420">
        <v>0</v>
      </c>
      <c r="ZH50" s="420">
        <v>0</v>
      </c>
      <c r="ZI50" s="420">
        <v>0</v>
      </c>
      <c r="ZJ50" s="420">
        <v>0</v>
      </c>
      <c r="ZK50" s="420">
        <v>0</v>
      </c>
      <c r="ZL50" s="420">
        <v>0</v>
      </c>
      <c r="ZM50" s="420">
        <v>0</v>
      </c>
      <c r="ZN50" s="420">
        <v>0</v>
      </c>
      <c r="ZO50" s="420">
        <v>0</v>
      </c>
      <c r="ZP50" s="420">
        <v>0</v>
      </c>
      <c r="ZQ50" s="420">
        <v>0</v>
      </c>
      <c r="ZR50" s="420">
        <v>0</v>
      </c>
      <c r="ZS50" s="420">
        <v>0</v>
      </c>
      <c r="ZT50" s="420">
        <v>0</v>
      </c>
      <c r="ZU50" s="420">
        <v>0</v>
      </c>
      <c r="ZV50" s="420">
        <v>0</v>
      </c>
      <c r="ZW50" s="420">
        <v>0</v>
      </c>
      <c r="ZX50" s="420">
        <v>0</v>
      </c>
      <c r="ZY50" s="420">
        <v>0</v>
      </c>
      <c r="ZZ50" s="420">
        <v>0</v>
      </c>
      <c r="AAA50" s="420">
        <v>0</v>
      </c>
      <c r="AAB50" s="420">
        <v>0</v>
      </c>
      <c r="AAC50" s="420">
        <v>0</v>
      </c>
      <c r="AAD50" s="420">
        <v>0</v>
      </c>
      <c r="AAE50" s="420">
        <v>0</v>
      </c>
      <c r="AAF50" s="420">
        <v>0</v>
      </c>
      <c r="AAG50" s="420">
        <v>0</v>
      </c>
      <c r="AAH50" s="420">
        <v>0</v>
      </c>
      <c r="AAI50" s="420">
        <v>0</v>
      </c>
      <c r="AAJ50" s="420"/>
      <c r="AAK50" s="420">
        <v>0</v>
      </c>
      <c r="AAL50" s="420">
        <v>0</v>
      </c>
      <c r="AAM50" s="420">
        <v>0</v>
      </c>
      <c r="AAN50" s="420">
        <v>0</v>
      </c>
      <c r="AAO50" s="420">
        <v>0</v>
      </c>
      <c r="AAP50" s="420">
        <v>0</v>
      </c>
      <c r="AAQ50" s="420">
        <v>0</v>
      </c>
      <c r="AAR50" s="420">
        <v>0</v>
      </c>
      <c r="AAS50" s="420">
        <v>6.0950724864302854</v>
      </c>
      <c r="AAT50" s="420">
        <v>18.15521098983605</v>
      </c>
      <c r="AAU50" s="420">
        <v>34.710086147797988</v>
      </c>
      <c r="AAV50" s="420">
        <v>57.537226621861976</v>
      </c>
      <c r="AAW50" s="420">
        <v>89.141685568582261</v>
      </c>
      <c r="AAX50" s="420">
        <v>133.06007100610884</v>
      </c>
      <c r="AAY50" s="420">
        <v>194.29328969797785</v>
      </c>
      <c r="AAZ50" s="420">
        <v>279.92294490378339</v>
      </c>
      <c r="ABA50" s="420">
        <v>399.9899012259616</v>
      </c>
      <c r="ABB50" s="420">
        <v>562.65217767418289</v>
      </c>
      <c r="ABC50" s="420">
        <v>788.29294412934087</v>
      </c>
      <c r="ABD50" s="420">
        <v>1107.1880064300851</v>
      </c>
      <c r="ABE50" s="420">
        <v>1558.5625859342413</v>
      </c>
      <c r="ABF50" s="420">
        <v>2198.3190859376646</v>
      </c>
      <c r="ABG50" s="420">
        <v>3106.1751835617588</v>
      </c>
      <c r="ABH50" s="420">
        <v>4395.8699816588105</v>
      </c>
      <c r="ABI50" s="420">
        <v>5329.0613764645868</v>
      </c>
      <c r="ABJ50" s="420">
        <v>5208.9944201424078</v>
      </c>
      <c r="ABK50" s="420">
        <v>5040.2370712077573</v>
      </c>
      <c r="ABL50" s="420">
        <v>4802.5361662491941</v>
      </c>
      <c r="ABM50" s="420">
        <v>4467.0862287904874</v>
      </c>
      <c r="ABN50" s="420">
        <v>3992.8845088122662</v>
      </c>
      <c r="ABQ50" s="344"/>
      <c r="ABR50" s="344"/>
      <c r="ABS50" s="344"/>
      <c r="ABT50" s="344"/>
      <c r="ABU50" s="344"/>
      <c r="ABV50" s="344"/>
      <c r="ABW50" s="344"/>
      <c r="ABX50" s="344"/>
      <c r="ABY50" s="344"/>
      <c r="ABZ50" s="344"/>
      <c r="ACA50" s="344"/>
    </row>
    <row r="51" spans="4:755" hidden="1" outlineLevel="1" x14ac:dyDescent="0.25">
      <c r="D51" s="431" t="b">
        <v>0</v>
      </c>
      <c r="E51" s="416"/>
      <c r="F51" s="417">
        <v>481</v>
      </c>
      <c r="G51" s="417">
        <v>22013359</v>
      </c>
      <c r="H51" s="417" t="s">
        <v>1756</v>
      </c>
      <c r="I51" s="417" t="s">
        <v>253</v>
      </c>
      <c r="J51" s="417">
        <v>11</v>
      </c>
      <c r="K51" s="417" t="s">
        <v>1769</v>
      </c>
      <c r="L51" s="417" t="s">
        <v>317</v>
      </c>
      <c r="M51" s="417" t="s">
        <v>318</v>
      </c>
      <c r="N51" s="417" t="s">
        <v>319</v>
      </c>
      <c r="O51" s="417" t="s">
        <v>320</v>
      </c>
      <c r="P51" s="417" t="s">
        <v>321</v>
      </c>
      <c r="Q51" s="417" t="s">
        <v>322</v>
      </c>
      <c r="R51" s="417" t="s">
        <v>296</v>
      </c>
      <c r="S51" s="418"/>
      <c r="T51" s="417">
        <v>0</v>
      </c>
      <c r="U51" s="417">
        <v>1</v>
      </c>
      <c r="V51" s="418"/>
      <c r="W51" s="419">
        <v>1.4709459425965061</v>
      </c>
      <c r="X51" s="417">
        <v>5.1679359468684138E-3</v>
      </c>
      <c r="Y51" s="417">
        <v>0</v>
      </c>
      <c r="Z51" s="417">
        <v>5.1679359468684138E-3</v>
      </c>
      <c r="AA51" s="420">
        <v>14.211823853888138</v>
      </c>
      <c r="AB51" s="420">
        <v>0</v>
      </c>
      <c r="AC51" s="420">
        <v>14.211823853888138</v>
      </c>
      <c r="AD51" s="420">
        <v>14.669785778608313</v>
      </c>
      <c r="AE51" s="420">
        <v>2.0676911723420526</v>
      </c>
      <c r="AF51" s="420">
        <v>0</v>
      </c>
      <c r="AG51" s="418"/>
      <c r="AH51" s="419">
        <v>4.8785757784882637</v>
      </c>
      <c r="AI51" s="417">
        <v>8.1995058065237221E-3</v>
      </c>
      <c r="AJ51" s="417">
        <v>0</v>
      </c>
      <c r="AK51" s="417">
        <v>8.1995058065237221E-3</v>
      </c>
      <c r="AL51" s="420">
        <v>22.548640967940237</v>
      </c>
      <c r="AM51" s="420">
        <v>0</v>
      </c>
      <c r="AN51" s="420">
        <v>22.548640967940237</v>
      </c>
      <c r="AO51" s="420">
        <v>23.275248553544174</v>
      </c>
      <c r="AP51" s="420">
        <v>3.2806222731901413</v>
      </c>
      <c r="AQ51" s="420">
        <v>0</v>
      </c>
      <c r="AR51" s="418"/>
      <c r="AS51" s="417">
        <v>5.1679359468684138E-3</v>
      </c>
      <c r="AT51" s="421">
        <v>0</v>
      </c>
      <c r="AU51" s="417">
        <v>5.1679359468684138E-3</v>
      </c>
      <c r="AV51" s="420">
        <v>14.211823853888138</v>
      </c>
      <c r="AW51" s="420">
        <v>0</v>
      </c>
      <c r="AX51" s="420">
        <v>14.211823853888138</v>
      </c>
      <c r="AY51" s="420">
        <v>14.669785778608313</v>
      </c>
      <c r="AZ51" s="420">
        <v>2.0676911723420526</v>
      </c>
      <c r="BA51" s="420">
        <v>0</v>
      </c>
      <c r="BB51" s="418"/>
      <c r="BC51" s="420">
        <v>30.949300804838501</v>
      </c>
      <c r="BD51" s="420">
        <v>49.104511794674551</v>
      </c>
      <c r="BE51" s="420">
        <v>30.949300804838501</v>
      </c>
      <c r="BF51" s="420">
        <v>18.15521098983605</v>
      </c>
      <c r="BG51" s="420"/>
      <c r="BH51" s="422">
        <v>0.11989476363991852</v>
      </c>
      <c r="BI51" s="420"/>
      <c r="BJ51" s="423">
        <v>1.6583123951777001</v>
      </c>
      <c r="BK51" s="423">
        <v>1.86954525000811</v>
      </c>
      <c r="BL51" s="423">
        <v>2.10768456654595</v>
      </c>
      <c r="BM51" s="423">
        <v>2.3761576415637542</v>
      </c>
      <c r="BN51" s="423">
        <v>2.6788283347420569</v>
      </c>
      <c r="BO51" s="423">
        <v>3.0200526772686183</v>
      </c>
      <c r="BP51" s="423">
        <v>3.4047415637611507</v>
      </c>
      <c r="BQ51" s="423">
        <v>3.8384314297745781</v>
      </c>
      <c r="BR51" s="423">
        <v>4.3273639320822479</v>
      </c>
      <c r="BS51" s="423">
        <v>4.8785757784882637</v>
      </c>
      <c r="BT51" s="423">
        <v>5.4999999999999991</v>
      </c>
      <c r="BU51" s="423">
        <v>6.2005801228680815</v>
      </c>
      <c r="BV51" s="423">
        <v>6.9903988836557733</v>
      </c>
      <c r="BW51" s="423">
        <v>7.8808233398027667</v>
      </c>
      <c r="BX51" s="423">
        <v>8.8846684641119786</v>
      </c>
      <c r="BY51" s="423">
        <v>10.016381577608295</v>
      </c>
      <c r="BZ51" s="423">
        <v>11.29225027512364</v>
      </c>
      <c r="CA51" s="423">
        <v>12.730636836069689</v>
      </c>
      <c r="CB51" s="423">
        <v>14.352242494033801</v>
      </c>
      <c r="CC51" s="423">
        <v>16.180405368561569</v>
      </c>
      <c r="CD51" s="423">
        <v>18.2414363469547</v>
      </c>
      <c r="CE51" s="423">
        <v>20.564997750089205</v>
      </c>
      <c r="CF51" s="423">
        <v>23.184530232005454</v>
      </c>
      <c r="CG51" s="423">
        <v>26.137734057201293</v>
      </c>
      <c r="CH51" s="423">
        <v>28</v>
      </c>
      <c r="CI51" s="423">
        <v>28</v>
      </c>
      <c r="CJ51" s="423">
        <v>28</v>
      </c>
      <c r="CK51" s="423">
        <v>28</v>
      </c>
      <c r="CL51" s="423">
        <v>28</v>
      </c>
      <c r="CM51" s="423">
        <v>28</v>
      </c>
      <c r="CN51" s="420"/>
      <c r="CO51" s="417">
        <v>5.1679359468684138E-3</v>
      </c>
      <c r="CP51" s="417">
        <v>5.1679359468684138E-3</v>
      </c>
      <c r="CQ51" s="417">
        <v>5.1679359468684138E-3</v>
      </c>
      <c r="CR51" s="417">
        <v>5.1679359468684138E-3</v>
      </c>
      <c r="CS51" s="417">
        <v>5.1679359468684138E-3</v>
      </c>
      <c r="CT51" s="417">
        <v>5.1679359468684138E-3</v>
      </c>
      <c r="CU51" s="417">
        <v>5.1679359468684138E-3</v>
      </c>
      <c r="CV51" s="417">
        <v>5.1679359468684138E-3</v>
      </c>
      <c r="CW51" s="417">
        <v>6.1856954238924408E-3</v>
      </c>
      <c r="CX51" s="417">
        <v>8.1995058065237221E-3</v>
      </c>
      <c r="CY51" s="417">
        <v>1.0963850466981291E-2</v>
      </c>
      <c r="CZ51" s="417">
        <v>1.4775542387390921E-2</v>
      </c>
      <c r="DA51" s="417">
        <v>2.0052877100120468E-2</v>
      </c>
      <c r="DB51" s="417">
        <v>2.7386399891547557E-2</v>
      </c>
      <c r="DC51" s="417">
        <v>3.7611165679170527E-2</v>
      </c>
      <c r="DD51" s="417">
        <v>5.1909665540170527E-2</v>
      </c>
      <c r="DE51" s="417">
        <v>7.195853008548711E-2</v>
      </c>
      <c r="DF51" s="417">
        <v>0.10013775052594555</v>
      </c>
      <c r="DG51" s="417">
        <v>0.1398292142874295</v>
      </c>
      <c r="DH51" s="417">
        <v>0.19584288002738662</v>
      </c>
      <c r="DI51" s="417">
        <v>0.27502541569097583</v>
      </c>
      <c r="DJ51" s="417">
        <v>0.3871297393059403</v>
      </c>
      <c r="DK51" s="417">
        <v>0.54605770977425139</v>
      </c>
      <c r="DL51" s="417">
        <v>0.77163661714987963</v>
      </c>
      <c r="DM51" s="417">
        <v>0.94176007037367371</v>
      </c>
      <c r="DN51" s="417">
        <v>0.94176007037367371</v>
      </c>
      <c r="DO51" s="417">
        <v>0.94176007037367371</v>
      </c>
      <c r="DP51" s="417">
        <v>0.94176007037367371</v>
      </c>
      <c r="DQ51" s="417">
        <v>0.94176007037367371</v>
      </c>
      <c r="DR51" s="417">
        <v>0.94176007037367371</v>
      </c>
      <c r="DS51" s="424"/>
      <c r="DT51" s="425">
        <v>0</v>
      </c>
      <c r="DU51" s="425">
        <v>0</v>
      </c>
      <c r="DV51" s="425">
        <v>0</v>
      </c>
      <c r="DW51" s="425">
        <v>0</v>
      </c>
      <c r="DX51" s="425">
        <v>0</v>
      </c>
      <c r="DY51" s="425">
        <v>0</v>
      </c>
      <c r="DZ51" s="425">
        <v>0</v>
      </c>
      <c r="EA51" s="425">
        <v>0</v>
      </c>
      <c r="EB51" s="425">
        <v>0</v>
      </c>
      <c r="EC51" s="425">
        <v>0</v>
      </c>
      <c r="ED51" s="425">
        <v>0</v>
      </c>
      <c r="EE51" s="425">
        <v>0</v>
      </c>
      <c r="EF51" s="425">
        <v>0</v>
      </c>
      <c r="EG51" s="425">
        <v>0</v>
      </c>
      <c r="EH51" s="425">
        <v>0</v>
      </c>
      <c r="EI51" s="425">
        <v>0</v>
      </c>
      <c r="EJ51" s="425">
        <v>0</v>
      </c>
      <c r="EK51" s="425">
        <v>0</v>
      </c>
      <c r="EL51" s="425">
        <v>0</v>
      </c>
      <c r="EM51" s="425">
        <v>0</v>
      </c>
      <c r="EN51" s="425">
        <v>0</v>
      </c>
      <c r="EO51" s="425">
        <v>0</v>
      </c>
      <c r="EP51" s="425">
        <v>0</v>
      </c>
      <c r="EQ51" s="425">
        <v>0</v>
      </c>
      <c r="ER51" s="425">
        <v>0</v>
      </c>
      <c r="ES51" s="425">
        <v>0</v>
      </c>
      <c r="ET51" s="425">
        <v>0</v>
      </c>
      <c r="EU51" s="425">
        <v>0</v>
      </c>
      <c r="EV51" s="425">
        <v>0</v>
      </c>
      <c r="EW51" s="425">
        <v>0</v>
      </c>
      <c r="EX51" s="420"/>
      <c r="EY51" s="420">
        <v>30.949300804838504</v>
      </c>
      <c r="EZ51" s="420">
        <v>30.949300804838504</v>
      </c>
      <c r="FA51" s="420">
        <v>30.949300804838504</v>
      </c>
      <c r="FB51" s="420">
        <v>30.949300804838504</v>
      </c>
      <c r="FC51" s="420">
        <v>30.949300804838504</v>
      </c>
      <c r="FD51" s="420">
        <v>30.949300804838504</v>
      </c>
      <c r="FE51" s="420">
        <v>30.949300804838504</v>
      </c>
      <c r="FF51" s="420">
        <v>30.949300804838504</v>
      </c>
      <c r="FG51" s="420">
        <v>37.044373291268798</v>
      </c>
      <c r="FH51" s="420">
        <v>49.104511794674551</v>
      </c>
      <c r="FI51" s="420">
        <v>65.659386952636495</v>
      </c>
      <c r="FJ51" s="420">
        <v>88.486527426700491</v>
      </c>
      <c r="FK51" s="420">
        <v>120.09098637342076</v>
      </c>
      <c r="FL51" s="420">
        <v>164.00937181094736</v>
      </c>
      <c r="FM51" s="420">
        <v>225.24259050281637</v>
      </c>
      <c r="FN51" s="420">
        <v>310.87224570862196</v>
      </c>
      <c r="FO51" s="420">
        <v>430.93920203080017</v>
      </c>
      <c r="FP51" s="420">
        <v>599.69655096545182</v>
      </c>
      <c r="FQ51" s="420">
        <v>837.3974559240155</v>
      </c>
      <c r="FR51" s="420">
        <v>1172.8473933827217</v>
      </c>
      <c r="FS51" s="420">
        <v>1647.0491133609423</v>
      </c>
      <c r="FT51" s="420">
        <v>2318.410072311086</v>
      </c>
      <c r="FU51" s="420">
        <v>3270.1845553727062</v>
      </c>
      <c r="FV51" s="420">
        <v>4621.1125721616272</v>
      </c>
      <c r="FW51" s="420">
        <v>5639.9336221732092</v>
      </c>
      <c r="FX51" s="420">
        <v>5639.9336221732092</v>
      </c>
      <c r="FY51" s="420">
        <v>5639.9336221732092</v>
      </c>
      <c r="FZ51" s="420">
        <v>5639.9336221732092</v>
      </c>
      <c r="GA51" s="420">
        <v>5639.9336221732092</v>
      </c>
      <c r="GB51" s="420">
        <v>5639.9336221732092</v>
      </c>
      <c r="GC51" s="420"/>
      <c r="GD51" s="420">
        <v>30.949300804838504</v>
      </c>
      <c r="GE51" s="420">
        <v>30.949300804838504</v>
      </c>
      <c r="GF51" s="420">
        <v>30.949300804838504</v>
      </c>
      <c r="GG51" s="420">
        <v>30.949300804838504</v>
      </c>
      <c r="GH51" s="420">
        <v>30.949300804838504</v>
      </c>
      <c r="GI51" s="420">
        <v>30.949300804838504</v>
      </c>
      <c r="GJ51" s="420">
        <v>30.949300804838504</v>
      </c>
      <c r="GK51" s="420">
        <v>30.949300804838504</v>
      </c>
      <c r="GL51" s="420">
        <v>30.949300804838504</v>
      </c>
      <c r="GM51" s="420">
        <v>30.949300804838504</v>
      </c>
      <c r="GN51" s="420">
        <v>30.949300804838504</v>
      </c>
      <c r="GO51" s="420">
        <v>30.949300804838504</v>
      </c>
      <c r="GP51" s="420">
        <v>30.949300804838504</v>
      </c>
      <c r="GQ51" s="420">
        <v>30.949300804838504</v>
      </c>
      <c r="GR51" s="420">
        <v>30.949300804838504</v>
      </c>
      <c r="GS51" s="420">
        <v>30.949300804838504</v>
      </c>
      <c r="GT51" s="420">
        <v>30.949300804838504</v>
      </c>
      <c r="GU51" s="420">
        <v>37.044373291268776</v>
      </c>
      <c r="GV51" s="420">
        <v>49.104511794674572</v>
      </c>
      <c r="GW51" s="420">
        <v>65.659386952636538</v>
      </c>
      <c r="GX51" s="420">
        <v>88.486527426700604</v>
      </c>
      <c r="GY51" s="420">
        <v>120.09098637342085</v>
      </c>
      <c r="GZ51" s="420">
        <v>164.00937181094736</v>
      </c>
      <c r="HA51" s="420">
        <v>225.24259050281671</v>
      </c>
      <c r="HB51" s="420">
        <v>310.87224570862207</v>
      </c>
      <c r="HC51" s="420">
        <v>430.93920203080103</v>
      </c>
      <c r="HD51" s="420">
        <v>599.69655096545193</v>
      </c>
      <c r="HE51" s="420">
        <v>837.39745592401584</v>
      </c>
      <c r="HF51" s="420">
        <v>1172.8473933827224</v>
      </c>
      <c r="HG51" s="420">
        <v>1647.0491133609432</v>
      </c>
      <c r="HH51" s="420"/>
      <c r="HI51" s="420">
        <v>14.211823853888138</v>
      </c>
      <c r="HJ51" s="420">
        <v>14.211823853888138</v>
      </c>
      <c r="HK51" s="420">
        <v>14.211823853888138</v>
      </c>
      <c r="HL51" s="420">
        <v>14.211823853888138</v>
      </c>
      <c r="HM51" s="420">
        <v>14.211823853888138</v>
      </c>
      <c r="HN51" s="420">
        <v>14.211823853888138</v>
      </c>
      <c r="HO51" s="420">
        <v>14.211823853888138</v>
      </c>
      <c r="HP51" s="420">
        <v>14.211823853888138</v>
      </c>
      <c r="HQ51" s="420">
        <v>17.010662415704211</v>
      </c>
      <c r="HR51" s="420">
        <v>22.548640967940237</v>
      </c>
      <c r="HS51" s="420">
        <v>30.15058878419855</v>
      </c>
      <c r="HT51" s="420">
        <v>40.632741565325034</v>
      </c>
      <c r="HU51" s="420">
        <v>55.145412025331289</v>
      </c>
      <c r="HV51" s="420">
        <v>75.312599701755786</v>
      </c>
      <c r="HW51" s="420">
        <v>103.43070561771896</v>
      </c>
      <c r="HX51" s="420">
        <v>142.75158023546894</v>
      </c>
      <c r="HY51" s="420">
        <v>197.88595773508956</v>
      </c>
      <c r="HZ51" s="420">
        <v>275.37881394635025</v>
      </c>
      <c r="IA51" s="420">
        <v>384.53033929043113</v>
      </c>
      <c r="IB51" s="420">
        <v>538.56792007531317</v>
      </c>
      <c r="IC51" s="420">
        <v>756.31989315018347</v>
      </c>
      <c r="ID51" s="420">
        <v>1064.6067830913357</v>
      </c>
      <c r="IE51" s="420">
        <v>1501.6587018791913</v>
      </c>
      <c r="IF51" s="420">
        <v>2122.0006971621692</v>
      </c>
      <c r="IG51" s="420">
        <v>2589.8401935276029</v>
      </c>
      <c r="IH51" s="420">
        <v>2589.8401935276029</v>
      </c>
      <c r="II51" s="420">
        <v>2589.8401935276029</v>
      </c>
      <c r="IJ51" s="420">
        <v>2589.8401935276029</v>
      </c>
      <c r="IK51" s="420">
        <v>2589.8401935276029</v>
      </c>
      <c r="IL51" s="420">
        <v>2589.8401935276029</v>
      </c>
      <c r="IM51" s="420"/>
      <c r="IN51" s="420">
        <v>14.211823853888138</v>
      </c>
      <c r="IO51" s="420">
        <v>14.211823853888138</v>
      </c>
      <c r="IP51" s="420">
        <v>14.211823853888138</v>
      </c>
      <c r="IQ51" s="420">
        <v>14.211823853888138</v>
      </c>
      <c r="IR51" s="420">
        <v>14.211823853888138</v>
      </c>
      <c r="IS51" s="420">
        <v>14.211823853888138</v>
      </c>
      <c r="IT51" s="420">
        <v>14.211823853888138</v>
      </c>
      <c r="IU51" s="420">
        <v>14.211823853888138</v>
      </c>
      <c r="IV51" s="420">
        <v>14.211823853888138</v>
      </c>
      <c r="IW51" s="420">
        <v>14.211823853888138</v>
      </c>
      <c r="IX51" s="420">
        <v>14.211823853888138</v>
      </c>
      <c r="IY51" s="420">
        <v>14.211823853888138</v>
      </c>
      <c r="IZ51" s="420">
        <v>14.211823853888138</v>
      </c>
      <c r="JA51" s="420">
        <v>14.211823853888138</v>
      </c>
      <c r="JB51" s="420">
        <v>14.211823853888138</v>
      </c>
      <c r="JC51" s="420">
        <v>14.211823853888138</v>
      </c>
      <c r="JD51" s="420">
        <v>14.211823853888138</v>
      </c>
      <c r="JE51" s="420">
        <v>17.010662415704203</v>
      </c>
      <c r="JF51" s="420">
        <v>22.548640967940244</v>
      </c>
      <c r="JG51" s="420">
        <v>30.150588784198568</v>
      </c>
      <c r="JH51" s="420">
        <v>40.632741565325084</v>
      </c>
      <c r="JI51" s="420">
        <v>55.145412025331325</v>
      </c>
      <c r="JJ51" s="420">
        <v>75.312599701755786</v>
      </c>
      <c r="JK51" s="420">
        <v>103.4307056177191</v>
      </c>
      <c r="JL51" s="420">
        <v>142.75158023546899</v>
      </c>
      <c r="JM51" s="420">
        <v>197.88595773508993</v>
      </c>
      <c r="JN51" s="420">
        <v>275.37881394635036</v>
      </c>
      <c r="JO51" s="420">
        <v>384.5303392904313</v>
      </c>
      <c r="JP51" s="420">
        <v>538.56792007531351</v>
      </c>
      <c r="JQ51" s="420">
        <v>756.31989315018393</v>
      </c>
      <c r="JR51" s="420"/>
      <c r="JS51" s="420">
        <v>0</v>
      </c>
      <c r="JT51" s="420">
        <v>0</v>
      </c>
      <c r="JU51" s="420">
        <v>0</v>
      </c>
      <c r="JV51" s="420">
        <v>0</v>
      </c>
      <c r="JW51" s="420">
        <v>0</v>
      </c>
      <c r="JX51" s="420">
        <v>0</v>
      </c>
      <c r="JY51" s="420">
        <v>0</v>
      </c>
      <c r="JZ51" s="420">
        <v>0</v>
      </c>
      <c r="KA51" s="420">
        <v>2.7988385618160727</v>
      </c>
      <c r="KB51" s="420">
        <v>8.3368171140520992</v>
      </c>
      <c r="KC51" s="420">
        <v>15.938764930310413</v>
      </c>
      <c r="KD51" s="420">
        <v>26.420917711436896</v>
      </c>
      <c r="KE51" s="420">
        <v>40.933588171443148</v>
      </c>
      <c r="KF51" s="420">
        <v>61.100775847867652</v>
      </c>
      <c r="KG51" s="420">
        <v>89.218881763830822</v>
      </c>
      <c r="KH51" s="420">
        <v>128.53975638158079</v>
      </c>
      <c r="KI51" s="420">
        <v>183.67413388120141</v>
      </c>
      <c r="KJ51" s="420">
        <v>258.36815153064606</v>
      </c>
      <c r="KK51" s="420">
        <v>361.9816983224909</v>
      </c>
      <c r="KL51" s="420">
        <v>508.41733129111458</v>
      </c>
      <c r="KM51" s="420">
        <v>715.68715158485838</v>
      </c>
      <c r="KN51" s="420">
        <v>1009.4613710660044</v>
      </c>
      <c r="KO51" s="420">
        <v>1426.3461021774356</v>
      </c>
      <c r="KP51" s="420">
        <v>2018.5699915444502</v>
      </c>
      <c r="KQ51" s="420">
        <v>2447.0886132921337</v>
      </c>
      <c r="KR51" s="420">
        <v>2391.9542357925129</v>
      </c>
      <c r="KS51" s="420">
        <v>2314.4613795812525</v>
      </c>
      <c r="KT51" s="420">
        <v>2205.3098542371717</v>
      </c>
      <c r="KU51" s="420">
        <v>2051.2722734522895</v>
      </c>
      <c r="KV51" s="420">
        <v>1833.5203003774191</v>
      </c>
      <c r="KW51" s="420"/>
      <c r="KX51" s="420">
        <v>0</v>
      </c>
      <c r="KY51" s="420">
        <v>0</v>
      </c>
      <c r="KZ51" s="420">
        <v>0</v>
      </c>
      <c r="LA51" s="420">
        <v>0</v>
      </c>
      <c r="LB51" s="420">
        <v>0</v>
      </c>
      <c r="LC51" s="420">
        <v>0</v>
      </c>
      <c r="LD51" s="420">
        <v>0</v>
      </c>
      <c r="LE51" s="420">
        <v>0</v>
      </c>
      <c r="LF51" s="420">
        <v>0</v>
      </c>
      <c r="LG51" s="420">
        <v>0</v>
      </c>
      <c r="LH51" s="420">
        <v>0</v>
      </c>
      <c r="LI51" s="420">
        <v>0</v>
      </c>
      <c r="LJ51" s="420">
        <v>0</v>
      </c>
      <c r="LK51" s="420">
        <v>0</v>
      </c>
      <c r="LL51" s="420">
        <v>0</v>
      </c>
      <c r="LM51" s="420">
        <v>0</v>
      </c>
      <c r="LN51" s="420">
        <v>0</v>
      </c>
      <c r="LO51" s="420">
        <v>0</v>
      </c>
      <c r="LP51" s="420">
        <v>0</v>
      </c>
      <c r="LQ51" s="420">
        <v>0</v>
      </c>
      <c r="LR51" s="420">
        <v>0</v>
      </c>
      <c r="LS51" s="420">
        <v>0</v>
      </c>
      <c r="LT51" s="420">
        <v>0</v>
      </c>
      <c r="LU51" s="420">
        <v>0</v>
      </c>
      <c r="LV51" s="420">
        <v>0</v>
      </c>
      <c r="LW51" s="420">
        <v>0</v>
      </c>
      <c r="LX51" s="420">
        <v>0</v>
      </c>
      <c r="LY51" s="420">
        <v>0</v>
      </c>
      <c r="LZ51" s="420">
        <v>0</v>
      </c>
      <c r="MA51" s="420">
        <v>0</v>
      </c>
      <c r="MB51" s="420"/>
      <c r="MC51" s="426">
        <v>0</v>
      </c>
      <c r="MD51" s="426">
        <v>0</v>
      </c>
      <c r="ME51" s="426">
        <v>0</v>
      </c>
      <c r="MF51" s="426">
        <v>0</v>
      </c>
      <c r="MG51" s="426">
        <v>0</v>
      </c>
      <c r="MH51" s="426">
        <v>0</v>
      </c>
      <c r="MI51" s="426">
        <v>0</v>
      </c>
      <c r="MJ51" s="426">
        <v>0</v>
      </c>
      <c r="MK51" s="426">
        <v>0</v>
      </c>
      <c r="ML51" s="426">
        <v>0</v>
      </c>
      <c r="MM51" s="426">
        <v>0</v>
      </c>
      <c r="MN51" s="426">
        <v>0</v>
      </c>
      <c r="MO51" s="426">
        <v>0</v>
      </c>
      <c r="MP51" s="426">
        <v>0</v>
      </c>
      <c r="MQ51" s="426">
        <v>0</v>
      </c>
      <c r="MR51" s="426">
        <v>0</v>
      </c>
      <c r="MS51" s="426">
        <v>0</v>
      </c>
      <c r="MT51" s="426">
        <v>0</v>
      </c>
      <c r="MU51" s="426">
        <v>0</v>
      </c>
      <c r="MV51" s="426">
        <v>0</v>
      </c>
      <c r="MW51" s="426">
        <v>0</v>
      </c>
      <c r="MX51" s="426">
        <v>0</v>
      </c>
      <c r="MY51" s="426">
        <v>0</v>
      </c>
      <c r="MZ51" s="426">
        <v>0</v>
      </c>
      <c r="NA51" s="426">
        <v>0</v>
      </c>
      <c r="NB51" s="426">
        <v>0</v>
      </c>
      <c r="NC51" s="426">
        <v>0</v>
      </c>
      <c r="ND51" s="426">
        <v>0</v>
      </c>
      <c r="NE51" s="426">
        <v>0</v>
      </c>
      <c r="NF51" s="426">
        <v>0</v>
      </c>
      <c r="NG51" s="420"/>
      <c r="NH51" s="420">
        <v>0</v>
      </c>
      <c r="NI51" s="420">
        <v>0</v>
      </c>
      <c r="NJ51" s="420">
        <v>0</v>
      </c>
      <c r="NK51" s="420">
        <v>0</v>
      </c>
      <c r="NL51" s="420">
        <v>0</v>
      </c>
      <c r="NM51" s="420">
        <v>0</v>
      </c>
      <c r="NN51" s="420">
        <v>0</v>
      </c>
      <c r="NO51" s="420">
        <v>0</v>
      </c>
      <c r="NP51" s="420">
        <v>0</v>
      </c>
      <c r="NQ51" s="420">
        <v>0</v>
      </c>
      <c r="NR51" s="420">
        <v>0</v>
      </c>
      <c r="NS51" s="420">
        <v>0</v>
      </c>
      <c r="NT51" s="420">
        <v>0</v>
      </c>
      <c r="NU51" s="420">
        <v>0</v>
      </c>
      <c r="NV51" s="420">
        <v>0</v>
      </c>
      <c r="NW51" s="420">
        <v>0</v>
      </c>
      <c r="NX51" s="420">
        <v>0</v>
      </c>
      <c r="NY51" s="420">
        <v>0</v>
      </c>
      <c r="NZ51" s="420">
        <v>0</v>
      </c>
      <c r="OA51" s="420">
        <v>0</v>
      </c>
      <c r="OB51" s="420">
        <v>0</v>
      </c>
      <c r="OC51" s="420">
        <v>0</v>
      </c>
      <c r="OD51" s="420">
        <v>0</v>
      </c>
      <c r="OE51" s="420">
        <v>0</v>
      </c>
      <c r="OF51" s="420">
        <v>0</v>
      </c>
      <c r="OG51" s="420">
        <v>0</v>
      </c>
      <c r="OH51" s="420">
        <v>0</v>
      </c>
      <c r="OI51" s="420">
        <v>0</v>
      </c>
      <c r="OJ51" s="420">
        <v>0</v>
      </c>
      <c r="OK51" s="420">
        <v>0</v>
      </c>
      <c r="OL51" s="420"/>
      <c r="OM51" s="420">
        <v>0</v>
      </c>
      <c r="ON51" s="420">
        <v>0</v>
      </c>
      <c r="OO51" s="420">
        <v>0</v>
      </c>
      <c r="OP51" s="420">
        <v>0</v>
      </c>
      <c r="OQ51" s="420">
        <v>0</v>
      </c>
      <c r="OR51" s="420">
        <v>0</v>
      </c>
      <c r="OS51" s="420">
        <v>0</v>
      </c>
      <c r="OT51" s="420">
        <v>0</v>
      </c>
      <c r="OU51" s="420">
        <v>2.7988385618160727</v>
      </c>
      <c r="OV51" s="420">
        <v>8.3368171140520992</v>
      </c>
      <c r="OW51" s="420">
        <v>15.938764930310413</v>
      </c>
      <c r="OX51" s="420">
        <v>26.420917711436896</v>
      </c>
      <c r="OY51" s="420">
        <v>40.933588171443148</v>
      </c>
      <c r="OZ51" s="420">
        <v>61.100775847867652</v>
      </c>
      <c r="PA51" s="420">
        <v>89.218881763830822</v>
      </c>
      <c r="PB51" s="420">
        <v>128.53975638158079</v>
      </c>
      <c r="PC51" s="420">
        <v>183.67413388120141</v>
      </c>
      <c r="PD51" s="420">
        <v>258.36815153064606</v>
      </c>
      <c r="PE51" s="420">
        <v>361.9816983224909</v>
      </c>
      <c r="PF51" s="420">
        <v>508.41733129111458</v>
      </c>
      <c r="PG51" s="420">
        <v>715.68715158485838</v>
      </c>
      <c r="PH51" s="420">
        <v>1009.4613710660044</v>
      </c>
      <c r="PI51" s="420">
        <v>1426.3461021774356</v>
      </c>
      <c r="PJ51" s="420">
        <v>2018.5699915444502</v>
      </c>
      <c r="PK51" s="420">
        <v>2447.0886132921337</v>
      </c>
      <c r="PL51" s="420">
        <v>2391.9542357925129</v>
      </c>
      <c r="PM51" s="420">
        <v>2314.4613795812525</v>
      </c>
      <c r="PN51" s="420">
        <v>2205.3098542371717</v>
      </c>
      <c r="PO51" s="420">
        <v>2051.2722734522895</v>
      </c>
      <c r="PP51" s="420">
        <v>1833.5203003774191</v>
      </c>
      <c r="PQ51" s="420"/>
      <c r="PR51" s="420">
        <v>14.669785778608313</v>
      </c>
      <c r="PS51" s="420">
        <v>14.669785778608313</v>
      </c>
      <c r="PT51" s="420">
        <v>14.669785778608313</v>
      </c>
      <c r="PU51" s="420">
        <v>14.669785778608313</v>
      </c>
      <c r="PV51" s="420">
        <v>14.669785778608313</v>
      </c>
      <c r="PW51" s="420">
        <v>14.669785778608313</v>
      </c>
      <c r="PX51" s="420">
        <v>14.669785778608313</v>
      </c>
      <c r="PY51" s="420">
        <v>14.669785778608313</v>
      </c>
      <c r="PZ51" s="420">
        <v>17.558814136465212</v>
      </c>
      <c r="QA51" s="420">
        <v>23.275248553544174</v>
      </c>
      <c r="QB51" s="420">
        <v>31.12216159659873</v>
      </c>
      <c r="QC51" s="420">
        <v>41.942091352180341</v>
      </c>
      <c r="QD51" s="420">
        <v>56.922418220331274</v>
      </c>
      <c r="QE51" s="420">
        <v>77.739473512583388</v>
      </c>
      <c r="QF51" s="420">
        <v>106.76365749686128</v>
      </c>
      <c r="QG51" s="420">
        <v>147.35160829053075</v>
      </c>
      <c r="QH51" s="420">
        <v>204.26263640850721</v>
      </c>
      <c r="QI51" s="420">
        <v>284.25262303367066</v>
      </c>
      <c r="QJ51" s="420">
        <v>396.92144799718375</v>
      </c>
      <c r="QK51" s="420">
        <v>555.92273700845112</v>
      </c>
      <c r="QL51" s="420">
        <v>780.69155139279917</v>
      </c>
      <c r="QM51" s="420">
        <v>1098.912680523443</v>
      </c>
      <c r="QN51" s="420">
        <v>1550.0481638128367</v>
      </c>
      <c r="QO51" s="420">
        <v>2190.3800644777912</v>
      </c>
      <c r="QP51" s="420">
        <v>2673.2952244890994</v>
      </c>
      <c r="QQ51" s="420">
        <v>2673.2952244890994</v>
      </c>
      <c r="QR51" s="420">
        <v>2673.2952244890994</v>
      </c>
      <c r="QS51" s="420">
        <v>2673.2952244890994</v>
      </c>
      <c r="QT51" s="420">
        <v>2673.2952244890994</v>
      </c>
      <c r="QU51" s="420">
        <v>2673.2952244890994</v>
      </c>
      <c r="QV51" s="424"/>
      <c r="QW51" s="420">
        <v>14.669785778608313</v>
      </c>
      <c r="QX51" s="420">
        <v>14.669785778608313</v>
      </c>
      <c r="QY51" s="420">
        <v>14.669785778608313</v>
      </c>
      <c r="QZ51" s="420">
        <v>14.669785778608313</v>
      </c>
      <c r="RA51" s="420">
        <v>14.669785778608313</v>
      </c>
      <c r="RB51" s="420">
        <v>14.669785778608313</v>
      </c>
      <c r="RC51" s="420">
        <v>14.669785778608313</v>
      </c>
      <c r="RD51" s="420">
        <v>14.669785778608313</v>
      </c>
      <c r="RE51" s="420">
        <v>14.669785778608313</v>
      </c>
      <c r="RF51" s="420">
        <v>14.669785778608313</v>
      </c>
      <c r="RG51" s="420">
        <v>14.669785778608313</v>
      </c>
      <c r="RH51" s="420">
        <v>14.669785778608313</v>
      </c>
      <c r="RI51" s="420">
        <v>14.669785778608313</v>
      </c>
      <c r="RJ51" s="420">
        <v>14.669785778608313</v>
      </c>
      <c r="RK51" s="420">
        <v>14.669785778608313</v>
      </c>
      <c r="RL51" s="420">
        <v>14.669785778608313</v>
      </c>
      <c r="RM51" s="420">
        <v>14.669785778608313</v>
      </c>
      <c r="RN51" s="420">
        <v>17.558814136465205</v>
      </c>
      <c r="RO51" s="420">
        <v>23.275248553544181</v>
      </c>
      <c r="RP51" s="420">
        <v>31.122161596598751</v>
      </c>
      <c r="RQ51" s="420">
        <v>41.942091352180398</v>
      </c>
      <c r="RR51" s="420">
        <v>56.922418220331309</v>
      </c>
      <c r="RS51" s="420">
        <v>77.739473512583388</v>
      </c>
      <c r="RT51" s="420">
        <v>106.76365749686144</v>
      </c>
      <c r="RU51" s="420">
        <v>147.35160829053081</v>
      </c>
      <c r="RV51" s="420">
        <v>204.2626364085076</v>
      </c>
      <c r="RW51" s="420">
        <v>284.25262303367072</v>
      </c>
      <c r="RX51" s="420">
        <v>396.92144799718392</v>
      </c>
      <c r="RY51" s="420">
        <v>555.92273700845146</v>
      </c>
      <c r="RZ51" s="420">
        <v>780.69155139279962</v>
      </c>
      <c r="SA51" s="420"/>
      <c r="SB51" s="420">
        <v>0</v>
      </c>
      <c r="SC51" s="420">
        <v>0</v>
      </c>
      <c r="SD51" s="420">
        <v>0</v>
      </c>
      <c r="SE51" s="420">
        <v>0</v>
      </c>
      <c r="SF51" s="420">
        <v>0</v>
      </c>
      <c r="SG51" s="420">
        <v>0</v>
      </c>
      <c r="SH51" s="420">
        <v>0</v>
      </c>
      <c r="SI51" s="420">
        <v>0</v>
      </c>
      <c r="SJ51" s="420">
        <v>2.8890283578568994</v>
      </c>
      <c r="SK51" s="420">
        <v>8.6054627749358605</v>
      </c>
      <c r="SL51" s="420">
        <v>16.452375817990415</v>
      </c>
      <c r="SM51" s="420">
        <v>27.272305573572027</v>
      </c>
      <c r="SN51" s="420">
        <v>42.252632441722959</v>
      </c>
      <c r="SO51" s="420">
        <v>63.069687733975073</v>
      </c>
      <c r="SP51" s="420">
        <v>92.09387171825297</v>
      </c>
      <c r="SQ51" s="420">
        <v>132.68182251192243</v>
      </c>
      <c r="SR51" s="420">
        <v>189.59285062989889</v>
      </c>
      <c r="SS51" s="420">
        <v>266.69380889720543</v>
      </c>
      <c r="ST51" s="420">
        <v>373.64619944363955</v>
      </c>
      <c r="SU51" s="420">
        <v>524.80057541185238</v>
      </c>
      <c r="SV51" s="420">
        <v>738.74946004061871</v>
      </c>
      <c r="SW51" s="420">
        <v>1041.9902623031116</v>
      </c>
      <c r="SX51" s="420">
        <v>1472.3086903002534</v>
      </c>
      <c r="SY51" s="420">
        <v>2083.6164069809297</v>
      </c>
      <c r="SZ51" s="420">
        <v>2525.9436161985686</v>
      </c>
      <c r="TA51" s="420">
        <v>2469.0325880805917</v>
      </c>
      <c r="TB51" s="420">
        <v>2389.0426014554287</v>
      </c>
      <c r="TC51" s="420">
        <v>2276.3737764919156</v>
      </c>
      <c r="TD51" s="420">
        <v>2117.372487480648</v>
      </c>
      <c r="TE51" s="420">
        <v>1892.6036730962996</v>
      </c>
      <c r="TF51" s="420"/>
      <c r="TG51" s="420">
        <v>2.0676911723420526</v>
      </c>
      <c r="TH51" s="420">
        <v>2.0676911723420526</v>
      </c>
      <c r="TI51" s="420">
        <v>2.0676911723420526</v>
      </c>
      <c r="TJ51" s="420">
        <v>2.0676911723420526</v>
      </c>
      <c r="TK51" s="420">
        <v>2.0676911723420526</v>
      </c>
      <c r="TL51" s="420">
        <v>2.0676911723420526</v>
      </c>
      <c r="TM51" s="420">
        <v>2.0676911723420526</v>
      </c>
      <c r="TN51" s="420">
        <v>2.0676911723420526</v>
      </c>
      <c r="TO51" s="420">
        <v>2.4748967390993659</v>
      </c>
      <c r="TP51" s="420">
        <v>3.2806222731901413</v>
      </c>
      <c r="TQ51" s="420">
        <v>4.3866365718392144</v>
      </c>
      <c r="TR51" s="420">
        <v>5.9116945091951081</v>
      </c>
      <c r="TS51" s="420">
        <v>8.0231561277581989</v>
      </c>
      <c r="TT51" s="420">
        <v>10.957298596608178</v>
      </c>
      <c r="TU51" s="420">
        <v>15.048227388236128</v>
      </c>
      <c r="TV51" s="420">
        <v>20.76905718262223</v>
      </c>
      <c r="TW51" s="420">
        <v>28.790607887203393</v>
      </c>
      <c r="TX51" s="420">
        <v>40.06511398543082</v>
      </c>
      <c r="TY51" s="420">
        <v>55.945668636400548</v>
      </c>
      <c r="TZ51" s="420">
        <v>78.356736298957387</v>
      </c>
      <c r="UA51" s="420">
        <v>110.03766881795943</v>
      </c>
      <c r="UB51" s="420">
        <v>154.89060869630671</v>
      </c>
      <c r="UC51" s="420">
        <v>218.477689680678</v>
      </c>
      <c r="UD51" s="420">
        <v>308.73181052166689</v>
      </c>
      <c r="UE51" s="420">
        <v>376.79820415650687</v>
      </c>
      <c r="UF51" s="420">
        <v>376.79820415650687</v>
      </c>
      <c r="UG51" s="420">
        <v>376.79820415650687</v>
      </c>
      <c r="UH51" s="420">
        <v>376.79820415650687</v>
      </c>
      <c r="UI51" s="420">
        <v>376.79820415650687</v>
      </c>
      <c r="UJ51" s="420">
        <v>376.79820415650687</v>
      </c>
      <c r="UK51" s="420"/>
      <c r="UL51" s="420">
        <v>2.0676911723420526</v>
      </c>
      <c r="UM51" s="420">
        <v>2.0676911723420526</v>
      </c>
      <c r="UN51" s="420">
        <v>2.0676911723420526</v>
      </c>
      <c r="UO51" s="420">
        <v>2.0676911723420526</v>
      </c>
      <c r="UP51" s="420">
        <v>2.0676911723420526</v>
      </c>
      <c r="UQ51" s="420">
        <v>2.0676911723420526</v>
      </c>
      <c r="UR51" s="420">
        <v>2.0676911723420526</v>
      </c>
      <c r="US51" s="420">
        <v>2.0676911723420526</v>
      </c>
      <c r="UT51" s="420">
        <v>2.0676911723420526</v>
      </c>
      <c r="UU51" s="420">
        <v>2.0676911723420526</v>
      </c>
      <c r="UV51" s="420">
        <v>2.0676911723420526</v>
      </c>
      <c r="UW51" s="420">
        <v>2.0676911723420526</v>
      </c>
      <c r="UX51" s="420">
        <v>2.0676911723420526</v>
      </c>
      <c r="UY51" s="420">
        <v>2.0676911723420526</v>
      </c>
      <c r="UZ51" s="420">
        <v>2.0676911723420526</v>
      </c>
      <c r="VA51" s="420">
        <v>2.0676911723420526</v>
      </c>
      <c r="VB51" s="420">
        <v>2.0676911723420526</v>
      </c>
      <c r="VC51" s="420">
        <v>2.4748967390993646</v>
      </c>
      <c r="VD51" s="420">
        <v>3.2806222731901427</v>
      </c>
      <c r="VE51" s="420">
        <v>4.386636571839218</v>
      </c>
      <c r="VF51" s="420">
        <v>5.9116945091951152</v>
      </c>
      <c r="VG51" s="420">
        <v>8.023156127758206</v>
      </c>
      <c r="VH51" s="420">
        <v>10.957298596608178</v>
      </c>
      <c r="VI51" s="420">
        <v>15.048227388236151</v>
      </c>
      <c r="VJ51" s="420">
        <v>20.769057182622237</v>
      </c>
      <c r="VK51" s="420">
        <v>28.79060788720345</v>
      </c>
      <c r="VL51" s="420">
        <v>40.065113985430827</v>
      </c>
      <c r="VM51" s="420">
        <v>55.945668636400569</v>
      </c>
      <c r="VN51" s="420">
        <v>78.356736298957429</v>
      </c>
      <c r="VO51" s="420">
        <v>110.0376688179595</v>
      </c>
      <c r="VP51" s="420"/>
      <c r="VQ51" s="420">
        <v>0</v>
      </c>
      <c r="VR51" s="420">
        <v>0</v>
      </c>
      <c r="VS51" s="420">
        <v>0</v>
      </c>
      <c r="VT51" s="420">
        <v>0</v>
      </c>
      <c r="VU51" s="420">
        <v>0</v>
      </c>
      <c r="VV51" s="420">
        <v>0</v>
      </c>
      <c r="VW51" s="420">
        <v>0</v>
      </c>
      <c r="VX51" s="420">
        <v>0</v>
      </c>
      <c r="VY51" s="420">
        <v>0.40720556675731334</v>
      </c>
      <c r="VZ51" s="420">
        <v>1.2129311008480888</v>
      </c>
      <c r="WA51" s="420">
        <v>2.3189453994971618</v>
      </c>
      <c r="WB51" s="420">
        <v>3.8440033368530555</v>
      </c>
      <c r="WC51" s="420">
        <v>5.9554649554161463</v>
      </c>
      <c r="WD51" s="420">
        <v>8.8896074242661243</v>
      </c>
      <c r="WE51" s="420">
        <v>12.980536215894077</v>
      </c>
      <c r="WF51" s="420">
        <v>18.701366010280179</v>
      </c>
      <c r="WG51" s="420">
        <v>26.722916714861341</v>
      </c>
      <c r="WH51" s="420">
        <v>37.590217246331456</v>
      </c>
      <c r="WI51" s="420">
        <v>52.665046363210408</v>
      </c>
      <c r="WJ51" s="420">
        <v>73.970099727118168</v>
      </c>
      <c r="WK51" s="420">
        <v>104.12597430876431</v>
      </c>
      <c r="WL51" s="420">
        <v>146.86745256854852</v>
      </c>
      <c r="WM51" s="420">
        <v>207.52039108406981</v>
      </c>
      <c r="WN51" s="420">
        <v>293.68358313343072</v>
      </c>
      <c r="WO51" s="420">
        <v>356.02914697388462</v>
      </c>
      <c r="WP51" s="420">
        <v>348.00759626930341</v>
      </c>
      <c r="WQ51" s="420">
        <v>336.73309017107601</v>
      </c>
      <c r="WR51" s="420">
        <v>320.8525355201063</v>
      </c>
      <c r="WS51" s="420">
        <v>298.44146785754947</v>
      </c>
      <c r="WT51" s="420">
        <v>266.76053533854736</v>
      </c>
      <c r="WU51" s="420"/>
      <c r="WV51" s="420">
        <v>0</v>
      </c>
      <c r="WW51" s="420">
        <v>0</v>
      </c>
      <c r="WX51" s="420">
        <v>0</v>
      </c>
      <c r="WY51" s="420">
        <v>0</v>
      </c>
      <c r="WZ51" s="420">
        <v>0</v>
      </c>
      <c r="XA51" s="420">
        <v>0</v>
      </c>
      <c r="XB51" s="420">
        <v>0</v>
      </c>
      <c r="XC51" s="420">
        <v>0</v>
      </c>
      <c r="XD51" s="420">
        <v>0</v>
      </c>
      <c r="XE51" s="420">
        <v>0</v>
      </c>
      <c r="XF51" s="420">
        <v>0</v>
      </c>
      <c r="XG51" s="420">
        <v>0</v>
      </c>
      <c r="XH51" s="420">
        <v>0</v>
      </c>
      <c r="XI51" s="420">
        <v>0</v>
      </c>
      <c r="XJ51" s="420">
        <v>0</v>
      </c>
      <c r="XK51" s="420">
        <v>0</v>
      </c>
      <c r="XL51" s="420">
        <v>0</v>
      </c>
      <c r="XM51" s="420">
        <v>0</v>
      </c>
      <c r="XN51" s="420">
        <v>0</v>
      </c>
      <c r="XO51" s="420">
        <v>0</v>
      </c>
      <c r="XP51" s="420">
        <v>0</v>
      </c>
      <c r="XQ51" s="420">
        <v>0</v>
      </c>
      <c r="XR51" s="420">
        <v>0</v>
      </c>
      <c r="XS51" s="420">
        <v>0</v>
      </c>
      <c r="XT51" s="420">
        <v>0</v>
      </c>
      <c r="XU51" s="420">
        <v>0</v>
      </c>
      <c r="XV51" s="420">
        <v>0</v>
      </c>
      <c r="XW51" s="420">
        <v>0</v>
      </c>
      <c r="XX51" s="420">
        <v>0</v>
      </c>
      <c r="XY51" s="420">
        <v>0</v>
      </c>
      <c r="XZ51" s="420"/>
      <c r="YA51" s="420">
        <v>0</v>
      </c>
      <c r="YB51" s="420">
        <v>0</v>
      </c>
      <c r="YC51" s="420">
        <v>0</v>
      </c>
      <c r="YD51" s="420">
        <v>0</v>
      </c>
      <c r="YE51" s="420">
        <v>0</v>
      </c>
      <c r="YF51" s="420">
        <v>0</v>
      </c>
      <c r="YG51" s="420">
        <v>0</v>
      </c>
      <c r="YH51" s="420">
        <v>0</v>
      </c>
      <c r="YI51" s="420">
        <v>0</v>
      </c>
      <c r="YJ51" s="420">
        <v>0</v>
      </c>
      <c r="YK51" s="420">
        <v>0</v>
      </c>
      <c r="YL51" s="420">
        <v>0</v>
      </c>
      <c r="YM51" s="420">
        <v>0</v>
      </c>
      <c r="YN51" s="420">
        <v>0</v>
      </c>
      <c r="YO51" s="420">
        <v>0</v>
      </c>
      <c r="YP51" s="420">
        <v>0</v>
      </c>
      <c r="YQ51" s="420">
        <v>0</v>
      </c>
      <c r="YR51" s="420">
        <v>0</v>
      </c>
      <c r="YS51" s="420">
        <v>0</v>
      </c>
      <c r="YT51" s="420">
        <v>0</v>
      </c>
      <c r="YU51" s="420">
        <v>0</v>
      </c>
      <c r="YV51" s="420">
        <v>0</v>
      </c>
      <c r="YW51" s="420">
        <v>0</v>
      </c>
      <c r="YX51" s="420">
        <v>0</v>
      </c>
      <c r="YY51" s="420">
        <v>0</v>
      </c>
      <c r="YZ51" s="420">
        <v>0</v>
      </c>
      <c r="ZA51" s="420">
        <v>0</v>
      </c>
      <c r="ZB51" s="420">
        <v>0</v>
      </c>
      <c r="ZC51" s="420">
        <v>0</v>
      </c>
      <c r="ZD51" s="420">
        <v>0</v>
      </c>
      <c r="ZE51" s="420"/>
      <c r="ZF51" s="420">
        <v>0</v>
      </c>
      <c r="ZG51" s="420">
        <v>0</v>
      </c>
      <c r="ZH51" s="420">
        <v>0</v>
      </c>
      <c r="ZI51" s="420">
        <v>0</v>
      </c>
      <c r="ZJ51" s="420">
        <v>0</v>
      </c>
      <c r="ZK51" s="420">
        <v>0</v>
      </c>
      <c r="ZL51" s="420">
        <v>0</v>
      </c>
      <c r="ZM51" s="420">
        <v>0</v>
      </c>
      <c r="ZN51" s="420">
        <v>0</v>
      </c>
      <c r="ZO51" s="420">
        <v>0</v>
      </c>
      <c r="ZP51" s="420">
        <v>0</v>
      </c>
      <c r="ZQ51" s="420">
        <v>0</v>
      </c>
      <c r="ZR51" s="420">
        <v>0</v>
      </c>
      <c r="ZS51" s="420">
        <v>0</v>
      </c>
      <c r="ZT51" s="420">
        <v>0</v>
      </c>
      <c r="ZU51" s="420">
        <v>0</v>
      </c>
      <c r="ZV51" s="420">
        <v>0</v>
      </c>
      <c r="ZW51" s="420">
        <v>0</v>
      </c>
      <c r="ZX51" s="420">
        <v>0</v>
      </c>
      <c r="ZY51" s="420">
        <v>0</v>
      </c>
      <c r="ZZ51" s="420">
        <v>0</v>
      </c>
      <c r="AAA51" s="420">
        <v>0</v>
      </c>
      <c r="AAB51" s="420">
        <v>0</v>
      </c>
      <c r="AAC51" s="420">
        <v>0</v>
      </c>
      <c r="AAD51" s="420">
        <v>0</v>
      </c>
      <c r="AAE51" s="420">
        <v>0</v>
      </c>
      <c r="AAF51" s="420">
        <v>0</v>
      </c>
      <c r="AAG51" s="420">
        <v>0</v>
      </c>
      <c r="AAH51" s="420">
        <v>0</v>
      </c>
      <c r="AAI51" s="420">
        <v>0</v>
      </c>
      <c r="AAJ51" s="420"/>
      <c r="AAK51" s="420">
        <v>0</v>
      </c>
      <c r="AAL51" s="420">
        <v>0</v>
      </c>
      <c r="AAM51" s="420">
        <v>0</v>
      </c>
      <c r="AAN51" s="420">
        <v>0</v>
      </c>
      <c r="AAO51" s="420">
        <v>0</v>
      </c>
      <c r="AAP51" s="420">
        <v>0</v>
      </c>
      <c r="AAQ51" s="420">
        <v>0</v>
      </c>
      <c r="AAR51" s="420">
        <v>0</v>
      </c>
      <c r="AAS51" s="420">
        <v>6.0950724864302854</v>
      </c>
      <c r="AAT51" s="420">
        <v>18.15521098983605</v>
      </c>
      <c r="AAU51" s="420">
        <v>34.710086147797988</v>
      </c>
      <c r="AAV51" s="420">
        <v>57.537226621861976</v>
      </c>
      <c r="AAW51" s="420">
        <v>89.141685568582261</v>
      </c>
      <c r="AAX51" s="420">
        <v>133.06007100610884</v>
      </c>
      <c r="AAY51" s="420">
        <v>194.29328969797785</v>
      </c>
      <c r="AAZ51" s="420">
        <v>279.92294490378339</v>
      </c>
      <c r="ABA51" s="420">
        <v>399.9899012259616</v>
      </c>
      <c r="ABB51" s="420">
        <v>562.65217767418289</v>
      </c>
      <c r="ABC51" s="420">
        <v>788.29294412934087</v>
      </c>
      <c r="ABD51" s="420">
        <v>1107.1880064300851</v>
      </c>
      <c r="ABE51" s="420">
        <v>1558.5625859342413</v>
      </c>
      <c r="ABF51" s="420">
        <v>2198.3190859376646</v>
      </c>
      <c r="ABG51" s="420">
        <v>3106.1751835617588</v>
      </c>
      <c r="ABH51" s="420">
        <v>4395.8699816588105</v>
      </c>
      <c r="ABI51" s="420">
        <v>5329.0613764645868</v>
      </c>
      <c r="ABJ51" s="420">
        <v>5208.9944201424078</v>
      </c>
      <c r="ABK51" s="420">
        <v>5040.2370712077573</v>
      </c>
      <c r="ABL51" s="420">
        <v>4802.5361662491941</v>
      </c>
      <c r="ABM51" s="420">
        <v>4467.0862287904874</v>
      </c>
      <c r="ABN51" s="420">
        <v>3992.8845088122662</v>
      </c>
      <c r="ABQ51" s="344"/>
      <c r="ABR51" s="344"/>
      <c r="ABS51" s="344"/>
      <c r="ABT51" s="344"/>
      <c r="ABU51" s="344"/>
      <c r="ABV51" s="344"/>
      <c r="ABW51" s="344"/>
      <c r="ABX51" s="344"/>
      <c r="ABY51" s="344"/>
      <c r="ABZ51" s="344"/>
      <c r="ACA51" s="344"/>
    </row>
    <row r="52" spans="4:755" hidden="1" outlineLevel="1" x14ac:dyDescent="0.25">
      <c r="D52" s="431" t="b">
        <v>0</v>
      </c>
      <c r="E52" s="416"/>
      <c r="F52" s="417">
        <v>482</v>
      </c>
      <c r="G52" s="417">
        <v>22013361</v>
      </c>
      <c r="H52" s="417" t="s">
        <v>1756</v>
      </c>
      <c r="I52" s="417" t="s">
        <v>253</v>
      </c>
      <c r="J52" s="417">
        <v>11</v>
      </c>
      <c r="K52" s="417" t="s">
        <v>1770</v>
      </c>
      <c r="L52" s="417" t="s">
        <v>317</v>
      </c>
      <c r="M52" s="417" t="s">
        <v>318</v>
      </c>
      <c r="N52" s="417" t="s">
        <v>319</v>
      </c>
      <c r="O52" s="417" t="s">
        <v>320</v>
      </c>
      <c r="P52" s="417" t="s">
        <v>321</v>
      </c>
      <c r="Q52" s="417" t="s">
        <v>322</v>
      </c>
      <c r="R52" s="417" t="s">
        <v>296</v>
      </c>
      <c r="S52" s="418"/>
      <c r="T52" s="417">
        <v>0</v>
      </c>
      <c r="U52" s="417">
        <v>1</v>
      </c>
      <c r="V52" s="418"/>
      <c r="W52" s="419">
        <v>1.4709459425965061</v>
      </c>
      <c r="X52" s="417">
        <v>5.1679359468684138E-3</v>
      </c>
      <c r="Y52" s="417">
        <v>0</v>
      </c>
      <c r="Z52" s="417">
        <v>5.1679359468684138E-3</v>
      </c>
      <c r="AA52" s="420">
        <v>14.211823853888138</v>
      </c>
      <c r="AB52" s="420">
        <v>0</v>
      </c>
      <c r="AC52" s="420">
        <v>14.211823853888138</v>
      </c>
      <c r="AD52" s="420">
        <v>14.669785778608313</v>
      </c>
      <c r="AE52" s="420">
        <v>2.0676911723420526</v>
      </c>
      <c r="AF52" s="420">
        <v>0</v>
      </c>
      <c r="AG52" s="418"/>
      <c r="AH52" s="419">
        <v>4.8785757784882637</v>
      </c>
      <c r="AI52" s="417">
        <v>8.1995058065237221E-3</v>
      </c>
      <c r="AJ52" s="417">
        <v>0</v>
      </c>
      <c r="AK52" s="417">
        <v>8.1995058065237221E-3</v>
      </c>
      <c r="AL52" s="420">
        <v>22.548640967940237</v>
      </c>
      <c r="AM52" s="420">
        <v>0</v>
      </c>
      <c r="AN52" s="420">
        <v>22.548640967940237</v>
      </c>
      <c r="AO52" s="420">
        <v>23.275248553544174</v>
      </c>
      <c r="AP52" s="420">
        <v>3.2806222731901413</v>
      </c>
      <c r="AQ52" s="420">
        <v>0</v>
      </c>
      <c r="AR52" s="418"/>
      <c r="AS52" s="417">
        <v>5.1679359468684138E-3</v>
      </c>
      <c r="AT52" s="421">
        <v>0</v>
      </c>
      <c r="AU52" s="417">
        <v>5.1679359468684138E-3</v>
      </c>
      <c r="AV52" s="420">
        <v>14.211823853888138</v>
      </c>
      <c r="AW52" s="420">
        <v>0</v>
      </c>
      <c r="AX52" s="420">
        <v>14.211823853888138</v>
      </c>
      <c r="AY52" s="420">
        <v>14.669785778608313</v>
      </c>
      <c r="AZ52" s="420">
        <v>2.0676911723420526</v>
      </c>
      <c r="BA52" s="420">
        <v>0</v>
      </c>
      <c r="BB52" s="418"/>
      <c r="BC52" s="420">
        <v>30.949300804838501</v>
      </c>
      <c r="BD52" s="420">
        <v>49.104511794674551</v>
      </c>
      <c r="BE52" s="420">
        <v>30.949300804838501</v>
      </c>
      <c r="BF52" s="420">
        <v>18.15521098983605</v>
      </c>
      <c r="BG52" s="420"/>
      <c r="BH52" s="422">
        <v>0.11989476363991852</v>
      </c>
      <c r="BI52" s="420"/>
      <c r="BJ52" s="423">
        <v>1.6583123951777001</v>
      </c>
      <c r="BK52" s="423">
        <v>1.86954525000811</v>
      </c>
      <c r="BL52" s="423">
        <v>2.10768456654595</v>
      </c>
      <c r="BM52" s="423">
        <v>2.3761576415637542</v>
      </c>
      <c r="BN52" s="423">
        <v>2.6788283347420569</v>
      </c>
      <c r="BO52" s="423">
        <v>3.0200526772686183</v>
      </c>
      <c r="BP52" s="423">
        <v>3.4047415637611507</v>
      </c>
      <c r="BQ52" s="423">
        <v>3.8384314297745781</v>
      </c>
      <c r="BR52" s="423">
        <v>4.3273639320822479</v>
      </c>
      <c r="BS52" s="423">
        <v>4.8785757784882637</v>
      </c>
      <c r="BT52" s="423">
        <v>5.4999999999999991</v>
      </c>
      <c r="BU52" s="423">
        <v>6.2005801228680815</v>
      </c>
      <c r="BV52" s="423">
        <v>6.9903988836557733</v>
      </c>
      <c r="BW52" s="423">
        <v>7.8808233398027667</v>
      </c>
      <c r="BX52" s="423">
        <v>8.8846684641119786</v>
      </c>
      <c r="BY52" s="423">
        <v>10.016381577608295</v>
      </c>
      <c r="BZ52" s="423">
        <v>11.29225027512364</v>
      </c>
      <c r="CA52" s="423">
        <v>12.730636836069689</v>
      </c>
      <c r="CB52" s="423">
        <v>14.352242494033801</v>
      </c>
      <c r="CC52" s="423">
        <v>16.180405368561569</v>
      </c>
      <c r="CD52" s="423">
        <v>18.2414363469547</v>
      </c>
      <c r="CE52" s="423">
        <v>20.564997750089205</v>
      </c>
      <c r="CF52" s="423">
        <v>23.184530232005454</v>
      </c>
      <c r="CG52" s="423">
        <v>26.137734057201293</v>
      </c>
      <c r="CH52" s="423">
        <v>28</v>
      </c>
      <c r="CI52" s="423">
        <v>28</v>
      </c>
      <c r="CJ52" s="423">
        <v>28</v>
      </c>
      <c r="CK52" s="423">
        <v>28</v>
      </c>
      <c r="CL52" s="423">
        <v>28</v>
      </c>
      <c r="CM52" s="423">
        <v>28</v>
      </c>
      <c r="CN52" s="420"/>
      <c r="CO52" s="417">
        <v>5.1679359468684138E-3</v>
      </c>
      <c r="CP52" s="417">
        <v>5.1679359468684138E-3</v>
      </c>
      <c r="CQ52" s="417">
        <v>5.1679359468684138E-3</v>
      </c>
      <c r="CR52" s="417">
        <v>5.1679359468684138E-3</v>
      </c>
      <c r="CS52" s="417">
        <v>5.1679359468684138E-3</v>
      </c>
      <c r="CT52" s="417">
        <v>5.1679359468684138E-3</v>
      </c>
      <c r="CU52" s="417">
        <v>5.1679359468684138E-3</v>
      </c>
      <c r="CV52" s="417">
        <v>5.1679359468684138E-3</v>
      </c>
      <c r="CW52" s="417">
        <v>6.1856954238924408E-3</v>
      </c>
      <c r="CX52" s="417">
        <v>8.1995058065237221E-3</v>
      </c>
      <c r="CY52" s="417">
        <v>1.0963850466981291E-2</v>
      </c>
      <c r="CZ52" s="417">
        <v>1.4775542387390921E-2</v>
      </c>
      <c r="DA52" s="417">
        <v>2.0052877100120468E-2</v>
      </c>
      <c r="DB52" s="417">
        <v>2.7386399891547557E-2</v>
      </c>
      <c r="DC52" s="417">
        <v>3.7611165679170527E-2</v>
      </c>
      <c r="DD52" s="417">
        <v>5.1909665540170527E-2</v>
      </c>
      <c r="DE52" s="417">
        <v>7.195853008548711E-2</v>
      </c>
      <c r="DF52" s="417">
        <v>0.10013775052594555</v>
      </c>
      <c r="DG52" s="417">
        <v>0.1398292142874295</v>
      </c>
      <c r="DH52" s="417">
        <v>0.19584288002738662</v>
      </c>
      <c r="DI52" s="417">
        <v>0.27502541569097583</v>
      </c>
      <c r="DJ52" s="417">
        <v>0.3871297393059403</v>
      </c>
      <c r="DK52" s="417">
        <v>0.54605770977425139</v>
      </c>
      <c r="DL52" s="417">
        <v>0.77163661714987963</v>
      </c>
      <c r="DM52" s="417">
        <v>0.94176007037367371</v>
      </c>
      <c r="DN52" s="417">
        <v>0.94176007037367371</v>
      </c>
      <c r="DO52" s="417">
        <v>0.94176007037367371</v>
      </c>
      <c r="DP52" s="417">
        <v>0.94176007037367371</v>
      </c>
      <c r="DQ52" s="417">
        <v>0.94176007037367371</v>
      </c>
      <c r="DR52" s="417">
        <v>0.94176007037367371</v>
      </c>
      <c r="DS52" s="424"/>
      <c r="DT52" s="425">
        <v>0</v>
      </c>
      <c r="DU52" s="425">
        <v>0</v>
      </c>
      <c r="DV52" s="425">
        <v>0</v>
      </c>
      <c r="DW52" s="425">
        <v>0</v>
      </c>
      <c r="DX52" s="425">
        <v>0</v>
      </c>
      <c r="DY52" s="425">
        <v>0</v>
      </c>
      <c r="DZ52" s="425">
        <v>0</v>
      </c>
      <c r="EA52" s="425">
        <v>0</v>
      </c>
      <c r="EB52" s="425">
        <v>0</v>
      </c>
      <c r="EC52" s="425">
        <v>0</v>
      </c>
      <c r="ED52" s="425">
        <v>0</v>
      </c>
      <c r="EE52" s="425">
        <v>0</v>
      </c>
      <c r="EF52" s="425">
        <v>0</v>
      </c>
      <c r="EG52" s="425">
        <v>0</v>
      </c>
      <c r="EH52" s="425">
        <v>0</v>
      </c>
      <c r="EI52" s="425">
        <v>0</v>
      </c>
      <c r="EJ52" s="425">
        <v>0</v>
      </c>
      <c r="EK52" s="425">
        <v>0</v>
      </c>
      <c r="EL52" s="425">
        <v>0</v>
      </c>
      <c r="EM52" s="425">
        <v>0</v>
      </c>
      <c r="EN52" s="425">
        <v>0</v>
      </c>
      <c r="EO52" s="425">
        <v>0</v>
      </c>
      <c r="EP52" s="425">
        <v>0</v>
      </c>
      <c r="EQ52" s="425">
        <v>0</v>
      </c>
      <c r="ER52" s="425">
        <v>0</v>
      </c>
      <c r="ES52" s="425">
        <v>0</v>
      </c>
      <c r="ET52" s="425">
        <v>0</v>
      </c>
      <c r="EU52" s="425">
        <v>0</v>
      </c>
      <c r="EV52" s="425">
        <v>0</v>
      </c>
      <c r="EW52" s="425">
        <v>0</v>
      </c>
      <c r="EX52" s="420"/>
      <c r="EY52" s="420">
        <v>30.949300804838504</v>
      </c>
      <c r="EZ52" s="420">
        <v>30.949300804838504</v>
      </c>
      <c r="FA52" s="420">
        <v>30.949300804838504</v>
      </c>
      <c r="FB52" s="420">
        <v>30.949300804838504</v>
      </c>
      <c r="FC52" s="420">
        <v>30.949300804838504</v>
      </c>
      <c r="FD52" s="420">
        <v>30.949300804838504</v>
      </c>
      <c r="FE52" s="420">
        <v>30.949300804838504</v>
      </c>
      <c r="FF52" s="420">
        <v>30.949300804838504</v>
      </c>
      <c r="FG52" s="420">
        <v>37.044373291268798</v>
      </c>
      <c r="FH52" s="420">
        <v>49.104511794674551</v>
      </c>
      <c r="FI52" s="420">
        <v>65.659386952636495</v>
      </c>
      <c r="FJ52" s="420">
        <v>88.486527426700491</v>
      </c>
      <c r="FK52" s="420">
        <v>120.09098637342076</v>
      </c>
      <c r="FL52" s="420">
        <v>164.00937181094736</v>
      </c>
      <c r="FM52" s="420">
        <v>225.24259050281637</v>
      </c>
      <c r="FN52" s="420">
        <v>310.87224570862196</v>
      </c>
      <c r="FO52" s="420">
        <v>430.93920203080017</v>
      </c>
      <c r="FP52" s="420">
        <v>599.69655096545182</v>
      </c>
      <c r="FQ52" s="420">
        <v>837.3974559240155</v>
      </c>
      <c r="FR52" s="420">
        <v>1172.8473933827217</v>
      </c>
      <c r="FS52" s="420">
        <v>1647.0491133609423</v>
      </c>
      <c r="FT52" s="420">
        <v>2318.410072311086</v>
      </c>
      <c r="FU52" s="420">
        <v>3270.1845553727062</v>
      </c>
      <c r="FV52" s="420">
        <v>4621.1125721616272</v>
      </c>
      <c r="FW52" s="420">
        <v>5639.9336221732092</v>
      </c>
      <c r="FX52" s="420">
        <v>5639.9336221732092</v>
      </c>
      <c r="FY52" s="420">
        <v>5639.9336221732092</v>
      </c>
      <c r="FZ52" s="420">
        <v>5639.9336221732092</v>
      </c>
      <c r="GA52" s="420">
        <v>5639.9336221732092</v>
      </c>
      <c r="GB52" s="420">
        <v>5639.9336221732092</v>
      </c>
      <c r="GC52" s="420"/>
      <c r="GD52" s="420">
        <v>30.949300804838504</v>
      </c>
      <c r="GE52" s="420">
        <v>30.949300804838504</v>
      </c>
      <c r="GF52" s="420">
        <v>30.949300804838504</v>
      </c>
      <c r="GG52" s="420">
        <v>30.949300804838504</v>
      </c>
      <c r="GH52" s="420">
        <v>30.949300804838504</v>
      </c>
      <c r="GI52" s="420">
        <v>30.949300804838504</v>
      </c>
      <c r="GJ52" s="420">
        <v>30.949300804838504</v>
      </c>
      <c r="GK52" s="420">
        <v>30.949300804838504</v>
      </c>
      <c r="GL52" s="420">
        <v>30.949300804838504</v>
      </c>
      <c r="GM52" s="420">
        <v>30.949300804838504</v>
      </c>
      <c r="GN52" s="420">
        <v>30.949300804838504</v>
      </c>
      <c r="GO52" s="420">
        <v>30.949300804838504</v>
      </c>
      <c r="GP52" s="420">
        <v>30.949300804838504</v>
      </c>
      <c r="GQ52" s="420">
        <v>30.949300804838504</v>
      </c>
      <c r="GR52" s="420">
        <v>30.949300804838504</v>
      </c>
      <c r="GS52" s="420">
        <v>30.949300804838504</v>
      </c>
      <c r="GT52" s="420">
        <v>30.949300804838504</v>
      </c>
      <c r="GU52" s="420">
        <v>37.044373291268776</v>
      </c>
      <c r="GV52" s="420">
        <v>49.104511794674572</v>
      </c>
      <c r="GW52" s="420">
        <v>65.659386952636538</v>
      </c>
      <c r="GX52" s="420">
        <v>88.486527426700604</v>
      </c>
      <c r="GY52" s="420">
        <v>120.09098637342085</v>
      </c>
      <c r="GZ52" s="420">
        <v>164.00937181094736</v>
      </c>
      <c r="HA52" s="420">
        <v>225.24259050281671</v>
      </c>
      <c r="HB52" s="420">
        <v>310.87224570862207</v>
      </c>
      <c r="HC52" s="420">
        <v>430.93920203080103</v>
      </c>
      <c r="HD52" s="420">
        <v>599.69655096545193</v>
      </c>
      <c r="HE52" s="420">
        <v>837.39745592401584</v>
      </c>
      <c r="HF52" s="420">
        <v>1172.8473933827224</v>
      </c>
      <c r="HG52" s="420">
        <v>1647.0491133609432</v>
      </c>
      <c r="HH52" s="420"/>
      <c r="HI52" s="420">
        <v>14.211823853888138</v>
      </c>
      <c r="HJ52" s="420">
        <v>14.211823853888138</v>
      </c>
      <c r="HK52" s="420">
        <v>14.211823853888138</v>
      </c>
      <c r="HL52" s="420">
        <v>14.211823853888138</v>
      </c>
      <c r="HM52" s="420">
        <v>14.211823853888138</v>
      </c>
      <c r="HN52" s="420">
        <v>14.211823853888138</v>
      </c>
      <c r="HO52" s="420">
        <v>14.211823853888138</v>
      </c>
      <c r="HP52" s="420">
        <v>14.211823853888138</v>
      </c>
      <c r="HQ52" s="420">
        <v>17.010662415704211</v>
      </c>
      <c r="HR52" s="420">
        <v>22.548640967940237</v>
      </c>
      <c r="HS52" s="420">
        <v>30.15058878419855</v>
      </c>
      <c r="HT52" s="420">
        <v>40.632741565325034</v>
      </c>
      <c r="HU52" s="420">
        <v>55.145412025331289</v>
      </c>
      <c r="HV52" s="420">
        <v>75.312599701755786</v>
      </c>
      <c r="HW52" s="420">
        <v>103.43070561771896</v>
      </c>
      <c r="HX52" s="420">
        <v>142.75158023546894</v>
      </c>
      <c r="HY52" s="420">
        <v>197.88595773508956</v>
      </c>
      <c r="HZ52" s="420">
        <v>275.37881394635025</v>
      </c>
      <c r="IA52" s="420">
        <v>384.53033929043113</v>
      </c>
      <c r="IB52" s="420">
        <v>538.56792007531317</v>
      </c>
      <c r="IC52" s="420">
        <v>756.31989315018347</v>
      </c>
      <c r="ID52" s="420">
        <v>1064.6067830913357</v>
      </c>
      <c r="IE52" s="420">
        <v>1501.6587018791913</v>
      </c>
      <c r="IF52" s="420">
        <v>2122.0006971621692</v>
      </c>
      <c r="IG52" s="420">
        <v>2589.8401935276029</v>
      </c>
      <c r="IH52" s="420">
        <v>2589.8401935276029</v>
      </c>
      <c r="II52" s="420">
        <v>2589.8401935276029</v>
      </c>
      <c r="IJ52" s="420">
        <v>2589.8401935276029</v>
      </c>
      <c r="IK52" s="420">
        <v>2589.8401935276029</v>
      </c>
      <c r="IL52" s="420">
        <v>2589.8401935276029</v>
      </c>
      <c r="IM52" s="420"/>
      <c r="IN52" s="420">
        <v>14.211823853888138</v>
      </c>
      <c r="IO52" s="420">
        <v>14.211823853888138</v>
      </c>
      <c r="IP52" s="420">
        <v>14.211823853888138</v>
      </c>
      <c r="IQ52" s="420">
        <v>14.211823853888138</v>
      </c>
      <c r="IR52" s="420">
        <v>14.211823853888138</v>
      </c>
      <c r="IS52" s="420">
        <v>14.211823853888138</v>
      </c>
      <c r="IT52" s="420">
        <v>14.211823853888138</v>
      </c>
      <c r="IU52" s="420">
        <v>14.211823853888138</v>
      </c>
      <c r="IV52" s="420">
        <v>14.211823853888138</v>
      </c>
      <c r="IW52" s="420">
        <v>14.211823853888138</v>
      </c>
      <c r="IX52" s="420">
        <v>14.211823853888138</v>
      </c>
      <c r="IY52" s="420">
        <v>14.211823853888138</v>
      </c>
      <c r="IZ52" s="420">
        <v>14.211823853888138</v>
      </c>
      <c r="JA52" s="420">
        <v>14.211823853888138</v>
      </c>
      <c r="JB52" s="420">
        <v>14.211823853888138</v>
      </c>
      <c r="JC52" s="420">
        <v>14.211823853888138</v>
      </c>
      <c r="JD52" s="420">
        <v>14.211823853888138</v>
      </c>
      <c r="JE52" s="420">
        <v>17.010662415704203</v>
      </c>
      <c r="JF52" s="420">
        <v>22.548640967940244</v>
      </c>
      <c r="JG52" s="420">
        <v>30.150588784198568</v>
      </c>
      <c r="JH52" s="420">
        <v>40.632741565325084</v>
      </c>
      <c r="JI52" s="420">
        <v>55.145412025331325</v>
      </c>
      <c r="JJ52" s="420">
        <v>75.312599701755786</v>
      </c>
      <c r="JK52" s="420">
        <v>103.4307056177191</v>
      </c>
      <c r="JL52" s="420">
        <v>142.75158023546899</v>
      </c>
      <c r="JM52" s="420">
        <v>197.88595773508993</v>
      </c>
      <c r="JN52" s="420">
        <v>275.37881394635036</v>
      </c>
      <c r="JO52" s="420">
        <v>384.5303392904313</v>
      </c>
      <c r="JP52" s="420">
        <v>538.56792007531351</v>
      </c>
      <c r="JQ52" s="420">
        <v>756.31989315018393</v>
      </c>
      <c r="JR52" s="420"/>
      <c r="JS52" s="420">
        <v>0</v>
      </c>
      <c r="JT52" s="420">
        <v>0</v>
      </c>
      <c r="JU52" s="420">
        <v>0</v>
      </c>
      <c r="JV52" s="420">
        <v>0</v>
      </c>
      <c r="JW52" s="420">
        <v>0</v>
      </c>
      <c r="JX52" s="420">
        <v>0</v>
      </c>
      <c r="JY52" s="420">
        <v>0</v>
      </c>
      <c r="JZ52" s="420">
        <v>0</v>
      </c>
      <c r="KA52" s="420">
        <v>2.7988385618160727</v>
      </c>
      <c r="KB52" s="420">
        <v>8.3368171140520992</v>
      </c>
      <c r="KC52" s="420">
        <v>15.938764930310413</v>
      </c>
      <c r="KD52" s="420">
        <v>26.420917711436896</v>
      </c>
      <c r="KE52" s="420">
        <v>40.933588171443148</v>
      </c>
      <c r="KF52" s="420">
        <v>61.100775847867652</v>
      </c>
      <c r="KG52" s="420">
        <v>89.218881763830822</v>
      </c>
      <c r="KH52" s="420">
        <v>128.53975638158079</v>
      </c>
      <c r="KI52" s="420">
        <v>183.67413388120141</v>
      </c>
      <c r="KJ52" s="420">
        <v>258.36815153064606</v>
      </c>
      <c r="KK52" s="420">
        <v>361.9816983224909</v>
      </c>
      <c r="KL52" s="420">
        <v>508.41733129111458</v>
      </c>
      <c r="KM52" s="420">
        <v>715.68715158485838</v>
      </c>
      <c r="KN52" s="420">
        <v>1009.4613710660044</v>
      </c>
      <c r="KO52" s="420">
        <v>1426.3461021774356</v>
      </c>
      <c r="KP52" s="420">
        <v>2018.5699915444502</v>
      </c>
      <c r="KQ52" s="420">
        <v>2447.0886132921337</v>
      </c>
      <c r="KR52" s="420">
        <v>2391.9542357925129</v>
      </c>
      <c r="KS52" s="420">
        <v>2314.4613795812525</v>
      </c>
      <c r="KT52" s="420">
        <v>2205.3098542371717</v>
      </c>
      <c r="KU52" s="420">
        <v>2051.2722734522895</v>
      </c>
      <c r="KV52" s="420">
        <v>1833.5203003774191</v>
      </c>
      <c r="KW52" s="420"/>
      <c r="KX52" s="420">
        <v>0</v>
      </c>
      <c r="KY52" s="420">
        <v>0</v>
      </c>
      <c r="KZ52" s="420">
        <v>0</v>
      </c>
      <c r="LA52" s="420">
        <v>0</v>
      </c>
      <c r="LB52" s="420">
        <v>0</v>
      </c>
      <c r="LC52" s="420">
        <v>0</v>
      </c>
      <c r="LD52" s="420">
        <v>0</v>
      </c>
      <c r="LE52" s="420">
        <v>0</v>
      </c>
      <c r="LF52" s="420">
        <v>0</v>
      </c>
      <c r="LG52" s="420">
        <v>0</v>
      </c>
      <c r="LH52" s="420">
        <v>0</v>
      </c>
      <c r="LI52" s="420">
        <v>0</v>
      </c>
      <c r="LJ52" s="420">
        <v>0</v>
      </c>
      <c r="LK52" s="420">
        <v>0</v>
      </c>
      <c r="LL52" s="420">
        <v>0</v>
      </c>
      <c r="LM52" s="420">
        <v>0</v>
      </c>
      <c r="LN52" s="420">
        <v>0</v>
      </c>
      <c r="LO52" s="420">
        <v>0</v>
      </c>
      <c r="LP52" s="420">
        <v>0</v>
      </c>
      <c r="LQ52" s="420">
        <v>0</v>
      </c>
      <c r="LR52" s="420">
        <v>0</v>
      </c>
      <c r="LS52" s="420">
        <v>0</v>
      </c>
      <c r="LT52" s="420">
        <v>0</v>
      </c>
      <c r="LU52" s="420">
        <v>0</v>
      </c>
      <c r="LV52" s="420">
        <v>0</v>
      </c>
      <c r="LW52" s="420">
        <v>0</v>
      </c>
      <c r="LX52" s="420">
        <v>0</v>
      </c>
      <c r="LY52" s="420">
        <v>0</v>
      </c>
      <c r="LZ52" s="420">
        <v>0</v>
      </c>
      <c r="MA52" s="420">
        <v>0</v>
      </c>
      <c r="MB52" s="420"/>
      <c r="MC52" s="426">
        <v>0</v>
      </c>
      <c r="MD52" s="426">
        <v>0</v>
      </c>
      <c r="ME52" s="426">
        <v>0</v>
      </c>
      <c r="MF52" s="426">
        <v>0</v>
      </c>
      <c r="MG52" s="426">
        <v>0</v>
      </c>
      <c r="MH52" s="426">
        <v>0</v>
      </c>
      <c r="MI52" s="426">
        <v>0</v>
      </c>
      <c r="MJ52" s="426">
        <v>0</v>
      </c>
      <c r="MK52" s="426">
        <v>0</v>
      </c>
      <c r="ML52" s="426">
        <v>0</v>
      </c>
      <c r="MM52" s="426">
        <v>0</v>
      </c>
      <c r="MN52" s="426">
        <v>0</v>
      </c>
      <c r="MO52" s="426">
        <v>0</v>
      </c>
      <c r="MP52" s="426">
        <v>0</v>
      </c>
      <c r="MQ52" s="426">
        <v>0</v>
      </c>
      <c r="MR52" s="426">
        <v>0</v>
      </c>
      <c r="MS52" s="426">
        <v>0</v>
      </c>
      <c r="MT52" s="426">
        <v>0</v>
      </c>
      <c r="MU52" s="426">
        <v>0</v>
      </c>
      <c r="MV52" s="426">
        <v>0</v>
      </c>
      <c r="MW52" s="426">
        <v>0</v>
      </c>
      <c r="MX52" s="426">
        <v>0</v>
      </c>
      <c r="MY52" s="426">
        <v>0</v>
      </c>
      <c r="MZ52" s="426">
        <v>0</v>
      </c>
      <c r="NA52" s="426">
        <v>0</v>
      </c>
      <c r="NB52" s="426">
        <v>0</v>
      </c>
      <c r="NC52" s="426">
        <v>0</v>
      </c>
      <c r="ND52" s="426">
        <v>0</v>
      </c>
      <c r="NE52" s="426">
        <v>0</v>
      </c>
      <c r="NF52" s="426">
        <v>0</v>
      </c>
      <c r="NG52" s="420"/>
      <c r="NH52" s="420">
        <v>0</v>
      </c>
      <c r="NI52" s="420">
        <v>0</v>
      </c>
      <c r="NJ52" s="420">
        <v>0</v>
      </c>
      <c r="NK52" s="420">
        <v>0</v>
      </c>
      <c r="NL52" s="420">
        <v>0</v>
      </c>
      <c r="NM52" s="420">
        <v>0</v>
      </c>
      <c r="NN52" s="420">
        <v>0</v>
      </c>
      <c r="NO52" s="420">
        <v>0</v>
      </c>
      <c r="NP52" s="420">
        <v>0</v>
      </c>
      <c r="NQ52" s="420">
        <v>0</v>
      </c>
      <c r="NR52" s="420">
        <v>0</v>
      </c>
      <c r="NS52" s="420">
        <v>0</v>
      </c>
      <c r="NT52" s="420">
        <v>0</v>
      </c>
      <c r="NU52" s="420">
        <v>0</v>
      </c>
      <c r="NV52" s="420">
        <v>0</v>
      </c>
      <c r="NW52" s="420">
        <v>0</v>
      </c>
      <c r="NX52" s="420">
        <v>0</v>
      </c>
      <c r="NY52" s="420">
        <v>0</v>
      </c>
      <c r="NZ52" s="420">
        <v>0</v>
      </c>
      <c r="OA52" s="420">
        <v>0</v>
      </c>
      <c r="OB52" s="420">
        <v>0</v>
      </c>
      <c r="OC52" s="420">
        <v>0</v>
      </c>
      <c r="OD52" s="420">
        <v>0</v>
      </c>
      <c r="OE52" s="420">
        <v>0</v>
      </c>
      <c r="OF52" s="420">
        <v>0</v>
      </c>
      <c r="OG52" s="420">
        <v>0</v>
      </c>
      <c r="OH52" s="420">
        <v>0</v>
      </c>
      <c r="OI52" s="420">
        <v>0</v>
      </c>
      <c r="OJ52" s="420">
        <v>0</v>
      </c>
      <c r="OK52" s="420">
        <v>0</v>
      </c>
      <c r="OL52" s="420"/>
      <c r="OM52" s="420">
        <v>0</v>
      </c>
      <c r="ON52" s="420">
        <v>0</v>
      </c>
      <c r="OO52" s="420">
        <v>0</v>
      </c>
      <c r="OP52" s="420">
        <v>0</v>
      </c>
      <c r="OQ52" s="420">
        <v>0</v>
      </c>
      <c r="OR52" s="420">
        <v>0</v>
      </c>
      <c r="OS52" s="420">
        <v>0</v>
      </c>
      <c r="OT52" s="420">
        <v>0</v>
      </c>
      <c r="OU52" s="420">
        <v>2.7988385618160727</v>
      </c>
      <c r="OV52" s="420">
        <v>8.3368171140520992</v>
      </c>
      <c r="OW52" s="420">
        <v>15.938764930310413</v>
      </c>
      <c r="OX52" s="420">
        <v>26.420917711436896</v>
      </c>
      <c r="OY52" s="420">
        <v>40.933588171443148</v>
      </c>
      <c r="OZ52" s="420">
        <v>61.100775847867652</v>
      </c>
      <c r="PA52" s="420">
        <v>89.218881763830822</v>
      </c>
      <c r="PB52" s="420">
        <v>128.53975638158079</v>
      </c>
      <c r="PC52" s="420">
        <v>183.67413388120141</v>
      </c>
      <c r="PD52" s="420">
        <v>258.36815153064606</v>
      </c>
      <c r="PE52" s="420">
        <v>361.9816983224909</v>
      </c>
      <c r="PF52" s="420">
        <v>508.41733129111458</v>
      </c>
      <c r="PG52" s="420">
        <v>715.68715158485838</v>
      </c>
      <c r="PH52" s="420">
        <v>1009.4613710660044</v>
      </c>
      <c r="PI52" s="420">
        <v>1426.3461021774356</v>
      </c>
      <c r="PJ52" s="420">
        <v>2018.5699915444502</v>
      </c>
      <c r="PK52" s="420">
        <v>2447.0886132921337</v>
      </c>
      <c r="PL52" s="420">
        <v>2391.9542357925129</v>
      </c>
      <c r="PM52" s="420">
        <v>2314.4613795812525</v>
      </c>
      <c r="PN52" s="420">
        <v>2205.3098542371717</v>
      </c>
      <c r="PO52" s="420">
        <v>2051.2722734522895</v>
      </c>
      <c r="PP52" s="420">
        <v>1833.5203003774191</v>
      </c>
      <c r="PQ52" s="420"/>
      <c r="PR52" s="420">
        <v>14.669785778608313</v>
      </c>
      <c r="PS52" s="420">
        <v>14.669785778608313</v>
      </c>
      <c r="PT52" s="420">
        <v>14.669785778608313</v>
      </c>
      <c r="PU52" s="420">
        <v>14.669785778608313</v>
      </c>
      <c r="PV52" s="420">
        <v>14.669785778608313</v>
      </c>
      <c r="PW52" s="420">
        <v>14.669785778608313</v>
      </c>
      <c r="PX52" s="420">
        <v>14.669785778608313</v>
      </c>
      <c r="PY52" s="420">
        <v>14.669785778608313</v>
      </c>
      <c r="PZ52" s="420">
        <v>17.558814136465212</v>
      </c>
      <c r="QA52" s="420">
        <v>23.275248553544174</v>
      </c>
      <c r="QB52" s="420">
        <v>31.12216159659873</v>
      </c>
      <c r="QC52" s="420">
        <v>41.942091352180341</v>
      </c>
      <c r="QD52" s="420">
        <v>56.922418220331274</v>
      </c>
      <c r="QE52" s="420">
        <v>77.739473512583388</v>
      </c>
      <c r="QF52" s="420">
        <v>106.76365749686128</v>
      </c>
      <c r="QG52" s="420">
        <v>147.35160829053075</v>
      </c>
      <c r="QH52" s="420">
        <v>204.26263640850721</v>
      </c>
      <c r="QI52" s="420">
        <v>284.25262303367066</v>
      </c>
      <c r="QJ52" s="420">
        <v>396.92144799718375</v>
      </c>
      <c r="QK52" s="420">
        <v>555.92273700845112</v>
      </c>
      <c r="QL52" s="420">
        <v>780.69155139279917</v>
      </c>
      <c r="QM52" s="420">
        <v>1098.912680523443</v>
      </c>
      <c r="QN52" s="420">
        <v>1550.0481638128367</v>
      </c>
      <c r="QO52" s="420">
        <v>2190.3800644777912</v>
      </c>
      <c r="QP52" s="420">
        <v>2673.2952244890994</v>
      </c>
      <c r="QQ52" s="420">
        <v>2673.2952244890994</v>
      </c>
      <c r="QR52" s="420">
        <v>2673.2952244890994</v>
      </c>
      <c r="QS52" s="420">
        <v>2673.2952244890994</v>
      </c>
      <c r="QT52" s="420">
        <v>2673.2952244890994</v>
      </c>
      <c r="QU52" s="420">
        <v>2673.2952244890994</v>
      </c>
      <c r="QV52" s="424"/>
      <c r="QW52" s="420">
        <v>14.669785778608313</v>
      </c>
      <c r="QX52" s="420">
        <v>14.669785778608313</v>
      </c>
      <c r="QY52" s="420">
        <v>14.669785778608313</v>
      </c>
      <c r="QZ52" s="420">
        <v>14.669785778608313</v>
      </c>
      <c r="RA52" s="420">
        <v>14.669785778608313</v>
      </c>
      <c r="RB52" s="420">
        <v>14.669785778608313</v>
      </c>
      <c r="RC52" s="420">
        <v>14.669785778608313</v>
      </c>
      <c r="RD52" s="420">
        <v>14.669785778608313</v>
      </c>
      <c r="RE52" s="420">
        <v>14.669785778608313</v>
      </c>
      <c r="RF52" s="420">
        <v>14.669785778608313</v>
      </c>
      <c r="RG52" s="420">
        <v>14.669785778608313</v>
      </c>
      <c r="RH52" s="420">
        <v>14.669785778608313</v>
      </c>
      <c r="RI52" s="420">
        <v>14.669785778608313</v>
      </c>
      <c r="RJ52" s="420">
        <v>14.669785778608313</v>
      </c>
      <c r="RK52" s="420">
        <v>14.669785778608313</v>
      </c>
      <c r="RL52" s="420">
        <v>14.669785778608313</v>
      </c>
      <c r="RM52" s="420">
        <v>14.669785778608313</v>
      </c>
      <c r="RN52" s="420">
        <v>17.558814136465205</v>
      </c>
      <c r="RO52" s="420">
        <v>23.275248553544181</v>
      </c>
      <c r="RP52" s="420">
        <v>31.122161596598751</v>
      </c>
      <c r="RQ52" s="420">
        <v>41.942091352180398</v>
      </c>
      <c r="RR52" s="420">
        <v>56.922418220331309</v>
      </c>
      <c r="RS52" s="420">
        <v>77.739473512583388</v>
      </c>
      <c r="RT52" s="420">
        <v>106.76365749686144</v>
      </c>
      <c r="RU52" s="420">
        <v>147.35160829053081</v>
      </c>
      <c r="RV52" s="420">
        <v>204.2626364085076</v>
      </c>
      <c r="RW52" s="420">
        <v>284.25262303367072</v>
      </c>
      <c r="RX52" s="420">
        <v>396.92144799718392</v>
      </c>
      <c r="RY52" s="420">
        <v>555.92273700845146</v>
      </c>
      <c r="RZ52" s="420">
        <v>780.69155139279962</v>
      </c>
      <c r="SA52" s="420"/>
      <c r="SB52" s="420">
        <v>0</v>
      </c>
      <c r="SC52" s="420">
        <v>0</v>
      </c>
      <c r="SD52" s="420">
        <v>0</v>
      </c>
      <c r="SE52" s="420">
        <v>0</v>
      </c>
      <c r="SF52" s="420">
        <v>0</v>
      </c>
      <c r="SG52" s="420">
        <v>0</v>
      </c>
      <c r="SH52" s="420">
        <v>0</v>
      </c>
      <c r="SI52" s="420">
        <v>0</v>
      </c>
      <c r="SJ52" s="420">
        <v>2.8890283578568994</v>
      </c>
      <c r="SK52" s="420">
        <v>8.6054627749358605</v>
      </c>
      <c r="SL52" s="420">
        <v>16.452375817990415</v>
      </c>
      <c r="SM52" s="420">
        <v>27.272305573572027</v>
      </c>
      <c r="SN52" s="420">
        <v>42.252632441722959</v>
      </c>
      <c r="SO52" s="420">
        <v>63.069687733975073</v>
      </c>
      <c r="SP52" s="420">
        <v>92.09387171825297</v>
      </c>
      <c r="SQ52" s="420">
        <v>132.68182251192243</v>
      </c>
      <c r="SR52" s="420">
        <v>189.59285062989889</v>
      </c>
      <c r="SS52" s="420">
        <v>266.69380889720543</v>
      </c>
      <c r="ST52" s="420">
        <v>373.64619944363955</v>
      </c>
      <c r="SU52" s="420">
        <v>524.80057541185238</v>
      </c>
      <c r="SV52" s="420">
        <v>738.74946004061871</v>
      </c>
      <c r="SW52" s="420">
        <v>1041.9902623031116</v>
      </c>
      <c r="SX52" s="420">
        <v>1472.3086903002534</v>
      </c>
      <c r="SY52" s="420">
        <v>2083.6164069809297</v>
      </c>
      <c r="SZ52" s="420">
        <v>2525.9436161985686</v>
      </c>
      <c r="TA52" s="420">
        <v>2469.0325880805917</v>
      </c>
      <c r="TB52" s="420">
        <v>2389.0426014554287</v>
      </c>
      <c r="TC52" s="420">
        <v>2276.3737764919156</v>
      </c>
      <c r="TD52" s="420">
        <v>2117.372487480648</v>
      </c>
      <c r="TE52" s="420">
        <v>1892.6036730962996</v>
      </c>
      <c r="TF52" s="420"/>
      <c r="TG52" s="420">
        <v>2.0676911723420526</v>
      </c>
      <c r="TH52" s="420">
        <v>2.0676911723420526</v>
      </c>
      <c r="TI52" s="420">
        <v>2.0676911723420526</v>
      </c>
      <c r="TJ52" s="420">
        <v>2.0676911723420526</v>
      </c>
      <c r="TK52" s="420">
        <v>2.0676911723420526</v>
      </c>
      <c r="TL52" s="420">
        <v>2.0676911723420526</v>
      </c>
      <c r="TM52" s="420">
        <v>2.0676911723420526</v>
      </c>
      <c r="TN52" s="420">
        <v>2.0676911723420526</v>
      </c>
      <c r="TO52" s="420">
        <v>2.4748967390993659</v>
      </c>
      <c r="TP52" s="420">
        <v>3.2806222731901413</v>
      </c>
      <c r="TQ52" s="420">
        <v>4.3866365718392144</v>
      </c>
      <c r="TR52" s="420">
        <v>5.9116945091951081</v>
      </c>
      <c r="TS52" s="420">
        <v>8.0231561277581989</v>
      </c>
      <c r="TT52" s="420">
        <v>10.957298596608178</v>
      </c>
      <c r="TU52" s="420">
        <v>15.048227388236128</v>
      </c>
      <c r="TV52" s="420">
        <v>20.76905718262223</v>
      </c>
      <c r="TW52" s="420">
        <v>28.790607887203393</v>
      </c>
      <c r="TX52" s="420">
        <v>40.06511398543082</v>
      </c>
      <c r="TY52" s="420">
        <v>55.945668636400548</v>
      </c>
      <c r="TZ52" s="420">
        <v>78.356736298957387</v>
      </c>
      <c r="UA52" s="420">
        <v>110.03766881795943</v>
      </c>
      <c r="UB52" s="420">
        <v>154.89060869630671</v>
      </c>
      <c r="UC52" s="420">
        <v>218.477689680678</v>
      </c>
      <c r="UD52" s="420">
        <v>308.73181052166689</v>
      </c>
      <c r="UE52" s="420">
        <v>376.79820415650687</v>
      </c>
      <c r="UF52" s="420">
        <v>376.79820415650687</v>
      </c>
      <c r="UG52" s="420">
        <v>376.79820415650687</v>
      </c>
      <c r="UH52" s="420">
        <v>376.79820415650687</v>
      </c>
      <c r="UI52" s="420">
        <v>376.79820415650687</v>
      </c>
      <c r="UJ52" s="420">
        <v>376.79820415650687</v>
      </c>
      <c r="UK52" s="420"/>
      <c r="UL52" s="420">
        <v>2.0676911723420526</v>
      </c>
      <c r="UM52" s="420">
        <v>2.0676911723420526</v>
      </c>
      <c r="UN52" s="420">
        <v>2.0676911723420526</v>
      </c>
      <c r="UO52" s="420">
        <v>2.0676911723420526</v>
      </c>
      <c r="UP52" s="420">
        <v>2.0676911723420526</v>
      </c>
      <c r="UQ52" s="420">
        <v>2.0676911723420526</v>
      </c>
      <c r="UR52" s="420">
        <v>2.0676911723420526</v>
      </c>
      <c r="US52" s="420">
        <v>2.0676911723420526</v>
      </c>
      <c r="UT52" s="420">
        <v>2.0676911723420526</v>
      </c>
      <c r="UU52" s="420">
        <v>2.0676911723420526</v>
      </c>
      <c r="UV52" s="420">
        <v>2.0676911723420526</v>
      </c>
      <c r="UW52" s="420">
        <v>2.0676911723420526</v>
      </c>
      <c r="UX52" s="420">
        <v>2.0676911723420526</v>
      </c>
      <c r="UY52" s="420">
        <v>2.0676911723420526</v>
      </c>
      <c r="UZ52" s="420">
        <v>2.0676911723420526</v>
      </c>
      <c r="VA52" s="420">
        <v>2.0676911723420526</v>
      </c>
      <c r="VB52" s="420">
        <v>2.0676911723420526</v>
      </c>
      <c r="VC52" s="420">
        <v>2.4748967390993646</v>
      </c>
      <c r="VD52" s="420">
        <v>3.2806222731901427</v>
      </c>
      <c r="VE52" s="420">
        <v>4.386636571839218</v>
      </c>
      <c r="VF52" s="420">
        <v>5.9116945091951152</v>
      </c>
      <c r="VG52" s="420">
        <v>8.023156127758206</v>
      </c>
      <c r="VH52" s="420">
        <v>10.957298596608178</v>
      </c>
      <c r="VI52" s="420">
        <v>15.048227388236151</v>
      </c>
      <c r="VJ52" s="420">
        <v>20.769057182622237</v>
      </c>
      <c r="VK52" s="420">
        <v>28.79060788720345</v>
      </c>
      <c r="VL52" s="420">
        <v>40.065113985430827</v>
      </c>
      <c r="VM52" s="420">
        <v>55.945668636400569</v>
      </c>
      <c r="VN52" s="420">
        <v>78.356736298957429</v>
      </c>
      <c r="VO52" s="420">
        <v>110.0376688179595</v>
      </c>
      <c r="VP52" s="420"/>
      <c r="VQ52" s="420">
        <v>0</v>
      </c>
      <c r="VR52" s="420">
        <v>0</v>
      </c>
      <c r="VS52" s="420">
        <v>0</v>
      </c>
      <c r="VT52" s="420">
        <v>0</v>
      </c>
      <c r="VU52" s="420">
        <v>0</v>
      </c>
      <c r="VV52" s="420">
        <v>0</v>
      </c>
      <c r="VW52" s="420">
        <v>0</v>
      </c>
      <c r="VX52" s="420">
        <v>0</v>
      </c>
      <c r="VY52" s="420">
        <v>0.40720556675731334</v>
      </c>
      <c r="VZ52" s="420">
        <v>1.2129311008480888</v>
      </c>
      <c r="WA52" s="420">
        <v>2.3189453994971618</v>
      </c>
      <c r="WB52" s="420">
        <v>3.8440033368530555</v>
      </c>
      <c r="WC52" s="420">
        <v>5.9554649554161463</v>
      </c>
      <c r="WD52" s="420">
        <v>8.8896074242661243</v>
      </c>
      <c r="WE52" s="420">
        <v>12.980536215894077</v>
      </c>
      <c r="WF52" s="420">
        <v>18.701366010280179</v>
      </c>
      <c r="WG52" s="420">
        <v>26.722916714861341</v>
      </c>
      <c r="WH52" s="420">
        <v>37.590217246331456</v>
      </c>
      <c r="WI52" s="420">
        <v>52.665046363210408</v>
      </c>
      <c r="WJ52" s="420">
        <v>73.970099727118168</v>
      </c>
      <c r="WK52" s="420">
        <v>104.12597430876431</v>
      </c>
      <c r="WL52" s="420">
        <v>146.86745256854852</v>
      </c>
      <c r="WM52" s="420">
        <v>207.52039108406981</v>
      </c>
      <c r="WN52" s="420">
        <v>293.68358313343072</v>
      </c>
      <c r="WO52" s="420">
        <v>356.02914697388462</v>
      </c>
      <c r="WP52" s="420">
        <v>348.00759626930341</v>
      </c>
      <c r="WQ52" s="420">
        <v>336.73309017107601</v>
      </c>
      <c r="WR52" s="420">
        <v>320.8525355201063</v>
      </c>
      <c r="WS52" s="420">
        <v>298.44146785754947</v>
      </c>
      <c r="WT52" s="420">
        <v>266.76053533854736</v>
      </c>
      <c r="WU52" s="420"/>
      <c r="WV52" s="420">
        <v>0</v>
      </c>
      <c r="WW52" s="420">
        <v>0</v>
      </c>
      <c r="WX52" s="420">
        <v>0</v>
      </c>
      <c r="WY52" s="420">
        <v>0</v>
      </c>
      <c r="WZ52" s="420">
        <v>0</v>
      </c>
      <c r="XA52" s="420">
        <v>0</v>
      </c>
      <c r="XB52" s="420">
        <v>0</v>
      </c>
      <c r="XC52" s="420">
        <v>0</v>
      </c>
      <c r="XD52" s="420">
        <v>0</v>
      </c>
      <c r="XE52" s="420">
        <v>0</v>
      </c>
      <c r="XF52" s="420">
        <v>0</v>
      </c>
      <c r="XG52" s="420">
        <v>0</v>
      </c>
      <c r="XH52" s="420">
        <v>0</v>
      </c>
      <c r="XI52" s="420">
        <v>0</v>
      </c>
      <c r="XJ52" s="420">
        <v>0</v>
      </c>
      <c r="XK52" s="420">
        <v>0</v>
      </c>
      <c r="XL52" s="420">
        <v>0</v>
      </c>
      <c r="XM52" s="420">
        <v>0</v>
      </c>
      <c r="XN52" s="420">
        <v>0</v>
      </c>
      <c r="XO52" s="420">
        <v>0</v>
      </c>
      <c r="XP52" s="420">
        <v>0</v>
      </c>
      <c r="XQ52" s="420">
        <v>0</v>
      </c>
      <c r="XR52" s="420">
        <v>0</v>
      </c>
      <c r="XS52" s="420">
        <v>0</v>
      </c>
      <c r="XT52" s="420">
        <v>0</v>
      </c>
      <c r="XU52" s="420">
        <v>0</v>
      </c>
      <c r="XV52" s="420">
        <v>0</v>
      </c>
      <c r="XW52" s="420">
        <v>0</v>
      </c>
      <c r="XX52" s="420">
        <v>0</v>
      </c>
      <c r="XY52" s="420">
        <v>0</v>
      </c>
      <c r="XZ52" s="420"/>
      <c r="YA52" s="420">
        <v>0</v>
      </c>
      <c r="YB52" s="420">
        <v>0</v>
      </c>
      <c r="YC52" s="420">
        <v>0</v>
      </c>
      <c r="YD52" s="420">
        <v>0</v>
      </c>
      <c r="YE52" s="420">
        <v>0</v>
      </c>
      <c r="YF52" s="420">
        <v>0</v>
      </c>
      <c r="YG52" s="420">
        <v>0</v>
      </c>
      <c r="YH52" s="420">
        <v>0</v>
      </c>
      <c r="YI52" s="420">
        <v>0</v>
      </c>
      <c r="YJ52" s="420">
        <v>0</v>
      </c>
      <c r="YK52" s="420">
        <v>0</v>
      </c>
      <c r="YL52" s="420">
        <v>0</v>
      </c>
      <c r="YM52" s="420">
        <v>0</v>
      </c>
      <c r="YN52" s="420">
        <v>0</v>
      </c>
      <c r="YO52" s="420">
        <v>0</v>
      </c>
      <c r="YP52" s="420">
        <v>0</v>
      </c>
      <c r="YQ52" s="420">
        <v>0</v>
      </c>
      <c r="YR52" s="420">
        <v>0</v>
      </c>
      <c r="YS52" s="420">
        <v>0</v>
      </c>
      <c r="YT52" s="420">
        <v>0</v>
      </c>
      <c r="YU52" s="420">
        <v>0</v>
      </c>
      <c r="YV52" s="420">
        <v>0</v>
      </c>
      <c r="YW52" s="420">
        <v>0</v>
      </c>
      <c r="YX52" s="420">
        <v>0</v>
      </c>
      <c r="YY52" s="420">
        <v>0</v>
      </c>
      <c r="YZ52" s="420">
        <v>0</v>
      </c>
      <c r="ZA52" s="420">
        <v>0</v>
      </c>
      <c r="ZB52" s="420">
        <v>0</v>
      </c>
      <c r="ZC52" s="420">
        <v>0</v>
      </c>
      <c r="ZD52" s="420">
        <v>0</v>
      </c>
      <c r="ZE52" s="420"/>
      <c r="ZF52" s="420">
        <v>0</v>
      </c>
      <c r="ZG52" s="420">
        <v>0</v>
      </c>
      <c r="ZH52" s="420">
        <v>0</v>
      </c>
      <c r="ZI52" s="420">
        <v>0</v>
      </c>
      <c r="ZJ52" s="420">
        <v>0</v>
      </c>
      <c r="ZK52" s="420">
        <v>0</v>
      </c>
      <c r="ZL52" s="420">
        <v>0</v>
      </c>
      <c r="ZM52" s="420">
        <v>0</v>
      </c>
      <c r="ZN52" s="420">
        <v>0</v>
      </c>
      <c r="ZO52" s="420">
        <v>0</v>
      </c>
      <c r="ZP52" s="420">
        <v>0</v>
      </c>
      <c r="ZQ52" s="420">
        <v>0</v>
      </c>
      <c r="ZR52" s="420">
        <v>0</v>
      </c>
      <c r="ZS52" s="420">
        <v>0</v>
      </c>
      <c r="ZT52" s="420">
        <v>0</v>
      </c>
      <c r="ZU52" s="420">
        <v>0</v>
      </c>
      <c r="ZV52" s="420">
        <v>0</v>
      </c>
      <c r="ZW52" s="420">
        <v>0</v>
      </c>
      <c r="ZX52" s="420">
        <v>0</v>
      </c>
      <c r="ZY52" s="420">
        <v>0</v>
      </c>
      <c r="ZZ52" s="420">
        <v>0</v>
      </c>
      <c r="AAA52" s="420">
        <v>0</v>
      </c>
      <c r="AAB52" s="420">
        <v>0</v>
      </c>
      <c r="AAC52" s="420">
        <v>0</v>
      </c>
      <c r="AAD52" s="420">
        <v>0</v>
      </c>
      <c r="AAE52" s="420">
        <v>0</v>
      </c>
      <c r="AAF52" s="420">
        <v>0</v>
      </c>
      <c r="AAG52" s="420">
        <v>0</v>
      </c>
      <c r="AAH52" s="420">
        <v>0</v>
      </c>
      <c r="AAI52" s="420">
        <v>0</v>
      </c>
      <c r="AAJ52" s="420"/>
      <c r="AAK52" s="420">
        <v>0</v>
      </c>
      <c r="AAL52" s="420">
        <v>0</v>
      </c>
      <c r="AAM52" s="420">
        <v>0</v>
      </c>
      <c r="AAN52" s="420">
        <v>0</v>
      </c>
      <c r="AAO52" s="420">
        <v>0</v>
      </c>
      <c r="AAP52" s="420">
        <v>0</v>
      </c>
      <c r="AAQ52" s="420">
        <v>0</v>
      </c>
      <c r="AAR52" s="420">
        <v>0</v>
      </c>
      <c r="AAS52" s="420">
        <v>6.0950724864302854</v>
      </c>
      <c r="AAT52" s="420">
        <v>18.15521098983605</v>
      </c>
      <c r="AAU52" s="420">
        <v>34.710086147797988</v>
      </c>
      <c r="AAV52" s="420">
        <v>57.537226621861976</v>
      </c>
      <c r="AAW52" s="420">
        <v>89.141685568582261</v>
      </c>
      <c r="AAX52" s="420">
        <v>133.06007100610884</v>
      </c>
      <c r="AAY52" s="420">
        <v>194.29328969797785</v>
      </c>
      <c r="AAZ52" s="420">
        <v>279.92294490378339</v>
      </c>
      <c r="ABA52" s="420">
        <v>399.9899012259616</v>
      </c>
      <c r="ABB52" s="420">
        <v>562.65217767418289</v>
      </c>
      <c r="ABC52" s="420">
        <v>788.29294412934087</v>
      </c>
      <c r="ABD52" s="420">
        <v>1107.1880064300851</v>
      </c>
      <c r="ABE52" s="420">
        <v>1558.5625859342413</v>
      </c>
      <c r="ABF52" s="420">
        <v>2198.3190859376646</v>
      </c>
      <c r="ABG52" s="420">
        <v>3106.1751835617588</v>
      </c>
      <c r="ABH52" s="420">
        <v>4395.8699816588105</v>
      </c>
      <c r="ABI52" s="420">
        <v>5329.0613764645868</v>
      </c>
      <c r="ABJ52" s="420">
        <v>5208.9944201424078</v>
      </c>
      <c r="ABK52" s="420">
        <v>5040.2370712077573</v>
      </c>
      <c r="ABL52" s="420">
        <v>4802.5361662491941</v>
      </c>
      <c r="ABM52" s="420">
        <v>4467.0862287904874</v>
      </c>
      <c r="ABN52" s="420">
        <v>3992.8845088122662</v>
      </c>
      <c r="ABQ52" s="344"/>
      <c r="ABR52" s="344"/>
      <c r="ABS52" s="344"/>
      <c r="ABT52" s="344"/>
      <c r="ABU52" s="344"/>
      <c r="ABV52" s="344"/>
      <c r="ABW52" s="344"/>
      <c r="ABX52" s="344"/>
      <c r="ABY52" s="344"/>
      <c r="ABZ52" s="344"/>
      <c r="ACA52" s="344"/>
    </row>
    <row r="53" spans="4:755" hidden="1" outlineLevel="1" x14ac:dyDescent="0.25">
      <c r="D53" s="431" t="b">
        <v>0</v>
      </c>
      <c r="E53" s="416"/>
      <c r="F53" s="417">
        <v>483</v>
      </c>
      <c r="G53" s="417">
        <v>22013363</v>
      </c>
      <c r="H53" s="417" t="s">
        <v>1756</v>
      </c>
      <c r="I53" s="417" t="s">
        <v>253</v>
      </c>
      <c r="J53" s="417">
        <v>11</v>
      </c>
      <c r="K53" s="417" t="s">
        <v>1771</v>
      </c>
      <c r="L53" s="417" t="s">
        <v>317</v>
      </c>
      <c r="M53" s="417" t="s">
        <v>318</v>
      </c>
      <c r="N53" s="417" t="s">
        <v>319</v>
      </c>
      <c r="O53" s="417" t="s">
        <v>320</v>
      </c>
      <c r="P53" s="417" t="s">
        <v>321</v>
      </c>
      <c r="Q53" s="417" t="s">
        <v>322</v>
      </c>
      <c r="R53" s="417" t="s">
        <v>296</v>
      </c>
      <c r="S53" s="418"/>
      <c r="T53" s="417">
        <v>0</v>
      </c>
      <c r="U53" s="417">
        <v>1</v>
      </c>
      <c r="V53" s="418"/>
      <c r="W53" s="419">
        <v>1.4709459425965061</v>
      </c>
      <c r="X53" s="417">
        <v>5.1679359468684138E-3</v>
      </c>
      <c r="Y53" s="417">
        <v>0</v>
      </c>
      <c r="Z53" s="417">
        <v>5.1679359468684138E-3</v>
      </c>
      <c r="AA53" s="420">
        <v>14.211823853888138</v>
      </c>
      <c r="AB53" s="420">
        <v>0</v>
      </c>
      <c r="AC53" s="420">
        <v>14.211823853888138</v>
      </c>
      <c r="AD53" s="420">
        <v>14.669785778608313</v>
      </c>
      <c r="AE53" s="420">
        <v>2.0676911723420526</v>
      </c>
      <c r="AF53" s="420">
        <v>0</v>
      </c>
      <c r="AG53" s="418"/>
      <c r="AH53" s="419">
        <v>4.8785757784882637</v>
      </c>
      <c r="AI53" s="417">
        <v>8.1995058065237221E-3</v>
      </c>
      <c r="AJ53" s="417">
        <v>0</v>
      </c>
      <c r="AK53" s="417">
        <v>8.1995058065237221E-3</v>
      </c>
      <c r="AL53" s="420">
        <v>22.548640967940237</v>
      </c>
      <c r="AM53" s="420">
        <v>0</v>
      </c>
      <c r="AN53" s="420">
        <v>22.548640967940237</v>
      </c>
      <c r="AO53" s="420">
        <v>23.275248553544174</v>
      </c>
      <c r="AP53" s="420">
        <v>3.2806222731901413</v>
      </c>
      <c r="AQ53" s="420">
        <v>0</v>
      </c>
      <c r="AR53" s="418"/>
      <c r="AS53" s="417">
        <v>5.1679359468684138E-3</v>
      </c>
      <c r="AT53" s="421">
        <v>0</v>
      </c>
      <c r="AU53" s="417">
        <v>5.1679359468684138E-3</v>
      </c>
      <c r="AV53" s="420">
        <v>14.211823853888138</v>
      </c>
      <c r="AW53" s="420">
        <v>0</v>
      </c>
      <c r="AX53" s="420">
        <v>14.211823853888138</v>
      </c>
      <c r="AY53" s="420">
        <v>14.669785778608313</v>
      </c>
      <c r="AZ53" s="420">
        <v>2.0676911723420526</v>
      </c>
      <c r="BA53" s="420">
        <v>0</v>
      </c>
      <c r="BB53" s="418"/>
      <c r="BC53" s="420">
        <v>30.949300804838501</v>
      </c>
      <c r="BD53" s="420">
        <v>49.104511794674551</v>
      </c>
      <c r="BE53" s="420">
        <v>30.949300804838501</v>
      </c>
      <c r="BF53" s="420">
        <v>18.15521098983605</v>
      </c>
      <c r="BG53" s="420"/>
      <c r="BH53" s="422">
        <v>0.11989476363991852</v>
      </c>
      <c r="BI53" s="420"/>
      <c r="BJ53" s="423">
        <v>1.6583123951777001</v>
      </c>
      <c r="BK53" s="423">
        <v>1.86954525000811</v>
      </c>
      <c r="BL53" s="423">
        <v>2.10768456654595</v>
      </c>
      <c r="BM53" s="423">
        <v>2.3761576415637542</v>
      </c>
      <c r="BN53" s="423">
        <v>2.6788283347420569</v>
      </c>
      <c r="BO53" s="423">
        <v>3.0200526772686183</v>
      </c>
      <c r="BP53" s="423">
        <v>3.4047415637611507</v>
      </c>
      <c r="BQ53" s="423">
        <v>3.8384314297745781</v>
      </c>
      <c r="BR53" s="423">
        <v>4.3273639320822479</v>
      </c>
      <c r="BS53" s="423">
        <v>4.8785757784882637</v>
      </c>
      <c r="BT53" s="423">
        <v>5.4999999999999991</v>
      </c>
      <c r="BU53" s="423">
        <v>6.2005801228680815</v>
      </c>
      <c r="BV53" s="423">
        <v>6.9903988836557733</v>
      </c>
      <c r="BW53" s="423">
        <v>7.8808233398027667</v>
      </c>
      <c r="BX53" s="423">
        <v>8.8846684641119786</v>
      </c>
      <c r="BY53" s="423">
        <v>10.016381577608295</v>
      </c>
      <c r="BZ53" s="423">
        <v>11.29225027512364</v>
      </c>
      <c r="CA53" s="423">
        <v>12.730636836069689</v>
      </c>
      <c r="CB53" s="423">
        <v>14.352242494033801</v>
      </c>
      <c r="CC53" s="423">
        <v>16.180405368561569</v>
      </c>
      <c r="CD53" s="423">
        <v>18.2414363469547</v>
      </c>
      <c r="CE53" s="423">
        <v>20.564997750089205</v>
      </c>
      <c r="CF53" s="423">
        <v>23.184530232005454</v>
      </c>
      <c r="CG53" s="423">
        <v>26.137734057201293</v>
      </c>
      <c r="CH53" s="423">
        <v>28</v>
      </c>
      <c r="CI53" s="423">
        <v>28</v>
      </c>
      <c r="CJ53" s="423">
        <v>28</v>
      </c>
      <c r="CK53" s="423">
        <v>28</v>
      </c>
      <c r="CL53" s="423">
        <v>28</v>
      </c>
      <c r="CM53" s="423">
        <v>28</v>
      </c>
      <c r="CN53" s="420"/>
      <c r="CO53" s="417">
        <v>5.1679359468684138E-3</v>
      </c>
      <c r="CP53" s="417">
        <v>5.1679359468684138E-3</v>
      </c>
      <c r="CQ53" s="417">
        <v>5.1679359468684138E-3</v>
      </c>
      <c r="CR53" s="417">
        <v>5.1679359468684138E-3</v>
      </c>
      <c r="CS53" s="417">
        <v>5.1679359468684138E-3</v>
      </c>
      <c r="CT53" s="417">
        <v>5.1679359468684138E-3</v>
      </c>
      <c r="CU53" s="417">
        <v>5.1679359468684138E-3</v>
      </c>
      <c r="CV53" s="417">
        <v>5.1679359468684138E-3</v>
      </c>
      <c r="CW53" s="417">
        <v>6.1856954238924408E-3</v>
      </c>
      <c r="CX53" s="417">
        <v>8.1995058065237221E-3</v>
      </c>
      <c r="CY53" s="417">
        <v>1.0963850466981291E-2</v>
      </c>
      <c r="CZ53" s="417">
        <v>1.4775542387390921E-2</v>
      </c>
      <c r="DA53" s="417">
        <v>2.0052877100120468E-2</v>
      </c>
      <c r="DB53" s="417">
        <v>2.7386399891547557E-2</v>
      </c>
      <c r="DC53" s="417">
        <v>3.7611165679170527E-2</v>
      </c>
      <c r="DD53" s="417">
        <v>5.1909665540170527E-2</v>
      </c>
      <c r="DE53" s="417">
        <v>7.195853008548711E-2</v>
      </c>
      <c r="DF53" s="417">
        <v>0.10013775052594555</v>
      </c>
      <c r="DG53" s="417">
        <v>0.1398292142874295</v>
      </c>
      <c r="DH53" s="417">
        <v>0.19584288002738662</v>
      </c>
      <c r="DI53" s="417">
        <v>0.27502541569097583</v>
      </c>
      <c r="DJ53" s="417">
        <v>0.3871297393059403</v>
      </c>
      <c r="DK53" s="417">
        <v>0.54605770977425139</v>
      </c>
      <c r="DL53" s="417">
        <v>0.77163661714987963</v>
      </c>
      <c r="DM53" s="417">
        <v>0.94176007037367371</v>
      </c>
      <c r="DN53" s="417">
        <v>0.94176007037367371</v>
      </c>
      <c r="DO53" s="417">
        <v>0.94176007037367371</v>
      </c>
      <c r="DP53" s="417">
        <v>0.94176007037367371</v>
      </c>
      <c r="DQ53" s="417">
        <v>0.94176007037367371</v>
      </c>
      <c r="DR53" s="417">
        <v>0.94176007037367371</v>
      </c>
      <c r="DS53" s="424"/>
      <c r="DT53" s="425">
        <v>0</v>
      </c>
      <c r="DU53" s="425">
        <v>0</v>
      </c>
      <c r="DV53" s="425">
        <v>0</v>
      </c>
      <c r="DW53" s="425">
        <v>0</v>
      </c>
      <c r="DX53" s="425">
        <v>0</v>
      </c>
      <c r="DY53" s="425">
        <v>0</v>
      </c>
      <c r="DZ53" s="425">
        <v>0</v>
      </c>
      <c r="EA53" s="425">
        <v>0</v>
      </c>
      <c r="EB53" s="425">
        <v>0</v>
      </c>
      <c r="EC53" s="425">
        <v>0</v>
      </c>
      <c r="ED53" s="425">
        <v>0</v>
      </c>
      <c r="EE53" s="425">
        <v>0</v>
      </c>
      <c r="EF53" s="425">
        <v>0</v>
      </c>
      <c r="EG53" s="425">
        <v>0</v>
      </c>
      <c r="EH53" s="425">
        <v>0</v>
      </c>
      <c r="EI53" s="425">
        <v>0</v>
      </c>
      <c r="EJ53" s="425">
        <v>0</v>
      </c>
      <c r="EK53" s="425">
        <v>0</v>
      </c>
      <c r="EL53" s="425">
        <v>0</v>
      </c>
      <c r="EM53" s="425">
        <v>0</v>
      </c>
      <c r="EN53" s="425">
        <v>0</v>
      </c>
      <c r="EO53" s="425">
        <v>0</v>
      </c>
      <c r="EP53" s="425">
        <v>0</v>
      </c>
      <c r="EQ53" s="425">
        <v>0</v>
      </c>
      <c r="ER53" s="425">
        <v>0</v>
      </c>
      <c r="ES53" s="425">
        <v>0</v>
      </c>
      <c r="ET53" s="425">
        <v>0</v>
      </c>
      <c r="EU53" s="425">
        <v>0</v>
      </c>
      <c r="EV53" s="425">
        <v>0</v>
      </c>
      <c r="EW53" s="425">
        <v>0</v>
      </c>
      <c r="EX53" s="420"/>
      <c r="EY53" s="420">
        <v>30.949300804838504</v>
      </c>
      <c r="EZ53" s="420">
        <v>30.949300804838504</v>
      </c>
      <c r="FA53" s="420">
        <v>30.949300804838504</v>
      </c>
      <c r="FB53" s="420">
        <v>30.949300804838504</v>
      </c>
      <c r="FC53" s="420">
        <v>30.949300804838504</v>
      </c>
      <c r="FD53" s="420">
        <v>30.949300804838504</v>
      </c>
      <c r="FE53" s="420">
        <v>30.949300804838504</v>
      </c>
      <c r="FF53" s="420">
        <v>30.949300804838504</v>
      </c>
      <c r="FG53" s="420">
        <v>37.044373291268798</v>
      </c>
      <c r="FH53" s="420">
        <v>49.104511794674551</v>
      </c>
      <c r="FI53" s="420">
        <v>65.659386952636495</v>
      </c>
      <c r="FJ53" s="420">
        <v>88.486527426700491</v>
      </c>
      <c r="FK53" s="420">
        <v>120.09098637342076</v>
      </c>
      <c r="FL53" s="420">
        <v>164.00937181094736</v>
      </c>
      <c r="FM53" s="420">
        <v>225.24259050281637</v>
      </c>
      <c r="FN53" s="420">
        <v>310.87224570862196</v>
      </c>
      <c r="FO53" s="420">
        <v>430.93920203080017</v>
      </c>
      <c r="FP53" s="420">
        <v>599.69655096545182</v>
      </c>
      <c r="FQ53" s="420">
        <v>837.3974559240155</v>
      </c>
      <c r="FR53" s="420">
        <v>1172.8473933827217</v>
      </c>
      <c r="FS53" s="420">
        <v>1647.0491133609423</v>
      </c>
      <c r="FT53" s="420">
        <v>2318.410072311086</v>
      </c>
      <c r="FU53" s="420">
        <v>3270.1845553727062</v>
      </c>
      <c r="FV53" s="420">
        <v>4621.1125721616272</v>
      </c>
      <c r="FW53" s="420">
        <v>5639.9336221732092</v>
      </c>
      <c r="FX53" s="420">
        <v>5639.9336221732092</v>
      </c>
      <c r="FY53" s="420">
        <v>5639.9336221732092</v>
      </c>
      <c r="FZ53" s="420">
        <v>5639.9336221732092</v>
      </c>
      <c r="GA53" s="420">
        <v>5639.9336221732092</v>
      </c>
      <c r="GB53" s="420">
        <v>5639.9336221732092</v>
      </c>
      <c r="GC53" s="420"/>
      <c r="GD53" s="420">
        <v>30.949300804838504</v>
      </c>
      <c r="GE53" s="420">
        <v>30.949300804838504</v>
      </c>
      <c r="GF53" s="420">
        <v>30.949300804838504</v>
      </c>
      <c r="GG53" s="420">
        <v>30.949300804838504</v>
      </c>
      <c r="GH53" s="420">
        <v>30.949300804838504</v>
      </c>
      <c r="GI53" s="420">
        <v>30.949300804838504</v>
      </c>
      <c r="GJ53" s="420">
        <v>30.949300804838504</v>
      </c>
      <c r="GK53" s="420">
        <v>30.949300804838504</v>
      </c>
      <c r="GL53" s="420">
        <v>30.949300804838504</v>
      </c>
      <c r="GM53" s="420">
        <v>30.949300804838504</v>
      </c>
      <c r="GN53" s="420">
        <v>30.949300804838504</v>
      </c>
      <c r="GO53" s="420">
        <v>30.949300804838504</v>
      </c>
      <c r="GP53" s="420">
        <v>30.949300804838504</v>
      </c>
      <c r="GQ53" s="420">
        <v>30.949300804838504</v>
      </c>
      <c r="GR53" s="420">
        <v>30.949300804838504</v>
      </c>
      <c r="GS53" s="420">
        <v>30.949300804838504</v>
      </c>
      <c r="GT53" s="420">
        <v>30.949300804838504</v>
      </c>
      <c r="GU53" s="420">
        <v>37.044373291268776</v>
      </c>
      <c r="GV53" s="420">
        <v>49.104511794674572</v>
      </c>
      <c r="GW53" s="420">
        <v>65.659386952636538</v>
      </c>
      <c r="GX53" s="420">
        <v>88.486527426700604</v>
      </c>
      <c r="GY53" s="420">
        <v>120.09098637342085</v>
      </c>
      <c r="GZ53" s="420">
        <v>164.00937181094736</v>
      </c>
      <c r="HA53" s="420">
        <v>225.24259050281671</v>
      </c>
      <c r="HB53" s="420">
        <v>310.87224570862207</v>
      </c>
      <c r="HC53" s="420">
        <v>430.93920203080103</v>
      </c>
      <c r="HD53" s="420">
        <v>599.69655096545193</v>
      </c>
      <c r="HE53" s="420">
        <v>837.39745592401584</v>
      </c>
      <c r="HF53" s="420">
        <v>1172.8473933827224</v>
      </c>
      <c r="HG53" s="420">
        <v>1647.0491133609432</v>
      </c>
      <c r="HH53" s="420"/>
      <c r="HI53" s="420">
        <v>14.211823853888138</v>
      </c>
      <c r="HJ53" s="420">
        <v>14.211823853888138</v>
      </c>
      <c r="HK53" s="420">
        <v>14.211823853888138</v>
      </c>
      <c r="HL53" s="420">
        <v>14.211823853888138</v>
      </c>
      <c r="HM53" s="420">
        <v>14.211823853888138</v>
      </c>
      <c r="HN53" s="420">
        <v>14.211823853888138</v>
      </c>
      <c r="HO53" s="420">
        <v>14.211823853888138</v>
      </c>
      <c r="HP53" s="420">
        <v>14.211823853888138</v>
      </c>
      <c r="HQ53" s="420">
        <v>17.010662415704211</v>
      </c>
      <c r="HR53" s="420">
        <v>22.548640967940237</v>
      </c>
      <c r="HS53" s="420">
        <v>30.15058878419855</v>
      </c>
      <c r="HT53" s="420">
        <v>40.632741565325034</v>
      </c>
      <c r="HU53" s="420">
        <v>55.145412025331289</v>
      </c>
      <c r="HV53" s="420">
        <v>75.312599701755786</v>
      </c>
      <c r="HW53" s="420">
        <v>103.43070561771896</v>
      </c>
      <c r="HX53" s="420">
        <v>142.75158023546894</v>
      </c>
      <c r="HY53" s="420">
        <v>197.88595773508956</v>
      </c>
      <c r="HZ53" s="420">
        <v>275.37881394635025</v>
      </c>
      <c r="IA53" s="420">
        <v>384.53033929043113</v>
      </c>
      <c r="IB53" s="420">
        <v>538.56792007531317</v>
      </c>
      <c r="IC53" s="420">
        <v>756.31989315018347</v>
      </c>
      <c r="ID53" s="420">
        <v>1064.6067830913357</v>
      </c>
      <c r="IE53" s="420">
        <v>1501.6587018791913</v>
      </c>
      <c r="IF53" s="420">
        <v>2122.0006971621692</v>
      </c>
      <c r="IG53" s="420">
        <v>2589.8401935276029</v>
      </c>
      <c r="IH53" s="420">
        <v>2589.8401935276029</v>
      </c>
      <c r="II53" s="420">
        <v>2589.8401935276029</v>
      </c>
      <c r="IJ53" s="420">
        <v>2589.8401935276029</v>
      </c>
      <c r="IK53" s="420">
        <v>2589.8401935276029</v>
      </c>
      <c r="IL53" s="420">
        <v>2589.8401935276029</v>
      </c>
      <c r="IM53" s="420"/>
      <c r="IN53" s="420">
        <v>14.211823853888138</v>
      </c>
      <c r="IO53" s="420">
        <v>14.211823853888138</v>
      </c>
      <c r="IP53" s="420">
        <v>14.211823853888138</v>
      </c>
      <c r="IQ53" s="420">
        <v>14.211823853888138</v>
      </c>
      <c r="IR53" s="420">
        <v>14.211823853888138</v>
      </c>
      <c r="IS53" s="420">
        <v>14.211823853888138</v>
      </c>
      <c r="IT53" s="420">
        <v>14.211823853888138</v>
      </c>
      <c r="IU53" s="420">
        <v>14.211823853888138</v>
      </c>
      <c r="IV53" s="420">
        <v>14.211823853888138</v>
      </c>
      <c r="IW53" s="420">
        <v>14.211823853888138</v>
      </c>
      <c r="IX53" s="420">
        <v>14.211823853888138</v>
      </c>
      <c r="IY53" s="420">
        <v>14.211823853888138</v>
      </c>
      <c r="IZ53" s="420">
        <v>14.211823853888138</v>
      </c>
      <c r="JA53" s="420">
        <v>14.211823853888138</v>
      </c>
      <c r="JB53" s="420">
        <v>14.211823853888138</v>
      </c>
      <c r="JC53" s="420">
        <v>14.211823853888138</v>
      </c>
      <c r="JD53" s="420">
        <v>14.211823853888138</v>
      </c>
      <c r="JE53" s="420">
        <v>17.010662415704203</v>
      </c>
      <c r="JF53" s="420">
        <v>22.548640967940244</v>
      </c>
      <c r="JG53" s="420">
        <v>30.150588784198568</v>
      </c>
      <c r="JH53" s="420">
        <v>40.632741565325084</v>
      </c>
      <c r="JI53" s="420">
        <v>55.145412025331325</v>
      </c>
      <c r="JJ53" s="420">
        <v>75.312599701755786</v>
      </c>
      <c r="JK53" s="420">
        <v>103.4307056177191</v>
      </c>
      <c r="JL53" s="420">
        <v>142.75158023546899</v>
      </c>
      <c r="JM53" s="420">
        <v>197.88595773508993</v>
      </c>
      <c r="JN53" s="420">
        <v>275.37881394635036</v>
      </c>
      <c r="JO53" s="420">
        <v>384.5303392904313</v>
      </c>
      <c r="JP53" s="420">
        <v>538.56792007531351</v>
      </c>
      <c r="JQ53" s="420">
        <v>756.31989315018393</v>
      </c>
      <c r="JR53" s="420"/>
      <c r="JS53" s="420">
        <v>0</v>
      </c>
      <c r="JT53" s="420">
        <v>0</v>
      </c>
      <c r="JU53" s="420">
        <v>0</v>
      </c>
      <c r="JV53" s="420">
        <v>0</v>
      </c>
      <c r="JW53" s="420">
        <v>0</v>
      </c>
      <c r="JX53" s="420">
        <v>0</v>
      </c>
      <c r="JY53" s="420">
        <v>0</v>
      </c>
      <c r="JZ53" s="420">
        <v>0</v>
      </c>
      <c r="KA53" s="420">
        <v>2.7988385618160727</v>
      </c>
      <c r="KB53" s="420">
        <v>8.3368171140520992</v>
      </c>
      <c r="KC53" s="420">
        <v>15.938764930310413</v>
      </c>
      <c r="KD53" s="420">
        <v>26.420917711436896</v>
      </c>
      <c r="KE53" s="420">
        <v>40.933588171443148</v>
      </c>
      <c r="KF53" s="420">
        <v>61.100775847867652</v>
      </c>
      <c r="KG53" s="420">
        <v>89.218881763830822</v>
      </c>
      <c r="KH53" s="420">
        <v>128.53975638158079</v>
      </c>
      <c r="KI53" s="420">
        <v>183.67413388120141</v>
      </c>
      <c r="KJ53" s="420">
        <v>258.36815153064606</v>
      </c>
      <c r="KK53" s="420">
        <v>361.9816983224909</v>
      </c>
      <c r="KL53" s="420">
        <v>508.41733129111458</v>
      </c>
      <c r="KM53" s="420">
        <v>715.68715158485838</v>
      </c>
      <c r="KN53" s="420">
        <v>1009.4613710660044</v>
      </c>
      <c r="KO53" s="420">
        <v>1426.3461021774356</v>
      </c>
      <c r="KP53" s="420">
        <v>2018.5699915444502</v>
      </c>
      <c r="KQ53" s="420">
        <v>2447.0886132921337</v>
      </c>
      <c r="KR53" s="420">
        <v>2391.9542357925129</v>
      </c>
      <c r="KS53" s="420">
        <v>2314.4613795812525</v>
      </c>
      <c r="KT53" s="420">
        <v>2205.3098542371717</v>
      </c>
      <c r="KU53" s="420">
        <v>2051.2722734522895</v>
      </c>
      <c r="KV53" s="420">
        <v>1833.5203003774191</v>
      </c>
      <c r="KW53" s="420"/>
      <c r="KX53" s="420">
        <v>0</v>
      </c>
      <c r="KY53" s="420">
        <v>0</v>
      </c>
      <c r="KZ53" s="420">
        <v>0</v>
      </c>
      <c r="LA53" s="420">
        <v>0</v>
      </c>
      <c r="LB53" s="420">
        <v>0</v>
      </c>
      <c r="LC53" s="420">
        <v>0</v>
      </c>
      <c r="LD53" s="420">
        <v>0</v>
      </c>
      <c r="LE53" s="420">
        <v>0</v>
      </c>
      <c r="LF53" s="420">
        <v>0</v>
      </c>
      <c r="LG53" s="420">
        <v>0</v>
      </c>
      <c r="LH53" s="420">
        <v>0</v>
      </c>
      <c r="LI53" s="420">
        <v>0</v>
      </c>
      <c r="LJ53" s="420">
        <v>0</v>
      </c>
      <c r="LK53" s="420">
        <v>0</v>
      </c>
      <c r="LL53" s="420">
        <v>0</v>
      </c>
      <c r="LM53" s="420">
        <v>0</v>
      </c>
      <c r="LN53" s="420">
        <v>0</v>
      </c>
      <c r="LO53" s="420">
        <v>0</v>
      </c>
      <c r="LP53" s="420">
        <v>0</v>
      </c>
      <c r="LQ53" s="420">
        <v>0</v>
      </c>
      <c r="LR53" s="420">
        <v>0</v>
      </c>
      <c r="LS53" s="420">
        <v>0</v>
      </c>
      <c r="LT53" s="420">
        <v>0</v>
      </c>
      <c r="LU53" s="420">
        <v>0</v>
      </c>
      <c r="LV53" s="420">
        <v>0</v>
      </c>
      <c r="LW53" s="420">
        <v>0</v>
      </c>
      <c r="LX53" s="420">
        <v>0</v>
      </c>
      <c r="LY53" s="420">
        <v>0</v>
      </c>
      <c r="LZ53" s="420">
        <v>0</v>
      </c>
      <c r="MA53" s="420">
        <v>0</v>
      </c>
      <c r="MB53" s="420"/>
      <c r="MC53" s="426">
        <v>0</v>
      </c>
      <c r="MD53" s="426">
        <v>0</v>
      </c>
      <c r="ME53" s="426">
        <v>0</v>
      </c>
      <c r="MF53" s="426">
        <v>0</v>
      </c>
      <c r="MG53" s="426">
        <v>0</v>
      </c>
      <c r="MH53" s="426">
        <v>0</v>
      </c>
      <c r="MI53" s="426">
        <v>0</v>
      </c>
      <c r="MJ53" s="426">
        <v>0</v>
      </c>
      <c r="MK53" s="426">
        <v>0</v>
      </c>
      <c r="ML53" s="426">
        <v>0</v>
      </c>
      <c r="MM53" s="426">
        <v>0</v>
      </c>
      <c r="MN53" s="426">
        <v>0</v>
      </c>
      <c r="MO53" s="426">
        <v>0</v>
      </c>
      <c r="MP53" s="426">
        <v>0</v>
      </c>
      <c r="MQ53" s="426">
        <v>0</v>
      </c>
      <c r="MR53" s="426">
        <v>0</v>
      </c>
      <c r="MS53" s="426">
        <v>0</v>
      </c>
      <c r="MT53" s="426">
        <v>0</v>
      </c>
      <c r="MU53" s="426">
        <v>0</v>
      </c>
      <c r="MV53" s="426">
        <v>0</v>
      </c>
      <c r="MW53" s="426">
        <v>0</v>
      </c>
      <c r="MX53" s="426">
        <v>0</v>
      </c>
      <c r="MY53" s="426">
        <v>0</v>
      </c>
      <c r="MZ53" s="426">
        <v>0</v>
      </c>
      <c r="NA53" s="426">
        <v>0</v>
      </c>
      <c r="NB53" s="426">
        <v>0</v>
      </c>
      <c r="NC53" s="426">
        <v>0</v>
      </c>
      <c r="ND53" s="426">
        <v>0</v>
      </c>
      <c r="NE53" s="426">
        <v>0</v>
      </c>
      <c r="NF53" s="426">
        <v>0</v>
      </c>
      <c r="NG53" s="420"/>
      <c r="NH53" s="420">
        <v>0</v>
      </c>
      <c r="NI53" s="420">
        <v>0</v>
      </c>
      <c r="NJ53" s="420">
        <v>0</v>
      </c>
      <c r="NK53" s="420">
        <v>0</v>
      </c>
      <c r="NL53" s="420">
        <v>0</v>
      </c>
      <c r="NM53" s="420">
        <v>0</v>
      </c>
      <c r="NN53" s="420">
        <v>0</v>
      </c>
      <c r="NO53" s="420">
        <v>0</v>
      </c>
      <c r="NP53" s="420">
        <v>0</v>
      </c>
      <c r="NQ53" s="420">
        <v>0</v>
      </c>
      <c r="NR53" s="420">
        <v>0</v>
      </c>
      <c r="NS53" s="420">
        <v>0</v>
      </c>
      <c r="NT53" s="420">
        <v>0</v>
      </c>
      <c r="NU53" s="420">
        <v>0</v>
      </c>
      <c r="NV53" s="420">
        <v>0</v>
      </c>
      <c r="NW53" s="420">
        <v>0</v>
      </c>
      <c r="NX53" s="420">
        <v>0</v>
      </c>
      <c r="NY53" s="420">
        <v>0</v>
      </c>
      <c r="NZ53" s="420">
        <v>0</v>
      </c>
      <c r="OA53" s="420">
        <v>0</v>
      </c>
      <c r="OB53" s="420">
        <v>0</v>
      </c>
      <c r="OC53" s="420">
        <v>0</v>
      </c>
      <c r="OD53" s="420">
        <v>0</v>
      </c>
      <c r="OE53" s="420">
        <v>0</v>
      </c>
      <c r="OF53" s="420">
        <v>0</v>
      </c>
      <c r="OG53" s="420">
        <v>0</v>
      </c>
      <c r="OH53" s="420">
        <v>0</v>
      </c>
      <c r="OI53" s="420">
        <v>0</v>
      </c>
      <c r="OJ53" s="420">
        <v>0</v>
      </c>
      <c r="OK53" s="420">
        <v>0</v>
      </c>
      <c r="OL53" s="420"/>
      <c r="OM53" s="420">
        <v>0</v>
      </c>
      <c r="ON53" s="420">
        <v>0</v>
      </c>
      <c r="OO53" s="420">
        <v>0</v>
      </c>
      <c r="OP53" s="420">
        <v>0</v>
      </c>
      <c r="OQ53" s="420">
        <v>0</v>
      </c>
      <c r="OR53" s="420">
        <v>0</v>
      </c>
      <c r="OS53" s="420">
        <v>0</v>
      </c>
      <c r="OT53" s="420">
        <v>0</v>
      </c>
      <c r="OU53" s="420">
        <v>2.7988385618160727</v>
      </c>
      <c r="OV53" s="420">
        <v>8.3368171140520992</v>
      </c>
      <c r="OW53" s="420">
        <v>15.938764930310413</v>
      </c>
      <c r="OX53" s="420">
        <v>26.420917711436896</v>
      </c>
      <c r="OY53" s="420">
        <v>40.933588171443148</v>
      </c>
      <c r="OZ53" s="420">
        <v>61.100775847867652</v>
      </c>
      <c r="PA53" s="420">
        <v>89.218881763830822</v>
      </c>
      <c r="PB53" s="420">
        <v>128.53975638158079</v>
      </c>
      <c r="PC53" s="420">
        <v>183.67413388120141</v>
      </c>
      <c r="PD53" s="420">
        <v>258.36815153064606</v>
      </c>
      <c r="PE53" s="420">
        <v>361.9816983224909</v>
      </c>
      <c r="PF53" s="420">
        <v>508.41733129111458</v>
      </c>
      <c r="PG53" s="420">
        <v>715.68715158485838</v>
      </c>
      <c r="PH53" s="420">
        <v>1009.4613710660044</v>
      </c>
      <c r="PI53" s="420">
        <v>1426.3461021774356</v>
      </c>
      <c r="PJ53" s="420">
        <v>2018.5699915444502</v>
      </c>
      <c r="PK53" s="420">
        <v>2447.0886132921337</v>
      </c>
      <c r="PL53" s="420">
        <v>2391.9542357925129</v>
      </c>
      <c r="PM53" s="420">
        <v>2314.4613795812525</v>
      </c>
      <c r="PN53" s="420">
        <v>2205.3098542371717</v>
      </c>
      <c r="PO53" s="420">
        <v>2051.2722734522895</v>
      </c>
      <c r="PP53" s="420">
        <v>1833.5203003774191</v>
      </c>
      <c r="PQ53" s="420"/>
      <c r="PR53" s="420">
        <v>14.669785778608313</v>
      </c>
      <c r="PS53" s="420">
        <v>14.669785778608313</v>
      </c>
      <c r="PT53" s="420">
        <v>14.669785778608313</v>
      </c>
      <c r="PU53" s="420">
        <v>14.669785778608313</v>
      </c>
      <c r="PV53" s="420">
        <v>14.669785778608313</v>
      </c>
      <c r="PW53" s="420">
        <v>14.669785778608313</v>
      </c>
      <c r="PX53" s="420">
        <v>14.669785778608313</v>
      </c>
      <c r="PY53" s="420">
        <v>14.669785778608313</v>
      </c>
      <c r="PZ53" s="420">
        <v>17.558814136465212</v>
      </c>
      <c r="QA53" s="420">
        <v>23.275248553544174</v>
      </c>
      <c r="QB53" s="420">
        <v>31.12216159659873</v>
      </c>
      <c r="QC53" s="420">
        <v>41.942091352180341</v>
      </c>
      <c r="QD53" s="420">
        <v>56.922418220331274</v>
      </c>
      <c r="QE53" s="420">
        <v>77.739473512583388</v>
      </c>
      <c r="QF53" s="420">
        <v>106.76365749686128</v>
      </c>
      <c r="QG53" s="420">
        <v>147.35160829053075</v>
      </c>
      <c r="QH53" s="420">
        <v>204.26263640850721</v>
      </c>
      <c r="QI53" s="420">
        <v>284.25262303367066</v>
      </c>
      <c r="QJ53" s="420">
        <v>396.92144799718375</v>
      </c>
      <c r="QK53" s="420">
        <v>555.92273700845112</v>
      </c>
      <c r="QL53" s="420">
        <v>780.69155139279917</v>
      </c>
      <c r="QM53" s="420">
        <v>1098.912680523443</v>
      </c>
      <c r="QN53" s="420">
        <v>1550.0481638128367</v>
      </c>
      <c r="QO53" s="420">
        <v>2190.3800644777912</v>
      </c>
      <c r="QP53" s="420">
        <v>2673.2952244890994</v>
      </c>
      <c r="QQ53" s="420">
        <v>2673.2952244890994</v>
      </c>
      <c r="QR53" s="420">
        <v>2673.2952244890994</v>
      </c>
      <c r="QS53" s="420">
        <v>2673.2952244890994</v>
      </c>
      <c r="QT53" s="420">
        <v>2673.2952244890994</v>
      </c>
      <c r="QU53" s="420">
        <v>2673.2952244890994</v>
      </c>
      <c r="QV53" s="424"/>
      <c r="QW53" s="420">
        <v>14.669785778608313</v>
      </c>
      <c r="QX53" s="420">
        <v>14.669785778608313</v>
      </c>
      <c r="QY53" s="420">
        <v>14.669785778608313</v>
      </c>
      <c r="QZ53" s="420">
        <v>14.669785778608313</v>
      </c>
      <c r="RA53" s="420">
        <v>14.669785778608313</v>
      </c>
      <c r="RB53" s="420">
        <v>14.669785778608313</v>
      </c>
      <c r="RC53" s="420">
        <v>14.669785778608313</v>
      </c>
      <c r="RD53" s="420">
        <v>14.669785778608313</v>
      </c>
      <c r="RE53" s="420">
        <v>14.669785778608313</v>
      </c>
      <c r="RF53" s="420">
        <v>14.669785778608313</v>
      </c>
      <c r="RG53" s="420">
        <v>14.669785778608313</v>
      </c>
      <c r="RH53" s="420">
        <v>14.669785778608313</v>
      </c>
      <c r="RI53" s="420">
        <v>14.669785778608313</v>
      </c>
      <c r="RJ53" s="420">
        <v>14.669785778608313</v>
      </c>
      <c r="RK53" s="420">
        <v>14.669785778608313</v>
      </c>
      <c r="RL53" s="420">
        <v>14.669785778608313</v>
      </c>
      <c r="RM53" s="420">
        <v>14.669785778608313</v>
      </c>
      <c r="RN53" s="420">
        <v>17.558814136465205</v>
      </c>
      <c r="RO53" s="420">
        <v>23.275248553544181</v>
      </c>
      <c r="RP53" s="420">
        <v>31.122161596598751</v>
      </c>
      <c r="RQ53" s="420">
        <v>41.942091352180398</v>
      </c>
      <c r="RR53" s="420">
        <v>56.922418220331309</v>
      </c>
      <c r="RS53" s="420">
        <v>77.739473512583388</v>
      </c>
      <c r="RT53" s="420">
        <v>106.76365749686144</v>
      </c>
      <c r="RU53" s="420">
        <v>147.35160829053081</v>
      </c>
      <c r="RV53" s="420">
        <v>204.2626364085076</v>
      </c>
      <c r="RW53" s="420">
        <v>284.25262303367072</v>
      </c>
      <c r="RX53" s="420">
        <v>396.92144799718392</v>
      </c>
      <c r="RY53" s="420">
        <v>555.92273700845146</v>
      </c>
      <c r="RZ53" s="420">
        <v>780.69155139279962</v>
      </c>
      <c r="SA53" s="420"/>
      <c r="SB53" s="420">
        <v>0</v>
      </c>
      <c r="SC53" s="420">
        <v>0</v>
      </c>
      <c r="SD53" s="420">
        <v>0</v>
      </c>
      <c r="SE53" s="420">
        <v>0</v>
      </c>
      <c r="SF53" s="420">
        <v>0</v>
      </c>
      <c r="SG53" s="420">
        <v>0</v>
      </c>
      <c r="SH53" s="420">
        <v>0</v>
      </c>
      <c r="SI53" s="420">
        <v>0</v>
      </c>
      <c r="SJ53" s="420">
        <v>2.8890283578568994</v>
      </c>
      <c r="SK53" s="420">
        <v>8.6054627749358605</v>
      </c>
      <c r="SL53" s="420">
        <v>16.452375817990415</v>
      </c>
      <c r="SM53" s="420">
        <v>27.272305573572027</v>
      </c>
      <c r="SN53" s="420">
        <v>42.252632441722959</v>
      </c>
      <c r="SO53" s="420">
        <v>63.069687733975073</v>
      </c>
      <c r="SP53" s="420">
        <v>92.09387171825297</v>
      </c>
      <c r="SQ53" s="420">
        <v>132.68182251192243</v>
      </c>
      <c r="SR53" s="420">
        <v>189.59285062989889</v>
      </c>
      <c r="SS53" s="420">
        <v>266.69380889720543</v>
      </c>
      <c r="ST53" s="420">
        <v>373.64619944363955</v>
      </c>
      <c r="SU53" s="420">
        <v>524.80057541185238</v>
      </c>
      <c r="SV53" s="420">
        <v>738.74946004061871</v>
      </c>
      <c r="SW53" s="420">
        <v>1041.9902623031116</v>
      </c>
      <c r="SX53" s="420">
        <v>1472.3086903002534</v>
      </c>
      <c r="SY53" s="420">
        <v>2083.6164069809297</v>
      </c>
      <c r="SZ53" s="420">
        <v>2525.9436161985686</v>
      </c>
      <c r="TA53" s="420">
        <v>2469.0325880805917</v>
      </c>
      <c r="TB53" s="420">
        <v>2389.0426014554287</v>
      </c>
      <c r="TC53" s="420">
        <v>2276.3737764919156</v>
      </c>
      <c r="TD53" s="420">
        <v>2117.372487480648</v>
      </c>
      <c r="TE53" s="420">
        <v>1892.6036730962996</v>
      </c>
      <c r="TF53" s="420"/>
      <c r="TG53" s="420">
        <v>2.0676911723420526</v>
      </c>
      <c r="TH53" s="420">
        <v>2.0676911723420526</v>
      </c>
      <c r="TI53" s="420">
        <v>2.0676911723420526</v>
      </c>
      <c r="TJ53" s="420">
        <v>2.0676911723420526</v>
      </c>
      <c r="TK53" s="420">
        <v>2.0676911723420526</v>
      </c>
      <c r="TL53" s="420">
        <v>2.0676911723420526</v>
      </c>
      <c r="TM53" s="420">
        <v>2.0676911723420526</v>
      </c>
      <c r="TN53" s="420">
        <v>2.0676911723420526</v>
      </c>
      <c r="TO53" s="420">
        <v>2.4748967390993659</v>
      </c>
      <c r="TP53" s="420">
        <v>3.2806222731901413</v>
      </c>
      <c r="TQ53" s="420">
        <v>4.3866365718392144</v>
      </c>
      <c r="TR53" s="420">
        <v>5.9116945091951081</v>
      </c>
      <c r="TS53" s="420">
        <v>8.0231561277581989</v>
      </c>
      <c r="TT53" s="420">
        <v>10.957298596608178</v>
      </c>
      <c r="TU53" s="420">
        <v>15.048227388236128</v>
      </c>
      <c r="TV53" s="420">
        <v>20.76905718262223</v>
      </c>
      <c r="TW53" s="420">
        <v>28.790607887203393</v>
      </c>
      <c r="TX53" s="420">
        <v>40.06511398543082</v>
      </c>
      <c r="TY53" s="420">
        <v>55.945668636400548</v>
      </c>
      <c r="TZ53" s="420">
        <v>78.356736298957387</v>
      </c>
      <c r="UA53" s="420">
        <v>110.03766881795943</v>
      </c>
      <c r="UB53" s="420">
        <v>154.89060869630671</v>
      </c>
      <c r="UC53" s="420">
        <v>218.477689680678</v>
      </c>
      <c r="UD53" s="420">
        <v>308.73181052166689</v>
      </c>
      <c r="UE53" s="420">
        <v>376.79820415650687</v>
      </c>
      <c r="UF53" s="420">
        <v>376.79820415650687</v>
      </c>
      <c r="UG53" s="420">
        <v>376.79820415650687</v>
      </c>
      <c r="UH53" s="420">
        <v>376.79820415650687</v>
      </c>
      <c r="UI53" s="420">
        <v>376.79820415650687</v>
      </c>
      <c r="UJ53" s="420">
        <v>376.79820415650687</v>
      </c>
      <c r="UK53" s="420"/>
      <c r="UL53" s="420">
        <v>2.0676911723420526</v>
      </c>
      <c r="UM53" s="420">
        <v>2.0676911723420526</v>
      </c>
      <c r="UN53" s="420">
        <v>2.0676911723420526</v>
      </c>
      <c r="UO53" s="420">
        <v>2.0676911723420526</v>
      </c>
      <c r="UP53" s="420">
        <v>2.0676911723420526</v>
      </c>
      <c r="UQ53" s="420">
        <v>2.0676911723420526</v>
      </c>
      <c r="UR53" s="420">
        <v>2.0676911723420526</v>
      </c>
      <c r="US53" s="420">
        <v>2.0676911723420526</v>
      </c>
      <c r="UT53" s="420">
        <v>2.0676911723420526</v>
      </c>
      <c r="UU53" s="420">
        <v>2.0676911723420526</v>
      </c>
      <c r="UV53" s="420">
        <v>2.0676911723420526</v>
      </c>
      <c r="UW53" s="420">
        <v>2.0676911723420526</v>
      </c>
      <c r="UX53" s="420">
        <v>2.0676911723420526</v>
      </c>
      <c r="UY53" s="420">
        <v>2.0676911723420526</v>
      </c>
      <c r="UZ53" s="420">
        <v>2.0676911723420526</v>
      </c>
      <c r="VA53" s="420">
        <v>2.0676911723420526</v>
      </c>
      <c r="VB53" s="420">
        <v>2.0676911723420526</v>
      </c>
      <c r="VC53" s="420">
        <v>2.4748967390993646</v>
      </c>
      <c r="VD53" s="420">
        <v>3.2806222731901427</v>
      </c>
      <c r="VE53" s="420">
        <v>4.386636571839218</v>
      </c>
      <c r="VF53" s="420">
        <v>5.9116945091951152</v>
      </c>
      <c r="VG53" s="420">
        <v>8.023156127758206</v>
      </c>
      <c r="VH53" s="420">
        <v>10.957298596608178</v>
      </c>
      <c r="VI53" s="420">
        <v>15.048227388236151</v>
      </c>
      <c r="VJ53" s="420">
        <v>20.769057182622237</v>
      </c>
      <c r="VK53" s="420">
        <v>28.79060788720345</v>
      </c>
      <c r="VL53" s="420">
        <v>40.065113985430827</v>
      </c>
      <c r="VM53" s="420">
        <v>55.945668636400569</v>
      </c>
      <c r="VN53" s="420">
        <v>78.356736298957429</v>
      </c>
      <c r="VO53" s="420">
        <v>110.0376688179595</v>
      </c>
      <c r="VP53" s="420"/>
      <c r="VQ53" s="420">
        <v>0</v>
      </c>
      <c r="VR53" s="420">
        <v>0</v>
      </c>
      <c r="VS53" s="420">
        <v>0</v>
      </c>
      <c r="VT53" s="420">
        <v>0</v>
      </c>
      <c r="VU53" s="420">
        <v>0</v>
      </c>
      <c r="VV53" s="420">
        <v>0</v>
      </c>
      <c r="VW53" s="420">
        <v>0</v>
      </c>
      <c r="VX53" s="420">
        <v>0</v>
      </c>
      <c r="VY53" s="420">
        <v>0.40720556675731334</v>
      </c>
      <c r="VZ53" s="420">
        <v>1.2129311008480888</v>
      </c>
      <c r="WA53" s="420">
        <v>2.3189453994971618</v>
      </c>
      <c r="WB53" s="420">
        <v>3.8440033368530555</v>
      </c>
      <c r="WC53" s="420">
        <v>5.9554649554161463</v>
      </c>
      <c r="WD53" s="420">
        <v>8.8896074242661243</v>
      </c>
      <c r="WE53" s="420">
        <v>12.980536215894077</v>
      </c>
      <c r="WF53" s="420">
        <v>18.701366010280179</v>
      </c>
      <c r="WG53" s="420">
        <v>26.722916714861341</v>
      </c>
      <c r="WH53" s="420">
        <v>37.590217246331456</v>
      </c>
      <c r="WI53" s="420">
        <v>52.665046363210408</v>
      </c>
      <c r="WJ53" s="420">
        <v>73.970099727118168</v>
      </c>
      <c r="WK53" s="420">
        <v>104.12597430876431</v>
      </c>
      <c r="WL53" s="420">
        <v>146.86745256854852</v>
      </c>
      <c r="WM53" s="420">
        <v>207.52039108406981</v>
      </c>
      <c r="WN53" s="420">
        <v>293.68358313343072</v>
      </c>
      <c r="WO53" s="420">
        <v>356.02914697388462</v>
      </c>
      <c r="WP53" s="420">
        <v>348.00759626930341</v>
      </c>
      <c r="WQ53" s="420">
        <v>336.73309017107601</v>
      </c>
      <c r="WR53" s="420">
        <v>320.8525355201063</v>
      </c>
      <c r="WS53" s="420">
        <v>298.44146785754947</v>
      </c>
      <c r="WT53" s="420">
        <v>266.76053533854736</v>
      </c>
      <c r="WU53" s="420"/>
      <c r="WV53" s="420">
        <v>0</v>
      </c>
      <c r="WW53" s="420">
        <v>0</v>
      </c>
      <c r="WX53" s="420">
        <v>0</v>
      </c>
      <c r="WY53" s="420">
        <v>0</v>
      </c>
      <c r="WZ53" s="420">
        <v>0</v>
      </c>
      <c r="XA53" s="420">
        <v>0</v>
      </c>
      <c r="XB53" s="420">
        <v>0</v>
      </c>
      <c r="XC53" s="420">
        <v>0</v>
      </c>
      <c r="XD53" s="420">
        <v>0</v>
      </c>
      <c r="XE53" s="420">
        <v>0</v>
      </c>
      <c r="XF53" s="420">
        <v>0</v>
      </c>
      <c r="XG53" s="420">
        <v>0</v>
      </c>
      <c r="XH53" s="420">
        <v>0</v>
      </c>
      <c r="XI53" s="420">
        <v>0</v>
      </c>
      <c r="XJ53" s="420">
        <v>0</v>
      </c>
      <c r="XK53" s="420">
        <v>0</v>
      </c>
      <c r="XL53" s="420">
        <v>0</v>
      </c>
      <c r="XM53" s="420">
        <v>0</v>
      </c>
      <c r="XN53" s="420">
        <v>0</v>
      </c>
      <c r="XO53" s="420">
        <v>0</v>
      </c>
      <c r="XP53" s="420">
        <v>0</v>
      </c>
      <c r="XQ53" s="420">
        <v>0</v>
      </c>
      <c r="XR53" s="420">
        <v>0</v>
      </c>
      <c r="XS53" s="420">
        <v>0</v>
      </c>
      <c r="XT53" s="420">
        <v>0</v>
      </c>
      <c r="XU53" s="420">
        <v>0</v>
      </c>
      <c r="XV53" s="420">
        <v>0</v>
      </c>
      <c r="XW53" s="420">
        <v>0</v>
      </c>
      <c r="XX53" s="420">
        <v>0</v>
      </c>
      <c r="XY53" s="420">
        <v>0</v>
      </c>
      <c r="XZ53" s="420"/>
      <c r="YA53" s="420">
        <v>0</v>
      </c>
      <c r="YB53" s="420">
        <v>0</v>
      </c>
      <c r="YC53" s="420">
        <v>0</v>
      </c>
      <c r="YD53" s="420">
        <v>0</v>
      </c>
      <c r="YE53" s="420">
        <v>0</v>
      </c>
      <c r="YF53" s="420">
        <v>0</v>
      </c>
      <c r="YG53" s="420">
        <v>0</v>
      </c>
      <c r="YH53" s="420">
        <v>0</v>
      </c>
      <c r="YI53" s="420">
        <v>0</v>
      </c>
      <c r="YJ53" s="420">
        <v>0</v>
      </c>
      <c r="YK53" s="420">
        <v>0</v>
      </c>
      <c r="YL53" s="420">
        <v>0</v>
      </c>
      <c r="YM53" s="420">
        <v>0</v>
      </c>
      <c r="YN53" s="420">
        <v>0</v>
      </c>
      <c r="YO53" s="420">
        <v>0</v>
      </c>
      <c r="YP53" s="420">
        <v>0</v>
      </c>
      <c r="YQ53" s="420">
        <v>0</v>
      </c>
      <c r="YR53" s="420">
        <v>0</v>
      </c>
      <c r="YS53" s="420">
        <v>0</v>
      </c>
      <c r="YT53" s="420">
        <v>0</v>
      </c>
      <c r="YU53" s="420">
        <v>0</v>
      </c>
      <c r="YV53" s="420">
        <v>0</v>
      </c>
      <c r="YW53" s="420">
        <v>0</v>
      </c>
      <c r="YX53" s="420">
        <v>0</v>
      </c>
      <c r="YY53" s="420">
        <v>0</v>
      </c>
      <c r="YZ53" s="420">
        <v>0</v>
      </c>
      <c r="ZA53" s="420">
        <v>0</v>
      </c>
      <c r="ZB53" s="420">
        <v>0</v>
      </c>
      <c r="ZC53" s="420">
        <v>0</v>
      </c>
      <c r="ZD53" s="420">
        <v>0</v>
      </c>
      <c r="ZE53" s="420"/>
      <c r="ZF53" s="420">
        <v>0</v>
      </c>
      <c r="ZG53" s="420">
        <v>0</v>
      </c>
      <c r="ZH53" s="420">
        <v>0</v>
      </c>
      <c r="ZI53" s="420">
        <v>0</v>
      </c>
      <c r="ZJ53" s="420">
        <v>0</v>
      </c>
      <c r="ZK53" s="420">
        <v>0</v>
      </c>
      <c r="ZL53" s="420">
        <v>0</v>
      </c>
      <c r="ZM53" s="420">
        <v>0</v>
      </c>
      <c r="ZN53" s="420">
        <v>0</v>
      </c>
      <c r="ZO53" s="420">
        <v>0</v>
      </c>
      <c r="ZP53" s="420">
        <v>0</v>
      </c>
      <c r="ZQ53" s="420">
        <v>0</v>
      </c>
      <c r="ZR53" s="420">
        <v>0</v>
      </c>
      <c r="ZS53" s="420">
        <v>0</v>
      </c>
      <c r="ZT53" s="420">
        <v>0</v>
      </c>
      <c r="ZU53" s="420">
        <v>0</v>
      </c>
      <c r="ZV53" s="420">
        <v>0</v>
      </c>
      <c r="ZW53" s="420">
        <v>0</v>
      </c>
      <c r="ZX53" s="420">
        <v>0</v>
      </c>
      <c r="ZY53" s="420">
        <v>0</v>
      </c>
      <c r="ZZ53" s="420">
        <v>0</v>
      </c>
      <c r="AAA53" s="420">
        <v>0</v>
      </c>
      <c r="AAB53" s="420">
        <v>0</v>
      </c>
      <c r="AAC53" s="420">
        <v>0</v>
      </c>
      <c r="AAD53" s="420">
        <v>0</v>
      </c>
      <c r="AAE53" s="420">
        <v>0</v>
      </c>
      <c r="AAF53" s="420">
        <v>0</v>
      </c>
      <c r="AAG53" s="420">
        <v>0</v>
      </c>
      <c r="AAH53" s="420">
        <v>0</v>
      </c>
      <c r="AAI53" s="420">
        <v>0</v>
      </c>
      <c r="AAJ53" s="420"/>
      <c r="AAK53" s="420">
        <v>0</v>
      </c>
      <c r="AAL53" s="420">
        <v>0</v>
      </c>
      <c r="AAM53" s="420">
        <v>0</v>
      </c>
      <c r="AAN53" s="420">
        <v>0</v>
      </c>
      <c r="AAO53" s="420">
        <v>0</v>
      </c>
      <c r="AAP53" s="420">
        <v>0</v>
      </c>
      <c r="AAQ53" s="420">
        <v>0</v>
      </c>
      <c r="AAR53" s="420">
        <v>0</v>
      </c>
      <c r="AAS53" s="420">
        <v>6.0950724864302854</v>
      </c>
      <c r="AAT53" s="420">
        <v>18.15521098983605</v>
      </c>
      <c r="AAU53" s="420">
        <v>34.710086147797988</v>
      </c>
      <c r="AAV53" s="420">
        <v>57.537226621861976</v>
      </c>
      <c r="AAW53" s="420">
        <v>89.141685568582261</v>
      </c>
      <c r="AAX53" s="420">
        <v>133.06007100610884</v>
      </c>
      <c r="AAY53" s="420">
        <v>194.29328969797785</v>
      </c>
      <c r="AAZ53" s="420">
        <v>279.92294490378339</v>
      </c>
      <c r="ABA53" s="420">
        <v>399.9899012259616</v>
      </c>
      <c r="ABB53" s="420">
        <v>562.65217767418289</v>
      </c>
      <c r="ABC53" s="420">
        <v>788.29294412934087</v>
      </c>
      <c r="ABD53" s="420">
        <v>1107.1880064300851</v>
      </c>
      <c r="ABE53" s="420">
        <v>1558.5625859342413</v>
      </c>
      <c r="ABF53" s="420">
        <v>2198.3190859376646</v>
      </c>
      <c r="ABG53" s="420">
        <v>3106.1751835617588</v>
      </c>
      <c r="ABH53" s="420">
        <v>4395.8699816588105</v>
      </c>
      <c r="ABI53" s="420">
        <v>5329.0613764645868</v>
      </c>
      <c r="ABJ53" s="420">
        <v>5208.9944201424078</v>
      </c>
      <c r="ABK53" s="420">
        <v>5040.2370712077573</v>
      </c>
      <c r="ABL53" s="420">
        <v>4802.5361662491941</v>
      </c>
      <c r="ABM53" s="420">
        <v>4467.0862287904874</v>
      </c>
      <c r="ABN53" s="420">
        <v>3992.8845088122662</v>
      </c>
      <c r="ABQ53" s="344"/>
      <c r="ABR53" s="344"/>
      <c r="ABS53" s="344"/>
      <c r="ABT53" s="344"/>
      <c r="ABU53" s="344"/>
      <c r="ABV53" s="344"/>
      <c r="ABW53" s="344"/>
      <c r="ABX53" s="344"/>
      <c r="ABY53" s="344"/>
      <c r="ABZ53" s="344"/>
      <c r="ACA53" s="344"/>
    </row>
    <row r="54" spans="4:755" hidden="1" outlineLevel="1" x14ac:dyDescent="0.25">
      <c r="D54" s="431" t="b">
        <v>0</v>
      </c>
      <c r="E54" s="416"/>
      <c r="F54" s="417">
        <v>484</v>
      </c>
      <c r="G54" s="417">
        <v>22013365</v>
      </c>
      <c r="H54" s="417" t="s">
        <v>1756</v>
      </c>
      <c r="I54" s="417" t="s">
        <v>253</v>
      </c>
      <c r="J54" s="417">
        <v>11</v>
      </c>
      <c r="K54" s="417" t="s">
        <v>1772</v>
      </c>
      <c r="L54" s="417" t="s">
        <v>317</v>
      </c>
      <c r="M54" s="417" t="s">
        <v>318</v>
      </c>
      <c r="N54" s="417" t="s">
        <v>319</v>
      </c>
      <c r="O54" s="417" t="s">
        <v>320</v>
      </c>
      <c r="P54" s="417" t="s">
        <v>321</v>
      </c>
      <c r="Q54" s="417" t="s">
        <v>322</v>
      </c>
      <c r="R54" s="417" t="s">
        <v>296</v>
      </c>
      <c r="S54" s="418"/>
      <c r="T54" s="417">
        <v>0</v>
      </c>
      <c r="U54" s="417">
        <v>1</v>
      </c>
      <c r="V54" s="418"/>
      <c r="W54" s="419">
        <v>1.4709459425965061</v>
      </c>
      <c r="X54" s="417">
        <v>5.1679359468684138E-3</v>
      </c>
      <c r="Y54" s="417">
        <v>0</v>
      </c>
      <c r="Z54" s="417">
        <v>5.1679359468684138E-3</v>
      </c>
      <c r="AA54" s="420">
        <v>14.211823853888138</v>
      </c>
      <c r="AB54" s="420">
        <v>0</v>
      </c>
      <c r="AC54" s="420">
        <v>14.211823853888138</v>
      </c>
      <c r="AD54" s="420">
        <v>14.669785778608313</v>
      </c>
      <c r="AE54" s="420">
        <v>2.0676911723420526</v>
      </c>
      <c r="AF54" s="420">
        <v>0</v>
      </c>
      <c r="AG54" s="418"/>
      <c r="AH54" s="419">
        <v>4.8785757784882637</v>
      </c>
      <c r="AI54" s="417">
        <v>8.1995058065237221E-3</v>
      </c>
      <c r="AJ54" s="417">
        <v>0</v>
      </c>
      <c r="AK54" s="417">
        <v>8.1995058065237221E-3</v>
      </c>
      <c r="AL54" s="420">
        <v>22.548640967940237</v>
      </c>
      <c r="AM54" s="420">
        <v>0</v>
      </c>
      <c r="AN54" s="420">
        <v>22.548640967940237</v>
      </c>
      <c r="AO54" s="420">
        <v>23.275248553544174</v>
      </c>
      <c r="AP54" s="420">
        <v>3.2806222731901413</v>
      </c>
      <c r="AQ54" s="420">
        <v>0</v>
      </c>
      <c r="AR54" s="418"/>
      <c r="AS54" s="417">
        <v>5.1679359468684138E-3</v>
      </c>
      <c r="AT54" s="421">
        <v>0</v>
      </c>
      <c r="AU54" s="417">
        <v>5.1679359468684138E-3</v>
      </c>
      <c r="AV54" s="420">
        <v>14.211823853888138</v>
      </c>
      <c r="AW54" s="420">
        <v>0</v>
      </c>
      <c r="AX54" s="420">
        <v>14.211823853888138</v>
      </c>
      <c r="AY54" s="420">
        <v>14.669785778608313</v>
      </c>
      <c r="AZ54" s="420">
        <v>2.0676911723420526</v>
      </c>
      <c r="BA54" s="420">
        <v>0</v>
      </c>
      <c r="BB54" s="418"/>
      <c r="BC54" s="420">
        <v>30.949300804838501</v>
      </c>
      <c r="BD54" s="420">
        <v>49.104511794674551</v>
      </c>
      <c r="BE54" s="420">
        <v>30.949300804838501</v>
      </c>
      <c r="BF54" s="420">
        <v>18.15521098983605</v>
      </c>
      <c r="BG54" s="420"/>
      <c r="BH54" s="422">
        <v>0.11989476363991852</v>
      </c>
      <c r="BI54" s="420"/>
      <c r="BJ54" s="423">
        <v>1.6583123951777001</v>
      </c>
      <c r="BK54" s="423">
        <v>1.86954525000811</v>
      </c>
      <c r="BL54" s="423">
        <v>2.10768456654595</v>
      </c>
      <c r="BM54" s="423">
        <v>2.3761576415637542</v>
      </c>
      <c r="BN54" s="423">
        <v>2.6788283347420569</v>
      </c>
      <c r="BO54" s="423">
        <v>3.0200526772686183</v>
      </c>
      <c r="BP54" s="423">
        <v>3.4047415637611507</v>
      </c>
      <c r="BQ54" s="423">
        <v>3.8384314297745781</v>
      </c>
      <c r="BR54" s="423">
        <v>4.3273639320822479</v>
      </c>
      <c r="BS54" s="423">
        <v>4.8785757784882637</v>
      </c>
      <c r="BT54" s="423">
        <v>5.4999999999999991</v>
      </c>
      <c r="BU54" s="423">
        <v>6.2005801228680815</v>
      </c>
      <c r="BV54" s="423">
        <v>6.9903988836557733</v>
      </c>
      <c r="BW54" s="423">
        <v>7.8808233398027667</v>
      </c>
      <c r="BX54" s="423">
        <v>8.8846684641119786</v>
      </c>
      <c r="BY54" s="423">
        <v>10.016381577608295</v>
      </c>
      <c r="BZ54" s="423">
        <v>11.29225027512364</v>
      </c>
      <c r="CA54" s="423">
        <v>12.730636836069689</v>
      </c>
      <c r="CB54" s="423">
        <v>14.352242494033801</v>
      </c>
      <c r="CC54" s="423">
        <v>16.180405368561569</v>
      </c>
      <c r="CD54" s="423">
        <v>18.2414363469547</v>
      </c>
      <c r="CE54" s="423">
        <v>20.564997750089205</v>
      </c>
      <c r="CF54" s="423">
        <v>23.184530232005454</v>
      </c>
      <c r="CG54" s="423">
        <v>26.137734057201293</v>
      </c>
      <c r="CH54" s="423">
        <v>28</v>
      </c>
      <c r="CI54" s="423">
        <v>28</v>
      </c>
      <c r="CJ54" s="423">
        <v>28</v>
      </c>
      <c r="CK54" s="423">
        <v>28</v>
      </c>
      <c r="CL54" s="423">
        <v>28</v>
      </c>
      <c r="CM54" s="423">
        <v>28</v>
      </c>
      <c r="CN54" s="420"/>
      <c r="CO54" s="417">
        <v>5.1679359468684138E-3</v>
      </c>
      <c r="CP54" s="417">
        <v>5.1679359468684138E-3</v>
      </c>
      <c r="CQ54" s="417">
        <v>5.1679359468684138E-3</v>
      </c>
      <c r="CR54" s="417">
        <v>5.1679359468684138E-3</v>
      </c>
      <c r="CS54" s="417">
        <v>5.1679359468684138E-3</v>
      </c>
      <c r="CT54" s="417">
        <v>5.1679359468684138E-3</v>
      </c>
      <c r="CU54" s="417">
        <v>5.1679359468684138E-3</v>
      </c>
      <c r="CV54" s="417">
        <v>5.1679359468684138E-3</v>
      </c>
      <c r="CW54" s="417">
        <v>6.1856954238924408E-3</v>
      </c>
      <c r="CX54" s="417">
        <v>8.1995058065237221E-3</v>
      </c>
      <c r="CY54" s="417">
        <v>1.0963850466981291E-2</v>
      </c>
      <c r="CZ54" s="417">
        <v>1.4775542387390921E-2</v>
      </c>
      <c r="DA54" s="417">
        <v>2.0052877100120468E-2</v>
      </c>
      <c r="DB54" s="417">
        <v>2.7386399891547557E-2</v>
      </c>
      <c r="DC54" s="417">
        <v>3.7611165679170527E-2</v>
      </c>
      <c r="DD54" s="417">
        <v>5.1909665540170527E-2</v>
      </c>
      <c r="DE54" s="417">
        <v>7.195853008548711E-2</v>
      </c>
      <c r="DF54" s="417">
        <v>0.10013775052594555</v>
      </c>
      <c r="DG54" s="417">
        <v>0.1398292142874295</v>
      </c>
      <c r="DH54" s="417">
        <v>0.19584288002738662</v>
      </c>
      <c r="DI54" s="417">
        <v>0.27502541569097583</v>
      </c>
      <c r="DJ54" s="417">
        <v>0.3871297393059403</v>
      </c>
      <c r="DK54" s="417">
        <v>0.54605770977425139</v>
      </c>
      <c r="DL54" s="417">
        <v>0.77163661714987963</v>
      </c>
      <c r="DM54" s="417">
        <v>0.94176007037367371</v>
      </c>
      <c r="DN54" s="417">
        <v>0.94176007037367371</v>
      </c>
      <c r="DO54" s="417">
        <v>0.94176007037367371</v>
      </c>
      <c r="DP54" s="417">
        <v>0.94176007037367371</v>
      </c>
      <c r="DQ54" s="417">
        <v>0.94176007037367371</v>
      </c>
      <c r="DR54" s="417">
        <v>0.94176007037367371</v>
      </c>
      <c r="DS54" s="424"/>
      <c r="DT54" s="425">
        <v>0</v>
      </c>
      <c r="DU54" s="425">
        <v>0</v>
      </c>
      <c r="DV54" s="425">
        <v>0</v>
      </c>
      <c r="DW54" s="425">
        <v>0</v>
      </c>
      <c r="DX54" s="425">
        <v>0</v>
      </c>
      <c r="DY54" s="425">
        <v>0</v>
      </c>
      <c r="DZ54" s="425">
        <v>0</v>
      </c>
      <c r="EA54" s="425">
        <v>0</v>
      </c>
      <c r="EB54" s="425">
        <v>0</v>
      </c>
      <c r="EC54" s="425">
        <v>0</v>
      </c>
      <c r="ED54" s="425">
        <v>0</v>
      </c>
      <c r="EE54" s="425">
        <v>0</v>
      </c>
      <c r="EF54" s="425">
        <v>0</v>
      </c>
      <c r="EG54" s="425">
        <v>0</v>
      </c>
      <c r="EH54" s="425">
        <v>0</v>
      </c>
      <c r="EI54" s="425">
        <v>0</v>
      </c>
      <c r="EJ54" s="425">
        <v>0</v>
      </c>
      <c r="EK54" s="425">
        <v>0</v>
      </c>
      <c r="EL54" s="425">
        <v>0</v>
      </c>
      <c r="EM54" s="425">
        <v>0</v>
      </c>
      <c r="EN54" s="425">
        <v>0</v>
      </c>
      <c r="EO54" s="425">
        <v>0</v>
      </c>
      <c r="EP54" s="425">
        <v>0</v>
      </c>
      <c r="EQ54" s="425">
        <v>0</v>
      </c>
      <c r="ER54" s="425">
        <v>0</v>
      </c>
      <c r="ES54" s="425">
        <v>0</v>
      </c>
      <c r="ET54" s="425">
        <v>0</v>
      </c>
      <c r="EU54" s="425">
        <v>0</v>
      </c>
      <c r="EV54" s="425">
        <v>0</v>
      </c>
      <c r="EW54" s="425">
        <v>0</v>
      </c>
      <c r="EX54" s="420"/>
      <c r="EY54" s="420">
        <v>30.949300804838504</v>
      </c>
      <c r="EZ54" s="420">
        <v>30.949300804838504</v>
      </c>
      <c r="FA54" s="420">
        <v>30.949300804838504</v>
      </c>
      <c r="FB54" s="420">
        <v>30.949300804838504</v>
      </c>
      <c r="FC54" s="420">
        <v>30.949300804838504</v>
      </c>
      <c r="FD54" s="420">
        <v>30.949300804838504</v>
      </c>
      <c r="FE54" s="420">
        <v>30.949300804838504</v>
      </c>
      <c r="FF54" s="420">
        <v>30.949300804838504</v>
      </c>
      <c r="FG54" s="420">
        <v>37.044373291268798</v>
      </c>
      <c r="FH54" s="420">
        <v>49.104511794674551</v>
      </c>
      <c r="FI54" s="420">
        <v>65.659386952636495</v>
      </c>
      <c r="FJ54" s="420">
        <v>88.486527426700491</v>
      </c>
      <c r="FK54" s="420">
        <v>120.09098637342076</v>
      </c>
      <c r="FL54" s="420">
        <v>164.00937181094736</v>
      </c>
      <c r="FM54" s="420">
        <v>225.24259050281637</v>
      </c>
      <c r="FN54" s="420">
        <v>310.87224570862196</v>
      </c>
      <c r="FO54" s="420">
        <v>430.93920203080017</v>
      </c>
      <c r="FP54" s="420">
        <v>599.69655096545182</v>
      </c>
      <c r="FQ54" s="420">
        <v>837.3974559240155</v>
      </c>
      <c r="FR54" s="420">
        <v>1172.8473933827217</v>
      </c>
      <c r="FS54" s="420">
        <v>1647.0491133609423</v>
      </c>
      <c r="FT54" s="420">
        <v>2318.410072311086</v>
      </c>
      <c r="FU54" s="420">
        <v>3270.1845553727062</v>
      </c>
      <c r="FV54" s="420">
        <v>4621.1125721616272</v>
      </c>
      <c r="FW54" s="420">
        <v>5639.9336221732092</v>
      </c>
      <c r="FX54" s="420">
        <v>5639.9336221732092</v>
      </c>
      <c r="FY54" s="420">
        <v>5639.9336221732092</v>
      </c>
      <c r="FZ54" s="420">
        <v>5639.9336221732092</v>
      </c>
      <c r="GA54" s="420">
        <v>5639.9336221732092</v>
      </c>
      <c r="GB54" s="420">
        <v>5639.9336221732092</v>
      </c>
      <c r="GC54" s="420"/>
      <c r="GD54" s="420">
        <v>30.949300804838504</v>
      </c>
      <c r="GE54" s="420">
        <v>30.949300804838504</v>
      </c>
      <c r="GF54" s="420">
        <v>30.949300804838504</v>
      </c>
      <c r="GG54" s="420">
        <v>30.949300804838504</v>
      </c>
      <c r="GH54" s="420">
        <v>30.949300804838504</v>
      </c>
      <c r="GI54" s="420">
        <v>30.949300804838504</v>
      </c>
      <c r="GJ54" s="420">
        <v>30.949300804838504</v>
      </c>
      <c r="GK54" s="420">
        <v>30.949300804838504</v>
      </c>
      <c r="GL54" s="420">
        <v>30.949300804838504</v>
      </c>
      <c r="GM54" s="420">
        <v>30.949300804838504</v>
      </c>
      <c r="GN54" s="420">
        <v>30.949300804838504</v>
      </c>
      <c r="GO54" s="420">
        <v>30.949300804838504</v>
      </c>
      <c r="GP54" s="420">
        <v>30.949300804838504</v>
      </c>
      <c r="GQ54" s="420">
        <v>30.949300804838504</v>
      </c>
      <c r="GR54" s="420">
        <v>30.949300804838504</v>
      </c>
      <c r="GS54" s="420">
        <v>30.949300804838504</v>
      </c>
      <c r="GT54" s="420">
        <v>30.949300804838504</v>
      </c>
      <c r="GU54" s="420">
        <v>37.044373291268776</v>
      </c>
      <c r="GV54" s="420">
        <v>49.104511794674572</v>
      </c>
      <c r="GW54" s="420">
        <v>65.659386952636538</v>
      </c>
      <c r="GX54" s="420">
        <v>88.486527426700604</v>
      </c>
      <c r="GY54" s="420">
        <v>120.09098637342085</v>
      </c>
      <c r="GZ54" s="420">
        <v>164.00937181094736</v>
      </c>
      <c r="HA54" s="420">
        <v>225.24259050281671</v>
      </c>
      <c r="HB54" s="420">
        <v>310.87224570862207</v>
      </c>
      <c r="HC54" s="420">
        <v>430.93920203080103</v>
      </c>
      <c r="HD54" s="420">
        <v>599.69655096545193</v>
      </c>
      <c r="HE54" s="420">
        <v>837.39745592401584</v>
      </c>
      <c r="HF54" s="420">
        <v>1172.8473933827224</v>
      </c>
      <c r="HG54" s="420">
        <v>1647.0491133609432</v>
      </c>
      <c r="HH54" s="420"/>
      <c r="HI54" s="420">
        <v>14.211823853888138</v>
      </c>
      <c r="HJ54" s="420">
        <v>14.211823853888138</v>
      </c>
      <c r="HK54" s="420">
        <v>14.211823853888138</v>
      </c>
      <c r="HL54" s="420">
        <v>14.211823853888138</v>
      </c>
      <c r="HM54" s="420">
        <v>14.211823853888138</v>
      </c>
      <c r="HN54" s="420">
        <v>14.211823853888138</v>
      </c>
      <c r="HO54" s="420">
        <v>14.211823853888138</v>
      </c>
      <c r="HP54" s="420">
        <v>14.211823853888138</v>
      </c>
      <c r="HQ54" s="420">
        <v>17.010662415704211</v>
      </c>
      <c r="HR54" s="420">
        <v>22.548640967940237</v>
      </c>
      <c r="HS54" s="420">
        <v>30.15058878419855</v>
      </c>
      <c r="HT54" s="420">
        <v>40.632741565325034</v>
      </c>
      <c r="HU54" s="420">
        <v>55.145412025331289</v>
      </c>
      <c r="HV54" s="420">
        <v>75.312599701755786</v>
      </c>
      <c r="HW54" s="420">
        <v>103.43070561771896</v>
      </c>
      <c r="HX54" s="420">
        <v>142.75158023546894</v>
      </c>
      <c r="HY54" s="420">
        <v>197.88595773508956</v>
      </c>
      <c r="HZ54" s="420">
        <v>275.37881394635025</v>
      </c>
      <c r="IA54" s="420">
        <v>384.53033929043113</v>
      </c>
      <c r="IB54" s="420">
        <v>538.56792007531317</v>
      </c>
      <c r="IC54" s="420">
        <v>756.31989315018347</v>
      </c>
      <c r="ID54" s="420">
        <v>1064.6067830913357</v>
      </c>
      <c r="IE54" s="420">
        <v>1501.6587018791913</v>
      </c>
      <c r="IF54" s="420">
        <v>2122.0006971621692</v>
      </c>
      <c r="IG54" s="420">
        <v>2589.8401935276029</v>
      </c>
      <c r="IH54" s="420">
        <v>2589.8401935276029</v>
      </c>
      <c r="II54" s="420">
        <v>2589.8401935276029</v>
      </c>
      <c r="IJ54" s="420">
        <v>2589.8401935276029</v>
      </c>
      <c r="IK54" s="420">
        <v>2589.8401935276029</v>
      </c>
      <c r="IL54" s="420">
        <v>2589.8401935276029</v>
      </c>
      <c r="IM54" s="420"/>
      <c r="IN54" s="420">
        <v>14.211823853888138</v>
      </c>
      <c r="IO54" s="420">
        <v>14.211823853888138</v>
      </c>
      <c r="IP54" s="420">
        <v>14.211823853888138</v>
      </c>
      <c r="IQ54" s="420">
        <v>14.211823853888138</v>
      </c>
      <c r="IR54" s="420">
        <v>14.211823853888138</v>
      </c>
      <c r="IS54" s="420">
        <v>14.211823853888138</v>
      </c>
      <c r="IT54" s="420">
        <v>14.211823853888138</v>
      </c>
      <c r="IU54" s="420">
        <v>14.211823853888138</v>
      </c>
      <c r="IV54" s="420">
        <v>14.211823853888138</v>
      </c>
      <c r="IW54" s="420">
        <v>14.211823853888138</v>
      </c>
      <c r="IX54" s="420">
        <v>14.211823853888138</v>
      </c>
      <c r="IY54" s="420">
        <v>14.211823853888138</v>
      </c>
      <c r="IZ54" s="420">
        <v>14.211823853888138</v>
      </c>
      <c r="JA54" s="420">
        <v>14.211823853888138</v>
      </c>
      <c r="JB54" s="420">
        <v>14.211823853888138</v>
      </c>
      <c r="JC54" s="420">
        <v>14.211823853888138</v>
      </c>
      <c r="JD54" s="420">
        <v>14.211823853888138</v>
      </c>
      <c r="JE54" s="420">
        <v>17.010662415704203</v>
      </c>
      <c r="JF54" s="420">
        <v>22.548640967940244</v>
      </c>
      <c r="JG54" s="420">
        <v>30.150588784198568</v>
      </c>
      <c r="JH54" s="420">
        <v>40.632741565325084</v>
      </c>
      <c r="JI54" s="420">
        <v>55.145412025331325</v>
      </c>
      <c r="JJ54" s="420">
        <v>75.312599701755786</v>
      </c>
      <c r="JK54" s="420">
        <v>103.4307056177191</v>
      </c>
      <c r="JL54" s="420">
        <v>142.75158023546899</v>
      </c>
      <c r="JM54" s="420">
        <v>197.88595773508993</v>
      </c>
      <c r="JN54" s="420">
        <v>275.37881394635036</v>
      </c>
      <c r="JO54" s="420">
        <v>384.5303392904313</v>
      </c>
      <c r="JP54" s="420">
        <v>538.56792007531351</v>
      </c>
      <c r="JQ54" s="420">
        <v>756.31989315018393</v>
      </c>
      <c r="JR54" s="420"/>
      <c r="JS54" s="420">
        <v>0</v>
      </c>
      <c r="JT54" s="420">
        <v>0</v>
      </c>
      <c r="JU54" s="420">
        <v>0</v>
      </c>
      <c r="JV54" s="420">
        <v>0</v>
      </c>
      <c r="JW54" s="420">
        <v>0</v>
      </c>
      <c r="JX54" s="420">
        <v>0</v>
      </c>
      <c r="JY54" s="420">
        <v>0</v>
      </c>
      <c r="JZ54" s="420">
        <v>0</v>
      </c>
      <c r="KA54" s="420">
        <v>2.7988385618160727</v>
      </c>
      <c r="KB54" s="420">
        <v>8.3368171140520992</v>
      </c>
      <c r="KC54" s="420">
        <v>15.938764930310413</v>
      </c>
      <c r="KD54" s="420">
        <v>26.420917711436896</v>
      </c>
      <c r="KE54" s="420">
        <v>40.933588171443148</v>
      </c>
      <c r="KF54" s="420">
        <v>61.100775847867652</v>
      </c>
      <c r="KG54" s="420">
        <v>89.218881763830822</v>
      </c>
      <c r="KH54" s="420">
        <v>128.53975638158079</v>
      </c>
      <c r="KI54" s="420">
        <v>183.67413388120141</v>
      </c>
      <c r="KJ54" s="420">
        <v>258.36815153064606</v>
      </c>
      <c r="KK54" s="420">
        <v>361.9816983224909</v>
      </c>
      <c r="KL54" s="420">
        <v>508.41733129111458</v>
      </c>
      <c r="KM54" s="420">
        <v>715.68715158485838</v>
      </c>
      <c r="KN54" s="420">
        <v>1009.4613710660044</v>
      </c>
      <c r="KO54" s="420">
        <v>1426.3461021774356</v>
      </c>
      <c r="KP54" s="420">
        <v>2018.5699915444502</v>
      </c>
      <c r="KQ54" s="420">
        <v>2447.0886132921337</v>
      </c>
      <c r="KR54" s="420">
        <v>2391.9542357925129</v>
      </c>
      <c r="KS54" s="420">
        <v>2314.4613795812525</v>
      </c>
      <c r="KT54" s="420">
        <v>2205.3098542371717</v>
      </c>
      <c r="KU54" s="420">
        <v>2051.2722734522895</v>
      </c>
      <c r="KV54" s="420">
        <v>1833.5203003774191</v>
      </c>
      <c r="KW54" s="420"/>
      <c r="KX54" s="420">
        <v>0</v>
      </c>
      <c r="KY54" s="420">
        <v>0</v>
      </c>
      <c r="KZ54" s="420">
        <v>0</v>
      </c>
      <c r="LA54" s="420">
        <v>0</v>
      </c>
      <c r="LB54" s="420">
        <v>0</v>
      </c>
      <c r="LC54" s="420">
        <v>0</v>
      </c>
      <c r="LD54" s="420">
        <v>0</v>
      </c>
      <c r="LE54" s="420">
        <v>0</v>
      </c>
      <c r="LF54" s="420">
        <v>0</v>
      </c>
      <c r="LG54" s="420">
        <v>0</v>
      </c>
      <c r="LH54" s="420">
        <v>0</v>
      </c>
      <c r="LI54" s="420">
        <v>0</v>
      </c>
      <c r="LJ54" s="420">
        <v>0</v>
      </c>
      <c r="LK54" s="420">
        <v>0</v>
      </c>
      <c r="LL54" s="420">
        <v>0</v>
      </c>
      <c r="LM54" s="420">
        <v>0</v>
      </c>
      <c r="LN54" s="420">
        <v>0</v>
      </c>
      <c r="LO54" s="420">
        <v>0</v>
      </c>
      <c r="LP54" s="420">
        <v>0</v>
      </c>
      <c r="LQ54" s="420">
        <v>0</v>
      </c>
      <c r="LR54" s="420">
        <v>0</v>
      </c>
      <c r="LS54" s="420">
        <v>0</v>
      </c>
      <c r="LT54" s="420">
        <v>0</v>
      </c>
      <c r="LU54" s="420">
        <v>0</v>
      </c>
      <c r="LV54" s="420">
        <v>0</v>
      </c>
      <c r="LW54" s="420">
        <v>0</v>
      </c>
      <c r="LX54" s="420">
        <v>0</v>
      </c>
      <c r="LY54" s="420">
        <v>0</v>
      </c>
      <c r="LZ54" s="420">
        <v>0</v>
      </c>
      <c r="MA54" s="420">
        <v>0</v>
      </c>
      <c r="MB54" s="420"/>
      <c r="MC54" s="426">
        <v>0</v>
      </c>
      <c r="MD54" s="426">
        <v>0</v>
      </c>
      <c r="ME54" s="426">
        <v>0</v>
      </c>
      <c r="MF54" s="426">
        <v>0</v>
      </c>
      <c r="MG54" s="426">
        <v>0</v>
      </c>
      <c r="MH54" s="426">
        <v>0</v>
      </c>
      <c r="MI54" s="426">
        <v>0</v>
      </c>
      <c r="MJ54" s="426">
        <v>0</v>
      </c>
      <c r="MK54" s="426">
        <v>0</v>
      </c>
      <c r="ML54" s="426">
        <v>0</v>
      </c>
      <c r="MM54" s="426">
        <v>0</v>
      </c>
      <c r="MN54" s="426">
        <v>0</v>
      </c>
      <c r="MO54" s="426">
        <v>0</v>
      </c>
      <c r="MP54" s="426">
        <v>0</v>
      </c>
      <c r="MQ54" s="426">
        <v>0</v>
      </c>
      <c r="MR54" s="426">
        <v>0</v>
      </c>
      <c r="MS54" s="426">
        <v>0</v>
      </c>
      <c r="MT54" s="426">
        <v>0</v>
      </c>
      <c r="MU54" s="426">
        <v>0</v>
      </c>
      <c r="MV54" s="426">
        <v>0</v>
      </c>
      <c r="MW54" s="426">
        <v>0</v>
      </c>
      <c r="MX54" s="426">
        <v>0</v>
      </c>
      <c r="MY54" s="426">
        <v>0</v>
      </c>
      <c r="MZ54" s="426">
        <v>0</v>
      </c>
      <c r="NA54" s="426">
        <v>0</v>
      </c>
      <c r="NB54" s="426">
        <v>0</v>
      </c>
      <c r="NC54" s="426">
        <v>0</v>
      </c>
      <c r="ND54" s="426">
        <v>0</v>
      </c>
      <c r="NE54" s="426">
        <v>0</v>
      </c>
      <c r="NF54" s="426">
        <v>0</v>
      </c>
      <c r="NG54" s="420"/>
      <c r="NH54" s="420">
        <v>0</v>
      </c>
      <c r="NI54" s="420">
        <v>0</v>
      </c>
      <c r="NJ54" s="420">
        <v>0</v>
      </c>
      <c r="NK54" s="420">
        <v>0</v>
      </c>
      <c r="NL54" s="420">
        <v>0</v>
      </c>
      <c r="NM54" s="420">
        <v>0</v>
      </c>
      <c r="NN54" s="420">
        <v>0</v>
      </c>
      <c r="NO54" s="420">
        <v>0</v>
      </c>
      <c r="NP54" s="420">
        <v>0</v>
      </c>
      <c r="NQ54" s="420">
        <v>0</v>
      </c>
      <c r="NR54" s="420">
        <v>0</v>
      </c>
      <c r="NS54" s="420">
        <v>0</v>
      </c>
      <c r="NT54" s="420">
        <v>0</v>
      </c>
      <c r="NU54" s="420">
        <v>0</v>
      </c>
      <c r="NV54" s="420">
        <v>0</v>
      </c>
      <c r="NW54" s="420">
        <v>0</v>
      </c>
      <c r="NX54" s="420">
        <v>0</v>
      </c>
      <c r="NY54" s="420">
        <v>0</v>
      </c>
      <c r="NZ54" s="420">
        <v>0</v>
      </c>
      <c r="OA54" s="420">
        <v>0</v>
      </c>
      <c r="OB54" s="420">
        <v>0</v>
      </c>
      <c r="OC54" s="420">
        <v>0</v>
      </c>
      <c r="OD54" s="420">
        <v>0</v>
      </c>
      <c r="OE54" s="420">
        <v>0</v>
      </c>
      <c r="OF54" s="420">
        <v>0</v>
      </c>
      <c r="OG54" s="420">
        <v>0</v>
      </c>
      <c r="OH54" s="420">
        <v>0</v>
      </c>
      <c r="OI54" s="420">
        <v>0</v>
      </c>
      <c r="OJ54" s="420">
        <v>0</v>
      </c>
      <c r="OK54" s="420">
        <v>0</v>
      </c>
      <c r="OL54" s="420"/>
      <c r="OM54" s="420">
        <v>0</v>
      </c>
      <c r="ON54" s="420">
        <v>0</v>
      </c>
      <c r="OO54" s="420">
        <v>0</v>
      </c>
      <c r="OP54" s="420">
        <v>0</v>
      </c>
      <c r="OQ54" s="420">
        <v>0</v>
      </c>
      <c r="OR54" s="420">
        <v>0</v>
      </c>
      <c r="OS54" s="420">
        <v>0</v>
      </c>
      <c r="OT54" s="420">
        <v>0</v>
      </c>
      <c r="OU54" s="420">
        <v>2.7988385618160727</v>
      </c>
      <c r="OV54" s="420">
        <v>8.3368171140520992</v>
      </c>
      <c r="OW54" s="420">
        <v>15.938764930310413</v>
      </c>
      <c r="OX54" s="420">
        <v>26.420917711436896</v>
      </c>
      <c r="OY54" s="420">
        <v>40.933588171443148</v>
      </c>
      <c r="OZ54" s="420">
        <v>61.100775847867652</v>
      </c>
      <c r="PA54" s="420">
        <v>89.218881763830822</v>
      </c>
      <c r="PB54" s="420">
        <v>128.53975638158079</v>
      </c>
      <c r="PC54" s="420">
        <v>183.67413388120141</v>
      </c>
      <c r="PD54" s="420">
        <v>258.36815153064606</v>
      </c>
      <c r="PE54" s="420">
        <v>361.9816983224909</v>
      </c>
      <c r="PF54" s="420">
        <v>508.41733129111458</v>
      </c>
      <c r="PG54" s="420">
        <v>715.68715158485838</v>
      </c>
      <c r="PH54" s="420">
        <v>1009.4613710660044</v>
      </c>
      <c r="PI54" s="420">
        <v>1426.3461021774356</v>
      </c>
      <c r="PJ54" s="420">
        <v>2018.5699915444502</v>
      </c>
      <c r="PK54" s="420">
        <v>2447.0886132921337</v>
      </c>
      <c r="PL54" s="420">
        <v>2391.9542357925129</v>
      </c>
      <c r="PM54" s="420">
        <v>2314.4613795812525</v>
      </c>
      <c r="PN54" s="420">
        <v>2205.3098542371717</v>
      </c>
      <c r="PO54" s="420">
        <v>2051.2722734522895</v>
      </c>
      <c r="PP54" s="420">
        <v>1833.5203003774191</v>
      </c>
      <c r="PQ54" s="420"/>
      <c r="PR54" s="420">
        <v>14.669785778608313</v>
      </c>
      <c r="PS54" s="420">
        <v>14.669785778608313</v>
      </c>
      <c r="PT54" s="420">
        <v>14.669785778608313</v>
      </c>
      <c r="PU54" s="420">
        <v>14.669785778608313</v>
      </c>
      <c r="PV54" s="420">
        <v>14.669785778608313</v>
      </c>
      <c r="PW54" s="420">
        <v>14.669785778608313</v>
      </c>
      <c r="PX54" s="420">
        <v>14.669785778608313</v>
      </c>
      <c r="PY54" s="420">
        <v>14.669785778608313</v>
      </c>
      <c r="PZ54" s="420">
        <v>17.558814136465212</v>
      </c>
      <c r="QA54" s="420">
        <v>23.275248553544174</v>
      </c>
      <c r="QB54" s="420">
        <v>31.12216159659873</v>
      </c>
      <c r="QC54" s="420">
        <v>41.942091352180341</v>
      </c>
      <c r="QD54" s="420">
        <v>56.922418220331274</v>
      </c>
      <c r="QE54" s="420">
        <v>77.739473512583388</v>
      </c>
      <c r="QF54" s="420">
        <v>106.76365749686128</v>
      </c>
      <c r="QG54" s="420">
        <v>147.35160829053075</v>
      </c>
      <c r="QH54" s="420">
        <v>204.26263640850721</v>
      </c>
      <c r="QI54" s="420">
        <v>284.25262303367066</v>
      </c>
      <c r="QJ54" s="420">
        <v>396.92144799718375</v>
      </c>
      <c r="QK54" s="420">
        <v>555.92273700845112</v>
      </c>
      <c r="QL54" s="420">
        <v>780.69155139279917</v>
      </c>
      <c r="QM54" s="420">
        <v>1098.912680523443</v>
      </c>
      <c r="QN54" s="420">
        <v>1550.0481638128367</v>
      </c>
      <c r="QO54" s="420">
        <v>2190.3800644777912</v>
      </c>
      <c r="QP54" s="420">
        <v>2673.2952244890994</v>
      </c>
      <c r="QQ54" s="420">
        <v>2673.2952244890994</v>
      </c>
      <c r="QR54" s="420">
        <v>2673.2952244890994</v>
      </c>
      <c r="QS54" s="420">
        <v>2673.2952244890994</v>
      </c>
      <c r="QT54" s="420">
        <v>2673.2952244890994</v>
      </c>
      <c r="QU54" s="420">
        <v>2673.2952244890994</v>
      </c>
      <c r="QV54" s="424"/>
      <c r="QW54" s="420">
        <v>14.669785778608313</v>
      </c>
      <c r="QX54" s="420">
        <v>14.669785778608313</v>
      </c>
      <c r="QY54" s="420">
        <v>14.669785778608313</v>
      </c>
      <c r="QZ54" s="420">
        <v>14.669785778608313</v>
      </c>
      <c r="RA54" s="420">
        <v>14.669785778608313</v>
      </c>
      <c r="RB54" s="420">
        <v>14.669785778608313</v>
      </c>
      <c r="RC54" s="420">
        <v>14.669785778608313</v>
      </c>
      <c r="RD54" s="420">
        <v>14.669785778608313</v>
      </c>
      <c r="RE54" s="420">
        <v>14.669785778608313</v>
      </c>
      <c r="RF54" s="420">
        <v>14.669785778608313</v>
      </c>
      <c r="RG54" s="420">
        <v>14.669785778608313</v>
      </c>
      <c r="RH54" s="420">
        <v>14.669785778608313</v>
      </c>
      <c r="RI54" s="420">
        <v>14.669785778608313</v>
      </c>
      <c r="RJ54" s="420">
        <v>14.669785778608313</v>
      </c>
      <c r="RK54" s="420">
        <v>14.669785778608313</v>
      </c>
      <c r="RL54" s="420">
        <v>14.669785778608313</v>
      </c>
      <c r="RM54" s="420">
        <v>14.669785778608313</v>
      </c>
      <c r="RN54" s="420">
        <v>17.558814136465205</v>
      </c>
      <c r="RO54" s="420">
        <v>23.275248553544181</v>
      </c>
      <c r="RP54" s="420">
        <v>31.122161596598751</v>
      </c>
      <c r="RQ54" s="420">
        <v>41.942091352180398</v>
      </c>
      <c r="RR54" s="420">
        <v>56.922418220331309</v>
      </c>
      <c r="RS54" s="420">
        <v>77.739473512583388</v>
      </c>
      <c r="RT54" s="420">
        <v>106.76365749686144</v>
      </c>
      <c r="RU54" s="420">
        <v>147.35160829053081</v>
      </c>
      <c r="RV54" s="420">
        <v>204.2626364085076</v>
      </c>
      <c r="RW54" s="420">
        <v>284.25262303367072</v>
      </c>
      <c r="RX54" s="420">
        <v>396.92144799718392</v>
      </c>
      <c r="RY54" s="420">
        <v>555.92273700845146</v>
      </c>
      <c r="RZ54" s="420">
        <v>780.69155139279962</v>
      </c>
      <c r="SA54" s="420"/>
      <c r="SB54" s="420">
        <v>0</v>
      </c>
      <c r="SC54" s="420">
        <v>0</v>
      </c>
      <c r="SD54" s="420">
        <v>0</v>
      </c>
      <c r="SE54" s="420">
        <v>0</v>
      </c>
      <c r="SF54" s="420">
        <v>0</v>
      </c>
      <c r="SG54" s="420">
        <v>0</v>
      </c>
      <c r="SH54" s="420">
        <v>0</v>
      </c>
      <c r="SI54" s="420">
        <v>0</v>
      </c>
      <c r="SJ54" s="420">
        <v>2.8890283578568994</v>
      </c>
      <c r="SK54" s="420">
        <v>8.6054627749358605</v>
      </c>
      <c r="SL54" s="420">
        <v>16.452375817990415</v>
      </c>
      <c r="SM54" s="420">
        <v>27.272305573572027</v>
      </c>
      <c r="SN54" s="420">
        <v>42.252632441722959</v>
      </c>
      <c r="SO54" s="420">
        <v>63.069687733975073</v>
      </c>
      <c r="SP54" s="420">
        <v>92.09387171825297</v>
      </c>
      <c r="SQ54" s="420">
        <v>132.68182251192243</v>
      </c>
      <c r="SR54" s="420">
        <v>189.59285062989889</v>
      </c>
      <c r="SS54" s="420">
        <v>266.69380889720543</v>
      </c>
      <c r="ST54" s="420">
        <v>373.64619944363955</v>
      </c>
      <c r="SU54" s="420">
        <v>524.80057541185238</v>
      </c>
      <c r="SV54" s="420">
        <v>738.74946004061871</v>
      </c>
      <c r="SW54" s="420">
        <v>1041.9902623031116</v>
      </c>
      <c r="SX54" s="420">
        <v>1472.3086903002534</v>
      </c>
      <c r="SY54" s="420">
        <v>2083.6164069809297</v>
      </c>
      <c r="SZ54" s="420">
        <v>2525.9436161985686</v>
      </c>
      <c r="TA54" s="420">
        <v>2469.0325880805917</v>
      </c>
      <c r="TB54" s="420">
        <v>2389.0426014554287</v>
      </c>
      <c r="TC54" s="420">
        <v>2276.3737764919156</v>
      </c>
      <c r="TD54" s="420">
        <v>2117.372487480648</v>
      </c>
      <c r="TE54" s="420">
        <v>1892.6036730962996</v>
      </c>
      <c r="TF54" s="420"/>
      <c r="TG54" s="420">
        <v>2.0676911723420526</v>
      </c>
      <c r="TH54" s="420">
        <v>2.0676911723420526</v>
      </c>
      <c r="TI54" s="420">
        <v>2.0676911723420526</v>
      </c>
      <c r="TJ54" s="420">
        <v>2.0676911723420526</v>
      </c>
      <c r="TK54" s="420">
        <v>2.0676911723420526</v>
      </c>
      <c r="TL54" s="420">
        <v>2.0676911723420526</v>
      </c>
      <c r="TM54" s="420">
        <v>2.0676911723420526</v>
      </c>
      <c r="TN54" s="420">
        <v>2.0676911723420526</v>
      </c>
      <c r="TO54" s="420">
        <v>2.4748967390993659</v>
      </c>
      <c r="TP54" s="420">
        <v>3.2806222731901413</v>
      </c>
      <c r="TQ54" s="420">
        <v>4.3866365718392144</v>
      </c>
      <c r="TR54" s="420">
        <v>5.9116945091951081</v>
      </c>
      <c r="TS54" s="420">
        <v>8.0231561277581989</v>
      </c>
      <c r="TT54" s="420">
        <v>10.957298596608178</v>
      </c>
      <c r="TU54" s="420">
        <v>15.048227388236128</v>
      </c>
      <c r="TV54" s="420">
        <v>20.76905718262223</v>
      </c>
      <c r="TW54" s="420">
        <v>28.790607887203393</v>
      </c>
      <c r="TX54" s="420">
        <v>40.06511398543082</v>
      </c>
      <c r="TY54" s="420">
        <v>55.945668636400548</v>
      </c>
      <c r="TZ54" s="420">
        <v>78.356736298957387</v>
      </c>
      <c r="UA54" s="420">
        <v>110.03766881795943</v>
      </c>
      <c r="UB54" s="420">
        <v>154.89060869630671</v>
      </c>
      <c r="UC54" s="420">
        <v>218.477689680678</v>
      </c>
      <c r="UD54" s="420">
        <v>308.73181052166689</v>
      </c>
      <c r="UE54" s="420">
        <v>376.79820415650687</v>
      </c>
      <c r="UF54" s="420">
        <v>376.79820415650687</v>
      </c>
      <c r="UG54" s="420">
        <v>376.79820415650687</v>
      </c>
      <c r="UH54" s="420">
        <v>376.79820415650687</v>
      </c>
      <c r="UI54" s="420">
        <v>376.79820415650687</v>
      </c>
      <c r="UJ54" s="420">
        <v>376.79820415650687</v>
      </c>
      <c r="UK54" s="420"/>
      <c r="UL54" s="420">
        <v>2.0676911723420526</v>
      </c>
      <c r="UM54" s="420">
        <v>2.0676911723420526</v>
      </c>
      <c r="UN54" s="420">
        <v>2.0676911723420526</v>
      </c>
      <c r="UO54" s="420">
        <v>2.0676911723420526</v>
      </c>
      <c r="UP54" s="420">
        <v>2.0676911723420526</v>
      </c>
      <c r="UQ54" s="420">
        <v>2.0676911723420526</v>
      </c>
      <c r="UR54" s="420">
        <v>2.0676911723420526</v>
      </c>
      <c r="US54" s="420">
        <v>2.0676911723420526</v>
      </c>
      <c r="UT54" s="420">
        <v>2.0676911723420526</v>
      </c>
      <c r="UU54" s="420">
        <v>2.0676911723420526</v>
      </c>
      <c r="UV54" s="420">
        <v>2.0676911723420526</v>
      </c>
      <c r="UW54" s="420">
        <v>2.0676911723420526</v>
      </c>
      <c r="UX54" s="420">
        <v>2.0676911723420526</v>
      </c>
      <c r="UY54" s="420">
        <v>2.0676911723420526</v>
      </c>
      <c r="UZ54" s="420">
        <v>2.0676911723420526</v>
      </c>
      <c r="VA54" s="420">
        <v>2.0676911723420526</v>
      </c>
      <c r="VB54" s="420">
        <v>2.0676911723420526</v>
      </c>
      <c r="VC54" s="420">
        <v>2.4748967390993646</v>
      </c>
      <c r="VD54" s="420">
        <v>3.2806222731901427</v>
      </c>
      <c r="VE54" s="420">
        <v>4.386636571839218</v>
      </c>
      <c r="VF54" s="420">
        <v>5.9116945091951152</v>
      </c>
      <c r="VG54" s="420">
        <v>8.023156127758206</v>
      </c>
      <c r="VH54" s="420">
        <v>10.957298596608178</v>
      </c>
      <c r="VI54" s="420">
        <v>15.048227388236151</v>
      </c>
      <c r="VJ54" s="420">
        <v>20.769057182622237</v>
      </c>
      <c r="VK54" s="420">
        <v>28.79060788720345</v>
      </c>
      <c r="VL54" s="420">
        <v>40.065113985430827</v>
      </c>
      <c r="VM54" s="420">
        <v>55.945668636400569</v>
      </c>
      <c r="VN54" s="420">
        <v>78.356736298957429</v>
      </c>
      <c r="VO54" s="420">
        <v>110.0376688179595</v>
      </c>
      <c r="VP54" s="420"/>
      <c r="VQ54" s="420">
        <v>0</v>
      </c>
      <c r="VR54" s="420">
        <v>0</v>
      </c>
      <c r="VS54" s="420">
        <v>0</v>
      </c>
      <c r="VT54" s="420">
        <v>0</v>
      </c>
      <c r="VU54" s="420">
        <v>0</v>
      </c>
      <c r="VV54" s="420">
        <v>0</v>
      </c>
      <c r="VW54" s="420">
        <v>0</v>
      </c>
      <c r="VX54" s="420">
        <v>0</v>
      </c>
      <c r="VY54" s="420">
        <v>0.40720556675731334</v>
      </c>
      <c r="VZ54" s="420">
        <v>1.2129311008480888</v>
      </c>
      <c r="WA54" s="420">
        <v>2.3189453994971618</v>
      </c>
      <c r="WB54" s="420">
        <v>3.8440033368530555</v>
      </c>
      <c r="WC54" s="420">
        <v>5.9554649554161463</v>
      </c>
      <c r="WD54" s="420">
        <v>8.8896074242661243</v>
      </c>
      <c r="WE54" s="420">
        <v>12.980536215894077</v>
      </c>
      <c r="WF54" s="420">
        <v>18.701366010280179</v>
      </c>
      <c r="WG54" s="420">
        <v>26.722916714861341</v>
      </c>
      <c r="WH54" s="420">
        <v>37.590217246331456</v>
      </c>
      <c r="WI54" s="420">
        <v>52.665046363210408</v>
      </c>
      <c r="WJ54" s="420">
        <v>73.970099727118168</v>
      </c>
      <c r="WK54" s="420">
        <v>104.12597430876431</v>
      </c>
      <c r="WL54" s="420">
        <v>146.86745256854852</v>
      </c>
      <c r="WM54" s="420">
        <v>207.52039108406981</v>
      </c>
      <c r="WN54" s="420">
        <v>293.68358313343072</v>
      </c>
      <c r="WO54" s="420">
        <v>356.02914697388462</v>
      </c>
      <c r="WP54" s="420">
        <v>348.00759626930341</v>
      </c>
      <c r="WQ54" s="420">
        <v>336.73309017107601</v>
      </c>
      <c r="WR54" s="420">
        <v>320.8525355201063</v>
      </c>
      <c r="WS54" s="420">
        <v>298.44146785754947</v>
      </c>
      <c r="WT54" s="420">
        <v>266.76053533854736</v>
      </c>
      <c r="WU54" s="420"/>
      <c r="WV54" s="420">
        <v>0</v>
      </c>
      <c r="WW54" s="420">
        <v>0</v>
      </c>
      <c r="WX54" s="420">
        <v>0</v>
      </c>
      <c r="WY54" s="420">
        <v>0</v>
      </c>
      <c r="WZ54" s="420">
        <v>0</v>
      </c>
      <c r="XA54" s="420">
        <v>0</v>
      </c>
      <c r="XB54" s="420">
        <v>0</v>
      </c>
      <c r="XC54" s="420">
        <v>0</v>
      </c>
      <c r="XD54" s="420">
        <v>0</v>
      </c>
      <c r="XE54" s="420">
        <v>0</v>
      </c>
      <c r="XF54" s="420">
        <v>0</v>
      </c>
      <c r="XG54" s="420">
        <v>0</v>
      </c>
      <c r="XH54" s="420">
        <v>0</v>
      </c>
      <c r="XI54" s="420">
        <v>0</v>
      </c>
      <c r="XJ54" s="420">
        <v>0</v>
      </c>
      <c r="XK54" s="420">
        <v>0</v>
      </c>
      <c r="XL54" s="420">
        <v>0</v>
      </c>
      <c r="XM54" s="420">
        <v>0</v>
      </c>
      <c r="XN54" s="420">
        <v>0</v>
      </c>
      <c r="XO54" s="420">
        <v>0</v>
      </c>
      <c r="XP54" s="420">
        <v>0</v>
      </c>
      <c r="XQ54" s="420">
        <v>0</v>
      </c>
      <c r="XR54" s="420">
        <v>0</v>
      </c>
      <c r="XS54" s="420">
        <v>0</v>
      </c>
      <c r="XT54" s="420">
        <v>0</v>
      </c>
      <c r="XU54" s="420">
        <v>0</v>
      </c>
      <c r="XV54" s="420">
        <v>0</v>
      </c>
      <c r="XW54" s="420">
        <v>0</v>
      </c>
      <c r="XX54" s="420">
        <v>0</v>
      </c>
      <c r="XY54" s="420">
        <v>0</v>
      </c>
      <c r="XZ54" s="420"/>
      <c r="YA54" s="420">
        <v>0</v>
      </c>
      <c r="YB54" s="420">
        <v>0</v>
      </c>
      <c r="YC54" s="420">
        <v>0</v>
      </c>
      <c r="YD54" s="420">
        <v>0</v>
      </c>
      <c r="YE54" s="420">
        <v>0</v>
      </c>
      <c r="YF54" s="420">
        <v>0</v>
      </c>
      <c r="YG54" s="420">
        <v>0</v>
      </c>
      <c r="YH54" s="420">
        <v>0</v>
      </c>
      <c r="YI54" s="420">
        <v>0</v>
      </c>
      <c r="YJ54" s="420">
        <v>0</v>
      </c>
      <c r="YK54" s="420">
        <v>0</v>
      </c>
      <c r="YL54" s="420">
        <v>0</v>
      </c>
      <c r="YM54" s="420">
        <v>0</v>
      </c>
      <c r="YN54" s="420">
        <v>0</v>
      </c>
      <c r="YO54" s="420">
        <v>0</v>
      </c>
      <c r="YP54" s="420">
        <v>0</v>
      </c>
      <c r="YQ54" s="420">
        <v>0</v>
      </c>
      <c r="YR54" s="420">
        <v>0</v>
      </c>
      <c r="YS54" s="420">
        <v>0</v>
      </c>
      <c r="YT54" s="420">
        <v>0</v>
      </c>
      <c r="YU54" s="420">
        <v>0</v>
      </c>
      <c r="YV54" s="420">
        <v>0</v>
      </c>
      <c r="YW54" s="420">
        <v>0</v>
      </c>
      <c r="YX54" s="420">
        <v>0</v>
      </c>
      <c r="YY54" s="420">
        <v>0</v>
      </c>
      <c r="YZ54" s="420">
        <v>0</v>
      </c>
      <c r="ZA54" s="420">
        <v>0</v>
      </c>
      <c r="ZB54" s="420">
        <v>0</v>
      </c>
      <c r="ZC54" s="420">
        <v>0</v>
      </c>
      <c r="ZD54" s="420">
        <v>0</v>
      </c>
      <c r="ZE54" s="420"/>
      <c r="ZF54" s="420">
        <v>0</v>
      </c>
      <c r="ZG54" s="420">
        <v>0</v>
      </c>
      <c r="ZH54" s="420">
        <v>0</v>
      </c>
      <c r="ZI54" s="420">
        <v>0</v>
      </c>
      <c r="ZJ54" s="420">
        <v>0</v>
      </c>
      <c r="ZK54" s="420">
        <v>0</v>
      </c>
      <c r="ZL54" s="420">
        <v>0</v>
      </c>
      <c r="ZM54" s="420">
        <v>0</v>
      </c>
      <c r="ZN54" s="420">
        <v>0</v>
      </c>
      <c r="ZO54" s="420">
        <v>0</v>
      </c>
      <c r="ZP54" s="420">
        <v>0</v>
      </c>
      <c r="ZQ54" s="420">
        <v>0</v>
      </c>
      <c r="ZR54" s="420">
        <v>0</v>
      </c>
      <c r="ZS54" s="420">
        <v>0</v>
      </c>
      <c r="ZT54" s="420">
        <v>0</v>
      </c>
      <c r="ZU54" s="420">
        <v>0</v>
      </c>
      <c r="ZV54" s="420">
        <v>0</v>
      </c>
      <c r="ZW54" s="420">
        <v>0</v>
      </c>
      <c r="ZX54" s="420">
        <v>0</v>
      </c>
      <c r="ZY54" s="420">
        <v>0</v>
      </c>
      <c r="ZZ54" s="420">
        <v>0</v>
      </c>
      <c r="AAA54" s="420">
        <v>0</v>
      </c>
      <c r="AAB54" s="420">
        <v>0</v>
      </c>
      <c r="AAC54" s="420">
        <v>0</v>
      </c>
      <c r="AAD54" s="420">
        <v>0</v>
      </c>
      <c r="AAE54" s="420">
        <v>0</v>
      </c>
      <c r="AAF54" s="420">
        <v>0</v>
      </c>
      <c r="AAG54" s="420">
        <v>0</v>
      </c>
      <c r="AAH54" s="420">
        <v>0</v>
      </c>
      <c r="AAI54" s="420">
        <v>0</v>
      </c>
      <c r="AAJ54" s="420"/>
      <c r="AAK54" s="420">
        <v>0</v>
      </c>
      <c r="AAL54" s="420">
        <v>0</v>
      </c>
      <c r="AAM54" s="420">
        <v>0</v>
      </c>
      <c r="AAN54" s="420">
        <v>0</v>
      </c>
      <c r="AAO54" s="420">
        <v>0</v>
      </c>
      <c r="AAP54" s="420">
        <v>0</v>
      </c>
      <c r="AAQ54" s="420">
        <v>0</v>
      </c>
      <c r="AAR54" s="420">
        <v>0</v>
      </c>
      <c r="AAS54" s="420">
        <v>6.0950724864302854</v>
      </c>
      <c r="AAT54" s="420">
        <v>18.15521098983605</v>
      </c>
      <c r="AAU54" s="420">
        <v>34.710086147797988</v>
      </c>
      <c r="AAV54" s="420">
        <v>57.537226621861976</v>
      </c>
      <c r="AAW54" s="420">
        <v>89.141685568582261</v>
      </c>
      <c r="AAX54" s="420">
        <v>133.06007100610884</v>
      </c>
      <c r="AAY54" s="420">
        <v>194.29328969797785</v>
      </c>
      <c r="AAZ54" s="420">
        <v>279.92294490378339</v>
      </c>
      <c r="ABA54" s="420">
        <v>399.9899012259616</v>
      </c>
      <c r="ABB54" s="420">
        <v>562.65217767418289</v>
      </c>
      <c r="ABC54" s="420">
        <v>788.29294412934087</v>
      </c>
      <c r="ABD54" s="420">
        <v>1107.1880064300851</v>
      </c>
      <c r="ABE54" s="420">
        <v>1558.5625859342413</v>
      </c>
      <c r="ABF54" s="420">
        <v>2198.3190859376646</v>
      </c>
      <c r="ABG54" s="420">
        <v>3106.1751835617588</v>
      </c>
      <c r="ABH54" s="420">
        <v>4395.8699816588105</v>
      </c>
      <c r="ABI54" s="420">
        <v>5329.0613764645868</v>
      </c>
      <c r="ABJ54" s="420">
        <v>5208.9944201424078</v>
      </c>
      <c r="ABK54" s="420">
        <v>5040.2370712077573</v>
      </c>
      <c r="ABL54" s="420">
        <v>4802.5361662491941</v>
      </c>
      <c r="ABM54" s="420">
        <v>4467.0862287904874</v>
      </c>
      <c r="ABN54" s="420">
        <v>3992.8845088122662</v>
      </c>
      <c r="ABQ54" s="344"/>
      <c r="ABR54" s="344"/>
      <c r="ABS54" s="344"/>
      <c r="ABT54" s="344"/>
      <c r="ABU54" s="344"/>
      <c r="ABV54" s="344"/>
      <c r="ABW54" s="344"/>
      <c r="ABX54" s="344"/>
      <c r="ABY54" s="344"/>
      <c r="ABZ54" s="344"/>
      <c r="ACA54" s="344"/>
    </row>
    <row r="55" spans="4:755" hidden="1" outlineLevel="1" x14ac:dyDescent="0.25">
      <c r="D55" s="431" t="b">
        <v>0</v>
      </c>
      <c r="E55" s="416"/>
      <c r="F55" s="417">
        <v>485</v>
      </c>
      <c r="G55" s="417">
        <v>22013355</v>
      </c>
      <c r="H55" s="417" t="s">
        <v>1756</v>
      </c>
      <c r="I55" s="417" t="s">
        <v>253</v>
      </c>
      <c r="J55" s="417">
        <v>11</v>
      </c>
      <c r="K55" s="417" t="s">
        <v>1773</v>
      </c>
      <c r="L55" s="417" t="s">
        <v>324</v>
      </c>
      <c r="M55" s="417" t="s">
        <v>318</v>
      </c>
      <c r="N55" s="417" t="s">
        <v>319</v>
      </c>
      <c r="O55" s="417" t="s">
        <v>325</v>
      </c>
      <c r="P55" s="417" t="s">
        <v>326</v>
      </c>
      <c r="Q55" s="417" t="s">
        <v>327</v>
      </c>
      <c r="R55" s="417" t="s">
        <v>296</v>
      </c>
      <c r="S55" s="418"/>
      <c r="T55" s="417">
        <v>0</v>
      </c>
      <c r="U55" s="417">
        <v>1</v>
      </c>
      <c r="V55" s="418"/>
      <c r="W55" s="419">
        <v>1.7651351311158072</v>
      </c>
      <c r="X55" s="417">
        <v>5.1679359468684138E-3</v>
      </c>
      <c r="Y55" s="417">
        <v>0</v>
      </c>
      <c r="Z55" s="417">
        <v>5.1679359468684138E-3</v>
      </c>
      <c r="AA55" s="420">
        <v>14.211823853888138</v>
      </c>
      <c r="AB55" s="420">
        <v>0</v>
      </c>
      <c r="AC55" s="420">
        <v>14.211823853888138</v>
      </c>
      <c r="AD55" s="420">
        <v>14.669785778608313</v>
      </c>
      <c r="AE55" s="420">
        <v>2.0676911723420526</v>
      </c>
      <c r="AF55" s="420">
        <v>0</v>
      </c>
      <c r="AG55" s="418"/>
      <c r="AH55" s="419">
        <v>7.1689155358454535</v>
      </c>
      <c r="AI55" s="417">
        <v>2.1400800748787984E-2</v>
      </c>
      <c r="AJ55" s="417">
        <v>0</v>
      </c>
      <c r="AK55" s="417">
        <v>2.1400800748787984E-2</v>
      </c>
      <c r="AL55" s="420">
        <v>58.852202059166956</v>
      </c>
      <c r="AM55" s="420">
        <v>0</v>
      </c>
      <c r="AN55" s="420">
        <v>58.852202059166956</v>
      </c>
      <c r="AO55" s="420">
        <v>60.748655885651942</v>
      </c>
      <c r="AP55" s="420">
        <v>8.5624603795900729</v>
      </c>
      <c r="AQ55" s="420">
        <v>0</v>
      </c>
      <c r="AR55" s="418"/>
      <c r="AS55" s="417">
        <v>5.1679359468684138E-3</v>
      </c>
      <c r="AT55" s="421">
        <v>0</v>
      </c>
      <c r="AU55" s="417">
        <v>5.1679359468684138E-3</v>
      </c>
      <c r="AV55" s="420">
        <v>14.211823853888138</v>
      </c>
      <c r="AW55" s="420">
        <v>0</v>
      </c>
      <c r="AX55" s="420">
        <v>14.211823853888138</v>
      </c>
      <c r="AY55" s="420">
        <v>14.669785778608313</v>
      </c>
      <c r="AZ55" s="420">
        <v>2.0676911723420526</v>
      </c>
      <c r="BA55" s="420">
        <v>0</v>
      </c>
      <c r="BB55" s="418"/>
      <c r="BC55" s="420">
        <v>30.949300804838501</v>
      </c>
      <c r="BD55" s="420">
        <v>128.16331832440898</v>
      </c>
      <c r="BE55" s="420">
        <v>30.949300804838501</v>
      </c>
      <c r="BF55" s="420">
        <v>97.214017519570476</v>
      </c>
      <c r="BG55" s="420"/>
      <c r="BH55" s="422">
        <v>0.14015271439480237</v>
      </c>
      <c r="BI55" s="420"/>
      <c r="BJ55" s="423">
        <v>2.0306987860226084</v>
      </c>
      <c r="BK55" s="423">
        <v>2.3362163535586804</v>
      </c>
      <c r="BL55" s="423">
        <v>2.6876988789287894</v>
      </c>
      <c r="BM55" s="423">
        <v>3.0920617659367942</v>
      </c>
      <c r="BN55" s="423">
        <v>3.5572608372626702</v>
      </c>
      <c r="BO55" s="423">
        <v>4.0924488649368653</v>
      </c>
      <c r="BP55" s="423">
        <v>4.7081556507424445</v>
      </c>
      <c r="BQ55" s="423">
        <v>5.4164951996193063</v>
      </c>
      <c r="BR55" s="423">
        <v>6.231404062198437</v>
      </c>
      <c r="BS55" s="423">
        <v>7.1689155358454535</v>
      </c>
      <c r="BT55" s="423">
        <v>8.2474751191073867</v>
      </c>
      <c r="BU55" s="423">
        <v>9.4883034261155519</v>
      </c>
      <c r="BV55" s="423">
        <v>10.915813701270036</v>
      </c>
      <c r="BW55" s="423">
        <v>12.558092148789537</v>
      </c>
      <c r="BX55" s="423">
        <v>14.44745052759014</v>
      </c>
      <c r="BY55" s="423">
        <v>16.621061883773788</v>
      </c>
      <c r="BZ55" s="423">
        <v>19.121691928736329</v>
      </c>
      <c r="CA55" s="423">
        <v>21.998540452728424</v>
      </c>
      <c r="CB55" s="423">
        <v>25.308209328645422</v>
      </c>
      <c r="CC55" s="423">
        <v>28</v>
      </c>
      <c r="CD55" s="423">
        <v>28</v>
      </c>
      <c r="CE55" s="423">
        <v>28</v>
      </c>
      <c r="CF55" s="423">
        <v>28</v>
      </c>
      <c r="CG55" s="423">
        <v>28</v>
      </c>
      <c r="CH55" s="423">
        <v>28</v>
      </c>
      <c r="CI55" s="423">
        <v>28</v>
      </c>
      <c r="CJ55" s="423">
        <v>28</v>
      </c>
      <c r="CK55" s="423">
        <v>28</v>
      </c>
      <c r="CL55" s="423">
        <v>28</v>
      </c>
      <c r="CM55" s="423">
        <v>28</v>
      </c>
      <c r="CN55" s="420"/>
      <c r="CO55" s="417">
        <v>5.1679359468684138E-3</v>
      </c>
      <c r="CP55" s="417">
        <v>5.1679359468684138E-3</v>
      </c>
      <c r="CQ55" s="417">
        <v>5.1679359468684138E-3</v>
      </c>
      <c r="CR55" s="417">
        <v>5.1679359468684138E-3</v>
      </c>
      <c r="CS55" s="417">
        <v>5.1679359468684138E-3</v>
      </c>
      <c r="CT55" s="417">
        <v>5.4425591098734771E-3</v>
      </c>
      <c r="CU55" s="417">
        <v>7.5348887623651545E-3</v>
      </c>
      <c r="CV55" s="417">
        <v>1.0560036277192318E-2</v>
      </c>
      <c r="CW55" s="417">
        <v>1.4961355269325681E-2</v>
      </c>
      <c r="CX55" s="417">
        <v>2.1400800748787984E-2</v>
      </c>
      <c r="CY55" s="417">
        <v>3.0869114868372762E-2</v>
      </c>
      <c r="CZ55" s="417">
        <v>4.4852312655006367E-2</v>
      </c>
      <c r="DA55" s="417">
        <v>6.558348019751592E-2</v>
      </c>
      <c r="DB55" s="417">
        <v>9.6423928305288342E-2</v>
      </c>
      <c r="DC55" s="417">
        <v>0.14244058807397325</v>
      </c>
      <c r="DD55" s="417">
        <v>0.21128126068003403</v>
      </c>
      <c r="DE55" s="417">
        <v>0.31450213417316053</v>
      </c>
      <c r="DF55" s="417">
        <v>0.46958227755346987</v>
      </c>
      <c r="DG55" s="417">
        <v>0.70298195641071926</v>
      </c>
      <c r="DH55" s="417">
        <v>0.94176007037367371</v>
      </c>
      <c r="DI55" s="417">
        <v>0.94176007037367371</v>
      </c>
      <c r="DJ55" s="417">
        <v>0.94176007037367371</v>
      </c>
      <c r="DK55" s="417">
        <v>0.94176007037367371</v>
      </c>
      <c r="DL55" s="417">
        <v>0.94176007037367371</v>
      </c>
      <c r="DM55" s="417">
        <v>0.94176007037367371</v>
      </c>
      <c r="DN55" s="417">
        <v>0.94176007037367371</v>
      </c>
      <c r="DO55" s="417">
        <v>0.94176007037367371</v>
      </c>
      <c r="DP55" s="417">
        <v>0.94176007037367371</v>
      </c>
      <c r="DQ55" s="417">
        <v>0.94176007037367371</v>
      </c>
      <c r="DR55" s="417">
        <v>0.94176007037367371</v>
      </c>
      <c r="DS55" s="424"/>
      <c r="DT55" s="425">
        <v>0</v>
      </c>
      <c r="DU55" s="425">
        <v>0</v>
      </c>
      <c r="DV55" s="425">
        <v>0</v>
      </c>
      <c r="DW55" s="425">
        <v>0</v>
      </c>
      <c r="DX55" s="425">
        <v>0</v>
      </c>
      <c r="DY55" s="425">
        <v>0</v>
      </c>
      <c r="DZ55" s="425">
        <v>0</v>
      </c>
      <c r="EA55" s="425">
        <v>0</v>
      </c>
      <c r="EB55" s="425">
        <v>0</v>
      </c>
      <c r="EC55" s="425">
        <v>0</v>
      </c>
      <c r="ED55" s="425">
        <v>0</v>
      </c>
      <c r="EE55" s="425">
        <v>0</v>
      </c>
      <c r="EF55" s="425">
        <v>0</v>
      </c>
      <c r="EG55" s="425">
        <v>0</v>
      </c>
      <c r="EH55" s="425">
        <v>0</v>
      </c>
      <c r="EI55" s="425">
        <v>0</v>
      </c>
      <c r="EJ55" s="425">
        <v>0</v>
      </c>
      <c r="EK55" s="425">
        <v>0</v>
      </c>
      <c r="EL55" s="425">
        <v>0</v>
      </c>
      <c r="EM55" s="425">
        <v>0</v>
      </c>
      <c r="EN55" s="425">
        <v>0</v>
      </c>
      <c r="EO55" s="425">
        <v>0</v>
      </c>
      <c r="EP55" s="425">
        <v>0</v>
      </c>
      <c r="EQ55" s="425">
        <v>0</v>
      </c>
      <c r="ER55" s="425">
        <v>0</v>
      </c>
      <c r="ES55" s="425">
        <v>0</v>
      </c>
      <c r="ET55" s="425">
        <v>0</v>
      </c>
      <c r="EU55" s="425">
        <v>0</v>
      </c>
      <c r="EV55" s="425">
        <v>0</v>
      </c>
      <c r="EW55" s="425">
        <v>0</v>
      </c>
      <c r="EX55" s="420"/>
      <c r="EY55" s="420">
        <v>30.949300804838504</v>
      </c>
      <c r="EZ55" s="420">
        <v>30.949300804838504</v>
      </c>
      <c r="FA55" s="420">
        <v>30.949300804838504</v>
      </c>
      <c r="FB55" s="420">
        <v>30.949300804838504</v>
      </c>
      <c r="FC55" s="420">
        <v>30.949300804838504</v>
      </c>
      <c r="FD55" s="420">
        <v>32.593940941094495</v>
      </c>
      <c r="FE55" s="420">
        <v>45.124309053936152</v>
      </c>
      <c r="FF55" s="420">
        <v>63.241058444402128</v>
      </c>
      <c r="FG55" s="420">
        <v>89.599308009806904</v>
      </c>
      <c r="FH55" s="420">
        <v>128.16331832440898</v>
      </c>
      <c r="FI55" s="420">
        <v>184.8663627921523</v>
      </c>
      <c r="FJ55" s="420">
        <v>268.60776341348139</v>
      </c>
      <c r="FK55" s="420">
        <v>392.76083862669662</v>
      </c>
      <c r="FL55" s="420">
        <v>577.45552433034754</v>
      </c>
      <c r="FM55" s="420">
        <v>853.03623195849525</v>
      </c>
      <c r="FN55" s="420">
        <v>1265.3034709484505</v>
      </c>
      <c r="FO55" s="420">
        <v>1883.4639698247527</v>
      </c>
      <c r="FP55" s="420">
        <v>2812.1949091551983</v>
      </c>
      <c r="FQ55" s="420">
        <v>4209.9593054192301</v>
      </c>
      <c r="FR55" s="420">
        <v>5639.9336221732092</v>
      </c>
      <c r="FS55" s="420">
        <v>5639.9336221732092</v>
      </c>
      <c r="FT55" s="420">
        <v>5639.9336221732092</v>
      </c>
      <c r="FU55" s="420">
        <v>5639.9336221732092</v>
      </c>
      <c r="FV55" s="420">
        <v>5639.9336221732092</v>
      </c>
      <c r="FW55" s="420">
        <v>5639.9336221732092</v>
      </c>
      <c r="FX55" s="420">
        <v>5639.9336221732092</v>
      </c>
      <c r="FY55" s="420">
        <v>5639.9336221732092</v>
      </c>
      <c r="FZ55" s="420">
        <v>5639.9336221732092</v>
      </c>
      <c r="GA55" s="420">
        <v>5639.9336221732092</v>
      </c>
      <c r="GB55" s="420">
        <v>5639.9336221732092</v>
      </c>
      <c r="GC55" s="420"/>
      <c r="GD55" s="420">
        <v>30.949300804838504</v>
      </c>
      <c r="GE55" s="420">
        <v>30.949300804838504</v>
      </c>
      <c r="GF55" s="420">
        <v>30.949300804838504</v>
      </c>
      <c r="GG55" s="420">
        <v>30.949300804838504</v>
      </c>
      <c r="GH55" s="420">
        <v>30.949300804838504</v>
      </c>
      <c r="GI55" s="420">
        <v>30.949300804838504</v>
      </c>
      <c r="GJ55" s="420">
        <v>30.949300804838504</v>
      </c>
      <c r="GK55" s="420">
        <v>30.949300804838504</v>
      </c>
      <c r="GL55" s="420">
        <v>30.949300804838504</v>
      </c>
      <c r="GM55" s="420">
        <v>30.949300804838504</v>
      </c>
      <c r="GN55" s="420">
        <v>30.949300804838504</v>
      </c>
      <c r="GO55" s="420">
        <v>30.949300804838504</v>
      </c>
      <c r="GP55" s="420">
        <v>30.949300804838504</v>
      </c>
      <c r="GQ55" s="420">
        <v>30.949300804838504</v>
      </c>
      <c r="GR55" s="420">
        <v>30.949300804838504</v>
      </c>
      <c r="GS55" s="420">
        <v>30.949300804838504</v>
      </c>
      <c r="GT55" s="420">
        <v>30.949300804838504</v>
      </c>
      <c r="GU55" s="420">
        <v>37.044373291268776</v>
      </c>
      <c r="GV55" s="420">
        <v>49.104511794674572</v>
      </c>
      <c r="GW55" s="420">
        <v>65.659386952636538</v>
      </c>
      <c r="GX55" s="420">
        <v>88.486527426700604</v>
      </c>
      <c r="GY55" s="420">
        <v>120.09098637342085</v>
      </c>
      <c r="GZ55" s="420">
        <v>164.00937181094736</v>
      </c>
      <c r="HA55" s="420">
        <v>225.24259050281671</v>
      </c>
      <c r="HB55" s="420">
        <v>310.87224570862207</v>
      </c>
      <c r="HC55" s="420">
        <v>430.93920203080103</v>
      </c>
      <c r="HD55" s="420">
        <v>599.69655096545193</v>
      </c>
      <c r="HE55" s="420">
        <v>837.39745592401584</v>
      </c>
      <c r="HF55" s="420">
        <v>1172.8473933827224</v>
      </c>
      <c r="HG55" s="420">
        <v>1647.0491133609432</v>
      </c>
      <c r="HH55" s="420"/>
      <c r="HI55" s="420">
        <v>14.211823853888138</v>
      </c>
      <c r="HJ55" s="420">
        <v>14.211823853888138</v>
      </c>
      <c r="HK55" s="420">
        <v>14.211823853888138</v>
      </c>
      <c r="HL55" s="420">
        <v>14.211823853888138</v>
      </c>
      <c r="HM55" s="420">
        <v>14.211823853888138</v>
      </c>
      <c r="HN55" s="420">
        <v>14.967037552152062</v>
      </c>
      <c r="HO55" s="420">
        <v>20.720944096504176</v>
      </c>
      <c r="HP55" s="420">
        <v>29.040099762278874</v>
      </c>
      <c r="HQ55" s="420">
        <v>41.143726990645625</v>
      </c>
      <c r="HR55" s="420">
        <v>58.852202059166956</v>
      </c>
      <c r="HS55" s="420">
        <v>84.890065888025092</v>
      </c>
      <c r="HT55" s="420">
        <v>123.34385980126751</v>
      </c>
      <c r="HU55" s="420">
        <v>180.35457054316879</v>
      </c>
      <c r="HV55" s="420">
        <v>265.16580283954295</v>
      </c>
      <c r="HW55" s="420">
        <v>391.71161720342644</v>
      </c>
      <c r="HX55" s="420">
        <v>581.02346687009356</v>
      </c>
      <c r="HY55" s="420">
        <v>864.88086897619144</v>
      </c>
      <c r="HZ55" s="420">
        <v>1291.3512632720422</v>
      </c>
      <c r="IA55" s="420">
        <v>1933.2003801294779</v>
      </c>
      <c r="IB55" s="420">
        <v>2589.8401935276029</v>
      </c>
      <c r="IC55" s="420">
        <v>2589.8401935276029</v>
      </c>
      <c r="ID55" s="420">
        <v>2589.8401935276029</v>
      </c>
      <c r="IE55" s="420">
        <v>2589.8401935276029</v>
      </c>
      <c r="IF55" s="420">
        <v>2589.8401935276029</v>
      </c>
      <c r="IG55" s="420">
        <v>2589.8401935276029</v>
      </c>
      <c r="IH55" s="420">
        <v>2589.8401935276029</v>
      </c>
      <c r="II55" s="420">
        <v>2589.8401935276029</v>
      </c>
      <c r="IJ55" s="420">
        <v>2589.8401935276029</v>
      </c>
      <c r="IK55" s="420">
        <v>2589.8401935276029</v>
      </c>
      <c r="IL55" s="420">
        <v>2589.8401935276029</v>
      </c>
      <c r="IM55" s="420"/>
      <c r="IN55" s="420">
        <v>14.211823853888138</v>
      </c>
      <c r="IO55" s="420">
        <v>14.211823853888138</v>
      </c>
      <c r="IP55" s="420">
        <v>14.211823853888138</v>
      </c>
      <c r="IQ55" s="420">
        <v>14.211823853888138</v>
      </c>
      <c r="IR55" s="420">
        <v>14.211823853888138</v>
      </c>
      <c r="IS55" s="420">
        <v>14.211823853888138</v>
      </c>
      <c r="IT55" s="420">
        <v>14.211823853888138</v>
      </c>
      <c r="IU55" s="420">
        <v>14.211823853888138</v>
      </c>
      <c r="IV55" s="420">
        <v>14.211823853888138</v>
      </c>
      <c r="IW55" s="420">
        <v>14.211823853888138</v>
      </c>
      <c r="IX55" s="420">
        <v>14.211823853888138</v>
      </c>
      <c r="IY55" s="420">
        <v>14.211823853888138</v>
      </c>
      <c r="IZ55" s="420">
        <v>14.211823853888138</v>
      </c>
      <c r="JA55" s="420">
        <v>14.211823853888138</v>
      </c>
      <c r="JB55" s="420">
        <v>14.211823853888138</v>
      </c>
      <c r="JC55" s="420">
        <v>14.211823853888138</v>
      </c>
      <c r="JD55" s="420">
        <v>14.211823853888138</v>
      </c>
      <c r="JE55" s="420">
        <v>17.010662415704203</v>
      </c>
      <c r="JF55" s="420">
        <v>22.548640967940244</v>
      </c>
      <c r="JG55" s="420">
        <v>30.150588784198568</v>
      </c>
      <c r="JH55" s="420">
        <v>40.632741565325084</v>
      </c>
      <c r="JI55" s="420">
        <v>55.145412025331325</v>
      </c>
      <c r="JJ55" s="420">
        <v>75.312599701755786</v>
      </c>
      <c r="JK55" s="420">
        <v>103.4307056177191</v>
      </c>
      <c r="JL55" s="420">
        <v>142.75158023546899</v>
      </c>
      <c r="JM55" s="420">
        <v>197.88595773508993</v>
      </c>
      <c r="JN55" s="420">
        <v>275.37881394635036</v>
      </c>
      <c r="JO55" s="420">
        <v>384.5303392904313</v>
      </c>
      <c r="JP55" s="420">
        <v>538.56792007531351</v>
      </c>
      <c r="JQ55" s="420">
        <v>756.31989315018393</v>
      </c>
      <c r="JR55" s="420"/>
      <c r="JS55" s="420">
        <v>0</v>
      </c>
      <c r="JT55" s="420">
        <v>0</v>
      </c>
      <c r="JU55" s="420">
        <v>0</v>
      </c>
      <c r="JV55" s="420">
        <v>0</v>
      </c>
      <c r="JW55" s="420">
        <v>0</v>
      </c>
      <c r="JX55" s="420">
        <v>0.75521369826392437</v>
      </c>
      <c r="JY55" s="420">
        <v>6.5091202426160386</v>
      </c>
      <c r="JZ55" s="420">
        <v>14.828275908390737</v>
      </c>
      <c r="KA55" s="420">
        <v>26.931903136757487</v>
      </c>
      <c r="KB55" s="420">
        <v>44.640378205278822</v>
      </c>
      <c r="KC55" s="420">
        <v>70.678242034136957</v>
      </c>
      <c r="KD55" s="420">
        <v>109.13203594737938</v>
      </c>
      <c r="KE55" s="420">
        <v>166.14274668928064</v>
      </c>
      <c r="KF55" s="420">
        <v>250.9539789856548</v>
      </c>
      <c r="KG55" s="420">
        <v>377.49979334953832</v>
      </c>
      <c r="KH55" s="420">
        <v>566.81164301620538</v>
      </c>
      <c r="KI55" s="420">
        <v>850.66904512230326</v>
      </c>
      <c r="KJ55" s="420">
        <v>1274.3406008563379</v>
      </c>
      <c r="KK55" s="420">
        <v>1910.6517391615378</v>
      </c>
      <c r="KL55" s="420">
        <v>2559.6896047434043</v>
      </c>
      <c r="KM55" s="420">
        <v>2549.2074519622779</v>
      </c>
      <c r="KN55" s="420">
        <v>2534.6947815022713</v>
      </c>
      <c r="KO55" s="420">
        <v>2514.5275938258469</v>
      </c>
      <c r="KP55" s="420">
        <v>2486.4094879098839</v>
      </c>
      <c r="KQ55" s="420">
        <v>2447.0886132921337</v>
      </c>
      <c r="KR55" s="420">
        <v>2391.9542357925129</v>
      </c>
      <c r="KS55" s="420">
        <v>2314.4613795812525</v>
      </c>
      <c r="KT55" s="420">
        <v>2205.3098542371717</v>
      </c>
      <c r="KU55" s="420">
        <v>2051.2722734522895</v>
      </c>
      <c r="KV55" s="420">
        <v>1833.5203003774191</v>
      </c>
      <c r="KW55" s="420"/>
      <c r="KX55" s="420">
        <v>0</v>
      </c>
      <c r="KY55" s="420">
        <v>0</v>
      </c>
      <c r="KZ55" s="420">
        <v>0</v>
      </c>
      <c r="LA55" s="420">
        <v>0</v>
      </c>
      <c r="LB55" s="420">
        <v>0</v>
      </c>
      <c r="LC55" s="420">
        <v>0</v>
      </c>
      <c r="LD55" s="420">
        <v>0</v>
      </c>
      <c r="LE55" s="420">
        <v>0</v>
      </c>
      <c r="LF55" s="420">
        <v>0</v>
      </c>
      <c r="LG55" s="420">
        <v>0</v>
      </c>
      <c r="LH55" s="420">
        <v>0</v>
      </c>
      <c r="LI55" s="420">
        <v>0</v>
      </c>
      <c r="LJ55" s="420">
        <v>0</v>
      </c>
      <c r="LK55" s="420">
        <v>0</v>
      </c>
      <c r="LL55" s="420">
        <v>0</v>
      </c>
      <c r="LM55" s="420">
        <v>0</v>
      </c>
      <c r="LN55" s="420">
        <v>0</v>
      </c>
      <c r="LO55" s="420">
        <v>0</v>
      </c>
      <c r="LP55" s="420">
        <v>0</v>
      </c>
      <c r="LQ55" s="420">
        <v>0</v>
      </c>
      <c r="LR55" s="420">
        <v>0</v>
      </c>
      <c r="LS55" s="420">
        <v>0</v>
      </c>
      <c r="LT55" s="420">
        <v>0</v>
      </c>
      <c r="LU55" s="420">
        <v>0</v>
      </c>
      <c r="LV55" s="420">
        <v>0</v>
      </c>
      <c r="LW55" s="420">
        <v>0</v>
      </c>
      <c r="LX55" s="420">
        <v>0</v>
      </c>
      <c r="LY55" s="420">
        <v>0</v>
      </c>
      <c r="LZ55" s="420">
        <v>0</v>
      </c>
      <c r="MA55" s="420">
        <v>0</v>
      </c>
      <c r="MB55" s="420"/>
      <c r="MC55" s="426">
        <v>0</v>
      </c>
      <c r="MD55" s="426">
        <v>0</v>
      </c>
      <c r="ME55" s="426">
        <v>0</v>
      </c>
      <c r="MF55" s="426">
        <v>0</v>
      </c>
      <c r="MG55" s="426">
        <v>0</v>
      </c>
      <c r="MH55" s="426">
        <v>0</v>
      </c>
      <c r="MI55" s="426">
        <v>0</v>
      </c>
      <c r="MJ55" s="426">
        <v>0</v>
      </c>
      <c r="MK55" s="426">
        <v>0</v>
      </c>
      <c r="ML55" s="426">
        <v>0</v>
      </c>
      <c r="MM55" s="426">
        <v>0</v>
      </c>
      <c r="MN55" s="426">
        <v>0</v>
      </c>
      <c r="MO55" s="426">
        <v>0</v>
      </c>
      <c r="MP55" s="426">
        <v>0</v>
      </c>
      <c r="MQ55" s="426">
        <v>0</v>
      </c>
      <c r="MR55" s="426">
        <v>0</v>
      </c>
      <c r="MS55" s="426">
        <v>0</v>
      </c>
      <c r="MT55" s="426">
        <v>0</v>
      </c>
      <c r="MU55" s="426">
        <v>0</v>
      </c>
      <c r="MV55" s="426">
        <v>0</v>
      </c>
      <c r="MW55" s="426">
        <v>0</v>
      </c>
      <c r="MX55" s="426">
        <v>0</v>
      </c>
      <c r="MY55" s="426">
        <v>0</v>
      </c>
      <c r="MZ55" s="426">
        <v>0</v>
      </c>
      <c r="NA55" s="426">
        <v>0</v>
      </c>
      <c r="NB55" s="426">
        <v>0</v>
      </c>
      <c r="NC55" s="426">
        <v>0</v>
      </c>
      <c r="ND55" s="426">
        <v>0</v>
      </c>
      <c r="NE55" s="426">
        <v>0</v>
      </c>
      <c r="NF55" s="426">
        <v>0</v>
      </c>
      <c r="NG55" s="420"/>
      <c r="NH55" s="420">
        <v>0</v>
      </c>
      <c r="NI55" s="420">
        <v>0</v>
      </c>
      <c r="NJ55" s="420">
        <v>0</v>
      </c>
      <c r="NK55" s="420">
        <v>0</v>
      </c>
      <c r="NL55" s="420">
        <v>0</v>
      </c>
      <c r="NM55" s="420">
        <v>0</v>
      </c>
      <c r="NN55" s="420">
        <v>0</v>
      </c>
      <c r="NO55" s="420">
        <v>0</v>
      </c>
      <c r="NP55" s="420">
        <v>0</v>
      </c>
      <c r="NQ55" s="420">
        <v>0</v>
      </c>
      <c r="NR55" s="420">
        <v>0</v>
      </c>
      <c r="NS55" s="420">
        <v>0</v>
      </c>
      <c r="NT55" s="420">
        <v>0</v>
      </c>
      <c r="NU55" s="420">
        <v>0</v>
      </c>
      <c r="NV55" s="420">
        <v>0</v>
      </c>
      <c r="NW55" s="420">
        <v>0</v>
      </c>
      <c r="NX55" s="420">
        <v>0</v>
      </c>
      <c r="NY55" s="420">
        <v>0</v>
      </c>
      <c r="NZ55" s="420">
        <v>0</v>
      </c>
      <c r="OA55" s="420">
        <v>0</v>
      </c>
      <c r="OB55" s="420">
        <v>0</v>
      </c>
      <c r="OC55" s="420">
        <v>0</v>
      </c>
      <c r="OD55" s="420">
        <v>0</v>
      </c>
      <c r="OE55" s="420">
        <v>0</v>
      </c>
      <c r="OF55" s="420">
        <v>0</v>
      </c>
      <c r="OG55" s="420">
        <v>0</v>
      </c>
      <c r="OH55" s="420">
        <v>0</v>
      </c>
      <c r="OI55" s="420">
        <v>0</v>
      </c>
      <c r="OJ55" s="420">
        <v>0</v>
      </c>
      <c r="OK55" s="420">
        <v>0</v>
      </c>
      <c r="OL55" s="420"/>
      <c r="OM55" s="420">
        <v>0</v>
      </c>
      <c r="ON55" s="420">
        <v>0</v>
      </c>
      <c r="OO55" s="420">
        <v>0</v>
      </c>
      <c r="OP55" s="420">
        <v>0</v>
      </c>
      <c r="OQ55" s="420">
        <v>0</v>
      </c>
      <c r="OR55" s="420">
        <v>0.75521369826392437</v>
      </c>
      <c r="OS55" s="420">
        <v>6.5091202426160386</v>
      </c>
      <c r="OT55" s="420">
        <v>14.828275908390737</v>
      </c>
      <c r="OU55" s="420">
        <v>26.931903136757487</v>
      </c>
      <c r="OV55" s="420">
        <v>44.640378205278822</v>
      </c>
      <c r="OW55" s="420">
        <v>70.678242034136957</v>
      </c>
      <c r="OX55" s="420">
        <v>109.13203594737938</v>
      </c>
      <c r="OY55" s="420">
        <v>166.14274668928064</v>
      </c>
      <c r="OZ55" s="420">
        <v>250.9539789856548</v>
      </c>
      <c r="PA55" s="420">
        <v>377.49979334953832</v>
      </c>
      <c r="PB55" s="420">
        <v>566.81164301620538</v>
      </c>
      <c r="PC55" s="420">
        <v>850.66904512230326</v>
      </c>
      <c r="PD55" s="420">
        <v>1274.3406008563379</v>
      </c>
      <c r="PE55" s="420">
        <v>1910.6517391615378</v>
      </c>
      <c r="PF55" s="420">
        <v>2559.6896047434043</v>
      </c>
      <c r="PG55" s="420">
        <v>2549.2074519622779</v>
      </c>
      <c r="PH55" s="420">
        <v>2534.6947815022713</v>
      </c>
      <c r="PI55" s="420">
        <v>2514.5275938258469</v>
      </c>
      <c r="PJ55" s="420">
        <v>2486.4094879098839</v>
      </c>
      <c r="PK55" s="420">
        <v>2447.0886132921337</v>
      </c>
      <c r="PL55" s="420">
        <v>2391.9542357925129</v>
      </c>
      <c r="PM55" s="420">
        <v>2314.4613795812525</v>
      </c>
      <c r="PN55" s="420">
        <v>2205.3098542371717</v>
      </c>
      <c r="PO55" s="420">
        <v>2051.2722734522895</v>
      </c>
      <c r="PP55" s="420">
        <v>1833.5203003774191</v>
      </c>
      <c r="PQ55" s="420"/>
      <c r="PR55" s="420">
        <v>14.669785778608313</v>
      </c>
      <c r="PS55" s="420">
        <v>14.669785778608313</v>
      </c>
      <c r="PT55" s="420">
        <v>14.669785778608313</v>
      </c>
      <c r="PU55" s="420">
        <v>14.669785778608313</v>
      </c>
      <c r="PV55" s="420">
        <v>14.669785778608313</v>
      </c>
      <c r="PW55" s="420">
        <v>15.449335489082053</v>
      </c>
      <c r="PX55" s="420">
        <v>21.388655963609679</v>
      </c>
      <c r="PY55" s="420">
        <v>29.975888167618603</v>
      </c>
      <c r="PZ55" s="420">
        <v>42.469542775904074</v>
      </c>
      <c r="QA55" s="420">
        <v>60.748655885651942</v>
      </c>
      <c r="QB55" s="420">
        <v>87.62556404529127</v>
      </c>
      <c r="QC55" s="420">
        <v>127.31849331894581</v>
      </c>
      <c r="QD55" s="420">
        <v>186.16631765650169</v>
      </c>
      <c r="QE55" s="420">
        <v>273.71050777585867</v>
      </c>
      <c r="QF55" s="420">
        <v>404.33413546667208</v>
      </c>
      <c r="QG55" s="420">
        <v>599.74637168027527</v>
      </c>
      <c r="QH55" s="420">
        <v>892.75079696587954</v>
      </c>
      <c r="QI55" s="420">
        <v>1332.9637766340129</v>
      </c>
      <c r="QJ55" s="420">
        <v>1995.4958445298234</v>
      </c>
      <c r="QK55" s="420">
        <v>2673.2952244890994</v>
      </c>
      <c r="QL55" s="420">
        <v>2673.2952244890994</v>
      </c>
      <c r="QM55" s="420">
        <v>2673.2952244890994</v>
      </c>
      <c r="QN55" s="420">
        <v>2673.2952244890994</v>
      </c>
      <c r="QO55" s="420">
        <v>2673.2952244890994</v>
      </c>
      <c r="QP55" s="420">
        <v>2673.2952244890994</v>
      </c>
      <c r="QQ55" s="420">
        <v>2673.2952244890994</v>
      </c>
      <c r="QR55" s="420">
        <v>2673.2952244890994</v>
      </c>
      <c r="QS55" s="420">
        <v>2673.2952244890994</v>
      </c>
      <c r="QT55" s="420">
        <v>2673.2952244890994</v>
      </c>
      <c r="QU55" s="420">
        <v>2673.2952244890994</v>
      </c>
      <c r="QV55" s="424"/>
      <c r="QW55" s="420">
        <v>14.669785778608313</v>
      </c>
      <c r="QX55" s="420">
        <v>14.669785778608313</v>
      </c>
      <c r="QY55" s="420">
        <v>14.669785778608313</v>
      </c>
      <c r="QZ55" s="420">
        <v>14.669785778608313</v>
      </c>
      <c r="RA55" s="420">
        <v>14.669785778608313</v>
      </c>
      <c r="RB55" s="420">
        <v>14.669785778608313</v>
      </c>
      <c r="RC55" s="420">
        <v>14.669785778608313</v>
      </c>
      <c r="RD55" s="420">
        <v>14.669785778608313</v>
      </c>
      <c r="RE55" s="420">
        <v>14.669785778608313</v>
      </c>
      <c r="RF55" s="420">
        <v>14.669785778608313</v>
      </c>
      <c r="RG55" s="420">
        <v>14.669785778608313</v>
      </c>
      <c r="RH55" s="420">
        <v>14.669785778608313</v>
      </c>
      <c r="RI55" s="420">
        <v>14.669785778608313</v>
      </c>
      <c r="RJ55" s="420">
        <v>14.669785778608313</v>
      </c>
      <c r="RK55" s="420">
        <v>14.669785778608313</v>
      </c>
      <c r="RL55" s="420">
        <v>14.669785778608313</v>
      </c>
      <c r="RM55" s="420">
        <v>14.669785778608313</v>
      </c>
      <c r="RN55" s="420">
        <v>17.558814136465205</v>
      </c>
      <c r="RO55" s="420">
        <v>23.275248553544181</v>
      </c>
      <c r="RP55" s="420">
        <v>31.122161596598751</v>
      </c>
      <c r="RQ55" s="420">
        <v>41.942091352180398</v>
      </c>
      <c r="RR55" s="420">
        <v>56.922418220331309</v>
      </c>
      <c r="RS55" s="420">
        <v>77.739473512583388</v>
      </c>
      <c r="RT55" s="420">
        <v>106.76365749686144</v>
      </c>
      <c r="RU55" s="420">
        <v>147.35160829053081</v>
      </c>
      <c r="RV55" s="420">
        <v>204.2626364085076</v>
      </c>
      <c r="RW55" s="420">
        <v>284.25262303367072</v>
      </c>
      <c r="RX55" s="420">
        <v>396.92144799718392</v>
      </c>
      <c r="RY55" s="420">
        <v>555.92273700845146</v>
      </c>
      <c r="RZ55" s="420">
        <v>780.69155139279962</v>
      </c>
      <c r="SA55" s="420"/>
      <c r="SB55" s="420">
        <v>0</v>
      </c>
      <c r="SC55" s="420">
        <v>0</v>
      </c>
      <c r="SD55" s="420">
        <v>0</v>
      </c>
      <c r="SE55" s="420">
        <v>0</v>
      </c>
      <c r="SF55" s="420">
        <v>0</v>
      </c>
      <c r="SG55" s="420">
        <v>0.77954971047373967</v>
      </c>
      <c r="SH55" s="420">
        <v>6.7188701850013661</v>
      </c>
      <c r="SI55" s="420">
        <v>15.30610238901029</v>
      </c>
      <c r="SJ55" s="420">
        <v>27.799756997295759</v>
      </c>
      <c r="SK55" s="420">
        <v>46.078870107043628</v>
      </c>
      <c r="SL55" s="420">
        <v>72.955778266682955</v>
      </c>
      <c r="SM55" s="420">
        <v>112.6487075403375</v>
      </c>
      <c r="SN55" s="420">
        <v>171.49653187789337</v>
      </c>
      <c r="SO55" s="420">
        <v>259.04072199725039</v>
      </c>
      <c r="SP55" s="420">
        <v>389.66434968806379</v>
      </c>
      <c r="SQ55" s="420">
        <v>585.07658590166693</v>
      </c>
      <c r="SR55" s="420">
        <v>878.0810111872712</v>
      </c>
      <c r="SS55" s="420">
        <v>1315.4049624975478</v>
      </c>
      <c r="ST55" s="420">
        <v>1972.2205959762794</v>
      </c>
      <c r="SU55" s="420">
        <v>2642.1730628925006</v>
      </c>
      <c r="SV55" s="420">
        <v>2631.353133136919</v>
      </c>
      <c r="SW55" s="420">
        <v>2616.3728062687683</v>
      </c>
      <c r="SX55" s="420">
        <v>2595.5557509765158</v>
      </c>
      <c r="SY55" s="420">
        <v>2566.5315669922379</v>
      </c>
      <c r="SZ55" s="420">
        <v>2525.9436161985686</v>
      </c>
      <c r="TA55" s="420">
        <v>2469.0325880805917</v>
      </c>
      <c r="TB55" s="420">
        <v>2389.0426014554287</v>
      </c>
      <c r="TC55" s="420">
        <v>2276.3737764919156</v>
      </c>
      <c r="TD55" s="420">
        <v>2117.372487480648</v>
      </c>
      <c r="TE55" s="420">
        <v>1892.6036730962996</v>
      </c>
      <c r="TF55" s="420"/>
      <c r="TG55" s="420">
        <v>2.0676911723420526</v>
      </c>
      <c r="TH55" s="420">
        <v>2.0676911723420526</v>
      </c>
      <c r="TI55" s="420">
        <v>2.0676911723420526</v>
      </c>
      <c r="TJ55" s="420">
        <v>2.0676911723420526</v>
      </c>
      <c r="TK55" s="420">
        <v>2.0676911723420526</v>
      </c>
      <c r="TL55" s="420">
        <v>2.1775678998603785</v>
      </c>
      <c r="TM55" s="420">
        <v>3.0147089938222984</v>
      </c>
      <c r="TN55" s="420">
        <v>4.2250705145046465</v>
      </c>
      <c r="TO55" s="420">
        <v>5.9860382432572052</v>
      </c>
      <c r="TP55" s="420">
        <v>8.5624603795900729</v>
      </c>
      <c r="TQ55" s="420">
        <v>12.350732858835944</v>
      </c>
      <c r="TR55" s="420">
        <v>17.945410293268047</v>
      </c>
      <c r="TS55" s="420">
        <v>26.23995042702612</v>
      </c>
      <c r="TT55" s="420">
        <v>38.579213714945865</v>
      </c>
      <c r="TU55" s="420">
        <v>56.990479288396699</v>
      </c>
      <c r="TV55" s="420">
        <v>84.533632398081622</v>
      </c>
      <c r="TW55" s="420">
        <v>125.83230388268153</v>
      </c>
      <c r="TX55" s="420">
        <v>187.8798692491433</v>
      </c>
      <c r="TY55" s="420">
        <v>281.26308075992881</v>
      </c>
      <c r="TZ55" s="420">
        <v>376.79820415650687</v>
      </c>
      <c r="UA55" s="420">
        <v>376.79820415650687</v>
      </c>
      <c r="UB55" s="420">
        <v>376.79820415650687</v>
      </c>
      <c r="UC55" s="420">
        <v>376.79820415650687</v>
      </c>
      <c r="UD55" s="420">
        <v>376.79820415650687</v>
      </c>
      <c r="UE55" s="420">
        <v>376.79820415650687</v>
      </c>
      <c r="UF55" s="420">
        <v>376.79820415650687</v>
      </c>
      <c r="UG55" s="420">
        <v>376.79820415650687</v>
      </c>
      <c r="UH55" s="420">
        <v>376.79820415650687</v>
      </c>
      <c r="UI55" s="420">
        <v>376.79820415650687</v>
      </c>
      <c r="UJ55" s="420">
        <v>376.79820415650687</v>
      </c>
      <c r="UK55" s="420"/>
      <c r="UL55" s="420">
        <v>2.0676911723420526</v>
      </c>
      <c r="UM55" s="420">
        <v>2.0676911723420526</v>
      </c>
      <c r="UN55" s="420">
        <v>2.0676911723420526</v>
      </c>
      <c r="UO55" s="420">
        <v>2.0676911723420526</v>
      </c>
      <c r="UP55" s="420">
        <v>2.0676911723420526</v>
      </c>
      <c r="UQ55" s="420">
        <v>2.0676911723420526</v>
      </c>
      <c r="UR55" s="420">
        <v>2.0676911723420526</v>
      </c>
      <c r="US55" s="420">
        <v>2.0676911723420526</v>
      </c>
      <c r="UT55" s="420">
        <v>2.0676911723420526</v>
      </c>
      <c r="UU55" s="420">
        <v>2.0676911723420526</v>
      </c>
      <c r="UV55" s="420">
        <v>2.0676911723420526</v>
      </c>
      <c r="UW55" s="420">
        <v>2.0676911723420526</v>
      </c>
      <c r="UX55" s="420">
        <v>2.0676911723420526</v>
      </c>
      <c r="UY55" s="420">
        <v>2.0676911723420526</v>
      </c>
      <c r="UZ55" s="420">
        <v>2.0676911723420526</v>
      </c>
      <c r="VA55" s="420">
        <v>2.0676911723420526</v>
      </c>
      <c r="VB55" s="420">
        <v>2.0676911723420526</v>
      </c>
      <c r="VC55" s="420">
        <v>2.4748967390993646</v>
      </c>
      <c r="VD55" s="420">
        <v>3.2806222731901427</v>
      </c>
      <c r="VE55" s="420">
        <v>4.386636571839218</v>
      </c>
      <c r="VF55" s="420">
        <v>5.9116945091951152</v>
      </c>
      <c r="VG55" s="420">
        <v>8.023156127758206</v>
      </c>
      <c r="VH55" s="420">
        <v>10.957298596608178</v>
      </c>
      <c r="VI55" s="420">
        <v>15.048227388236151</v>
      </c>
      <c r="VJ55" s="420">
        <v>20.769057182622237</v>
      </c>
      <c r="VK55" s="420">
        <v>28.79060788720345</v>
      </c>
      <c r="VL55" s="420">
        <v>40.065113985430827</v>
      </c>
      <c r="VM55" s="420">
        <v>55.945668636400569</v>
      </c>
      <c r="VN55" s="420">
        <v>78.356736298957429</v>
      </c>
      <c r="VO55" s="420">
        <v>110.0376688179595</v>
      </c>
      <c r="VP55" s="420"/>
      <c r="VQ55" s="420">
        <v>0</v>
      </c>
      <c r="VR55" s="420">
        <v>0</v>
      </c>
      <c r="VS55" s="420">
        <v>0</v>
      </c>
      <c r="VT55" s="420">
        <v>0</v>
      </c>
      <c r="VU55" s="420">
        <v>0</v>
      </c>
      <c r="VV55" s="420">
        <v>0.10987672751832589</v>
      </c>
      <c r="VW55" s="420">
        <v>0.94701782148024582</v>
      </c>
      <c r="VX55" s="420">
        <v>2.157379342162594</v>
      </c>
      <c r="VY55" s="420">
        <v>3.9183470709151527</v>
      </c>
      <c r="VZ55" s="420">
        <v>6.4947692072480203</v>
      </c>
      <c r="WA55" s="420">
        <v>10.283041686493892</v>
      </c>
      <c r="WB55" s="420">
        <v>15.877719120925995</v>
      </c>
      <c r="WC55" s="420">
        <v>24.172259254684068</v>
      </c>
      <c r="WD55" s="420">
        <v>36.511522542603814</v>
      </c>
      <c r="WE55" s="420">
        <v>54.922788116054647</v>
      </c>
      <c r="WF55" s="420">
        <v>82.46594122573957</v>
      </c>
      <c r="WG55" s="420">
        <v>123.76461271033948</v>
      </c>
      <c r="WH55" s="420">
        <v>185.40497251004393</v>
      </c>
      <c r="WI55" s="420">
        <v>277.98245848673866</v>
      </c>
      <c r="WJ55" s="420">
        <v>372.41156758466764</v>
      </c>
      <c r="WK55" s="420">
        <v>370.88650964731175</v>
      </c>
      <c r="WL55" s="420">
        <v>368.77504802874864</v>
      </c>
      <c r="WM55" s="420">
        <v>365.84090555989872</v>
      </c>
      <c r="WN55" s="420">
        <v>361.7499767682707</v>
      </c>
      <c r="WO55" s="420">
        <v>356.02914697388462</v>
      </c>
      <c r="WP55" s="420">
        <v>348.00759626930341</v>
      </c>
      <c r="WQ55" s="420">
        <v>336.73309017107601</v>
      </c>
      <c r="WR55" s="420">
        <v>320.8525355201063</v>
      </c>
      <c r="WS55" s="420">
        <v>298.44146785754947</v>
      </c>
      <c r="WT55" s="420">
        <v>266.76053533854736</v>
      </c>
      <c r="WU55" s="420"/>
      <c r="WV55" s="420">
        <v>0</v>
      </c>
      <c r="WW55" s="420">
        <v>0</v>
      </c>
      <c r="WX55" s="420">
        <v>0</v>
      </c>
      <c r="WY55" s="420">
        <v>0</v>
      </c>
      <c r="WZ55" s="420">
        <v>0</v>
      </c>
      <c r="XA55" s="420">
        <v>0</v>
      </c>
      <c r="XB55" s="420">
        <v>0</v>
      </c>
      <c r="XC55" s="420">
        <v>0</v>
      </c>
      <c r="XD55" s="420">
        <v>0</v>
      </c>
      <c r="XE55" s="420">
        <v>0</v>
      </c>
      <c r="XF55" s="420">
        <v>0</v>
      </c>
      <c r="XG55" s="420">
        <v>0</v>
      </c>
      <c r="XH55" s="420">
        <v>0</v>
      </c>
      <c r="XI55" s="420">
        <v>0</v>
      </c>
      <c r="XJ55" s="420">
        <v>0</v>
      </c>
      <c r="XK55" s="420">
        <v>0</v>
      </c>
      <c r="XL55" s="420">
        <v>0</v>
      </c>
      <c r="XM55" s="420">
        <v>0</v>
      </c>
      <c r="XN55" s="420">
        <v>0</v>
      </c>
      <c r="XO55" s="420">
        <v>0</v>
      </c>
      <c r="XP55" s="420">
        <v>0</v>
      </c>
      <c r="XQ55" s="420">
        <v>0</v>
      </c>
      <c r="XR55" s="420">
        <v>0</v>
      </c>
      <c r="XS55" s="420">
        <v>0</v>
      </c>
      <c r="XT55" s="420">
        <v>0</v>
      </c>
      <c r="XU55" s="420">
        <v>0</v>
      </c>
      <c r="XV55" s="420">
        <v>0</v>
      </c>
      <c r="XW55" s="420">
        <v>0</v>
      </c>
      <c r="XX55" s="420">
        <v>0</v>
      </c>
      <c r="XY55" s="420">
        <v>0</v>
      </c>
      <c r="XZ55" s="420"/>
      <c r="YA55" s="420">
        <v>0</v>
      </c>
      <c r="YB55" s="420">
        <v>0</v>
      </c>
      <c r="YC55" s="420">
        <v>0</v>
      </c>
      <c r="YD55" s="420">
        <v>0</v>
      </c>
      <c r="YE55" s="420">
        <v>0</v>
      </c>
      <c r="YF55" s="420">
        <v>0</v>
      </c>
      <c r="YG55" s="420">
        <v>0</v>
      </c>
      <c r="YH55" s="420">
        <v>0</v>
      </c>
      <c r="YI55" s="420">
        <v>0</v>
      </c>
      <c r="YJ55" s="420">
        <v>0</v>
      </c>
      <c r="YK55" s="420">
        <v>0</v>
      </c>
      <c r="YL55" s="420">
        <v>0</v>
      </c>
      <c r="YM55" s="420">
        <v>0</v>
      </c>
      <c r="YN55" s="420">
        <v>0</v>
      </c>
      <c r="YO55" s="420">
        <v>0</v>
      </c>
      <c r="YP55" s="420">
        <v>0</v>
      </c>
      <c r="YQ55" s="420">
        <v>0</v>
      </c>
      <c r="YR55" s="420">
        <v>0</v>
      </c>
      <c r="YS55" s="420">
        <v>0</v>
      </c>
      <c r="YT55" s="420">
        <v>0</v>
      </c>
      <c r="YU55" s="420">
        <v>0</v>
      </c>
      <c r="YV55" s="420">
        <v>0</v>
      </c>
      <c r="YW55" s="420">
        <v>0</v>
      </c>
      <c r="YX55" s="420">
        <v>0</v>
      </c>
      <c r="YY55" s="420">
        <v>0</v>
      </c>
      <c r="YZ55" s="420">
        <v>0</v>
      </c>
      <c r="ZA55" s="420">
        <v>0</v>
      </c>
      <c r="ZB55" s="420">
        <v>0</v>
      </c>
      <c r="ZC55" s="420">
        <v>0</v>
      </c>
      <c r="ZD55" s="420">
        <v>0</v>
      </c>
      <c r="ZE55" s="420"/>
      <c r="ZF55" s="420">
        <v>0</v>
      </c>
      <c r="ZG55" s="420">
        <v>0</v>
      </c>
      <c r="ZH55" s="420">
        <v>0</v>
      </c>
      <c r="ZI55" s="420">
        <v>0</v>
      </c>
      <c r="ZJ55" s="420">
        <v>0</v>
      </c>
      <c r="ZK55" s="420">
        <v>0</v>
      </c>
      <c r="ZL55" s="420">
        <v>0</v>
      </c>
      <c r="ZM55" s="420">
        <v>0</v>
      </c>
      <c r="ZN55" s="420">
        <v>0</v>
      </c>
      <c r="ZO55" s="420">
        <v>0</v>
      </c>
      <c r="ZP55" s="420">
        <v>0</v>
      </c>
      <c r="ZQ55" s="420">
        <v>0</v>
      </c>
      <c r="ZR55" s="420">
        <v>0</v>
      </c>
      <c r="ZS55" s="420">
        <v>0</v>
      </c>
      <c r="ZT55" s="420">
        <v>0</v>
      </c>
      <c r="ZU55" s="420">
        <v>0</v>
      </c>
      <c r="ZV55" s="420">
        <v>0</v>
      </c>
      <c r="ZW55" s="420">
        <v>0</v>
      </c>
      <c r="ZX55" s="420">
        <v>0</v>
      </c>
      <c r="ZY55" s="420">
        <v>0</v>
      </c>
      <c r="ZZ55" s="420">
        <v>0</v>
      </c>
      <c r="AAA55" s="420">
        <v>0</v>
      </c>
      <c r="AAB55" s="420">
        <v>0</v>
      </c>
      <c r="AAC55" s="420">
        <v>0</v>
      </c>
      <c r="AAD55" s="420">
        <v>0</v>
      </c>
      <c r="AAE55" s="420">
        <v>0</v>
      </c>
      <c r="AAF55" s="420">
        <v>0</v>
      </c>
      <c r="AAG55" s="420">
        <v>0</v>
      </c>
      <c r="AAH55" s="420">
        <v>0</v>
      </c>
      <c r="AAI55" s="420">
        <v>0</v>
      </c>
      <c r="AAJ55" s="420"/>
      <c r="AAK55" s="420">
        <v>0</v>
      </c>
      <c r="AAL55" s="420">
        <v>0</v>
      </c>
      <c r="AAM55" s="420">
        <v>0</v>
      </c>
      <c r="AAN55" s="420">
        <v>0</v>
      </c>
      <c r="AAO55" s="420">
        <v>0</v>
      </c>
      <c r="AAP55" s="420">
        <v>1.6446401362559899</v>
      </c>
      <c r="AAQ55" s="420">
        <v>14.175008249097651</v>
      </c>
      <c r="AAR55" s="420">
        <v>32.29175763956362</v>
      </c>
      <c r="AAS55" s="420">
        <v>58.650007204968404</v>
      </c>
      <c r="AAT55" s="420">
        <v>97.214017519570461</v>
      </c>
      <c r="AAU55" s="420">
        <v>153.91706198731379</v>
      </c>
      <c r="AAV55" s="420">
        <v>237.65846260864288</v>
      </c>
      <c r="AAW55" s="420">
        <v>361.81153782185811</v>
      </c>
      <c r="AAX55" s="420">
        <v>546.50622352550897</v>
      </c>
      <c r="AAY55" s="420">
        <v>822.08693115365679</v>
      </c>
      <c r="AAZ55" s="420">
        <v>1234.354170143612</v>
      </c>
      <c r="ABA55" s="420">
        <v>1852.514669019914</v>
      </c>
      <c r="ABB55" s="420">
        <v>2775.1505358639297</v>
      </c>
      <c r="ABC55" s="420">
        <v>4160.8547936245559</v>
      </c>
      <c r="ABD55" s="420">
        <v>5574.2742352205732</v>
      </c>
      <c r="ABE55" s="420">
        <v>5551.4470947465088</v>
      </c>
      <c r="ABF55" s="420">
        <v>5519.8426357997887</v>
      </c>
      <c r="ABG55" s="420">
        <v>5475.9242503622609</v>
      </c>
      <c r="ABH55" s="420">
        <v>5414.6910316703925</v>
      </c>
      <c r="ABI55" s="420">
        <v>5329.0613764645868</v>
      </c>
      <c r="ABJ55" s="420">
        <v>5208.9944201424078</v>
      </c>
      <c r="ABK55" s="420">
        <v>5040.2370712077573</v>
      </c>
      <c r="ABL55" s="420">
        <v>4802.5361662491941</v>
      </c>
      <c r="ABM55" s="420">
        <v>4467.0862287904874</v>
      </c>
      <c r="ABN55" s="420">
        <v>3992.8845088122662</v>
      </c>
      <c r="ABQ55" s="344"/>
      <c r="ABR55" s="344"/>
      <c r="ABS55" s="344"/>
      <c r="ABT55" s="344"/>
      <c r="ABU55" s="344"/>
      <c r="ABV55" s="344"/>
      <c r="ABW55" s="344"/>
      <c r="ABX55" s="344"/>
      <c r="ABY55" s="344"/>
      <c r="ABZ55" s="344"/>
      <c r="ACA55" s="344"/>
    </row>
    <row r="56" spans="4:755" hidden="1" outlineLevel="1" x14ac:dyDescent="0.25">
      <c r="D56" s="431" t="b">
        <v>0</v>
      </c>
      <c r="E56" s="416"/>
      <c r="F56" s="417">
        <v>486</v>
      </c>
      <c r="G56" s="417">
        <v>22013357</v>
      </c>
      <c r="H56" s="417" t="s">
        <v>1756</v>
      </c>
      <c r="I56" s="417" t="s">
        <v>253</v>
      </c>
      <c r="J56" s="417">
        <v>11</v>
      </c>
      <c r="K56" s="417" t="s">
        <v>1774</v>
      </c>
      <c r="L56" s="417" t="s">
        <v>324</v>
      </c>
      <c r="M56" s="417" t="s">
        <v>318</v>
      </c>
      <c r="N56" s="417" t="s">
        <v>319</v>
      </c>
      <c r="O56" s="417" t="s">
        <v>325</v>
      </c>
      <c r="P56" s="417" t="s">
        <v>326</v>
      </c>
      <c r="Q56" s="417" t="s">
        <v>327</v>
      </c>
      <c r="R56" s="417" t="s">
        <v>296</v>
      </c>
      <c r="S56" s="418"/>
      <c r="T56" s="417">
        <v>0</v>
      </c>
      <c r="U56" s="417">
        <v>1</v>
      </c>
      <c r="V56" s="418"/>
      <c r="W56" s="419">
        <v>1.7651351311158072</v>
      </c>
      <c r="X56" s="417">
        <v>5.1679359468684138E-3</v>
      </c>
      <c r="Y56" s="417">
        <v>0</v>
      </c>
      <c r="Z56" s="417">
        <v>5.1679359468684138E-3</v>
      </c>
      <c r="AA56" s="420">
        <v>14.211823853888138</v>
      </c>
      <c r="AB56" s="420">
        <v>0</v>
      </c>
      <c r="AC56" s="420">
        <v>14.211823853888138</v>
      </c>
      <c r="AD56" s="420">
        <v>14.669785778608313</v>
      </c>
      <c r="AE56" s="420">
        <v>2.0676911723420526</v>
      </c>
      <c r="AF56" s="420">
        <v>0</v>
      </c>
      <c r="AG56" s="418"/>
      <c r="AH56" s="419">
        <v>7.1689155358454535</v>
      </c>
      <c r="AI56" s="417">
        <v>2.1400800748787984E-2</v>
      </c>
      <c r="AJ56" s="417">
        <v>0</v>
      </c>
      <c r="AK56" s="417">
        <v>2.1400800748787984E-2</v>
      </c>
      <c r="AL56" s="420">
        <v>58.852202059166956</v>
      </c>
      <c r="AM56" s="420">
        <v>0</v>
      </c>
      <c r="AN56" s="420">
        <v>58.852202059166956</v>
      </c>
      <c r="AO56" s="420">
        <v>60.748655885651942</v>
      </c>
      <c r="AP56" s="420">
        <v>8.5624603795900729</v>
      </c>
      <c r="AQ56" s="420">
        <v>0</v>
      </c>
      <c r="AR56" s="418"/>
      <c r="AS56" s="417">
        <v>5.1679359468684138E-3</v>
      </c>
      <c r="AT56" s="421">
        <v>0</v>
      </c>
      <c r="AU56" s="417">
        <v>5.1679359468684138E-3</v>
      </c>
      <c r="AV56" s="420">
        <v>14.211823853888138</v>
      </c>
      <c r="AW56" s="420">
        <v>0</v>
      </c>
      <c r="AX56" s="420">
        <v>14.211823853888138</v>
      </c>
      <c r="AY56" s="420">
        <v>14.669785778608313</v>
      </c>
      <c r="AZ56" s="420">
        <v>2.0676911723420526</v>
      </c>
      <c r="BA56" s="420">
        <v>0</v>
      </c>
      <c r="BB56" s="418"/>
      <c r="BC56" s="420">
        <v>30.949300804838501</v>
      </c>
      <c r="BD56" s="420">
        <v>128.16331832440898</v>
      </c>
      <c r="BE56" s="420">
        <v>30.949300804838501</v>
      </c>
      <c r="BF56" s="420">
        <v>97.214017519570476</v>
      </c>
      <c r="BG56" s="420"/>
      <c r="BH56" s="422">
        <v>0.14015271439480237</v>
      </c>
      <c r="BI56" s="420"/>
      <c r="BJ56" s="423">
        <v>2.0306987860226084</v>
      </c>
      <c r="BK56" s="423">
        <v>2.3362163535586804</v>
      </c>
      <c r="BL56" s="423">
        <v>2.6876988789287894</v>
      </c>
      <c r="BM56" s="423">
        <v>3.0920617659367942</v>
      </c>
      <c r="BN56" s="423">
        <v>3.5572608372626702</v>
      </c>
      <c r="BO56" s="423">
        <v>4.0924488649368653</v>
      </c>
      <c r="BP56" s="423">
        <v>4.7081556507424445</v>
      </c>
      <c r="BQ56" s="423">
        <v>5.4164951996193063</v>
      </c>
      <c r="BR56" s="423">
        <v>6.231404062198437</v>
      </c>
      <c r="BS56" s="423">
        <v>7.1689155358454535</v>
      </c>
      <c r="BT56" s="423">
        <v>8.2474751191073867</v>
      </c>
      <c r="BU56" s="423">
        <v>9.4883034261155519</v>
      </c>
      <c r="BV56" s="423">
        <v>10.915813701270036</v>
      </c>
      <c r="BW56" s="423">
        <v>12.558092148789537</v>
      </c>
      <c r="BX56" s="423">
        <v>14.44745052759014</v>
      </c>
      <c r="BY56" s="423">
        <v>16.621061883773788</v>
      </c>
      <c r="BZ56" s="423">
        <v>19.121691928736329</v>
      </c>
      <c r="CA56" s="423">
        <v>21.998540452728424</v>
      </c>
      <c r="CB56" s="423">
        <v>25.308209328645422</v>
      </c>
      <c r="CC56" s="423">
        <v>28</v>
      </c>
      <c r="CD56" s="423">
        <v>28</v>
      </c>
      <c r="CE56" s="423">
        <v>28</v>
      </c>
      <c r="CF56" s="423">
        <v>28</v>
      </c>
      <c r="CG56" s="423">
        <v>28</v>
      </c>
      <c r="CH56" s="423">
        <v>28</v>
      </c>
      <c r="CI56" s="423">
        <v>28</v>
      </c>
      <c r="CJ56" s="423">
        <v>28</v>
      </c>
      <c r="CK56" s="423">
        <v>28</v>
      </c>
      <c r="CL56" s="423">
        <v>28</v>
      </c>
      <c r="CM56" s="423">
        <v>28</v>
      </c>
      <c r="CN56" s="420"/>
      <c r="CO56" s="417">
        <v>5.1679359468684138E-3</v>
      </c>
      <c r="CP56" s="417">
        <v>5.1679359468684138E-3</v>
      </c>
      <c r="CQ56" s="417">
        <v>5.1679359468684138E-3</v>
      </c>
      <c r="CR56" s="417">
        <v>5.1679359468684138E-3</v>
      </c>
      <c r="CS56" s="417">
        <v>5.1679359468684138E-3</v>
      </c>
      <c r="CT56" s="417">
        <v>5.4425591098734771E-3</v>
      </c>
      <c r="CU56" s="417">
        <v>7.5348887623651545E-3</v>
      </c>
      <c r="CV56" s="417">
        <v>1.0560036277192318E-2</v>
      </c>
      <c r="CW56" s="417">
        <v>1.4961355269325681E-2</v>
      </c>
      <c r="CX56" s="417">
        <v>2.1400800748787984E-2</v>
      </c>
      <c r="CY56" s="417">
        <v>3.0869114868372762E-2</v>
      </c>
      <c r="CZ56" s="417">
        <v>4.4852312655006367E-2</v>
      </c>
      <c r="DA56" s="417">
        <v>6.558348019751592E-2</v>
      </c>
      <c r="DB56" s="417">
        <v>9.6423928305288342E-2</v>
      </c>
      <c r="DC56" s="417">
        <v>0.14244058807397325</v>
      </c>
      <c r="DD56" s="417">
        <v>0.21128126068003403</v>
      </c>
      <c r="DE56" s="417">
        <v>0.31450213417316053</v>
      </c>
      <c r="DF56" s="417">
        <v>0.46958227755346987</v>
      </c>
      <c r="DG56" s="417">
        <v>0.70298195641071926</v>
      </c>
      <c r="DH56" s="417">
        <v>0.94176007037367371</v>
      </c>
      <c r="DI56" s="417">
        <v>0.94176007037367371</v>
      </c>
      <c r="DJ56" s="417">
        <v>0.94176007037367371</v>
      </c>
      <c r="DK56" s="417">
        <v>0.94176007037367371</v>
      </c>
      <c r="DL56" s="417">
        <v>0.94176007037367371</v>
      </c>
      <c r="DM56" s="417">
        <v>0.94176007037367371</v>
      </c>
      <c r="DN56" s="417">
        <v>0.94176007037367371</v>
      </c>
      <c r="DO56" s="417">
        <v>0.94176007037367371</v>
      </c>
      <c r="DP56" s="417">
        <v>0.94176007037367371</v>
      </c>
      <c r="DQ56" s="417">
        <v>0.94176007037367371</v>
      </c>
      <c r="DR56" s="417">
        <v>0.94176007037367371</v>
      </c>
      <c r="DS56" s="424"/>
      <c r="DT56" s="425">
        <v>0</v>
      </c>
      <c r="DU56" s="425">
        <v>0</v>
      </c>
      <c r="DV56" s="425">
        <v>0</v>
      </c>
      <c r="DW56" s="425">
        <v>0</v>
      </c>
      <c r="DX56" s="425">
        <v>0</v>
      </c>
      <c r="DY56" s="425">
        <v>0</v>
      </c>
      <c r="DZ56" s="425">
        <v>0</v>
      </c>
      <c r="EA56" s="425">
        <v>0</v>
      </c>
      <c r="EB56" s="425">
        <v>0</v>
      </c>
      <c r="EC56" s="425">
        <v>0</v>
      </c>
      <c r="ED56" s="425">
        <v>0</v>
      </c>
      <c r="EE56" s="425">
        <v>0</v>
      </c>
      <c r="EF56" s="425">
        <v>0</v>
      </c>
      <c r="EG56" s="425">
        <v>0</v>
      </c>
      <c r="EH56" s="425">
        <v>0</v>
      </c>
      <c r="EI56" s="425">
        <v>0</v>
      </c>
      <c r="EJ56" s="425">
        <v>0</v>
      </c>
      <c r="EK56" s="425">
        <v>0</v>
      </c>
      <c r="EL56" s="425">
        <v>0</v>
      </c>
      <c r="EM56" s="425">
        <v>0</v>
      </c>
      <c r="EN56" s="425">
        <v>0</v>
      </c>
      <c r="EO56" s="425">
        <v>0</v>
      </c>
      <c r="EP56" s="425">
        <v>0</v>
      </c>
      <c r="EQ56" s="425">
        <v>0</v>
      </c>
      <c r="ER56" s="425">
        <v>0</v>
      </c>
      <c r="ES56" s="425">
        <v>0</v>
      </c>
      <c r="ET56" s="425">
        <v>0</v>
      </c>
      <c r="EU56" s="425">
        <v>0</v>
      </c>
      <c r="EV56" s="425">
        <v>0</v>
      </c>
      <c r="EW56" s="425">
        <v>0</v>
      </c>
      <c r="EX56" s="420"/>
      <c r="EY56" s="420">
        <v>30.949300804838504</v>
      </c>
      <c r="EZ56" s="420">
        <v>30.949300804838504</v>
      </c>
      <c r="FA56" s="420">
        <v>30.949300804838504</v>
      </c>
      <c r="FB56" s="420">
        <v>30.949300804838504</v>
      </c>
      <c r="FC56" s="420">
        <v>30.949300804838504</v>
      </c>
      <c r="FD56" s="420">
        <v>32.593940941094495</v>
      </c>
      <c r="FE56" s="420">
        <v>45.124309053936152</v>
      </c>
      <c r="FF56" s="420">
        <v>63.241058444402128</v>
      </c>
      <c r="FG56" s="420">
        <v>89.599308009806904</v>
      </c>
      <c r="FH56" s="420">
        <v>128.16331832440898</v>
      </c>
      <c r="FI56" s="420">
        <v>184.8663627921523</v>
      </c>
      <c r="FJ56" s="420">
        <v>268.60776341348139</v>
      </c>
      <c r="FK56" s="420">
        <v>392.76083862669662</v>
      </c>
      <c r="FL56" s="420">
        <v>577.45552433034754</v>
      </c>
      <c r="FM56" s="420">
        <v>853.03623195849525</v>
      </c>
      <c r="FN56" s="420">
        <v>1265.3034709484505</v>
      </c>
      <c r="FO56" s="420">
        <v>1883.4639698247527</v>
      </c>
      <c r="FP56" s="420">
        <v>2812.1949091551983</v>
      </c>
      <c r="FQ56" s="420">
        <v>4209.9593054192301</v>
      </c>
      <c r="FR56" s="420">
        <v>5639.9336221732092</v>
      </c>
      <c r="FS56" s="420">
        <v>5639.9336221732092</v>
      </c>
      <c r="FT56" s="420">
        <v>5639.9336221732092</v>
      </c>
      <c r="FU56" s="420">
        <v>5639.9336221732092</v>
      </c>
      <c r="FV56" s="420">
        <v>5639.9336221732092</v>
      </c>
      <c r="FW56" s="420">
        <v>5639.9336221732092</v>
      </c>
      <c r="FX56" s="420">
        <v>5639.9336221732092</v>
      </c>
      <c r="FY56" s="420">
        <v>5639.9336221732092</v>
      </c>
      <c r="FZ56" s="420">
        <v>5639.9336221732092</v>
      </c>
      <c r="GA56" s="420">
        <v>5639.9336221732092</v>
      </c>
      <c r="GB56" s="420">
        <v>5639.9336221732092</v>
      </c>
      <c r="GC56" s="420"/>
      <c r="GD56" s="420">
        <v>30.949300804838504</v>
      </c>
      <c r="GE56" s="420">
        <v>30.949300804838504</v>
      </c>
      <c r="GF56" s="420">
        <v>30.949300804838504</v>
      </c>
      <c r="GG56" s="420">
        <v>30.949300804838504</v>
      </c>
      <c r="GH56" s="420">
        <v>30.949300804838504</v>
      </c>
      <c r="GI56" s="420">
        <v>30.949300804838504</v>
      </c>
      <c r="GJ56" s="420">
        <v>30.949300804838504</v>
      </c>
      <c r="GK56" s="420">
        <v>30.949300804838504</v>
      </c>
      <c r="GL56" s="420">
        <v>30.949300804838504</v>
      </c>
      <c r="GM56" s="420">
        <v>30.949300804838504</v>
      </c>
      <c r="GN56" s="420">
        <v>30.949300804838504</v>
      </c>
      <c r="GO56" s="420">
        <v>30.949300804838504</v>
      </c>
      <c r="GP56" s="420">
        <v>30.949300804838504</v>
      </c>
      <c r="GQ56" s="420">
        <v>30.949300804838504</v>
      </c>
      <c r="GR56" s="420">
        <v>30.949300804838504</v>
      </c>
      <c r="GS56" s="420">
        <v>30.949300804838504</v>
      </c>
      <c r="GT56" s="420">
        <v>30.949300804838504</v>
      </c>
      <c r="GU56" s="420">
        <v>37.044373291268776</v>
      </c>
      <c r="GV56" s="420">
        <v>49.104511794674572</v>
      </c>
      <c r="GW56" s="420">
        <v>65.659386952636538</v>
      </c>
      <c r="GX56" s="420">
        <v>88.486527426700604</v>
      </c>
      <c r="GY56" s="420">
        <v>120.09098637342085</v>
      </c>
      <c r="GZ56" s="420">
        <v>164.00937181094736</v>
      </c>
      <c r="HA56" s="420">
        <v>225.24259050281671</v>
      </c>
      <c r="HB56" s="420">
        <v>310.87224570862207</v>
      </c>
      <c r="HC56" s="420">
        <v>430.93920203080103</v>
      </c>
      <c r="HD56" s="420">
        <v>599.69655096545193</v>
      </c>
      <c r="HE56" s="420">
        <v>837.39745592401584</v>
      </c>
      <c r="HF56" s="420">
        <v>1172.8473933827224</v>
      </c>
      <c r="HG56" s="420">
        <v>1647.0491133609432</v>
      </c>
      <c r="HH56" s="420"/>
      <c r="HI56" s="420">
        <v>14.211823853888138</v>
      </c>
      <c r="HJ56" s="420">
        <v>14.211823853888138</v>
      </c>
      <c r="HK56" s="420">
        <v>14.211823853888138</v>
      </c>
      <c r="HL56" s="420">
        <v>14.211823853888138</v>
      </c>
      <c r="HM56" s="420">
        <v>14.211823853888138</v>
      </c>
      <c r="HN56" s="420">
        <v>14.967037552152062</v>
      </c>
      <c r="HO56" s="420">
        <v>20.720944096504176</v>
      </c>
      <c r="HP56" s="420">
        <v>29.040099762278874</v>
      </c>
      <c r="HQ56" s="420">
        <v>41.143726990645625</v>
      </c>
      <c r="HR56" s="420">
        <v>58.852202059166956</v>
      </c>
      <c r="HS56" s="420">
        <v>84.890065888025092</v>
      </c>
      <c r="HT56" s="420">
        <v>123.34385980126751</v>
      </c>
      <c r="HU56" s="420">
        <v>180.35457054316879</v>
      </c>
      <c r="HV56" s="420">
        <v>265.16580283954295</v>
      </c>
      <c r="HW56" s="420">
        <v>391.71161720342644</v>
      </c>
      <c r="HX56" s="420">
        <v>581.02346687009356</v>
      </c>
      <c r="HY56" s="420">
        <v>864.88086897619144</v>
      </c>
      <c r="HZ56" s="420">
        <v>1291.3512632720422</v>
      </c>
      <c r="IA56" s="420">
        <v>1933.2003801294779</v>
      </c>
      <c r="IB56" s="420">
        <v>2589.8401935276029</v>
      </c>
      <c r="IC56" s="420">
        <v>2589.8401935276029</v>
      </c>
      <c r="ID56" s="420">
        <v>2589.8401935276029</v>
      </c>
      <c r="IE56" s="420">
        <v>2589.8401935276029</v>
      </c>
      <c r="IF56" s="420">
        <v>2589.8401935276029</v>
      </c>
      <c r="IG56" s="420">
        <v>2589.8401935276029</v>
      </c>
      <c r="IH56" s="420">
        <v>2589.8401935276029</v>
      </c>
      <c r="II56" s="420">
        <v>2589.8401935276029</v>
      </c>
      <c r="IJ56" s="420">
        <v>2589.8401935276029</v>
      </c>
      <c r="IK56" s="420">
        <v>2589.8401935276029</v>
      </c>
      <c r="IL56" s="420">
        <v>2589.8401935276029</v>
      </c>
      <c r="IM56" s="420"/>
      <c r="IN56" s="420">
        <v>14.211823853888138</v>
      </c>
      <c r="IO56" s="420">
        <v>14.211823853888138</v>
      </c>
      <c r="IP56" s="420">
        <v>14.211823853888138</v>
      </c>
      <c r="IQ56" s="420">
        <v>14.211823853888138</v>
      </c>
      <c r="IR56" s="420">
        <v>14.211823853888138</v>
      </c>
      <c r="IS56" s="420">
        <v>14.211823853888138</v>
      </c>
      <c r="IT56" s="420">
        <v>14.211823853888138</v>
      </c>
      <c r="IU56" s="420">
        <v>14.211823853888138</v>
      </c>
      <c r="IV56" s="420">
        <v>14.211823853888138</v>
      </c>
      <c r="IW56" s="420">
        <v>14.211823853888138</v>
      </c>
      <c r="IX56" s="420">
        <v>14.211823853888138</v>
      </c>
      <c r="IY56" s="420">
        <v>14.211823853888138</v>
      </c>
      <c r="IZ56" s="420">
        <v>14.211823853888138</v>
      </c>
      <c r="JA56" s="420">
        <v>14.211823853888138</v>
      </c>
      <c r="JB56" s="420">
        <v>14.211823853888138</v>
      </c>
      <c r="JC56" s="420">
        <v>14.211823853888138</v>
      </c>
      <c r="JD56" s="420">
        <v>14.211823853888138</v>
      </c>
      <c r="JE56" s="420">
        <v>17.010662415704203</v>
      </c>
      <c r="JF56" s="420">
        <v>22.548640967940244</v>
      </c>
      <c r="JG56" s="420">
        <v>30.150588784198568</v>
      </c>
      <c r="JH56" s="420">
        <v>40.632741565325084</v>
      </c>
      <c r="JI56" s="420">
        <v>55.145412025331325</v>
      </c>
      <c r="JJ56" s="420">
        <v>75.312599701755786</v>
      </c>
      <c r="JK56" s="420">
        <v>103.4307056177191</v>
      </c>
      <c r="JL56" s="420">
        <v>142.75158023546899</v>
      </c>
      <c r="JM56" s="420">
        <v>197.88595773508993</v>
      </c>
      <c r="JN56" s="420">
        <v>275.37881394635036</v>
      </c>
      <c r="JO56" s="420">
        <v>384.5303392904313</v>
      </c>
      <c r="JP56" s="420">
        <v>538.56792007531351</v>
      </c>
      <c r="JQ56" s="420">
        <v>756.31989315018393</v>
      </c>
      <c r="JR56" s="420"/>
      <c r="JS56" s="420">
        <v>0</v>
      </c>
      <c r="JT56" s="420">
        <v>0</v>
      </c>
      <c r="JU56" s="420">
        <v>0</v>
      </c>
      <c r="JV56" s="420">
        <v>0</v>
      </c>
      <c r="JW56" s="420">
        <v>0</v>
      </c>
      <c r="JX56" s="420">
        <v>0.75521369826392437</v>
      </c>
      <c r="JY56" s="420">
        <v>6.5091202426160386</v>
      </c>
      <c r="JZ56" s="420">
        <v>14.828275908390737</v>
      </c>
      <c r="KA56" s="420">
        <v>26.931903136757487</v>
      </c>
      <c r="KB56" s="420">
        <v>44.640378205278822</v>
      </c>
      <c r="KC56" s="420">
        <v>70.678242034136957</v>
      </c>
      <c r="KD56" s="420">
        <v>109.13203594737938</v>
      </c>
      <c r="KE56" s="420">
        <v>166.14274668928064</v>
      </c>
      <c r="KF56" s="420">
        <v>250.9539789856548</v>
      </c>
      <c r="KG56" s="420">
        <v>377.49979334953832</v>
      </c>
      <c r="KH56" s="420">
        <v>566.81164301620538</v>
      </c>
      <c r="KI56" s="420">
        <v>850.66904512230326</v>
      </c>
      <c r="KJ56" s="420">
        <v>1274.3406008563379</v>
      </c>
      <c r="KK56" s="420">
        <v>1910.6517391615378</v>
      </c>
      <c r="KL56" s="420">
        <v>2559.6896047434043</v>
      </c>
      <c r="KM56" s="420">
        <v>2549.2074519622779</v>
      </c>
      <c r="KN56" s="420">
        <v>2534.6947815022713</v>
      </c>
      <c r="KO56" s="420">
        <v>2514.5275938258469</v>
      </c>
      <c r="KP56" s="420">
        <v>2486.4094879098839</v>
      </c>
      <c r="KQ56" s="420">
        <v>2447.0886132921337</v>
      </c>
      <c r="KR56" s="420">
        <v>2391.9542357925129</v>
      </c>
      <c r="KS56" s="420">
        <v>2314.4613795812525</v>
      </c>
      <c r="KT56" s="420">
        <v>2205.3098542371717</v>
      </c>
      <c r="KU56" s="420">
        <v>2051.2722734522895</v>
      </c>
      <c r="KV56" s="420">
        <v>1833.5203003774191</v>
      </c>
      <c r="KW56" s="420"/>
      <c r="KX56" s="420">
        <v>0</v>
      </c>
      <c r="KY56" s="420">
        <v>0</v>
      </c>
      <c r="KZ56" s="420">
        <v>0</v>
      </c>
      <c r="LA56" s="420">
        <v>0</v>
      </c>
      <c r="LB56" s="420">
        <v>0</v>
      </c>
      <c r="LC56" s="420">
        <v>0</v>
      </c>
      <c r="LD56" s="420">
        <v>0</v>
      </c>
      <c r="LE56" s="420">
        <v>0</v>
      </c>
      <c r="LF56" s="420">
        <v>0</v>
      </c>
      <c r="LG56" s="420">
        <v>0</v>
      </c>
      <c r="LH56" s="420">
        <v>0</v>
      </c>
      <c r="LI56" s="420">
        <v>0</v>
      </c>
      <c r="LJ56" s="420">
        <v>0</v>
      </c>
      <c r="LK56" s="420">
        <v>0</v>
      </c>
      <c r="LL56" s="420">
        <v>0</v>
      </c>
      <c r="LM56" s="420">
        <v>0</v>
      </c>
      <c r="LN56" s="420">
        <v>0</v>
      </c>
      <c r="LO56" s="420">
        <v>0</v>
      </c>
      <c r="LP56" s="420">
        <v>0</v>
      </c>
      <c r="LQ56" s="420">
        <v>0</v>
      </c>
      <c r="LR56" s="420">
        <v>0</v>
      </c>
      <c r="LS56" s="420">
        <v>0</v>
      </c>
      <c r="LT56" s="420">
        <v>0</v>
      </c>
      <c r="LU56" s="420">
        <v>0</v>
      </c>
      <c r="LV56" s="420">
        <v>0</v>
      </c>
      <c r="LW56" s="420">
        <v>0</v>
      </c>
      <c r="LX56" s="420">
        <v>0</v>
      </c>
      <c r="LY56" s="420">
        <v>0</v>
      </c>
      <c r="LZ56" s="420">
        <v>0</v>
      </c>
      <c r="MA56" s="420">
        <v>0</v>
      </c>
      <c r="MB56" s="420"/>
      <c r="MC56" s="426">
        <v>0</v>
      </c>
      <c r="MD56" s="426">
        <v>0</v>
      </c>
      <c r="ME56" s="426">
        <v>0</v>
      </c>
      <c r="MF56" s="426">
        <v>0</v>
      </c>
      <c r="MG56" s="426">
        <v>0</v>
      </c>
      <c r="MH56" s="426">
        <v>0</v>
      </c>
      <c r="MI56" s="426">
        <v>0</v>
      </c>
      <c r="MJ56" s="426">
        <v>0</v>
      </c>
      <c r="MK56" s="426">
        <v>0</v>
      </c>
      <c r="ML56" s="426">
        <v>0</v>
      </c>
      <c r="MM56" s="426">
        <v>0</v>
      </c>
      <c r="MN56" s="426">
        <v>0</v>
      </c>
      <c r="MO56" s="426">
        <v>0</v>
      </c>
      <c r="MP56" s="426">
        <v>0</v>
      </c>
      <c r="MQ56" s="426">
        <v>0</v>
      </c>
      <c r="MR56" s="426">
        <v>0</v>
      </c>
      <c r="MS56" s="426">
        <v>0</v>
      </c>
      <c r="MT56" s="426">
        <v>0</v>
      </c>
      <c r="MU56" s="426">
        <v>0</v>
      </c>
      <c r="MV56" s="426">
        <v>0</v>
      </c>
      <c r="MW56" s="426">
        <v>0</v>
      </c>
      <c r="MX56" s="426">
        <v>0</v>
      </c>
      <c r="MY56" s="426">
        <v>0</v>
      </c>
      <c r="MZ56" s="426">
        <v>0</v>
      </c>
      <c r="NA56" s="426">
        <v>0</v>
      </c>
      <c r="NB56" s="426">
        <v>0</v>
      </c>
      <c r="NC56" s="426">
        <v>0</v>
      </c>
      <c r="ND56" s="426">
        <v>0</v>
      </c>
      <c r="NE56" s="426">
        <v>0</v>
      </c>
      <c r="NF56" s="426">
        <v>0</v>
      </c>
      <c r="NG56" s="420"/>
      <c r="NH56" s="420">
        <v>0</v>
      </c>
      <c r="NI56" s="420">
        <v>0</v>
      </c>
      <c r="NJ56" s="420">
        <v>0</v>
      </c>
      <c r="NK56" s="420">
        <v>0</v>
      </c>
      <c r="NL56" s="420">
        <v>0</v>
      </c>
      <c r="NM56" s="420">
        <v>0</v>
      </c>
      <c r="NN56" s="420">
        <v>0</v>
      </c>
      <c r="NO56" s="420">
        <v>0</v>
      </c>
      <c r="NP56" s="420">
        <v>0</v>
      </c>
      <c r="NQ56" s="420">
        <v>0</v>
      </c>
      <c r="NR56" s="420">
        <v>0</v>
      </c>
      <c r="NS56" s="420">
        <v>0</v>
      </c>
      <c r="NT56" s="420">
        <v>0</v>
      </c>
      <c r="NU56" s="420">
        <v>0</v>
      </c>
      <c r="NV56" s="420">
        <v>0</v>
      </c>
      <c r="NW56" s="420">
        <v>0</v>
      </c>
      <c r="NX56" s="420">
        <v>0</v>
      </c>
      <c r="NY56" s="420">
        <v>0</v>
      </c>
      <c r="NZ56" s="420">
        <v>0</v>
      </c>
      <c r="OA56" s="420">
        <v>0</v>
      </c>
      <c r="OB56" s="420">
        <v>0</v>
      </c>
      <c r="OC56" s="420">
        <v>0</v>
      </c>
      <c r="OD56" s="420">
        <v>0</v>
      </c>
      <c r="OE56" s="420">
        <v>0</v>
      </c>
      <c r="OF56" s="420">
        <v>0</v>
      </c>
      <c r="OG56" s="420">
        <v>0</v>
      </c>
      <c r="OH56" s="420">
        <v>0</v>
      </c>
      <c r="OI56" s="420">
        <v>0</v>
      </c>
      <c r="OJ56" s="420">
        <v>0</v>
      </c>
      <c r="OK56" s="420">
        <v>0</v>
      </c>
      <c r="OL56" s="420"/>
      <c r="OM56" s="420">
        <v>0</v>
      </c>
      <c r="ON56" s="420">
        <v>0</v>
      </c>
      <c r="OO56" s="420">
        <v>0</v>
      </c>
      <c r="OP56" s="420">
        <v>0</v>
      </c>
      <c r="OQ56" s="420">
        <v>0</v>
      </c>
      <c r="OR56" s="420">
        <v>0.75521369826392437</v>
      </c>
      <c r="OS56" s="420">
        <v>6.5091202426160386</v>
      </c>
      <c r="OT56" s="420">
        <v>14.828275908390737</v>
      </c>
      <c r="OU56" s="420">
        <v>26.931903136757487</v>
      </c>
      <c r="OV56" s="420">
        <v>44.640378205278822</v>
      </c>
      <c r="OW56" s="420">
        <v>70.678242034136957</v>
      </c>
      <c r="OX56" s="420">
        <v>109.13203594737938</v>
      </c>
      <c r="OY56" s="420">
        <v>166.14274668928064</v>
      </c>
      <c r="OZ56" s="420">
        <v>250.9539789856548</v>
      </c>
      <c r="PA56" s="420">
        <v>377.49979334953832</v>
      </c>
      <c r="PB56" s="420">
        <v>566.81164301620538</v>
      </c>
      <c r="PC56" s="420">
        <v>850.66904512230326</v>
      </c>
      <c r="PD56" s="420">
        <v>1274.3406008563379</v>
      </c>
      <c r="PE56" s="420">
        <v>1910.6517391615378</v>
      </c>
      <c r="PF56" s="420">
        <v>2559.6896047434043</v>
      </c>
      <c r="PG56" s="420">
        <v>2549.2074519622779</v>
      </c>
      <c r="PH56" s="420">
        <v>2534.6947815022713</v>
      </c>
      <c r="PI56" s="420">
        <v>2514.5275938258469</v>
      </c>
      <c r="PJ56" s="420">
        <v>2486.4094879098839</v>
      </c>
      <c r="PK56" s="420">
        <v>2447.0886132921337</v>
      </c>
      <c r="PL56" s="420">
        <v>2391.9542357925129</v>
      </c>
      <c r="PM56" s="420">
        <v>2314.4613795812525</v>
      </c>
      <c r="PN56" s="420">
        <v>2205.3098542371717</v>
      </c>
      <c r="PO56" s="420">
        <v>2051.2722734522895</v>
      </c>
      <c r="PP56" s="420">
        <v>1833.5203003774191</v>
      </c>
      <c r="PQ56" s="420"/>
      <c r="PR56" s="420">
        <v>14.669785778608313</v>
      </c>
      <c r="PS56" s="420">
        <v>14.669785778608313</v>
      </c>
      <c r="PT56" s="420">
        <v>14.669785778608313</v>
      </c>
      <c r="PU56" s="420">
        <v>14.669785778608313</v>
      </c>
      <c r="PV56" s="420">
        <v>14.669785778608313</v>
      </c>
      <c r="PW56" s="420">
        <v>15.449335489082053</v>
      </c>
      <c r="PX56" s="420">
        <v>21.388655963609679</v>
      </c>
      <c r="PY56" s="420">
        <v>29.975888167618603</v>
      </c>
      <c r="PZ56" s="420">
        <v>42.469542775904074</v>
      </c>
      <c r="QA56" s="420">
        <v>60.748655885651942</v>
      </c>
      <c r="QB56" s="420">
        <v>87.62556404529127</v>
      </c>
      <c r="QC56" s="420">
        <v>127.31849331894581</v>
      </c>
      <c r="QD56" s="420">
        <v>186.16631765650169</v>
      </c>
      <c r="QE56" s="420">
        <v>273.71050777585867</v>
      </c>
      <c r="QF56" s="420">
        <v>404.33413546667208</v>
      </c>
      <c r="QG56" s="420">
        <v>599.74637168027527</v>
      </c>
      <c r="QH56" s="420">
        <v>892.75079696587954</v>
      </c>
      <c r="QI56" s="420">
        <v>1332.9637766340129</v>
      </c>
      <c r="QJ56" s="420">
        <v>1995.4958445298234</v>
      </c>
      <c r="QK56" s="420">
        <v>2673.2952244890994</v>
      </c>
      <c r="QL56" s="420">
        <v>2673.2952244890994</v>
      </c>
      <c r="QM56" s="420">
        <v>2673.2952244890994</v>
      </c>
      <c r="QN56" s="420">
        <v>2673.2952244890994</v>
      </c>
      <c r="QO56" s="420">
        <v>2673.2952244890994</v>
      </c>
      <c r="QP56" s="420">
        <v>2673.2952244890994</v>
      </c>
      <c r="QQ56" s="420">
        <v>2673.2952244890994</v>
      </c>
      <c r="QR56" s="420">
        <v>2673.2952244890994</v>
      </c>
      <c r="QS56" s="420">
        <v>2673.2952244890994</v>
      </c>
      <c r="QT56" s="420">
        <v>2673.2952244890994</v>
      </c>
      <c r="QU56" s="420">
        <v>2673.2952244890994</v>
      </c>
      <c r="QV56" s="424"/>
      <c r="QW56" s="420">
        <v>14.669785778608313</v>
      </c>
      <c r="QX56" s="420">
        <v>14.669785778608313</v>
      </c>
      <c r="QY56" s="420">
        <v>14.669785778608313</v>
      </c>
      <c r="QZ56" s="420">
        <v>14.669785778608313</v>
      </c>
      <c r="RA56" s="420">
        <v>14.669785778608313</v>
      </c>
      <c r="RB56" s="420">
        <v>14.669785778608313</v>
      </c>
      <c r="RC56" s="420">
        <v>14.669785778608313</v>
      </c>
      <c r="RD56" s="420">
        <v>14.669785778608313</v>
      </c>
      <c r="RE56" s="420">
        <v>14.669785778608313</v>
      </c>
      <c r="RF56" s="420">
        <v>14.669785778608313</v>
      </c>
      <c r="RG56" s="420">
        <v>14.669785778608313</v>
      </c>
      <c r="RH56" s="420">
        <v>14.669785778608313</v>
      </c>
      <c r="RI56" s="420">
        <v>14.669785778608313</v>
      </c>
      <c r="RJ56" s="420">
        <v>14.669785778608313</v>
      </c>
      <c r="RK56" s="420">
        <v>14.669785778608313</v>
      </c>
      <c r="RL56" s="420">
        <v>14.669785778608313</v>
      </c>
      <c r="RM56" s="420">
        <v>14.669785778608313</v>
      </c>
      <c r="RN56" s="420">
        <v>17.558814136465205</v>
      </c>
      <c r="RO56" s="420">
        <v>23.275248553544181</v>
      </c>
      <c r="RP56" s="420">
        <v>31.122161596598751</v>
      </c>
      <c r="RQ56" s="420">
        <v>41.942091352180398</v>
      </c>
      <c r="RR56" s="420">
        <v>56.922418220331309</v>
      </c>
      <c r="RS56" s="420">
        <v>77.739473512583388</v>
      </c>
      <c r="RT56" s="420">
        <v>106.76365749686144</v>
      </c>
      <c r="RU56" s="420">
        <v>147.35160829053081</v>
      </c>
      <c r="RV56" s="420">
        <v>204.2626364085076</v>
      </c>
      <c r="RW56" s="420">
        <v>284.25262303367072</v>
      </c>
      <c r="RX56" s="420">
        <v>396.92144799718392</v>
      </c>
      <c r="RY56" s="420">
        <v>555.92273700845146</v>
      </c>
      <c r="RZ56" s="420">
        <v>780.69155139279962</v>
      </c>
      <c r="SA56" s="420"/>
      <c r="SB56" s="420">
        <v>0</v>
      </c>
      <c r="SC56" s="420">
        <v>0</v>
      </c>
      <c r="SD56" s="420">
        <v>0</v>
      </c>
      <c r="SE56" s="420">
        <v>0</v>
      </c>
      <c r="SF56" s="420">
        <v>0</v>
      </c>
      <c r="SG56" s="420">
        <v>0.77954971047373967</v>
      </c>
      <c r="SH56" s="420">
        <v>6.7188701850013661</v>
      </c>
      <c r="SI56" s="420">
        <v>15.30610238901029</v>
      </c>
      <c r="SJ56" s="420">
        <v>27.799756997295759</v>
      </c>
      <c r="SK56" s="420">
        <v>46.078870107043628</v>
      </c>
      <c r="SL56" s="420">
        <v>72.955778266682955</v>
      </c>
      <c r="SM56" s="420">
        <v>112.6487075403375</v>
      </c>
      <c r="SN56" s="420">
        <v>171.49653187789337</v>
      </c>
      <c r="SO56" s="420">
        <v>259.04072199725039</v>
      </c>
      <c r="SP56" s="420">
        <v>389.66434968806379</v>
      </c>
      <c r="SQ56" s="420">
        <v>585.07658590166693</v>
      </c>
      <c r="SR56" s="420">
        <v>878.0810111872712</v>
      </c>
      <c r="SS56" s="420">
        <v>1315.4049624975478</v>
      </c>
      <c r="ST56" s="420">
        <v>1972.2205959762794</v>
      </c>
      <c r="SU56" s="420">
        <v>2642.1730628925006</v>
      </c>
      <c r="SV56" s="420">
        <v>2631.353133136919</v>
      </c>
      <c r="SW56" s="420">
        <v>2616.3728062687683</v>
      </c>
      <c r="SX56" s="420">
        <v>2595.5557509765158</v>
      </c>
      <c r="SY56" s="420">
        <v>2566.5315669922379</v>
      </c>
      <c r="SZ56" s="420">
        <v>2525.9436161985686</v>
      </c>
      <c r="TA56" s="420">
        <v>2469.0325880805917</v>
      </c>
      <c r="TB56" s="420">
        <v>2389.0426014554287</v>
      </c>
      <c r="TC56" s="420">
        <v>2276.3737764919156</v>
      </c>
      <c r="TD56" s="420">
        <v>2117.372487480648</v>
      </c>
      <c r="TE56" s="420">
        <v>1892.6036730962996</v>
      </c>
      <c r="TF56" s="420"/>
      <c r="TG56" s="420">
        <v>2.0676911723420526</v>
      </c>
      <c r="TH56" s="420">
        <v>2.0676911723420526</v>
      </c>
      <c r="TI56" s="420">
        <v>2.0676911723420526</v>
      </c>
      <c r="TJ56" s="420">
        <v>2.0676911723420526</v>
      </c>
      <c r="TK56" s="420">
        <v>2.0676911723420526</v>
      </c>
      <c r="TL56" s="420">
        <v>2.1775678998603785</v>
      </c>
      <c r="TM56" s="420">
        <v>3.0147089938222984</v>
      </c>
      <c r="TN56" s="420">
        <v>4.2250705145046465</v>
      </c>
      <c r="TO56" s="420">
        <v>5.9860382432572052</v>
      </c>
      <c r="TP56" s="420">
        <v>8.5624603795900729</v>
      </c>
      <c r="TQ56" s="420">
        <v>12.350732858835944</v>
      </c>
      <c r="TR56" s="420">
        <v>17.945410293268047</v>
      </c>
      <c r="TS56" s="420">
        <v>26.23995042702612</v>
      </c>
      <c r="TT56" s="420">
        <v>38.579213714945865</v>
      </c>
      <c r="TU56" s="420">
        <v>56.990479288396699</v>
      </c>
      <c r="TV56" s="420">
        <v>84.533632398081622</v>
      </c>
      <c r="TW56" s="420">
        <v>125.83230388268153</v>
      </c>
      <c r="TX56" s="420">
        <v>187.8798692491433</v>
      </c>
      <c r="TY56" s="420">
        <v>281.26308075992881</v>
      </c>
      <c r="TZ56" s="420">
        <v>376.79820415650687</v>
      </c>
      <c r="UA56" s="420">
        <v>376.79820415650687</v>
      </c>
      <c r="UB56" s="420">
        <v>376.79820415650687</v>
      </c>
      <c r="UC56" s="420">
        <v>376.79820415650687</v>
      </c>
      <c r="UD56" s="420">
        <v>376.79820415650687</v>
      </c>
      <c r="UE56" s="420">
        <v>376.79820415650687</v>
      </c>
      <c r="UF56" s="420">
        <v>376.79820415650687</v>
      </c>
      <c r="UG56" s="420">
        <v>376.79820415650687</v>
      </c>
      <c r="UH56" s="420">
        <v>376.79820415650687</v>
      </c>
      <c r="UI56" s="420">
        <v>376.79820415650687</v>
      </c>
      <c r="UJ56" s="420">
        <v>376.79820415650687</v>
      </c>
      <c r="UK56" s="420"/>
      <c r="UL56" s="420">
        <v>2.0676911723420526</v>
      </c>
      <c r="UM56" s="420">
        <v>2.0676911723420526</v>
      </c>
      <c r="UN56" s="420">
        <v>2.0676911723420526</v>
      </c>
      <c r="UO56" s="420">
        <v>2.0676911723420526</v>
      </c>
      <c r="UP56" s="420">
        <v>2.0676911723420526</v>
      </c>
      <c r="UQ56" s="420">
        <v>2.0676911723420526</v>
      </c>
      <c r="UR56" s="420">
        <v>2.0676911723420526</v>
      </c>
      <c r="US56" s="420">
        <v>2.0676911723420526</v>
      </c>
      <c r="UT56" s="420">
        <v>2.0676911723420526</v>
      </c>
      <c r="UU56" s="420">
        <v>2.0676911723420526</v>
      </c>
      <c r="UV56" s="420">
        <v>2.0676911723420526</v>
      </c>
      <c r="UW56" s="420">
        <v>2.0676911723420526</v>
      </c>
      <c r="UX56" s="420">
        <v>2.0676911723420526</v>
      </c>
      <c r="UY56" s="420">
        <v>2.0676911723420526</v>
      </c>
      <c r="UZ56" s="420">
        <v>2.0676911723420526</v>
      </c>
      <c r="VA56" s="420">
        <v>2.0676911723420526</v>
      </c>
      <c r="VB56" s="420">
        <v>2.0676911723420526</v>
      </c>
      <c r="VC56" s="420">
        <v>2.4748967390993646</v>
      </c>
      <c r="VD56" s="420">
        <v>3.2806222731901427</v>
      </c>
      <c r="VE56" s="420">
        <v>4.386636571839218</v>
      </c>
      <c r="VF56" s="420">
        <v>5.9116945091951152</v>
      </c>
      <c r="VG56" s="420">
        <v>8.023156127758206</v>
      </c>
      <c r="VH56" s="420">
        <v>10.957298596608178</v>
      </c>
      <c r="VI56" s="420">
        <v>15.048227388236151</v>
      </c>
      <c r="VJ56" s="420">
        <v>20.769057182622237</v>
      </c>
      <c r="VK56" s="420">
        <v>28.79060788720345</v>
      </c>
      <c r="VL56" s="420">
        <v>40.065113985430827</v>
      </c>
      <c r="VM56" s="420">
        <v>55.945668636400569</v>
      </c>
      <c r="VN56" s="420">
        <v>78.356736298957429</v>
      </c>
      <c r="VO56" s="420">
        <v>110.0376688179595</v>
      </c>
      <c r="VP56" s="420"/>
      <c r="VQ56" s="420">
        <v>0</v>
      </c>
      <c r="VR56" s="420">
        <v>0</v>
      </c>
      <c r="VS56" s="420">
        <v>0</v>
      </c>
      <c r="VT56" s="420">
        <v>0</v>
      </c>
      <c r="VU56" s="420">
        <v>0</v>
      </c>
      <c r="VV56" s="420">
        <v>0.10987672751832589</v>
      </c>
      <c r="VW56" s="420">
        <v>0.94701782148024582</v>
      </c>
      <c r="VX56" s="420">
        <v>2.157379342162594</v>
      </c>
      <c r="VY56" s="420">
        <v>3.9183470709151527</v>
      </c>
      <c r="VZ56" s="420">
        <v>6.4947692072480203</v>
      </c>
      <c r="WA56" s="420">
        <v>10.283041686493892</v>
      </c>
      <c r="WB56" s="420">
        <v>15.877719120925995</v>
      </c>
      <c r="WC56" s="420">
        <v>24.172259254684068</v>
      </c>
      <c r="WD56" s="420">
        <v>36.511522542603814</v>
      </c>
      <c r="WE56" s="420">
        <v>54.922788116054647</v>
      </c>
      <c r="WF56" s="420">
        <v>82.46594122573957</v>
      </c>
      <c r="WG56" s="420">
        <v>123.76461271033948</v>
      </c>
      <c r="WH56" s="420">
        <v>185.40497251004393</v>
      </c>
      <c r="WI56" s="420">
        <v>277.98245848673866</v>
      </c>
      <c r="WJ56" s="420">
        <v>372.41156758466764</v>
      </c>
      <c r="WK56" s="420">
        <v>370.88650964731175</v>
      </c>
      <c r="WL56" s="420">
        <v>368.77504802874864</v>
      </c>
      <c r="WM56" s="420">
        <v>365.84090555989872</v>
      </c>
      <c r="WN56" s="420">
        <v>361.7499767682707</v>
      </c>
      <c r="WO56" s="420">
        <v>356.02914697388462</v>
      </c>
      <c r="WP56" s="420">
        <v>348.00759626930341</v>
      </c>
      <c r="WQ56" s="420">
        <v>336.73309017107601</v>
      </c>
      <c r="WR56" s="420">
        <v>320.8525355201063</v>
      </c>
      <c r="WS56" s="420">
        <v>298.44146785754947</v>
      </c>
      <c r="WT56" s="420">
        <v>266.76053533854736</v>
      </c>
      <c r="WU56" s="420"/>
      <c r="WV56" s="420">
        <v>0</v>
      </c>
      <c r="WW56" s="420">
        <v>0</v>
      </c>
      <c r="WX56" s="420">
        <v>0</v>
      </c>
      <c r="WY56" s="420">
        <v>0</v>
      </c>
      <c r="WZ56" s="420">
        <v>0</v>
      </c>
      <c r="XA56" s="420">
        <v>0</v>
      </c>
      <c r="XB56" s="420">
        <v>0</v>
      </c>
      <c r="XC56" s="420">
        <v>0</v>
      </c>
      <c r="XD56" s="420">
        <v>0</v>
      </c>
      <c r="XE56" s="420">
        <v>0</v>
      </c>
      <c r="XF56" s="420">
        <v>0</v>
      </c>
      <c r="XG56" s="420">
        <v>0</v>
      </c>
      <c r="XH56" s="420">
        <v>0</v>
      </c>
      <c r="XI56" s="420">
        <v>0</v>
      </c>
      <c r="XJ56" s="420">
        <v>0</v>
      </c>
      <c r="XK56" s="420">
        <v>0</v>
      </c>
      <c r="XL56" s="420">
        <v>0</v>
      </c>
      <c r="XM56" s="420">
        <v>0</v>
      </c>
      <c r="XN56" s="420">
        <v>0</v>
      </c>
      <c r="XO56" s="420">
        <v>0</v>
      </c>
      <c r="XP56" s="420">
        <v>0</v>
      </c>
      <c r="XQ56" s="420">
        <v>0</v>
      </c>
      <c r="XR56" s="420">
        <v>0</v>
      </c>
      <c r="XS56" s="420">
        <v>0</v>
      </c>
      <c r="XT56" s="420">
        <v>0</v>
      </c>
      <c r="XU56" s="420">
        <v>0</v>
      </c>
      <c r="XV56" s="420">
        <v>0</v>
      </c>
      <c r="XW56" s="420">
        <v>0</v>
      </c>
      <c r="XX56" s="420">
        <v>0</v>
      </c>
      <c r="XY56" s="420">
        <v>0</v>
      </c>
      <c r="XZ56" s="420"/>
      <c r="YA56" s="420">
        <v>0</v>
      </c>
      <c r="YB56" s="420">
        <v>0</v>
      </c>
      <c r="YC56" s="420">
        <v>0</v>
      </c>
      <c r="YD56" s="420">
        <v>0</v>
      </c>
      <c r="YE56" s="420">
        <v>0</v>
      </c>
      <c r="YF56" s="420">
        <v>0</v>
      </c>
      <c r="YG56" s="420">
        <v>0</v>
      </c>
      <c r="YH56" s="420">
        <v>0</v>
      </c>
      <c r="YI56" s="420">
        <v>0</v>
      </c>
      <c r="YJ56" s="420">
        <v>0</v>
      </c>
      <c r="YK56" s="420">
        <v>0</v>
      </c>
      <c r="YL56" s="420">
        <v>0</v>
      </c>
      <c r="YM56" s="420">
        <v>0</v>
      </c>
      <c r="YN56" s="420">
        <v>0</v>
      </c>
      <c r="YO56" s="420">
        <v>0</v>
      </c>
      <c r="YP56" s="420">
        <v>0</v>
      </c>
      <c r="YQ56" s="420">
        <v>0</v>
      </c>
      <c r="YR56" s="420">
        <v>0</v>
      </c>
      <c r="YS56" s="420">
        <v>0</v>
      </c>
      <c r="YT56" s="420">
        <v>0</v>
      </c>
      <c r="YU56" s="420">
        <v>0</v>
      </c>
      <c r="YV56" s="420">
        <v>0</v>
      </c>
      <c r="YW56" s="420">
        <v>0</v>
      </c>
      <c r="YX56" s="420">
        <v>0</v>
      </c>
      <c r="YY56" s="420">
        <v>0</v>
      </c>
      <c r="YZ56" s="420">
        <v>0</v>
      </c>
      <c r="ZA56" s="420">
        <v>0</v>
      </c>
      <c r="ZB56" s="420">
        <v>0</v>
      </c>
      <c r="ZC56" s="420">
        <v>0</v>
      </c>
      <c r="ZD56" s="420">
        <v>0</v>
      </c>
      <c r="ZE56" s="420"/>
      <c r="ZF56" s="420">
        <v>0</v>
      </c>
      <c r="ZG56" s="420">
        <v>0</v>
      </c>
      <c r="ZH56" s="420">
        <v>0</v>
      </c>
      <c r="ZI56" s="420">
        <v>0</v>
      </c>
      <c r="ZJ56" s="420">
        <v>0</v>
      </c>
      <c r="ZK56" s="420">
        <v>0</v>
      </c>
      <c r="ZL56" s="420">
        <v>0</v>
      </c>
      <c r="ZM56" s="420">
        <v>0</v>
      </c>
      <c r="ZN56" s="420">
        <v>0</v>
      </c>
      <c r="ZO56" s="420">
        <v>0</v>
      </c>
      <c r="ZP56" s="420">
        <v>0</v>
      </c>
      <c r="ZQ56" s="420">
        <v>0</v>
      </c>
      <c r="ZR56" s="420">
        <v>0</v>
      </c>
      <c r="ZS56" s="420">
        <v>0</v>
      </c>
      <c r="ZT56" s="420">
        <v>0</v>
      </c>
      <c r="ZU56" s="420">
        <v>0</v>
      </c>
      <c r="ZV56" s="420">
        <v>0</v>
      </c>
      <c r="ZW56" s="420">
        <v>0</v>
      </c>
      <c r="ZX56" s="420">
        <v>0</v>
      </c>
      <c r="ZY56" s="420">
        <v>0</v>
      </c>
      <c r="ZZ56" s="420">
        <v>0</v>
      </c>
      <c r="AAA56" s="420">
        <v>0</v>
      </c>
      <c r="AAB56" s="420">
        <v>0</v>
      </c>
      <c r="AAC56" s="420">
        <v>0</v>
      </c>
      <c r="AAD56" s="420">
        <v>0</v>
      </c>
      <c r="AAE56" s="420">
        <v>0</v>
      </c>
      <c r="AAF56" s="420">
        <v>0</v>
      </c>
      <c r="AAG56" s="420">
        <v>0</v>
      </c>
      <c r="AAH56" s="420">
        <v>0</v>
      </c>
      <c r="AAI56" s="420">
        <v>0</v>
      </c>
      <c r="AAJ56" s="420"/>
      <c r="AAK56" s="420">
        <v>0</v>
      </c>
      <c r="AAL56" s="420">
        <v>0</v>
      </c>
      <c r="AAM56" s="420">
        <v>0</v>
      </c>
      <c r="AAN56" s="420">
        <v>0</v>
      </c>
      <c r="AAO56" s="420">
        <v>0</v>
      </c>
      <c r="AAP56" s="420">
        <v>1.6446401362559899</v>
      </c>
      <c r="AAQ56" s="420">
        <v>14.175008249097651</v>
      </c>
      <c r="AAR56" s="420">
        <v>32.29175763956362</v>
      </c>
      <c r="AAS56" s="420">
        <v>58.650007204968404</v>
      </c>
      <c r="AAT56" s="420">
        <v>97.214017519570461</v>
      </c>
      <c r="AAU56" s="420">
        <v>153.91706198731379</v>
      </c>
      <c r="AAV56" s="420">
        <v>237.65846260864288</v>
      </c>
      <c r="AAW56" s="420">
        <v>361.81153782185811</v>
      </c>
      <c r="AAX56" s="420">
        <v>546.50622352550897</v>
      </c>
      <c r="AAY56" s="420">
        <v>822.08693115365679</v>
      </c>
      <c r="AAZ56" s="420">
        <v>1234.354170143612</v>
      </c>
      <c r="ABA56" s="420">
        <v>1852.514669019914</v>
      </c>
      <c r="ABB56" s="420">
        <v>2775.1505358639297</v>
      </c>
      <c r="ABC56" s="420">
        <v>4160.8547936245559</v>
      </c>
      <c r="ABD56" s="420">
        <v>5574.2742352205732</v>
      </c>
      <c r="ABE56" s="420">
        <v>5551.4470947465088</v>
      </c>
      <c r="ABF56" s="420">
        <v>5519.8426357997887</v>
      </c>
      <c r="ABG56" s="420">
        <v>5475.9242503622609</v>
      </c>
      <c r="ABH56" s="420">
        <v>5414.6910316703925</v>
      </c>
      <c r="ABI56" s="420">
        <v>5329.0613764645868</v>
      </c>
      <c r="ABJ56" s="420">
        <v>5208.9944201424078</v>
      </c>
      <c r="ABK56" s="420">
        <v>5040.2370712077573</v>
      </c>
      <c r="ABL56" s="420">
        <v>4802.5361662491941</v>
      </c>
      <c r="ABM56" s="420">
        <v>4467.0862287904874</v>
      </c>
      <c r="ABN56" s="420">
        <v>3992.8845088122662</v>
      </c>
      <c r="ABQ56" s="344"/>
      <c r="ABR56" s="344"/>
      <c r="ABS56" s="344"/>
      <c r="ABT56" s="344"/>
      <c r="ABU56" s="344"/>
      <c r="ABV56" s="344"/>
      <c r="ABW56" s="344"/>
      <c r="ABX56" s="344"/>
      <c r="ABY56" s="344"/>
      <c r="ABZ56" s="344"/>
      <c r="ACA56" s="344"/>
    </row>
    <row r="57" spans="4:755" hidden="1" outlineLevel="1" x14ac:dyDescent="0.25">
      <c r="D57" s="431" t="b">
        <v>1</v>
      </c>
      <c r="E57" s="416"/>
      <c r="F57" s="417">
        <v>487</v>
      </c>
      <c r="G57" s="417">
        <v>22013840</v>
      </c>
      <c r="H57" s="417" t="s">
        <v>1756</v>
      </c>
      <c r="I57" s="417" t="s">
        <v>253</v>
      </c>
      <c r="J57" s="417">
        <v>11</v>
      </c>
      <c r="K57" s="417" t="s">
        <v>1775</v>
      </c>
      <c r="L57" s="417" t="s">
        <v>328</v>
      </c>
      <c r="M57" s="417" t="s">
        <v>253</v>
      </c>
      <c r="N57" s="417" t="s">
        <v>301</v>
      </c>
      <c r="O57" s="417" t="s">
        <v>1776</v>
      </c>
      <c r="P57" s="417" t="s">
        <v>1777</v>
      </c>
      <c r="Q57" s="417" t="s">
        <v>1778</v>
      </c>
      <c r="R57" s="417" t="s">
        <v>298</v>
      </c>
      <c r="S57" s="418"/>
      <c r="T57" s="417">
        <v>0.81881079364216602</v>
      </c>
      <c r="U57" s="417">
        <v>2190</v>
      </c>
      <c r="V57" s="418"/>
      <c r="W57" s="419">
        <v>8.25</v>
      </c>
      <c r="X57" s="417">
        <v>5.4066664277844598E-3</v>
      </c>
      <c r="Y57" s="417">
        <v>4.3154228688305945E-3</v>
      </c>
      <c r="Z57" s="417">
        <v>1.0912435589538654E-3</v>
      </c>
      <c r="AA57" s="420">
        <v>32.11014793067136</v>
      </c>
      <c r="AB57" s="420">
        <v>1380.9353180257901</v>
      </c>
      <c r="AC57" s="420">
        <v>1413.0454659564616</v>
      </c>
      <c r="AD57" s="420">
        <v>39.847106939566537</v>
      </c>
      <c r="AE57" s="420">
        <v>2.2063614664448683</v>
      </c>
      <c r="AF57" s="420">
        <v>1999.4408121404142</v>
      </c>
      <c r="AG57" s="418"/>
      <c r="AH57" s="419">
        <v>11.264967480580349</v>
      </c>
      <c r="AI57" s="417">
        <v>1.2510009518726927E-2</v>
      </c>
      <c r="AJ57" s="417">
        <v>9.9850771057324091E-3</v>
      </c>
      <c r="AK57" s="417">
        <v>2.5249324129945176E-3</v>
      </c>
      <c r="AL57" s="420">
        <v>74.296844761150922</v>
      </c>
      <c r="AM57" s="420">
        <v>3195.2246738343711</v>
      </c>
      <c r="AN57" s="420">
        <v>3269.5215185955221</v>
      </c>
      <c r="AO57" s="420">
        <v>92.198713156412964</v>
      </c>
      <c r="AP57" s="420">
        <v>5.105105579499968</v>
      </c>
      <c r="AQ57" s="420">
        <v>4626.3300919523372</v>
      </c>
      <c r="AR57" s="418"/>
      <c r="AS57" s="417">
        <v>5.1679359468684138E-3</v>
      </c>
      <c r="AT57" s="421">
        <v>5.7966599097906909E-6</v>
      </c>
      <c r="AU57" s="417">
        <v>5.1621392869586231E-3</v>
      </c>
      <c r="AV57" s="420">
        <v>28.426835870726663</v>
      </c>
      <c r="AW57" s="420">
        <v>1.8549311711330212</v>
      </c>
      <c r="AX57" s="420">
        <v>30.281767041859684</v>
      </c>
      <c r="AY57" s="420">
        <v>14.702694761994456</v>
      </c>
      <c r="AZ57" s="420">
        <v>2.0677491389411502</v>
      </c>
      <c r="BA57" s="420">
        <v>2.6857341099632239</v>
      </c>
      <c r="BB57" s="418"/>
      <c r="BC57" s="420">
        <v>3454.5397465028873</v>
      </c>
      <c r="BD57" s="420">
        <v>7993.1554292837718</v>
      </c>
      <c r="BE57" s="420">
        <v>49.737945052758512</v>
      </c>
      <c r="BF57" s="420">
        <v>7943.4174842310131</v>
      </c>
      <c r="BG57" s="420"/>
      <c r="BH57" s="422">
        <v>3.1148448676739274E-2</v>
      </c>
      <c r="BI57" s="420"/>
      <c r="BJ57" s="423">
        <v>8.5110187627627862</v>
      </c>
      <c r="BK57" s="423">
        <v>8.7802958036485084</v>
      </c>
      <c r="BL57" s="423">
        <v>9.0580924033284624</v>
      </c>
      <c r="BM57" s="423">
        <v>9.3446781090384974</v>
      </c>
      <c r="BN57" s="423">
        <v>9.6403309961218593</v>
      </c>
      <c r="BO57" s="423">
        <v>9.9453379378468867</v>
      </c>
      <c r="BP57" s="423">
        <v>10.259994883761383</v>
      </c>
      <c r="BQ57" s="423">
        <v>10.584607146853736</v>
      </c>
      <c r="BR57" s="423">
        <v>10.919489699799422</v>
      </c>
      <c r="BS57" s="423">
        <v>11.264967480580349</v>
      </c>
      <c r="BT57" s="423">
        <v>11.621375707773574</v>
      </c>
      <c r="BU57" s="423">
        <v>11.98906020581534</v>
      </c>
      <c r="BV57" s="423">
        <v>12.368377740556003</v>
      </c>
      <c r="BW57" s="423">
        <v>12.759696365431486</v>
      </c>
      <c r="BX57" s="423">
        <v>13.163395778587091</v>
      </c>
      <c r="BY57" s="423">
        <v>13.579867691300267</v>
      </c>
      <c r="BZ57" s="423">
        <v>14.009516208059726</v>
      </c>
      <c r="CA57" s="423">
        <v>14.452758218669782</v>
      </c>
      <c r="CB57" s="423">
        <v>14.910023802760314</v>
      </c>
      <c r="CC57" s="423">
        <v>15.381756647094882</v>
      </c>
      <c r="CD57" s="423">
        <v>15.868414476081909</v>
      </c>
      <c r="CE57" s="423">
        <v>16.370469495906637</v>
      </c>
      <c r="CF57" s="423">
        <v>16.888408852714818</v>
      </c>
      <c r="CG57" s="423">
        <v>17.422735105292723</v>
      </c>
      <c r="CH57" s="423">
        <v>17.97396671270209</v>
      </c>
      <c r="CI57" s="423">
        <v>18.542638537343183</v>
      </c>
      <c r="CJ57" s="423">
        <v>19.129302363934077</v>
      </c>
      <c r="CK57" s="423">
        <v>19.734527434909751</v>
      </c>
      <c r="CL57" s="423">
        <v>20.358901002760472</v>
      </c>
      <c r="CM57" s="423">
        <v>21.00302889984539</v>
      </c>
      <c r="CN57" s="420"/>
      <c r="CO57" s="417">
        <v>5.8713068150182133E-3</v>
      </c>
      <c r="CP57" s="417">
        <v>6.378100140687913E-3</v>
      </c>
      <c r="CQ57" s="417">
        <v>6.9309788957838767E-3</v>
      </c>
      <c r="CR57" s="417">
        <v>7.5342487525085211E-3</v>
      </c>
      <c r="CS57" s="417">
        <v>8.1926243652117609E-3</v>
      </c>
      <c r="CT57" s="417">
        <v>8.911268630304385E-3</v>
      </c>
      <c r="CU57" s="417">
        <v>9.6958357409089417E-3</v>
      </c>
      <c r="CV57" s="417">
        <v>1.0552518404700137E-2</v>
      </c>
      <c r="CW57" s="417">
        <v>1.1488099629268767E-2</v>
      </c>
      <c r="CX57" s="417">
        <v>1.2510009518726927E-2</v>
      </c>
      <c r="CY57" s="417">
        <v>1.362638756849887E-2</v>
      </c>
      <c r="CZ57" s="417">
        <v>1.484615099268813E-2</v>
      </c>
      <c r="DA57" s="417">
        <v>1.6179069670488343E-2</v>
      </c>
      <c r="DB57" s="417">
        <v>1.7635848355266583E-2</v>
      </c>
      <c r="DC57" s="417">
        <v>1.9228216852689519E-2</v>
      </c>
      <c r="DD57" s="417">
        <v>2.0969028943131018E-2</v>
      </c>
      <c r="DE57" s="417">
        <v>2.2872370899192453E-2</v>
      </c>
      <c r="DF57" s="417">
        <v>2.4953680532142791E-2</v>
      </c>
      <c r="DG57" s="417">
        <v>2.7229877792164851E-2</v>
      </c>
      <c r="DH57" s="417">
        <v>2.9719508047270214E-2</v>
      </c>
      <c r="DI57" s="417">
        <v>3.2442899275487554E-2</v>
      </c>
      <c r="DJ57" s="417">
        <v>3.5422334525392229E-2</v>
      </c>
      <c r="DK57" s="417">
        <v>3.8682241132278375E-2</v>
      </c>
      <c r="DL57" s="417">
        <v>4.2249398322427356E-2</v>
      </c>
      <c r="DM57" s="417">
        <v>4.6153164997264053E-2</v>
      </c>
      <c r="DN57" s="417">
        <v>5.0425729664100291E-2</v>
      </c>
      <c r="DO57" s="417">
        <v>5.510238467216675E-2</v>
      </c>
      <c r="DP57" s="417">
        <v>6.022182712340314E-2</v>
      </c>
      <c r="DQ57" s="417">
        <v>6.5826489058844334E-2</v>
      </c>
      <c r="DR57" s="417">
        <v>7.1962899775426664E-2</v>
      </c>
      <c r="DS57" s="424"/>
      <c r="DT57" s="425">
        <v>4.6862835053490008E-3</v>
      </c>
      <c r="DU57" s="425">
        <v>5.0907892274195841E-3</v>
      </c>
      <c r="DV57" s="425">
        <v>5.5320788196849269E-3</v>
      </c>
      <c r="DW57" s="425">
        <v>6.0135889277262078E-3</v>
      </c>
      <c r="DX57" s="425">
        <v>6.5390826331894044E-3</v>
      </c>
      <c r="DY57" s="425">
        <v>7.1126807897536051E-3</v>
      </c>
      <c r="DZ57" s="425">
        <v>7.7388963879336812E-3</v>
      </c>
      <c r="EA57" s="425">
        <v>8.4226722428036895E-3</v>
      </c>
      <c r="EB57" s="425">
        <v>9.1694223273666945E-3</v>
      </c>
      <c r="EC57" s="425">
        <v>9.9850771057324091E-3</v>
      </c>
      <c r="ED57" s="425">
        <v>1.0876133254765157E-2</v>
      </c>
      <c r="EE57" s="425">
        <v>1.184970820073542E-2</v>
      </c>
      <c r="EF57" s="425">
        <v>1.2913599939073638E-2</v>
      </c>
      <c r="EG57" s="425">
        <v>1.4076352650949914E-2</v>
      </c>
      <c r="EH57" s="425">
        <v>1.5347328680481004E-2</v>
      </c>
      <c r="EI57" s="425">
        <v>1.673678749133399E-2</v>
      </c>
      <c r="EJ57" s="425">
        <v>1.8255972281833059E-2</v>
      </c>
      <c r="EK57" s="425">
        <v>1.991720500390276E-2</v>
      </c>
      <c r="EL57" s="425">
        <v>2.1733990603878112E-2</v>
      </c>
      <c r="EM57" s="425">
        <v>2.3721131383010071E-2</v>
      </c>
      <c r="EN57" s="425">
        <v>2.5894852463087464E-2</v>
      </c>
      <c r="EO57" s="425">
        <v>2.8272939438744846E-2</v>
      </c>
      <c r="EP57" s="425">
        <v>3.0874889403572501E-2</v>
      </c>
      <c r="EQ57" s="425">
        <v>3.3722076652997618E-2</v>
      </c>
      <c r="ER57" s="425">
        <v>3.6837934494087274E-2</v>
      </c>
      <c r="ES57" s="425">
        <v>4.0248154732027634E-2</v>
      </c>
      <c r="ET57" s="425">
        <v>4.398090655628082E-2</v>
      </c>
      <c r="EU57" s="425">
        <v>4.8067076717657066E-2</v>
      </c>
      <c r="EV57" s="425">
        <v>5.2540533072200135E-2</v>
      </c>
      <c r="EW57" s="425">
        <v>5.7438413770515721E-2</v>
      </c>
      <c r="EX57" s="420"/>
      <c r="EY57" s="420">
        <v>3751.4174449828429</v>
      </c>
      <c r="EZ57" s="420">
        <v>4075.2283754651544</v>
      </c>
      <c r="FA57" s="420">
        <v>4428.485166870114</v>
      </c>
      <c r="FB57" s="420">
        <v>4813.9388888184003</v>
      </c>
      <c r="FC57" s="420">
        <v>5234.6019263092358</v>
      </c>
      <c r="FD57" s="420">
        <v>5693.7730644806315</v>
      </c>
      <c r="FE57" s="420">
        <v>6195.0649979822419</v>
      </c>
      <c r="FF57" s="420">
        <v>6742.4345003799372</v>
      </c>
      <c r="FG57" s="420">
        <v>7340.215511937291</v>
      </c>
      <c r="FH57" s="420">
        <v>7993.1554292837718</v>
      </c>
      <c r="FI57" s="420">
        <v>8706.4549080978995</v>
      </c>
      <c r="FJ57" s="420">
        <v>9485.8115202495737</v>
      </c>
      <c r="FK57" s="420">
        <v>10337.467640119319</v>
      </c>
      <c r="FL57" s="420">
        <v>11268.262971335398</v>
      </c>
      <c r="FM57" s="420">
        <v>12285.69216525756</v>
      </c>
      <c r="FN57" s="420">
        <v>13397.968026538561</v>
      </c>
      <c r="FO57" s="420">
        <v>14614.090849395046</v>
      </c>
      <c r="FP57" s="420">
        <v>15943.924481234719</v>
      </c>
      <c r="FQ57" s="420">
        <v>17398.279768481385</v>
      </c>
      <c r="FR57" s="420">
        <v>18989.006103318708</v>
      </c>
      <c r="FS57" s="420">
        <v>20729.091860192264</v>
      </c>
      <c r="FT57" s="420">
        <v>22632.774587877175</v>
      </c>
      <c r="FU57" s="420">
        <v>24715.661907409936</v>
      </c>
      <c r="FV57" s="420">
        <v>26994.864158924305</v>
      </c>
      <c r="FW57" s="420">
        <v>29489.139942241392</v>
      </c>
      <c r="FX57" s="420">
        <v>32219.055807818175</v>
      </c>
      <c r="FY57" s="420">
        <v>35207.161477334659</v>
      </c>
      <c r="FZ57" s="420">
        <v>38478.182107874512</v>
      </c>
      <c r="GA57" s="420">
        <v>42059.229261476547</v>
      </c>
      <c r="GB57" s="420">
        <v>45980.032404123267</v>
      </c>
      <c r="GC57" s="420"/>
      <c r="GD57" s="420">
        <v>35.542062013622299</v>
      </c>
      <c r="GE57" s="420">
        <v>35.542062013622299</v>
      </c>
      <c r="GF57" s="420">
        <v>35.542062013622299</v>
      </c>
      <c r="GG57" s="420">
        <v>35.542062013622299</v>
      </c>
      <c r="GH57" s="420">
        <v>35.542062013622299</v>
      </c>
      <c r="GI57" s="420">
        <v>35.542062013622299</v>
      </c>
      <c r="GJ57" s="420">
        <v>35.542062013622299</v>
      </c>
      <c r="GK57" s="420">
        <v>35.542062013622299</v>
      </c>
      <c r="GL57" s="420">
        <v>35.542062013622299</v>
      </c>
      <c r="GM57" s="420">
        <v>35.542062013622299</v>
      </c>
      <c r="GN57" s="420">
        <v>35.542062013622299</v>
      </c>
      <c r="GO57" s="420">
        <v>35.542062013622299</v>
      </c>
      <c r="GP57" s="420">
        <v>35.542062013622299</v>
      </c>
      <c r="GQ57" s="420">
        <v>35.542062013622299</v>
      </c>
      <c r="GR57" s="420">
        <v>35.542062013622299</v>
      </c>
      <c r="GS57" s="420">
        <v>35.542062013622299</v>
      </c>
      <c r="GT57" s="420">
        <v>35.542062013622299</v>
      </c>
      <c r="GU57" s="420">
        <v>42.54162060320958</v>
      </c>
      <c r="GV57" s="420">
        <v>56.39143883606318</v>
      </c>
      <c r="GW57" s="420">
        <v>75.402995937219799</v>
      </c>
      <c r="GX57" s="420">
        <v>101.61759921497827</v>
      </c>
      <c r="GY57" s="420">
        <v>137.91204240368191</v>
      </c>
      <c r="GZ57" s="420">
        <v>188.34775300670466</v>
      </c>
      <c r="HA57" s="420">
        <v>258.66775376419753</v>
      </c>
      <c r="HB57" s="420">
        <v>357.00453153896473</v>
      </c>
      <c r="HC57" s="420">
        <v>494.88897792111402</v>
      </c>
      <c r="HD57" s="420">
        <v>688.68929020966038</v>
      </c>
      <c r="HE57" s="420">
        <v>961.6641259904618</v>
      </c>
      <c r="HF57" s="420">
        <v>1346.8935873862147</v>
      </c>
      <c r="HG57" s="420">
        <v>1891.465080122405</v>
      </c>
      <c r="HH57" s="420"/>
      <c r="HI57" s="420">
        <v>34.869643410542125</v>
      </c>
      <c r="HJ57" s="420">
        <v>37.879484848864294</v>
      </c>
      <c r="HK57" s="420">
        <v>41.163027277638037</v>
      </c>
      <c r="HL57" s="420">
        <v>44.745842049046288</v>
      </c>
      <c r="HM57" s="420">
        <v>48.655929456918862</v>
      </c>
      <c r="HN57" s="420">
        <v>52.923951901038606</v>
      </c>
      <c r="HO57" s="420">
        <v>57.583489588362717</v>
      </c>
      <c r="HP57" s="420">
        <v>62.671320959392787</v>
      </c>
      <c r="HQ57" s="420">
        <v>68.227730241029903</v>
      </c>
      <c r="HR57" s="420">
        <v>74.296844761150922</v>
      </c>
      <c r="HS57" s="420">
        <v>80.927004916864632</v>
      </c>
      <c r="HT57" s="420">
        <v>88.171169970189197</v>
      </c>
      <c r="HU57" s="420">
        <v>96.087363154176401</v>
      </c>
      <c r="HV57" s="420">
        <v>104.73915991198868</v>
      </c>
      <c r="HW57" s="420">
        <v>114.19622346405693</v>
      </c>
      <c r="HX57" s="420">
        <v>124.53489230745431</v>
      </c>
      <c r="HY57" s="420">
        <v>135.8388247005667</v>
      </c>
      <c r="HZ57" s="420">
        <v>148.19970567893188</v>
      </c>
      <c r="IA57" s="420">
        <v>161.71802268903966</v>
      </c>
      <c r="IB57" s="420">
        <v>176.50391652064175</v>
      </c>
      <c r="IC57" s="420">
        <v>192.67811486987966</v>
      </c>
      <c r="ID57" s="420">
        <v>210.37295658096696</v>
      </c>
      <c r="IE57" s="420">
        <v>229.73351539949599</v>
      </c>
      <c r="IF57" s="420">
        <v>250.91883293249919</v>
      </c>
      <c r="IG57" s="420">
        <v>274.10327145670033</v>
      </c>
      <c r="IH57" s="420">
        <v>299.47799825516682</v>
      </c>
      <c r="II57" s="420">
        <v>327.25261430287162</v>
      </c>
      <c r="IJ57" s="420">
        <v>357.65694137342871</v>
      </c>
      <c r="IK57" s="420">
        <v>390.94298301335397</v>
      </c>
      <c r="IL57" s="420">
        <v>427.38707633863038</v>
      </c>
      <c r="IM57" s="420"/>
      <c r="IN57" s="420">
        <v>14.213417935363331</v>
      </c>
      <c r="IO57" s="420">
        <v>14.213417935363331</v>
      </c>
      <c r="IP57" s="420">
        <v>14.213417935363331</v>
      </c>
      <c r="IQ57" s="420">
        <v>14.213417935363331</v>
      </c>
      <c r="IR57" s="420">
        <v>14.213417935363331</v>
      </c>
      <c r="IS57" s="420">
        <v>14.213417935363331</v>
      </c>
      <c r="IT57" s="420">
        <v>14.213417935363331</v>
      </c>
      <c r="IU57" s="420">
        <v>14.213417935363331</v>
      </c>
      <c r="IV57" s="420">
        <v>14.213417935363331</v>
      </c>
      <c r="IW57" s="420">
        <v>14.213417935363331</v>
      </c>
      <c r="IX57" s="420">
        <v>14.213417935363331</v>
      </c>
      <c r="IY57" s="420">
        <v>14.213417935363331</v>
      </c>
      <c r="IZ57" s="420">
        <v>14.213417935363331</v>
      </c>
      <c r="JA57" s="420">
        <v>14.213417935363331</v>
      </c>
      <c r="JB57" s="420">
        <v>14.213417935363331</v>
      </c>
      <c r="JC57" s="420">
        <v>14.213417935363331</v>
      </c>
      <c r="JD57" s="420">
        <v>14.213417935363331</v>
      </c>
      <c r="JE57" s="420">
        <v>17.012570431319681</v>
      </c>
      <c r="JF57" s="420">
        <v>22.551170155694564</v>
      </c>
      <c r="JG57" s="420">
        <v>30.153970650983659</v>
      </c>
      <c r="JH57" s="420">
        <v>40.637299171813979</v>
      </c>
      <c r="JI57" s="420">
        <v>55.151597458014365</v>
      </c>
      <c r="JJ57" s="420">
        <v>75.321047204431551</v>
      </c>
      <c r="JK57" s="420">
        <v>103.44230701198676</v>
      </c>
      <c r="JL57" s="420">
        <v>142.76759208953834</v>
      </c>
      <c r="JM57" s="420">
        <v>197.90815378414524</v>
      </c>
      <c r="JN57" s="420">
        <v>275.40970204843245</v>
      </c>
      <c r="JO57" s="420">
        <v>384.57347046745787</v>
      </c>
      <c r="JP57" s="420">
        <v>538.62832901039121</v>
      </c>
      <c r="JQ57" s="420">
        <v>756.40472642305497</v>
      </c>
      <c r="JR57" s="420"/>
      <c r="JS57" s="420">
        <v>20.656225475178793</v>
      </c>
      <c r="JT57" s="420">
        <v>23.666066913500963</v>
      </c>
      <c r="JU57" s="420">
        <v>26.949609342274705</v>
      </c>
      <c r="JV57" s="420">
        <v>30.532424113682957</v>
      </c>
      <c r="JW57" s="420">
        <v>34.442511521555531</v>
      </c>
      <c r="JX57" s="420">
        <v>38.710533965675275</v>
      </c>
      <c r="JY57" s="420">
        <v>43.370071652999385</v>
      </c>
      <c r="JZ57" s="420">
        <v>48.457903024029456</v>
      </c>
      <c r="KA57" s="420">
        <v>54.014312305666571</v>
      </c>
      <c r="KB57" s="420">
        <v>60.083426825787591</v>
      </c>
      <c r="KC57" s="420">
        <v>66.713586981501294</v>
      </c>
      <c r="KD57" s="420">
        <v>73.957752034825859</v>
      </c>
      <c r="KE57" s="420">
        <v>81.873945218813077</v>
      </c>
      <c r="KF57" s="420">
        <v>90.525741976625341</v>
      </c>
      <c r="KG57" s="420">
        <v>99.982805528693603</v>
      </c>
      <c r="KH57" s="420">
        <v>110.32147437209099</v>
      </c>
      <c r="KI57" s="420">
        <v>121.62540676520337</v>
      </c>
      <c r="KJ57" s="420">
        <v>131.18713524761219</v>
      </c>
      <c r="KK57" s="420">
        <v>139.16685253334509</v>
      </c>
      <c r="KL57" s="420">
        <v>146.34994586965809</v>
      </c>
      <c r="KM57" s="420">
        <v>152.04081569806567</v>
      </c>
      <c r="KN57" s="420">
        <v>155.22135912295261</v>
      </c>
      <c r="KO57" s="420">
        <v>154.41246819506443</v>
      </c>
      <c r="KP57" s="420">
        <v>147.47652592051242</v>
      </c>
      <c r="KQ57" s="420">
        <v>131.33567936716199</v>
      </c>
      <c r="KR57" s="420">
        <v>101.56984447102158</v>
      </c>
      <c r="KS57" s="420">
        <v>51.84291225443917</v>
      </c>
      <c r="KT57" s="420">
        <v>-26.916529094029158</v>
      </c>
      <c r="KU57" s="420">
        <v>-147.68534599703725</v>
      </c>
      <c r="KV57" s="420">
        <v>-329.01765008442459</v>
      </c>
      <c r="KW57" s="420"/>
      <c r="KX57" s="420">
        <v>1499.6107217116803</v>
      </c>
      <c r="KY57" s="420">
        <v>1629.0525527742668</v>
      </c>
      <c r="KZ57" s="420">
        <v>1770.2652222991767</v>
      </c>
      <c r="LA57" s="420">
        <v>1924.3484568723866</v>
      </c>
      <c r="LB57" s="420">
        <v>2092.5064426206095</v>
      </c>
      <c r="LC57" s="420">
        <v>2276.0578527211537</v>
      </c>
      <c r="LD57" s="420">
        <v>2476.446844138778</v>
      </c>
      <c r="LE57" s="420">
        <v>2695.2551176971806</v>
      </c>
      <c r="LF57" s="420">
        <v>2934.2151447573424</v>
      </c>
      <c r="LG57" s="420">
        <v>3195.2246738343711</v>
      </c>
      <c r="LH57" s="420">
        <v>3480.36264152485</v>
      </c>
      <c r="LI57" s="420">
        <v>3791.9066242353342</v>
      </c>
      <c r="LJ57" s="420">
        <v>4132.3519805035639</v>
      </c>
      <c r="LK57" s="420">
        <v>4504.4328483039726</v>
      </c>
      <c r="LL57" s="420">
        <v>4911.1451777539214</v>
      </c>
      <c r="LM57" s="420">
        <v>5355.7719972268769</v>
      </c>
      <c r="LN57" s="420">
        <v>5841.9111301865787</v>
      </c>
      <c r="LO57" s="420">
        <v>6373.5056012488831</v>
      </c>
      <c r="LP57" s="420">
        <v>6954.8769932409959</v>
      </c>
      <c r="LQ57" s="420">
        <v>7590.7620425632231</v>
      </c>
      <c r="LR57" s="420">
        <v>8286.3527881879891</v>
      </c>
      <c r="LS57" s="420">
        <v>9047.3406203983504</v>
      </c>
      <c r="LT57" s="420">
        <v>9879.9646091432005</v>
      </c>
      <c r="LU57" s="420">
        <v>10791.064528959238</v>
      </c>
      <c r="LV57" s="420">
        <v>11788.139038107927</v>
      </c>
      <c r="LW57" s="420">
        <v>12879.409514248842</v>
      </c>
      <c r="LX57" s="420">
        <v>14073.890098009862</v>
      </c>
      <c r="LY57" s="420">
        <v>15381.464549650262</v>
      </c>
      <c r="LZ57" s="420">
        <v>16812.970583104045</v>
      </c>
      <c r="MA57" s="420">
        <v>18380.29240656503</v>
      </c>
      <c r="MB57" s="420"/>
      <c r="MC57" s="426">
        <v>1.8549311711330212</v>
      </c>
      <c r="MD57" s="426">
        <v>1.8549311711330212</v>
      </c>
      <c r="ME57" s="426">
        <v>1.8549311711330212</v>
      </c>
      <c r="MF57" s="426">
        <v>1.8549311711330212</v>
      </c>
      <c r="MG57" s="426">
        <v>1.8549311711330212</v>
      </c>
      <c r="MH57" s="426">
        <v>1.8549311711330212</v>
      </c>
      <c r="MI57" s="426">
        <v>1.8549311711330212</v>
      </c>
      <c r="MJ57" s="426">
        <v>1.8549311711330212</v>
      </c>
      <c r="MK57" s="426">
        <v>1.8549311711330212</v>
      </c>
      <c r="ML57" s="426">
        <v>1.8549311711330212</v>
      </c>
      <c r="MM57" s="426">
        <v>1.8549311711330212</v>
      </c>
      <c r="MN57" s="426">
        <v>1.8549311711330212</v>
      </c>
      <c r="MO57" s="426">
        <v>1.8549311711330212</v>
      </c>
      <c r="MP57" s="426">
        <v>1.8549311711330212</v>
      </c>
      <c r="MQ57" s="426">
        <v>1.8549311711330212</v>
      </c>
      <c r="MR57" s="426">
        <v>1.8549311711330212</v>
      </c>
      <c r="MS57" s="426">
        <v>1.8549311711330212</v>
      </c>
      <c r="MT57" s="426">
        <v>2.2202363525549949</v>
      </c>
      <c r="MU57" s="426">
        <v>2.9430548413866262</v>
      </c>
      <c r="MV57" s="426">
        <v>3.9352631681065153</v>
      </c>
      <c r="MW57" s="426">
        <v>5.303396641627633</v>
      </c>
      <c r="MX57" s="426">
        <v>7.1975943948091903</v>
      </c>
      <c r="MY57" s="426">
        <v>9.8298212954300421</v>
      </c>
      <c r="MZ57" s="426">
        <v>13.499804238715029</v>
      </c>
      <c r="NA57" s="426">
        <v>18.631975644338166</v>
      </c>
      <c r="NB57" s="426">
        <v>25.828129809806679</v>
      </c>
      <c r="NC57" s="426">
        <v>35.94251878649456</v>
      </c>
      <c r="ND57" s="426">
        <v>50.189005994542768</v>
      </c>
      <c r="NE57" s="426">
        <v>70.294033544938969</v>
      </c>
      <c r="NF57" s="426">
        <v>98.715081158879855</v>
      </c>
      <c r="NG57" s="420"/>
      <c r="NH57" s="420">
        <v>1497.7557905405472</v>
      </c>
      <c r="NI57" s="420">
        <v>1627.1976216031337</v>
      </c>
      <c r="NJ57" s="420">
        <v>1768.4102911280436</v>
      </c>
      <c r="NK57" s="420">
        <v>1922.4935257012535</v>
      </c>
      <c r="NL57" s="420">
        <v>2090.6515114494764</v>
      </c>
      <c r="NM57" s="420">
        <v>2274.2029215500206</v>
      </c>
      <c r="NN57" s="420">
        <v>2474.5919129676449</v>
      </c>
      <c r="NO57" s="420">
        <v>2693.4001865260475</v>
      </c>
      <c r="NP57" s="420">
        <v>2932.3602135862093</v>
      </c>
      <c r="NQ57" s="420">
        <v>3193.369742663238</v>
      </c>
      <c r="NR57" s="420">
        <v>3478.5077103537169</v>
      </c>
      <c r="NS57" s="420">
        <v>3790.0516930642011</v>
      </c>
      <c r="NT57" s="420">
        <v>4130.4970493324308</v>
      </c>
      <c r="NU57" s="420">
        <v>4502.5779171328395</v>
      </c>
      <c r="NV57" s="420">
        <v>4909.2902465827883</v>
      </c>
      <c r="NW57" s="420">
        <v>5353.9170660557438</v>
      </c>
      <c r="NX57" s="420">
        <v>5840.0561990154456</v>
      </c>
      <c r="NY57" s="420">
        <v>6371.2853648963282</v>
      </c>
      <c r="NZ57" s="420">
        <v>6951.9339383996094</v>
      </c>
      <c r="OA57" s="420">
        <v>7586.8267793951163</v>
      </c>
      <c r="OB57" s="420">
        <v>8281.0493915463612</v>
      </c>
      <c r="OC57" s="420">
        <v>9040.1430260035413</v>
      </c>
      <c r="OD57" s="420">
        <v>9870.13478784777</v>
      </c>
      <c r="OE57" s="420">
        <v>10777.564724720523</v>
      </c>
      <c r="OF57" s="420">
        <v>11769.507062463588</v>
      </c>
      <c r="OG57" s="420">
        <v>12853.581384439036</v>
      </c>
      <c r="OH57" s="420">
        <v>14037.947579223368</v>
      </c>
      <c r="OI57" s="420">
        <v>15331.275543655718</v>
      </c>
      <c r="OJ57" s="420">
        <v>16742.676549559106</v>
      </c>
      <c r="OK57" s="420">
        <v>18281.57732540615</v>
      </c>
      <c r="OL57" s="420"/>
      <c r="OM57" s="420">
        <v>1518.4120160157261</v>
      </c>
      <c r="ON57" s="420">
        <v>1650.8636885166347</v>
      </c>
      <c r="OO57" s="420">
        <v>1795.3599004703183</v>
      </c>
      <c r="OP57" s="420">
        <v>1953.0259498149364</v>
      </c>
      <c r="OQ57" s="420">
        <v>2125.0940229710318</v>
      </c>
      <c r="OR57" s="420">
        <v>2312.9134555156961</v>
      </c>
      <c r="OS57" s="420">
        <v>2517.9619846206442</v>
      </c>
      <c r="OT57" s="420">
        <v>2741.8580895500768</v>
      </c>
      <c r="OU57" s="420">
        <v>2986.3745258918757</v>
      </c>
      <c r="OV57" s="420">
        <v>3253.4531694890256</v>
      </c>
      <c r="OW57" s="420">
        <v>3545.221297335218</v>
      </c>
      <c r="OX57" s="420">
        <v>3864.0094450990268</v>
      </c>
      <c r="OY57" s="420">
        <v>4212.3709945512437</v>
      </c>
      <c r="OZ57" s="420">
        <v>4593.1036591094653</v>
      </c>
      <c r="PA57" s="420">
        <v>5009.2730521114818</v>
      </c>
      <c r="PB57" s="420">
        <v>5464.2385404278348</v>
      </c>
      <c r="PC57" s="420">
        <v>5961.6816057806491</v>
      </c>
      <c r="PD57" s="420">
        <v>6502.4725001439401</v>
      </c>
      <c r="PE57" s="420">
        <v>7091.1007909329546</v>
      </c>
      <c r="PF57" s="420">
        <v>7733.1767252647742</v>
      </c>
      <c r="PG57" s="420">
        <v>8433.090207244426</v>
      </c>
      <c r="PH57" s="420">
        <v>9195.3643851264933</v>
      </c>
      <c r="PI57" s="420">
        <v>10024.547256042835</v>
      </c>
      <c r="PJ57" s="420">
        <v>10925.041250641036</v>
      </c>
      <c r="PK57" s="420">
        <v>11900.842741830751</v>
      </c>
      <c r="PL57" s="420">
        <v>12955.151228910057</v>
      </c>
      <c r="PM57" s="420">
        <v>14089.790491477806</v>
      </c>
      <c r="PN57" s="420">
        <v>15304.359014561689</v>
      </c>
      <c r="PO57" s="420">
        <v>16594.991203562069</v>
      </c>
      <c r="PP57" s="420">
        <v>17952.559675321725</v>
      </c>
      <c r="PQ57" s="420"/>
      <c r="PR57" s="420">
        <v>43.271504476540507</v>
      </c>
      <c r="PS57" s="420">
        <v>47.006568977735249</v>
      </c>
      <c r="PT57" s="420">
        <v>51.081282883832657</v>
      </c>
      <c r="PU57" s="420">
        <v>55.52737897934751</v>
      </c>
      <c r="PV57" s="420">
        <v>60.379604245358415</v>
      </c>
      <c r="PW57" s="420">
        <v>65.67600920489032</v>
      </c>
      <c r="PX57" s="420">
        <v>71.45826523549529</v>
      </c>
      <c r="PY57" s="420">
        <v>77.772012564521688</v>
      </c>
      <c r="PZ57" s="420">
        <v>84.66724192700957</v>
      </c>
      <c r="QA57" s="420">
        <v>92.198713156412964</v>
      </c>
      <c r="QB57" s="420">
        <v>100.42641429692436</v>
      </c>
      <c r="QC57" s="420">
        <v>109.41606517585947</v>
      </c>
      <c r="QD57" s="420">
        <v>119.23966975836289</v>
      </c>
      <c r="QE57" s="420">
        <v>129.97612202797805</v>
      </c>
      <c r="QF57" s="420">
        <v>141.71187059902698</v>
      </c>
      <c r="QG57" s="420">
        <v>154.54164777430177</v>
      </c>
      <c r="QH57" s="420">
        <v>168.56926931869606</v>
      </c>
      <c r="QI57" s="420">
        <v>183.90851183092676</v>
      </c>
      <c r="QJ57" s="420">
        <v>200.6840752667527</v>
      </c>
      <c r="QK57" s="420">
        <v>219.03263890392452</v>
      </c>
      <c r="QL57" s="420">
        <v>239.104019847898</v>
      </c>
      <c r="QM57" s="420">
        <v>261.06244406514963</v>
      </c>
      <c r="QN57" s="420">
        <v>285.08794090550538</v>
      </c>
      <c r="QO57" s="420">
        <v>311.3778731446501</v>
      </c>
      <c r="QP57" s="420">
        <v>340.14861575232248</v>
      </c>
      <c r="QQ57" s="420">
        <v>371.63739788075964</v>
      </c>
      <c r="QR57" s="420">
        <v>406.10432398299474</v>
      </c>
      <c r="QS57" s="420">
        <v>443.8345915240173</v>
      </c>
      <c r="QT57" s="420">
        <v>485.14092445293034</v>
      </c>
      <c r="QU57" s="420">
        <v>530.36624347616362</v>
      </c>
      <c r="QV57" s="424"/>
      <c r="QW57" s="420">
        <v>14.702694761994456</v>
      </c>
      <c r="QX57" s="420">
        <v>14.702694761994456</v>
      </c>
      <c r="QY57" s="420">
        <v>14.702694761994456</v>
      </c>
      <c r="QZ57" s="420">
        <v>14.702694761994456</v>
      </c>
      <c r="RA57" s="420">
        <v>14.702694761994456</v>
      </c>
      <c r="RB57" s="420">
        <v>14.702694761994456</v>
      </c>
      <c r="RC57" s="420">
        <v>14.702694761994456</v>
      </c>
      <c r="RD57" s="420">
        <v>14.702694761994456</v>
      </c>
      <c r="RE57" s="420">
        <v>14.702694761994456</v>
      </c>
      <c r="RF57" s="420">
        <v>14.702694761994456</v>
      </c>
      <c r="RG57" s="420">
        <v>14.702694761994456</v>
      </c>
      <c r="RH57" s="420">
        <v>14.702694761994456</v>
      </c>
      <c r="RI57" s="420">
        <v>14.702694761994456</v>
      </c>
      <c r="RJ57" s="420">
        <v>14.702694761994456</v>
      </c>
      <c r="RK57" s="420">
        <v>14.702694761994456</v>
      </c>
      <c r="RL57" s="420">
        <v>14.702694761994456</v>
      </c>
      <c r="RM57" s="420">
        <v>14.702694761994456</v>
      </c>
      <c r="RN57" s="420">
        <v>17.598204126981631</v>
      </c>
      <c r="RO57" s="420">
        <v>23.327462319956091</v>
      </c>
      <c r="RP57" s="420">
        <v>31.191978478343326</v>
      </c>
      <c r="RQ57" s="420">
        <v>42.036180768912153</v>
      </c>
      <c r="RR57" s="420">
        <v>57.050113262629999</v>
      </c>
      <c r="RS57" s="420">
        <v>77.913867813964657</v>
      </c>
      <c r="RT57" s="420">
        <v>107.00316225063445</v>
      </c>
      <c r="RU57" s="420">
        <v>147.68216469417141</v>
      </c>
      <c r="RV57" s="420">
        <v>204.72086230283386</v>
      </c>
      <c r="RW57" s="420">
        <v>284.89029184424896</v>
      </c>
      <c r="RX57" s="420">
        <v>397.81186872553508</v>
      </c>
      <c r="RY57" s="420">
        <v>557.16984807007782</v>
      </c>
      <c r="RZ57" s="420">
        <v>782.44289021139059</v>
      </c>
      <c r="SA57" s="420"/>
      <c r="SB57" s="420">
        <v>28.568809714546049</v>
      </c>
      <c r="SC57" s="420">
        <v>32.303874215740791</v>
      </c>
      <c r="SD57" s="420">
        <v>36.378588121838199</v>
      </c>
      <c r="SE57" s="420">
        <v>40.824684217353052</v>
      </c>
      <c r="SF57" s="420">
        <v>45.676909483363957</v>
      </c>
      <c r="SG57" s="420">
        <v>50.973314442895862</v>
      </c>
      <c r="SH57" s="420">
        <v>56.755570473500832</v>
      </c>
      <c r="SI57" s="420">
        <v>63.06931780252723</v>
      </c>
      <c r="SJ57" s="420">
        <v>69.964547165015119</v>
      </c>
      <c r="SK57" s="420">
        <v>77.496018394418513</v>
      </c>
      <c r="SL57" s="420">
        <v>85.723719534929913</v>
      </c>
      <c r="SM57" s="420">
        <v>94.713370413865022</v>
      </c>
      <c r="SN57" s="420">
        <v>104.53697499636844</v>
      </c>
      <c r="SO57" s="420">
        <v>115.2734272659836</v>
      </c>
      <c r="SP57" s="420">
        <v>127.00917583703253</v>
      </c>
      <c r="SQ57" s="420">
        <v>139.83895301230731</v>
      </c>
      <c r="SR57" s="420">
        <v>153.86657455670161</v>
      </c>
      <c r="SS57" s="420">
        <v>166.31030770394511</v>
      </c>
      <c r="ST57" s="420">
        <v>177.35661294679662</v>
      </c>
      <c r="SU57" s="420">
        <v>187.84066042558121</v>
      </c>
      <c r="SV57" s="420">
        <v>197.06783907898586</v>
      </c>
      <c r="SW57" s="420">
        <v>204.01233080251964</v>
      </c>
      <c r="SX57" s="420">
        <v>207.17407309154072</v>
      </c>
      <c r="SY57" s="420">
        <v>204.37471089401566</v>
      </c>
      <c r="SZ57" s="420">
        <v>192.46645105815108</v>
      </c>
      <c r="TA57" s="420">
        <v>166.91653557792577</v>
      </c>
      <c r="TB57" s="420">
        <v>121.21403213874578</v>
      </c>
      <c r="TC57" s="420">
        <v>46.022722798482221</v>
      </c>
      <c r="TD57" s="420">
        <v>-72.028923617147484</v>
      </c>
      <c r="TE57" s="420">
        <v>-252.07664673522697</v>
      </c>
      <c r="TF57" s="420"/>
      <c r="TG57" s="420">
        <v>2.3959726917422772</v>
      </c>
      <c r="TH57" s="420">
        <v>2.6027857585634298</v>
      </c>
      <c r="TI57" s="420">
        <v>2.8284054443999782</v>
      </c>
      <c r="TJ57" s="420">
        <v>3.0745888151559218</v>
      </c>
      <c r="TK57" s="420">
        <v>3.3432598348531197</v>
      </c>
      <c r="TL57" s="420">
        <v>3.6365253868823206</v>
      </c>
      <c r="TM57" s="420">
        <v>3.9566928438170046</v>
      </c>
      <c r="TN57" s="420">
        <v>4.3062893361485619</v>
      </c>
      <c r="TO57" s="420">
        <v>4.6880828849441007</v>
      </c>
      <c r="TP57" s="420">
        <v>5.105105579499968</v>
      </c>
      <c r="TQ57" s="420">
        <v>5.5606789987040504</v>
      </c>
      <c r="TR57" s="420">
        <v>6.058442094181876</v>
      </c>
      <c r="TS57" s="420">
        <v>6.6023817745531233</v>
      </c>
      <c r="TT57" s="420">
        <v>7.1968664534516593</v>
      </c>
      <c r="TU57" s="420">
        <v>7.8466828495658865</v>
      </c>
      <c r="TV57" s="420">
        <v>8.5570763550600599</v>
      </c>
      <c r="TW57" s="420">
        <v>9.3337953195852315</v>
      </c>
      <c r="TX57" s="420">
        <v>10.183139630949359</v>
      </c>
      <c r="TY57" s="420">
        <v>11.112014010683939</v>
      </c>
      <c r="TZ57" s="420">
        <v>12.127986483542914</v>
      </c>
      <c r="UA57" s="420">
        <v>13.239352524753446</v>
      </c>
      <c r="UB57" s="420">
        <v>14.455205437996881</v>
      </c>
      <c r="UC57" s="420">
        <v>15.785513571060303</v>
      </c>
      <c r="UD57" s="420">
        <v>17.241205035333163</v>
      </c>
      <c r="UE57" s="420">
        <v>18.834260660346221</v>
      </c>
      <c r="UF57" s="420">
        <v>20.577815985926804</v>
      </c>
      <c r="UG57" s="420">
        <v>22.486273172896727</v>
      </c>
      <c r="UH57" s="420">
        <v>24.575423799250167</v>
      </c>
      <c r="UI57" s="420">
        <v>26.862583603165621</v>
      </c>
      <c r="UJ57" s="420">
        <v>29.366740337853365</v>
      </c>
      <c r="UK57" s="420"/>
      <c r="UL57" s="420">
        <v>2.0677491389411502</v>
      </c>
      <c r="UM57" s="420">
        <v>2.0677491389411502</v>
      </c>
      <c r="UN57" s="420">
        <v>2.0677491389411502</v>
      </c>
      <c r="UO57" s="420">
        <v>2.0677491389411502</v>
      </c>
      <c r="UP57" s="420">
        <v>2.0677491389411502</v>
      </c>
      <c r="UQ57" s="420">
        <v>2.0677491389411502</v>
      </c>
      <c r="UR57" s="420">
        <v>2.0677491389411502</v>
      </c>
      <c r="US57" s="420">
        <v>2.0677491389411502</v>
      </c>
      <c r="UT57" s="420">
        <v>2.0677491389411502</v>
      </c>
      <c r="UU57" s="420">
        <v>2.0677491389411502</v>
      </c>
      <c r="UV57" s="420">
        <v>2.0677491389411502</v>
      </c>
      <c r="UW57" s="420">
        <v>2.0677491389411502</v>
      </c>
      <c r="UX57" s="420">
        <v>2.0677491389411502</v>
      </c>
      <c r="UY57" s="420">
        <v>2.0677491389411502</v>
      </c>
      <c r="UZ57" s="420">
        <v>2.0677491389411502</v>
      </c>
      <c r="VA57" s="420">
        <v>2.0677491389411502</v>
      </c>
      <c r="VB57" s="420">
        <v>2.0677491389411502</v>
      </c>
      <c r="VC57" s="420">
        <v>2.474966121485382</v>
      </c>
      <c r="VD57" s="420">
        <v>3.2807142436539363</v>
      </c>
      <c r="VE57" s="420">
        <v>4.3867595488132203</v>
      </c>
      <c r="VF57" s="420">
        <v>5.9118602403401663</v>
      </c>
      <c r="VG57" s="420">
        <v>8.0233810525830442</v>
      </c>
      <c r="VH57" s="420">
        <v>10.957605778523661</v>
      </c>
      <c r="VI57" s="420">
        <v>15.048649257118612</v>
      </c>
      <c r="VJ57" s="420">
        <v>20.769639431861123</v>
      </c>
      <c r="VK57" s="420">
        <v>28.791415016260007</v>
      </c>
      <c r="VL57" s="420">
        <v>40.066237189142903</v>
      </c>
      <c r="VM57" s="420">
        <v>55.947237042837898</v>
      </c>
      <c r="VN57" s="420">
        <v>78.35893298750571</v>
      </c>
      <c r="VO57" s="420">
        <v>110.04075366424573</v>
      </c>
      <c r="VP57" s="420"/>
      <c r="VQ57" s="420">
        <v>0.32822355280112703</v>
      </c>
      <c r="VR57" s="420">
        <v>0.53503661962227955</v>
      </c>
      <c r="VS57" s="420">
        <v>0.76065630545882801</v>
      </c>
      <c r="VT57" s="420">
        <v>1.0068396762147716</v>
      </c>
      <c r="VU57" s="420">
        <v>1.2755106959119695</v>
      </c>
      <c r="VV57" s="420">
        <v>1.5687762479411704</v>
      </c>
      <c r="VW57" s="420">
        <v>1.8889437048758544</v>
      </c>
      <c r="VX57" s="420">
        <v>2.2385401972074117</v>
      </c>
      <c r="VY57" s="420">
        <v>2.6203337460029505</v>
      </c>
      <c r="VZ57" s="420">
        <v>3.0373564405588178</v>
      </c>
      <c r="WA57" s="420">
        <v>3.4929298597629002</v>
      </c>
      <c r="WB57" s="420">
        <v>3.9906929552407258</v>
      </c>
      <c r="WC57" s="420">
        <v>4.5346326356119731</v>
      </c>
      <c r="WD57" s="420">
        <v>5.1291173145105091</v>
      </c>
      <c r="WE57" s="420">
        <v>5.7789337106247363</v>
      </c>
      <c r="WF57" s="420">
        <v>6.4893272161189097</v>
      </c>
      <c r="WG57" s="420">
        <v>7.2660461806440813</v>
      </c>
      <c r="WH57" s="420">
        <v>7.7081735094639772</v>
      </c>
      <c r="WI57" s="420">
        <v>7.8312997670300035</v>
      </c>
      <c r="WJ57" s="420">
        <v>7.7412269347296938</v>
      </c>
      <c r="WK57" s="420">
        <v>7.3274922844132799</v>
      </c>
      <c r="WL57" s="420">
        <v>6.4318243854138366</v>
      </c>
      <c r="WM57" s="420">
        <v>4.8279077925366423</v>
      </c>
      <c r="WN57" s="420">
        <v>2.1925557782145511</v>
      </c>
      <c r="WO57" s="420">
        <v>-1.9353787715149018</v>
      </c>
      <c r="WP57" s="420">
        <v>-8.2135990303332029</v>
      </c>
      <c r="WQ57" s="420">
        <v>-17.579964016246176</v>
      </c>
      <c r="WR57" s="420">
        <v>-31.371813243587731</v>
      </c>
      <c r="WS57" s="420">
        <v>-51.496349384340093</v>
      </c>
      <c r="WT57" s="420">
        <v>-80.674013326392355</v>
      </c>
      <c r="WU57" s="420"/>
      <c r="WV57" s="420">
        <v>2171.2696026923377</v>
      </c>
      <c r="WW57" s="420">
        <v>2358.6869831057243</v>
      </c>
      <c r="WX57" s="420">
        <v>2563.147228965066</v>
      </c>
      <c r="WY57" s="420">
        <v>2786.2426221024634</v>
      </c>
      <c r="WZ57" s="420">
        <v>3029.7166901514956</v>
      </c>
      <c r="XA57" s="420">
        <v>3295.478725266667</v>
      </c>
      <c r="XB57" s="420">
        <v>3585.6197061757894</v>
      </c>
      <c r="XC57" s="420">
        <v>3902.4297598226926</v>
      </c>
      <c r="XD57" s="420">
        <v>4248.417312126965</v>
      </c>
      <c r="XE57" s="420">
        <v>4626.3300919523372</v>
      </c>
      <c r="XF57" s="420">
        <v>5039.1781683605559</v>
      </c>
      <c r="XG57" s="420">
        <v>5490.2592187740092</v>
      </c>
      <c r="XH57" s="420">
        <v>5983.1862449286618</v>
      </c>
      <c r="XI57" s="420">
        <v>6521.9179746380069</v>
      </c>
      <c r="XJ57" s="420">
        <v>7110.7922105909884</v>
      </c>
      <c r="XK57" s="420">
        <v>7754.5624128748677</v>
      </c>
      <c r="XL57" s="420">
        <v>8458.4378298696192</v>
      </c>
      <c r="XM57" s="420">
        <v>9228.1275228450268</v>
      </c>
      <c r="XN57" s="420">
        <v>10069.888663273912</v>
      </c>
      <c r="XO57" s="420">
        <v>10990.579518847377</v>
      </c>
      <c r="XP57" s="420">
        <v>11997.717584761745</v>
      </c>
      <c r="XQ57" s="420">
        <v>13099.543361394713</v>
      </c>
      <c r="XR57" s="420">
        <v>14305.090328390674</v>
      </c>
      <c r="XS57" s="420">
        <v>15624.261718852586</v>
      </c>
      <c r="XT57" s="420">
        <v>17067.914756264094</v>
      </c>
      <c r="XU57" s="420">
        <v>18647.953081447475</v>
      </c>
      <c r="XV57" s="420">
        <v>20377.42816786603</v>
      </c>
      <c r="XW57" s="420">
        <v>22270.650601527552</v>
      </c>
      <c r="XX57" s="420">
        <v>24343.312187303058</v>
      </c>
      <c r="XY57" s="420">
        <v>26612.61993740559</v>
      </c>
      <c r="XZ57" s="420"/>
      <c r="YA57" s="420">
        <v>2.6857341099632239</v>
      </c>
      <c r="YB57" s="420">
        <v>2.6857341099632239</v>
      </c>
      <c r="YC57" s="420">
        <v>2.6857341099632239</v>
      </c>
      <c r="YD57" s="420">
        <v>2.6857341099632239</v>
      </c>
      <c r="YE57" s="420">
        <v>2.6857341099632239</v>
      </c>
      <c r="YF57" s="420">
        <v>2.6857341099632239</v>
      </c>
      <c r="YG57" s="420">
        <v>2.6857341099632239</v>
      </c>
      <c r="YH57" s="420">
        <v>2.6857341099632239</v>
      </c>
      <c r="YI57" s="420">
        <v>2.6857341099632239</v>
      </c>
      <c r="YJ57" s="420">
        <v>2.6857341099632239</v>
      </c>
      <c r="YK57" s="420">
        <v>2.6857341099632239</v>
      </c>
      <c r="YL57" s="420">
        <v>2.6857341099632239</v>
      </c>
      <c r="YM57" s="420">
        <v>2.6857341099632239</v>
      </c>
      <c r="YN57" s="420">
        <v>2.6857341099632239</v>
      </c>
      <c r="YO57" s="420">
        <v>2.6857341099632239</v>
      </c>
      <c r="YP57" s="420">
        <v>2.6857341099632239</v>
      </c>
      <c r="YQ57" s="420">
        <v>2.6857341099632239</v>
      </c>
      <c r="YR57" s="420">
        <v>3.2146553990976448</v>
      </c>
      <c r="YS57" s="420">
        <v>4.2612162100744797</v>
      </c>
      <c r="YT57" s="420">
        <v>5.6978235563370552</v>
      </c>
      <c r="YU57" s="420">
        <v>7.6787287209064372</v>
      </c>
      <c r="YV57" s="420">
        <v>10.421316476131876</v>
      </c>
      <c r="YW57" s="420">
        <v>14.232488384921387</v>
      </c>
      <c r="YX57" s="420">
        <v>19.546215668798531</v>
      </c>
      <c r="YY57" s="420">
        <v>26.97702928429279</v>
      </c>
      <c r="YZ57" s="420">
        <v>37.396260468459865</v>
      </c>
      <c r="ZA57" s="420">
        <v>52.04077121843779</v>
      </c>
      <c r="ZB57" s="420">
        <v>72.668100812796055</v>
      </c>
      <c r="ZC57" s="420">
        <v>101.77794548744637</v>
      </c>
      <c r="ZD57" s="420">
        <v>142.92846266325378</v>
      </c>
      <c r="ZE57" s="420"/>
      <c r="ZF57" s="420">
        <v>2168.5838685823746</v>
      </c>
      <c r="ZG57" s="420">
        <v>2356.0012489957612</v>
      </c>
      <c r="ZH57" s="420">
        <v>2560.461494855103</v>
      </c>
      <c r="ZI57" s="420">
        <v>2783.5568879925004</v>
      </c>
      <c r="ZJ57" s="420">
        <v>3027.0309560415326</v>
      </c>
      <c r="ZK57" s="420">
        <v>3292.7929911567039</v>
      </c>
      <c r="ZL57" s="420">
        <v>3582.9339720658263</v>
      </c>
      <c r="ZM57" s="420">
        <v>3899.7440257127296</v>
      </c>
      <c r="ZN57" s="420">
        <v>4245.731578017002</v>
      </c>
      <c r="ZO57" s="420">
        <v>4623.6443578423741</v>
      </c>
      <c r="ZP57" s="420">
        <v>5036.4924342505929</v>
      </c>
      <c r="ZQ57" s="420">
        <v>5487.5734846640462</v>
      </c>
      <c r="ZR57" s="420">
        <v>5980.5005108186988</v>
      </c>
      <c r="ZS57" s="420">
        <v>6519.2322405280438</v>
      </c>
      <c r="ZT57" s="420">
        <v>7108.1064764810253</v>
      </c>
      <c r="ZU57" s="420">
        <v>7751.8766787649047</v>
      </c>
      <c r="ZV57" s="420">
        <v>8455.7520957596553</v>
      </c>
      <c r="ZW57" s="420">
        <v>9224.9128674459298</v>
      </c>
      <c r="ZX57" s="420">
        <v>10065.627447063838</v>
      </c>
      <c r="ZY57" s="420">
        <v>10984.88169529104</v>
      </c>
      <c r="ZZ57" s="420">
        <v>11990.038856040839</v>
      </c>
      <c r="AAA57" s="420">
        <v>13089.122044918582</v>
      </c>
      <c r="AAB57" s="420">
        <v>14290.857840005752</v>
      </c>
      <c r="AAC57" s="420">
        <v>15604.715503183786</v>
      </c>
      <c r="AAD57" s="420">
        <v>17040.937726979802</v>
      </c>
      <c r="AAE57" s="420">
        <v>18610.556820979014</v>
      </c>
      <c r="AAF57" s="420">
        <v>20325.387396647591</v>
      </c>
      <c r="AAG57" s="420">
        <v>22197.982500714756</v>
      </c>
      <c r="AAH57" s="420">
        <v>24241.534241815611</v>
      </c>
      <c r="AAI57" s="420">
        <v>26469.691474742336</v>
      </c>
      <c r="AAJ57" s="420"/>
      <c r="AAK57" s="420">
        <v>3715.892917865448</v>
      </c>
      <c r="AAL57" s="420">
        <v>4039.703848347759</v>
      </c>
      <c r="AAM57" s="420">
        <v>4392.9606397527186</v>
      </c>
      <c r="AAN57" s="420">
        <v>4778.414361701005</v>
      </c>
      <c r="AAO57" s="420">
        <v>5199.0773991918404</v>
      </c>
      <c r="AAP57" s="420">
        <v>5658.2485373632371</v>
      </c>
      <c r="AAQ57" s="420">
        <v>6159.5404708648475</v>
      </c>
      <c r="AAR57" s="420">
        <v>6706.9099732625409</v>
      </c>
      <c r="AAS57" s="420">
        <v>7304.6909848198957</v>
      </c>
      <c r="AAT57" s="420">
        <v>7957.6309021663774</v>
      </c>
      <c r="AAU57" s="420">
        <v>8670.9303809805024</v>
      </c>
      <c r="AAV57" s="420">
        <v>9450.2869931321784</v>
      </c>
      <c r="AAW57" s="420">
        <v>10301.943113001922</v>
      </c>
      <c r="AAX57" s="420">
        <v>11232.738444218005</v>
      </c>
      <c r="AAY57" s="420">
        <v>12250.167638140165</v>
      </c>
      <c r="AAZ57" s="420">
        <v>13362.443499421166</v>
      </c>
      <c r="ABA57" s="420">
        <v>14578.566322277649</v>
      </c>
      <c r="ABB57" s="420">
        <v>15901.403848803278</v>
      </c>
      <c r="ABC57" s="420">
        <v>17341.916150710618</v>
      </c>
      <c r="ABD57" s="420">
        <v>18913.640307916125</v>
      </c>
      <c r="ABE57" s="420">
        <v>20627.524394648666</v>
      </c>
      <c r="ABF57" s="420">
        <v>22494.930585233007</v>
      </c>
      <c r="ABG57" s="420">
        <v>24527.407076932664</v>
      </c>
      <c r="ABH57" s="420">
        <v>26736.32402049705</v>
      </c>
      <c r="ABI57" s="420">
        <v>29132.311541097188</v>
      </c>
      <c r="ABJ57" s="420">
        <v>31724.410986436666</v>
      </c>
      <c r="ABK57" s="420">
        <v>34518.811956247897</v>
      </c>
      <c r="ABL57" s="420">
        <v>37516.99242483134</v>
      </c>
      <c r="ABM57" s="420">
        <v>40713.000172376196</v>
      </c>
      <c r="ABN57" s="420">
        <v>44089.500490002443</v>
      </c>
      <c r="ABQ57" s="344"/>
      <c r="ABR57" s="344"/>
      <c r="ABS57" s="344"/>
      <c r="ABT57" s="344"/>
      <c r="ABU57" s="344"/>
      <c r="ABV57" s="344"/>
      <c r="ABW57" s="344"/>
      <c r="ABX57" s="344"/>
      <c r="ABY57" s="344"/>
      <c r="ABZ57" s="344"/>
      <c r="ACA57" s="344"/>
    </row>
    <row r="58" spans="4:755" hidden="1" outlineLevel="1" x14ac:dyDescent="0.25">
      <c r="D58" s="431" t="b">
        <v>1</v>
      </c>
      <c r="E58" s="416"/>
      <c r="F58" s="417">
        <v>488</v>
      </c>
      <c r="G58" s="417">
        <v>22013848</v>
      </c>
      <c r="H58" s="417" t="s">
        <v>1756</v>
      </c>
      <c r="I58" s="417" t="s">
        <v>1779</v>
      </c>
      <c r="J58" s="417">
        <v>11</v>
      </c>
      <c r="K58" s="417" t="s">
        <v>1780</v>
      </c>
      <c r="L58" s="417" t="s">
        <v>1781</v>
      </c>
      <c r="M58" s="417" t="s">
        <v>253</v>
      </c>
      <c r="N58" s="417" t="s">
        <v>310</v>
      </c>
      <c r="O58" s="417" t="s">
        <v>1782</v>
      </c>
      <c r="P58" s="417" t="s">
        <v>1783</v>
      </c>
      <c r="Q58" s="417" t="s">
        <v>1784</v>
      </c>
      <c r="R58" s="417" t="s">
        <v>298</v>
      </c>
      <c r="S58" s="418"/>
      <c r="T58" s="417">
        <v>0.57433674535164059</v>
      </c>
      <c r="U58" s="417">
        <v>2190</v>
      </c>
      <c r="V58" s="418"/>
      <c r="W58" s="419">
        <v>2.5292214798551407</v>
      </c>
      <c r="X58" s="417">
        <v>9.0442265753142178E-4</v>
      </c>
      <c r="Y58" s="417">
        <v>6.5051036340670564E-4</v>
      </c>
      <c r="Z58" s="417">
        <v>2.5391229412471614E-4</v>
      </c>
      <c r="AA58" s="420">
        <v>2.6660526581482542</v>
      </c>
      <c r="AB58" s="420">
        <v>52.040829072536454</v>
      </c>
      <c r="AC58" s="420">
        <v>54.706881730684707</v>
      </c>
      <c r="AD58" s="420">
        <v>6.2604069260557722</v>
      </c>
      <c r="AE58" s="420">
        <v>0.36836460891238892</v>
      </c>
      <c r="AF58" s="420">
        <v>360.94074261194157</v>
      </c>
      <c r="AG58" s="418"/>
      <c r="AH58" s="419">
        <v>4.7392390687670138</v>
      </c>
      <c r="AI58" s="417">
        <v>1.3393667777924845E-3</v>
      </c>
      <c r="AJ58" s="417">
        <v>9.6334602201889909E-4</v>
      </c>
      <c r="AK58" s="417">
        <v>3.7602075577358545E-4</v>
      </c>
      <c r="AL58" s="420">
        <v>3.9481787949845302</v>
      </c>
      <c r="AM58" s="420">
        <v>77.067681761511921</v>
      </c>
      <c r="AN58" s="420">
        <v>81.015860556496449</v>
      </c>
      <c r="AO58" s="420">
        <v>9.2710868999096814</v>
      </c>
      <c r="AP58" s="420">
        <v>0.54551410801496214</v>
      </c>
      <c r="AQ58" s="420">
        <v>534.52004478269771</v>
      </c>
      <c r="AR58" s="418"/>
      <c r="AS58" s="417">
        <v>5.1679359468684138E-3</v>
      </c>
      <c r="AT58" s="421">
        <v>4.0659390574111693E-6</v>
      </c>
      <c r="AU58" s="417">
        <v>5.1638700078110028E-3</v>
      </c>
      <c r="AV58" s="420">
        <v>14.212941987128927</v>
      </c>
      <c r="AW58" s="420">
        <v>0.32527512459289354</v>
      </c>
      <c r="AX58" s="420">
        <v>14.538217111721821</v>
      </c>
      <c r="AY58" s="420">
        <v>14.692869058112674</v>
      </c>
      <c r="AZ58" s="420">
        <v>2.0677318317326265</v>
      </c>
      <c r="BA58" s="420">
        <v>2.2560179596698449</v>
      </c>
      <c r="BB58" s="418"/>
      <c r="BC58" s="420">
        <v>422.27639587759444</v>
      </c>
      <c r="BD58" s="420">
        <v>625.35250634711883</v>
      </c>
      <c r="BE58" s="420">
        <v>33.554835961236968</v>
      </c>
      <c r="BF58" s="420">
        <v>591.79767038588182</v>
      </c>
      <c r="BG58" s="420"/>
      <c r="BH58" s="422">
        <v>6.2796504889159097E-2</v>
      </c>
      <c r="BI58" s="420"/>
      <c r="BJ58" s="423">
        <v>2.6931406616829761</v>
      </c>
      <c r="BK58" s="423">
        <v>2.867683467572649</v>
      </c>
      <c r="BL58" s="423">
        <v>3.0535384160181445</v>
      </c>
      <c r="BM58" s="423">
        <v>3.2514386484889783</v>
      </c>
      <c r="BN58" s="423">
        <v>3.4621648214511977</v>
      </c>
      <c r="BO58" s="423">
        <v>3.6865481858206546</v>
      </c>
      <c r="BP58" s="423">
        <v>3.9254738659960511</v>
      </c>
      <c r="BQ58" s="423">
        <v>4.1798843514065558</v>
      </c>
      <c r="BR58" s="423">
        <v>4.4507832143470907</v>
      </c>
      <c r="BS58" s="423">
        <v>4.7392390687670138</v>
      </c>
      <c r="BT58" s="423">
        <v>5.0463897856284303</v>
      </c>
      <c r="BU58" s="423">
        <v>5.3734469814624353</v>
      </c>
      <c r="BV58" s="423">
        <v>5.7217007978292882</v>
      </c>
      <c r="BW58" s="423">
        <v>6.0925249905360372</v>
      </c>
      <c r="BX58" s="423">
        <v>6.4873823486870146</v>
      </c>
      <c r="BY58" s="423">
        <v>6.9078304649437285</v>
      </c>
      <c r="BZ58" s="423">
        <v>7.3555278797560613</v>
      </c>
      <c r="CA58" s="423">
        <v>7.8322406238019102</v>
      </c>
      <c r="CB58" s="423">
        <v>8.3398491844432154</v>
      </c>
      <c r="CC58" s="423">
        <v>8.8803559236789464</v>
      </c>
      <c r="CD58" s="423">
        <v>9.4558929768565871</v>
      </c>
      <c r="CE58" s="423">
        <v>10.068730663300197</v>
      </c>
      <c r="CF58" s="423">
        <v>10.721286442032365</v>
      </c>
      <c r="CG58" s="423">
        <v>11.416134447917742</v>
      </c>
      <c r="CH58" s="423">
        <v>12.156015645845265</v>
      </c>
      <c r="CI58" s="423">
        <v>12.94384864300431</v>
      </c>
      <c r="CJ58" s="423">
        <v>13.782741201905926</v>
      </c>
      <c r="CK58" s="423">
        <v>14.676002499564445</v>
      </c>
      <c r="CL58" s="423">
        <v>15.627156181198391</v>
      </c>
      <c r="CM58" s="423">
        <v>16.639954259943377</v>
      </c>
      <c r="CN58" s="420"/>
      <c r="CO58" s="417">
        <v>9.0442265753142178E-4</v>
      </c>
      <c r="CP58" s="417">
        <v>9.0442265753142178E-4</v>
      </c>
      <c r="CQ58" s="417">
        <v>9.0442265753142178E-4</v>
      </c>
      <c r="CR58" s="417">
        <v>9.0442265753142178E-4</v>
      </c>
      <c r="CS58" s="417">
        <v>9.0442265753142178E-4</v>
      </c>
      <c r="CT58" s="417">
        <v>9.0442265753142178E-4</v>
      </c>
      <c r="CU58" s="417">
        <v>9.0442265753142178E-4</v>
      </c>
      <c r="CV58" s="417">
        <v>9.995441467355226E-4</v>
      </c>
      <c r="CW58" s="417">
        <v>1.1555603498591286E-3</v>
      </c>
      <c r="CX58" s="417">
        <v>1.3393667777924845E-3</v>
      </c>
      <c r="CY58" s="417">
        <v>1.5562071166529052E-3</v>
      </c>
      <c r="CZ58" s="417">
        <v>1.8123488139899363E-3</v>
      </c>
      <c r="DA58" s="417">
        <v>2.1152872269033585E-3</v>
      </c>
      <c r="DB58" s="417">
        <v>2.4739910343752423E-3</v>
      </c>
      <c r="DC58" s="417">
        <v>2.8991973282870339E-3</v>
      </c>
      <c r="DD58" s="417">
        <v>3.4037665233468176E-3</v>
      </c>
      <c r="DE58" s="417">
        <v>4.0031093071793474E-3</v>
      </c>
      <c r="DF58" s="417">
        <v>4.7157003614501794E-3</v>
      </c>
      <c r="DG58" s="417">
        <v>5.5636966115775836E-3</v>
      </c>
      <c r="DH58" s="417">
        <v>6.5736814130949069E-3</v>
      </c>
      <c r="DI58" s="417">
        <v>7.7775604858995994E-3</v>
      </c>
      <c r="DJ58" s="417">
        <v>9.2136407189460662E-3</v>
      </c>
      <c r="DK58" s="417">
        <v>1.0927929375047664E-2</v>
      </c>
      <c r="DL58" s="417">
        <v>1.2975698954806516E-2</v>
      </c>
      <c r="DM58" s="417">
        <v>1.5423372303594262E-2</v>
      </c>
      <c r="DN58" s="417">
        <v>1.8350793795822065E-2</v>
      </c>
      <c r="DO58" s="417">
        <v>2.1853966004581907E-2</v>
      </c>
      <c r="DP58" s="417">
        <v>2.6048347642624238E-2</v>
      </c>
      <c r="DQ58" s="417">
        <v>3.107282832253112E-2</v>
      </c>
      <c r="DR58" s="417">
        <v>3.7094519529865339E-2</v>
      </c>
      <c r="DS58" s="424"/>
      <c r="DT58" s="425">
        <v>6.5051036340670564E-4</v>
      </c>
      <c r="DU58" s="425">
        <v>6.5051036340670564E-4</v>
      </c>
      <c r="DV58" s="425">
        <v>6.5051036340670564E-4</v>
      </c>
      <c r="DW58" s="425">
        <v>6.5051036340670564E-4</v>
      </c>
      <c r="DX58" s="425">
        <v>6.5051036340670564E-4</v>
      </c>
      <c r="DY58" s="425">
        <v>6.5051036340670564E-4</v>
      </c>
      <c r="DZ58" s="425">
        <v>6.5051036340670564E-4</v>
      </c>
      <c r="EA58" s="425">
        <v>7.1892695380796603E-4</v>
      </c>
      <c r="EB58" s="425">
        <v>8.3114236122410043E-4</v>
      </c>
      <c r="EC58" s="425">
        <v>9.6334602201889909E-4</v>
      </c>
      <c r="ED58" s="425">
        <v>1.119309482751224E-3</v>
      </c>
      <c r="EE58" s="425">
        <v>1.3035406353332608E-3</v>
      </c>
      <c r="EF58" s="425">
        <v>1.5214305515501327E-3</v>
      </c>
      <c r="EG58" s="425">
        <v>1.7794299970646788E-3</v>
      </c>
      <c r="EH58" s="425">
        <v>2.0852616770563694E-3</v>
      </c>
      <c r="EI58" s="425">
        <v>2.4481755069000969E-3</v>
      </c>
      <c r="EJ58" s="425">
        <v>2.8792556980800038E-3</v>
      </c>
      <c r="EK58" s="425">
        <v>3.3917902545884796E-3</v>
      </c>
      <c r="EL58" s="425">
        <v>4.0017156520166615E-3</v>
      </c>
      <c r="EM58" s="425">
        <v>4.7281520971888214E-3</v>
      </c>
      <c r="EN58" s="425">
        <v>5.5940479331969941E-3</v>
      </c>
      <c r="EO58" s="425">
        <v>6.626955574885289E-3</v>
      </c>
      <c r="EP58" s="425">
        <v>7.8599659681768946E-3</v>
      </c>
      <c r="EQ58" s="425">
        <v>9.3328341260114234E-3</v>
      </c>
      <c r="ER58" s="425">
        <v>1.1093335000643162E-2</v>
      </c>
      <c r="ES58" s="425">
        <v>1.3198897043893459E-2</v>
      </c>
      <c r="ET58" s="425">
        <v>1.5718570570004177E-2</v>
      </c>
      <c r="EU58" s="425">
        <v>1.8735399815610013E-2</v>
      </c>
      <c r="EV58" s="425">
        <v>2.2349281805184806E-2</v>
      </c>
      <c r="EW58" s="425">
        <v>2.6680412281612376E-2</v>
      </c>
      <c r="EX58" s="420"/>
      <c r="EY58" s="420">
        <v>422.2763958775945</v>
      </c>
      <c r="EZ58" s="420">
        <v>422.2763958775945</v>
      </c>
      <c r="FA58" s="420">
        <v>422.2763958775945</v>
      </c>
      <c r="FB58" s="420">
        <v>422.2763958775945</v>
      </c>
      <c r="FC58" s="420">
        <v>422.2763958775945</v>
      </c>
      <c r="FD58" s="420">
        <v>422.2763958775945</v>
      </c>
      <c r="FE58" s="420">
        <v>422.2763958775945</v>
      </c>
      <c r="FF58" s="420">
        <v>466.68877243310078</v>
      </c>
      <c r="FG58" s="420">
        <v>539.53298902246036</v>
      </c>
      <c r="FH58" s="420">
        <v>625.35250634711883</v>
      </c>
      <c r="FI58" s="420">
        <v>726.59560990312889</v>
      </c>
      <c r="FJ58" s="420">
        <v>846.18858104858407</v>
      </c>
      <c r="FK58" s="420">
        <v>987.6310140888188</v>
      </c>
      <c r="FL58" s="420">
        <v>1155.1103996896068</v>
      </c>
      <c r="FM58" s="420">
        <v>1353.6399033484713</v>
      </c>
      <c r="FN58" s="420">
        <v>1589.224073411463</v>
      </c>
      <c r="FO58" s="420">
        <v>1869.0581847580725</v>
      </c>
      <c r="FP58" s="420">
        <v>2201.7680960217085</v>
      </c>
      <c r="FQ58" s="420">
        <v>2597.6989113762284</v>
      </c>
      <c r="FR58" s="420">
        <v>3069.2624423474385</v>
      </c>
      <c r="FS58" s="420">
        <v>3631.3555209573815</v>
      </c>
      <c r="FT58" s="420">
        <v>4301.8636953734431</v>
      </c>
      <c r="FU58" s="420">
        <v>5102.2678307234974</v>
      </c>
      <c r="FV58" s="420">
        <v>6058.3747465857787</v>
      </c>
      <c r="FW58" s="420">
        <v>7201.1973764753066</v>
      </c>
      <c r="FX58" s="420">
        <v>8568.015187438461</v>
      </c>
      <c r="FY58" s="420">
        <v>10203.651935517446</v>
      </c>
      <c r="FZ58" s="420">
        <v>12162.015479706022</v>
      </c>
      <c r="GA58" s="420">
        <v>14507.953603877748</v>
      </c>
      <c r="GB58" s="420">
        <v>17319.49092986801</v>
      </c>
      <c r="GC58" s="420"/>
      <c r="GD58" s="420">
        <v>33.554835961236968</v>
      </c>
      <c r="GE58" s="420">
        <v>33.554835961236968</v>
      </c>
      <c r="GF58" s="420">
        <v>33.554835961236968</v>
      </c>
      <c r="GG58" s="420">
        <v>33.554835961236968</v>
      </c>
      <c r="GH58" s="420">
        <v>33.554835961236968</v>
      </c>
      <c r="GI58" s="420">
        <v>33.554835961236968</v>
      </c>
      <c r="GJ58" s="420">
        <v>33.554835961236968</v>
      </c>
      <c r="GK58" s="420">
        <v>33.554835961236968</v>
      </c>
      <c r="GL58" s="420">
        <v>33.554835961236968</v>
      </c>
      <c r="GM58" s="420">
        <v>33.554835961236968</v>
      </c>
      <c r="GN58" s="420">
        <v>33.554835961236968</v>
      </c>
      <c r="GO58" s="420">
        <v>33.554835961236968</v>
      </c>
      <c r="GP58" s="420">
        <v>33.554835961236968</v>
      </c>
      <c r="GQ58" s="420">
        <v>33.554835961236968</v>
      </c>
      <c r="GR58" s="420">
        <v>33.554835961236968</v>
      </c>
      <c r="GS58" s="420">
        <v>33.554835961236968</v>
      </c>
      <c r="GT58" s="420">
        <v>33.554835961236968</v>
      </c>
      <c r="GU58" s="420">
        <v>40.163035569482808</v>
      </c>
      <c r="GV58" s="420">
        <v>53.23848343511969</v>
      </c>
      <c r="GW58" s="420">
        <v>71.187067275092147</v>
      </c>
      <c r="GX58" s="420">
        <v>95.935960922201119</v>
      </c>
      <c r="GY58" s="420">
        <v>130.20111095864567</v>
      </c>
      <c r="GZ58" s="420">
        <v>177.81686254965388</v>
      </c>
      <c r="HA58" s="420">
        <v>244.20513482567912</v>
      </c>
      <c r="HB58" s="420">
        <v>337.04371143736398</v>
      </c>
      <c r="HC58" s="420">
        <v>467.21876932189832</v>
      </c>
      <c r="HD58" s="420">
        <v>650.18332792252954</v>
      </c>
      <c r="HE58" s="420">
        <v>907.89560788703363</v>
      </c>
      <c r="HF58" s="420">
        <v>1271.5861382680748</v>
      </c>
      <c r="HG58" s="420">
        <v>1785.7095760395036</v>
      </c>
      <c r="HH58" s="420"/>
      <c r="HI58" s="420">
        <v>2.6660526581482542</v>
      </c>
      <c r="HJ58" s="420">
        <v>2.6660526581482542</v>
      </c>
      <c r="HK58" s="420">
        <v>2.6660526581482542</v>
      </c>
      <c r="HL58" s="420">
        <v>2.6660526581482542</v>
      </c>
      <c r="HM58" s="420">
        <v>2.6660526581482542</v>
      </c>
      <c r="HN58" s="420">
        <v>2.6660526581482542</v>
      </c>
      <c r="HO58" s="420">
        <v>2.6660526581482542</v>
      </c>
      <c r="HP58" s="420">
        <v>2.946451315819878</v>
      </c>
      <c r="HQ58" s="420">
        <v>3.4063551114492316</v>
      </c>
      <c r="HR58" s="420">
        <v>3.9481787949845302</v>
      </c>
      <c r="HS58" s="420">
        <v>4.5873796785520762</v>
      </c>
      <c r="HT58" s="420">
        <v>5.3424329131889721</v>
      </c>
      <c r="HU58" s="420">
        <v>6.2354332756605224</v>
      </c>
      <c r="HV58" s="420">
        <v>7.2928185937247036</v>
      </c>
      <c r="HW58" s="420">
        <v>8.5462396139798464</v>
      </c>
      <c r="HX58" s="420">
        <v>10.033606203601277</v>
      </c>
      <c r="HY58" s="420">
        <v>11.800345911715208</v>
      </c>
      <c r="HZ58" s="420">
        <v>13.900918313999828</v>
      </c>
      <c r="IA58" s="420">
        <v>16.400637486142937</v>
      </c>
      <c r="IB58" s="420">
        <v>19.377865712737922</v>
      </c>
      <c r="IC58" s="420">
        <v>22.926654517853073</v>
      </c>
      <c r="ID58" s="420">
        <v>27.159924760195139</v>
      </c>
      <c r="IE58" s="420">
        <v>32.213296422629725</v>
      </c>
      <c r="IF58" s="420">
        <v>38.249701510371068</v>
      </c>
      <c r="IG58" s="420">
        <v>45.464940960061099</v>
      </c>
      <c r="IH58" s="420">
        <v>54.094379625581389</v>
      </c>
      <c r="II58" s="420">
        <v>64.421013419351397</v>
      </c>
      <c r="IJ58" s="420">
        <v>76.785190966509418</v>
      </c>
      <c r="IK58" s="420">
        <v>91.596330383386416</v>
      </c>
      <c r="IL58" s="420">
        <v>109.34704208457309</v>
      </c>
      <c r="IM58" s="420"/>
      <c r="IN58" s="420">
        <v>14.212941987128927</v>
      </c>
      <c r="IO58" s="420">
        <v>14.212941987128927</v>
      </c>
      <c r="IP58" s="420">
        <v>14.212941987128927</v>
      </c>
      <c r="IQ58" s="420">
        <v>14.212941987128927</v>
      </c>
      <c r="IR58" s="420">
        <v>14.212941987128927</v>
      </c>
      <c r="IS58" s="420">
        <v>14.212941987128927</v>
      </c>
      <c r="IT58" s="420">
        <v>14.212941987128927</v>
      </c>
      <c r="IU58" s="420">
        <v>14.212941987128927</v>
      </c>
      <c r="IV58" s="420">
        <v>14.212941987128927</v>
      </c>
      <c r="IW58" s="420">
        <v>14.212941987128927</v>
      </c>
      <c r="IX58" s="420">
        <v>14.212941987128927</v>
      </c>
      <c r="IY58" s="420">
        <v>14.212941987128927</v>
      </c>
      <c r="IZ58" s="420">
        <v>14.212941987128927</v>
      </c>
      <c r="JA58" s="420">
        <v>14.212941987128927</v>
      </c>
      <c r="JB58" s="420">
        <v>14.212941987128927</v>
      </c>
      <c r="JC58" s="420">
        <v>14.212941987128927</v>
      </c>
      <c r="JD58" s="420">
        <v>14.212941987128927</v>
      </c>
      <c r="JE58" s="420">
        <v>17.012000751113533</v>
      </c>
      <c r="JF58" s="420">
        <v>22.550415010825947</v>
      </c>
      <c r="JG58" s="420">
        <v>30.152960919956481</v>
      </c>
      <c r="JH58" s="420">
        <v>40.635938397728552</v>
      </c>
      <c r="JI58" s="420">
        <v>55.14975066046334</v>
      </c>
      <c r="JJ58" s="420">
        <v>75.318525015919704</v>
      </c>
      <c r="JK58" s="420">
        <v>103.43884315947719</v>
      </c>
      <c r="JL58" s="420">
        <v>142.76281139683698</v>
      </c>
      <c r="JM58" s="420">
        <v>197.90152666343465</v>
      </c>
      <c r="JN58" s="420">
        <v>275.40047972330115</v>
      </c>
      <c r="JO58" s="420">
        <v>384.56059270187745</v>
      </c>
      <c r="JP58" s="420">
        <v>538.61029258851443</v>
      </c>
      <c r="JQ58" s="420">
        <v>756.37939757564641</v>
      </c>
      <c r="JR58" s="420"/>
      <c r="JS58" s="420">
        <v>-11.546889328980672</v>
      </c>
      <c r="JT58" s="420">
        <v>-11.546889328980672</v>
      </c>
      <c r="JU58" s="420">
        <v>-11.546889328980672</v>
      </c>
      <c r="JV58" s="420">
        <v>-11.546889328980672</v>
      </c>
      <c r="JW58" s="420">
        <v>-11.546889328980672</v>
      </c>
      <c r="JX58" s="420">
        <v>-11.546889328980672</v>
      </c>
      <c r="JY58" s="420">
        <v>-11.546889328980672</v>
      </c>
      <c r="JZ58" s="420">
        <v>-11.266490671309048</v>
      </c>
      <c r="KA58" s="420">
        <v>-10.806586875679695</v>
      </c>
      <c r="KB58" s="420">
        <v>-10.264763192144397</v>
      </c>
      <c r="KC58" s="420">
        <v>-9.6255623085768498</v>
      </c>
      <c r="KD58" s="420">
        <v>-8.8705090739399548</v>
      </c>
      <c r="KE58" s="420">
        <v>-7.9775087114684045</v>
      </c>
      <c r="KF58" s="420">
        <v>-6.9201233934042232</v>
      </c>
      <c r="KG58" s="420">
        <v>-5.6667023731490804</v>
      </c>
      <c r="KH58" s="420">
        <v>-4.1793357835276499</v>
      </c>
      <c r="KI58" s="420">
        <v>-2.4125960754137186</v>
      </c>
      <c r="KJ58" s="420">
        <v>-3.1110824371137049</v>
      </c>
      <c r="KK58" s="420">
        <v>-6.1497775246830102</v>
      </c>
      <c r="KL58" s="420">
        <v>-10.775095207218559</v>
      </c>
      <c r="KM58" s="420">
        <v>-17.709283879875478</v>
      </c>
      <c r="KN58" s="420">
        <v>-27.989825900268201</v>
      </c>
      <c r="KO58" s="420">
        <v>-43.105228593289979</v>
      </c>
      <c r="KP58" s="420">
        <v>-65.189141649106119</v>
      </c>
      <c r="KQ58" s="420">
        <v>-97.297870436775881</v>
      </c>
      <c r="KR58" s="420">
        <v>-143.80714703785327</v>
      </c>
      <c r="KS58" s="420">
        <v>-210.97946630394975</v>
      </c>
      <c r="KT58" s="420">
        <v>-307.77540173536806</v>
      </c>
      <c r="KU58" s="420">
        <v>-447.013962205128</v>
      </c>
      <c r="KV58" s="420">
        <v>-647.0323554910733</v>
      </c>
      <c r="KW58" s="420"/>
      <c r="KX58" s="420">
        <v>52.040829072536454</v>
      </c>
      <c r="KY58" s="420">
        <v>52.040829072536454</v>
      </c>
      <c r="KZ58" s="420">
        <v>52.040829072536454</v>
      </c>
      <c r="LA58" s="420">
        <v>52.040829072536454</v>
      </c>
      <c r="LB58" s="420">
        <v>52.040829072536454</v>
      </c>
      <c r="LC58" s="420">
        <v>52.040829072536454</v>
      </c>
      <c r="LD58" s="420">
        <v>52.040829072536454</v>
      </c>
      <c r="LE58" s="420">
        <v>57.514156304637282</v>
      </c>
      <c r="LF58" s="420">
        <v>66.491388897928033</v>
      </c>
      <c r="LG58" s="420">
        <v>77.067681761511921</v>
      </c>
      <c r="LH58" s="420">
        <v>89.544758620097923</v>
      </c>
      <c r="LI58" s="420">
        <v>104.28325082666086</v>
      </c>
      <c r="LJ58" s="420">
        <v>121.71444412401061</v>
      </c>
      <c r="LK58" s="420">
        <v>142.35439976517429</v>
      </c>
      <c r="LL58" s="420">
        <v>166.82093416450957</v>
      </c>
      <c r="LM58" s="420">
        <v>195.85404055200775</v>
      </c>
      <c r="LN58" s="420">
        <v>230.34045584640032</v>
      </c>
      <c r="LO58" s="420">
        <v>271.34322036707835</v>
      </c>
      <c r="LP58" s="420">
        <v>320.13725216133292</v>
      </c>
      <c r="LQ58" s="420">
        <v>378.2521677751057</v>
      </c>
      <c r="LR58" s="420">
        <v>447.52383465575952</v>
      </c>
      <c r="LS58" s="420">
        <v>530.15644599082316</v>
      </c>
      <c r="LT58" s="420">
        <v>628.79727745415153</v>
      </c>
      <c r="LU58" s="420">
        <v>746.62673008091383</v>
      </c>
      <c r="LV58" s="420">
        <v>887.46680005145299</v>
      </c>
      <c r="LW58" s="420">
        <v>1055.9117635114767</v>
      </c>
      <c r="LX58" s="420">
        <v>1257.4856456003342</v>
      </c>
      <c r="LY58" s="420">
        <v>1498.8319852488012</v>
      </c>
      <c r="LZ58" s="420">
        <v>1787.9425444147846</v>
      </c>
      <c r="MA58" s="420">
        <v>2134.4329825289901</v>
      </c>
      <c r="MB58" s="420"/>
      <c r="MC58" s="426">
        <v>0.32527512459289354</v>
      </c>
      <c r="MD58" s="426">
        <v>0.32527512459289354</v>
      </c>
      <c r="ME58" s="426">
        <v>0.32527512459289354</v>
      </c>
      <c r="MF58" s="426">
        <v>0.32527512459289354</v>
      </c>
      <c r="MG58" s="426">
        <v>0.32527512459289354</v>
      </c>
      <c r="MH58" s="426">
        <v>0.32527512459289354</v>
      </c>
      <c r="MI58" s="426">
        <v>0.32527512459289354</v>
      </c>
      <c r="MJ58" s="426">
        <v>0.32527512459289354</v>
      </c>
      <c r="MK58" s="426">
        <v>0.32527512459289354</v>
      </c>
      <c r="ML58" s="426">
        <v>0.32527512459289354</v>
      </c>
      <c r="MM58" s="426">
        <v>0.32527512459289354</v>
      </c>
      <c r="MN58" s="426">
        <v>0.32527512459289354</v>
      </c>
      <c r="MO58" s="426">
        <v>0.32527512459289354</v>
      </c>
      <c r="MP58" s="426">
        <v>0.32527512459289354</v>
      </c>
      <c r="MQ58" s="426">
        <v>0.32527512459289354</v>
      </c>
      <c r="MR58" s="426">
        <v>0.32527512459289354</v>
      </c>
      <c r="MS58" s="426">
        <v>0.32527512459289354</v>
      </c>
      <c r="MT58" s="426">
        <v>0.38933393725971721</v>
      </c>
      <c r="MU58" s="426">
        <v>0.51608520311350303</v>
      </c>
      <c r="MV58" s="426">
        <v>0.69007585684691541</v>
      </c>
      <c r="MW58" s="426">
        <v>0.92998760828266525</v>
      </c>
      <c r="MX58" s="426">
        <v>1.2621484020405087</v>
      </c>
      <c r="MY58" s="426">
        <v>1.7237277567791722</v>
      </c>
      <c r="MZ58" s="426">
        <v>2.3672848750746476</v>
      </c>
      <c r="NA58" s="426">
        <v>3.2672469434119193</v>
      </c>
      <c r="NB58" s="426">
        <v>4.5291427911876001</v>
      </c>
      <c r="NC58" s="426">
        <v>6.3027714765924499</v>
      </c>
      <c r="ND58" s="426">
        <v>8.800992420703496</v>
      </c>
      <c r="NE58" s="426">
        <v>12.326549294818753</v>
      </c>
      <c r="NF58" s="426">
        <v>17.310378316376674</v>
      </c>
      <c r="NG58" s="420"/>
      <c r="NH58" s="420">
        <v>51.715553947943562</v>
      </c>
      <c r="NI58" s="420">
        <v>51.715553947943562</v>
      </c>
      <c r="NJ58" s="420">
        <v>51.715553947943562</v>
      </c>
      <c r="NK58" s="420">
        <v>51.715553947943562</v>
      </c>
      <c r="NL58" s="420">
        <v>51.715553947943562</v>
      </c>
      <c r="NM58" s="420">
        <v>51.715553947943562</v>
      </c>
      <c r="NN58" s="420">
        <v>51.715553947943562</v>
      </c>
      <c r="NO58" s="420">
        <v>57.18888118004439</v>
      </c>
      <c r="NP58" s="420">
        <v>66.166113773335141</v>
      </c>
      <c r="NQ58" s="420">
        <v>76.742406636919029</v>
      </c>
      <c r="NR58" s="420">
        <v>89.219483495505031</v>
      </c>
      <c r="NS58" s="420">
        <v>103.95797570206797</v>
      </c>
      <c r="NT58" s="420">
        <v>121.38916899941772</v>
      </c>
      <c r="NU58" s="420">
        <v>142.02912464058139</v>
      </c>
      <c r="NV58" s="420">
        <v>166.49565903991666</v>
      </c>
      <c r="NW58" s="420">
        <v>195.52876542741484</v>
      </c>
      <c r="NX58" s="420">
        <v>230.01518072180741</v>
      </c>
      <c r="NY58" s="420">
        <v>270.95388642981862</v>
      </c>
      <c r="NZ58" s="420">
        <v>319.62116695821942</v>
      </c>
      <c r="OA58" s="420">
        <v>377.56209191825877</v>
      </c>
      <c r="OB58" s="420">
        <v>446.59384704747686</v>
      </c>
      <c r="OC58" s="420">
        <v>528.89429758878271</v>
      </c>
      <c r="OD58" s="420">
        <v>627.0735496973723</v>
      </c>
      <c r="OE58" s="420">
        <v>744.25944520583914</v>
      </c>
      <c r="OF58" s="420">
        <v>884.19955310804107</v>
      </c>
      <c r="OG58" s="420">
        <v>1051.3826207202892</v>
      </c>
      <c r="OH58" s="420">
        <v>1251.1828741237418</v>
      </c>
      <c r="OI58" s="420">
        <v>1490.0309928280976</v>
      </c>
      <c r="OJ58" s="420">
        <v>1775.6159951199659</v>
      </c>
      <c r="OK58" s="420">
        <v>2117.1226042126136</v>
      </c>
      <c r="OL58" s="420"/>
      <c r="OM58" s="420">
        <v>40.168664618962893</v>
      </c>
      <c r="ON58" s="420">
        <v>40.168664618962893</v>
      </c>
      <c r="OO58" s="420">
        <v>40.168664618962893</v>
      </c>
      <c r="OP58" s="420">
        <v>40.168664618962893</v>
      </c>
      <c r="OQ58" s="420">
        <v>40.168664618962893</v>
      </c>
      <c r="OR58" s="420">
        <v>40.168664618962893</v>
      </c>
      <c r="OS58" s="420">
        <v>40.168664618962893</v>
      </c>
      <c r="OT58" s="420">
        <v>45.92239050873534</v>
      </c>
      <c r="OU58" s="420">
        <v>55.359526897655442</v>
      </c>
      <c r="OV58" s="420">
        <v>66.477643444774628</v>
      </c>
      <c r="OW58" s="420">
        <v>79.593921186928185</v>
      </c>
      <c r="OX58" s="420">
        <v>95.087466628128013</v>
      </c>
      <c r="OY58" s="420">
        <v>113.41166028794932</v>
      </c>
      <c r="OZ58" s="420">
        <v>135.10900124717716</v>
      </c>
      <c r="PA58" s="420">
        <v>160.82895666676757</v>
      </c>
      <c r="PB58" s="420">
        <v>191.34942964388719</v>
      </c>
      <c r="PC58" s="420">
        <v>227.60258464639369</v>
      </c>
      <c r="PD58" s="420">
        <v>267.84280399270494</v>
      </c>
      <c r="PE58" s="420">
        <v>313.47138943353639</v>
      </c>
      <c r="PF58" s="420">
        <v>366.78699671104022</v>
      </c>
      <c r="PG58" s="420">
        <v>428.88456316760136</v>
      </c>
      <c r="PH58" s="420">
        <v>500.90447168851449</v>
      </c>
      <c r="PI58" s="420">
        <v>583.96832110408229</v>
      </c>
      <c r="PJ58" s="420">
        <v>679.07030355673305</v>
      </c>
      <c r="PK58" s="420">
        <v>786.90168267126523</v>
      </c>
      <c r="PL58" s="420">
        <v>907.57547368243593</v>
      </c>
      <c r="PM58" s="420">
        <v>1040.2034078197921</v>
      </c>
      <c r="PN58" s="420">
        <v>1182.2555910927294</v>
      </c>
      <c r="PO58" s="420">
        <v>1328.6020329148378</v>
      </c>
      <c r="PP58" s="420">
        <v>1470.0902487215403</v>
      </c>
      <c r="PQ58" s="420"/>
      <c r="PR58" s="420">
        <v>6.2604069260557722</v>
      </c>
      <c r="PS58" s="420">
        <v>6.2604069260557722</v>
      </c>
      <c r="PT58" s="420">
        <v>6.2604069260557722</v>
      </c>
      <c r="PU58" s="420">
        <v>6.2604069260557722</v>
      </c>
      <c r="PV58" s="420">
        <v>6.2604069260557722</v>
      </c>
      <c r="PW58" s="420">
        <v>6.2604069260557722</v>
      </c>
      <c r="PX58" s="420">
        <v>6.2604069260557722</v>
      </c>
      <c r="PY58" s="420">
        <v>6.918837168676494</v>
      </c>
      <c r="PZ58" s="420">
        <v>7.9987801693061691</v>
      </c>
      <c r="QA58" s="420">
        <v>9.2710868999096814</v>
      </c>
      <c r="QB58" s="420">
        <v>10.772054116891312</v>
      </c>
      <c r="QC58" s="420">
        <v>12.545065045694495</v>
      </c>
      <c r="QD58" s="420">
        <v>14.642002492560314</v>
      </c>
      <c r="QE58" s="420">
        <v>17.124947586869286</v>
      </c>
      <c r="QF58" s="420">
        <v>20.068222398972765</v>
      </c>
      <c r="QG58" s="420">
        <v>23.560846624076191</v>
      </c>
      <c r="QH58" s="420">
        <v>27.709492927595353</v>
      </c>
      <c r="QI58" s="420">
        <v>32.64204291896651</v>
      </c>
      <c r="QJ58" s="420">
        <v>38.511866671565834</v>
      </c>
      <c r="QK58" s="420">
        <v>45.502973975188915</v>
      </c>
      <c r="QL58" s="420">
        <v>53.836215986276216</v>
      </c>
      <c r="QM58" s="420">
        <v>63.776752705994042</v>
      </c>
      <c r="QN58" s="420">
        <v>75.643046066235854</v>
      </c>
      <c r="QO58" s="420">
        <v>89.817691906135281</v>
      </c>
      <c r="QP58" s="420">
        <v>106.76046866860332</v>
      </c>
      <c r="QQ58" s="420">
        <v>127.02405852099578</v>
      </c>
      <c r="QR58" s="420">
        <v>151.27299056206886</v>
      </c>
      <c r="QS58" s="420">
        <v>180.30646914496157</v>
      </c>
      <c r="QT58" s="420">
        <v>215.08588713762668</v>
      </c>
      <c r="QU58" s="420">
        <v>256.76798900342897</v>
      </c>
      <c r="QV58" s="424"/>
      <c r="QW58" s="420">
        <v>14.692869058112674</v>
      </c>
      <c r="QX58" s="420">
        <v>14.692869058112674</v>
      </c>
      <c r="QY58" s="420">
        <v>14.692869058112674</v>
      </c>
      <c r="QZ58" s="420">
        <v>14.692869058112674</v>
      </c>
      <c r="RA58" s="420">
        <v>14.692869058112674</v>
      </c>
      <c r="RB58" s="420">
        <v>14.692869058112674</v>
      </c>
      <c r="RC58" s="420">
        <v>14.692869058112674</v>
      </c>
      <c r="RD58" s="420">
        <v>14.692869058112674</v>
      </c>
      <c r="RE58" s="420">
        <v>14.692869058112674</v>
      </c>
      <c r="RF58" s="420">
        <v>14.692869058112674</v>
      </c>
      <c r="RG58" s="420">
        <v>14.692869058112674</v>
      </c>
      <c r="RH58" s="420">
        <v>14.692869058112674</v>
      </c>
      <c r="RI58" s="420">
        <v>14.692869058112674</v>
      </c>
      <c r="RJ58" s="420">
        <v>14.692869058112674</v>
      </c>
      <c r="RK58" s="420">
        <v>14.692869058112674</v>
      </c>
      <c r="RL58" s="420">
        <v>14.692869058112674</v>
      </c>
      <c r="RM58" s="420">
        <v>14.692869058112674</v>
      </c>
      <c r="RN58" s="420">
        <v>17.586443375268967</v>
      </c>
      <c r="RO58" s="420">
        <v>23.311872746698956</v>
      </c>
      <c r="RP58" s="420">
        <v>31.171133106186968</v>
      </c>
      <c r="RQ58" s="420">
        <v>42.008088295304923</v>
      </c>
      <c r="RR58" s="420">
        <v>57.011987087230509</v>
      </c>
      <c r="RS58" s="420">
        <v>77.861798543275356</v>
      </c>
      <c r="RT58" s="420">
        <v>106.93165281622744</v>
      </c>
      <c r="RU58" s="420">
        <v>147.58346977855248</v>
      </c>
      <c r="RV58" s="420">
        <v>204.58404884081392</v>
      </c>
      <c r="RW58" s="420">
        <v>284.69990173605657</v>
      </c>
      <c r="RX58" s="420">
        <v>397.54601394952084</v>
      </c>
      <c r="RY58" s="420">
        <v>556.79749551650741</v>
      </c>
      <c r="RZ58" s="420">
        <v>781.91998932362276</v>
      </c>
      <c r="SA58" s="420"/>
      <c r="SB58" s="420">
        <v>-8.4324621320569015</v>
      </c>
      <c r="SC58" s="420">
        <v>-8.4324621320569015</v>
      </c>
      <c r="SD58" s="420">
        <v>-8.4324621320569015</v>
      </c>
      <c r="SE58" s="420">
        <v>-8.4324621320569015</v>
      </c>
      <c r="SF58" s="420">
        <v>-8.4324621320569015</v>
      </c>
      <c r="SG58" s="420">
        <v>-8.4324621320569015</v>
      </c>
      <c r="SH58" s="420">
        <v>-8.4324621320569015</v>
      </c>
      <c r="SI58" s="420">
        <v>-7.7740318894361797</v>
      </c>
      <c r="SJ58" s="420">
        <v>-6.6940888888065047</v>
      </c>
      <c r="SK58" s="420">
        <v>-5.4217821582029924</v>
      </c>
      <c r="SL58" s="420">
        <v>-3.9208149412213622</v>
      </c>
      <c r="SM58" s="420">
        <v>-2.1478040124181792</v>
      </c>
      <c r="SN58" s="420">
        <v>-5.0866565552359688E-2</v>
      </c>
      <c r="SO58" s="420">
        <v>2.4320785287566125</v>
      </c>
      <c r="SP58" s="420">
        <v>5.3753533408600909</v>
      </c>
      <c r="SQ58" s="420">
        <v>8.8679775659635176</v>
      </c>
      <c r="SR58" s="420">
        <v>13.016623869482679</v>
      </c>
      <c r="SS58" s="420">
        <v>15.055599543697543</v>
      </c>
      <c r="ST58" s="420">
        <v>15.199993924866877</v>
      </c>
      <c r="SU58" s="420">
        <v>14.331840869001947</v>
      </c>
      <c r="SV58" s="420">
        <v>11.828127690971293</v>
      </c>
      <c r="SW58" s="420">
        <v>6.7647656187635334</v>
      </c>
      <c r="SX58" s="420">
        <v>-2.2187524770395015</v>
      </c>
      <c r="SY58" s="420">
        <v>-17.11396091009216</v>
      </c>
      <c r="SZ58" s="420">
        <v>-40.823001109949161</v>
      </c>
      <c r="TA58" s="420">
        <v>-77.559990319818141</v>
      </c>
      <c r="TB58" s="420">
        <v>-133.42691117398772</v>
      </c>
      <c r="TC58" s="420">
        <v>-217.23954480455927</v>
      </c>
      <c r="TD58" s="420">
        <v>-341.71160837888073</v>
      </c>
      <c r="TE58" s="420">
        <v>-525.15200032019379</v>
      </c>
      <c r="TF58" s="420"/>
      <c r="TG58" s="420">
        <v>0.36836460891238892</v>
      </c>
      <c r="TH58" s="420">
        <v>0.36836460891238892</v>
      </c>
      <c r="TI58" s="420">
        <v>0.36836460891238892</v>
      </c>
      <c r="TJ58" s="420">
        <v>0.36836460891238892</v>
      </c>
      <c r="TK58" s="420">
        <v>0.36836460891238892</v>
      </c>
      <c r="TL58" s="420">
        <v>0.36836460891238892</v>
      </c>
      <c r="TM58" s="420">
        <v>0.36836460891238892</v>
      </c>
      <c r="TN58" s="420">
        <v>0.40710688264696226</v>
      </c>
      <c r="TO58" s="420">
        <v>0.47065111959087835</v>
      </c>
      <c r="TP58" s="420">
        <v>0.54551410801496214</v>
      </c>
      <c r="TQ58" s="420">
        <v>0.63383156220033965</v>
      </c>
      <c r="TR58" s="420">
        <v>0.73815616683070617</v>
      </c>
      <c r="TS58" s="420">
        <v>0.86154072499953505</v>
      </c>
      <c r="TT58" s="420">
        <v>1.0076381128241811</v>
      </c>
      <c r="TU58" s="420">
        <v>1.1808214678182061</v>
      </c>
      <c r="TV58" s="420">
        <v>1.3863287410600629</v>
      </c>
      <c r="TW58" s="420">
        <v>1.630436590783257</v>
      </c>
      <c r="TX58" s="420">
        <v>1.9206696171621016</v>
      </c>
      <c r="TY58" s="420">
        <v>2.2660521708123578</v>
      </c>
      <c r="TZ58" s="420">
        <v>2.6774114543511605</v>
      </c>
      <c r="UA58" s="420">
        <v>3.1677424297404002</v>
      </c>
      <c r="UB58" s="420">
        <v>3.7526472073991743</v>
      </c>
      <c r="UC58" s="420">
        <v>4.4508642026383392</v>
      </c>
      <c r="UD58" s="420">
        <v>5.2849054930782016</v>
      </c>
      <c r="UE58" s="420">
        <v>6.281824608674496</v>
      </c>
      <c r="UF58" s="420">
        <v>7.4741415681473438</v>
      </c>
      <c r="UG58" s="420">
        <v>8.9009575041332631</v>
      </c>
      <c r="UH58" s="420">
        <v>10.609297889970058</v>
      </c>
      <c r="UI58" s="420">
        <v>12.65573142989655</v>
      </c>
      <c r="UJ58" s="420">
        <v>15.108321386715247</v>
      </c>
      <c r="UK58" s="420"/>
      <c r="UL58" s="420">
        <v>2.0677318317326265</v>
      </c>
      <c r="UM58" s="420">
        <v>2.0677318317326265</v>
      </c>
      <c r="UN58" s="420">
        <v>2.0677318317326265</v>
      </c>
      <c r="UO58" s="420">
        <v>2.0677318317326265</v>
      </c>
      <c r="UP58" s="420">
        <v>2.0677318317326265</v>
      </c>
      <c r="UQ58" s="420">
        <v>2.0677318317326265</v>
      </c>
      <c r="UR58" s="420">
        <v>2.0677318317326265</v>
      </c>
      <c r="US58" s="420">
        <v>2.0677318317326265</v>
      </c>
      <c r="UT58" s="420">
        <v>2.0677318317326265</v>
      </c>
      <c r="UU58" s="420">
        <v>2.0677318317326265</v>
      </c>
      <c r="UV58" s="420">
        <v>2.0677318317326265</v>
      </c>
      <c r="UW58" s="420">
        <v>2.0677318317326265</v>
      </c>
      <c r="UX58" s="420">
        <v>2.0677318317326265</v>
      </c>
      <c r="UY58" s="420">
        <v>2.0677318317326265</v>
      </c>
      <c r="UZ58" s="420">
        <v>2.0677318317326265</v>
      </c>
      <c r="VA58" s="420">
        <v>2.0677318317326265</v>
      </c>
      <c r="VB58" s="420">
        <v>2.0677318317326265</v>
      </c>
      <c r="VC58" s="420">
        <v>2.4749454058415221</v>
      </c>
      <c r="VD58" s="420">
        <v>3.2806867838405323</v>
      </c>
      <c r="VE58" s="420">
        <v>4.3867228313213236</v>
      </c>
      <c r="VF58" s="420">
        <v>5.9118107576461503</v>
      </c>
      <c r="VG58" s="420">
        <v>8.0233138963084603</v>
      </c>
      <c r="VH58" s="420">
        <v>10.957514062577776</v>
      </c>
      <c r="VI58" s="420">
        <v>15.048523298845536</v>
      </c>
      <c r="VJ58" s="420">
        <v>20.769465588490164</v>
      </c>
      <c r="VK58" s="420">
        <v>28.79117403005235</v>
      </c>
      <c r="VL58" s="420">
        <v>40.065901831865403</v>
      </c>
      <c r="VM58" s="420">
        <v>55.946768760453153</v>
      </c>
      <c r="VN58" s="420">
        <v>78.358277117619295</v>
      </c>
      <c r="VO58" s="420">
        <v>110.03983261524904</v>
      </c>
      <c r="VP58" s="420"/>
      <c r="VQ58" s="420">
        <v>-1.6993672228202377</v>
      </c>
      <c r="VR58" s="420">
        <v>-1.6993672228202377</v>
      </c>
      <c r="VS58" s="420">
        <v>-1.6993672228202377</v>
      </c>
      <c r="VT58" s="420">
        <v>-1.6993672228202377</v>
      </c>
      <c r="VU58" s="420">
        <v>-1.6993672228202377</v>
      </c>
      <c r="VV58" s="420">
        <v>-1.6993672228202377</v>
      </c>
      <c r="VW58" s="420">
        <v>-1.6993672228202377</v>
      </c>
      <c r="VX58" s="420">
        <v>-1.6606249490856642</v>
      </c>
      <c r="VY58" s="420">
        <v>-1.5970807121417483</v>
      </c>
      <c r="VZ58" s="420">
        <v>-1.5222177237176644</v>
      </c>
      <c r="WA58" s="420">
        <v>-1.4339002695322869</v>
      </c>
      <c r="WB58" s="420">
        <v>-1.3295756649019204</v>
      </c>
      <c r="WC58" s="420">
        <v>-1.2061911067330915</v>
      </c>
      <c r="WD58" s="420">
        <v>-1.0600937189084454</v>
      </c>
      <c r="WE58" s="420">
        <v>-0.88691036391442046</v>
      </c>
      <c r="WF58" s="420">
        <v>-0.68140309067256366</v>
      </c>
      <c r="WG58" s="420">
        <v>-0.43729524094936956</v>
      </c>
      <c r="WH58" s="420">
        <v>-0.55427578867942051</v>
      </c>
      <c r="WI58" s="420">
        <v>-1.0146346130281745</v>
      </c>
      <c r="WJ58" s="420">
        <v>-1.7093113769701631</v>
      </c>
      <c r="WK58" s="420">
        <v>-2.7440683279057501</v>
      </c>
      <c r="WL58" s="420">
        <v>-4.2706666889092855</v>
      </c>
      <c r="WM58" s="420">
        <v>-6.5066498599394365</v>
      </c>
      <c r="WN58" s="420">
        <v>-9.7636178057673355</v>
      </c>
      <c r="WO58" s="420">
        <v>-14.487640979815668</v>
      </c>
      <c r="WP58" s="420">
        <v>-21.317032461905008</v>
      </c>
      <c r="WQ58" s="420">
        <v>-31.16494432773214</v>
      </c>
      <c r="WR58" s="420">
        <v>-45.337470870483095</v>
      </c>
      <c r="WS58" s="420">
        <v>-65.702545687722747</v>
      </c>
      <c r="WT58" s="420">
        <v>-94.931511228533793</v>
      </c>
      <c r="WU58" s="420"/>
      <c r="WV58" s="420">
        <v>360.94074261194157</v>
      </c>
      <c r="WW58" s="420">
        <v>360.94074261194157</v>
      </c>
      <c r="WX58" s="420">
        <v>360.94074261194157</v>
      </c>
      <c r="WY58" s="420">
        <v>360.94074261194157</v>
      </c>
      <c r="WZ58" s="420">
        <v>360.94074261194157</v>
      </c>
      <c r="XA58" s="420">
        <v>360.94074261194157</v>
      </c>
      <c r="XB58" s="420">
        <v>360.94074261194157</v>
      </c>
      <c r="XC58" s="420">
        <v>398.90222076132017</v>
      </c>
      <c r="XD58" s="420">
        <v>461.16581372418608</v>
      </c>
      <c r="XE58" s="420">
        <v>534.52004478269771</v>
      </c>
      <c r="XF58" s="420">
        <v>621.05758592538723</v>
      </c>
      <c r="XG58" s="420">
        <v>723.27967609620907</v>
      </c>
      <c r="XH58" s="420">
        <v>844.17759347158778</v>
      </c>
      <c r="XI58" s="420">
        <v>987.33059563101426</v>
      </c>
      <c r="XJ58" s="420">
        <v>1157.0236857031909</v>
      </c>
      <c r="XK58" s="420">
        <v>1358.3892512907175</v>
      </c>
      <c r="XL58" s="420">
        <v>1597.5774534815782</v>
      </c>
      <c r="XM58" s="420">
        <v>1881.9612448045013</v>
      </c>
      <c r="XN58" s="420">
        <v>2220.3831028863738</v>
      </c>
      <c r="XO58" s="420">
        <v>2623.4520234300549</v>
      </c>
      <c r="XP58" s="420">
        <v>3103.9010733677519</v>
      </c>
      <c r="XQ58" s="420">
        <v>3677.0179247090314</v>
      </c>
      <c r="XR58" s="420">
        <v>4361.1633465778423</v>
      </c>
      <c r="XS58" s="420">
        <v>5178.3957175952801</v>
      </c>
      <c r="XT58" s="420">
        <v>6155.2233421865139</v>
      </c>
      <c r="XU58" s="420">
        <v>7323.5108442122582</v>
      </c>
      <c r="XV58" s="420">
        <v>8721.5713284315589</v>
      </c>
      <c r="XW58" s="420">
        <v>10395.48253645578</v>
      </c>
      <c r="XX58" s="420">
        <v>12400.673110512053</v>
      </c>
      <c r="XY58" s="420">
        <v>14803.834594864302</v>
      </c>
      <c r="XZ58" s="420"/>
      <c r="YA58" s="420">
        <v>2.2560179596698449</v>
      </c>
      <c r="YB58" s="420">
        <v>2.2560179596698449</v>
      </c>
      <c r="YC58" s="420">
        <v>2.2560179596698449</v>
      </c>
      <c r="YD58" s="420">
        <v>2.2560179596698449</v>
      </c>
      <c r="YE58" s="420">
        <v>2.2560179596698449</v>
      </c>
      <c r="YF58" s="420">
        <v>2.2560179596698449</v>
      </c>
      <c r="YG58" s="420">
        <v>2.2560179596698449</v>
      </c>
      <c r="YH58" s="420">
        <v>2.2560179596698449</v>
      </c>
      <c r="YI58" s="420">
        <v>2.2560179596698449</v>
      </c>
      <c r="YJ58" s="420">
        <v>2.2560179596698449</v>
      </c>
      <c r="YK58" s="420">
        <v>2.2560179596698449</v>
      </c>
      <c r="YL58" s="420">
        <v>2.2560179596698449</v>
      </c>
      <c r="YM58" s="420">
        <v>2.2560179596698449</v>
      </c>
      <c r="YN58" s="420">
        <v>2.2560179596698449</v>
      </c>
      <c r="YO58" s="420">
        <v>2.2560179596698449</v>
      </c>
      <c r="YP58" s="420">
        <v>2.2560179596698449</v>
      </c>
      <c r="YQ58" s="420">
        <v>2.2560179596698449</v>
      </c>
      <c r="YR58" s="420">
        <v>2.7003120999990671</v>
      </c>
      <c r="YS58" s="420">
        <v>3.5794236906407431</v>
      </c>
      <c r="YT58" s="420">
        <v>4.7861745607804487</v>
      </c>
      <c r="YU58" s="420">
        <v>6.4501358632388168</v>
      </c>
      <c r="YV58" s="420">
        <v>8.7539109126028531</v>
      </c>
      <c r="YW58" s="420">
        <v>11.955297171101863</v>
      </c>
      <c r="YX58" s="420">
        <v>16.418830676054313</v>
      </c>
      <c r="YY58" s="420">
        <v>22.66071773007241</v>
      </c>
      <c r="YZ58" s="420">
        <v>31.412876996409793</v>
      </c>
      <c r="ZA58" s="420">
        <v>43.71427315471405</v>
      </c>
      <c r="ZB58" s="420">
        <v>61.041240054478656</v>
      </c>
      <c r="ZC58" s="420">
        <v>85.493523750614898</v>
      </c>
      <c r="ZD58" s="420">
        <v>120.05997820860854</v>
      </c>
      <c r="ZE58" s="420"/>
      <c r="ZF58" s="420">
        <v>358.68472465227171</v>
      </c>
      <c r="ZG58" s="420">
        <v>358.68472465227171</v>
      </c>
      <c r="ZH58" s="420">
        <v>358.68472465227171</v>
      </c>
      <c r="ZI58" s="420">
        <v>358.68472465227171</v>
      </c>
      <c r="ZJ58" s="420">
        <v>358.68472465227171</v>
      </c>
      <c r="ZK58" s="420">
        <v>358.68472465227171</v>
      </c>
      <c r="ZL58" s="420">
        <v>358.68472465227171</v>
      </c>
      <c r="ZM58" s="420">
        <v>396.6462028016503</v>
      </c>
      <c r="ZN58" s="420">
        <v>458.90979576451622</v>
      </c>
      <c r="ZO58" s="420">
        <v>532.26402682302785</v>
      </c>
      <c r="ZP58" s="420">
        <v>618.80156796571737</v>
      </c>
      <c r="ZQ58" s="420">
        <v>721.02365813653921</v>
      </c>
      <c r="ZR58" s="420">
        <v>841.92157551191792</v>
      </c>
      <c r="ZS58" s="420">
        <v>985.0745776713444</v>
      </c>
      <c r="ZT58" s="420">
        <v>1154.7676677435211</v>
      </c>
      <c r="ZU58" s="420">
        <v>1356.1332333310477</v>
      </c>
      <c r="ZV58" s="420">
        <v>1595.3214355219084</v>
      </c>
      <c r="ZW58" s="420">
        <v>1879.2609327045022</v>
      </c>
      <c r="ZX58" s="420">
        <v>2216.8036791957329</v>
      </c>
      <c r="ZY58" s="420">
        <v>2618.6658488692742</v>
      </c>
      <c r="ZZ58" s="420">
        <v>3097.4509375045131</v>
      </c>
      <c r="AAA58" s="420">
        <v>3668.2640137964286</v>
      </c>
      <c r="AAB58" s="420">
        <v>4349.2080494067404</v>
      </c>
      <c r="AAC58" s="420">
        <v>5161.9768869192258</v>
      </c>
      <c r="AAD58" s="420">
        <v>6132.5626244564419</v>
      </c>
      <c r="AAE58" s="420">
        <v>7292.0979672158483</v>
      </c>
      <c r="AAF58" s="420">
        <v>8677.8570552768451</v>
      </c>
      <c r="AAG58" s="420">
        <v>10334.441296401301</v>
      </c>
      <c r="AAH58" s="420">
        <v>12315.179586761438</v>
      </c>
      <c r="AAI58" s="420">
        <v>14683.774616655694</v>
      </c>
      <c r="AAJ58" s="420"/>
      <c r="AAK58" s="420">
        <v>388.72155991635748</v>
      </c>
      <c r="AAL58" s="420">
        <v>388.72155991635748</v>
      </c>
      <c r="AAM58" s="420">
        <v>388.72155991635748</v>
      </c>
      <c r="AAN58" s="420">
        <v>388.72155991635748</v>
      </c>
      <c r="AAO58" s="420">
        <v>388.72155991635748</v>
      </c>
      <c r="AAP58" s="420">
        <v>388.72155991635748</v>
      </c>
      <c r="AAQ58" s="420">
        <v>388.72155991635748</v>
      </c>
      <c r="AAR58" s="420">
        <v>433.13393647186382</v>
      </c>
      <c r="AAS58" s="420">
        <v>505.9781530612234</v>
      </c>
      <c r="AAT58" s="420">
        <v>591.79767038588193</v>
      </c>
      <c r="AAU58" s="420">
        <v>693.04077394189198</v>
      </c>
      <c r="AAV58" s="420">
        <v>812.63374508734717</v>
      </c>
      <c r="AAW58" s="420">
        <v>954.07617812758178</v>
      </c>
      <c r="AAX58" s="420">
        <v>1121.5555637283696</v>
      </c>
      <c r="AAY58" s="420">
        <v>1320.0850673872342</v>
      </c>
      <c r="AAZ58" s="420">
        <v>1555.6692374502256</v>
      </c>
      <c r="ABA58" s="420">
        <v>1835.5033487968353</v>
      </c>
      <c r="ABB58" s="420">
        <v>2161.6050604522252</v>
      </c>
      <c r="ABC58" s="420">
        <v>2544.4604279411078</v>
      </c>
      <c r="ABD58" s="420">
        <v>2998.0753750723461</v>
      </c>
      <c r="ABE58" s="420">
        <v>3535.41956003518</v>
      </c>
      <c r="ABF58" s="420">
        <v>4171.6625844147975</v>
      </c>
      <c r="ABG58" s="420">
        <v>4924.4509681738436</v>
      </c>
      <c r="ABH58" s="420">
        <v>5814.1696117600995</v>
      </c>
      <c r="ABI58" s="420">
        <v>6864.1536650379421</v>
      </c>
      <c r="ABJ58" s="420">
        <v>8100.7964181165607</v>
      </c>
      <c r="ABK58" s="420">
        <v>9553.4686075949157</v>
      </c>
      <c r="ABL58" s="420">
        <v>11254.119871818988</v>
      </c>
      <c r="ABM58" s="420">
        <v>13236.367465609672</v>
      </c>
      <c r="ABN58" s="420">
        <v>15533.781353828508</v>
      </c>
      <c r="ABQ58" s="344"/>
      <c r="ABR58" s="344"/>
      <c r="ABS58" s="344"/>
      <c r="ABT58" s="344"/>
      <c r="ABU58" s="344"/>
      <c r="ABV58" s="344"/>
      <c r="ABW58" s="344"/>
      <c r="ABX58" s="344"/>
      <c r="ABY58" s="344"/>
      <c r="ABZ58" s="344"/>
      <c r="ACA58" s="344"/>
    </row>
    <row r="59" spans="4:755" hidden="1" outlineLevel="1" x14ac:dyDescent="0.25">
      <c r="D59" s="431" t="b">
        <v>1</v>
      </c>
      <c r="E59" s="416"/>
      <c r="F59" s="417">
        <v>489</v>
      </c>
      <c r="G59" s="417">
        <v>22005269</v>
      </c>
      <c r="H59" s="417" t="s">
        <v>1756</v>
      </c>
      <c r="I59" s="417" t="s">
        <v>1779</v>
      </c>
      <c r="J59" s="417">
        <v>11</v>
      </c>
      <c r="K59" s="417" t="s">
        <v>1780</v>
      </c>
      <c r="L59" s="417" t="s">
        <v>300</v>
      </c>
      <c r="M59" s="417" t="s">
        <v>253</v>
      </c>
      <c r="N59" s="417" t="s">
        <v>301</v>
      </c>
      <c r="O59" s="417" t="s">
        <v>1760</v>
      </c>
      <c r="P59" s="417" t="s">
        <v>1761</v>
      </c>
      <c r="Q59" s="417" t="s">
        <v>302</v>
      </c>
      <c r="R59" s="417" t="s">
        <v>298</v>
      </c>
      <c r="S59" s="418"/>
      <c r="T59" s="417">
        <v>0.57433674535164059</v>
      </c>
      <c r="U59" s="417">
        <v>2190</v>
      </c>
      <c r="V59" s="418"/>
      <c r="W59" s="419">
        <v>9.9</v>
      </c>
      <c r="X59" s="417">
        <v>8.8018665792934641E-3</v>
      </c>
      <c r="Y59" s="417">
        <v>6.3307850367012759E-3</v>
      </c>
      <c r="Z59" s="417">
        <v>2.4710815425921882E-3</v>
      </c>
      <c r="AA59" s="420">
        <v>51.892197956299761</v>
      </c>
      <c r="AB59" s="420">
        <v>2025.8512117444084</v>
      </c>
      <c r="AC59" s="420">
        <v>2077.7434097007081</v>
      </c>
      <c r="AD59" s="420">
        <v>60.926455166027509</v>
      </c>
      <c r="AE59" s="420">
        <v>3.5849346687423278</v>
      </c>
      <c r="AF59" s="420">
        <v>3512.6853944291393</v>
      </c>
      <c r="AG59" s="418"/>
      <c r="AH59" s="419">
        <v>13.794599771382265</v>
      </c>
      <c r="AI59" s="417">
        <v>2.1906452910007958E-2</v>
      </c>
      <c r="AJ59" s="417">
        <v>1.5756322030163254E-2</v>
      </c>
      <c r="AK59" s="417">
        <v>6.1501308798447042E-3</v>
      </c>
      <c r="AL59" s="420">
        <v>129.15146812163357</v>
      </c>
      <c r="AM59" s="420">
        <v>5042.0230496522408</v>
      </c>
      <c r="AN59" s="420">
        <v>5171.174517773874</v>
      </c>
      <c r="AO59" s="420">
        <v>151.63630453205849</v>
      </c>
      <c r="AP59" s="420">
        <v>8.9223350295958177</v>
      </c>
      <c r="AQ59" s="420">
        <v>8742.5180201846961</v>
      </c>
      <c r="AR59" s="418"/>
      <c r="AS59" s="417">
        <v>5.1679359468684138E-3</v>
      </c>
      <c r="AT59" s="421">
        <v>4.0659390574111693E-6</v>
      </c>
      <c r="AU59" s="417">
        <v>5.1638700078110028E-3</v>
      </c>
      <c r="AV59" s="420">
        <v>28.425883974257854</v>
      </c>
      <c r="AW59" s="420">
        <v>1.3011004983715742</v>
      </c>
      <c r="AX59" s="420">
        <v>29.726984472629429</v>
      </c>
      <c r="AY59" s="420">
        <v>14.692869058112674</v>
      </c>
      <c r="AZ59" s="420">
        <v>2.0677318317326265</v>
      </c>
      <c r="BA59" s="420">
        <v>2.2560179596698449</v>
      </c>
      <c r="BB59" s="418"/>
      <c r="BC59" s="420">
        <v>5654.9401939646177</v>
      </c>
      <c r="BD59" s="420">
        <v>14074.251177520226</v>
      </c>
      <c r="BE59" s="420">
        <v>48.74360332214458</v>
      </c>
      <c r="BF59" s="420">
        <v>14025.507574198082</v>
      </c>
      <c r="BG59" s="420"/>
      <c r="BH59" s="422">
        <v>3.3174243752227668E-2</v>
      </c>
      <c r="BI59" s="420"/>
      <c r="BJ59" s="423">
        <v>10.233933382094852</v>
      </c>
      <c r="BK59" s="423">
        <v>10.57913055243994</v>
      </c>
      <c r="BL59" s="423">
        <v>10.935971445874209</v>
      </c>
      <c r="BM59" s="423">
        <v>11.304848812683653</v>
      </c>
      <c r="BN59" s="423">
        <v>11.686168650874608</v>
      </c>
      <c r="BO59" s="423">
        <v>12.080350653027882</v>
      </c>
      <c r="BP59" s="423">
        <v>12.487828668225594</v>
      </c>
      <c r="BQ59" s="423">
        <v>12.909051179559093</v>
      </c>
      <c r="BR59" s="423">
        <v>13.344481797743509</v>
      </c>
      <c r="BS59" s="423">
        <v>13.794599771382265</v>
      </c>
      <c r="BT59" s="423">
        <v>14.25990051444313</v>
      </c>
      <c r="BU59" s="423">
        <v>14.740896151526377</v>
      </c>
      <c r="BV59" s="423">
        <v>15.238116081525186</v>
      </c>
      <c r="BW59" s="423">
        <v>15.752107560298688</v>
      </c>
      <c r="BX59" s="423">
        <v>16.283436302998933</v>
      </c>
      <c r="BY59" s="423">
        <v>16.832687106714747</v>
      </c>
      <c r="BZ59" s="423">
        <v>17.400464494117745</v>
      </c>
      <c r="CA59" s="423">
        <v>17.987393378818972</v>
      </c>
      <c r="CB59" s="423">
        <v>18.594119753168425</v>
      </c>
      <c r="CC59" s="423">
        <v>19.22131139925451</v>
      </c>
      <c r="CD59" s="423">
        <v>19.869658623885961</v>
      </c>
      <c r="CE59" s="423">
        <v>20.539875018365198</v>
      </c>
      <c r="CF59" s="423">
        <v>21.232698243889264</v>
      </c>
      <c r="CG59" s="423">
        <v>21.948890843442939</v>
      </c>
      <c r="CH59" s="423">
        <v>22.689241081077451</v>
      </c>
      <c r="CI59" s="423">
        <v>23.45456380949863</v>
      </c>
      <c r="CJ59" s="423">
        <v>24.245701366919381</v>
      </c>
      <c r="CK59" s="423">
        <v>25.063524504163539</v>
      </c>
      <c r="CL59" s="423">
        <v>25.908933343041575</v>
      </c>
      <c r="CM59" s="423">
        <v>26.782858367052885</v>
      </c>
      <c r="CN59" s="420"/>
      <c r="CO59" s="417">
        <v>9.6291576856485112E-3</v>
      </c>
      <c r="CP59" s="417">
        <v>1.0537659304862524E-2</v>
      </c>
      <c r="CQ59" s="417">
        <v>1.1535530373555246E-2</v>
      </c>
      <c r="CR59" s="417">
        <v>1.2631761299074154E-2</v>
      </c>
      <c r="CS59" s="417">
        <v>1.3836259469555547E-2</v>
      </c>
      <c r="CT59" s="417">
        <v>1.5159943610395354E-2</v>
      </c>
      <c r="CU59" s="417">
        <v>1.6614847905912264E-2</v>
      </c>
      <c r="CV59" s="417">
        <v>1.8214236900655448E-2</v>
      </c>
      <c r="CW59" s="417">
        <v>1.9972732300458148E-2</v>
      </c>
      <c r="CX59" s="417">
        <v>2.1906452910007958E-2</v>
      </c>
      <c r="CY59" s="417">
        <v>2.4033169072545338E-2</v>
      </c>
      <c r="CZ59" s="417">
        <v>2.6372473119586015E-2</v>
      </c>
      <c r="DA59" s="417">
        <v>2.8945967495693101E-2</v>
      </c>
      <c r="DB59" s="417">
        <v>3.1777472396852871E-2</v>
      </c>
      <c r="DC59" s="417">
        <v>3.4893254952645718E-2</v>
      </c>
      <c r="DD59" s="417">
        <v>3.8322282194044391E-2</v>
      </c>
      <c r="DE59" s="417">
        <v>4.2096500282402138E-2</v>
      </c>
      <c r="DF59" s="417">
        <v>4.6251142733325389E-2</v>
      </c>
      <c r="DG59" s="417">
        <v>5.0825070654204239E-2</v>
      </c>
      <c r="DH59" s="417">
        <v>5.586114832901775E-2</v>
      </c>
      <c r="DI59" s="417">
        <v>6.1406657831750103E-2</v>
      </c>
      <c r="DJ59" s="417">
        <v>6.7513756733780128E-2</v>
      </c>
      <c r="DK59" s="417">
        <v>7.4239983394738349E-2</v>
      </c>
      <c r="DL59" s="417">
        <v>8.1648814794752431E-2</v>
      </c>
      <c r="DM59" s="417">
        <v>8.981028238335019E-2</v>
      </c>
      <c r="DN59" s="417">
        <v>9.8801651991677217E-2</v>
      </c>
      <c r="DO59" s="417">
        <v>0.10870817448575759</v>
      </c>
      <c r="DP59" s="417">
        <v>0.11962391453551899</v>
      </c>
      <c r="DQ59" s="417">
        <v>0.13165266564411321</v>
      </c>
      <c r="DR59" s="417">
        <v>0.1449089604322939</v>
      </c>
      <c r="DS59" s="424"/>
      <c r="DT59" s="425">
        <v>6.9258181594970374E-3</v>
      </c>
      <c r="DU59" s="425">
        <v>7.5792623357890838E-3</v>
      </c>
      <c r="DV59" s="425">
        <v>8.2969859201363662E-3</v>
      </c>
      <c r="DW59" s="425">
        <v>9.0854553064334456E-3</v>
      </c>
      <c r="DX59" s="425">
        <v>9.9517964314348607E-3</v>
      </c>
      <c r="DY59" s="425">
        <v>1.0903862641102442E-2</v>
      </c>
      <c r="DZ59" s="425">
        <v>1.1950309580614009E-2</v>
      </c>
      <c r="EA59" s="425">
        <v>1.3100677837684026E-2</v>
      </c>
      <c r="EB59" s="425">
        <v>1.436548414483356E-2</v>
      </c>
      <c r="EC59" s="425">
        <v>1.5756322030163254E-2</v>
      </c>
      <c r="ED59" s="425">
        <v>1.7285972898852451E-2</v>
      </c>
      <c r="EE59" s="425">
        <v>1.8968528629944723E-2</v>
      </c>
      <c r="EF59" s="425">
        <v>2.0819526885998866E-2</v>
      </c>
      <c r="EG59" s="425">
        <v>2.2856100457993207E-2</v>
      </c>
      <c r="EH59" s="425">
        <v>2.5097142105708261E-2</v>
      </c>
      <c r="EI59" s="425">
        <v>2.7563486506037727E-2</v>
      </c>
      <c r="EJ59" s="425">
        <v>3.0278111089785956E-2</v>
      </c>
      <c r="EK59" s="425">
        <v>3.3266357733177036E-2</v>
      </c>
      <c r="EL59" s="425">
        <v>3.6556177475340727E-2</v>
      </c>
      <c r="EM59" s="425">
        <v>4.017840065949773E-2</v>
      </c>
      <c r="EN59" s="425">
        <v>4.4167035145661566E-2</v>
      </c>
      <c r="EO59" s="425">
        <v>4.8559595518887604E-2</v>
      </c>
      <c r="EP59" s="425">
        <v>5.3397466522162158E-2</v>
      </c>
      <c r="EQ59" s="425">
        <v>5.8726304279938933E-2</v>
      </c>
      <c r="ER59" s="425">
        <v>6.4596479250435268E-2</v>
      </c>
      <c r="ES59" s="425">
        <v>7.1063565255778532E-2</v>
      </c>
      <c r="ET59" s="425">
        <v>7.8188879392987645E-2</v>
      </c>
      <c r="EU59" s="425">
        <v>8.6040078130096523E-2</v>
      </c>
      <c r="EV59" s="425">
        <v>9.4691815445411179E-2</v>
      </c>
      <c r="EW59" s="425">
        <v>0.10422646947942521</v>
      </c>
      <c r="EX59" s="420"/>
      <c r="EY59" s="420">
        <v>6186.4503784568933</v>
      </c>
      <c r="EZ59" s="420">
        <v>6770.135927026935</v>
      </c>
      <c r="FA59" s="420">
        <v>7411.2387162943805</v>
      </c>
      <c r="FB59" s="420">
        <v>8115.5348183470342</v>
      </c>
      <c r="FC59" s="420">
        <v>8889.3894384381565</v>
      </c>
      <c r="FD59" s="420">
        <v>9739.8175362416605</v>
      </c>
      <c r="FE59" s="420">
        <v>10674.550720955613</v>
      </c>
      <c r="FF59" s="420">
        <v>11702.111072010573</v>
      </c>
      <c r="FG59" s="420">
        <v>12831.892605014053</v>
      </c>
      <c r="FH59" s="420">
        <v>14074.251177520227</v>
      </c>
      <c r="FI59" s="420">
        <v>15440.603711990525</v>
      </c>
      <c r="FJ59" s="420">
        <v>16943.537704722803</v>
      </c>
      <c r="FK59" s="420">
        <v>18596.932090480223</v>
      </c>
      <c r="FL59" s="420">
        <v>20416.090644035816</v>
      </c>
      <c r="FM59" s="420">
        <v>22417.889222970975</v>
      </c>
      <c r="FN59" s="420">
        <v>24620.938292040286</v>
      </c>
      <c r="FO59" s="420">
        <v>27045.762319576868</v>
      </c>
      <c r="FP59" s="420">
        <v>29714.997802258353</v>
      </c>
      <c r="FQ59" s="420">
        <v>32653.611857704698</v>
      </c>
      <c r="FR59" s="420">
        <v>35889.14352666073</v>
      </c>
      <c r="FS59" s="420">
        <v>39451.970149912195</v>
      </c>
      <c r="FT59" s="420">
        <v>43375.601431810072</v>
      </c>
      <c r="FU59" s="420">
        <v>47697.004074773336</v>
      </c>
      <c r="FV59" s="420">
        <v>52456.960170087215</v>
      </c>
      <c r="FW59" s="420">
        <v>57700.462862695102</v>
      </c>
      <c r="FX59" s="420">
        <v>63477.153174785904</v>
      </c>
      <c r="FY59" s="420">
        <v>69841.802278417978</v>
      </c>
      <c r="FZ59" s="420">
        <v>76854.843955223245</v>
      </c>
      <c r="GA59" s="420">
        <v>84582.962475811859</v>
      </c>
      <c r="GB59" s="420">
        <v>93099.741677745929</v>
      </c>
      <c r="GC59" s="420"/>
      <c r="GD59" s="420">
        <v>34.542960800664318</v>
      </c>
      <c r="GE59" s="420">
        <v>34.542960800664318</v>
      </c>
      <c r="GF59" s="420">
        <v>34.542960800664318</v>
      </c>
      <c r="GG59" s="420">
        <v>34.542960800664318</v>
      </c>
      <c r="GH59" s="420">
        <v>34.542960800664318</v>
      </c>
      <c r="GI59" s="420">
        <v>34.542960800664318</v>
      </c>
      <c r="GJ59" s="420">
        <v>34.542960800664318</v>
      </c>
      <c r="GK59" s="420">
        <v>34.542960800664318</v>
      </c>
      <c r="GL59" s="420">
        <v>34.542960800664318</v>
      </c>
      <c r="GM59" s="420">
        <v>34.542960800664318</v>
      </c>
      <c r="GN59" s="420">
        <v>34.542960800664318</v>
      </c>
      <c r="GO59" s="420">
        <v>34.542960800664318</v>
      </c>
      <c r="GP59" s="420">
        <v>34.542960800664318</v>
      </c>
      <c r="GQ59" s="420">
        <v>34.542960800664318</v>
      </c>
      <c r="GR59" s="420">
        <v>34.542960800664318</v>
      </c>
      <c r="GS59" s="420">
        <v>34.542960800664318</v>
      </c>
      <c r="GT59" s="420">
        <v>34.542960800664318</v>
      </c>
      <c r="GU59" s="420">
        <v>41.345759070764593</v>
      </c>
      <c r="GV59" s="420">
        <v>54.806253516202929</v>
      </c>
      <c r="GW59" s="420">
        <v>73.283388338969914</v>
      </c>
      <c r="GX59" s="420">
        <v>98.761088903487305</v>
      </c>
      <c r="GY59" s="420">
        <v>134.03528115121935</v>
      </c>
      <c r="GZ59" s="420">
        <v>183.05322427579461</v>
      </c>
      <c r="HA59" s="420">
        <v>251.39650241024185</v>
      </c>
      <c r="HB59" s="420">
        <v>346.96899504264746</v>
      </c>
      <c r="HC59" s="420">
        <v>480.97745590725293</v>
      </c>
      <c r="HD59" s="420">
        <v>669.32996589876564</v>
      </c>
      <c r="HE59" s="420">
        <v>934.63137267505203</v>
      </c>
      <c r="HF59" s="420">
        <v>1309.0318837977416</v>
      </c>
      <c r="HG59" s="420">
        <v>1838.2952596687217</v>
      </c>
      <c r="HH59" s="420"/>
      <c r="HI59" s="420">
        <v>56.76956725879019</v>
      </c>
      <c r="HJ59" s="420">
        <v>62.125720461427882</v>
      </c>
      <c r="HK59" s="420">
        <v>68.008759310628861</v>
      </c>
      <c r="HL59" s="420">
        <v>74.471687563446253</v>
      </c>
      <c r="HM59" s="420">
        <v>81.572915119844694</v>
      </c>
      <c r="HN59" s="420">
        <v>89.376814309780798</v>
      </c>
      <c r="HO59" s="420">
        <v>97.954333751855174</v>
      </c>
      <c r="HP59" s="420">
        <v>107.3836757643312</v>
      </c>
      <c r="HQ59" s="420">
        <v>117.75104393217828</v>
      </c>
      <c r="HR59" s="420">
        <v>129.15146812163357</v>
      </c>
      <c r="HS59" s="420">
        <v>141.68971499336823</v>
      </c>
      <c r="HT59" s="420">
        <v>155.48129290419269</v>
      </c>
      <c r="HU59" s="420">
        <v>170.65356101361147</v>
      </c>
      <c r="HV59" s="420">
        <v>187.34695343458708</v>
      </c>
      <c r="HW59" s="420">
        <v>205.71633039769102</v>
      </c>
      <c r="HX59" s="420">
        <v>225.93246964556494</v>
      </c>
      <c r="HY59" s="420">
        <v>248.18371265259407</v>
      </c>
      <c r="HZ59" s="420">
        <v>272.67778178653703</v>
      </c>
      <c r="IA59" s="420">
        <v>299.64378620956074</v>
      </c>
      <c r="IB59" s="420">
        <v>329.33443617232138</v>
      </c>
      <c r="IC59" s="420">
        <v>362.02848740473945</v>
      </c>
      <c r="ID59" s="420">
        <v>398.03343957117892</v>
      </c>
      <c r="IE59" s="420">
        <v>437.68851525825016</v>
      </c>
      <c r="IF59" s="420">
        <v>481.36794872510484</v>
      </c>
      <c r="IG59" s="420">
        <v>529.48461669616552</v>
      </c>
      <c r="IH59" s="420">
        <v>582.49404684490298</v>
      </c>
      <c r="II59" s="420">
        <v>640.89884333781004</v>
      </c>
      <c r="IJ59" s="420">
        <v>705.25357291690761</v>
      </c>
      <c r="IK59" s="420">
        <v>776.17015953759892</v>
      </c>
      <c r="IL59" s="420">
        <v>854.32384059130038</v>
      </c>
      <c r="IM59" s="420"/>
      <c r="IN59" s="420">
        <v>14.212941987128927</v>
      </c>
      <c r="IO59" s="420">
        <v>14.212941987128927</v>
      </c>
      <c r="IP59" s="420">
        <v>14.212941987128927</v>
      </c>
      <c r="IQ59" s="420">
        <v>14.212941987128927</v>
      </c>
      <c r="IR59" s="420">
        <v>14.212941987128927</v>
      </c>
      <c r="IS59" s="420">
        <v>14.212941987128927</v>
      </c>
      <c r="IT59" s="420">
        <v>14.212941987128927</v>
      </c>
      <c r="IU59" s="420">
        <v>14.212941987128927</v>
      </c>
      <c r="IV59" s="420">
        <v>14.212941987128927</v>
      </c>
      <c r="IW59" s="420">
        <v>14.212941987128927</v>
      </c>
      <c r="IX59" s="420">
        <v>14.212941987128927</v>
      </c>
      <c r="IY59" s="420">
        <v>14.212941987128927</v>
      </c>
      <c r="IZ59" s="420">
        <v>14.212941987128927</v>
      </c>
      <c r="JA59" s="420">
        <v>14.212941987128927</v>
      </c>
      <c r="JB59" s="420">
        <v>14.212941987128927</v>
      </c>
      <c r="JC59" s="420">
        <v>14.212941987128927</v>
      </c>
      <c r="JD59" s="420">
        <v>14.212941987128927</v>
      </c>
      <c r="JE59" s="420">
        <v>17.012000751113533</v>
      </c>
      <c r="JF59" s="420">
        <v>22.550415010825947</v>
      </c>
      <c r="JG59" s="420">
        <v>30.152960919956481</v>
      </c>
      <c r="JH59" s="420">
        <v>40.635938397728552</v>
      </c>
      <c r="JI59" s="420">
        <v>55.14975066046334</v>
      </c>
      <c r="JJ59" s="420">
        <v>75.318525015919704</v>
      </c>
      <c r="JK59" s="420">
        <v>103.43884315947719</v>
      </c>
      <c r="JL59" s="420">
        <v>142.76281139683698</v>
      </c>
      <c r="JM59" s="420">
        <v>197.90152666343465</v>
      </c>
      <c r="JN59" s="420">
        <v>275.40047972330115</v>
      </c>
      <c r="JO59" s="420">
        <v>384.56059270187745</v>
      </c>
      <c r="JP59" s="420">
        <v>538.61029258851443</v>
      </c>
      <c r="JQ59" s="420">
        <v>756.37939757564641</v>
      </c>
      <c r="JR59" s="420"/>
      <c r="JS59" s="420">
        <v>42.556625271661261</v>
      </c>
      <c r="JT59" s="420">
        <v>47.912778474298953</v>
      </c>
      <c r="JU59" s="420">
        <v>53.795817323499932</v>
      </c>
      <c r="JV59" s="420">
        <v>60.258745576317324</v>
      </c>
      <c r="JW59" s="420">
        <v>67.359973132715766</v>
      </c>
      <c r="JX59" s="420">
        <v>75.163872322651869</v>
      </c>
      <c r="JY59" s="420">
        <v>83.741391764726245</v>
      </c>
      <c r="JZ59" s="420">
        <v>93.170733777202273</v>
      </c>
      <c r="KA59" s="420">
        <v>103.53810194504935</v>
      </c>
      <c r="KB59" s="420">
        <v>114.93852613450464</v>
      </c>
      <c r="KC59" s="420">
        <v>127.4767730062393</v>
      </c>
      <c r="KD59" s="420">
        <v>141.26835091706377</v>
      </c>
      <c r="KE59" s="420">
        <v>156.44061902648255</v>
      </c>
      <c r="KF59" s="420">
        <v>173.13401144745816</v>
      </c>
      <c r="KG59" s="420">
        <v>191.50338841056211</v>
      </c>
      <c r="KH59" s="420">
        <v>211.71952765843602</v>
      </c>
      <c r="KI59" s="420">
        <v>233.97077066546515</v>
      </c>
      <c r="KJ59" s="420">
        <v>255.66578103542349</v>
      </c>
      <c r="KK59" s="420">
        <v>277.09337119873481</v>
      </c>
      <c r="KL59" s="420">
        <v>299.18147525236492</v>
      </c>
      <c r="KM59" s="420">
        <v>321.39254900701087</v>
      </c>
      <c r="KN59" s="420">
        <v>342.88368891071559</v>
      </c>
      <c r="KO59" s="420">
        <v>362.36999024233046</v>
      </c>
      <c r="KP59" s="420">
        <v>377.92910556562765</v>
      </c>
      <c r="KQ59" s="420">
        <v>386.72180529932854</v>
      </c>
      <c r="KR59" s="420">
        <v>384.59252018146833</v>
      </c>
      <c r="KS59" s="420">
        <v>365.49836361450889</v>
      </c>
      <c r="KT59" s="420">
        <v>320.69298021503016</v>
      </c>
      <c r="KU59" s="420">
        <v>237.55986694908449</v>
      </c>
      <c r="KV59" s="420">
        <v>97.944443015653974</v>
      </c>
      <c r="KW59" s="420"/>
      <c r="KX59" s="420">
        <v>2216.2618110390517</v>
      </c>
      <c r="KY59" s="420">
        <v>2425.3639474525066</v>
      </c>
      <c r="KZ59" s="420">
        <v>2655.0354944436372</v>
      </c>
      <c r="LA59" s="420">
        <v>2907.3456980587025</v>
      </c>
      <c r="LB59" s="420">
        <v>3184.5748580591553</v>
      </c>
      <c r="LC59" s="420">
        <v>3489.2360451527816</v>
      </c>
      <c r="LD59" s="420">
        <v>3824.099065796483</v>
      </c>
      <c r="LE59" s="420">
        <v>4192.2169080588883</v>
      </c>
      <c r="LF59" s="420">
        <v>4596.9549263467388</v>
      </c>
      <c r="LG59" s="420">
        <v>5042.0230496522408</v>
      </c>
      <c r="LH59" s="420">
        <v>5531.5113276327847</v>
      </c>
      <c r="LI59" s="420">
        <v>6069.9291615823113</v>
      </c>
      <c r="LJ59" s="420">
        <v>6662.2486035196371</v>
      </c>
      <c r="LK59" s="420">
        <v>7313.9521465578264</v>
      </c>
      <c r="LL59" s="420">
        <v>8031.0854738266435</v>
      </c>
      <c r="LM59" s="420">
        <v>8820.315681932072</v>
      </c>
      <c r="LN59" s="420">
        <v>9688.9955487315056</v>
      </c>
      <c r="LO59" s="420">
        <v>10645.234474616651</v>
      </c>
      <c r="LP59" s="420">
        <v>11697.976792109033</v>
      </c>
      <c r="LQ59" s="420">
        <v>12857.088211039274</v>
      </c>
      <c r="LR59" s="420">
        <v>14133.451246611701</v>
      </c>
      <c r="LS59" s="420">
        <v>15539.070566044033</v>
      </c>
      <c r="LT59" s="420">
        <v>17087.189287091889</v>
      </c>
      <c r="LU59" s="420">
        <v>18792.41736958046</v>
      </c>
      <c r="LV59" s="420">
        <v>20670.873360139285</v>
      </c>
      <c r="LW59" s="420">
        <v>22740.34088184913</v>
      </c>
      <c r="LX59" s="420">
        <v>25020.441405756046</v>
      </c>
      <c r="LY59" s="420">
        <v>27532.825001630888</v>
      </c>
      <c r="LZ59" s="420">
        <v>30301.380942531578</v>
      </c>
      <c r="MA59" s="420">
        <v>33352.470233416068</v>
      </c>
      <c r="MB59" s="420"/>
      <c r="MC59" s="426">
        <v>1.3011004983715742</v>
      </c>
      <c r="MD59" s="426">
        <v>1.3011004983715742</v>
      </c>
      <c r="ME59" s="426">
        <v>1.3011004983715742</v>
      </c>
      <c r="MF59" s="426">
        <v>1.3011004983715742</v>
      </c>
      <c r="MG59" s="426">
        <v>1.3011004983715742</v>
      </c>
      <c r="MH59" s="426">
        <v>1.3011004983715742</v>
      </c>
      <c r="MI59" s="426">
        <v>1.3011004983715742</v>
      </c>
      <c r="MJ59" s="426">
        <v>1.3011004983715742</v>
      </c>
      <c r="MK59" s="426">
        <v>1.3011004983715742</v>
      </c>
      <c r="ML59" s="426">
        <v>1.3011004983715742</v>
      </c>
      <c r="MM59" s="426">
        <v>1.3011004983715742</v>
      </c>
      <c r="MN59" s="426">
        <v>1.3011004983715742</v>
      </c>
      <c r="MO59" s="426">
        <v>1.3011004983715742</v>
      </c>
      <c r="MP59" s="426">
        <v>1.3011004983715742</v>
      </c>
      <c r="MQ59" s="426">
        <v>1.3011004983715742</v>
      </c>
      <c r="MR59" s="426">
        <v>1.3011004983715742</v>
      </c>
      <c r="MS59" s="426">
        <v>1.3011004983715742</v>
      </c>
      <c r="MT59" s="426">
        <v>1.5573357490388688</v>
      </c>
      <c r="MU59" s="426">
        <v>2.0643408124540121</v>
      </c>
      <c r="MV59" s="426">
        <v>2.7603034273876617</v>
      </c>
      <c r="MW59" s="426">
        <v>3.719950433130661</v>
      </c>
      <c r="MX59" s="426">
        <v>5.0485936081620348</v>
      </c>
      <c r="MY59" s="426">
        <v>6.8949110271166889</v>
      </c>
      <c r="MZ59" s="426">
        <v>9.4691395002985903</v>
      </c>
      <c r="NA59" s="426">
        <v>13.068987773647677</v>
      </c>
      <c r="NB59" s="426">
        <v>18.1165711647504</v>
      </c>
      <c r="NC59" s="426">
        <v>25.211085906369799</v>
      </c>
      <c r="ND59" s="426">
        <v>35.203969682813984</v>
      </c>
      <c r="NE59" s="426">
        <v>49.30619717927501</v>
      </c>
      <c r="NF59" s="426">
        <v>69.241513265506697</v>
      </c>
      <c r="NG59" s="420"/>
      <c r="NH59" s="420">
        <v>2214.9607105406803</v>
      </c>
      <c r="NI59" s="420">
        <v>2424.0628469541352</v>
      </c>
      <c r="NJ59" s="420">
        <v>2653.7343939452658</v>
      </c>
      <c r="NK59" s="420">
        <v>2906.0445975603311</v>
      </c>
      <c r="NL59" s="420">
        <v>3183.2737575607839</v>
      </c>
      <c r="NM59" s="420">
        <v>3487.9349446544102</v>
      </c>
      <c r="NN59" s="420">
        <v>3822.7979652981116</v>
      </c>
      <c r="NO59" s="420">
        <v>4190.9158075605164</v>
      </c>
      <c r="NP59" s="420">
        <v>4595.653825848367</v>
      </c>
      <c r="NQ59" s="420">
        <v>5040.721949153869</v>
      </c>
      <c r="NR59" s="420">
        <v>5530.2102271344129</v>
      </c>
      <c r="NS59" s="420">
        <v>6068.6280610839394</v>
      </c>
      <c r="NT59" s="420">
        <v>6660.9475030212652</v>
      </c>
      <c r="NU59" s="420">
        <v>7312.6510460594545</v>
      </c>
      <c r="NV59" s="420">
        <v>8029.7843733282716</v>
      </c>
      <c r="NW59" s="420">
        <v>8819.0145814337011</v>
      </c>
      <c r="NX59" s="420">
        <v>9687.6944482331346</v>
      </c>
      <c r="NY59" s="420">
        <v>10643.677138867612</v>
      </c>
      <c r="NZ59" s="420">
        <v>11695.912451296579</v>
      </c>
      <c r="OA59" s="420">
        <v>12854.327907611887</v>
      </c>
      <c r="OB59" s="420">
        <v>14129.73129617857</v>
      </c>
      <c r="OC59" s="420">
        <v>15534.02197243587</v>
      </c>
      <c r="OD59" s="420">
        <v>17080.294376064772</v>
      </c>
      <c r="OE59" s="420">
        <v>18782.948230080161</v>
      </c>
      <c r="OF59" s="420">
        <v>20657.804372365637</v>
      </c>
      <c r="OG59" s="420">
        <v>22722.224310684378</v>
      </c>
      <c r="OH59" s="420">
        <v>24995.230319849677</v>
      </c>
      <c r="OI59" s="420">
        <v>27497.621031948074</v>
      </c>
      <c r="OJ59" s="420">
        <v>30252.074745352304</v>
      </c>
      <c r="OK59" s="420">
        <v>33283.228720150561</v>
      </c>
      <c r="OL59" s="420"/>
      <c r="OM59" s="420">
        <v>2257.5173358123416</v>
      </c>
      <c r="ON59" s="420">
        <v>2471.9756254284343</v>
      </c>
      <c r="OO59" s="420">
        <v>2707.5302112687659</v>
      </c>
      <c r="OP59" s="420">
        <v>2966.3033431366484</v>
      </c>
      <c r="OQ59" s="420">
        <v>3250.6337306934997</v>
      </c>
      <c r="OR59" s="420">
        <v>3563.0988169770621</v>
      </c>
      <c r="OS59" s="420">
        <v>3906.539357062838</v>
      </c>
      <c r="OT59" s="420">
        <v>4284.0865413377187</v>
      </c>
      <c r="OU59" s="420">
        <v>4699.1919277934167</v>
      </c>
      <c r="OV59" s="420">
        <v>5155.6604752883741</v>
      </c>
      <c r="OW59" s="420">
        <v>5657.6870001406523</v>
      </c>
      <c r="OX59" s="420">
        <v>6209.8964120010032</v>
      </c>
      <c r="OY59" s="420">
        <v>6817.3881220477479</v>
      </c>
      <c r="OZ59" s="420">
        <v>7485.7850575069124</v>
      </c>
      <c r="PA59" s="420">
        <v>8221.2877617388331</v>
      </c>
      <c r="PB59" s="420">
        <v>9030.7341090921364</v>
      </c>
      <c r="PC59" s="420">
        <v>9921.6652188985991</v>
      </c>
      <c r="PD59" s="420">
        <v>10899.342919903034</v>
      </c>
      <c r="PE59" s="420">
        <v>11973.005822495314</v>
      </c>
      <c r="PF59" s="420">
        <v>13153.509382864251</v>
      </c>
      <c r="PG59" s="420">
        <v>14451.123845185581</v>
      </c>
      <c r="PH59" s="420">
        <v>15876.905661346585</v>
      </c>
      <c r="PI59" s="420">
        <v>17442.664366307101</v>
      </c>
      <c r="PJ59" s="420">
        <v>19160.87733564579</v>
      </c>
      <c r="PK59" s="420">
        <v>21044.526177664968</v>
      </c>
      <c r="PL59" s="420">
        <v>23106.816830865846</v>
      </c>
      <c r="PM59" s="420">
        <v>25360.728683464185</v>
      </c>
      <c r="PN59" s="420">
        <v>27818.314012163104</v>
      </c>
      <c r="PO59" s="420">
        <v>30489.634612301386</v>
      </c>
      <c r="PP59" s="420">
        <v>33381.173163166211</v>
      </c>
      <c r="PQ59" s="420"/>
      <c r="PR59" s="420">
        <v>66.652958067033808</v>
      </c>
      <c r="PS59" s="420">
        <v>72.941599535597049</v>
      </c>
      <c r="PT59" s="420">
        <v>79.848855670472886</v>
      </c>
      <c r="PU59" s="420">
        <v>87.43695800462595</v>
      </c>
      <c r="PV59" s="420">
        <v>95.774485405238551</v>
      </c>
      <c r="PW59" s="420">
        <v>104.9370172085022</v>
      </c>
      <c r="PX59" s="420">
        <v>115.0078539489958</v>
      </c>
      <c r="PY59" s="420">
        <v>126.07881270568708</v>
      </c>
      <c r="PZ59" s="420">
        <v>138.25110481788423</v>
      </c>
      <c r="QA59" s="420">
        <v>151.63630453205849</v>
      </c>
      <c r="QB59" s="420">
        <v>166.35741803229314</v>
      </c>
      <c r="QC59" s="420">
        <v>182.5500632919956</v>
      </c>
      <c r="QD59" s="420">
        <v>200.36377227217616</v>
      </c>
      <c r="QE59" s="420">
        <v>219.96342819274454</v>
      </c>
      <c r="QF59" s="420">
        <v>241.53085192979464</v>
      </c>
      <c r="QG59" s="420">
        <v>265.26655305683124</v>
      </c>
      <c r="QH59" s="420">
        <v>291.39166266575165</v>
      </c>
      <c r="QI59" s="420">
        <v>320.15006689020817</v>
      </c>
      <c r="QJ59" s="420">
        <v>351.81076202726609</v>
      </c>
      <c r="QK59" s="420">
        <v>386.67045433264298</v>
      </c>
      <c r="QL59" s="420">
        <v>425.05642997170156</v>
      </c>
      <c r="QM59" s="420">
        <v>467.32972326659939</v>
      </c>
      <c r="QN59" s="420">
        <v>513.88861431585497</v>
      </c>
      <c r="QO59" s="420">
        <v>565.17249030501512</v>
      </c>
      <c r="QP59" s="420">
        <v>621.66610840818805</v>
      </c>
      <c r="QQ59" s="420">
        <v>683.90430213537491</v>
      </c>
      <c r="QR59" s="420">
        <v>752.47717734876824</v>
      </c>
      <c r="QS59" s="420">
        <v>828.03584899579755</v>
      </c>
      <c r="QT59" s="420">
        <v>911.29877493529864</v>
      </c>
      <c r="QU59" s="420">
        <v>1003.0587491184742</v>
      </c>
      <c r="QV59" s="424"/>
      <c r="QW59" s="420">
        <v>14.692869058112674</v>
      </c>
      <c r="QX59" s="420">
        <v>14.692869058112674</v>
      </c>
      <c r="QY59" s="420">
        <v>14.692869058112674</v>
      </c>
      <c r="QZ59" s="420">
        <v>14.692869058112674</v>
      </c>
      <c r="RA59" s="420">
        <v>14.692869058112674</v>
      </c>
      <c r="RB59" s="420">
        <v>14.692869058112674</v>
      </c>
      <c r="RC59" s="420">
        <v>14.692869058112674</v>
      </c>
      <c r="RD59" s="420">
        <v>14.692869058112674</v>
      </c>
      <c r="RE59" s="420">
        <v>14.692869058112674</v>
      </c>
      <c r="RF59" s="420">
        <v>14.692869058112674</v>
      </c>
      <c r="RG59" s="420">
        <v>14.692869058112674</v>
      </c>
      <c r="RH59" s="420">
        <v>14.692869058112674</v>
      </c>
      <c r="RI59" s="420">
        <v>14.692869058112674</v>
      </c>
      <c r="RJ59" s="420">
        <v>14.692869058112674</v>
      </c>
      <c r="RK59" s="420">
        <v>14.692869058112674</v>
      </c>
      <c r="RL59" s="420">
        <v>14.692869058112674</v>
      </c>
      <c r="RM59" s="420">
        <v>14.692869058112674</v>
      </c>
      <c r="RN59" s="420">
        <v>17.586443375268967</v>
      </c>
      <c r="RO59" s="420">
        <v>23.311872746698956</v>
      </c>
      <c r="RP59" s="420">
        <v>31.171133106186968</v>
      </c>
      <c r="RQ59" s="420">
        <v>42.008088295304923</v>
      </c>
      <c r="RR59" s="420">
        <v>57.011987087230509</v>
      </c>
      <c r="RS59" s="420">
        <v>77.861798543275356</v>
      </c>
      <c r="RT59" s="420">
        <v>106.93165281622744</v>
      </c>
      <c r="RU59" s="420">
        <v>147.58346977855248</v>
      </c>
      <c r="RV59" s="420">
        <v>204.58404884081392</v>
      </c>
      <c r="RW59" s="420">
        <v>284.69990173605657</v>
      </c>
      <c r="RX59" s="420">
        <v>397.54601394952084</v>
      </c>
      <c r="RY59" s="420">
        <v>556.79749551650741</v>
      </c>
      <c r="RZ59" s="420">
        <v>781.91998932362276</v>
      </c>
      <c r="SA59" s="420"/>
      <c r="SB59" s="420">
        <v>51.96008900892113</v>
      </c>
      <c r="SC59" s="420">
        <v>58.248730477484372</v>
      </c>
      <c r="SD59" s="420">
        <v>65.155986612360209</v>
      </c>
      <c r="SE59" s="420">
        <v>72.744088946513273</v>
      </c>
      <c r="SF59" s="420">
        <v>81.081616347125873</v>
      </c>
      <c r="SG59" s="420">
        <v>90.24414815038952</v>
      </c>
      <c r="SH59" s="420">
        <v>100.31498489088312</v>
      </c>
      <c r="SI59" s="420">
        <v>111.38594364757441</v>
      </c>
      <c r="SJ59" s="420">
        <v>123.55823575977155</v>
      </c>
      <c r="SK59" s="420">
        <v>136.94343547394581</v>
      </c>
      <c r="SL59" s="420">
        <v>151.66454897418046</v>
      </c>
      <c r="SM59" s="420">
        <v>167.85719423388292</v>
      </c>
      <c r="SN59" s="420">
        <v>185.67090321406349</v>
      </c>
      <c r="SO59" s="420">
        <v>205.27055913463187</v>
      </c>
      <c r="SP59" s="420">
        <v>226.83798287168196</v>
      </c>
      <c r="SQ59" s="420">
        <v>250.57368399871856</v>
      </c>
      <c r="SR59" s="420">
        <v>276.698793607639</v>
      </c>
      <c r="SS59" s="420">
        <v>302.5636235149392</v>
      </c>
      <c r="ST59" s="420">
        <v>328.49888928056714</v>
      </c>
      <c r="SU59" s="420">
        <v>355.499321226456</v>
      </c>
      <c r="SV59" s="420">
        <v>383.04834167639666</v>
      </c>
      <c r="SW59" s="420">
        <v>410.31773617936886</v>
      </c>
      <c r="SX59" s="420">
        <v>436.0268157725796</v>
      </c>
      <c r="SY59" s="420">
        <v>458.24083748878769</v>
      </c>
      <c r="SZ59" s="420">
        <v>474.08263862963554</v>
      </c>
      <c r="TA59" s="420">
        <v>479.32025329456098</v>
      </c>
      <c r="TB59" s="420">
        <v>467.77727561271166</v>
      </c>
      <c r="TC59" s="420">
        <v>430.48983504627671</v>
      </c>
      <c r="TD59" s="420">
        <v>354.50127941879123</v>
      </c>
      <c r="TE59" s="420">
        <v>221.13875979485147</v>
      </c>
      <c r="TF59" s="420"/>
      <c r="TG59" s="420">
        <v>3.9218841716229398</v>
      </c>
      <c r="TH59" s="420">
        <v>4.2919101112333866</v>
      </c>
      <c r="TI59" s="420">
        <v>4.6983355616608176</v>
      </c>
      <c r="TJ59" s="420">
        <v>5.1448222488239042</v>
      </c>
      <c r="TK59" s="420">
        <v>5.635405378083524</v>
      </c>
      <c r="TL59" s="420">
        <v>6.1745320649302062</v>
      </c>
      <c r="TM59" s="420">
        <v>6.7671037429616376</v>
      </c>
      <c r="TN59" s="420">
        <v>7.4185229623290851</v>
      </c>
      <c r="TO59" s="420">
        <v>8.1347450348616412</v>
      </c>
      <c r="TP59" s="420">
        <v>8.9223350295958177</v>
      </c>
      <c r="TQ59" s="420">
        <v>9.7885306749139147</v>
      </c>
      <c r="TR59" s="420">
        <v>10.741311781445813</v>
      </c>
      <c r="TS59" s="420">
        <v>11.789476863886799</v>
      </c>
      <c r="TT59" s="420">
        <v>12.942727710560767</v>
      </c>
      <c r="TU59" s="420">
        <v>14.211762727610637</v>
      </c>
      <c r="TV59" s="420">
        <v>15.608379970897539</v>
      </c>
      <c r="TW59" s="420">
        <v>17.145590873886956</v>
      </c>
      <c r="TX59" s="420">
        <v>18.837745784935258</v>
      </c>
      <c r="TY59" s="420">
        <v>20.700672543500524</v>
      </c>
      <c r="TZ59" s="420">
        <v>22.751829453034983</v>
      </c>
      <c r="UA59" s="420">
        <v>25.010474149939835</v>
      </c>
      <c r="UB59" s="420">
        <v>27.497850024374305</v>
      </c>
      <c r="UC59" s="420">
        <v>30.237392021456436</v>
      </c>
      <c r="UD59" s="420">
        <v>33.254953842179837</v>
      </c>
      <c r="UE59" s="420">
        <v>36.579058774082768</v>
      </c>
      <c r="UF59" s="420">
        <v>40.241176614427843</v>
      </c>
      <c r="UG59" s="420">
        <v>44.276029405681491</v>
      </c>
      <c r="UH59" s="420">
        <v>48.721928986962112</v>
      </c>
      <c r="UI59" s="420">
        <v>53.621149678663805</v>
      </c>
      <c r="UJ59" s="420">
        <v>59.020339763755047</v>
      </c>
      <c r="UK59" s="420"/>
      <c r="UL59" s="420">
        <v>2.0677318317326265</v>
      </c>
      <c r="UM59" s="420">
        <v>2.0677318317326265</v>
      </c>
      <c r="UN59" s="420">
        <v>2.0677318317326265</v>
      </c>
      <c r="UO59" s="420">
        <v>2.0677318317326265</v>
      </c>
      <c r="UP59" s="420">
        <v>2.0677318317326265</v>
      </c>
      <c r="UQ59" s="420">
        <v>2.0677318317326265</v>
      </c>
      <c r="UR59" s="420">
        <v>2.0677318317326265</v>
      </c>
      <c r="US59" s="420">
        <v>2.0677318317326265</v>
      </c>
      <c r="UT59" s="420">
        <v>2.0677318317326265</v>
      </c>
      <c r="UU59" s="420">
        <v>2.0677318317326265</v>
      </c>
      <c r="UV59" s="420">
        <v>2.0677318317326265</v>
      </c>
      <c r="UW59" s="420">
        <v>2.0677318317326265</v>
      </c>
      <c r="UX59" s="420">
        <v>2.0677318317326265</v>
      </c>
      <c r="UY59" s="420">
        <v>2.0677318317326265</v>
      </c>
      <c r="UZ59" s="420">
        <v>2.0677318317326265</v>
      </c>
      <c r="VA59" s="420">
        <v>2.0677318317326265</v>
      </c>
      <c r="VB59" s="420">
        <v>2.0677318317326265</v>
      </c>
      <c r="VC59" s="420">
        <v>2.4749454058415221</v>
      </c>
      <c r="VD59" s="420">
        <v>3.2806867838405323</v>
      </c>
      <c r="VE59" s="420">
        <v>4.3867228313213236</v>
      </c>
      <c r="VF59" s="420">
        <v>5.9118107576461503</v>
      </c>
      <c r="VG59" s="420">
        <v>8.0233138963084603</v>
      </c>
      <c r="VH59" s="420">
        <v>10.957514062577776</v>
      </c>
      <c r="VI59" s="420">
        <v>15.048523298845536</v>
      </c>
      <c r="VJ59" s="420">
        <v>20.769465588490164</v>
      </c>
      <c r="VK59" s="420">
        <v>28.79117403005235</v>
      </c>
      <c r="VL59" s="420">
        <v>40.065901831865403</v>
      </c>
      <c r="VM59" s="420">
        <v>55.946768760453153</v>
      </c>
      <c r="VN59" s="420">
        <v>78.358277117619295</v>
      </c>
      <c r="VO59" s="420">
        <v>110.03983261524904</v>
      </c>
      <c r="VP59" s="420"/>
      <c r="VQ59" s="420">
        <v>1.8541523398903133</v>
      </c>
      <c r="VR59" s="420">
        <v>2.2241782795007601</v>
      </c>
      <c r="VS59" s="420">
        <v>2.630603729928191</v>
      </c>
      <c r="VT59" s="420">
        <v>3.0770904170912776</v>
      </c>
      <c r="VU59" s="420">
        <v>3.5676735463508975</v>
      </c>
      <c r="VV59" s="420">
        <v>4.1068002331975801</v>
      </c>
      <c r="VW59" s="420">
        <v>4.6993719112290115</v>
      </c>
      <c r="VX59" s="420">
        <v>5.3507911305964591</v>
      </c>
      <c r="VY59" s="420">
        <v>6.0670132031290152</v>
      </c>
      <c r="VZ59" s="420">
        <v>6.8546031978631916</v>
      </c>
      <c r="WA59" s="420">
        <v>7.7207988431812886</v>
      </c>
      <c r="WB59" s="420">
        <v>8.6735799497131865</v>
      </c>
      <c r="WC59" s="420">
        <v>9.721745032154173</v>
      </c>
      <c r="WD59" s="420">
        <v>10.874995878828141</v>
      </c>
      <c r="WE59" s="420">
        <v>12.144030895878011</v>
      </c>
      <c r="WF59" s="420">
        <v>13.540648139164913</v>
      </c>
      <c r="WG59" s="420">
        <v>15.07785904215433</v>
      </c>
      <c r="WH59" s="420">
        <v>16.362800379093734</v>
      </c>
      <c r="WI59" s="420">
        <v>17.419985759659991</v>
      </c>
      <c r="WJ59" s="420">
        <v>18.365106621713657</v>
      </c>
      <c r="WK59" s="420">
        <v>19.098663392293684</v>
      </c>
      <c r="WL59" s="420">
        <v>19.474536128065843</v>
      </c>
      <c r="WM59" s="420">
        <v>19.279877958878661</v>
      </c>
      <c r="WN59" s="420">
        <v>18.206430543334299</v>
      </c>
      <c r="WO59" s="420">
        <v>15.809593185592604</v>
      </c>
      <c r="WP59" s="420">
        <v>11.450002584375493</v>
      </c>
      <c r="WQ59" s="420">
        <v>4.2101275738160879</v>
      </c>
      <c r="WR59" s="420">
        <v>-7.2248397734910412</v>
      </c>
      <c r="WS59" s="420">
        <v>-24.73712743895549</v>
      </c>
      <c r="WT59" s="420">
        <v>-51.019492851493993</v>
      </c>
      <c r="WU59" s="420"/>
      <c r="WV59" s="420">
        <v>3842.8441579203941</v>
      </c>
      <c r="WW59" s="420">
        <v>4205.4127494661689</v>
      </c>
      <c r="WX59" s="420">
        <v>4603.6472713079811</v>
      </c>
      <c r="WY59" s="420">
        <v>5041.1356524714347</v>
      </c>
      <c r="WZ59" s="420">
        <v>5521.8317744758333</v>
      </c>
      <c r="XA59" s="420">
        <v>6050.0931275056646</v>
      </c>
      <c r="XB59" s="420">
        <v>6630.7223637153165</v>
      </c>
      <c r="XC59" s="420">
        <v>7269.0131525193383</v>
      </c>
      <c r="XD59" s="420">
        <v>7970.8007848823891</v>
      </c>
      <c r="XE59" s="420">
        <v>8742.5180201846961</v>
      </c>
      <c r="XF59" s="420">
        <v>9591.2567206571657</v>
      </c>
      <c r="XG59" s="420">
        <v>10524.835875162858</v>
      </c>
      <c r="XH59" s="420">
        <v>11551.876676810913</v>
      </c>
      <c r="XI59" s="420">
        <v>12681.885388140099</v>
      </c>
      <c r="XJ59" s="420">
        <v>13925.344804089233</v>
      </c>
      <c r="XK59" s="420">
        <v>15293.815207434916</v>
      </c>
      <c r="XL59" s="420">
        <v>16800.045804653128</v>
      </c>
      <c r="XM59" s="420">
        <v>18458.09773318002</v>
      </c>
      <c r="XN59" s="420">
        <v>20283.479844815338</v>
      </c>
      <c r="XO59" s="420">
        <v>22293.298595663455</v>
      </c>
      <c r="XP59" s="420">
        <v>24506.423511774108</v>
      </c>
      <c r="XQ59" s="420">
        <v>26943.66985290388</v>
      </c>
      <c r="XR59" s="420">
        <v>29628.000266085885</v>
      </c>
      <c r="XS59" s="420">
        <v>32584.747407634459</v>
      </c>
      <c r="XT59" s="420">
        <v>35841.85971867737</v>
      </c>
      <c r="XU59" s="420">
        <v>39430.172767342061</v>
      </c>
      <c r="XV59" s="420">
        <v>43383.708822569672</v>
      </c>
      <c r="XW59" s="420">
        <v>47740.007602692691</v>
      </c>
      <c r="XX59" s="420">
        <v>52540.491449128713</v>
      </c>
      <c r="XY59" s="420">
        <v>57830.868514856324</v>
      </c>
      <c r="XZ59" s="420"/>
      <c r="YA59" s="420">
        <v>2.2560179596698449</v>
      </c>
      <c r="YB59" s="420">
        <v>2.2560179596698449</v>
      </c>
      <c r="YC59" s="420">
        <v>2.2560179596698449</v>
      </c>
      <c r="YD59" s="420">
        <v>2.2560179596698449</v>
      </c>
      <c r="YE59" s="420">
        <v>2.2560179596698449</v>
      </c>
      <c r="YF59" s="420">
        <v>2.2560179596698449</v>
      </c>
      <c r="YG59" s="420">
        <v>2.2560179596698449</v>
      </c>
      <c r="YH59" s="420">
        <v>2.2560179596698449</v>
      </c>
      <c r="YI59" s="420">
        <v>2.2560179596698449</v>
      </c>
      <c r="YJ59" s="420">
        <v>2.2560179596698449</v>
      </c>
      <c r="YK59" s="420">
        <v>2.2560179596698449</v>
      </c>
      <c r="YL59" s="420">
        <v>2.2560179596698449</v>
      </c>
      <c r="YM59" s="420">
        <v>2.2560179596698449</v>
      </c>
      <c r="YN59" s="420">
        <v>2.2560179596698449</v>
      </c>
      <c r="YO59" s="420">
        <v>2.2560179596698449</v>
      </c>
      <c r="YP59" s="420">
        <v>2.2560179596698449</v>
      </c>
      <c r="YQ59" s="420">
        <v>2.2560179596698449</v>
      </c>
      <c r="YR59" s="420">
        <v>2.7003120999990671</v>
      </c>
      <c r="YS59" s="420">
        <v>3.5794236906407431</v>
      </c>
      <c r="YT59" s="420">
        <v>4.7861745607804487</v>
      </c>
      <c r="YU59" s="420">
        <v>6.4501358632388168</v>
      </c>
      <c r="YV59" s="420">
        <v>8.7539109126028531</v>
      </c>
      <c r="YW59" s="420">
        <v>11.955297171101863</v>
      </c>
      <c r="YX59" s="420">
        <v>16.418830676054313</v>
      </c>
      <c r="YY59" s="420">
        <v>22.66071773007241</v>
      </c>
      <c r="YZ59" s="420">
        <v>31.412876996409793</v>
      </c>
      <c r="ZA59" s="420">
        <v>43.71427315471405</v>
      </c>
      <c r="ZB59" s="420">
        <v>61.041240054478656</v>
      </c>
      <c r="ZC59" s="420">
        <v>85.493523750614898</v>
      </c>
      <c r="ZD59" s="420">
        <v>120.05997820860854</v>
      </c>
      <c r="ZE59" s="420"/>
      <c r="ZF59" s="420">
        <v>3840.5881399607242</v>
      </c>
      <c r="ZG59" s="420">
        <v>4203.1567315064995</v>
      </c>
      <c r="ZH59" s="420">
        <v>4601.3912533483117</v>
      </c>
      <c r="ZI59" s="420">
        <v>5038.8796345117653</v>
      </c>
      <c r="ZJ59" s="420">
        <v>5519.5757565161639</v>
      </c>
      <c r="ZK59" s="420">
        <v>6047.8371095459952</v>
      </c>
      <c r="ZL59" s="420">
        <v>6628.4663457556471</v>
      </c>
      <c r="ZM59" s="420">
        <v>7266.7571345596689</v>
      </c>
      <c r="ZN59" s="420">
        <v>7968.5447669227196</v>
      </c>
      <c r="ZO59" s="420">
        <v>8740.2620022250267</v>
      </c>
      <c r="ZP59" s="420">
        <v>9589.0007026974963</v>
      </c>
      <c r="ZQ59" s="420">
        <v>10522.579857203189</v>
      </c>
      <c r="ZR59" s="420">
        <v>11549.620658851243</v>
      </c>
      <c r="ZS59" s="420">
        <v>12679.62937018043</v>
      </c>
      <c r="ZT59" s="420">
        <v>13923.088786129563</v>
      </c>
      <c r="ZU59" s="420">
        <v>15291.559189475247</v>
      </c>
      <c r="ZV59" s="420">
        <v>16797.789786693458</v>
      </c>
      <c r="ZW59" s="420">
        <v>18455.397421080022</v>
      </c>
      <c r="ZX59" s="420">
        <v>20279.900421124697</v>
      </c>
      <c r="ZY59" s="420">
        <v>22288.512421102674</v>
      </c>
      <c r="ZZ59" s="420">
        <v>24499.973375910868</v>
      </c>
      <c r="AAA59" s="420">
        <v>26934.915941991276</v>
      </c>
      <c r="AAB59" s="420">
        <v>29616.044968914783</v>
      </c>
      <c r="AAC59" s="420">
        <v>32568.328576958404</v>
      </c>
      <c r="AAD59" s="420">
        <v>35819.199000947294</v>
      </c>
      <c r="AAE59" s="420">
        <v>39398.759890345653</v>
      </c>
      <c r="AAF59" s="420">
        <v>43339.994549414958</v>
      </c>
      <c r="AAG59" s="420">
        <v>47678.96636263821</v>
      </c>
      <c r="AAH59" s="420">
        <v>52454.997925378098</v>
      </c>
      <c r="AAI59" s="420">
        <v>57710.808536647717</v>
      </c>
      <c r="AAJ59" s="420"/>
      <c r="AAK59" s="420">
        <v>6151.9197171218766</v>
      </c>
      <c r="AAL59" s="420">
        <v>6735.6052656919182</v>
      </c>
      <c r="AAM59" s="420">
        <v>7376.7080549593657</v>
      </c>
      <c r="AAN59" s="420">
        <v>8081.0041570120184</v>
      </c>
      <c r="AAO59" s="420">
        <v>8854.8587771031416</v>
      </c>
      <c r="AAP59" s="420">
        <v>9705.2868749066438</v>
      </c>
      <c r="AAQ59" s="420">
        <v>10640.020059620598</v>
      </c>
      <c r="AAR59" s="420">
        <v>11667.580410675557</v>
      </c>
      <c r="AAS59" s="420">
        <v>12797.361943679036</v>
      </c>
      <c r="AAT59" s="420">
        <v>14039.720516185211</v>
      </c>
      <c r="AAU59" s="420">
        <v>15406.073050655512</v>
      </c>
      <c r="AAV59" s="420">
        <v>16909.007043387788</v>
      </c>
      <c r="AAW59" s="420">
        <v>18562.401429145211</v>
      </c>
      <c r="AAX59" s="420">
        <v>20381.559982700801</v>
      </c>
      <c r="AAY59" s="420">
        <v>22383.358561635956</v>
      </c>
      <c r="AAZ59" s="420">
        <v>24586.407630705267</v>
      </c>
      <c r="ABA59" s="420">
        <v>27011.23165824185</v>
      </c>
      <c r="ABB59" s="420">
        <v>29673.666764877089</v>
      </c>
      <c r="ABC59" s="420">
        <v>32598.825118660239</v>
      </c>
      <c r="ABD59" s="420">
        <v>35815.886231815093</v>
      </c>
      <c r="ABE59" s="420">
        <v>39353.244226165138</v>
      </c>
      <c r="ABF59" s="420">
        <v>43241.613875645293</v>
      </c>
      <c r="ABG59" s="420">
        <v>47514.016028953338</v>
      </c>
      <c r="ABH59" s="420">
        <v>52205.653180636313</v>
      </c>
      <c r="ABI59" s="420">
        <v>57353.617410427483</v>
      </c>
      <c r="ABJ59" s="420">
        <v>62996.346977090434</v>
      </c>
      <c r="ABK59" s="420">
        <v>69172.710636065662</v>
      </c>
      <c r="ABL59" s="420">
        <v>75920.545370074105</v>
      </c>
      <c r="ABM59" s="420">
        <v>83274.396689659319</v>
      </c>
      <c r="ABN59" s="420">
        <v>91262.10096675728</v>
      </c>
      <c r="ABQ59" s="344"/>
      <c r="ABR59" s="344"/>
      <c r="ABS59" s="344"/>
      <c r="ABT59" s="344"/>
      <c r="ABU59" s="344"/>
      <c r="ABV59" s="344"/>
      <c r="ABW59" s="344"/>
      <c r="ABX59" s="344"/>
      <c r="ABY59" s="344"/>
      <c r="ABZ59" s="344"/>
      <c r="ACA59" s="344"/>
    </row>
    <row r="60" spans="4:755" hidden="1" outlineLevel="1" x14ac:dyDescent="0.25">
      <c r="D60" s="431" t="b">
        <v>1</v>
      </c>
      <c r="E60" s="416"/>
      <c r="F60" s="417">
        <v>490</v>
      </c>
      <c r="G60" s="417">
        <v>22005270</v>
      </c>
      <c r="H60" s="417" t="s">
        <v>1756</v>
      </c>
      <c r="I60" s="417" t="s">
        <v>1779</v>
      </c>
      <c r="J60" s="417">
        <v>11</v>
      </c>
      <c r="K60" s="417" t="s">
        <v>1780</v>
      </c>
      <c r="L60" s="417" t="s">
        <v>300</v>
      </c>
      <c r="M60" s="417" t="s">
        <v>253</v>
      </c>
      <c r="N60" s="417" t="s">
        <v>301</v>
      </c>
      <c r="O60" s="417" t="s">
        <v>1760</v>
      </c>
      <c r="P60" s="417" t="s">
        <v>1761</v>
      </c>
      <c r="Q60" s="417" t="s">
        <v>302</v>
      </c>
      <c r="R60" s="417" t="s">
        <v>298</v>
      </c>
      <c r="S60" s="418"/>
      <c r="T60" s="417">
        <v>0.57433674535164059</v>
      </c>
      <c r="U60" s="417">
        <v>2190</v>
      </c>
      <c r="V60" s="418"/>
      <c r="W60" s="419">
        <v>9.9</v>
      </c>
      <c r="X60" s="417">
        <v>8.8018665792934641E-3</v>
      </c>
      <c r="Y60" s="417">
        <v>6.3307850367012759E-3</v>
      </c>
      <c r="Z60" s="417">
        <v>2.4710815425921882E-3</v>
      </c>
      <c r="AA60" s="420">
        <v>51.892197956299761</v>
      </c>
      <c r="AB60" s="420">
        <v>2025.8512117444084</v>
      </c>
      <c r="AC60" s="420">
        <v>2077.7434097007081</v>
      </c>
      <c r="AD60" s="420">
        <v>60.926455166027509</v>
      </c>
      <c r="AE60" s="420">
        <v>3.5849346687423278</v>
      </c>
      <c r="AF60" s="420">
        <v>3512.6853944291393</v>
      </c>
      <c r="AG60" s="418"/>
      <c r="AH60" s="419">
        <v>13.794599771382265</v>
      </c>
      <c r="AI60" s="417">
        <v>2.1906452910007958E-2</v>
      </c>
      <c r="AJ60" s="417">
        <v>1.5756322030163254E-2</v>
      </c>
      <c r="AK60" s="417">
        <v>6.1501308798447042E-3</v>
      </c>
      <c r="AL60" s="420">
        <v>129.15146812163357</v>
      </c>
      <c r="AM60" s="420">
        <v>5042.0230496522408</v>
      </c>
      <c r="AN60" s="420">
        <v>5171.174517773874</v>
      </c>
      <c r="AO60" s="420">
        <v>151.63630453205849</v>
      </c>
      <c r="AP60" s="420">
        <v>8.9223350295958177</v>
      </c>
      <c r="AQ60" s="420">
        <v>8742.5180201846961</v>
      </c>
      <c r="AR60" s="418"/>
      <c r="AS60" s="417">
        <v>5.1679359468684138E-3</v>
      </c>
      <c r="AT60" s="421">
        <v>4.0659390574111693E-6</v>
      </c>
      <c r="AU60" s="417">
        <v>5.1638700078110028E-3</v>
      </c>
      <c r="AV60" s="420">
        <v>28.425883974257854</v>
      </c>
      <c r="AW60" s="420">
        <v>1.3011004983715742</v>
      </c>
      <c r="AX60" s="420">
        <v>29.726984472629429</v>
      </c>
      <c r="AY60" s="420">
        <v>14.692869058112674</v>
      </c>
      <c r="AZ60" s="420">
        <v>2.0677318317326265</v>
      </c>
      <c r="BA60" s="420">
        <v>2.2560179596698449</v>
      </c>
      <c r="BB60" s="418"/>
      <c r="BC60" s="420">
        <v>5654.9401939646177</v>
      </c>
      <c r="BD60" s="420">
        <v>14074.251177520226</v>
      </c>
      <c r="BE60" s="420">
        <v>48.74360332214458</v>
      </c>
      <c r="BF60" s="420">
        <v>14025.507574198082</v>
      </c>
      <c r="BG60" s="420"/>
      <c r="BH60" s="422">
        <v>3.3174243752227668E-2</v>
      </c>
      <c r="BI60" s="420"/>
      <c r="BJ60" s="423">
        <v>10.233933382094852</v>
      </c>
      <c r="BK60" s="423">
        <v>10.57913055243994</v>
      </c>
      <c r="BL60" s="423">
        <v>10.935971445874209</v>
      </c>
      <c r="BM60" s="423">
        <v>11.304848812683653</v>
      </c>
      <c r="BN60" s="423">
        <v>11.686168650874608</v>
      </c>
      <c r="BO60" s="423">
        <v>12.080350653027882</v>
      </c>
      <c r="BP60" s="423">
        <v>12.487828668225594</v>
      </c>
      <c r="BQ60" s="423">
        <v>12.909051179559093</v>
      </c>
      <c r="BR60" s="423">
        <v>13.344481797743509</v>
      </c>
      <c r="BS60" s="423">
        <v>13.794599771382265</v>
      </c>
      <c r="BT60" s="423">
        <v>14.25990051444313</v>
      </c>
      <c r="BU60" s="423">
        <v>14.740896151526377</v>
      </c>
      <c r="BV60" s="423">
        <v>15.238116081525186</v>
      </c>
      <c r="BW60" s="423">
        <v>15.752107560298688</v>
      </c>
      <c r="BX60" s="423">
        <v>16.283436302998933</v>
      </c>
      <c r="BY60" s="423">
        <v>16.832687106714747</v>
      </c>
      <c r="BZ60" s="423">
        <v>17.400464494117745</v>
      </c>
      <c r="CA60" s="423">
        <v>17.987393378818972</v>
      </c>
      <c r="CB60" s="423">
        <v>18.594119753168425</v>
      </c>
      <c r="CC60" s="423">
        <v>19.22131139925451</v>
      </c>
      <c r="CD60" s="423">
        <v>19.869658623885961</v>
      </c>
      <c r="CE60" s="423">
        <v>20.539875018365198</v>
      </c>
      <c r="CF60" s="423">
        <v>21.232698243889264</v>
      </c>
      <c r="CG60" s="423">
        <v>21.948890843442939</v>
      </c>
      <c r="CH60" s="423">
        <v>22.689241081077451</v>
      </c>
      <c r="CI60" s="423">
        <v>23.45456380949863</v>
      </c>
      <c r="CJ60" s="423">
        <v>24.245701366919381</v>
      </c>
      <c r="CK60" s="423">
        <v>25.063524504163539</v>
      </c>
      <c r="CL60" s="423">
        <v>25.908933343041575</v>
      </c>
      <c r="CM60" s="423">
        <v>26.782858367052885</v>
      </c>
      <c r="CN60" s="420"/>
      <c r="CO60" s="417">
        <v>9.6291576856485112E-3</v>
      </c>
      <c r="CP60" s="417">
        <v>1.0537659304862524E-2</v>
      </c>
      <c r="CQ60" s="417">
        <v>1.1535530373555246E-2</v>
      </c>
      <c r="CR60" s="417">
        <v>1.2631761299074154E-2</v>
      </c>
      <c r="CS60" s="417">
        <v>1.3836259469555547E-2</v>
      </c>
      <c r="CT60" s="417">
        <v>1.5159943610395354E-2</v>
      </c>
      <c r="CU60" s="417">
        <v>1.6614847905912264E-2</v>
      </c>
      <c r="CV60" s="417">
        <v>1.8214236900655448E-2</v>
      </c>
      <c r="CW60" s="417">
        <v>1.9972732300458148E-2</v>
      </c>
      <c r="CX60" s="417">
        <v>2.1906452910007958E-2</v>
      </c>
      <c r="CY60" s="417">
        <v>2.4033169072545338E-2</v>
      </c>
      <c r="CZ60" s="417">
        <v>2.6372473119586015E-2</v>
      </c>
      <c r="DA60" s="417">
        <v>2.8945967495693101E-2</v>
      </c>
      <c r="DB60" s="417">
        <v>3.1777472396852871E-2</v>
      </c>
      <c r="DC60" s="417">
        <v>3.4893254952645718E-2</v>
      </c>
      <c r="DD60" s="417">
        <v>3.8322282194044391E-2</v>
      </c>
      <c r="DE60" s="417">
        <v>4.2096500282402138E-2</v>
      </c>
      <c r="DF60" s="417">
        <v>4.6251142733325389E-2</v>
      </c>
      <c r="DG60" s="417">
        <v>5.0825070654204239E-2</v>
      </c>
      <c r="DH60" s="417">
        <v>5.586114832901775E-2</v>
      </c>
      <c r="DI60" s="417">
        <v>6.1406657831750103E-2</v>
      </c>
      <c r="DJ60" s="417">
        <v>6.7513756733780128E-2</v>
      </c>
      <c r="DK60" s="417">
        <v>7.4239983394738349E-2</v>
      </c>
      <c r="DL60" s="417">
        <v>8.1648814794752431E-2</v>
      </c>
      <c r="DM60" s="417">
        <v>8.981028238335019E-2</v>
      </c>
      <c r="DN60" s="417">
        <v>9.8801651991677217E-2</v>
      </c>
      <c r="DO60" s="417">
        <v>0.10870817448575759</v>
      </c>
      <c r="DP60" s="417">
        <v>0.11962391453551899</v>
      </c>
      <c r="DQ60" s="417">
        <v>0.13165266564411321</v>
      </c>
      <c r="DR60" s="417">
        <v>0.1449089604322939</v>
      </c>
      <c r="DS60" s="424"/>
      <c r="DT60" s="425">
        <v>6.9258181594970374E-3</v>
      </c>
      <c r="DU60" s="425">
        <v>7.5792623357890838E-3</v>
      </c>
      <c r="DV60" s="425">
        <v>8.2969859201363662E-3</v>
      </c>
      <c r="DW60" s="425">
        <v>9.0854553064334456E-3</v>
      </c>
      <c r="DX60" s="425">
        <v>9.9517964314348607E-3</v>
      </c>
      <c r="DY60" s="425">
        <v>1.0903862641102442E-2</v>
      </c>
      <c r="DZ60" s="425">
        <v>1.1950309580614009E-2</v>
      </c>
      <c r="EA60" s="425">
        <v>1.3100677837684026E-2</v>
      </c>
      <c r="EB60" s="425">
        <v>1.436548414483356E-2</v>
      </c>
      <c r="EC60" s="425">
        <v>1.5756322030163254E-2</v>
      </c>
      <c r="ED60" s="425">
        <v>1.7285972898852451E-2</v>
      </c>
      <c r="EE60" s="425">
        <v>1.8968528629944723E-2</v>
      </c>
      <c r="EF60" s="425">
        <v>2.0819526885998866E-2</v>
      </c>
      <c r="EG60" s="425">
        <v>2.2856100457993207E-2</v>
      </c>
      <c r="EH60" s="425">
        <v>2.5097142105708261E-2</v>
      </c>
      <c r="EI60" s="425">
        <v>2.7563486506037727E-2</v>
      </c>
      <c r="EJ60" s="425">
        <v>3.0278111089785956E-2</v>
      </c>
      <c r="EK60" s="425">
        <v>3.3266357733177036E-2</v>
      </c>
      <c r="EL60" s="425">
        <v>3.6556177475340727E-2</v>
      </c>
      <c r="EM60" s="425">
        <v>4.017840065949773E-2</v>
      </c>
      <c r="EN60" s="425">
        <v>4.4167035145661566E-2</v>
      </c>
      <c r="EO60" s="425">
        <v>4.8559595518887604E-2</v>
      </c>
      <c r="EP60" s="425">
        <v>5.3397466522162158E-2</v>
      </c>
      <c r="EQ60" s="425">
        <v>5.8726304279938933E-2</v>
      </c>
      <c r="ER60" s="425">
        <v>6.4596479250435268E-2</v>
      </c>
      <c r="ES60" s="425">
        <v>7.1063565255778532E-2</v>
      </c>
      <c r="ET60" s="425">
        <v>7.8188879392987645E-2</v>
      </c>
      <c r="EU60" s="425">
        <v>8.6040078130096523E-2</v>
      </c>
      <c r="EV60" s="425">
        <v>9.4691815445411179E-2</v>
      </c>
      <c r="EW60" s="425">
        <v>0.10422646947942521</v>
      </c>
      <c r="EX60" s="420"/>
      <c r="EY60" s="420">
        <v>6186.4503784568933</v>
      </c>
      <c r="EZ60" s="420">
        <v>6770.135927026935</v>
      </c>
      <c r="FA60" s="420">
        <v>7411.2387162943805</v>
      </c>
      <c r="FB60" s="420">
        <v>8115.5348183470342</v>
      </c>
      <c r="FC60" s="420">
        <v>8889.3894384381565</v>
      </c>
      <c r="FD60" s="420">
        <v>9739.8175362416605</v>
      </c>
      <c r="FE60" s="420">
        <v>10674.550720955613</v>
      </c>
      <c r="FF60" s="420">
        <v>11702.111072010573</v>
      </c>
      <c r="FG60" s="420">
        <v>12831.892605014053</v>
      </c>
      <c r="FH60" s="420">
        <v>14074.251177520227</v>
      </c>
      <c r="FI60" s="420">
        <v>15440.603711990525</v>
      </c>
      <c r="FJ60" s="420">
        <v>16943.537704722803</v>
      </c>
      <c r="FK60" s="420">
        <v>18596.932090480223</v>
      </c>
      <c r="FL60" s="420">
        <v>20416.090644035816</v>
      </c>
      <c r="FM60" s="420">
        <v>22417.889222970975</v>
      </c>
      <c r="FN60" s="420">
        <v>24620.938292040286</v>
      </c>
      <c r="FO60" s="420">
        <v>27045.762319576868</v>
      </c>
      <c r="FP60" s="420">
        <v>29714.997802258353</v>
      </c>
      <c r="FQ60" s="420">
        <v>32653.611857704698</v>
      </c>
      <c r="FR60" s="420">
        <v>35889.14352666073</v>
      </c>
      <c r="FS60" s="420">
        <v>39451.970149912195</v>
      </c>
      <c r="FT60" s="420">
        <v>43375.601431810072</v>
      </c>
      <c r="FU60" s="420">
        <v>47697.004074773336</v>
      </c>
      <c r="FV60" s="420">
        <v>52456.960170087215</v>
      </c>
      <c r="FW60" s="420">
        <v>57700.462862695102</v>
      </c>
      <c r="FX60" s="420">
        <v>63477.153174785904</v>
      </c>
      <c r="FY60" s="420">
        <v>69841.802278417978</v>
      </c>
      <c r="FZ60" s="420">
        <v>76854.843955223245</v>
      </c>
      <c r="GA60" s="420">
        <v>84582.962475811859</v>
      </c>
      <c r="GB60" s="420">
        <v>93099.741677745929</v>
      </c>
      <c r="GC60" s="420"/>
      <c r="GD60" s="420">
        <v>34.542960800664318</v>
      </c>
      <c r="GE60" s="420">
        <v>34.542960800664318</v>
      </c>
      <c r="GF60" s="420">
        <v>34.542960800664318</v>
      </c>
      <c r="GG60" s="420">
        <v>34.542960800664318</v>
      </c>
      <c r="GH60" s="420">
        <v>34.542960800664318</v>
      </c>
      <c r="GI60" s="420">
        <v>34.542960800664318</v>
      </c>
      <c r="GJ60" s="420">
        <v>34.542960800664318</v>
      </c>
      <c r="GK60" s="420">
        <v>34.542960800664318</v>
      </c>
      <c r="GL60" s="420">
        <v>34.542960800664318</v>
      </c>
      <c r="GM60" s="420">
        <v>34.542960800664318</v>
      </c>
      <c r="GN60" s="420">
        <v>34.542960800664318</v>
      </c>
      <c r="GO60" s="420">
        <v>34.542960800664318</v>
      </c>
      <c r="GP60" s="420">
        <v>34.542960800664318</v>
      </c>
      <c r="GQ60" s="420">
        <v>34.542960800664318</v>
      </c>
      <c r="GR60" s="420">
        <v>34.542960800664318</v>
      </c>
      <c r="GS60" s="420">
        <v>34.542960800664318</v>
      </c>
      <c r="GT60" s="420">
        <v>34.542960800664318</v>
      </c>
      <c r="GU60" s="420">
        <v>41.345759070764593</v>
      </c>
      <c r="GV60" s="420">
        <v>54.806253516202929</v>
      </c>
      <c r="GW60" s="420">
        <v>73.283388338969914</v>
      </c>
      <c r="GX60" s="420">
        <v>98.761088903487305</v>
      </c>
      <c r="GY60" s="420">
        <v>134.03528115121935</v>
      </c>
      <c r="GZ60" s="420">
        <v>183.05322427579461</v>
      </c>
      <c r="HA60" s="420">
        <v>251.39650241024185</v>
      </c>
      <c r="HB60" s="420">
        <v>346.96899504264746</v>
      </c>
      <c r="HC60" s="420">
        <v>480.97745590725293</v>
      </c>
      <c r="HD60" s="420">
        <v>669.32996589876564</v>
      </c>
      <c r="HE60" s="420">
        <v>934.63137267505203</v>
      </c>
      <c r="HF60" s="420">
        <v>1309.0318837977416</v>
      </c>
      <c r="HG60" s="420">
        <v>1838.2952596687217</v>
      </c>
      <c r="HH60" s="420"/>
      <c r="HI60" s="420">
        <v>56.76956725879019</v>
      </c>
      <c r="HJ60" s="420">
        <v>62.125720461427882</v>
      </c>
      <c r="HK60" s="420">
        <v>68.008759310628861</v>
      </c>
      <c r="HL60" s="420">
        <v>74.471687563446253</v>
      </c>
      <c r="HM60" s="420">
        <v>81.572915119844694</v>
      </c>
      <c r="HN60" s="420">
        <v>89.376814309780798</v>
      </c>
      <c r="HO60" s="420">
        <v>97.954333751855174</v>
      </c>
      <c r="HP60" s="420">
        <v>107.3836757643312</v>
      </c>
      <c r="HQ60" s="420">
        <v>117.75104393217828</v>
      </c>
      <c r="HR60" s="420">
        <v>129.15146812163357</v>
      </c>
      <c r="HS60" s="420">
        <v>141.68971499336823</v>
      </c>
      <c r="HT60" s="420">
        <v>155.48129290419269</v>
      </c>
      <c r="HU60" s="420">
        <v>170.65356101361147</v>
      </c>
      <c r="HV60" s="420">
        <v>187.34695343458708</v>
      </c>
      <c r="HW60" s="420">
        <v>205.71633039769102</v>
      </c>
      <c r="HX60" s="420">
        <v>225.93246964556494</v>
      </c>
      <c r="HY60" s="420">
        <v>248.18371265259407</v>
      </c>
      <c r="HZ60" s="420">
        <v>272.67778178653703</v>
      </c>
      <c r="IA60" s="420">
        <v>299.64378620956074</v>
      </c>
      <c r="IB60" s="420">
        <v>329.33443617232138</v>
      </c>
      <c r="IC60" s="420">
        <v>362.02848740473945</v>
      </c>
      <c r="ID60" s="420">
        <v>398.03343957117892</v>
      </c>
      <c r="IE60" s="420">
        <v>437.68851525825016</v>
      </c>
      <c r="IF60" s="420">
        <v>481.36794872510484</v>
      </c>
      <c r="IG60" s="420">
        <v>529.48461669616552</v>
      </c>
      <c r="IH60" s="420">
        <v>582.49404684490298</v>
      </c>
      <c r="II60" s="420">
        <v>640.89884333781004</v>
      </c>
      <c r="IJ60" s="420">
        <v>705.25357291690761</v>
      </c>
      <c r="IK60" s="420">
        <v>776.17015953759892</v>
      </c>
      <c r="IL60" s="420">
        <v>854.32384059130038</v>
      </c>
      <c r="IM60" s="420"/>
      <c r="IN60" s="420">
        <v>14.212941987128927</v>
      </c>
      <c r="IO60" s="420">
        <v>14.212941987128927</v>
      </c>
      <c r="IP60" s="420">
        <v>14.212941987128927</v>
      </c>
      <c r="IQ60" s="420">
        <v>14.212941987128927</v>
      </c>
      <c r="IR60" s="420">
        <v>14.212941987128927</v>
      </c>
      <c r="IS60" s="420">
        <v>14.212941987128927</v>
      </c>
      <c r="IT60" s="420">
        <v>14.212941987128927</v>
      </c>
      <c r="IU60" s="420">
        <v>14.212941987128927</v>
      </c>
      <c r="IV60" s="420">
        <v>14.212941987128927</v>
      </c>
      <c r="IW60" s="420">
        <v>14.212941987128927</v>
      </c>
      <c r="IX60" s="420">
        <v>14.212941987128927</v>
      </c>
      <c r="IY60" s="420">
        <v>14.212941987128927</v>
      </c>
      <c r="IZ60" s="420">
        <v>14.212941987128927</v>
      </c>
      <c r="JA60" s="420">
        <v>14.212941987128927</v>
      </c>
      <c r="JB60" s="420">
        <v>14.212941987128927</v>
      </c>
      <c r="JC60" s="420">
        <v>14.212941987128927</v>
      </c>
      <c r="JD60" s="420">
        <v>14.212941987128927</v>
      </c>
      <c r="JE60" s="420">
        <v>17.012000751113533</v>
      </c>
      <c r="JF60" s="420">
        <v>22.550415010825947</v>
      </c>
      <c r="JG60" s="420">
        <v>30.152960919956481</v>
      </c>
      <c r="JH60" s="420">
        <v>40.635938397728552</v>
      </c>
      <c r="JI60" s="420">
        <v>55.14975066046334</v>
      </c>
      <c r="JJ60" s="420">
        <v>75.318525015919704</v>
      </c>
      <c r="JK60" s="420">
        <v>103.43884315947719</v>
      </c>
      <c r="JL60" s="420">
        <v>142.76281139683698</v>
      </c>
      <c r="JM60" s="420">
        <v>197.90152666343465</v>
      </c>
      <c r="JN60" s="420">
        <v>275.40047972330115</v>
      </c>
      <c r="JO60" s="420">
        <v>384.56059270187745</v>
      </c>
      <c r="JP60" s="420">
        <v>538.61029258851443</v>
      </c>
      <c r="JQ60" s="420">
        <v>756.37939757564641</v>
      </c>
      <c r="JR60" s="420"/>
      <c r="JS60" s="420">
        <v>42.556625271661261</v>
      </c>
      <c r="JT60" s="420">
        <v>47.912778474298953</v>
      </c>
      <c r="JU60" s="420">
        <v>53.795817323499932</v>
      </c>
      <c r="JV60" s="420">
        <v>60.258745576317324</v>
      </c>
      <c r="JW60" s="420">
        <v>67.359973132715766</v>
      </c>
      <c r="JX60" s="420">
        <v>75.163872322651869</v>
      </c>
      <c r="JY60" s="420">
        <v>83.741391764726245</v>
      </c>
      <c r="JZ60" s="420">
        <v>93.170733777202273</v>
      </c>
      <c r="KA60" s="420">
        <v>103.53810194504935</v>
      </c>
      <c r="KB60" s="420">
        <v>114.93852613450464</v>
      </c>
      <c r="KC60" s="420">
        <v>127.4767730062393</v>
      </c>
      <c r="KD60" s="420">
        <v>141.26835091706377</v>
      </c>
      <c r="KE60" s="420">
        <v>156.44061902648255</v>
      </c>
      <c r="KF60" s="420">
        <v>173.13401144745816</v>
      </c>
      <c r="KG60" s="420">
        <v>191.50338841056211</v>
      </c>
      <c r="KH60" s="420">
        <v>211.71952765843602</v>
      </c>
      <c r="KI60" s="420">
        <v>233.97077066546515</v>
      </c>
      <c r="KJ60" s="420">
        <v>255.66578103542349</v>
      </c>
      <c r="KK60" s="420">
        <v>277.09337119873481</v>
      </c>
      <c r="KL60" s="420">
        <v>299.18147525236492</v>
      </c>
      <c r="KM60" s="420">
        <v>321.39254900701087</v>
      </c>
      <c r="KN60" s="420">
        <v>342.88368891071559</v>
      </c>
      <c r="KO60" s="420">
        <v>362.36999024233046</v>
      </c>
      <c r="KP60" s="420">
        <v>377.92910556562765</v>
      </c>
      <c r="KQ60" s="420">
        <v>386.72180529932854</v>
      </c>
      <c r="KR60" s="420">
        <v>384.59252018146833</v>
      </c>
      <c r="KS60" s="420">
        <v>365.49836361450889</v>
      </c>
      <c r="KT60" s="420">
        <v>320.69298021503016</v>
      </c>
      <c r="KU60" s="420">
        <v>237.55986694908449</v>
      </c>
      <c r="KV60" s="420">
        <v>97.944443015653974</v>
      </c>
      <c r="KW60" s="420"/>
      <c r="KX60" s="420">
        <v>2216.2618110390517</v>
      </c>
      <c r="KY60" s="420">
        <v>2425.3639474525066</v>
      </c>
      <c r="KZ60" s="420">
        <v>2655.0354944436372</v>
      </c>
      <c r="LA60" s="420">
        <v>2907.3456980587025</v>
      </c>
      <c r="LB60" s="420">
        <v>3184.5748580591553</v>
      </c>
      <c r="LC60" s="420">
        <v>3489.2360451527816</v>
      </c>
      <c r="LD60" s="420">
        <v>3824.099065796483</v>
      </c>
      <c r="LE60" s="420">
        <v>4192.2169080588883</v>
      </c>
      <c r="LF60" s="420">
        <v>4596.9549263467388</v>
      </c>
      <c r="LG60" s="420">
        <v>5042.0230496522408</v>
      </c>
      <c r="LH60" s="420">
        <v>5531.5113276327847</v>
      </c>
      <c r="LI60" s="420">
        <v>6069.9291615823113</v>
      </c>
      <c r="LJ60" s="420">
        <v>6662.2486035196371</v>
      </c>
      <c r="LK60" s="420">
        <v>7313.9521465578264</v>
      </c>
      <c r="LL60" s="420">
        <v>8031.0854738266435</v>
      </c>
      <c r="LM60" s="420">
        <v>8820.315681932072</v>
      </c>
      <c r="LN60" s="420">
        <v>9688.9955487315056</v>
      </c>
      <c r="LO60" s="420">
        <v>10645.234474616651</v>
      </c>
      <c r="LP60" s="420">
        <v>11697.976792109033</v>
      </c>
      <c r="LQ60" s="420">
        <v>12857.088211039274</v>
      </c>
      <c r="LR60" s="420">
        <v>14133.451246611701</v>
      </c>
      <c r="LS60" s="420">
        <v>15539.070566044033</v>
      </c>
      <c r="LT60" s="420">
        <v>17087.189287091889</v>
      </c>
      <c r="LU60" s="420">
        <v>18792.41736958046</v>
      </c>
      <c r="LV60" s="420">
        <v>20670.873360139285</v>
      </c>
      <c r="LW60" s="420">
        <v>22740.34088184913</v>
      </c>
      <c r="LX60" s="420">
        <v>25020.441405756046</v>
      </c>
      <c r="LY60" s="420">
        <v>27532.825001630888</v>
      </c>
      <c r="LZ60" s="420">
        <v>30301.380942531578</v>
      </c>
      <c r="MA60" s="420">
        <v>33352.470233416068</v>
      </c>
      <c r="MB60" s="420"/>
      <c r="MC60" s="426">
        <v>1.3011004983715742</v>
      </c>
      <c r="MD60" s="426">
        <v>1.3011004983715742</v>
      </c>
      <c r="ME60" s="426">
        <v>1.3011004983715742</v>
      </c>
      <c r="MF60" s="426">
        <v>1.3011004983715742</v>
      </c>
      <c r="MG60" s="426">
        <v>1.3011004983715742</v>
      </c>
      <c r="MH60" s="426">
        <v>1.3011004983715742</v>
      </c>
      <c r="MI60" s="426">
        <v>1.3011004983715742</v>
      </c>
      <c r="MJ60" s="426">
        <v>1.3011004983715742</v>
      </c>
      <c r="MK60" s="426">
        <v>1.3011004983715742</v>
      </c>
      <c r="ML60" s="426">
        <v>1.3011004983715742</v>
      </c>
      <c r="MM60" s="426">
        <v>1.3011004983715742</v>
      </c>
      <c r="MN60" s="426">
        <v>1.3011004983715742</v>
      </c>
      <c r="MO60" s="426">
        <v>1.3011004983715742</v>
      </c>
      <c r="MP60" s="426">
        <v>1.3011004983715742</v>
      </c>
      <c r="MQ60" s="426">
        <v>1.3011004983715742</v>
      </c>
      <c r="MR60" s="426">
        <v>1.3011004983715742</v>
      </c>
      <c r="MS60" s="426">
        <v>1.3011004983715742</v>
      </c>
      <c r="MT60" s="426">
        <v>1.5573357490388688</v>
      </c>
      <c r="MU60" s="426">
        <v>2.0643408124540121</v>
      </c>
      <c r="MV60" s="426">
        <v>2.7603034273876617</v>
      </c>
      <c r="MW60" s="426">
        <v>3.719950433130661</v>
      </c>
      <c r="MX60" s="426">
        <v>5.0485936081620348</v>
      </c>
      <c r="MY60" s="426">
        <v>6.8949110271166889</v>
      </c>
      <c r="MZ60" s="426">
        <v>9.4691395002985903</v>
      </c>
      <c r="NA60" s="426">
        <v>13.068987773647677</v>
      </c>
      <c r="NB60" s="426">
        <v>18.1165711647504</v>
      </c>
      <c r="NC60" s="426">
        <v>25.211085906369799</v>
      </c>
      <c r="ND60" s="426">
        <v>35.203969682813984</v>
      </c>
      <c r="NE60" s="426">
        <v>49.30619717927501</v>
      </c>
      <c r="NF60" s="426">
        <v>69.241513265506697</v>
      </c>
      <c r="NG60" s="420"/>
      <c r="NH60" s="420">
        <v>2214.9607105406803</v>
      </c>
      <c r="NI60" s="420">
        <v>2424.0628469541352</v>
      </c>
      <c r="NJ60" s="420">
        <v>2653.7343939452658</v>
      </c>
      <c r="NK60" s="420">
        <v>2906.0445975603311</v>
      </c>
      <c r="NL60" s="420">
        <v>3183.2737575607839</v>
      </c>
      <c r="NM60" s="420">
        <v>3487.9349446544102</v>
      </c>
      <c r="NN60" s="420">
        <v>3822.7979652981116</v>
      </c>
      <c r="NO60" s="420">
        <v>4190.9158075605164</v>
      </c>
      <c r="NP60" s="420">
        <v>4595.653825848367</v>
      </c>
      <c r="NQ60" s="420">
        <v>5040.721949153869</v>
      </c>
      <c r="NR60" s="420">
        <v>5530.2102271344129</v>
      </c>
      <c r="NS60" s="420">
        <v>6068.6280610839394</v>
      </c>
      <c r="NT60" s="420">
        <v>6660.9475030212652</v>
      </c>
      <c r="NU60" s="420">
        <v>7312.6510460594545</v>
      </c>
      <c r="NV60" s="420">
        <v>8029.7843733282716</v>
      </c>
      <c r="NW60" s="420">
        <v>8819.0145814337011</v>
      </c>
      <c r="NX60" s="420">
        <v>9687.6944482331346</v>
      </c>
      <c r="NY60" s="420">
        <v>10643.677138867612</v>
      </c>
      <c r="NZ60" s="420">
        <v>11695.912451296579</v>
      </c>
      <c r="OA60" s="420">
        <v>12854.327907611887</v>
      </c>
      <c r="OB60" s="420">
        <v>14129.73129617857</v>
      </c>
      <c r="OC60" s="420">
        <v>15534.02197243587</v>
      </c>
      <c r="OD60" s="420">
        <v>17080.294376064772</v>
      </c>
      <c r="OE60" s="420">
        <v>18782.948230080161</v>
      </c>
      <c r="OF60" s="420">
        <v>20657.804372365637</v>
      </c>
      <c r="OG60" s="420">
        <v>22722.224310684378</v>
      </c>
      <c r="OH60" s="420">
        <v>24995.230319849677</v>
      </c>
      <c r="OI60" s="420">
        <v>27497.621031948074</v>
      </c>
      <c r="OJ60" s="420">
        <v>30252.074745352304</v>
      </c>
      <c r="OK60" s="420">
        <v>33283.228720150561</v>
      </c>
      <c r="OL60" s="420"/>
      <c r="OM60" s="420">
        <v>2257.5173358123416</v>
      </c>
      <c r="ON60" s="420">
        <v>2471.9756254284343</v>
      </c>
      <c r="OO60" s="420">
        <v>2707.5302112687659</v>
      </c>
      <c r="OP60" s="420">
        <v>2966.3033431366484</v>
      </c>
      <c r="OQ60" s="420">
        <v>3250.6337306934997</v>
      </c>
      <c r="OR60" s="420">
        <v>3563.0988169770621</v>
      </c>
      <c r="OS60" s="420">
        <v>3906.539357062838</v>
      </c>
      <c r="OT60" s="420">
        <v>4284.0865413377187</v>
      </c>
      <c r="OU60" s="420">
        <v>4699.1919277934167</v>
      </c>
      <c r="OV60" s="420">
        <v>5155.6604752883741</v>
      </c>
      <c r="OW60" s="420">
        <v>5657.6870001406523</v>
      </c>
      <c r="OX60" s="420">
        <v>6209.8964120010032</v>
      </c>
      <c r="OY60" s="420">
        <v>6817.3881220477479</v>
      </c>
      <c r="OZ60" s="420">
        <v>7485.7850575069124</v>
      </c>
      <c r="PA60" s="420">
        <v>8221.2877617388331</v>
      </c>
      <c r="PB60" s="420">
        <v>9030.7341090921364</v>
      </c>
      <c r="PC60" s="420">
        <v>9921.6652188985991</v>
      </c>
      <c r="PD60" s="420">
        <v>10899.342919903034</v>
      </c>
      <c r="PE60" s="420">
        <v>11973.005822495314</v>
      </c>
      <c r="PF60" s="420">
        <v>13153.509382864251</v>
      </c>
      <c r="PG60" s="420">
        <v>14451.123845185581</v>
      </c>
      <c r="PH60" s="420">
        <v>15876.905661346585</v>
      </c>
      <c r="PI60" s="420">
        <v>17442.664366307101</v>
      </c>
      <c r="PJ60" s="420">
        <v>19160.87733564579</v>
      </c>
      <c r="PK60" s="420">
        <v>21044.526177664968</v>
      </c>
      <c r="PL60" s="420">
        <v>23106.816830865846</v>
      </c>
      <c r="PM60" s="420">
        <v>25360.728683464185</v>
      </c>
      <c r="PN60" s="420">
        <v>27818.314012163104</v>
      </c>
      <c r="PO60" s="420">
        <v>30489.634612301386</v>
      </c>
      <c r="PP60" s="420">
        <v>33381.173163166211</v>
      </c>
      <c r="PQ60" s="420"/>
      <c r="PR60" s="420">
        <v>66.652958067033808</v>
      </c>
      <c r="PS60" s="420">
        <v>72.941599535597049</v>
      </c>
      <c r="PT60" s="420">
        <v>79.848855670472886</v>
      </c>
      <c r="PU60" s="420">
        <v>87.43695800462595</v>
      </c>
      <c r="PV60" s="420">
        <v>95.774485405238551</v>
      </c>
      <c r="PW60" s="420">
        <v>104.9370172085022</v>
      </c>
      <c r="PX60" s="420">
        <v>115.0078539489958</v>
      </c>
      <c r="PY60" s="420">
        <v>126.07881270568708</v>
      </c>
      <c r="PZ60" s="420">
        <v>138.25110481788423</v>
      </c>
      <c r="QA60" s="420">
        <v>151.63630453205849</v>
      </c>
      <c r="QB60" s="420">
        <v>166.35741803229314</v>
      </c>
      <c r="QC60" s="420">
        <v>182.5500632919956</v>
      </c>
      <c r="QD60" s="420">
        <v>200.36377227217616</v>
      </c>
      <c r="QE60" s="420">
        <v>219.96342819274454</v>
      </c>
      <c r="QF60" s="420">
        <v>241.53085192979464</v>
      </c>
      <c r="QG60" s="420">
        <v>265.26655305683124</v>
      </c>
      <c r="QH60" s="420">
        <v>291.39166266575165</v>
      </c>
      <c r="QI60" s="420">
        <v>320.15006689020817</v>
      </c>
      <c r="QJ60" s="420">
        <v>351.81076202726609</v>
      </c>
      <c r="QK60" s="420">
        <v>386.67045433264298</v>
      </c>
      <c r="QL60" s="420">
        <v>425.05642997170156</v>
      </c>
      <c r="QM60" s="420">
        <v>467.32972326659939</v>
      </c>
      <c r="QN60" s="420">
        <v>513.88861431585497</v>
      </c>
      <c r="QO60" s="420">
        <v>565.17249030501512</v>
      </c>
      <c r="QP60" s="420">
        <v>621.66610840818805</v>
      </c>
      <c r="QQ60" s="420">
        <v>683.90430213537491</v>
      </c>
      <c r="QR60" s="420">
        <v>752.47717734876824</v>
      </c>
      <c r="QS60" s="420">
        <v>828.03584899579755</v>
      </c>
      <c r="QT60" s="420">
        <v>911.29877493529864</v>
      </c>
      <c r="QU60" s="420">
        <v>1003.0587491184742</v>
      </c>
      <c r="QV60" s="424"/>
      <c r="QW60" s="420">
        <v>14.692869058112674</v>
      </c>
      <c r="QX60" s="420">
        <v>14.692869058112674</v>
      </c>
      <c r="QY60" s="420">
        <v>14.692869058112674</v>
      </c>
      <c r="QZ60" s="420">
        <v>14.692869058112674</v>
      </c>
      <c r="RA60" s="420">
        <v>14.692869058112674</v>
      </c>
      <c r="RB60" s="420">
        <v>14.692869058112674</v>
      </c>
      <c r="RC60" s="420">
        <v>14.692869058112674</v>
      </c>
      <c r="RD60" s="420">
        <v>14.692869058112674</v>
      </c>
      <c r="RE60" s="420">
        <v>14.692869058112674</v>
      </c>
      <c r="RF60" s="420">
        <v>14.692869058112674</v>
      </c>
      <c r="RG60" s="420">
        <v>14.692869058112674</v>
      </c>
      <c r="RH60" s="420">
        <v>14.692869058112674</v>
      </c>
      <c r="RI60" s="420">
        <v>14.692869058112674</v>
      </c>
      <c r="RJ60" s="420">
        <v>14.692869058112674</v>
      </c>
      <c r="RK60" s="420">
        <v>14.692869058112674</v>
      </c>
      <c r="RL60" s="420">
        <v>14.692869058112674</v>
      </c>
      <c r="RM60" s="420">
        <v>14.692869058112674</v>
      </c>
      <c r="RN60" s="420">
        <v>17.586443375268967</v>
      </c>
      <c r="RO60" s="420">
        <v>23.311872746698956</v>
      </c>
      <c r="RP60" s="420">
        <v>31.171133106186968</v>
      </c>
      <c r="RQ60" s="420">
        <v>42.008088295304923</v>
      </c>
      <c r="RR60" s="420">
        <v>57.011987087230509</v>
      </c>
      <c r="RS60" s="420">
        <v>77.861798543275356</v>
      </c>
      <c r="RT60" s="420">
        <v>106.93165281622744</v>
      </c>
      <c r="RU60" s="420">
        <v>147.58346977855248</v>
      </c>
      <c r="RV60" s="420">
        <v>204.58404884081392</v>
      </c>
      <c r="RW60" s="420">
        <v>284.69990173605657</v>
      </c>
      <c r="RX60" s="420">
        <v>397.54601394952084</v>
      </c>
      <c r="RY60" s="420">
        <v>556.79749551650741</v>
      </c>
      <c r="RZ60" s="420">
        <v>781.91998932362276</v>
      </c>
      <c r="SA60" s="420"/>
      <c r="SB60" s="420">
        <v>51.96008900892113</v>
      </c>
      <c r="SC60" s="420">
        <v>58.248730477484372</v>
      </c>
      <c r="SD60" s="420">
        <v>65.155986612360209</v>
      </c>
      <c r="SE60" s="420">
        <v>72.744088946513273</v>
      </c>
      <c r="SF60" s="420">
        <v>81.081616347125873</v>
      </c>
      <c r="SG60" s="420">
        <v>90.24414815038952</v>
      </c>
      <c r="SH60" s="420">
        <v>100.31498489088312</v>
      </c>
      <c r="SI60" s="420">
        <v>111.38594364757441</v>
      </c>
      <c r="SJ60" s="420">
        <v>123.55823575977155</v>
      </c>
      <c r="SK60" s="420">
        <v>136.94343547394581</v>
      </c>
      <c r="SL60" s="420">
        <v>151.66454897418046</v>
      </c>
      <c r="SM60" s="420">
        <v>167.85719423388292</v>
      </c>
      <c r="SN60" s="420">
        <v>185.67090321406349</v>
      </c>
      <c r="SO60" s="420">
        <v>205.27055913463187</v>
      </c>
      <c r="SP60" s="420">
        <v>226.83798287168196</v>
      </c>
      <c r="SQ60" s="420">
        <v>250.57368399871856</v>
      </c>
      <c r="SR60" s="420">
        <v>276.698793607639</v>
      </c>
      <c r="SS60" s="420">
        <v>302.5636235149392</v>
      </c>
      <c r="ST60" s="420">
        <v>328.49888928056714</v>
      </c>
      <c r="SU60" s="420">
        <v>355.499321226456</v>
      </c>
      <c r="SV60" s="420">
        <v>383.04834167639666</v>
      </c>
      <c r="SW60" s="420">
        <v>410.31773617936886</v>
      </c>
      <c r="SX60" s="420">
        <v>436.0268157725796</v>
      </c>
      <c r="SY60" s="420">
        <v>458.24083748878769</v>
      </c>
      <c r="SZ60" s="420">
        <v>474.08263862963554</v>
      </c>
      <c r="TA60" s="420">
        <v>479.32025329456098</v>
      </c>
      <c r="TB60" s="420">
        <v>467.77727561271166</v>
      </c>
      <c r="TC60" s="420">
        <v>430.48983504627671</v>
      </c>
      <c r="TD60" s="420">
        <v>354.50127941879123</v>
      </c>
      <c r="TE60" s="420">
        <v>221.13875979485147</v>
      </c>
      <c r="TF60" s="420"/>
      <c r="TG60" s="420">
        <v>3.9218841716229398</v>
      </c>
      <c r="TH60" s="420">
        <v>4.2919101112333866</v>
      </c>
      <c r="TI60" s="420">
        <v>4.6983355616608176</v>
      </c>
      <c r="TJ60" s="420">
        <v>5.1448222488239042</v>
      </c>
      <c r="TK60" s="420">
        <v>5.635405378083524</v>
      </c>
      <c r="TL60" s="420">
        <v>6.1745320649302062</v>
      </c>
      <c r="TM60" s="420">
        <v>6.7671037429616376</v>
      </c>
      <c r="TN60" s="420">
        <v>7.4185229623290851</v>
      </c>
      <c r="TO60" s="420">
        <v>8.1347450348616412</v>
      </c>
      <c r="TP60" s="420">
        <v>8.9223350295958177</v>
      </c>
      <c r="TQ60" s="420">
        <v>9.7885306749139147</v>
      </c>
      <c r="TR60" s="420">
        <v>10.741311781445813</v>
      </c>
      <c r="TS60" s="420">
        <v>11.789476863886799</v>
      </c>
      <c r="TT60" s="420">
        <v>12.942727710560767</v>
      </c>
      <c r="TU60" s="420">
        <v>14.211762727610637</v>
      </c>
      <c r="TV60" s="420">
        <v>15.608379970897539</v>
      </c>
      <c r="TW60" s="420">
        <v>17.145590873886956</v>
      </c>
      <c r="TX60" s="420">
        <v>18.837745784935258</v>
      </c>
      <c r="TY60" s="420">
        <v>20.700672543500524</v>
      </c>
      <c r="TZ60" s="420">
        <v>22.751829453034983</v>
      </c>
      <c r="UA60" s="420">
        <v>25.010474149939835</v>
      </c>
      <c r="UB60" s="420">
        <v>27.497850024374305</v>
      </c>
      <c r="UC60" s="420">
        <v>30.237392021456436</v>
      </c>
      <c r="UD60" s="420">
        <v>33.254953842179837</v>
      </c>
      <c r="UE60" s="420">
        <v>36.579058774082768</v>
      </c>
      <c r="UF60" s="420">
        <v>40.241176614427843</v>
      </c>
      <c r="UG60" s="420">
        <v>44.276029405681491</v>
      </c>
      <c r="UH60" s="420">
        <v>48.721928986962112</v>
      </c>
      <c r="UI60" s="420">
        <v>53.621149678663805</v>
      </c>
      <c r="UJ60" s="420">
        <v>59.020339763755047</v>
      </c>
      <c r="UK60" s="420"/>
      <c r="UL60" s="420">
        <v>2.0677318317326265</v>
      </c>
      <c r="UM60" s="420">
        <v>2.0677318317326265</v>
      </c>
      <c r="UN60" s="420">
        <v>2.0677318317326265</v>
      </c>
      <c r="UO60" s="420">
        <v>2.0677318317326265</v>
      </c>
      <c r="UP60" s="420">
        <v>2.0677318317326265</v>
      </c>
      <c r="UQ60" s="420">
        <v>2.0677318317326265</v>
      </c>
      <c r="UR60" s="420">
        <v>2.0677318317326265</v>
      </c>
      <c r="US60" s="420">
        <v>2.0677318317326265</v>
      </c>
      <c r="UT60" s="420">
        <v>2.0677318317326265</v>
      </c>
      <c r="UU60" s="420">
        <v>2.0677318317326265</v>
      </c>
      <c r="UV60" s="420">
        <v>2.0677318317326265</v>
      </c>
      <c r="UW60" s="420">
        <v>2.0677318317326265</v>
      </c>
      <c r="UX60" s="420">
        <v>2.0677318317326265</v>
      </c>
      <c r="UY60" s="420">
        <v>2.0677318317326265</v>
      </c>
      <c r="UZ60" s="420">
        <v>2.0677318317326265</v>
      </c>
      <c r="VA60" s="420">
        <v>2.0677318317326265</v>
      </c>
      <c r="VB60" s="420">
        <v>2.0677318317326265</v>
      </c>
      <c r="VC60" s="420">
        <v>2.4749454058415221</v>
      </c>
      <c r="VD60" s="420">
        <v>3.2806867838405323</v>
      </c>
      <c r="VE60" s="420">
        <v>4.3867228313213236</v>
      </c>
      <c r="VF60" s="420">
        <v>5.9118107576461503</v>
      </c>
      <c r="VG60" s="420">
        <v>8.0233138963084603</v>
      </c>
      <c r="VH60" s="420">
        <v>10.957514062577776</v>
      </c>
      <c r="VI60" s="420">
        <v>15.048523298845536</v>
      </c>
      <c r="VJ60" s="420">
        <v>20.769465588490164</v>
      </c>
      <c r="VK60" s="420">
        <v>28.79117403005235</v>
      </c>
      <c r="VL60" s="420">
        <v>40.065901831865403</v>
      </c>
      <c r="VM60" s="420">
        <v>55.946768760453153</v>
      </c>
      <c r="VN60" s="420">
        <v>78.358277117619295</v>
      </c>
      <c r="VO60" s="420">
        <v>110.03983261524904</v>
      </c>
      <c r="VP60" s="420"/>
      <c r="VQ60" s="420">
        <v>1.8541523398903133</v>
      </c>
      <c r="VR60" s="420">
        <v>2.2241782795007601</v>
      </c>
      <c r="VS60" s="420">
        <v>2.630603729928191</v>
      </c>
      <c r="VT60" s="420">
        <v>3.0770904170912776</v>
      </c>
      <c r="VU60" s="420">
        <v>3.5676735463508975</v>
      </c>
      <c r="VV60" s="420">
        <v>4.1068002331975801</v>
      </c>
      <c r="VW60" s="420">
        <v>4.6993719112290115</v>
      </c>
      <c r="VX60" s="420">
        <v>5.3507911305964591</v>
      </c>
      <c r="VY60" s="420">
        <v>6.0670132031290152</v>
      </c>
      <c r="VZ60" s="420">
        <v>6.8546031978631916</v>
      </c>
      <c r="WA60" s="420">
        <v>7.7207988431812886</v>
      </c>
      <c r="WB60" s="420">
        <v>8.6735799497131865</v>
      </c>
      <c r="WC60" s="420">
        <v>9.721745032154173</v>
      </c>
      <c r="WD60" s="420">
        <v>10.874995878828141</v>
      </c>
      <c r="WE60" s="420">
        <v>12.144030895878011</v>
      </c>
      <c r="WF60" s="420">
        <v>13.540648139164913</v>
      </c>
      <c r="WG60" s="420">
        <v>15.07785904215433</v>
      </c>
      <c r="WH60" s="420">
        <v>16.362800379093734</v>
      </c>
      <c r="WI60" s="420">
        <v>17.419985759659991</v>
      </c>
      <c r="WJ60" s="420">
        <v>18.365106621713657</v>
      </c>
      <c r="WK60" s="420">
        <v>19.098663392293684</v>
      </c>
      <c r="WL60" s="420">
        <v>19.474536128065843</v>
      </c>
      <c r="WM60" s="420">
        <v>19.279877958878661</v>
      </c>
      <c r="WN60" s="420">
        <v>18.206430543334299</v>
      </c>
      <c r="WO60" s="420">
        <v>15.809593185592604</v>
      </c>
      <c r="WP60" s="420">
        <v>11.450002584375493</v>
      </c>
      <c r="WQ60" s="420">
        <v>4.2101275738160879</v>
      </c>
      <c r="WR60" s="420">
        <v>-7.2248397734910412</v>
      </c>
      <c r="WS60" s="420">
        <v>-24.73712743895549</v>
      </c>
      <c r="WT60" s="420">
        <v>-51.019492851493993</v>
      </c>
      <c r="WU60" s="420"/>
      <c r="WV60" s="420">
        <v>3842.8441579203941</v>
      </c>
      <c r="WW60" s="420">
        <v>4205.4127494661689</v>
      </c>
      <c r="WX60" s="420">
        <v>4603.6472713079811</v>
      </c>
      <c r="WY60" s="420">
        <v>5041.1356524714347</v>
      </c>
      <c r="WZ60" s="420">
        <v>5521.8317744758333</v>
      </c>
      <c r="XA60" s="420">
        <v>6050.0931275056646</v>
      </c>
      <c r="XB60" s="420">
        <v>6630.7223637153165</v>
      </c>
      <c r="XC60" s="420">
        <v>7269.0131525193383</v>
      </c>
      <c r="XD60" s="420">
        <v>7970.8007848823891</v>
      </c>
      <c r="XE60" s="420">
        <v>8742.5180201846961</v>
      </c>
      <c r="XF60" s="420">
        <v>9591.2567206571657</v>
      </c>
      <c r="XG60" s="420">
        <v>10524.835875162858</v>
      </c>
      <c r="XH60" s="420">
        <v>11551.876676810913</v>
      </c>
      <c r="XI60" s="420">
        <v>12681.885388140099</v>
      </c>
      <c r="XJ60" s="420">
        <v>13925.344804089233</v>
      </c>
      <c r="XK60" s="420">
        <v>15293.815207434916</v>
      </c>
      <c r="XL60" s="420">
        <v>16800.045804653128</v>
      </c>
      <c r="XM60" s="420">
        <v>18458.09773318002</v>
      </c>
      <c r="XN60" s="420">
        <v>20283.479844815338</v>
      </c>
      <c r="XO60" s="420">
        <v>22293.298595663455</v>
      </c>
      <c r="XP60" s="420">
        <v>24506.423511774108</v>
      </c>
      <c r="XQ60" s="420">
        <v>26943.66985290388</v>
      </c>
      <c r="XR60" s="420">
        <v>29628.000266085885</v>
      </c>
      <c r="XS60" s="420">
        <v>32584.747407634459</v>
      </c>
      <c r="XT60" s="420">
        <v>35841.85971867737</v>
      </c>
      <c r="XU60" s="420">
        <v>39430.172767342061</v>
      </c>
      <c r="XV60" s="420">
        <v>43383.708822569672</v>
      </c>
      <c r="XW60" s="420">
        <v>47740.007602692691</v>
      </c>
      <c r="XX60" s="420">
        <v>52540.491449128713</v>
      </c>
      <c r="XY60" s="420">
        <v>57830.868514856324</v>
      </c>
      <c r="XZ60" s="420"/>
      <c r="YA60" s="420">
        <v>2.2560179596698449</v>
      </c>
      <c r="YB60" s="420">
        <v>2.2560179596698449</v>
      </c>
      <c r="YC60" s="420">
        <v>2.2560179596698449</v>
      </c>
      <c r="YD60" s="420">
        <v>2.2560179596698449</v>
      </c>
      <c r="YE60" s="420">
        <v>2.2560179596698449</v>
      </c>
      <c r="YF60" s="420">
        <v>2.2560179596698449</v>
      </c>
      <c r="YG60" s="420">
        <v>2.2560179596698449</v>
      </c>
      <c r="YH60" s="420">
        <v>2.2560179596698449</v>
      </c>
      <c r="YI60" s="420">
        <v>2.2560179596698449</v>
      </c>
      <c r="YJ60" s="420">
        <v>2.2560179596698449</v>
      </c>
      <c r="YK60" s="420">
        <v>2.2560179596698449</v>
      </c>
      <c r="YL60" s="420">
        <v>2.2560179596698449</v>
      </c>
      <c r="YM60" s="420">
        <v>2.2560179596698449</v>
      </c>
      <c r="YN60" s="420">
        <v>2.2560179596698449</v>
      </c>
      <c r="YO60" s="420">
        <v>2.2560179596698449</v>
      </c>
      <c r="YP60" s="420">
        <v>2.2560179596698449</v>
      </c>
      <c r="YQ60" s="420">
        <v>2.2560179596698449</v>
      </c>
      <c r="YR60" s="420">
        <v>2.7003120999990671</v>
      </c>
      <c r="YS60" s="420">
        <v>3.5794236906407431</v>
      </c>
      <c r="YT60" s="420">
        <v>4.7861745607804487</v>
      </c>
      <c r="YU60" s="420">
        <v>6.4501358632388168</v>
      </c>
      <c r="YV60" s="420">
        <v>8.7539109126028531</v>
      </c>
      <c r="YW60" s="420">
        <v>11.955297171101863</v>
      </c>
      <c r="YX60" s="420">
        <v>16.418830676054313</v>
      </c>
      <c r="YY60" s="420">
        <v>22.66071773007241</v>
      </c>
      <c r="YZ60" s="420">
        <v>31.412876996409793</v>
      </c>
      <c r="ZA60" s="420">
        <v>43.71427315471405</v>
      </c>
      <c r="ZB60" s="420">
        <v>61.041240054478656</v>
      </c>
      <c r="ZC60" s="420">
        <v>85.493523750614898</v>
      </c>
      <c r="ZD60" s="420">
        <v>120.05997820860854</v>
      </c>
      <c r="ZE60" s="420"/>
      <c r="ZF60" s="420">
        <v>3840.5881399607242</v>
      </c>
      <c r="ZG60" s="420">
        <v>4203.1567315064995</v>
      </c>
      <c r="ZH60" s="420">
        <v>4601.3912533483117</v>
      </c>
      <c r="ZI60" s="420">
        <v>5038.8796345117653</v>
      </c>
      <c r="ZJ60" s="420">
        <v>5519.5757565161639</v>
      </c>
      <c r="ZK60" s="420">
        <v>6047.8371095459952</v>
      </c>
      <c r="ZL60" s="420">
        <v>6628.4663457556471</v>
      </c>
      <c r="ZM60" s="420">
        <v>7266.7571345596689</v>
      </c>
      <c r="ZN60" s="420">
        <v>7968.5447669227196</v>
      </c>
      <c r="ZO60" s="420">
        <v>8740.2620022250267</v>
      </c>
      <c r="ZP60" s="420">
        <v>9589.0007026974963</v>
      </c>
      <c r="ZQ60" s="420">
        <v>10522.579857203189</v>
      </c>
      <c r="ZR60" s="420">
        <v>11549.620658851243</v>
      </c>
      <c r="ZS60" s="420">
        <v>12679.62937018043</v>
      </c>
      <c r="ZT60" s="420">
        <v>13923.088786129563</v>
      </c>
      <c r="ZU60" s="420">
        <v>15291.559189475247</v>
      </c>
      <c r="ZV60" s="420">
        <v>16797.789786693458</v>
      </c>
      <c r="ZW60" s="420">
        <v>18455.397421080022</v>
      </c>
      <c r="ZX60" s="420">
        <v>20279.900421124697</v>
      </c>
      <c r="ZY60" s="420">
        <v>22288.512421102674</v>
      </c>
      <c r="ZZ60" s="420">
        <v>24499.973375910868</v>
      </c>
      <c r="AAA60" s="420">
        <v>26934.915941991276</v>
      </c>
      <c r="AAB60" s="420">
        <v>29616.044968914783</v>
      </c>
      <c r="AAC60" s="420">
        <v>32568.328576958404</v>
      </c>
      <c r="AAD60" s="420">
        <v>35819.199000947294</v>
      </c>
      <c r="AAE60" s="420">
        <v>39398.759890345653</v>
      </c>
      <c r="AAF60" s="420">
        <v>43339.994549414958</v>
      </c>
      <c r="AAG60" s="420">
        <v>47678.96636263821</v>
      </c>
      <c r="AAH60" s="420">
        <v>52454.997925378098</v>
      </c>
      <c r="AAI60" s="420">
        <v>57710.808536647717</v>
      </c>
      <c r="AAJ60" s="420"/>
      <c r="AAK60" s="420">
        <v>6151.9197171218766</v>
      </c>
      <c r="AAL60" s="420">
        <v>6735.6052656919182</v>
      </c>
      <c r="AAM60" s="420">
        <v>7376.7080549593657</v>
      </c>
      <c r="AAN60" s="420">
        <v>8081.0041570120184</v>
      </c>
      <c r="AAO60" s="420">
        <v>8854.8587771031416</v>
      </c>
      <c r="AAP60" s="420">
        <v>9705.2868749066438</v>
      </c>
      <c r="AAQ60" s="420">
        <v>10640.020059620598</v>
      </c>
      <c r="AAR60" s="420">
        <v>11667.580410675557</v>
      </c>
      <c r="AAS60" s="420">
        <v>12797.361943679036</v>
      </c>
      <c r="AAT60" s="420">
        <v>14039.720516185211</v>
      </c>
      <c r="AAU60" s="420">
        <v>15406.073050655512</v>
      </c>
      <c r="AAV60" s="420">
        <v>16909.007043387788</v>
      </c>
      <c r="AAW60" s="420">
        <v>18562.401429145211</v>
      </c>
      <c r="AAX60" s="420">
        <v>20381.559982700801</v>
      </c>
      <c r="AAY60" s="420">
        <v>22383.358561635956</v>
      </c>
      <c r="AAZ60" s="420">
        <v>24586.407630705267</v>
      </c>
      <c r="ABA60" s="420">
        <v>27011.23165824185</v>
      </c>
      <c r="ABB60" s="420">
        <v>29673.666764877089</v>
      </c>
      <c r="ABC60" s="420">
        <v>32598.825118660239</v>
      </c>
      <c r="ABD60" s="420">
        <v>35815.886231815093</v>
      </c>
      <c r="ABE60" s="420">
        <v>39353.244226165138</v>
      </c>
      <c r="ABF60" s="420">
        <v>43241.613875645293</v>
      </c>
      <c r="ABG60" s="420">
        <v>47514.016028953338</v>
      </c>
      <c r="ABH60" s="420">
        <v>52205.653180636313</v>
      </c>
      <c r="ABI60" s="420">
        <v>57353.617410427483</v>
      </c>
      <c r="ABJ60" s="420">
        <v>62996.346977090434</v>
      </c>
      <c r="ABK60" s="420">
        <v>69172.710636065662</v>
      </c>
      <c r="ABL60" s="420">
        <v>75920.545370074105</v>
      </c>
      <c r="ABM60" s="420">
        <v>83274.396689659319</v>
      </c>
      <c r="ABN60" s="420">
        <v>91262.10096675728</v>
      </c>
      <c r="ABQ60" s="344"/>
      <c r="ABR60" s="344"/>
      <c r="ABS60" s="344"/>
      <c r="ABT60" s="344"/>
      <c r="ABU60" s="344"/>
      <c r="ABV60" s="344"/>
      <c r="ABW60" s="344"/>
      <c r="ABX60" s="344"/>
      <c r="ABY60" s="344"/>
      <c r="ABZ60" s="344"/>
      <c r="ACA60" s="344"/>
    </row>
    <row r="61" spans="4:755" hidden="1" outlineLevel="1" x14ac:dyDescent="0.25">
      <c r="D61" s="431" t="b">
        <v>1</v>
      </c>
      <c r="E61" s="416"/>
      <c r="F61" s="417">
        <v>491</v>
      </c>
      <c r="G61" s="417">
        <v>22015698</v>
      </c>
      <c r="H61" s="417" t="s">
        <v>1756</v>
      </c>
      <c r="I61" s="417" t="s">
        <v>1779</v>
      </c>
      <c r="J61" s="417">
        <v>11</v>
      </c>
      <c r="K61" s="417" t="s">
        <v>1780</v>
      </c>
      <c r="L61" s="417" t="s">
        <v>329</v>
      </c>
      <c r="M61" s="417" t="s">
        <v>253</v>
      </c>
      <c r="N61" s="417" t="s">
        <v>301</v>
      </c>
      <c r="O61" s="417" t="s">
        <v>1785</v>
      </c>
      <c r="P61" s="417" t="s">
        <v>1786</v>
      </c>
      <c r="Q61" s="417" t="s">
        <v>1768</v>
      </c>
      <c r="R61" s="417" t="s">
        <v>289</v>
      </c>
      <c r="S61" s="418"/>
      <c r="T61" s="417">
        <v>0.15702783918590957</v>
      </c>
      <c r="U61" s="417">
        <v>2190</v>
      </c>
      <c r="V61" s="418"/>
      <c r="W61" s="419">
        <v>5.5</v>
      </c>
      <c r="X61" s="417">
        <v>9.328375478645656E-3</v>
      </c>
      <c r="Y61" s="417">
        <v>3.287139633835322E-3</v>
      </c>
      <c r="Z61" s="417">
        <v>6.0412358448103335E-3</v>
      </c>
      <c r="AA61" s="420">
        <v>53.113991931160534</v>
      </c>
      <c r="AB61" s="420">
        <v>1051.8846828273031</v>
      </c>
      <c r="AC61" s="420">
        <v>1104.9986747584637</v>
      </c>
      <c r="AD61" s="420">
        <v>45.141530552636475</v>
      </c>
      <c r="AE61" s="420">
        <v>3.7651544253444804</v>
      </c>
      <c r="AF61" s="420">
        <v>1823.8950326512761</v>
      </c>
      <c r="AG61" s="418"/>
      <c r="AH61" s="419">
        <v>7.1791493443720595</v>
      </c>
      <c r="AI61" s="417">
        <v>1.8275731257859664E-2</v>
      </c>
      <c r="AJ61" s="417">
        <v>6.440015273029679E-3</v>
      </c>
      <c r="AK61" s="417">
        <v>1.1835715984829985E-2</v>
      </c>
      <c r="AL61" s="420">
        <v>104.05853031839449</v>
      </c>
      <c r="AM61" s="420">
        <v>2060.8048873694975</v>
      </c>
      <c r="AN61" s="420">
        <v>2164.8634176878918</v>
      </c>
      <c r="AO61" s="420">
        <v>88.43924462914336</v>
      </c>
      <c r="AP61" s="420">
        <v>7.376520228999949</v>
      </c>
      <c r="AQ61" s="420">
        <v>3573.2926419594946</v>
      </c>
      <c r="AR61" s="418"/>
      <c r="AS61" s="417">
        <v>5.1679359468684138E-3</v>
      </c>
      <c r="AT61" s="421">
        <v>1.1116572805314172E-6</v>
      </c>
      <c r="AU61" s="417">
        <v>5.1668242895878827E-3</v>
      </c>
      <c r="AV61" s="420">
        <v>28.42425911928057</v>
      </c>
      <c r="AW61" s="420">
        <v>0.35573032977005348</v>
      </c>
      <c r="AX61" s="420">
        <v>28.779989449050625</v>
      </c>
      <c r="AY61" s="420">
        <v>14.67609691494293</v>
      </c>
      <c r="AZ61" s="420">
        <v>2.067702288914858</v>
      </c>
      <c r="BA61" s="420">
        <v>0.61681170191307222</v>
      </c>
      <c r="BB61" s="418"/>
      <c r="BC61" s="420">
        <v>2977.8003923877204</v>
      </c>
      <c r="BD61" s="420">
        <v>5833.9718245055301</v>
      </c>
      <c r="BE61" s="420">
        <v>46.140600354821487</v>
      </c>
      <c r="BF61" s="420">
        <v>5787.8312241507083</v>
      </c>
      <c r="BG61" s="420"/>
      <c r="BH61" s="422">
        <v>2.6643280808870785E-2</v>
      </c>
      <c r="BI61" s="420"/>
      <c r="BJ61" s="423">
        <v>5.6485076247031927</v>
      </c>
      <c r="BK61" s="423">
        <v>5.8010251611509283</v>
      </c>
      <c r="BL61" s="423">
        <v>5.9576608825192876</v>
      </c>
      <c r="BM61" s="423">
        <v>6.1185259855102094</v>
      </c>
      <c r="BN61" s="423">
        <v>6.2837346692907339</v>
      </c>
      <c r="BO61" s="423">
        <v>6.4534042165637286</v>
      </c>
      <c r="BP61" s="423">
        <v>6.6276550768276277</v>
      </c>
      <c r="BQ61" s="423">
        <v>6.8066109518843048</v>
      </c>
      <c r="BR61" s="423">
        <v>6.9903988836557742</v>
      </c>
      <c r="BS61" s="423">
        <v>7.1791493443720595</v>
      </c>
      <c r="BT61" s="423">
        <v>7.3729963291942733</v>
      </c>
      <c r="BU61" s="423">
        <v>7.5720774513386377</v>
      </c>
      <c r="BV61" s="423">
        <v>7.7765340397689835</v>
      </c>
      <c r="BW61" s="423">
        <v>7.9865112395270952</v>
      </c>
      <c r="BX61" s="423">
        <v>8.2021581147720983</v>
      </c>
      <c r="BY61" s="423">
        <v>8.4236277546020677</v>
      </c>
      <c r="BZ61" s="423">
        <v>8.6510773817329465</v>
      </c>
      <c r="CA61" s="423">
        <v>8.8846684641119786</v>
      </c>
      <c r="CB61" s="423">
        <v>9.1245668295448219</v>
      </c>
      <c r="CC61" s="423">
        <v>9.3709427834177745</v>
      </c>
      <c r="CD61" s="423">
        <v>9.6239712295986664</v>
      </c>
      <c r="CE61" s="423">
        <v>9.8838317946022229</v>
      </c>
      <c r="CF61" s="423">
        <v>10.15070895510809</v>
      </c>
      <c r="CG61" s="423">
        <v>10.424792168922005</v>
      </c>
      <c r="CH61" s="423">
        <v>10.706276009473106</v>
      </c>
      <c r="CI61" s="423">
        <v>10.995360303942856</v>
      </c>
      <c r="CJ61" s="423">
        <v>11.292250275123642</v>
      </c>
      <c r="CK61" s="423">
        <v>11.597156687107748</v>
      </c>
      <c r="CL61" s="423">
        <v>11.910295994910136</v>
      </c>
      <c r="CM61" s="423">
        <v>12.231890498131236</v>
      </c>
      <c r="CN61" s="420"/>
      <c r="CO61" s="417">
        <v>9.9613943227138593E-3</v>
      </c>
      <c r="CP61" s="417">
        <v>1.0641389789814428E-2</v>
      </c>
      <c r="CQ61" s="417">
        <v>1.1371997837382929E-2</v>
      </c>
      <c r="CR61" s="417">
        <v>1.2157143080195876E-2</v>
      </c>
      <c r="CS61" s="417">
        <v>1.3001062077684183E-2</v>
      </c>
      <c r="CT61" s="417">
        <v>1.3908328519699897E-2</v>
      </c>
      <c r="CU61" s="417">
        <v>1.4883880466577792E-2</v>
      </c>
      <c r="CV61" s="417">
        <v>1.5933049812184946E-2</v>
      </c>
      <c r="CW61" s="417">
        <v>1.7061594152566254E-2</v>
      </c>
      <c r="CX61" s="417">
        <v>1.8275731257859664E-2</v>
      </c>
      <c r="CY61" s="417">
        <v>1.958217636146763E-2</v>
      </c>
      <c r="CZ61" s="417">
        <v>2.0988182498133414E-2</v>
      </c>
      <c r="DA61" s="417">
        <v>2.2501584141695421E-2</v>
      </c>
      <c r="DB61" s="417">
        <v>2.4130844414000343E-2</v>
      </c>
      <c r="DC61" s="417">
        <v>2.5885106158877007E-2</v>
      </c>
      <c r="DD61" s="417">
        <v>2.7774247199352158E-2</v>
      </c>
      <c r="DE61" s="417">
        <v>2.9808940122577097E-2</v>
      </c>
      <c r="DF61" s="417">
        <v>3.20007169654015E-2</v>
      </c>
      <c r="DG61" s="417">
        <v>3.4362039204353392E-2</v>
      </c>
      <c r="DH61" s="417">
        <v>3.6906373487163052E-2</v>
      </c>
      <c r="DI61" s="417">
        <v>3.9648273579111035E-2</v>
      </c>
      <c r="DJ61" s="417">
        <v>4.260346903661788E-2</v>
      </c>
      <c r="DK61" s="417">
        <v>4.5788961162875043E-2</v>
      </c>
      <c r="DL61" s="417">
        <v>4.9223126846209574E-2</v>
      </c>
      <c r="DM61" s="417">
        <v>5.2925830931572826E-2</v>
      </c>
      <c r="DN61" s="417">
        <v>5.6918547829360823E-2</v>
      </c>
      <c r="DO61" s="417">
        <v>6.1224493124053238E-2</v>
      </c>
      <c r="DP61" s="417">
        <v>6.5868766008268284E-2</v>
      </c>
      <c r="DQ61" s="417">
        <v>7.0878503436175702E-2</v>
      </c>
      <c r="DR61" s="417">
        <v>7.628304696422139E-2</v>
      </c>
      <c r="DS61" s="424"/>
      <c r="DT61" s="425">
        <v>3.5102032675907013E-3</v>
      </c>
      <c r="DU61" s="425">
        <v>3.749820557423374E-3</v>
      </c>
      <c r="DV61" s="425">
        <v>4.0072727446192171E-3</v>
      </c>
      <c r="DW61" s="425">
        <v>4.2839427877447199E-3</v>
      </c>
      <c r="DX61" s="425">
        <v>4.5813235686471068E-3</v>
      </c>
      <c r="DY61" s="425">
        <v>4.901026767432975E-3</v>
      </c>
      <c r="DZ61" s="425">
        <v>5.2447924613406123E-3</v>
      </c>
      <c r="EA61" s="425">
        <v>5.614499506950546E-3</v>
      </c>
      <c r="EB61" s="425">
        <v>6.0121767700817433E-3</v>
      </c>
      <c r="EC61" s="425">
        <v>6.440015273029679E-3</v>
      </c>
      <c r="ED61" s="425">
        <v>6.9003813345514175E-3</v>
      </c>
      <c r="EE61" s="425">
        <v>7.3958307842256583E-3</v>
      </c>
      <c r="EF61" s="425">
        <v>7.9291243395560665E-3</v>
      </c>
      <c r="EG61" s="425">
        <v>8.5032442414818537E-3</v>
      </c>
      <c r="EH61" s="425">
        <v>9.1214122518611263E-3</v>
      </c>
      <c r="EI61" s="425">
        <v>9.7871091250483766E-3</v>
      </c>
      <c r="EJ61" s="425">
        <v>1.0504095674949551E-2</v>
      </c>
      <c r="EK61" s="425">
        <v>1.1276435568971116E-2</v>
      </c>
      <c r="EL61" s="425">
        <v>1.2108519991139181E-2</v>
      </c>
      <c r="EM61" s="425">
        <v>1.3005094328428141E-2</v>
      </c>
      <c r="EN61" s="425">
        <v>1.39712870470737E-2</v>
      </c>
      <c r="EO61" s="425">
        <v>1.5012640939435584E-2</v>
      </c>
      <c r="EP61" s="425">
        <v>1.613514693691186E-2</v>
      </c>
      <c r="EQ61" s="425">
        <v>1.7345280700576029E-2</v>
      </c>
      <c r="ER61" s="425">
        <v>1.8650042218722854E-2</v>
      </c>
      <c r="ES61" s="425">
        <v>2.0056998659471584E-2</v>
      </c>
      <c r="ET61" s="425">
        <v>2.1574330747112323E-2</v>
      </c>
      <c r="EU61" s="425">
        <v>2.3210882953120553E-2</v>
      </c>
      <c r="EV61" s="425">
        <v>2.497621781684678E-2</v>
      </c>
      <c r="EW61" s="425">
        <v>2.6880674736971335E-2</v>
      </c>
      <c r="EX61" s="420"/>
      <c r="EY61" s="420">
        <v>3179.872421603342</v>
      </c>
      <c r="EZ61" s="420">
        <v>3396.9403101536345</v>
      </c>
      <c r="FA61" s="420">
        <v>3630.1647269571185</v>
      </c>
      <c r="FB61" s="420">
        <v>3880.7984860164461</v>
      </c>
      <c r="FC61" s="420">
        <v>4150.1939801854833</v>
      </c>
      <c r="FD61" s="420">
        <v>4439.8112209600695</v>
      </c>
      <c r="FE61" s="420">
        <v>4751.2265340397935</v>
      </c>
      <c r="FF61" s="420">
        <v>5086.1419645112574</v>
      </c>
      <c r="FG61" s="420">
        <v>5446.3954499447518</v>
      </c>
      <c r="FH61" s="420">
        <v>5833.9718245055292</v>
      </c>
      <c r="FI61" s="420">
        <v>6251.0147223887343</v>
      </c>
      <c r="FJ61" s="420">
        <v>6699.8394545242691</v>
      </c>
      <c r="FK61" s="420">
        <v>7182.9469386039345</v>
      </c>
      <c r="FL61" s="420">
        <v>7703.0387690922817</v>
      </c>
      <c r="FM61" s="420">
        <v>8263.0335210405501</v>
      </c>
      <c r="FN61" s="420">
        <v>8866.0843892737848</v>
      </c>
      <c r="FO61" s="420">
        <v>9515.5982729116822</v>
      </c>
      <c r="FP61" s="420">
        <v>10215.256424272504</v>
      </c>
      <c r="FQ61" s="420">
        <v>10969.036791047121</v>
      </c>
      <c r="FR61" s="420">
        <v>11781.238191286629</v>
      </c>
      <c r="FS61" s="420">
        <v>12656.506472283856</v>
      </c>
      <c r="FT61" s="420">
        <v>13599.862816921894</v>
      </c>
      <c r="FU61" s="420">
        <v>14616.734374593569</v>
      </c>
      <c r="FV61" s="420">
        <v>15712.987408443641</v>
      </c>
      <c r="FW61" s="420">
        <v>16894.963166551843</v>
      </c>
      <c r="FX61" s="420">
        <v>18169.516701853194</v>
      </c>
      <c r="FY61" s="420">
        <v>19544.058884196467</v>
      </c>
      <c r="FZ61" s="420">
        <v>21026.601868087986</v>
      </c>
      <c r="GA61" s="420">
        <v>22625.808301483761</v>
      </c>
      <c r="GB61" s="420">
        <v>24351.044584621381</v>
      </c>
      <c r="GC61" s="420"/>
      <c r="GD61" s="420">
        <v>31.931833558454805</v>
      </c>
      <c r="GE61" s="420">
        <v>31.931833558454805</v>
      </c>
      <c r="GF61" s="420">
        <v>31.931833558454805</v>
      </c>
      <c r="GG61" s="420">
        <v>31.931833558454805</v>
      </c>
      <c r="GH61" s="420">
        <v>31.931833558454805</v>
      </c>
      <c r="GI61" s="420">
        <v>31.931833558454805</v>
      </c>
      <c r="GJ61" s="420">
        <v>31.931833558454805</v>
      </c>
      <c r="GK61" s="420">
        <v>31.931833558454805</v>
      </c>
      <c r="GL61" s="420">
        <v>31.931833558454805</v>
      </c>
      <c r="GM61" s="420">
        <v>31.931833558454805</v>
      </c>
      <c r="GN61" s="420">
        <v>31.931833558454805</v>
      </c>
      <c r="GO61" s="420">
        <v>31.931833558454805</v>
      </c>
      <c r="GP61" s="420">
        <v>31.931833558454805</v>
      </c>
      <c r="GQ61" s="420">
        <v>31.931833558454805</v>
      </c>
      <c r="GR61" s="420">
        <v>31.931833558454805</v>
      </c>
      <c r="GS61" s="420">
        <v>31.931833558454805</v>
      </c>
      <c r="GT61" s="420">
        <v>31.931833558454805</v>
      </c>
      <c r="GU61" s="420">
        <v>38.22040341632318</v>
      </c>
      <c r="GV61" s="420">
        <v>50.663409408964547</v>
      </c>
      <c r="GW61" s="420">
        <v>67.743844326007846</v>
      </c>
      <c r="GX61" s="420">
        <v>91.295667187199115</v>
      </c>
      <c r="GY61" s="420">
        <v>123.90345788190572</v>
      </c>
      <c r="GZ61" s="420">
        <v>169.21609944335631</v>
      </c>
      <c r="HA61" s="420">
        <v>232.39326004698304</v>
      </c>
      <c r="HB61" s="420">
        <v>320.74135924773066</v>
      </c>
      <c r="HC61" s="420">
        <v>444.62002420777048</v>
      </c>
      <c r="HD61" s="420">
        <v>618.73483254957637</v>
      </c>
      <c r="HE61" s="420">
        <v>863.98191524439187</v>
      </c>
      <c r="HF61" s="420">
        <v>1210.0812225492884</v>
      </c>
      <c r="HG61" s="420">
        <v>1699.3371993146918</v>
      </c>
      <c r="HH61" s="420"/>
      <c r="HI61" s="420">
        <v>56.718280572101115</v>
      </c>
      <c r="HJ61" s="420">
        <v>60.590045150562219</v>
      </c>
      <c r="HK61" s="420">
        <v>64.749988115146678</v>
      </c>
      <c r="HL61" s="420">
        <v>69.22045547433693</v>
      </c>
      <c r="HM61" s="420">
        <v>74.025569390018916</v>
      </c>
      <c r="HN61" s="420">
        <v>79.191371580437561</v>
      </c>
      <c r="HO61" s="420">
        <v>84.74597841991519</v>
      </c>
      <c r="HP61" s="420">
        <v>90.719748695840011</v>
      </c>
      <c r="HQ61" s="420">
        <v>97.145465062659369</v>
      </c>
      <c r="HR61" s="420">
        <v>104.05853031839449</v>
      </c>
      <c r="HS61" s="420">
        <v>111.49717972207523</v>
      </c>
      <c r="HT61" s="420">
        <v>119.50271067105788</v>
      </c>
      <c r="HU61" s="420">
        <v>128.11973116608067</v>
      </c>
      <c r="HV61" s="420">
        <v>137.39642860981692</v>
      </c>
      <c r="HW61" s="420">
        <v>147.38486061234715</v>
      </c>
      <c r="HX61" s="420">
        <v>158.1412696152135</v>
      </c>
      <c r="HY61" s="420">
        <v>169.7264232953963</v>
      </c>
      <c r="HZ61" s="420">
        <v>182.20598287264238</v>
      </c>
      <c r="IA61" s="420">
        <v>195.65090161907023</v>
      </c>
      <c r="IB61" s="420">
        <v>210.13785606003228</v>
      </c>
      <c r="IC61" s="420">
        <v>225.74971256100125</v>
      </c>
      <c r="ID61" s="420">
        <v>242.5760322180879</v>
      </c>
      <c r="IE61" s="420">
        <v>260.7136172111143</v>
      </c>
      <c r="IF61" s="420">
        <v>280.26710203946953</v>
      </c>
      <c r="IG61" s="420">
        <v>301.34959334394819</v>
      </c>
      <c r="IH61" s="420">
        <v>324.0833623241939</v>
      </c>
      <c r="II61" s="420">
        <v>348.60059409320456</v>
      </c>
      <c r="IJ61" s="420">
        <v>375.04419866969187</v>
      </c>
      <c r="IK61" s="420">
        <v>403.56868869823211</v>
      </c>
      <c r="IL61" s="420">
        <v>434.34112940855186</v>
      </c>
      <c r="IM61" s="420"/>
      <c r="IN61" s="420">
        <v>14.212129559640285</v>
      </c>
      <c r="IO61" s="420">
        <v>14.212129559640285</v>
      </c>
      <c r="IP61" s="420">
        <v>14.212129559640285</v>
      </c>
      <c r="IQ61" s="420">
        <v>14.212129559640285</v>
      </c>
      <c r="IR61" s="420">
        <v>14.212129559640285</v>
      </c>
      <c r="IS61" s="420">
        <v>14.212129559640285</v>
      </c>
      <c r="IT61" s="420">
        <v>14.212129559640285</v>
      </c>
      <c r="IU61" s="420">
        <v>14.212129559640285</v>
      </c>
      <c r="IV61" s="420">
        <v>14.212129559640285</v>
      </c>
      <c r="IW61" s="420">
        <v>14.212129559640285</v>
      </c>
      <c r="IX61" s="420">
        <v>14.212129559640285</v>
      </c>
      <c r="IY61" s="420">
        <v>14.212129559640285</v>
      </c>
      <c r="IZ61" s="420">
        <v>14.212129559640285</v>
      </c>
      <c r="JA61" s="420">
        <v>14.212129559640285</v>
      </c>
      <c r="JB61" s="420">
        <v>14.212129559640285</v>
      </c>
      <c r="JC61" s="420">
        <v>14.212129559640285</v>
      </c>
      <c r="JD61" s="420">
        <v>14.212129559640285</v>
      </c>
      <c r="JE61" s="420">
        <v>17.011028326329171</v>
      </c>
      <c r="JF61" s="420">
        <v>22.54912600415501</v>
      </c>
      <c r="JG61" s="420">
        <v>30.151237343350207</v>
      </c>
      <c r="JH61" s="420">
        <v>40.633615602531691</v>
      </c>
      <c r="JI61" s="420">
        <v>55.146598239700005</v>
      </c>
      <c r="JJ61" s="420">
        <v>75.314219725700255</v>
      </c>
      <c r="JK61" s="420">
        <v>103.43293048076139</v>
      </c>
      <c r="JL61" s="420">
        <v>142.75465091659018</v>
      </c>
      <c r="JM61" s="420">
        <v>197.89021439321985</v>
      </c>
      <c r="JN61" s="420">
        <v>275.38473752718755</v>
      </c>
      <c r="JO61" s="420">
        <v>384.53861079293546</v>
      </c>
      <c r="JP61" s="420">
        <v>538.57950502829215</v>
      </c>
      <c r="JQ61" s="420">
        <v>756.33616209245179</v>
      </c>
      <c r="JR61" s="420"/>
      <c r="JS61" s="420">
        <v>42.506151012460833</v>
      </c>
      <c r="JT61" s="420">
        <v>46.37791559092193</v>
      </c>
      <c r="JU61" s="420">
        <v>50.537858555506389</v>
      </c>
      <c r="JV61" s="420">
        <v>55.008325914696641</v>
      </c>
      <c r="JW61" s="420">
        <v>59.813439830378627</v>
      </c>
      <c r="JX61" s="420">
        <v>64.979242020797273</v>
      </c>
      <c r="JY61" s="420">
        <v>70.533848860274901</v>
      </c>
      <c r="JZ61" s="420">
        <v>76.507619136199722</v>
      </c>
      <c r="KA61" s="420">
        <v>82.93333550301908</v>
      </c>
      <c r="KB61" s="420">
        <v>89.8464007587542</v>
      </c>
      <c r="KC61" s="420">
        <v>97.285050162434942</v>
      </c>
      <c r="KD61" s="420">
        <v>105.29058111141759</v>
      </c>
      <c r="KE61" s="420">
        <v>113.90760160644038</v>
      </c>
      <c r="KF61" s="420">
        <v>123.18429905017663</v>
      </c>
      <c r="KG61" s="420">
        <v>133.17273105270687</v>
      </c>
      <c r="KH61" s="420">
        <v>143.92914005557321</v>
      </c>
      <c r="KI61" s="420">
        <v>155.51429373575601</v>
      </c>
      <c r="KJ61" s="420">
        <v>165.1949545463132</v>
      </c>
      <c r="KK61" s="420">
        <v>173.10177561491523</v>
      </c>
      <c r="KL61" s="420">
        <v>179.98661871668207</v>
      </c>
      <c r="KM61" s="420">
        <v>185.11609695846954</v>
      </c>
      <c r="KN61" s="420">
        <v>187.42943397838789</v>
      </c>
      <c r="KO61" s="420">
        <v>185.39939748541406</v>
      </c>
      <c r="KP61" s="420">
        <v>176.83417155870814</v>
      </c>
      <c r="KQ61" s="420">
        <v>158.59494242735801</v>
      </c>
      <c r="KR61" s="420">
        <v>126.19314793097405</v>
      </c>
      <c r="KS61" s="420">
        <v>73.21585656601701</v>
      </c>
      <c r="KT61" s="420">
        <v>-9.4944121232435919</v>
      </c>
      <c r="KU61" s="420">
        <v>-135.01081633006004</v>
      </c>
      <c r="KV61" s="420">
        <v>-321.99503268389992</v>
      </c>
      <c r="KW61" s="420"/>
      <c r="KX61" s="420">
        <v>1123.2650456290244</v>
      </c>
      <c r="KY61" s="420">
        <v>1199.9425783754798</v>
      </c>
      <c r="KZ61" s="420">
        <v>1282.3272782781494</v>
      </c>
      <c r="LA61" s="420">
        <v>1370.8616920783104</v>
      </c>
      <c r="LB61" s="420">
        <v>1466.0235419670742</v>
      </c>
      <c r="LC61" s="420">
        <v>1568.3285655785519</v>
      </c>
      <c r="LD61" s="420">
        <v>1678.3335876289959</v>
      </c>
      <c r="LE61" s="420">
        <v>1796.6398422241748</v>
      </c>
      <c r="LF61" s="420">
        <v>1923.896566426158</v>
      </c>
      <c r="LG61" s="420">
        <v>2060.8048873694975</v>
      </c>
      <c r="LH61" s="420">
        <v>2208.1220270564536</v>
      </c>
      <c r="LI61" s="420">
        <v>2366.6658509522108</v>
      </c>
      <c r="LJ61" s="420">
        <v>2537.3197886579414</v>
      </c>
      <c r="LK61" s="420">
        <v>2721.0381572741931</v>
      </c>
      <c r="LL61" s="420">
        <v>2918.8519205955604</v>
      </c>
      <c r="LM61" s="420">
        <v>3131.8749200154807</v>
      </c>
      <c r="LN61" s="420">
        <v>3361.3106159838562</v>
      </c>
      <c r="LO61" s="420">
        <v>3608.4593820707573</v>
      </c>
      <c r="LP61" s="420">
        <v>3874.726397164538</v>
      </c>
      <c r="LQ61" s="420">
        <v>4161.6301850970049</v>
      </c>
      <c r="LR61" s="420">
        <v>4470.8118550635836</v>
      </c>
      <c r="LS61" s="420">
        <v>4804.0451006193871</v>
      </c>
      <c r="LT61" s="420">
        <v>5163.2470198117953</v>
      </c>
      <c r="LU61" s="420">
        <v>5550.4898241843293</v>
      </c>
      <c r="LV61" s="420">
        <v>5968.0135099913132</v>
      </c>
      <c r="LW61" s="420">
        <v>6418.2395710309074</v>
      </c>
      <c r="LX61" s="420">
        <v>6903.7858390759429</v>
      </c>
      <c r="LY61" s="420">
        <v>7427.4825449985774</v>
      </c>
      <c r="LZ61" s="420">
        <v>7992.3897013909691</v>
      </c>
      <c r="MA61" s="420">
        <v>8601.8159158308263</v>
      </c>
      <c r="MB61" s="420"/>
      <c r="MC61" s="426">
        <v>0.35573032977005348</v>
      </c>
      <c r="MD61" s="426">
        <v>0.35573032977005348</v>
      </c>
      <c r="ME61" s="426">
        <v>0.35573032977005348</v>
      </c>
      <c r="MF61" s="426">
        <v>0.35573032977005348</v>
      </c>
      <c r="MG61" s="426">
        <v>0.35573032977005348</v>
      </c>
      <c r="MH61" s="426">
        <v>0.35573032977005348</v>
      </c>
      <c r="MI61" s="426">
        <v>0.35573032977005348</v>
      </c>
      <c r="MJ61" s="426">
        <v>0.35573032977005348</v>
      </c>
      <c r="MK61" s="426">
        <v>0.35573032977005348</v>
      </c>
      <c r="ML61" s="426">
        <v>0.35573032977005348</v>
      </c>
      <c r="MM61" s="426">
        <v>0.35573032977005348</v>
      </c>
      <c r="MN61" s="426">
        <v>0.35573032977005348</v>
      </c>
      <c r="MO61" s="426">
        <v>0.35573032977005348</v>
      </c>
      <c r="MP61" s="426">
        <v>0.35573032977005348</v>
      </c>
      <c r="MQ61" s="426">
        <v>0.35573032977005348</v>
      </c>
      <c r="MR61" s="426">
        <v>0.35573032977005348</v>
      </c>
      <c r="MS61" s="426">
        <v>0.35573032977005348</v>
      </c>
      <c r="MT61" s="426">
        <v>0.4257869090524925</v>
      </c>
      <c r="MU61" s="426">
        <v>0.56440577717950224</v>
      </c>
      <c r="MV61" s="426">
        <v>0.7546870128164378</v>
      </c>
      <c r="MW61" s="426">
        <v>1.0170614767744941</v>
      </c>
      <c r="MX61" s="426">
        <v>1.3803221744624778</v>
      </c>
      <c r="MY61" s="426">
        <v>1.8851187717483577</v>
      </c>
      <c r="MZ61" s="426">
        <v>2.5889315401045034</v>
      </c>
      <c r="NA61" s="426">
        <v>3.5731562137583568</v>
      </c>
      <c r="NB61" s="426">
        <v>4.9532021875368004</v>
      </c>
      <c r="NC61" s="426">
        <v>6.8928940651076882</v>
      </c>
      <c r="ND61" s="426">
        <v>9.6250210957232127</v>
      </c>
      <c r="NE61" s="426">
        <v>13.480672556995447</v>
      </c>
      <c r="NF61" s="426">
        <v>18.931132820673099</v>
      </c>
      <c r="NG61" s="420"/>
      <c r="NH61" s="420">
        <v>1122.9093152992543</v>
      </c>
      <c r="NI61" s="420">
        <v>1199.5868480457098</v>
      </c>
      <c r="NJ61" s="420">
        <v>1281.9715479483793</v>
      </c>
      <c r="NK61" s="420">
        <v>1370.5059617485404</v>
      </c>
      <c r="NL61" s="420">
        <v>1465.6678116373041</v>
      </c>
      <c r="NM61" s="420">
        <v>1567.9728352487818</v>
      </c>
      <c r="NN61" s="420">
        <v>1677.9778572992259</v>
      </c>
      <c r="NO61" s="420">
        <v>1796.2841118944048</v>
      </c>
      <c r="NP61" s="420">
        <v>1923.5408360963879</v>
      </c>
      <c r="NQ61" s="420">
        <v>2060.4491570397272</v>
      </c>
      <c r="NR61" s="420">
        <v>2207.7662967266833</v>
      </c>
      <c r="NS61" s="420">
        <v>2366.3101206224405</v>
      </c>
      <c r="NT61" s="420">
        <v>2536.9640583281712</v>
      </c>
      <c r="NU61" s="420">
        <v>2720.6824269444228</v>
      </c>
      <c r="NV61" s="420">
        <v>2918.4961902657901</v>
      </c>
      <c r="NW61" s="420">
        <v>3131.5191896857104</v>
      </c>
      <c r="NX61" s="420">
        <v>3360.954885654086</v>
      </c>
      <c r="NY61" s="420">
        <v>3608.0335951617049</v>
      </c>
      <c r="NZ61" s="420">
        <v>3874.1619913873583</v>
      </c>
      <c r="OA61" s="420">
        <v>4160.8754980841886</v>
      </c>
      <c r="OB61" s="420">
        <v>4469.7947935868087</v>
      </c>
      <c r="OC61" s="420">
        <v>4802.6647784449242</v>
      </c>
      <c r="OD61" s="420">
        <v>5161.3619010400471</v>
      </c>
      <c r="OE61" s="420">
        <v>5547.9008926442248</v>
      </c>
      <c r="OF61" s="420">
        <v>5964.4403537775552</v>
      </c>
      <c r="OG61" s="420">
        <v>6413.2863688433708</v>
      </c>
      <c r="OH61" s="420">
        <v>6896.8929450108353</v>
      </c>
      <c r="OI61" s="420">
        <v>7417.8575239028542</v>
      </c>
      <c r="OJ61" s="420">
        <v>7978.9090288339739</v>
      </c>
      <c r="OK61" s="420">
        <v>8582.8847830101531</v>
      </c>
      <c r="OL61" s="420"/>
      <c r="OM61" s="420">
        <v>1165.4154663117151</v>
      </c>
      <c r="ON61" s="420">
        <v>1245.9647636366317</v>
      </c>
      <c r="OO61" s="420">
        <v>1332.5094065038857</v>
      </c>
      <c r="OP61" s="420">
        <v>1425.5142876632369</v>
      </c>
      <c r="OQ61" s="420">
        <v>1525.4812514676828</v>
      </c>
      <c r="OR61" s="420">
        <v>1632.9520772695791</v>
      </c>
      <c r="OS61" s="420">
        <v>1748.5117061595008</v>
      </c>
      <c r="OT61" s="420">
        <v>1872.7917310306045</v>
      </c>
      <c r="OU61" s="420">
        <v>2006.4741715994071</v>
      </c>
      <c r="OV61" s="420">
        <v>2150.2955577984812</v>
      </c>
      <c r="OW61" s="420">
        <v>2305.0513468891181</v>
      </c>
      <c r="OX61" s="420">
        <v>2471.6007017338579</v>
      </c>
      <c r="OY61" s="420">
        <v>2650.8716599346117</v>
      </c>
      <c r="OZ61" s="420">
        <v>2843.8667259945996</v>
      </c>
      <c r="PA61" s="420">
        <v>3051.6689213184968</v>
      </c>
      <c r="PB61" s="420">
        <v>3275.4483297412835</v>
      </c>
      <c r="PC61" s="420">
        <v>3516.4691793898419</v>
      </c>
      <c r="PD61" s="420">
        <v>3773.2285497080179</v>
      </c>
      <c r="PE61" s="420">
        <v>4047.2637670022737</v>
      </c>
      <c r="PF61" s="420">
        <v>4340.8621168008704</v>
      </c>
      <c r="PG61" s="420">
        <v>4654.9108905452786</v>
      </c>
      <c r="PH61" s="420">
        <v>4990.0942124233125</v>
      </c>
      <c r="PI61" s="420">
        <v>5346.7612985254609</v>
      </c>
      <c r="PJ61" s="420">
        <v>5724.7350642029332</v>
      </c>
      <c r="PK61" s="420">
        <v>6123.0352962049128</v>
      </c>
      <c r="PL61" s="420">
        <v>6539.479516774345</v>
      </c>
      <c r="PM61" s="420">
        <v>6970.1088015768528</v>
      </c>
      <c r="PN61" s="420">
        <v>7408.3631117796103</v>
      </c>
      <c r="PO61" s="420">
        <v>7843.8982125039138</v>
      </c>
      <c r="PP61" s="420">
        <v>8260.8897503262524</v>
      </c>
      <c r="PQ61" s="420"/>
      <c r="PR61" s="420">
        <v>48.204811994867669</v>
      </c>
      <c r="PS61" s="420">
        <v>51.495420978612309</v>
      </c>
      <c r="PT61" s="420">
        <v>55.030952494985563</v>
      </c>
      <c r="PU61" s="420">
        <v>58.830398395060342</v>
      </c>
      <c r="PV61" s="420">
        <v>62.914260080975168</v>
      </c>
      <c r="PW61" s="420">
        <v>67.3046703839683</v>
      </c>
      <c r="PX61" s="420">
        <v>72.025525383478538</v>
      </c>
      <c r="PY61" s="420">
        <v>77.102626983648094</v>
      </c>
      <c r="PZ61" s="420">
        <v>82.563837130897056</v>
      </c>
      <c r="QA61" s="420">
        <v>88.43924462914336</v>
      </c>
      <c r="QB61" s="420">
        <v>94.761345588186742</v>
      </c>
      <c r="QC61" s="420">
        <v>101.56523862623877</v>
      </c>
      <c r="QD61" s="420">
        <v>108.88883604013509</v>
      </c>
      <c r="QE61" s="420">
        <v>116.77309225696655</v>
      </c>
      <c r="QF61" s="420">
        <v>125.26225098936874</v>
      </c>
      <c r="QG61" s="420">
        <v>134.40411263420373</v>
      </c>
      <c r="QH61" s="420">
        <v>144.2503235815708</v>
      </c>
      <c r="QI61" s="420">
        <v>154.85668923885066</v>
      </c>
      <c r="QJ61" s="420">
        <v>166.28351272363423</v>
      </c>
      <c r="QK61" s="420">
        <v>178.59596134091976</v>
      </c>
      <c r="QL61" s="420">
        <v>191.86446313485897</v>
      </c>
      <c r="QM61" s="420">
        <v>206.16513599471961</v>
      </c>
      <c r="QN61" s="420">
        <v>221.58025199983763</v>
      </c>
      <c r="QO61" s="420">
        <v>238.19873991040021</v>
      </c>
      <c r="QP61" s="420">
        <v>256.11672895140987</v>
      </c>
      <c r="QQ61" s="420">
        <v>275.43813729760274</v>
      </c>
      <c r="QR61" s="420">
        <v>296.27530894911939</v>
      </c>
      <c r="QS61" s="420">
        <v>318.74970299313105</v>
      </c>
      <c r="QT61" s="420">
        <v>342.9926395773474</v>
      </c>
      <c r="QU61" s="420">
        <v>369.14610727950162</v>
      </c>
      <c r="QV61" s="424"/>
      <c r="QW61" s="420">
        <v>14.67609691494293</v>
      </c>
      <c r="QX61" s="420">
        <v>14.67609691494293</v>
      </c>
      <c r="QY61" s="420">
        <v>14.67609691494293</v>
      </c>
      <c r="QZ61" s="420">
        <v>14.67609691494293</v>
      </c>
      <c r="RA61" s="420">
        <v>14.67609691494293</v>
      </c>
      <c r="RB61" s="420">
        <v>14.67609691494293</v>
      </c>
      <c r="RC61" s="420">
        <v>14.67609691494293</v>
      </c>
      <c r="RD61" s="420">
        <v>14.67609691494293</v>
      </c>
      <c r="RE61" s="420">
        <v>14.67609691494293</v>
      </c>
      <c r="RF61" s="420">
        <v>14.67609691494293</v>
      </c>
      <c r="RG61" s="420">
        <v>14.67609691494293</v>
      </c>
      <c r="RH61" s="420">
        <v>14.67609691494293</v>
      </c>
      <c r="RI61" s="420">
        <v>14.67609691494293</v>
      </c>
      <c r="RJ61" s="420">
        <v>14.67609691494293</v>
      </c>
      <c r="RK61" s="420">
        <v>14.67609691494293</v>
      </c>
      <c r="RL61" s="420">
        <v>14.67609691494293</v>
      </c>
      <c r="RM61" s="420">
        <v>14.67609691494293</v>
      </c>
      <c r="RN61" s="420">
        <v>17.566368171102237</v>
      </c>
      <c r="RO61" s="420">
        <v>23.285261874056175</v>
      </c>
      <c r="RP61" s="420">
        <v>31.135550763136582</v>
      </c>
      <c r="RQ61" s="420">
        <v>41.960135395950182</v>
      </c>
      <c r="RR61" s="420">
        <v>56.946906999329599</v>
      </c>
      <c r="RS61" s="420">
        <v>77.772918064761825</v>
      </c>
      <c r="RT61" s="420">
        <v>106.80958863779382</v>
      </c>
      <c r="RU61" s="420">
        <v>147.41500090601141</v>
      </c>
      <c r="RV61" s="420">
        <v>204.35051290281348</v>
      </c>
      <c r="RW61" s="420">
        <v>284.3749122807335</v>
      </c>
      <c r="RX61" s="420">
        <v>397.09220886651417</v>
      </c>
      <c r="RY61" s="420">
        <v>556.16190234036037</v>
      </c>
      <c r="RZ61" s="420">
        <v>781.02741524865144</v>
      </c>
      <c r="SA61" s="420"/>
      <c r="SB61" s="420">
        <v>33.528715079924737</v>
      </c>
      <c r="SC61" s="420">
        <v>36.819324063669377</v>
      </c>
      <c r="SD61" s="420">
        <v>40.354855580042631</v>
      </c>
      <c r="SE61" s="420">
        <v>44.154301480117411</v>
      </c>
      <c r="SF61" s="420">
        <v>48.238163166032237</v>
      </c>
      <c r="SG61" s="420">
        <v>52.628573469025369</v>
      </c>
      <c r="SH61" s="420">
        <v>57.349428468535606</v>
      </c>
      <c r="SI61" s="420">
        <v>62.426530068705162</v>
      </c>
      <c r="SJ61" s="420">
        <v>67.887740215954125</v>
      </c>
      <c r="SK61" s="420">
        <v>73.763147714200429</v>
      </c>
      <c r="SL61" s="420">
        <v>80.085248673243811</v>
      </c>
      <c r="SM61" s="420">
        <v>86.889141711295835</v>
      </c>
      <c r="SN61" s="420">
        <v>94.212739125192158</v>
      </c>
      <c r="SO61" s="420">
        <v>102.09699534202362</v>
      </c>
      <c r="SP61" s="420">
        <v>110.58615407442581</v>
      </c>
      <c r="SQ61" s="420">
        <v>119.7280157192608</v>
      </c>
      <c r="SR61" s="420">
        <v>129.57422666662788</v>
      </c>
      <c r="SS61" s="420">
        <v>137.29032106774844</v>
      </c>
      <c r="ST61" s="420">
        <v>142.99825084957806</v>
      </c>
      <c r="SU61" s="420">
        <v>147.46041057778316</v>
      </c>
      <c r="SV61" s="420">
        <v>149.90432773890879</v>
      </c>
      <c r="SW61" s="420">
        <v>149.21822899539001</v>
      </c>
      <c r="SX61" s="420">
        <v>143.8073339350758</v>
      </c>
      <c r="SY61" s="420">
        <v>131.3891512726064</v>
      </c>
      <c r="SZ61" s="420">
        <v>108.70172804539845</v>
      </c>
      <c r="TA61" s="420">
        <v>71.087624394789259</v>
      </c>
      <c r="TB61" s="420">
        <v>11.900396668385895</v>
      </c>
      <c r="TC61" s="420">
        <v>-78.342505873383118</v>
      </c>
      <c r="TD61" s="420">
        <v>-213.16926276301297</v>
      </c>
      <c r="TE61" s="420">
        <v>-411.88130796914982</v>
      </c>
      <c r="TF61" s="420"/>
      <c r="TG61" s="420">
        <v>4.020655901193722</v>
      </c>
      <c r="TH61" s="420">
        <v>4.2951182604789873</v>
      </c>
      <c r="TI61" s="420">
        <v>4.5900090621831025</v>
      </c>
      <c r="TJ61" s="420">
        <v>4.9069123742638183</v>
      </c>
      <c r="TK61" s="420">
        <v>5.2475381729679125</v>
      </c>
      <c r="TL61" s="420">
        <v>5.6137325084062581</v>
      </c>
      <c r="TM61" s="420">
        <v>6.0074884992911812</v>
      </c>
      <c r="TN61" s="420">
        <v>6.4309582249247033</v>
      </c>
      <c r="TO61" s="420">
        <v>6.8864655881425767</v>
      </c>
      <c r="TP61" s="420">
        <v>7.376520228999949</v>
      </c>
      <c r="TQ61" s="420">
        <v>7.9038325755687122</v>
      </c>
      <c r="TR61" s="420">
        <v>8.4713301253454354</v>
      </c>
      <c r="TS61" s="420">
        <v>9.0821750584878984</v>
      </c>
      <c r="TT61" s="420">
        <v>9.739783292456357</v>
      </c>
      <c r="TU61" s="420">
        <v>10.447845096685302</v>
      </c>
      <c r="TV61" s="420">
        <v>11.210347395711283</v>
      </c>
      <c r="TW61" s="420">
        <v>12.031597899792594</v>
      </c>
      <c r="TX61" s="420">
        <v>12.916251213546854</v>
      </c>
      <c r="TY61" s="420">
        <v>13.869337085573186</v>
      </c>
      <c r="TZ61" s="420">
        <v>14.89629097549822</v>
      </c>
      <c r="UA61" s="420">
        <v>16.002987129473063</v>
      </c>
      <c r="UB61" s="420">
        <v>17.19577437094517</v>
      </c>
      <c r="UC61" s="420">
        <v>18.481514830635426</v>
      </c>
      <c r="UD61" s="420">
        <v>19.867625858174215</v>
      </c>
      <c r="UE61" s="420">
        <v>21.362125377909518</v>
      </c>
      <c r="UF61" s="420">
        <v>22.973680973121979</v>
      </c>
      <c r="UG61" s="420">
        <v>24.711663006404827</v>
      </c>
      <c r="UH61" s="420">
        <v>26.586202109439345</v>
      </c>
      <c r="UI61" s="420">
        <v>28.608251402982368</v>
      </c>
      <c r="UJ61" s="420">
        <v>30.789653837754692</v>
      </c>
      <c r="UK61" s="420"/>
      <c r="UL61" s="420">
        <v>2.067702288914858</v>
      </c>
      <c r="UM61" s="420">
        <v>2.067702288914858</v>
      </c>
      <c r="UN61" s="420">
        <v>2.067702288914858</v>
      </c>
      <c r="UO61" s="420">
        <v>2.067702288914858</v>
      </c>
      <c r="UP61" s="420">
        <v>2.067702288914858</v>
      </c>
      <c r="UQ61" s="420">
        <v>2.067702288914858</v>
      </c>
      <c r="UR61" s="420">
        <v>2.067702288914858</v>
      </c>
      <c r="US61" s="420">
        <v>2.067702288914858</v>
      </c>
      <c r="UT61" s="420">
        <v>2.067702288914858</v>
      </c>
      <c r="UU61" s="420">
        <v>2.067702288914858</v>
      </c>
      <c r="UV61" s="420">
        <v>2.067702288914858</v>
      </c>
      <c r="UW61" s="420">
        <v>2.067702288914858</v>
      </c>
      <c r="UX61" s="420">
        <v>2.067702288914858</v>
      </c>
      <c r="UY61" s="420">
        <v>2.067702288914858</v>
      </c>
      <c r="UZ61" s="420">
        <v>2.067702288914858</v>
      </c>
      <c r="VA61" s="420">
        <v>2.067702288914858</v>
      </c>
      <c r="VB61" s="420">
        <v>2.067702288914858</v>
      </c>
      <c r="VC61" s="420">
        <v>2.4749100449402728</v>
      </c>
      <c r="VD61" s="420">
        <v>3.2806399108706796</v>
      </c>
      <c r="VE61" s="420">
        <v>4.386660155808368</v>
      </c>
      <c r="VF61" s="420">
        <v>5.9117262923662643</v>
      </c>
      <c r="VG61" s="420">
        <v>8.0231992628261573</v>
      </c>
      <c r="VH61" s="420">
        <v>10.957357506569796</v>
      </c>
      <c r="VI61" s="420">
        <v>15.04830829234678</v>
      </c>
      <c r="VJ61" s="420">
        <v>20.769168843753917</v>
      </c>
      <c r="VK61" s="420">
        <v>28.790762674771809</v>
      </c>
      <c r="VL61" s="420">
        <v>40.065329388370365</v>
      </c>
      <c r="VM61" s="420">
        <v>55.945969418309815</v>
      </c>
      <c r="VN61" s="420">
        <v>78.357157569974831</v>
      </c>
      <c r="VO61" s="420">
        <v>110.03826041586015</v>
      </c>
      <c r="VP61" s="420"/>
      <c r="VQ61" s="420">
        <v>1.952953612278864</v>
      </c>
      <c r="VR61" s="420">
        <v>2.2274159715641293</v>
      </c>
      <c r="VS61" s="420">
        <v>2.5223067732682445</v>
      </c>
      <c r="VT61" s="420">
        <v>2.8392100853489604</v>
      </c>
      <c r="VU61" s="420">
        <v>3.1798358840530545</v>
      </c>
      <c r="VV61" s="420">
        <v>3.5460302194914002</v>
      </c>
      <c r="VW61" s="420">
        <v>3.9397862103763233</v>
      </c>
      <c r="VX61" s="420">
        <v>4.3632559360098453</v>
      </c>
      <c r="VY61" s="420">
        <v>4.8187632992277187</v>
      </c>
      <c r="VZ61" s="420">
        <v>5.308817940085091</v>
      </c>
      <c r="WA61" s="420">
        <v>5.8361302866538542</v>
      </c>
      <c r="WB61" s="420">
        <v>6.4036278364305774</v>
      </c>
      <c r="WC61" s="420">
        <v>7.0144727695730404</v>
      </c>
      <c r="WD61" s="420">
        <v>7.672081003541499</v>
      </c>
      <c r="WE61" s="420">
        <v>8.3801428077704436</v>
      </c>
      <c r="WF61" s="420">
        <v>9.1426451067964258</v>
      </c>
      <c r="WG61" s="420">
        <v>9.963895610877735</v>
      </c>
      <c r="WH61" s="420">
        <v>10.441341168606581</v>
      </c>
      <c r="WI61" s="420">
        <v>10.588697174702506</v>
      </c>
      <c r="WJ61" s="420">
        <v>10.509630819689852</v>
      </c>
      <c r="WK61" s="420">
        <v>10.091260837106798</v>
      </c>
      <c r="WL61" s="420">
        <v>9.1725751081190126</v>
      </c>
      <c r="WM61" s="420">
        <v>7.5241573240656301</v>
      </c>
      <c r="WN61" s="420">
        <v>4.8193175658274345</v>
      </c>
      <c r="WO61" s="420">
        <v>0.59295653415560068</v>
      </c>
      <c r="WP61" s="420">
        <v>-5.8170817016498297</v>
      </c>
      <c r="WQ61" s="420">
        <v>-15.353666381965539</v>
      </c>
      <c r="WR61" s="420">
        <v>-29.35976730887047</v>
      </c>
      <c r="WS61" s="420">
        <v>-49.748906166992462</v>
      </c>
      <c r="WT61" s="420">
        <v>-79.248606578105466</v>
      </c>
      <c r="WU61" s="420"/>
      <c r="WV61" s="420">
        <v>1947.6636275061553</v>
      </c>
      <c r="WW61" s="420">
        <v>2080.6171473885015</v>
      </c>
      <c r="WX61" s="420">
        <v>2223.4664990066535</v>
      </c>
      <c r="WY61" s="420">
        <v>2376.9790276944746</v>
      </c>
      <c r="WZ61" s="420">
        <v>2541.9830705744471</v>
      </c>
      <c r="XA61" s="420">
        <v>2719.3728809087047</v>
      </c>
      <c r="XB61" s="420">
        <v>2910.1139541081129</v>
      </c>
      <c r="XC61" s="420">
        <v>3115.2487883826698</v>
      </c>
      <c r="XD61" s="420">
        <v>3335.9031157368945</v>
      </c>
      <c r="XE61" s="420">
        <v>3573.2926419594946</v>
      </c>
      <c r="XF61" s="420">
        <v>3828.7303374464504</v>
      </c>
      <c r="XG61" s="420">
        <v>4103.634324149416</v>
      </c>
      <c r="XH61" s="420">
        <v>4399.5364076812893</v>
      </c>
      <c r="XI61" s="420">
        <v>4718.0913076588477</v>
      </c>
      <c r="XJ61" s="420">
        <v>5061.0866437465884</v>
      </c>
      <c r="XK61" s="420">
        <v>5430.4537396131764</v>
      </c>
      <c r="XL61" s="420">
        <v>5828.2793121510667</v>
      </c>
      <c r="XM61" s="420">
        <v>6256.8181188767066</v>
      </c>
      <c r="XN61" s="420">
        <v>6718.5066424543056</v>
      </c>
      <c r="XO61" s="420">
        <v>7215.9778978131726</v>
      </c>
      <c r="XP61" s="420">
        <v>7752.0774543949392</v>
      </c>
      <c r="XQ61" s="420">
        <v>8329.8807737187526</v>
      </c>
      <c r="XR61" s="420">
        <v>8952.7119707401853</v>
      </c>
      <c r="XS61" s="420">
        <v>9624.1641164512675</v>
      </c>
      <c r="XT61" s="420">
        <v>10348.12120888726</v>
      </c>
      <c r="XU61" s="420">
        <v>11128.781950227367</v>
      </c>
      <c r="XV61" s="420">
        <v>11970.685479071793</v>
      </c>
      <c r="XW61" s="420">
        <v>12878.739219317145</v>
      </c>
      <c r="XX61" s="420">
        <v>13858.24902041423</v>
      </c>
      <c r="XY61" s="420">
        <v>14914.951778264747</v>
      </c>
      <c r="XZ61" s="420"/>
      <c r="YA61" s="420">
        <v>0.61681170191307222</v>
      </c>
      <c r="YB61" s="420">
        <v>0.61681170191307222</v>
      </c>
      <c r="YC61" s="420">
        <v>0.61681170191307222</v>
      </c>
      <c r="YD61" s="420">
        <v>0.61681170191307222</v>
      </c>
      <c r="YE61" s="420">
        <v>0.61681170191307222</v>
      </c>
      <c r="YF61" s="420">
        <v>0.61681170191307222</v>
      </c>
      <c r="YG61" s="420">
        <v>0.61681170191307222</v>
      </c>
      <c r="YH61" s="420">
        <v>0.61681170191307222</v>
      </c>
      <c r="YI61" s="420">
        <v>0.61681170191307222</v>
      </c>
      <c r="YJ61" s="420">
        <v>0.61681170191307222</v>
      </c>
      <c r="YK61" s="420">
        <v>0.61681170191307222</v>
      </c>
      <c r="YL61" s="420">
        <v>0.61681170191307222</v>
      </c>
      <c r="YM61" s="420">
        <v>0.61681170191307222</v>
      </c>
      <c r="YN61" s="420">
        <v>0.61681170191307222</v>
      </c>
      <c r="YO61" s="420">
        <v>0.61681170191307222</v>
      </c>
      <c r="YP61" s="420">
        <v>0.61681170191307222</v>
      </c>
      <c r="YQ61" s="420">
        <v>0.61681170191307222</v>
      </c>
      <c r="YR61" s="420">
        <v>0.73828494802436562</v>
      </c>
      <c r="YS61" s="420">
        <v>0.97864044434078457</v>
      </c>
      <c r="YT61" s="420">
        <v>1.3085749002282199</v>
      </c>
      <c r="YU61" s="420">
        <v>1.7635140103038505</v>
      </c>
      <c r="YV61" s="420">
        <v>2.3933828475320156</v>
      </c>
      <c r="YW61" s="420">
        <v>3.2686651111869005</v>
      </c>
      <c r="YX61" s="420">
        <v>4.4890276025115039</v>
      </c>
      <c r="YY61" s="420">
        <v>6.1956048752835304</v>
      </c>
      <c r="YZ61" s="420">
        <v>8.5885088099994835</v>
      </c>
      <c r="ZA61" s="420">
        <v>11.951799898968025</v>
      </c>
      <c r="ZB61" s="420">
        <v>16.689118543363627</v>
      </c>
      <c r="ZC61" s="420">
        <v>23.37455057090045</v>
      </c>
      <c r="ZD61" s="420">
        <v>32.82527037210982</v>
      </c>
      <c r="ZE61" s="420"/>
      <c r="ZF61" s="420">
        <v>1947.0468158042422</v>
      </c>
      <c r="ZG61" s="420">
        <v>2080.0003356865886</v>
      </c>
      <c r="ZH61" s="420">
        <v>2222.8496873047407</v>
      </c>
      <c r="ZI61" s="420">
        <v>2376.3622159925617</v>
      </c>
      <c r="ZJ61" s="420">
        <v>2541.3662588725342</v>
      </c>
      <c r="ZK61" s="420">
        <v>2718.7560692067918</v>
      </c>
      <c r="ZL61" s="420">
        <v>2909.4971424062001</v>
      </c>
      <c r="ZM61" s="420">
        <v>3114.6319766807569</v>
      </c>
      <c r="ZN61" s="420">
        <v>3335.2863040349816</v>
      </c>
      <c r="ZO61" s="420">
        <v>3572.6758302575818</v>
      </c>
      <c r="ZP61" s="420">
        <v>3828.1135257445376</v>
      </c>
      <c r="ZQ61" s="420">
        <v>4103.0175124475027</v>
      </c>
      <c r="ZR61" s="420">
        <v>4398.919595979376</v>
      </c>
      <c r="ZS61" s="420">
        <v>4717.4744959569343</v>
      </c>
      <c r="ZT61" s="420">
        <v>5060.4698320446751</v>
      </c>
      <c r="ZU61" s="420">
        <v>5429.836927911263</v>
      </c>
      <c r="ZV61" s="420">
        <v>5827.6625004491534</v>
      </c>
      <c r="ZW61" s="420">
        <v>6256.0798339286821</v>
      </c>
      <c r="ZX61" s="420">
        <v>6717.5280020099644</v>
      </c>
      <c r="ZY61" s="420">
        <v>7214.6693229129442</v>
      </c>
      <c r="ZZ61" s="420">
        <v>7750.3139403846353</v>
      </c>
      <c r="AAA61" s="420">
        <v>8327.4873908712198</v>
      </c>
      <c r="AAB61" s="420">
        <v>8949.4433056289981</v>
      </c>
      <c r="AAC61" s="420">
        <v>9619.6750888487568</v>
      </c>
      <c r="AAD61" s="420">
        <v>10341.925604011976</v>
      </c>
      <c r="AAE61" s="420">
        <v>11120.193441417367</v>
      </c>
      <c r="AAF61" s="420">
        <v>11958.733679172825</v>
      </c>
      <c r="AAG61" s="420">
        <v>12862.050100773782</v>
      </c>
      <c r="AAH61" s="420">
        <v>13834.874469843329</v>
      </c>
      <c r="AAI61" s="420">
        <v>14882.126507892637</v>
      </c>
      <c r="AAJ61" s="420"/>
      <c r="AAK61" s="420">
        <v>3147.9439508081609</v>
      </c>
      <c r="AAL61" s="420">
        <v>3365.0118393584535</v>
      </c>
      <c r="AAM61" s="420">
        <v>3598.236256161937</v>
      </c>
      <c r="AAN61" s="420">
        <v>3848.870015221265</v>
      </c>
      <c r="AAO61" s="420">
        <v>4118.2655093903022</v>
      </c>
      <c r="AAP61" s="420">
        <v>4407.8827501648884</v>
      </c>
      <c r="AAQ61" s="420">
        <v>4719.2980632446133</v>
      </c>
      <c r="AAR61" s="420">
        <v>5054.2134937160763</v>
      </c>
      <c r="AAS61" s="420">
        <v>5414.4669791495708</v>
      </c>
      <c r="AAT61" s="420">
        <v>5802.043353710349</v>
      </c>
      <c r="AAU61" s="420">
        <v>6219.0862515935532</v>
      </c>
      <c r="AAV61" s="420">
        <v>6667.9109837290862</v>
      </c>
      <c r="AAW61" s="420">
        <v>7151.0184678087535</v>
      </c>
      <c r="AAX61" s="420">
        <v>7671.1102982970988</v>
      </c>
      <c r="AAY61" s="420">
        <v>8231.1050502453672</v>
      </c>
      <c r="AAZ61" s="420">
        <v>8834.1559184786038</v>
      </c>
      <c r="ABA61" s="420">
        <v>9483.6698021164993</v>
      </c>
      <c r="ABB61" s="420">
        <v>10177.040045873055</v>
      </c>
      <c r="ABC61" s="420">
        <v>10918.378717036518</v>
      </c>
      <c r="ABD61" s="420">
        <v>11713.501481111289</v>
      </c>
      <c r="ABE61" s="420">
        <v>12565.220419505929</v>
      </c>
      <c r="ABF61" s="420">
        <v>13475.972407398043</v>
      </c>
      <c r="ABG61" s="420">
        <v>14447.536095413601</v>
      </c>
      <c r="ABH61" s="420">
        <v>15480.618621890124</v>
      </c>
      <c r="ABI61" s="420">
        <v>16574.255584796443</v>
      </c>
      <c r="ABJ61" s="420">
        <v>17724.943500884852</v>
      </c>
      <c r="ABK61" s="420">
        <v>18925.389211036098</v>
      </c>
      <c r="ABL61" s="420">
        <v>20162.71093937114</v>
      </c>
      <c r="ABM61" s="420">
        <v>21415.854513417238</v>
      </c>
      <c r="ABN61" s="420">
        <v>22651.886343671635</v>
      </c>
      <c r="ABQ61" s="344"/>
      <c r="ABR61" s="344"/>
      <c r="ABS61" s="344"/>
      <c r="ABT61" s="344"/>
      <c r="ABU61" s="344"/>
      <c r="ABV61" s="344"/>
      <c r="ABW61" s="344"/>
      <c r="ABX61" s="344"/>
      <c r="ABY61" s="344"/>
      <c r="ABZ61" s="344"/>
      <c r="ACA61" s="344"/>
    </row>
    <row r="62" spans="4:755" hidden="1" outlineLevel="1" x14ac:dyDescent="0.25">
      <c r="D62" s="431" t="b">
        <v>1</v>
      </c>
      <c r="E62" s="416"/>
      <c r="F62" s="417">
        <v>492</v>
      </c>
      <c r="G62" s="417">
        <v>22013849</v>
      </c>
      <c r="H62" s="417" t="s">
        <v>1756</v>
      </c>
      <c r="I62" s="417" t="s">
        <v>1787</v>
      </c>
      <c r="J62" s="417">
        <v>11</v>
      </c>
      <c r="K62" s="417" t="s">
        <v>1788</v>
      </c>
      <c r="L62" s="417" t="s">
        <v>1781</v>
      </c>
      <c r="M62" s="417" t="s">
        <v>253</v>
      </c>
      <c r="N62" s="417" t="s">
        <v>310</v>
      </c>
      <c r="O62" s="417" t="s">
        <v>1782</v>
      </c>
      <c r="P62" s="417" t="s">
        <v>1783</v>
      </c>
      <c r="Q62" s="417" t="s">
        <v>1784</v>
      </c>
      <c r="R62" s="417" t="s">
        <v>298</v>
      </c>
      <c r="S62" s="418"/>
      <c r="T62" s="417">
        <v>0.57433674535164059</v>
      </c>
      <c r="U62" s="417">
        <v>2190</v>
      </c>
      <c r="V62" s="418"/>
      <c r="W62" s="419">
        <v>2.5292214798551407</v>
      </c>
      <c r="X62" s="417">
        <v>9.0442265753142178E-4</v>
      </c>
      <c r="Y62" s="417">
        <v>6.5051036340670564E-4</v>
      </c>
      <c r="Z62" s="417">
        <v>2.5391229412471614E-4</v>
      </c>
      <c r="AA62" s="420">
        <v>2.6660526581482542</v>
      </c>
      <c r="AB62" s="420">
        <v>52.040829072536454</v>
      </c>
      <c r="AC62" s="420">
        <v>54.706881730684707</v>
      </c>
      <c r="AD62" s="420">
        <v>6.2604069260557722</v>
      </c>
      <c r="AE62" s="420">
        <v>0.36836460891238892</v>
      </c>
      <c r="AF62" s="420">
        <v>721.88148522388315</v>
      </c>
      <c r="AG62" s="418"/>
      <c r="AH62" s="419">
        <v>4.7392390687670138</v>
      </c>
      <c r="AI62" s="417">
        <v>1.3393667777924845E-3</v>
      </c>
      <c r="AJ62" s="417">
        <v>9.6334602201889909E-4</v>
      </c>
      <c r="AK62" s="417">
        <v>3.7602075577358545E-4</v>
      </c>
      <c r="AL62" s="420">
        <v>3.9481787949845302</v>
      </c>
      <c r="AM62" s="420">
        <v>77.067681761511921</v>
      </c>
      <c r="AN62" s="420">
        <v>81.015860556496449</v>
      </c>
      <c r="AO62" s="420">
        <v>9.2710868999096814</v>
      </c>
      <c r="AP62" s="420">
        <v>0.54551410801496214</v>
      </c>
      <c r="AQ62" s="420">
        <v>1069.0400895653954</v>
      </c>
      <c r="AR62" s="418"/>
      <c r="AS62" s="417">
        <v>5.1679359468684138E-3</v>
      </c>
      <c r="AT62" s="421">
        <v>4.0659390574111693E-6</v>
      </c>
      <c r="AU62" s="417">
        <v>5.1638700078110028E-3</v>
      </c>
      <c r="AV62" s="420">
        <v>14.212941987128927</v>
      </c>
      <c r="AW62" s="420">
        <v>0.32527512459289354</v>
      </c>
      <c r="AX62" s="420">
        <v>14.538217111721821</v>
      </c>
      <c r="AY62" s="420">
        <v>14.692869058112674</v>
      </c>
      <c r="AZ62" s="420">
        <v>2.0677318317326265</v>
      </c>
      <c r="BA62" s="420">
        <v>4.5120359193396897</v>
      </c>
      <c r="BB62" s="418"/>
      <c r="BC62" s="420">
        <v>783.21713848953596</v>
      </c>
      <c r="BD62" s="420">
        <v>1159.8725511298164</v>
      </c>
      <c r="BE62" s="420">
        <v>35.810853920906808</v>
      </c>
      <c r="BF62" s="420">
        <v>1124.0616972089097</v>
      </c>
      <c r="BG62" s="420"/>
      <c r="BH62" s="422">
        <v>6.2796504889159097E-2</v>
      </c>
      <c r="BI62" s="420"/>
      <c r="BJ62" s="423">
        <v>2.6931406616829761</v>
      </c>
      <c r="BK62" s="423">
        <v>2.867683467572649</v>
      </c>
      <c r="BL62" s="423">
        <v>3.0535384160181445</v>
      </c>
      <c r="BM62" s="423">
        <v>3.2514386484889783</v>
      </c>
      <c r="BN62" s="423">
        <v>3.4621648214511977</v>
      </c>
      <c r="BO62" s="423">
        <v>3.6865481858206546</v>
      </c>
      <c r="BP62" s="423">
        <v>3.9254738659960511</v>
      </c>
      <c r="BQ62" s="423">
        <v>4.1798843514065558</v>
      </c>
      <c r="BR62" s="423">
        <v>4.4507832143470907</v>
      </c>
      <c r="BS62" s="423">
        <v>4.7392390687670138</v>
      </c>
      <c r="BT62" s="423">
        <v>5.0463897856284303</v>
      </c>
      <c r="BU62" s="423">
        <v>5.3734469814624353</v>
      </c>
      <c r="BV62" s="423">
        <v>5.7217007978292882</v>
      </c>
      <c r="BW62" s="423">
        <v>6.0925249905360372</v>
      </c>
      <c r="BX62" s="423">
        <v>6.4873823486870146</v>
      </c>
      <c r="BY62" s="423">
        <v>6.9078304649437285</v>
      </c>
      <c r="BZ62" s="423">
        <v>7.3555278797560613</v>
      </c>
      <c r="CA62" s="423">
        <v>7.8322406238019102</v>
      </c>
      <c r="CB62" s="423">
        <v>8.3398491844432154</v>
      </c>
      <c r="CC62" s="423">
        <v>8.8803559236789464</v>
      </c>
      <c r="CD62" s="423">
        <v>9.4558929768565871</v>
      </c>
      <c r="CE62" s="423">
        <v>10.068730663300197</v>
      </c>
      <c r="CF62" s="423">
        <v>10.721286442032365</v>
      </c>
      <c r="CG62" s="423">
        <v>11.416134447917742</v>
      </c>
      <c r="CH62" s="423">
        <v>12.156015645845265</v>
      </c>
      <c r="CI62" s="423">
        <v>12.94384864300431</v>
      </c>
      <c r="CJ62" s="423">
        <v>13.782741201905926</v>
      </c>
      <c r="CK62" s="423">
        <v>14.676002499564445</v>
      </c>
      <c r="CL62" s="423">
        <v>15.627156181198391</v>
      </c>
      <c r="CM62" s="423">
        <v>16.639954259943377</v>
      </c>
      <c r="CN62" s="420"/>
      <c r="CO62" s="417">
        <v>9.0442265753142178E-4</v>
      </c>
      <c r="CP62" s="417">
        <v>9.0442265753142178E-4</v>
      </c>
      <c r="CQ62" s="417">
        <v>9.0442265753142178E-4</v>
      </c>
      <c r="CR62" s="417">
        <v>9.0442265753142178E-4</v>
      </c>
      <c r="CS62" s="417">
        <v>9.0442265753142178E-4</v>
      </c>
      <c r="CT62" s="417">
        <v>9.0442265753142178E-4</v>
      </c>
      <c r="CU62" s="417">
        <v>9.0442265753142178E-4</v>
      </c>
      <c r="CV62" s="417">
        <v>9.995441467355226E-4</v>
      </c>
      <c r="CW62" s="417">
        <v>1.1555603498591286E-3</v>
      </c>
      <c r="CX62" s="417">
        <v>1.3393667777924845E-3</v>
      </c>
      <c r="CY62" s="417">
        <v>1.5562071166529052E-3</v>
      </c>
      <c r="CZ62" s="417">
        <v>1.8123488139899363E-3</v>
      </c>
      <c r="DA62" s="417">
        <v>2.1152872269033585E-3</v>
      </c>
      <c r="DB62" s="417">
        <v>2.4739910343752423E-3</v>
      </c>
      <c r="DC62" s="417">
        <v>2.8991973282870339E-3</v>
      </c>
      <c r="DD62" s="417">
        <v>3.4037665233468176E-3</v>
      </c>
      <c r="DE62" s="417">
        <v>4.0031093071793474E-3</v>
      </c>
      <c r="DF62" s="417">
        <v>4.7157003614501794E-3</v>
      </c>
      <c r="DG62" s="417">
        <v>5.5636966115775836E-3</v>
      </c>
      <c r="DH62" s="417">
        <v>6.5736814130949069E-3</v>
      </c>
      <c r="DI62" s="417">
        <v>7.7775604858995994E-3</v>
      </c>
      <c r="DJ62" s="417">
        <v>9.2136407189460662E-3</v>
      </c>
      <c r="DK62" s="417">
        <v>1.0927929375047664E-2</v>
      </c>
      <c r="DL62" s="417">
        <v>1.2975698954806516E-2</v>
      </c>
      <c r="DM62" s="417">
        <v>1.5423372303594262E-2</v>
      </c>
      <c r="DN62" s="417">
        <v>1.8350793795822065E-2</v>
      </c>
      <c r="DO62" s="417">
        <v>2.1853966004581907E-2</v>
      </c>
      <c r="DP62" s="417">
        <v>2.6048347642624238E-2</v>
      </c>
      <c r="DQ62" s="417">
        <v>3.107282832253112E-2</v>
      </c>
      <c r="DR62" s="417">
        <v>3.7094519529865339E-2</v>
      </c>
      <c r="DS62" s="424"/>
      <c r="DT62" s="425">
        <v>6.5051036340670564E-4</v>
      </c>
      <c r="DU62" s="425">
        <v>6.5051036340670564E-4</v>
      </c>
      <c r="DV62" s="425">
        <v>6.5051036340670564E-4</v>
      </c>
      <c r="DW62" s="425">
        <v>6.5051036340670564E-4</v>
      </c>
      <c r="DX62" s="425">
        <v>6.5051036340670564E-4</v>
      </c>
      <c r="DY62" s="425">
        <v>6.5051036340670564E-4</v>
      </c>
      <c r="DZ62" s="425">
        <v>6.5051036340670564E-4</v>
      </c>
      <c r="EA62" s="425">
        <v>7.1892695380796603E-4</v>
      </c>
      <c r="EB62" s="425">
        <v>8.3114236122410043E-4</v>
      </c>
      <c r="EC62" s="425">
        <v>9.6334602201889909E-4</v>
      </c>
      <c r="ED62" s="425">
        <v>1.119309482751224E-3</v>
      </c>
      <c r="EE62" s="425">
        <v>1.3035406353332608E-3</v>
      </c>
      <c r="EF62" s="425">
        <v>1.5214305515501327E-3</v>
      </c>
      <c r="EG62" s="425">
        <v>1.7794299970646788E-3</v>
      </c>
      <c r="EH62" s="425">
        <v>2.0852616770563694E-3</v>
      </c>
      <c r="EI62" s="425">
        <v>2.4481755069000969E-3</v>
      </c>
      <c r="EJ62" s="425">
        <v>2.8792556980800038E-3</v>
      </c>
      <c r="EK62" s="425">
        <v>3.3917902545884796E-3</v>
      </c>
      <c r="EL62" s="425">
        <v>4.0017156520166615E-3</v>
      </c>
      <c r="EM62" s="425">
        <v>4.7281520971888214E-3</v>
      </c>
      <c r="EN62" s="425">
        <v>5.5940479331969941E-3</v>
      </c>
      <c r="EO62" s="425">
        <v>6.626955574885289E-3</v>
      </c>
      <c r="EP62" s="425">
        <v>7.8599659681768946E-3</v>
      </c>
      <c r="EQ62" s="425">
        <v>9.3328341260114234E-3</v>
      </c>
      <c r="ER62" s="425">
        <v>1.1093335000643162E-2</v>
      </c>
      <c r="ES62" s="425">
        <v>1.3198897043893459E-2</v>
      </c>
      <c r="ET62" s="425">
        <v>1.5718570570004177E-2</v>
      </c>
      <c r="EU62" s="425">
        <v>1.8735399815610013E-2</v>
      </c>
      <c r="EV62" s="425">
        <v>2.2349281805184806E-2</v>
      </c>
      <c r="EW62" s="425">
        <v>2.6680412281612376E-2</v>
      </c>
      <c r="EX62" s="420"/>
      <c r="EY62" s="420">
        <v>783.21713848953596</v>
      </c>
      <c r="EZ62" s="420">
        <v>783.21713848953596</v>
      </c>
      <c r="FA62" s="420">
        <v>783.21713848953596</v>
      </c>
      <c r="FB62" s="420">
        <v>783.21713848953596</v>
      </c>
      <c r="FC62" s="420">
        <v>783.21713848953596</v>
      </c>
      <c r="FD62" s="420">
        <v>783.21713848953596</v>
      </c>
      <c r="FE62" s="420">
        <v>783.21713848953596</v>
      </c>
      <c r="FF62" s="420">
        <v>865.590993194421</v>
      </c>
      <c r="FG62" s="420">
        <v>1000.6988027466465</v>
      </c>
      <c r="FH62" s="420">
        <v>1159.8725511298167</v>
      </c>
      <c r="FI62" s="420">
        <v>1347.6531958285161</v>
      </c>
      <c r="FJ62" s="420">
        <v>1569.4682571447931</v>
      </c>
      <c r="FK62" s="420">
        <v>1831.8086075604065</v>
      </c>
      <c r="FL62" s="420">
        <v>2142.4409953206209</v>
      </c>
      <c r="FM62" s="420">
        <v>2510.6635890516623</v>
      </c>
      <c r="FN62" s="420">
        <v>2947.6133247021808</v>
      </c>
      <c r="FO62" s="420">
        <v>3466.6356382396507</v>
      </c>
      <c r="FP62" s="420">
        <v>4083.7293408262094</v>
      </c>
      <c r="FQ62" s="420">
        <v>4818.0820142626017</v>
      </c>
      <c r="FR62" s="420">
        <v>5692.7144657774934</v>
      </c>
      <c r="FS62" s="420">
        <v>6735.2565943251329</v>
      </c>
      <c r="FT62" s="420">
        <v>7978.881620082474</v>
      </c>
      <c r="FU62" s="420">
        <v>9463.4311773013414</v>
      </c>
      <c r="FV62" s="420">
        <v>11236.77046418106</v>
      </c>
      <c r="FW62" s="420">
        <v>13356.420718661819</v>
      </c>
      <c r="FX62" s="420">
        <v>15891.526031650719</v>
      </c>
      <c r="FY62" s="420">
        <v>18925.223263949003</v>
      </c>
      <c r="FZ62" s="420">
        <v>22557.498016161804</v>
      </c>
      <c r="GA62" s="420">
        <v>26908.6267143898</v>
      </c>
      <c r="GB62" s="420">
        <v>32123.325524732314</v>
      </c>
      <c r="GC62" s="420"/>
      <c r="GD62" s="420">
        <v>35.810853920906808</v>
      </c>
      <c r="GE62" s="420">
        <v>35.810853920906808</v>
      </c>
      <c r="GF62" s="420">
        <v>35.810853920906808</v>
      </c>
      <c r="GG62" s="420">
        <v>35.810853920906808</v>
      </c>
      <c r="GH62" s="420">
        <v>35.810853920906808</v>
      </c>
      <c r="GI62" s="420">
        <v>35.810853920906808</v>
      </c>
      <c r="GJ62" s="420">
        <v>35.810853920906808</v>
      </c>
      <c r="GK62" s="420">
        <v>35.810853920906808</v>
      </c>
      <c r="GL62" s="420">
        <v>35.810853920906808</v>
      </c>
      <c r="GM62" s="420">
        <v>35.810853920906808</v>
      </c>
      <c r="GN62" s="420">
        <v>35.810853920906808</v>
      </c>
      <c r="GO62" s="420">
        <v>35.810853920906808</v>
      </c>
      <c r="GP62" s="420">
        <v>35.810853920906808</v>
      </c>
      <c r="GQ62" s="420">
        <v>35.810853920906808</v>
      </c>
      <c r="GR62" s="420">
        <v>35.810853920906808</v>
      </c>
      <c r="GS62" s="420">
        <v>35.810853920906808</v>
      </c>
      <c r="GT62" s="420">
        <v>35.810853920906808</v>
      </c>
      <c r="GU62" s="420">
        <v>42.863347669481875</v>
      </c>
      <c r="GV62" s="420">
        <v>56.817907125760435</v>
      </c>
      <c r="GW62" s="420">
        <v>75.973241835872585</v>
      </c>
      <c r="GX62" s="420">
        <v>102.38609678543993</v>
      </c>
      <c r="GY62" s="420">
        <v>138.95502187124853</v>
      </c>
      <c r="GZ62" s="420">
        <v>189.77215972075575</v>
      </c>
      <c r="HA62" s="420">
        <v>260.62396550173344</v>
      </c>
      <c r="HB62" s="420">
        <v>359.70442916743639</v>
      </c>
      <c r="HC62" s="420">
        <v>498.63164631830813</v>
      </c>
      <c r="HD62" s="420">
        <v>693.89760107724362</v>
      </c>
      <c r="HE62" s="420">
        <v>968.93684794151227</v>
      </c>
      <c r="HF62" s="420">
        <v>1357.0796620186898</v>
      </c>
      <c r="HG62" s="420">
        <v>1905.7695542481122</v>
      </c>
      <c r="HH62" s="420"/>
      <c r="HI62" s="420">
        <v>2.6660526581482542</v>
      </c>
      <c r="HJ62" s="420">
        <v>2.6660526581482542</v>
      </c>
      <c r="HK62" s="420">
        <v>2.6660526581482542</v>
      </c>
      <c r="HL62" s="420">
        <v>2.6660526581482542</v>
      </c>
      <c r="HM62" s="420">
        <v>2.6660526581482542</v>
      </c>
      <c r="HN62" s="420">
        <v>2.6660526581482542</v>
      </c>
      <c r="HO62" s="420">
        <v>2.6660526581482542</v>
      </c>
      <c r="HP62" s="420">
        <v>2.946451315819878</v>
      </c>
      <c r="HQ62" s="420">
        <v>3.4063551114492316</v>
      </c>
      <c r="HR62" s="420">
        <v>3.9481787949845302</v>
      </c>
      <c r="HS62" s="420">
        <v>4.5873796785520762</v>
      </c>
      <c r="HT62" s="420">
        <v>5.3424329131889721</v>
      </c>
      <c r="HU62" s="420">
        <v>6.2354332756605224</v>
      </c>
      <c r="HV62" s="420">
        <v>7.2928185937247036</v>
      </c>
      <c r="HW62" s="420">
        <v>8.5462396139798464</v>
      </c>
      <c r="HX62" s="420">
        <v>10.033606203601277</v>
      </c>
      <c r="HY62" s="420">
        <v>11.800345911715208</v>
      </c>
      <c r="HZ62" s="420">
        <v>13.900918313999828</v>
      </c>
      <c r="IA62" s="420">
        <v>16.400637486142937</v>
      </c>
      <c r="IB62" s="420">
        <v>19.377865712737922</v>
      </c>
      <c r="IC62" s="420">
        <v>22.926654517853073</v>
      </c>
      <c r="ID62" s="420">
        <v>27.159924760195139</v>
      </c>
      <c r="IE62" s="420">
        <v>32.213296422629725</v>
      </c>
      <c r="IF62" s="420">
        <v>38.249701510371068</v>
      </c>
      <c r="IG62" s="420">
        <v>45.464940960061099</v>
      </c>
      <c r="IH62" s="420">
        <v>54.094379625581389</v>
      </c>
      <c r="II62" s="420">
        <v>64.421013419351397</v>
      </c>
      <c r="IJ62" s="420">
        <v>76.785190966509418</v>
      </c>
      <c r="IK62" s="420">
        <v>91.596330383386416</v>
      </c>
      <c r="IL62" s="420">
        <v>109.34704208457309</v>
      </c>
      <c r="IM62" s="420"/>
      <c r="IN62" s="420">
        <v>14.212941987128927</v>
      </c>
      <c r="IO62" s="420">
        <v>14.212941987128927</v>
      </c>
      <c r="IP62" s="420">
        <v>14.212941987128927</v>
      </c>
      <c r="IQ62" s="420">
        <v>14.212941987128927</v>
      </c>
      <c r="IR62" s="420">
        <v>14.212941987128927</v>
      </c>
      <c r="IS62" s="420">
        <v>14.212941987128927</v>
      </c>
      <c r="IT62" s="420">
        <v>14.212941987128927</v>
      </c>
      <c r="IU62" s="420">
        <v>14.212941987128927</v>
      </c>
      <c r="IV62" s="420">
        <v>14.212941987128927</v>
      </c>
      <c r="IW62" s="420">
        <v>14.212941987128927</v>
      </c>
      <c r="IX62" s="420">
        <v>14.212941987128927</v>
      </c>
      <c r="IY62" s="420">
        <v>14.212941987128927</v>
      </c>
      <c r="IZ62" s="420">
        <v>14.212941987128927</v>
      </c>
      <c r="JA62" s="420">
        <v>14.212941987128927</v>
      </c>
      <c r="JB62" s="420">
        <v>14.212941987128927</v>
      </c>
      <c r="JC62" s="420">
        <v>14.212941987128927</v>
      </c>
      <c r="JD62" s="420">
        <v>14.212941987128927</v>
      </c>
      <c r="JE62" s="420">
        <v>17.012000751113533</v>
      </c>
      <c r="JF62" s="420">
        <v>22.550415010825947</v>
      </c>
      <c r="JG62" s="420">
        <v>30.152960919956481</v>
      </c>
      <c r="JH62" s="420">
        <v>40.635938397728552</v>
      </c>
      <c r="JI62" s="420">
        <v>55.14975066046334</v>
      </c>
      <c r="JJ62" s="420">
        <v>75.318525015919704</v>
      </c>
      <c r="JK62" s="420">
        <v>103.43884315947719</v>
      </c>
      <c r="JL62" s="420">
        <v>142.76281139683698</v>
      </c>
      <c r="JM62" s="420">
        <v>197.90152666343465</v>
      </c>
      <c r="JN62" s="420">
        <v>275.40047972330115</v>
      </c>
      <c r="JO62" s="420">
        <v>384.56059270187745</v>
      </c>
      <c r="JP62" s="420">
        <v>538.61029258851443</v>
      </c>
      <c r="JQ62" s="420">
        <v>756.37939757564641</v>
      </c>
      <c r="JR62" s="420"/>
      <c r="JS62" s="420">
        <v>-11.546889328980672</v>
      </c>
      <c r="JT62" s="420">
        <v>-11.546889328980672</v>
      </c>
      <c r="JU62" s="420">
        <v>-11.546889328980672</v>
      </c>
      <c r="JV62" s="420">
        <v>-11.546889328980672</v>
      </c>
      <c r="JW62" s="420">
        <v>-11.546889328980672</v>
      </c>
      <c r="JX62" s="420">
        <v>-11.546889328980672</v>
      </c>
      <c r="JY62" s="420">
        <v>-11.546889328980672</v>
      </c>
      <c r="JZ62" s="420">
        <v>-11.266490671309048</v>
      </c>
      <c r="KA62" s="420">
        <v>-10.806586875679695</v>
      </c>
      <c r="KB62" s="420">
        <v>-10.264763192144397</v>
      </c>
      <c r="KC62" s="420">
        <v>-9.6255623085768498</v>
      </c>
      <c r="KD62" s="420">
        <v>-8.8705090739399548</v>
      </c>
      <c r="KE62" s="420">
        <v>-7.9775087114684045</v>
      </c>
      <c r="KF62" s="420">
        <v>-6.9201233934042232</v>
      </c>
      <c r="KG62" s="420">
        <v>-5.6667023731490804</v>
      </c>
      <c r="KH62" s="420">
        <v>-4.1793357835276499</v>
      </c>
      <c r="KI62" s="420">
        <v>-2.4125960754137186</v>
      </c>
      <c r="KJ62" s="420">
        <v>-3.1110824371137049</v>
      </c>
      <c r="KK62" s="420">
        <v>-6.1497775246830102</v>
      </c>
      <c r="KL62" s="420">
        <v>-10.775095207218559</v>
      </c>
      <c r="KM62" s="420">
        <v>-17.709283879875478</v>
      </c>
      <c r="KN62" s="420">
        <v>-27.989825900268201</v>
      </c>
      <c r="KO62" s="420">
        <v>-43.105228593289979</v>
      </c>
      <c r="KP62" s="420">
        <v>-65.189141649106119</v>
      </c>
      <c r="KQ62" s="420">
        <v>-97.297870436775881</v>
      </c>
      <c r="KR62" s="420">
        <v>-143.80714703785327</v>
      </c>
      <c r="KS62" s="420">
        <v>-210.97946630394975</v>
      </c>
      <c r="KT62" s="420">
        <v>-307.77540173536806</v>
      </c>
      <c r="KU62" s="420">
        <v>-447.013962205128</v>
      </c>
      <c r="KV62" s="420">
        <v>-647.0323554910733</v>
      </c>
      <c r="KW62" s="420"/>
      <c r="KX62" s="420">
        <v>52.040829072536454</v>
      </c>
      <c r="KY62" s="420">
        <v>52.040829072536454</v>
      </c>
      <c r="KZ62" s="420">
        <v>52.040829072536454</v>
      </c>
      <c r="LA62" s="420">
        <v>52.040829072536454</v>
      </c>
      <c r="LB62" s="420">
        <v>52.040829072536454</v>
      </c>
      <c r="LC62" s="420">
        <v>52.040829072536454</v>
      </c>
      <c r="LD62" s="420">
        <v>52.040829072536454</v>
      </c>
      <c r="LE62" s="420">
        <v>57.514156304637282</v>
      </c>
      <c r="LF62" s="420">
        <v>66.491388897928033</v>
      </c>
      <c r="LG62" s="420">
        <v>77.067681761511921</v>
      </c>
      <c r="LH62" s="420">
        <v>89.544758620097923</v>
      </c>
      <c r="LI62" s="420">
        <v>104.28325082666086</v>
      </c>
      <c r="LJ62" s="420">
        <v>121.71444412401061</v>
      </c>
      <c r="LK62" s="420">
        <v>142.35439976517429</v>
      </c>
      <c r="LL62" s="420">
        <v>166.82093416450957</v>
      </c>
      <c r="LM62" s="420">
        <v>195.85404055200775</v>
      </c>
      <c r="LN62" s="420">
        <v>230.34045584640032</v>
      </c>
      <c r="LO62" s="420">
        <v>271.34322036707835</v>
      </c>
      <c r="LP62" s="420">
        <v>320.13725216133292</v>
      </c>
      <c r="LQ62" s="420">
        <v>378.2521677751057</v>
      </c>
      <c r="LR62" s="420">
        <v>447.52383465575952</v>
      </c>
      <c r="LS62" s="420">
        <v>530.15644599082316</v>
      </c>
      <c r="LT62" s="420">
        <v>628.79727745415153</v>
      </c>
      <c r="LU62" s="420">
        <v>746.62673008091383</v>
      </c>
      <c r="LV62" s="420">
        <v>887.46680005145299</v>
      </c>
      <c r="LW62" s="420">
        <v>1055.9117635114767</v>
      </c>
      <c r="LX62" s="420">
        <v>1257.4856456003342</v>
      </c>
      <c r="LY62" s="420">
        <v>1498.8319852488012</v>
      </c>
      <c r="LZ62" s="420">
        <v>1787.9425444147846</v>
      </c>
      <c r="MA62" s="420">
        <v>2134.4329825289901</v>
      </c>
      <c r="MB62" s="420"/>
      <c r="MC62" s="426">
        <v>0.32527512459289354</v>
      </c>
      <c r="MD62" s="426">
        <v>0.32527512459289354</v>
      </c>
      <c r="ME62" s="426">
        <v>0.32527512459289354</v>
      </c>
      <c r="MF62" s="426">
        <v>0.32527512459289354</v>
      </c>
      <c r="MG62" s="426">
        <v>0.32527512459289354</v>
      </c>
      <c r="MH62" s="426">
        <v>0.32527512459289354</v>
      </c>
      <c r="MI62" s="426">
        <v>0.32527512459289354</v>
      </c>
      <c r="MJ62" s="426">
        <v>0.32527512459289354</v>
      </c>
      <c r="MK62" s="426">
        <v>0.32527512459289354</v>
      </c>
      <c r="ML62" s="426">
        <v>0.32527512459289354</v>
      </c>
      <c r="MM62" s="426">
        <v>0.32527512459289354</v>
      </c>
      <c r="MN62" s="426">
        <v>0.32527512459289354</v>
      </c>
      <c r="MO62" s="426">
        <v>0.32527512459289354</v>
      </c>
      <c r="MP62" s="426">
        <v>0.32527512459289354</v>
      </c>
      <c r="MQ62" s="426">
        <v>0.32527512459289354</v>
      </c>
      <c r="MR62" s="426">
        <v>0.32527512459289354</v>
      </c>
      <c r="MS62" s="426">
        <v>0.32527512459289354</v>
      </c>
      <c r="MT62" s="426">
        <v>0.38933393725971721</v>
      </c>
      <c r="MU62" s="426">
        <v>0.51608520311350303</v>
      </c>
      <c r="MV62" s="426">
        <v>0.69007585684691541</v>
      </c>
      <c r="MW62" s="426">
        <v>0.92998760828266525</v>
      </c>
      <c r="MX62" s="426">
        <v>1.2621484020405087</v>
      </c>
      <c r="MY62" s="426">
        <v>1.7237277567791722</v>
      </c>
      <c r="MZ62" s="426">
        <v>2.3672848750746476</v>
      </c>
      <c r="NA62" s="426">
        <v>3.2672469434119193</v>
      </c>
      <c r="NB62" s="426">
        <v>4.5291427911876001</v>
      </c>
      <c r="NC62" s="426">
        <v>6.3027714765924499</v>
      </c>
      <c r="ND62" s="426">
        <v>8.800992420703496</v>
      </c>
      <c r="NE62" s="426">
        <v>12.326549294818753</v>
      </c>
      <c r="NF62" s="426">
        <v>17.310378316376674</v>
      </c>
      <c r="NG62" s="420"/>
      <c r="NH62" s="420">
        <v>51.715553947943562</v>
      </c>
      <c r="NI62" s="420">
        <v>51.715553947943562</v>
      </c>
      <c r="NJ62" s="420">
        <v>51.715553947943562</v>
      </c>
      <c r="NK62" s="420">
        <v>51.715553947943562</v>
      </c>
      <c r="NL62" s="420">
        <v>51.715553947943562</v>
      </c>
      <c r="NM62" s="420">
        <v>51.715553947943562</v>
      </c>
      <c r="NN62" s="420">
        <v>51.715553947943562</v>
      </c>
      <c r="NO62" s="420">
        <v>57.18888118004439</v>
      </c>
      <c r="NP62" s="420">
        <v>66.166113773335141</v>
      </c>
      <c r="NQ62" s="420">
        <v>76.742406636919029</v>
      </c>
      <c r="NR62" s="420">
        <v>89.219483495505031</v>
      </c>
      <c r="NS62" s="420">
        <v>103.95797570206797</v>
      </c>
      <c r="NT62" s="420">
        <v>121.38916899941772</v>
      </c>
      <c r="NU62" s="420">
        <v>142.02912464058139</v>
      </c>
      <c r="NV62" s="420">
        <v>166.49565903991666</v>
      </c>
      <c r="NW62" s="420">
        <v>195.52876542741484</v>
      </c>
      <c r="NX62" s="420">
        <v>230.01518072180741</v>
      </c>
      <c r="NY62" s="420">
        <v>270.95388642981862</v>
      </c>
      <c r="NZ62" s="420">
        <v>319.62116695821942</v>
      </c>
      <c r="OA62" s="420">
        <v>377.56209191825877</v>
      </c>
      <c r="OB62" s="420">
        <v>446.59384704747686</v>
      </c>
      <c r="OC62" s="420">
        <v>528.89429758878271</v>
      </c>
      <c r="OD62" s="420">
        <v>627.0735496973723</v>
      </c>
      <c r="OE62" s="420">
        <v>744.25944520583914</v>
      </c>
      <c r="OF62" s="420">
        <v>884.19955310804107</v>
      </c>
      <c r="OG62" s="420">
        <v>1051.3826207202892</v>
      </c>
      <c r="OH62" s="420">
        <v>1251.1828741237418</v>
      </c>
      <c r="OI62" s="420">
        <v>1490.0309928280976</v>
      </c>
      <c r="OJ62" s="420">
        <v>1775.6159951199659</v>
      </c>
      <c r="OK62" s="420">
        <v>2117.1226042126136</v>
      </c>
      <c r="OL62" s="420"/>
      <c r="OM62" s="420">
        <v>40.168664618962893</v>
      </c>
      <c r="ON62" s="420">
        <v>40.168664618962893</v>
      </c>
      <c r="OO62" s="420">
        <v>40.168664618962893</v>
      </c>
      <c r="OP62" s="420">
        <v>40.168664618962893</v>
      </c>
      <c r="OQ62" s="420">
        <v>40.168664618962893</v>
      </c>
      <c r="OR62" s="420">
        <v>40.168664618962893</v>
      </c>
      <c r="OS62" s="420">
        <v>40.168664618962893</v>
      </c>
      <c r="OT62" s="420">
        <v>45.92239050873534</v>
      </c>
      <c r="OU62" s="420">
        <v>55.359526897655442</v>
      </c>
      <c r="OV62" s="420">
        <v>66.477643444774628</v>
      </c>
      <c r="OW62" s="420">
        <v>79.593921186928185</v>
      </c>
      <c r="OX62" s="420">
        <v>95.087466628128013</v>
      </c>
      <c r="OY62" s="420">
        <v>113.41166028794932</v>
      </c>
      <c r="OZ62" s="420">
        <v>135.10900124717716</v>
      </c>
      <c r="PA62" s="420">
        <v>160.82895666676757</v>
      </c>
      <c r="PB62" s="420">
        <v>191.34942964388719</v>
      </c>
      <c r="PC62" s="420">
        <v>227.60258464639369</v>
      </c>
      <c r="PD62" s="420">
        <v>267.84280399270494</v>
      </c>
      <c r="PE62" s="420">
        <v>313.47138943353639</v>
      </c>
      <c r="PF62" s="420">
        <v>366.78699671104022</v>
      </c>
      <c r="PG62" s="420">
        <v>428.88456316760136</v>
      </c>
      <c r="PH62" s="420">
        <v>500.90447168851449</v>
      </c>
      <c r="PI62" s="420">
        <v>583.96832110408229</v>
      </c>
      <c r="PJ62" s="420">
        <v>679.07030355673305</v>
      </c>
      <c r="PK62" s="420">
        <v>786.90168267126523</v>
      </c>
      <c r="PL62" s="420">
        <v>907.57547368243593</v>
      </c>
      <c r="PM62" s="420">
        <v>1040.2034078197921</v>
      </c>
      <c r="PN62" s="420">
        <v>1182.2555910927294</v>
      </c>
      <c r="PO62" s="420">
        <v>1328.6020329148378</v>
      </c>
      <c r="PP62" s="420">
        <v>1470.0902487215403</v>
      </c>
      <c r="PQ62" s="420"/>
      <c r="PR62" s="420">
        <v>6.2604069260557722</v>
      </c>
      <c r="PS62" s="420">
        <v>6.2604069260557722</v>
      </c>
      <c r="PT62" s="420">
        <v>6.2604069260557722</v>
      </c>
      <c r="PU62" s="420">
        <v>6.2604069260557722</v>
      </c>
      <c r="PV62" s="420">
        <v>6.2604069260557722</v>
      </c>
      <c r="PW62" s="420">
        <v>6.2604069260557722</v>
      </c>
      <c r="PX62" s="420">
        <v>6.2604069260557722</v>
      </c>
      <c r="PY62" s="420">
        <v>6.918837168676494</v>
      </c>
      <c r="PZ62" s="420">
        <v>7.9987801693061691</v>
      </c>
      <c r="QA62" s="420">
        <v>9.2710868999096814</v>
      </c>
      <c r="QB62" s="420">
        <v>10.772054116891312</v>
      </c>
      <c r="QC62" s="420">
        <v>12.545065045694495</v>
      </c>
      <c r="QD62" s="420">
        <v>14.642002492560314</v>
      </c>
      <c r="QE62" s="420">
        <v>17.124947586869286</v>
      </c>
      <c r="QF62" s="420">
        <v>20.068222398972765</v>
      </c>
      <c r="QG62" s="420">
        <v>23.560846624076191</v>
      </c>
      <c r="QH62" s="420">
        <v>27.709492927595353</v>
      </c>
      <c r="QI62" s="420">
        <v>32.64204291896651</v>
      </c>
      <c r="QJ62" s="420">
        <v>38.511866671565834</v>
      </c>
      <c r="QK62" s="420">
        <v>45.502973975188915</v>
      </c>
      <c r="QL62" s="420">
        <v>53.836215986276216</v>
      </c>
      <c r="QM62" s="420">
        <v>63.776752705994042</v>
      </c>
      <c r="QN62" s="420">
        <v>75.643046066235854</v>
      </c>
      <c r="QO62" s="420">
        <v>89.817691906135281</v>
      </c>
      <c r="QP62" s="420">
        <v>106.76046866860332</v>
      </c>
      <c r="QQ62" s="420">
        <v>127.02405852099578</v>
      </c>
      <c r="QR62" s="420">
        <v>151.27299056206886</v>
      </c>
      <c r="QS62" s="420">
        <v>180.30646914496157</v>
      </c>
      <c r="QT62" s="420">
        <v>215.08588713762668</v>
      </c>
      <c r="QU62" s="420">
        <v>256.76798900342897</v>
      </c>
      <c r="QV62" s="424"/>
      <c r="QW62" s="420">
        <v>14.692869058112674</v>
      </c>
      <c r="QX62" s="420">
        <v>14.692869058112674</v>
      </c>
      <c r="QY62" s="420">
        <v>14.692869058112674</v>
      </c>
      <c r="QZ62" s="420">
        <v>14.692869058112674</v>
      </c>
      <c r="RA62" s="420">
        <v>14.692869058112674</v>
      </c>
      <c r="RB62" s="420">
        <v>14.692869058112674</v>
      </c>
      <c r="RC62" s="420">
        <v>14.692869058112674</v>
      </c>
      <c r="RD62" s="420">
        <v>14.692869058112674</v>
      </c>
      <c r="RE62" s="420">
        <v>14.692869058112674</v>
      </c>
      <c r="RF62" s="420">
        <v>14.692869058112674</v>
      </c>
      <c r="RG62" s="420">
        <v>14.692869058112674</v>
      </c>
      <c r="RH62" s="420">
        <v>14.692869058112674</v>
      </c>
      <c r="RI62" s="420">
        <v>14.692869058112674</v>
      </c>
      <c r="RJ62" s="420">
        <v>14.692869058112674</v>
      </c>
      <c r="RK62" s="420">
        <v>14.692869058112674</v>
      </c>
      <c r="RL62" s="420">
        <v>14.692869058112674</v>
      </c>
      <c r="RM62" s="420">
        <v>14.692869058112674</v>
      </c>
      <c r="RN62" s="420">
        <v>17.586443375268967</v>
      </c>
      <c r="RO62" s="420">
        <v>23.311872746698956</v>
      </c>
      <c r="RP62" s="420">
        <v>31.171133106186968</v>
      </c>
      <c r="RQ62" s="420">
        <v>42.008088295304923</v>
      </c>
      <c r="RR62" s="420">
        <v>57.011987087230509</v>
      </c>
      <c r="RS62" s="420">
        <v>77.861798543275356</v>
      </c>
      <c r="RT62" s="420">
        <v>106.93165281622744</v>
      </c>
      <c r="RU62" s="420">
        <v>147.58346977855248</v>
      </c>
      <c r="RV62" s="420">
        <v>204.58404884081392</v>
      </c>
      <c r="RW62" s="420">
        <v>284.69990173605657</v>
      </c>
      <c r="RX62" s="420">
        <v>397.54601394952084</v>
      </c>
      <c r="RY62" s="420">
        <v>556.79749551650741</v>
      </c>
      <c r="RZ62" s="420">
        <v>781.91998932362276</v>
      </c>
      <c r="SA62" s="420"/>
      <c r="SB62" s="420">
        <v>-8.4324621320569015</v>
      </c>
      <c r="SC62" s="420">
        <v>-8.4324621320569015</v>
      </c>
      <c r="SD62" s="420">
        <v>-8.4324621320569015</v>
      </c>
      <c r="SE62" s="420">
        <v>-8.4324621320569015</v>
      </c>
      <c r="SF62" s="420">
        <v>-8.4324621320569015</v>
      </c>
      <c r="SG62" s="420">
        <v>-8.4324621320569015</v>
      </c>
      <c r="SH62" s="420">
        <v>-8.4324621320569015</v>
      </c>
      <c r="SI62" s="420">
        <v>-7.7740318894361797</v>
      </c>
      <c r="SJ62" s="420">
        <v>-6.6940888888065047</v>
      </c>
      <c r="SK62" s="420">
        <v>-5.4217821582029924</v>
      </c>
      <c r="SL62" s="420">
        <v>-3.9208149412213622</v>
      </c>
      <c r="SM62" s="420">
        <v>-2.1478040124181792</v>
      </c>
      <c r="SN62" s="420">
        <v>-5.0866565552359688E-2</v>
      </c>
      <c r="SO62" s="420">
        <v>2.4320785287566125</v>
      </c>
      <c r="SP62" s="420">
        <v>5.3753533408600909</v>
      </c>
      <c r="SQ62" s="420">
        <v>8.8679775659635176</v>
      </c>
      <c r="SR62" s="420">
        <v>13.016623869482679</v>
      </c>
      <c r="SS62" s="420">
        <v>15.055599543697543</v>
      </c>
      <c r="ST62" s="420">
        <v>15.199993924866877</v>
      </c>
      <c r="SU62" s="420">
        <v>14.331840869001947</v>
      </c>
      <c r="SV62" s="420">
        <v>11.828127690971293</v>
      </c>
      <c r="SW62" s="420">
        <v>6.7647656187635334</v>
      </c>
      <c r="SX62" s="420">
        <v>-2.2187524770395015</v>
      </c>
      <c r="SY62" s="420">
        <v>-17.11396091009216</v>
      </c>
      <c r="SZ62" s="420">
        <v>-40.823001109949161</v>
      </c>
      <c r="TA62" s="420">
        <v>-77.559990319818141</v>
      </c>
      <c r="TB62" s="420">
        <v>-133.42691117398772</v>
      </c>
      <c r="TC62" s="420">
        <v>-217.23954480455927</v>
      </c>
      <c r="TD62" s="420">
        <v>-341.71160837888073</v>
      </c>
      <c r="TE62" s="420">
        <v>-525.15200032019379</v>
      </c>
      <c r="TF62" s="420"/>
      <c r="TG62" s="420">
        <v>0.36836460891238892</v>
      </c>
      <c r="TH62" s="420">
        <v>0.36836460891238892</v>
      </c>
      <c r="TI62" s="420">
        <v>0.36836460891238892</v>
      </c>
      <c r="TJ62" s="420">
        <v>0.36836460891238892</v>
      </c>
      <c r="TK62" s="420">
        <v>0.36836460891238892</v>
      </c>
      <c r="TL62" s="420">
        <v>0.36836460891238892</v>
      </c>
      <c r="TM62" s="420">
        <v>0.36836460891238892</v>
      </c>
      <c r="TN62" s="420">
        <v>0.40710688264696226</v>
      </c>
      <c r="TO62" s="420">
        <v>0.47065111959087835</v>
      </c>
      <c r="TP62" s="420">
        <v>0.54551410801496214</v>
      </c>
      <c r="TQ62" s="420">
        <v>0.63383156220033965</v>
      </c>
      <c r="TR62" s="420">
        <v>0.73815616683070617</v>
      </c>
      <c r="TS62" s="420">
        <v>0.86154072499953505</v>
      </c>
      <c r="TT62" s="420">
        <v>1.0076381128241811</v>
      </c>
      <c r="TU62" s="420">
        <v>1.1808214678182061</v>
      </c>
      <c r="TV62" s="420">
        <v>1.3863287410600629</v>
      </c>
      <c r="TW62" s="420">
        <v>1.630436590783257</v>
      </c>
      <c r="TX62" s="420">
        <v>1.9206696171621016</v>
      </c>
      <c r="TY62" s="420">
        <v>2.2660521708123578</v>
      </c>
      <c r="TZ62" s="420">
        <v>2.6774114543511605</v>
      </c>
      <c r="UA62" s="420">
        <v>3.1677424297404002</v>
      </c>
      <c r="UB62" s="420">
        <v>3.7526472073991743</v>
      </c>
      <c r="UC62" s="420">
        <v>4.4508642026383392</v>
      </c>
      <c r="UD62" s="420">
        <v>5.2849054930782016</v>
      </c>
      <c r="UE62" s="420">
        <v>6.281824608674496</v>
      </c>
      <c r="UF62" s="420">
        <v>7.4741415681473438</v>
      </c>
      <c r="UG62" s="420">
        <v>8.9009575041332631</v>
      </c>
      <c r="UH62" s="420">
        <v>10.609297889970058</v>
      </c>
      <c r="UI62" s="420">
        <v>12.65573142989655</v>
      </c>
      <c r="UJ62" s="420">
        <v>15.108321386715247</v>
      </c>
      <c r="UK62" s="420"/>
      <c r="UL62" s="420">
        <v>2.0677318317326265</v>
      </c>
      <c r="UM62" s="420">
        <v>2.0677318317326265</v>
      </c>
      <c r="UN62" s="420">
        <v>2.0677318317326265</v>
      </c>
      <c r="UO62" s="420">
        <v>2.0677318317326265</v>
      </c>
      <c r="UP62" s="420">
        <v>2.0677318317326265</v>
      </c>
      <c r="UQ62" s="420">
        <v>2.0677318317326265</v>
      </c>
      <c r="UR62" s="420">
        <v>2.0677318317326265</v>
      </c>
      <c r="US62" s="420">
        <v>2.0677318317326265</v>
      </c>
      <c r="UT62" s="420">
        <v>2.0677318317326265</v>
      </c>
      <c r="UU62" s="420">
        <v>2.0677318317326265</v>
      </c>
      <c r="UV62" s="420">
        <v>2.0677318317326265</v>
      </c>
      <c r="UW62" s="420">
        <v>2.0677318317326265</v>
      </c>
      <c r="UX62" s="420">
        <v>2.0677318317326265</v>
      </c>
      <c r="UY62" s="420">
        <v>2.0677318317326265</v>
      </c>
      <c r="UZ62" s="420">
        <v>2.0677318317326265</v>
      </c>
      <c r="VA62" s="420">
        <v>2.0677318317326265</v>
      </c>
      <c r="VB62" s="420">
        <v>2.0677318317326265</v>
      </c>
      <c r="VC62" s="420">
        <v>2.4749454058415221</v>
      </c>
      <c r="VD62" s="420">
        <v>3.2806867838405323</v>
      </c>
      <c r="VE62" s="420">
        <v>4.3867228313213236</v>
      </c>
      <c r="VF62" s="420">
        <v>5.9118107576461503</v>
      </c>
      <c r="VG62" s="420">
        <v>8.0233138963084603</v>
      </c>
      <c r="VH62" s="420">
        <v>10.957514062577776</v>
      </c>
      <c r="VI62" s="420">
        <v>15.048523298845536</v>
      </c>
      <c r="VJ62" s="420">
        <v>20.769465588490164</v>
      </c>
      <c r="VK62" s="420">
        <v>28.79117403005235</v>
      </c>
      <c r="VL62" s="420">
        <v>40.065901831865403</v>
      </c>
      <c r="VM62" s="420">
        <v>55.946768760453153</v>
      </c>
      <c r="VN62" s="420">
        <v>78.358277117619295</v>
      </c>
      <c r="VO62" s="420">
        <v>110.03983261524904</v>
      </c>
      <c r="VP62" s="420"/>
      <c r="VQ62" s="420">
        <v>-1.6993672228202377</v>
      </c>
      <c r="VR62" s="420">
        <v>-1.6993672228202377</v>
      </c>
      <c r="VS62" s="420">
        <v>-1.6993672228202377</v>
      </c>
      <c r="VT62" s="420">
        <v>-1.6993672228202377</v>
      </c>
      <c r="VU62" s="420">
        <v>-1.6993672228202377</v>
      </c>
      <c r="VV62" s="420">
        <v>-1.6993672228202377</v>
      </c>
      <c r="VW62" s="420">
        <v>-1.6993672228202377</v>
      </c>
      <c r="VX62" s="420">
        <v>-1.6606249490856642</v>
      </c>
      <c r="VY62" s="420">
        <v>-1.5970807121417483</v>
      </c>
      <c r="VZ62" s="420">
        <v>-1.5222177237176644</v>
      </c>
      <c r="WA62" s="420">
        <v>-1.4339002695322869</v>
      </c>
      <c r="WB62" s="420">
        <v>-1.3295756649019204</v>
      </c>
      <c r="WC62" s="420">
        <v>-1.2061911067330915</v>
      </c>
      <c r="WD62" s="420">
        <v>-1.0600937189084454</v>
      </c>
      <c r="WE62" s="420">
        <v>-0.88691036391442046</v>
      </c>
      <c r="WF62" s="420">
        <v>-0.68140309067256366</v>
      </c>
      <c r="WG62" s="420">
        <v>-0.43729524094936956</v>
      </c>
      <c r="WH62" s="420">
        <v>-0.55427578867942051</v>
      </c>
      <c r="WI62" s="420">
        <v>-1.0146346130281745</v>
      </c>
      <c r="WJ62" s="420">
        <v>-1.7093113769701631</v>
      </c>
      <c r="WK62" s="420">
        <v>-2.7440683279057501</v>
      </c>
      <c r="WL62" s="420">
        <v>-4.2706666889092855</v>
      </c>
      <c r="WM62" s="420">
        <v>-6.5066498599394365</v>
      </c>
      <c r="WN62" s="420">
        <v>-9.7636178057673355</v>
      </c>
      <c r="WO62" s="420">
        <v>-14.487640979815668</v>
      </c>
      <c r="WP62" s="420">
        <v>-21.317032461905008</v>
      </c>
      <c r="WQ62" s="420">
        <v>-31.16494432773214</v>
      </c>
      <c r="WR62" s="420">
        <v>-45.337470870483095</v>
      </c>
      <c r="WS62" s="420">
        <v>-65.702545687722747</v>
      </c>
      <c r="WT62" s="420">
        <v>-94.931511228533793</v>
      </c>
      <c r="WU62" s="420"/>
      <c r="WV62" s="420">
        <v>721.88148522388315</v>
      </c>
      <c r="WW62" s="420">
        <v>721.88148522388315</v>
      </c>
      <c r="WX62" s="420">
        <v>721.88148522388315</v>
      </c>
      <c r="WY62" s="420">
        <v>721.88148522388315</v>
      </c>
      <c r="WZ62" s="420">
        <v>721.88148522388315</v>
      </c>
      <c r="XA62" s="420">
        <v>721.88148522388315</v>
      </c>
      <c r="XB62" s="420">
        <v>721.88148522388315</v>
      </c>
      <c r="XC62" s="420">
        <v>797.80444152264033</v>
      </c>
      <c r="XD62" s="420">
        <v>922.33162744837216</v>
      </c>
      <c r="XE62" s="420">
        <v>1069.0400895653954</v>
      </c>
      <c r="XF62" s="420">
        <v>1242.1151718507745</v>
      </c>
      <c r="XG62" s="420">
        <v>1446.5593521924181</v>
      </c>
      <c r="XH62" s="420">
        <v>1688.3551869431756</v>
      </c>
      <c r="XI62" s="420">
        <v>1974.6611912620285</v>
      </c>
      <c r="XJ62" s="420">
        <v>2314.0473714063819</v>
      </c>
      <c r="XK62" s="420">
        <v>2716.7785025814351</v>
      </c>
      <c r="XL62" s="420">
        <v>3195.1549069631565</v>
      </c>
      <c r="XM62" s="420">
        <v>3763.9224896090027</v>
      </c>
      <c r="XN62" s="420">
        <v>4440.7662057727475</v>
      </c>
      <c r="XO62" s="420">
        <v>5246.9040468601097</v>
      </c>
      <c r="XP62" s="420">
        <v>6207.8021467355038</v>
      </c>
      <c r="XQ62" s="420">
        <v>7354.0358494180628</v>
      </c>
      <c r="XR62" s="420">
        <v>8722.3266931556846</v>
      </c>
      <c r="XS62" s="420">
        <v>10356.79143519056</v>
      </c>
      <c r="XT62" s="420">
        <v>12310.446684373028</v>
      </c>
      <c r="XU62" s="420">
        <v>14647.021688424516</v>
      </c>
      <c r="XV62" s="420">
        <v>17443.142656863118</v>
      </c>
      <c r="XW62" s="420">
        <v>20790.96507291156</v>
      </c>
      <c r="XX62" s="420">
        <v>24801.346221024105</v>
      </c>
      <c r="XY62" s="420">
        <v>29607.669189728604</v>
      </c>
      <c r="XZ62" s="420"/>
      <c r="YA62" s="420">
        <v>4.5120359193396897</v>
      </c>
      <c r="YB62" s="420">
        <v>4.5120359193396897</v>
      </c>
      <c r="YC62" s="420">
        <v>4.5120359193396897</v>
      </c>
      <c r="YD62" s="420">
        <v>4.5120359193396897</v>
      </c>
      <c r="YE62" s="420">
        <v>4.5120359193396897</v>
      </c>
      <c r="YF62" s="420">
        <v>4.5120359193396897</v>
      </c>
      <c r="YG62" s="420">
        <v>4.5120359193396897</v>
      </c>
      <c r="YH62" s="420">
        <v>4.5120359193396897</v>
      </c>
      <c r="YI62" s="420">
        <v>4.5120359193396897</v>
      </c>
      <c r="YJ62" s="420">
        <v>4.5120359193396897</v>
      </c>
      <c r="YK62" s="420">
        <v>4.5120359193396897</v>
      </c>
      <c r="YL62" s="420">
        <v>4.5120359193396897</v>
      </c>
      <c r="YM62" s="420">
        <v>4.5120359193396897</v>
      </c>
      <c r="YN62" s="420">
        <v>4.5120359193396897</v>
      </c>
      <c r="YO62" s="420">
        <v>4.5120359193396897</v>
      </c>
      <c r="YP62" s="420">
        <v>4.5120359193396897</v>
      </c>
      <c r="YQ62" s="420">
        <v>4.5120359193396897</v>
      </c>
      <c r="YR62" s="420">
        <v>5.4006241999981341</v>
      </c>
      <c r="YS62" s="420">
        <v>7.1588473812814861</v>
      </c>
      <c r="YT62" s="420">
        <v>9.5723491215608973</v>
      </c>
      <c r="YU62" s="420">
        <v>12.900271726477634</v>
      </c>
      <c r="YV62" s="420">
        <v>17.507821825205706</v>
      </c>
      <c r="YW62" s="420">
        <v>23.910594342203726</v>
      </c>
      <c r="YX62" s="420">
        <v>32.837661352108626</v>
      </c>
      <c r="YY62" s="420">
        <v>45.321435460144819</v>
      </c>
      <c r="YZ62" s="420">
        <v>62.825753992819585</v>
      </c>
      <c r="ZA62" s="420">
        <v>87.4285463094281</v>
      </c>
      <c r="ZB62" s="420">
        <v>122.08248010895731</v>
      </c>
      <c r="ZC62" s="420">
        <v>170.9870475012298</v>
      </c>
      <c r="ZD62" s="420">
        <v>240.11995641721708</v>
      </c>
      <c r="ZE62" s="420"/>
      <c r="ZF62" s="420">
        <v>717.36944930454342</v>
      </c>
      <c r="ZG62" s="420">
        <v>717.36944930454342</v>
      </c>
      <c r="ZH62" s="420">
        <v>717.36944930454342</v>
      </c>
      <c r="ZI62" s="420">
        <v>717.36944930454342</v>
      </c>
      <c r="ZJ62" s="420">
        <v>717.36944930454342</v>
      </c>
      <c r="ZK62" s="420">
        <v>717.36944930454342</v>
      </c>
      <c r="ZL62" s="420">
        <v>717.36944930454342</v>
      </c>
      <c r="ZM62" s="420">
        <v>793.29240560330061</v>
      </c>
      <c r="ZN62" s="420">
        <v>917.81959152903244</v>
      </c>
      <c r="ZO62" s="420">
        <v>1064.5280536460557</v>
      </c>
      <c r="ZP62" s="420">
        <v>1237.6031359314347</v>
      </c>
      <c r="ZQ62" s="420">
        <v>1442.0473162730784</v>
      </c>
      <c r="ZR62" s="420">
        <v>1683.8431510238358</v>
      </c>
      <c r="ZS62" s="420">
        <v>1970.1491553426888</v>
      </c>
      <c r="ZT62" s="420">
        <v>2309.5353354870422</v>
      </c>
      <c r="ZU62" s="420">
        <v>2712.2664666620954</v>
      </c>
      <c r="ZV62" s="420">
        <v>3190.6428710438167</v>
      </c>
      <c r="ZW62" s="420">
        <v>3758.5218654090045</v>
      </c>
      <c r="ZX62" s="420">
        <v>4433.6073583914658</v>
      </c>
      <c r="ZY62" s="420">
        <v>5237.3316977385484</v>
      </c>
      <c r="ZZ62" s="420">
        <v>6194.9018750090263</v>
      </c>
      <c r="AAA62" s="420">
        <v>7336.5280275928571</v>
      </c>
      <c r="AAB62" s="420">
        <v>8698.4160988134809</v>
      </c>
      <c r="AAC62" s="420">
        <v>10323.953773838452</v>
      </c>
      <c r="AAD62" s="420">
        <v>12265.125248912884</v>
      </c>
      <c r="AAE62" s="420">
        <v>14584.195934431697</v>
      </c>
      <c r="AAF62" s="420">
        <v>17355.71411055369</v>
      </c>
      <c r="AAG62" s="420">
        <v>20668.882592802602</v>
      </c>
      <c r="AAH62" s="420">
        <v>24630.359173522877</v>
      </c>
      <c r="AAI62" s="420">
        <v>29367.549233311387</v>
      </c>
      <c r="AAJ62" s="420"/>
      <c r="AAK62" s="420">
        <v>747.40628456862919</v>
      </c>
      <c r="AAL62" s="420">
        <v>747.40628456862919</v>
      </c>
      <c r="AAM62" s="420">
        <v>747.40628456862919</v>
      </c>
      <c r="AAN62" s="420">
        <v>747.40628456862919</v>
      </c>
      <c r="AAO62" s="420">
        <v>747.40628456862919</v>
      </c>
      <c r="AAP62" s="420">
        <v>747.40628456862919</v>
      </c>
      <c r="AAQ62" s="420">
        <v>747.40628456862919</v>
      </c>
      <c r="AAR62" s="420">
        <v>829.78013927351412</v>
      </c>
      <c r="AAS62" s="420">
        <v>964.88794882573961</v>
      </c>
      <c r="AAT62" s="420">
        <v>1124.0616972089097</v>
      </c>
      <c r="AAU62" s="420">
        <v>1311.8423419076091</v>
      </c>
      <c r="AAV62" s="420">
        <v>1533.6574032238861</v>
      </c>
      <c r="AAW62" s="420">
        <v>1795.9977536394999</v>
      </c>
      <c r="AAX62" s="420">
        <v>2106.6301413997139</v>
      </c>
      <c r="AAY62" s="420">
        <v>2474.8527351307553</v>
      </c>
      <c r="AAZ62" s="420">
        <v>2911.8024707812733</v>
      </c>
      <c r="ABA62" s="420">
        <v>3430.8247843187437</v>
      </c>
      <c r="ABB62" s="420">
        <v>4040.8659931567277</v>
      </c>
      <c r="ABC62" s="420">
        <v>4761.2641071368416</v>
      </c>
      <c r="ABD62" s="420">
        <v>5616.7412239416199</v>
      </c>
      <c r="ABE62" s="420">
        <v>6632.8704975396931</v>
      </c>
      <c r="ABF62" s="420">
        <v>7839.9265982112265</v>
      </c>
      <c r="ABG62" s="420">
        <v>9273.659017580585</v>
      </c>
      <c r="ABH62" s="420">
        <v>10976.146498679325</v>
      </c>
      <c r="ABI62" s="420">
        <v>12996.716289494383</v>
      </c>
      <c r="ABJ62" s="420">
        <v>15392.894385332409</v>
      </c>
      <c r="ABK62" s="420">
        <v>18231.325662871765</v>
      </c>
      <c r="ABL62" s="420">
        <v>21588.561168220287</v>
      </c>
      <c r="ABM62" s="420">
        <v>25551.547052371108</v>
      </c>
      <c r="ABN62" s="420">
        <v>30217.555970484198</v>
      </c>
      <c r="ABQ62" s="344"/>
      <c r="ABR62" s="344"/>
      <c r="ABS62" s="344"/>
      <c r="ABT62" s="344"/>
      <c r="ABU62" s="344"/>
      <c r="ABV62" s="344"/>
      <c r="ABW62" s="344"/>
      <c r="ABX62" s="344"/>
      <c r="ABY62" s="344"/>
      <c r="ABZ62" s="344"/>
      <c r="ACA62" s="344"/>
    </row>
    <row r="63" spans="4:755" hidden="1" outlineLevel="1" x14ac:dyDescent="0.25">
      <c r="D63" s="431" t="b">
        <v>1</v>
      </c>
      <c r="E63" s="416"/>
      <c r="F63" s="417">
        <v>493</v>
      </c>
      <c r="G63" s="417">
        <v>22005271</v>
      </c>
      <c r="H63" s="417" t="s">
        <v>1756</v>
      </c>
      <c r="I63" s="417" t="s">
        <v>1787</v>
      </c>
      <c r="J63" s="417">
        <v>11</v>
      </c>
      <c r="K63" s="417" t="s">
        <v>1788</v>
      </c>
      <c r="L63" s="417" t="s">
        <v>300</v>
      </c>
      <c r="M63" s="417" t="s">
        <v>253</v>
      </c>
      <c r="N63" s="417" t="s">
        <v>301</v>
      </c>
      <c r="O63" s="417" t="s">
        <v>1760</v>
      </c>
      <c r="P63" s="417" t="s">
        <v>1761</v>
      </c>
      <c r="Q63" s="417" t="s">
        <v>302</v>
      </c>
      <c r="R63" s="417" t="s">
        <v>298</v>
      </c>
      <c r="S63" s="418"/>
      <c r="T63" s="417">
        <v>0.57433674535164059</v>
      </c>
      <c r="U63" s="417">
        <v>2190</v>
      </c>
      <c r="V63" s="418"/>
      <c r="W63" s="419">
        <v>9.9</v>
      </c>
      <c r="X63" s="417">
        <v>8.8018665792934641E-3</v>
      </c>
      <c r="Y63" s="417">
        <v>6.3307850367012759E-3</v>
      </c>
      <c r="Z63" s="417">
        <v>2.4710815425921882E-3</v>
      </c>
      <c r="AA63" s="420">
        <v>51.892197956299761</v>
      </c>
      <c r="AB63" s="420">
        <v>2025.8512117444084</v>
      </c>
      <c r="AC63" s="420">
        <v>2077.7434097007081</v>
      </c>
      <c r="AD63" s="420">
        <v>60.926455166027509</v>
      </c>
      <c r="AE63" s="420">
        <v>3.5849346687423278</v>
      </c>
      <c r="AF63" s="420">
        <v>7025.3707888582785</v>
      </c>
      <c r="AG63" s="418"/>
      <c r="AH63" s="419">
        <v>13.794599771382265</v>
      </c>
      <c r="AI63" s="417">
        <v>2.1906452910007958E-2</v>
      </c>
      <c r="AJ63" s="417">
        <v>1.5756322030163254E-2</v>
      </c>
      <c r="AK63" s="417">
        <v>6.1501308798447042E-3</v>
      </c>
      <c r="AL63" s="420">
        <v>129.15146812163357</v>
      </c>
      <c r="AM63" s="420">
        <v>5042.0230496522408</v>
      </c>
      <c r="AN63" s="420">
        <v>5171.174517773874</v>
      </c>
      <c r="AO63" s="420">
        <v>151.63630453205849</v>
      </c>
      <c r="AP63" s="420">
        <v>8.9223350295958177</v>
      </c>
      <c r="AQ63" s="420">
        <v>17485.036040369392</v>
      </c>
      <c r="AR63" s="418"/>
      <c r="AS63" s="417">
        <v>5.1679359468684138E-3</v>
      </c>
      <c r="AT63" s="421">
        <v>4.0659390574111693E-6</v>
      </c>
      <c r="AU63" s="417">
        <v>5.1638700078110028E-3</v>
      </c>
      <c r="AV63" s="420">
        <v>28.425883974257854</v>
      </c>
      <c r="AW63" s="420">
        <v>1.3011004983715742</v>
      </c>
      <c r="AX63" s="420">
        <v>29.726984472629429</v>
      </c>
      <c r="AY63" s="420">
        <v>14.692869058112674</v>
      </c>
      <c r="AZ63" s="420">
        <v>2.0677318317326265</v>
      </c>
      <c r="BA63" s="420">
        <v>4.5120359193396897</v>
      </c>
      <c r="BB63" s="418"/>
      <c r="BC63" s="420">
        <v>9167.6255883937556</v>
      </c>
      <c r="BD63" s="420">
        <v>22816.769197704922</v>
      </c>
      <c r="BE63" s="420">
        <v>50.99962128181442</v>
      </c>
      <c r="BF63" s="420">
        <v>22765.769576423107</v>
      </c>
      <c r="BG63" s="420"/>
      <c r="BH63" s="422">
        <v>3.3174243752227668E-2</v>
      </c>
      <c r="BI63" s="420"/>
      <c r="BJ63" s="423">
        <v>10.233933382094852</v>
      </c>
      <c r="BK63" s="423">
        <v>10.57913055243994</v>
      </c>
      <c r="BL63" s="423">
        <v>10.935971445874209</v>
      </c>
      <c r="BM63" s="423">
        <v>11.304848812683653</v>
      </c>
      <c r="BN63" s="423">
        <v>11.686168650874608</v>
      </c>
      <c r="BO63" s="423">
        <v>12.080350653027882</v>
      </c>
      <c r="BP63" s="423">
        <v>12.487828668225594</v>
      </c>
      <c r="BQ63" s="423">
        <v>12.909051179559093</v>
      </c>
      <c r="BR63" s="423">
        <v>13.344481797743509</v>
      </c>
      <c r="BS63" s="423">
        <v>13.794599771382265</v>
      </c>
      <c r="BT63" s="423">
        <v>14.25990051444313</v>
      </c>
      <c r="BU63" s="423">
        <v>14.740896151526377</v>
      </c>
      <c r="BV63" s="423">
        <v>15.238116081525186</v>
      </c>
      <c r="BW63" s="423">
        <v>15.752107560298688</v>
      </c>
      <c r="BX63" s="423">
        <v>16.283436302998933</v>
      </c>
      <c r="BY63" s="423">
        <v>16.832687106714747</v>
      </c>
      <c r="BZ63" s="423">
        <v>17.400464494117745</v>
      </c>
      <c r="CA63" s="423">
        <v>17.987393378818972</v>
      </c>
      <c r="CB63" s="423">
        <v>18.594119753168425</v>
      </c>
      <c r="CC63" s="423">
        <v>19.22131139925451</v>
      </c>
      <c r="CD63" s="423">
        <v>19.869658623885961</v>
      </c>
      <c r="CE63" s="423">
        <v>20.539875018365198</v>
      </c>
      <c r="CF63" s="423">
        <v>21.232698243889264</v>
      </c>
      <c r="CG63" s="423">
        <v>21.948890843442939</v>
      </c>
      <c r="CH63" s="423">
        <v>22.689241081077451</v>
      </c>
      <c r="CI63" s="423">
        <v>23.45456380949863</v>
      </c>
      <c r="CJ63" s="423">
        <v>24.245701366919381</v>
      </c>
      <c r="CK63" s="423">
        <v>25.063524504163539</v>
      </c>
      <c r="CL63" s="423">
        <v>25.908933343041575</v>
      </c>
      <c r="CM63" s="423">
        <v>26.782858367052885</v>
      </c>
      <c r="CN63" s="420"/>
      <c r="CO63" s="417">
        <v>9.6291576856485112E-3</v>
      </c>
      <c r="CP63" s="417">
        <v>1.0537659304862524E-2</v>
      </c>
      <c r="CQ63" s="417">
        <v>1.1535530373555246E-2</v>
      </c>
      <c r="CR63" s="417">
        <v>1.2631761299074154E-2</v>
      </c>
      <c r="CS63" s="417">
        <v>1.3836259469555547E-2</v>
      </c>
      <c r="CT63" s="417">
        <v>1.5159943610395354E-2</v>
      </c>
      <c r="CU63" s="417">
        <v>1.6614847905912264E-2</v>
      </c>
      <c r="CV63" s="417">
        <v>1.8214236900655448E-2</v>
      </c>
      <c r="CW63" s="417">
        <v>1.9972732300458148E-2</v>
      </c>
      <c r="CX63" s="417">
        <v>2.1906452910007958E-2</v>
      </c>
      <c r="CY63" s="417">
        <v>2.4033169072545338E-2</v>
      </c>
      <c r="CZ63" s="417">
        <v>2.6372473119586015E-2</v>
      </c>
      <c r="DA63" s="417">
        <v>2.8945967495693101E-2</v>
      </c>
      <c r="DB63" s="417">
        <v>3.1777472396852871E-2</v>
      </c>
      <c r="DC63" s="417">
        <v>3.4893254952645718E-2</v>
      </c>
      <c r="DD63" s="417">
        <v>3.8322282194044391E-2</v>
      </c>
      <c r="DE63" s="417">
        <v>4.2096500282402138E-2</v>
      </c>
      <c r="DF63" s="417">
        <v>4.6251142733325389E-2</v>
      </c>
      <c r="DG63" s="417">
        <v>5.0825070654204239E-2</v>
      </c>
      <c r="DH63" s="417">
        <v>5.586114832901775E-2</v>
      </c>
      <c r="DI63" s="417">
        <v>6.1406657831750103E-2</v>
      </c>
      <c r="DJ63" s="417">
        <v>6.7513756733780128E-2</v>
      </c>
      <c r="DK63" s="417">
        <v>7.4239983394738349E-2</v>
      </c>
      <c r="DL63" s="417">
        <v>8.1648814794752431E-2</v>
      </c>
      <c r="DM63" s="417">
        <v>8.981028238335019E-2</v>
      </c>
      <c r="DN63" s="417">
        <v>9.8801651991677217E-2</v>
      </c>
      <c r="DO63" s="417">
        <v>0.10870817448575759</v>
      </c>
      <c r="DP63" s="417">
        <v>0.11962391453551899</v>
      </c>
      <c r="DQ63" s="417">
        <v>0.13165266564411321</v>
      </c>
      <c r="DR63" s="417">
        <v>0.1449089604322939</v>
      </c>
      <c r="DS63" s="424"/>
      <c r="DT63" s="425">
        <v>6.9258181594970374E-3</v>
      </c>
      <c r="DU63" s="425">
        <v>7.5792623357890838E-3</v>
      </c>
      <c r="DV63" s="425">
        <v>8.2969859201363662E-3</v>
      </c>
      <c r="DW63" s="425">
        <v>9.0854553064334456E-3</v>
      </c>
      <c r="DX63" s="425">
        <v>9.9517964314348607E-3</v>
      </c>
      <c r="DY63" s="425">
        <v>1.0903862641102442E-2</v>
      </c>
      <c r="DZ63" s="425">
        <v>1.1950309580614009E-2</v>
      </c>
      <c r="EA63" s="425">
        <v>1.3100677837684026E-2</v>
      </c>
      <c r="EB63" s="425">
        <v>1.436548414483356E-2</v>
      </c>
      <c r="EC63" s="425">
        <v>1.5756322030163254E-2</v>
      </c>
      <c r="ED63" s="425">
        <v>1.7285972898852451E-2</v>
      </c>
      <c r="EE63" s="425">
        <v>1.8968528629944723E-2</v>
      </c>
      <c r="EF63" s="425">
        <v>2.0819526885998866E-2</v>
      </c>
      <c r="EG63" s="425">
        <v>2.2856100457993207E-2</v>
      </c>
      <c r="EH63" s="425">
        <v>2.5097142105708261E-2</v>
      </c>
      <c r="EI63" s="425">
        <v>2.7563486506037727E-2</v>
      </c>
      <c r="EJ63" s="425">
        <v>3.0278111089785956E-2</v>
      </c>
      <c r="EK63" s="425">
        <v>3.3266357733177036E-2</v>
      </c>
      <c r="EL63" s="425">
        <v>3.6556177475340727E-2</v>
      </c>
      <c r="EM63" s="425">
        <v>4.017840065949773E-2</v>
      </c>
      <c r="EN63" s="425">
        <v>4.4167035145661566E-2</v>
      </c>
      <c r="EO63" s="425">
        <v>4.8559595518887604E-2</v>
      </c>
      <c r="EP63" s="425">
        <v>5.3397466522162158E-2</v>
      </c>
      <c r="EQ63" s="425">
        <v>5.8726304279938933E-2</v>
      </c>
      <c r="ER63" s="425">
        <v>6.4596479250435268E-2</v>
      </c>
      <c r="ES63" s="425">
        <v>7.1063565255778532E-2</v>
      </c>
      <c r="ET63" s="425">
        <v>7.8188879392987645E-2</v>
      </c>
      <c r="EU63" s="425">
        <v>8.6040078130096523E-2</v>
      </c>
      <c r="EV63" s="425">
        <v>9.4691815445411179E-2</v>
      </c>
      <c r="EW63" s="425">
        <v>0.10422646947942521</v>
      </c>
      <c r="EX63" s="420"/>
      <c r="EY63" s="420">
        <v>10029.294536377287</v>
      </c>
      <c r="EZ63" s="420">
        <v>10975.548676493103</v>
      </c>
      <c r="FA63" s="420">
        <v>12014.885987602362</v>
      </c>
      <c r="FB63" s="420">
        <v>13156.670470818468</v>
      </c>
      <c r="FC63" s="420">
        <v>14411.22121291399</v>
      </c>
      <c r="FD63" s="420">
        <v>15789.910663747325</v>
      </c>
      <c r="FE63" s="420">
        <v>17305.273084670927</v>
      </c>
      <c r="FF63" s="420">
        <v>18971.124224529911</v>
      </c>
      <c r="FG63" s="420">
        <v>20802.693389896445</v>
      </c>
      <c r="FH63" s="420">
        <v>22816.769197704925</v>
      </c>
      <c r="FI63" s="420">
        <v>25031.860432647693</v>
      </c>
      <c r="FJ63" s="420">
        <v>27468.373579885661</v>
      </c>
      <c r="FK63" s="420">
        <v>30148.808767291139</v>
      </c>
      <c r="FL63" s="420">
        <v>33097.976032175917</v>
      </c>
      <c r="FM63" s="420">
        <v>36343.234027060207</v>
      </c>
      <c r="FN63" s="420">
        <v>39914.753499475199</v>
      </c>
      <c r="FO63" s="420">
        <v>43845.808124229996</v>
      </c>
      <c r="FP63" s="420">
        <v>48173.095535438377</v>
      </c>
      <c r="FQ63" s="420">
        <v>52937.091702520032</v>
      </c>
      <c r="FR63" s="420">
        <v>58182.442122324181</v>
      </c>
      <c r="FS63" s="420">
        <v>63958.393661686299</v>
      </c>
      <c r="FT63" s="420">
        <v>70319.271284713948</v>
      </c>
      <c r="FU63" s="420">
        <v>77325.004340859217</v>
      </c>
      <c r="FV63" s="420">
        <v>85041.707577721681</v>
      </c>
      <c r="FW63" s="420">
        <v>93542.322581372457</v>
      </c>
      <c r="FX63" s="420">
        <v>102907.32594212798</v>
      </c>
      <c r="FY63" s="420">
        <v>113225.51110098766</v>
      </c>
      <c r="FZ63" s="420">
        <v>124594.85155791593</v>
      </c>
      <c r="GA63" s="420">
        <v>137123.45392494058</v>
      </c>
      <c r="GB63" s="420">
        <v>150930.61019260227</v>
      </c>
      <c r="GC63" s="420"/>
      <c r="GD63" s="420">
        <v>36.798978760334158</v>
      </c>
      <c r="GE63" s="420">
        <v>36.798978760334158</v>
      </c>
      <c r="GF63" s="420">
        <v>36.798978760334158</v>
      </c>
      <c r="GG63" s="420">
        <v>36.798978760334158</v>
      </c>
      <c r="GH63" s="420">
        <v>36.798978760334158</v>
      </c>
      <c r="GI63" s="420">
        <v>36.798978760334158</v>
      </c>
      <c r="GJ63" s="420">
        <v>36.798978760334158</v>
      </c>
      <c r="GK63" s="420">
        <v>36.798978760334158</v>
      </c>
      <c r="GL63" s="420">
        <v>36.798978760334158</v>
      </c>
      <c r="GM63" s="420">
        <v>36.798978760334158</v>
      </c>
      <c r="GN63" s="420">
        <v>36.798978760334158</v>
      </c>
      <c r="GO63" s="420">
        <v>36.798978760334158</v>
      </c>
      <c r="GP63" s="420">
        <v>36.798978760334158</v>
      </c>
      <c r="GQ63" s="420">
        <v>36.798978760334158</v>
      </c>
      <c r="GR63" s="420">
        <v>36.798978760334158</v>
      </c>
      <c r="GS63" s="420">
        <v>36.798978760334158</v>
      </c>
      <c r="GT63" s="420">
        <v>36.798978760334158</v>
      </c>
      <c r="GU63" s="420">
        <v>44.046071170763661</v>
      </c>
      <c r="GV63" s="420">
        <v>58.385677206843674</v>
      </c>
      <c r="GW63" s="420">
        <v>78.069562899750366</v>
      </c>
      <c r="GX63" s="420">
        <v>105.21122476672612</v>
      </c>
      <c r="GY63" s="420">
        <v>142.78919206382221</v>
      </c>
      <c r="GZ63" s="420">
        <v>195.00852144689648</v>
      </c>
      <c r="HA63" s="420">
        <v>267.81533308629616</v>
      </c>
      <c r="HB63" s="420">
        <v>369.62971277271987</v>
      </c>
      <c r="HC63" s="420">
        <v>512.39033290366274</v>
      </c>
      <c r="HD63" s="420">
        <v>713.0442390534796</v>
      </c>
      <c r="HE63" s="420">
        <v>995.67261272953067</v>
      </c>
      <c r="HF63" s="420">
        <v>1394.5254075483565</v>
      </c>
      <c r="HG63" s="420">
        <v>1958.3552378773302</v>
      </c>
      <c r="HH63" s="420"/>
      <c r="HI63" s="420">
        <v>56.76956725879019</v>
      </c>
      <c r="HJ63" s="420">
        <v>62.125720461427882</v>
      </c>
      <c r="HK63" s="420">
        <v>68.008759310628861</v>
      </c>
      <c r="HL63" s="420">
        <v>74.471687563446253</v>
      </c>
      <c r="HM63" s="420">
        <v>81.572915119844694</v>
      </c>
      <c r="HN63" s="420">
        <v>89.376814309780798</v>
      </c>
      <c r="HO63" s="420">
        <v>97.954333751855174</v>
      </c>
      <c r="HP63" s="420">
        <v>107.3836757643312</v>
      </c>
      <c r="HQ63" s="420">
        <v>117.75104393217828</v>
      </c>
      <c r="HR63" s="420">
        <v>129.15146812163357</v>
      </c>
      <c r="HS63" s="420">
        <v>141.68971499336823</v>
      </c>
      <c r="HT63" s="420">
        <v>155.48129290419269</v>
      </c>
      <c r="HU63" s="420">
        <v>170.65356101361147</v>
      </c>
      <c r="HV63" s="420">
        <v>187.34695343458708</v>
      </c>
      <c r="HW63" s="420">
        <v>205.71633039769102</v>
      </c>
      <c r="HX63" s="420">
        <v>225.93246964556494</v>
      </c>
      <c r="HY63" s="420">
        <v>248.18371265259407</v>
      </c>
      <c r="HZ63" s="420">
        <v>272.67778178653703</v>
      </c>
      <c r="IA63" s="420">
        <v>299.64378620956074</v>
      </c>
      <c r="IB63" s="420">
        <v>329.33443617232138</v>
      </c>
      <c r="IC63" s="420">
        <v>362.02848740473945</v>
      </c>
      <c r="ID63" s="420">
        <v>398.03343957117892</v>
      </c>
      <c r="IE63" s="420">
        <v>437.68851525825016</v>
      </c>
      <c r="IF63" s="420">
        <v>481.36794872510484</v>
      </c>
      <c r="IG63" s="420">
        <v>529.48461669616552</v>
      </c>
      <c r="IH63" s="420">
        <v>582.49404684490298</v>
      </c>
      <c r="II63" s="420">
        <v>640.89884333781004</v>
      </c>
      <c r="IJ63" s="420">
        <v>705.25357291690761</v>
      </c>
      <c r="IK63" s="420">
        <v>776.17015953759892</v>
      </c>
      <c r="IL63" s="420">
        <v>854.32384059130038</v>
      </c>
      <c r="IM63" s="420"/>
      <c r="IN63" s="420">
        <v>14.212941987128927</v>
      </c>
      <c r="IO63" s="420">
        <v>14.212941987128927</v>
      </c>
      <c r="IP63" s="420">
        <v>14.212941987128927</v>
      </c>
      <c r="IQ63" s="420">
        <v>14.212941987128927</v>
      </c>
      <c r="IR63" s="420">
        <v>14.212941987128927</v>
      </c>
      <c r="IS63" s="420">
        <v>14.212941987128927</v>
      </c>
      <c r="IT63" s="420">
        <v>14.212941987128927</v>
      </c>
      <c r="IU63" s="420">
        <v>14.212941987128927</v>
      </c>
      <c r="IV63" s="420">
        <v>14.212941987128927</v>
      </c>
      <c r="IW63" s="420">
        <v>14.212941987128927</v>
      </c>
      <c r="IX63" s="420">
        <v>14.212941987128927</v>
      </c>
      <c r="IY63" s="420">
        <v>14.212941987128927</v>
      </c>
      <c r="IZ63" s="420">
        <v>14.212941987128927</v>
      </c>
      <c r="JA63" s="420">
        <v>14.212941987128927</v>
      </c>
      <c r="JB63" s="420">
        <v>14.212941987128927</v>
      </c>
      <c r="JC63" s="420">
        <v>14.212941987128927</v>
      </c>
      <c r="JD63" s="420">
        <v>14.212941987128927</v>
      </c>
      <c r="JE63" s="420">
        <v>17.012000751113533</v>
      </c>
      <c r="JF63" s="420">
        <v>22.550415010825947</v>
      </c>
      <c r="JG63" s="420">
        <v>30.152960919956481</v>
      </c>
      <c r="JH63" s="420">
        <v>40.635938397728552</v>
      </c>
      <c r="JI63" s="420">
        <v>55.14975066046334</v>
      </c>
      <c r="JJ63" s="420">
        <v>75.318525015919704</v>
      </c>
      <c r="JK63" s="420">
        <v>103.43884315947719</v>
      </c>
      <c r="JL63" s="420">
        <v>142.76281139683698</v>
      </c>
      <c r="JM63" s="420">
        <v>197.90152666343465</v>
      </c>
      <c r="JN63" s="420">
        <v>275.40047972330115</v>
      </c>
      <c r="JO63" s="420">
        <v>384.56059270187745</v>
      </c>
      <c r="JP63" s="420">
        <v>538.61029258851443</v>
      </c>
      <c r="JQ63" s="420">
        <v>756.37939757564641</v>
      </c>
      <c r="JR63" s="420"/>
      <c r="JS63" s="420">
        <v>42.556625271661261</v>
      </c>
      <c r="JT63" s="420">
        <v>47.912778474298953</v>
      </c>
      <c r="JU63" s="420">
        <v>53.795817323499932</v>
      </c>
      <c r="JV63" s="420">
        <v>60.258745576317324</v>
      </c>
      <c r="JW63" s="420">
        <v>67.359973132715766</v>
      </c>
      <c r="JX63" s="420">
        <v>75.163872322651869</v>
      </c>
      <c r="JY63" s="420">
        <v>83.741391764726245</v>
      </c>
      <c r="JZ63" s="420">
        <v>93.170733777202273</v>
      </c>
      <c r="KA63" s="420">
        <v>103.53810194504935</v>
      </c>
      <c r="KB63" s="420">
        <v>114.93852613450464</v>
      </c>
      <c r="KC63" s="420">
        <v>127.4767730062393</v>
      </c>
      <c r="KD63" s="420">
        <v>141.26835091706377</v>
      </c>
      <c r="KE63" s="420">
        <v>156.44061902648255</v>
      </c>
      <c r="KF63" s="420">
        <v>173.13401144745816</v>
      </c>
      <c r="KG63" s="420">
        <v>191.50338841056211</v>
      </c>
      <c r="KH63" s="420">
        <v>211.71952765843602</v>
      </c>
      <c r="KI63" s="420">
        <v>233.97077066546515</v>
      </c>
      <c r="KJ63" s="420">
        <v>255.66578103542349</v>
      </c>
      <c r="KK63" s="420">
        <v>277.09337119873481</v>
      </c>
      <c r="KL63" s="420">
        <v>299.18147525236492</v>
      </c>
      <c r="KM63" s="420">
        <v>321.39254900701087</v>
      </c>
      <c r="KN63" s="420">
        <v>342.88368891071559</v>
      </c>
      <c r="KO63" s="420">
        <v>362.36999024233046</v>
      </c>
      <c r="KP63" s="420">
        <v>377.92910556562765</v>
      </c>
      <c r="KQ63" s="420">
        <v>386.72180529932854</v>
      </c>
      <c r="KR63" s="420">
        <v>384.59252018146833</v>
      </c>
      <c r="KS63" s="420">
        <v>365.49836361450889</v>
      </c>
      <c r="KT63" s="420">
        <v>320.69298021503016</v>
      </c>
      <c r="KU63" s="420">
        <v>237.55986694908449</v>
      </c>
      <c r="KV63" s="420">
        <v>97.944443015653974</v>
      </c>
      <c r="KW63" s="420"/>
      <c r="KX63" s="420">
        <v>2216.2618110390517</v>
      </c>
      <c r="KY63" s="420">
        <v>2425.3639474525066</v>
      </c>
      <c r="KZ63" s="420">
        <v>2655.0354944436372</v>
      </c>
      <c r="LA63" s="420">
        <v>2907.3456980587025</v>
      </c>
      <c r="LB63" s="420">
        <v>3184.5748580591553</v>
      </c>
      <c r="LC63" s="420">
        <v>3489.2360451527816</v>
      </c>
      <c r="LD63" s="420">
        <v>3824.099065796483</v>
      </c>
      <c r="LE63" s="420">
        <v>4192.2169080588883</v>
      </c>
      <c r="LF63" s="420">
        <v>4596.9549263467388</v>
      </c>
      <c r="LG63" s="420">
        <v>5042.0230496522408</v>
      </c>
      <c r="LH63" s="420">
        <v>5531.5113276327847</v>
      </c>
      <c r="LI63" s="420">
        <v>6069.9291615823113</v>
      </c>
      <c r="LJ63" s="420">
        <v>6662.2486035196371</v>
      </c>
      <c r="LK63" s="420">
        <v>7313.9521465578264</v>
      </c>
      <c r="LL63" s="420">
        <v>8031.0854738266435</v>
      </c>
      <c r="LM63" s="420">
        <v>8820.315681932072</v>
      </c>
      <c r="LN63" s="420">
        <v>9688.9955487315056</v>
      </c>
      <c r="LO63" s="420">
        <v>10645.234474616651</v>
      </c>
      <c r="LP63" s="420">
        <v>11697.976792109033</v>
      </c>
      <c r="LQ63" s="420">
        <v>12857.088211039274</v>
      </c>
      <c r="LR63" s="420">
        <v>14133.451246611701</v>
      </c>
      <c r="LS63" s="420">
        <v>15539.070566044033</v>
      </c>
      <c r="LT63" s="420">
        <v>17087.189287091889</v>
      </c>
      <c r="LU63" s="420">
        <v>18792.41736958046</v>
      </c>
      <c r="LV63" s="420">
        <v>20670.873360139285</v>
      </c>
      <c r="LW63" s="420">
        <v>22740.34088184913</v>
      </c>
      <c r="LX63" s="420">
        <v>25020.441405756046</v>
      </c>
      <c r="LY63" s="420">
        <v>27532.825001630888</v>
      </c>
      <c r="LZ63" s="420">
        <v>30301.380942531578</v>
      </c>
      <c r="MA63" s="420">
        <v>33352.470233416068</v>
      </c>
      <c r="MB63" s="420"/>
      <c r="MC63" s="426">
        <v>1.3011004983715742</v>
      </c>
      <c r="MD63" s="426">
        <v>1.3011004983715742</v>
      </c>
      <c r="ME63" s="426">
        <v>1.3011004983715742</v>
      </c>
      <c r="MF63" s="426">
        <v>1.3011004983715742</v>
      </c>
      <c r="MG63" s="426">
        <v>1.3011004983715742</v>
      </c>
      <c r="MH63" s="426">
        <v>1.3011004983715742</v>
      </c>
      <c r="MI63" s="426">
        <v>1.3011004983715742</v>
      </c>
      <c r="MJ63" s="426">
        <v>1.3011004983715742</v>
      </c>
      <c r="MK63" s="426">
        <v>1.3011004983715742</v>
      </c>
      <c r="ML63" s="426">
        <v>1.3011004983715742</v>
      </c>
      <c r="MM63" s="426">
        <v>1.3011004983715742</v>
      </c>
      <c r="MN63" s="426">
        <v>1.3011004983715742</v>
      </c>
      <c r="MO63" s="426">
        <v>1.3011004983715742</v>
      </c>
      <c r="MP63" s="426">
        <v>1.3011004983715742</v>
      </c>
      <c r="MQ63" s="426">
        <v>1.3011004983715742</v>
      </c>
      <c r="MR63" s="426">
        <v>1.3011004983715742</v>
      </c>
      <c r="MS63" s="426">
        <v>1.3011004983715742</v>
      </c>
      <c r="MT63" s="426">
        <v>1.5573357490388688</v>
      </c>
      <c r="MU63" s="426">
        <v>2.0643408124540121</v>
      </c>
      <c r="MV63" s="426">
        <v>2.7603034273876617</v>
      </c>
      <c r="MW63" s="426">
        <v>3.719950433130661</v>
      </c>
      <c r="MX63" s="426">
        <v>5.0485936081620348</v>
      </c>
      <c r="MY63" s="426">
        <v>6.8949110271166889</v>
      </c>
      <c r="MZ63" s="426">
        <v>9.4691395002985903</v>
      </c>
      <c r="NA63" s="426">
        <v>13.068987773647677</v>
      </c>
      <c r="NB63" s="426">
        <v>18.1165711647504</v>
      </c>
      <c r="NC63" s="426">
        <v>25.211085906369799</v>
      </c>
      <c r="ND63" s="426">
        <v>35.203969682813984</v>
      </c>
      <c r="NE63" s="426">
        <v>49.30619717927501</v>
      </c>
      <c r="NF63" s="426">
        <v>69.241513265506697</v>
      </c>
      <c r="NG63" s="420"/>
      <c r="NH63" s="420">
        <v>2214.9607105406803</v>
      </c>
      <c r="NI63" s="420">
        <v>2424.0628469541352</v>
      </c>
      <c r="NJ63" s="420">
        <v>2653.7343939452658</v>
      </c>
      <c r="NK63" s="420">
        <v>2906.0445975603311</v>
      </c>
      <c r="NL63" s="420">
        <v>3183.2737575607839</v>
      </c>
      <c r="NM63" s="420">
        <v>3487.9349446544102</v>
      </c>
      <c r="NN63" s="420">
        <v>3822.7979652981116</v>
      </c>
      <c r="NO63" s="420">
        <v>4190.9158075605164</v>
      </c>
      <c r="NP63" s="420">
        <v>4595.653825848367</v>
      </c>
      <c r="NQ63" s="420">
        <v>5040.721949153869</v>
      </c>
      <c r="NR63" s="420">
        <v>5530.2102271344129</v>
      </c>
      <c r="NS63" s="420">
        <v>6068.6280610839394</v>
      </c>
      <c r="NT63" s="420">
        <v>6660.9475030212652</v>
      </c>
      <c r="NU63" s="420">
        <v>7312.6510460594545</v>
      </c>
      <c r="NV63" s="420">
        <v>8029.7843733282716</v>
      </c>
      <c r="NW63" s="420">
        <v>8819.0145814337011</v>
      </c>
      <c r="NX63" s="420">
        <v>9687.6944482331346</v>
      </c>
      <c r="NY63" s="420">
        <v>10643.677138867612</v>
      </c>
      <c r="NZ63" s="420">
        <v>11695.912451296579</v>
      </c>
      <c r="OA63" s="420">
        <v>12854.327907611887</v>
      </c>
      <c r="OB63" s="420">
        <v>14129.73129617857</v>
      </c>
      <c r="OC63" s="420">
        <v>15534.02197243587</v>
      </c>
      <c r="OD63" s="420">
        <v>17080.294376064772</v>
      </c>
      <c r="OE63" s="420">
        <v>18782.948230080161</v>
      </c>
      <c r="OF63" s="420">
        <v>20657.804372365637</v>
      </c>
      <c r="OG63" s="420">
        <v>22722.224310684378</v>
      </c>
      <c r="OH63" s="420">
        <v>24995.230319849677</v>
      </c>
      <c r="OI63" s="420">
        <v>27497.621031948074</v>
      </c>
      <c r="OJ63" s="420">
        <v>30252.074745352304</v>
      </c>
      <c r="OK63" s="420">
        <v>33283.228720150561</v>
      </c>
      <c r="OL63" s="420"/>
      <c r="OM63" s="420">
        <v>2257.5173358123416</v>
      </c>
      <c r="ON63" s="420">
        <v>2471.9756254284343</v>
      </c>
      <c r="OO63" s="420">
        <v>2707.5302112687659</v>
      </c>
      <c r="OP63" s="420">
        <v>2966.3033431366484</v>
      </c>
      <c r="OQ63" s="420">
        <v>3250.6337306934997</v>
      </c>
      <c r="OR63" s="420">
        <v>3563.0988169770621</v>
      </c>
      <c r="OS63" s="420">
        <v>3906.539357062838</v>
      </c>
      <c r="OT63" s="420">
        <v>4284.0865413377187</v>
      </c>
      <c r="OU63" s="420">
        <v>4699.1919277934167</v>
      </c>
      <c r="OV63" s="420">
        <v>5155.6604752883741</v>
      </c>
      <c r="OW63" s="420">
        <v>5657.6870001406523</v>
      </c>
      <c r="OX63" s="420">
        <v>6209.8964120010032</v>
      </c>
      <c r="OY63" s="420">
        <v>6817.3881220477479</v>
      </c>
      <c r="OZ63" s="420">
        <v>7485.7850575069124</v>
      </c>
      <c r="PA63" s="420">
        <v>8221.2877617388331</v>
      </c>
      <c r="PB63" s="420">
        <v>9030.7341090921364</v>
      </c>
      <c r="PC63" s="420">
        <v>9921.6652188985991</v>
      </c>
      <c r="PD63" s="420">
        <v>10899.342919903034</v>
      </c>
      <c r="PE63" s="420">
        <v>11973.005822495314</v>
      </c>
      <c r="PF63" s="420">
        <v>13153.509382864251</v>
      </c>
      <c r="PG63" s="420">
        <v>14451.123845185581</v>
      </c>
      <c r="PH63" s="420">
        <v>15876.905661346585</v>
      </c>
      <c r="PI63" s="420">
        <v>17442.664366307101</v>
      </c>
      <c r="PJ63" s="420">
        <v>19160.87733564579</v>
      </c>
      <c r="PK63" s="420">
        <v>21044.526177664968</v>
      </c>
      <c r="PL63" s="420">
        <v>23106.816830865846</v>
      </c>
      <c r="PM63" s="420">
        <v>25360.728683464185</v>
      </c>
      <c r="PN63" s="420">
        <v>27818.314012163104</v>
      </c>
      <c r="PO63" s="420">
        <v>30489.634612301386</v>
      </c>
      <c r="PP63" s="420">
        <v>33381.173163166211</v>
      </c>
      <c r="PQ63" s="420"/>
      <c r="PR63" s="420">
        <v>66.652958067033808</v>
      </c>
      <c r="PS63" s="420">
        <v>72.941599535597049</v>
      </c>
      <c r="PT63" s="420">
        <v>79.848855670472886</v>
      </c>
      <c r="PU63" s="420">
        <v>87.43695800462595</v>
      </c>
      <c r="PV63" s="420">
        <v>95.774485405238551</v>
      </c>
      <c r="PW63" s="420">
        <v>104.9370172085022</v>
      </c>
      <c r="PX63" s="420">
        <v>115.0078539489958</v>
      </c>
      <c r="PY63" s="420">
        <v>126.07881270568708</v>
      </c>
      <c r="PZ63" s="420">
        <v>138.25110481788423</v>
      </c>
      <c r="QA63" s="420">
        <v>151.63630453205849</v>
      </c>
      <c r="QB63" s="420">
        <v>166.35741803229314</v>
      </c>
      <c r="QC63" s="420">
        <v>182.5500632919956</v>
      </c>
      <c r="QD63" s="420">
        <v>200.36377227217616</v>
      </c>
      <c r="QE63" s="420">
        <v>219.96342819274454</v>
      </c>
      <c r="QF63" s="420">
        <v>241.53085192979464</v>
      </c>
      <c r="QG63" s="420">
        <v>265.26655305683124</v>
      </c>
      <c r="QH63" s="420">
        <v>291.39166266575165</v>
      </c>
      <c r="QI63" s="420">
        <v>320.15006689020817</v>
      </c>
      <c r="QJ63" s="420">
        <v>351.81076202726609</v>
      </c>
      <c r="QK63" s="420">
        <v>386.67045433264298</v>
      </c>
      <c r="QL63" s="420">
        <v>425.05642997170156</v>
      </c>
      <c r="QM63" s="420">
        <v>467.32972326659939</v>
      </c>
      <c r="QN63" s="420">
        <v>513.88861431585497</v>
      </c>
      <c r="QO63" s="420">
        <v>565.17249030501512</v>
      </c>
      <c r="QP63" s="420">
        <v>621.66610840818805</v>
      </c>
      <c r="QQ63" s="420">
        <v>683.90430213537491</v>
      </c>
      <c r="QR63" s="420">
        <v>752.47717734876824</v>
      </c>
      <c r="QS63" s="420">
        <v>828.03584899579755</v>
      </c>
      <c r="QT63" s="420">
        <v>911.29877493529864</v>
      </c>
      <c r="QU63" s="420">
        <v>1003.0587491184742</v>
      </c>
      <c r="QV63" s="424"/>
      <c r="QW63" s="420">
        <v>14.692869058112674</v>
      </c>
      <c r="QX63" s="420">
        <v>14.692869058112674</v>
      </c>
      <c r="QY63" s="420">
        <v>14.692869058112674</v>
      </c>
      <c r="QZ63" s="420">
        <v>14.692869058112674</v>
      </c>
      <c r="RA63" s="420">
        <v>14.692869058112674</v>
      </c>
      <c r="RB63" s="420">
        <v>14.692869058112674</v>
      </c>
      <c r="RC63" s="420">
        <v>14.692869058112674</v>
      </c>
      <c r="RD63" s="420">
        <v>14.692869058112674</v>
      </c>
      <c r="RE63" s="420">
        <v>14.692869058112674</v>
      </c>
      <c r="RF63" s="420">
        <v>14.692869058112674</v>
      </c>
      <c r="RG63" s="420">
        <v>14.692869058112674</v>
      </c>
      <c r="RH63" s="420">
        <v>14.692869058112674</v>
      </c>
      <c r="RI63" s="420">
        <v>14.692869058112674</v>
      </c>
      <c r="RJ63" s="420">
        <v>14.692869058112674</v>
      </c>
      <c r="RK63" s="420">
        <v>14.692869058112674</v>
      </c>
      <c r="RL63" s="420">
        <v>14.692869058112674</v>
      </c>
      <c r="RM63" s="420">
        <v>14.692869058112674</v>
      </c>
      <c r="RN63" s="420">
        <v>17.586443375268967</v>
      </c>
      <c r="RO63" s="420">
        <v>23.311872746698956</v>
      </c>
      <c r="RP63" s="420">
        <v>31.171133106186968</v>
      </c>
      <c r="RQ63" s="420">
        <v>42.008088295304923</v>
      </c>
      <c r="RR63" s="420">
        <v>57.011987087230509</v>
      </c>
      <c r="RS63" s="420">
        <v>77.861798543275356</v>
      </c>
      <c r="RT63" s="420">
        <v>106.93165281622744</v>
      </c>
      <c r="RU63" s="420">
        <v>147.58346977855248</v>
      </c>
      <c r="RV63" s="420">
        <v>204.58404884081392</v>
      </c>
      <c r="RW63" s="420">
        <v>284.69990173605657</v>
      </c>
      <c r="RX63" s="420">
        <v>397.54601394952084</v>
      </c>
      <c r="RY63" s="420">
        <v>556.79749551650741</v>
      </c>
      <c r="RZ63" s="420">
        <v>781.91998932362276</v>
      </c>
      <c r="SA63" s="420"/>
      <c r="SB63" s="420">
        <v>51.96008900892113</v>
      </c>
      <c r="SC63" s="420">
        <v>58.248730477484372</v>
      </c>
      <c r="SD63" s="420">
        <v>65.155986612360209</v>
      </c>
      <c r="SE63" s="420">
        <v>72.744088946513273</v>
      </c>
      <c r="SF63" s="420">
        <v>81.081616347125873</v>
      </c>
      <c r="SG63" s="420">
        <v>90.24414815038952</v>
      </c>
      <c r="SH63" s="420">
        <v>100.31498489088312</v>
      </c>
      <c r="SI63" s="420">
        <v>111.38594364757441</v>
      </c>
      <c r="SJ63" s="420">
        <v>123.55823575977155</v>
      </c>
      <c r="SK63" s="420">
        <v>136.94343547394581</v>
      </c>
      <c r="SL63" s="420">
        <v>151.66454897418046</v>
      </c>
      <c r="SM63" s="420">
        <v>167.85719423388292</v>
      </c>
      <c r="SN63" s="420">
        <v>185.67090321406349</v>
      </c>
      <c r="SO63" s="420">
        <v>205.27055913463187</v>
      </c>
      <c r="SP63" s="420">
        <v>226.83798287168196</v>
      </c>
      <c r="SQ63" s="420">
        <v>250.57368399871856</v>
      </c>
      <c r="SR63" s="420">
        <v>276.698793607639</v>
      </c>
      <c r="SS63" s="420">
        <v>302.5636235149392</v>
      </c>
      <c r="ST63" s="420">
        <v>328.49888928056714</v>
      </c>
      <c r="SU63" s="420">
        <v>355.499321226456</v>
      </c>
      <c r="SV63" s="420">
        <v>383.04834167639666</v>
      </c>
      <c r="SW63" s="420">
        <v>410.31773617936886</v>
      </c>
      <c r="SX63" s="420">
        <v>436.0268157725796</v>
      </c>
      <c r="SY63" s="420">
        <v>458.24083748878769</v>
      </c>
      <c r="SZ63" s="420">
        <v>474.08263862963554</v>
      </c>
      <c r="TA63" s="420">
        <v>479.32025329456098</v>
      </c>
      <c r="TB63" s="420">
        <v>467.77727561271166</v>
      </c>
      <c r="TC63" s="420">
        <v>430.48983504627671</v>
      </c>
      <c r="TD63" s="420">
        <v>354.50127941879123</v>
      </c>
      <c r="TE63" s="420">
        <v>221.13875979485147</v>
      </c>
      <c r="TF63" s="420"/>
      <c r="TG63" s="420">
        <v>3.9218841716229398</v>
      </c>
      <c r="TH63" s="420">
        <v>4.2919101112333866</v>
      </c>
      <c r="TI63" s="420">
        <v>4.6983355616608176</v>
      </c>
      <c r="TJ63" s="420">
        <v>5.1448222488239042</v>
      </c>
      <c r="TK63" s="420">
        <v>5.635405378083524</v>
      </c>
      <c r="TL63" s="420">
        <v>6.1745320649302062</v>
      </c>
      <c r="TM63" s="420">
        <v>6.7671037429616376</v>
      </c>
      <c r="TN63" s="420">
        <v>7.4185229623290851</v>
      </c>
      <c r="TO63" s="420">
        <v>8.1347450348616412</v>
      </c>
      <c r="TP63" s="420">
        <v>8.9223350295958177</v>
      </c>
      <c r="TQ63" s="420">
        <v>9.7885306749139147</v>
      </c>
      <c r="TR63" s="420">
        <v>10.741311781445813</v>
      </c>
      <c r="TS63" s="420">
        <v>11.789476863886799</v>
      </c>
      <c r="TT63" s="420">
        <v>12.942727710560767</v>
      </c>
      <c r="TU63" s="420">
        <v>14.211762727610637</v>
      </c>
      <c r="TV63" s="420">
        <v>15.608379970897539</v>
      </c>
      <c r="TW63" s="420">
        <v>17.145590873886956</v>
      </c>
      <c r="TX63" s="420">
        <v>18.837745784935258</v>
      </c>
      <c r="TY63" s="420">
        <v>20.700672543500524</v>
      </c>
      <c r="TZ63" s="420">
        <v>22.751829453034983</v>
      </c>
      <c r="UA63" s="420">
        <v>25.010474149939835</v>
      </c>
      <c r="UB63" s="420">
        <v>27.497850024374305</v>
      </c>
      <c r="UC63" s="420">
        <v>30.237392021456436</v>
      </c>
      <c r="UD63" s="420">
        <v>33.254953842179837</v>
      </c>
      <c r="UE63" s="420">
        <v>36.579058774082768</v>
      </c>
      <c r="UF63" s="420">
        <v>40.241176614427843</v>
      </c>
      <c r="UG63" s="420">
        <v>44.276029405681491</v>
      </c>
      <c r="UH63" s="420">
        <v>48.721928986962112</v>
      </c>
      <c r="UI63" s="420">
        <v>53.621149678663805</v>
      </c>
      <c r="UJ63" s="420">
        <v>59.020339763755047</v>
      </c>
      <c r="UK63" s="420"/>
      <c r="UL63" s="420">
        <v>2.0677318317326265</v>
      </c>
      <c r="UM63" s="420">
        <v>2.0677318317326265</v>
      </c>
      <c r="UN63" s="420">
        <v>2.0677318317326265</v>
      </c>
      <c r="UO63" s="420">
        <v>2.0677318317326265</v>
      </c>
      <c r="UP63" s="420">
        <v>2.0677318317326265</v>
      </c>
      <c r="UQ63" s="420">
        <v>2.0677318317326265</v>
      </c>
      <c r="UR63" s="420">
        <v>2.0677318317326265</v>
      </c>
      <c r="US63" s="420">
        <v>2.0677318317326265</v>
      </c>
      <c r="UT63" s="420">
        <v>2.0677318317326265</v>
      </c>
      <c r="UU63" s="420">
        <v>2.0677318317326265</v>
      </c>
      <c r="UV63" s="420">
        <v>2.0677318317326265</v>
      </c>
      <c r="UW63" s="420">
        <v>2.0677318317326265</v>
      </c>
      <c r="UX63" s="420">
        <v>2.0677318317326265</v>
      </c>
      <c r="UY63" s="420">
        <v>2.0677318317326265</v>
      </c>
      <c r="UZ63" s="420">
        <v>2.0677318317326265</v>
      </c>
      <c r="VA63" s="420">
        <v>2.0677318317326265</v>
      </c>
      <c r="VB63" s="420">
        <v>2.0677318317326265</v>
      </c>
      <c r="VC63" s="420">
        <v>2.4749454058415221</v>
      </c>
      <c r="VD63" s="420">
        <v>3.2806867838405323</v>
      </c>
      <c r="VE63" s="420">
        <v>4.3867228313213236</v>
      </c>
      <c r="VF63" s="420">
        <v>5.9118107576461503</v>
      </c>
      <c r="VG63" s="420">
        <v>8.0233138963084603</v>
      </c>
      <c r="VH63" s="420">
        <v>10.957514062577776</v>
      </c>
      <c r="VI63" s="420">
        <v>15.048523298845536</v>
      </c>
      <c r="VJ63" s="420">
        <v>20.769465588490164</v>
      </c>
      <c r="VK63" s="420">
        <v>28.79117403005235</v>
      </c>
      <c r="VL63" s="420">
        <v>40.065901831865403</v>
      </c>
      <c r="VM63" s="420">
        <v>55.946768760453153</v>
      </c>
      <c r="VN63" s="420">
        <v>78.358277117619295</v>
      </c>
      <c r="VO63" s="420">
        <v>110.03983261524904</v>
      </c>
      <c r="VP63" s="420"/>
      <c r="VQ63" s="420">
        <v>1.8541523398903133</v>
      </c>
      <c r="VR63" s="420">
        <v>2.2241782795007601</v>
      </c>
      <c r="VS63" s="420">
        <v>2.630603729928191</v>
      </c>
      <c r="VT63" s="420">
        <v>3.0770904170912776</v>
      </c>
      <c r="VU63" s="420">
        <v>3.5676735463508975</v>
      </c>
      <c r="VV63" s="420">
        <v>4.1068002331975801</v>
      </c>
      <c r="VW63" s="420">
        <v>4.6993719112290115</v>
      </c>
      <c r="VX63" s="420">
        <v>5.3507911305964591</v>
      </c>
      <c r="VY63" s="420">
        <v>6.0670132031290152</v>
      </c>
      <c r="VZ63" s="420">
        <v>6.8546031978631916</v>
      </c>
      <c r="WA63" s="420">
        <v>7.7207988431812886</v>
      </c>
      <c r="WB63" s="420">
        <v>8.6735799497131865</v>
      </c>
      <c r="WC63" s="420">
        <v>9.721745032154173</v>
      </c>
      <c r="WD63" s="420">
        <v>10.874995878828141</v>
      </c>
      <c r="WE63" s="420">
        <v>12.144030895878011</v>
      </c>
      <c r="WF63" s="420">
        <v>13.540648139164913</v>
      </c>
      <c r="WG63" s="420">
        <v>15.07785904215433</v>
      </c>
      <c r="WH63" s="420">
        <v>16.362800379093734</v>
      </c>
      <c r="WI63" s="420">
        <v>17.419985759659991</v>
      </c>
      <c r="WJ63" s="420">
        <v>18.365106621713657</v>
      </c>
      <c r="WK63" s="420">
        <v>19.098663392293684</v>
      </c>
      <c r="WL63" s="420">
        <v>19.474536128065843</v>
      </c>
      <c r="WM63" s="420">
        <v>19.279877958878661</v>
      </c>
      <c r="WN63" s="420">
        <v>18.206430543334299</v>
      </c>
      <c r="WO63" s="420">
        <v>15.809593185592604</v>
      </c>
      <c r="WP63" s="420">
        <v>11.450002584375493</v>
      </c>
      <c r="WQ63" s="420">
        <v>4.2101275738160879</v>
      </c>
      <c r="WR63" s="420">
        <v>-7.2248397734910412</v>
      </c>
      <c r="WS63" s="420">
        <v>-24.73712743895549</v>
      </c>
      <c r="WT63" s="420">
        <v>-51.019492851493993</v>
      </c>
      <c r="WU63" s="420"/>
      <c r="WV63" s="420">
        <v>7685.6883158407882</v>
      </c>
      <c r="WW63" s="420">
        <v>8410.8254989323377</v>
      </c>
      <c r="WX63" s="420">
        <v>9207.2945426159622</v>
      </c>
      <c r="WY63" s="420">
        <v>10082.271304942869</v>
      </c>
      <c r="WZ63" s="420">
        <v>11043.663548951667</v>
      </c>
      <c r="XA63" s="420">
        <v>12100.186255011329</v>
      </c>
      <c r="XB63" s="420">
        <v>13261.444727430633</v>
      </c>
      <c r="XC63" s="420">
        <v>14538.026305038677</v>
      </c>
      <c r="XD63" s="420">
        <v>15941.601569764778</v>
      </c>
      <c r="XE63" s="420">
        <v>17485.036040369392</v>
      </c>
      <c r="XF63" s="420">
        <v>19182.513441314331</v>
      </c>
      <c r="XG63" s="420">
        <v>21049.671750325717</v>
      </c>
      <c r="XH63" s="420">
        <v>23103.753353621825</v>
      </c>
      <c r="XI63" s="420">
        <v>25363.770776280198</v>
      </c>
      <c r="XJ63" s="420">
        <v>27850.689608178465</v>
      </c>
      <c r="XK63" s="420">
        <v>30587.630414869833</v>
      </c>
      <c r="XL63" s="420">
        <v>33600.091609306255</v>
      </c>
      <c r="XM63" s="420">
        <v>36916.195466360041</v>
      </c>
      <c r="XN63" s="420">
        <v>40566.959689630676</v>
      </c>
      <c r="XO63" s="420">
        <v>44586.59719132691</v>
      </c>
      <c r="XP63" s="420">
        <v>49012.847023548216</v>
      </c>
      <c r="XQ63" s="420">
        <v>53887.339705807761</v>
      </c>
      <c r="XR63" s="420">
        <v>59256.000532171769</v>
      </c>
      <c r="XS63" s="420">
        <v>65169.494815268918</v>
      </c>
      <c r="XT63" s="420">
        <v>71683.719437354739</v>
      </c>
      <c r="XU63" s="420">
        <v>78860.345534684122</v>
      </c>
      <c r="XV63" s="420">
        <v>86767.417645139343</v>
      </c>
      <c r="XW63" s="420">
        <v>95480.015205385382</v>
      </c>
      <c r="XX63" s="420">
        <v>105080.98289825743</v>
      </c>
      <c r="XY63" s="420">
        <v>115661.73702971265</v>
      </c>
      <c r="XZ63" s="420"/>
      <c r="YA63" s="420">
        <v>4.5120359193396897</v>
      </c>
      <c r="YB63" s="420">
        <v>4.5120359193396897</v>
      </c>
      <c r="YC63" s="420">
        <v>4.5120359193396897</v>
      </c>
      <c r="YD63" s="420">
        <v>4.5120359193396897</v>
      </c>
      <c r="YE63" s="420">
        <v>4.5120359193396897</v>
      </c>
      <c r="YF63" s="420">
        <v>4.5120359193396897</v>
      </c>
      <c r="YG63" s="420">
        <v>4.5120359193396897</v>
      </c>
      <c r="YH63" s="420">
        <v>4.5120359193396897</v>
      </c>
      <c r="YI63" s="420">
        <v>4.5120359193396897</v>
      </c>
      <c r="YJ63" s="420">
        <v>4.5120359193396897</v>
      </c>
      <c r="YK63" s="420">
        <v>4.5120359193396897</v>
      </c>
      <c r="YL63" s="420">
        <v>4.5120359193396897</v>
      </c>
      <c r="YM63" s="420">
        <v>4.5120359193396897</v>
      </c>
      <c r="YN63" s="420">
        <v>4.5120359193396897</v>
      </c>
      <c r="YO63" s="420">
        <v>4.5120359193396897</v>
      </c>
      <c r="YP63" s="420">
        <v>4.5120359193396897</v>
      </c>
      <c r="YQ63" s="420">
        <v>4.5120359193396897</v>
      </c>
      <c r="YR63" s="420">
        <v>5.4006241999981341</v>
      </c>
      <c r="YS63" s="420">
        <v>7.1588473812814861</v>
      </c>
      <c r="YT63" s="420">
        <v>9.5723491215608973</v>
      </c>
      <c r="YU63" s="420">
        <v>12.900271726477634</v>
      </c>
      <c r="YV63" s="420">
        <v>17.507821825205706</v>
      </c>
      <c r="YW63" s="420">
        <v>23.910594342203726</v>
      </c>
      <c r="YX63" s="420">
        <v>32.837661352108626</v>
      </c>
      <c r="YY63" s="420">
        <v>45.321435460144819</v>
      </c>
      <c r="YZ63" s="420">
        <v>62.825753992819585</v>
      </c>
      <c r="ZA63" s="420">
        <v>87.4285463094281</v>
      </c>
      <c r="ZB63" s="420">
        <v>122.08248010895731</v>
      </c>
      <c r="ZC63" s="420">
        <v>170.9870475012298</v>
      </c>
      <c r="ZD63" s="420">
        <v>240.11995641721708</v>
      </c>
      <c r="ZE63" s="420"/>
      <c r="ZF63" s="420">
        <v>7681.1762799214484</v>
      </c>
      <c r="ZG63" s="420">
        <v>8406.3134630129989</v>
      </c>
      <c r="ZH63" s="420">
        <v>9202.7825066966234</v>
      </c>
      <c r="ZI63" s="420">
        <v>10077.759269023531</v>
      </c>
      <c r="ZJ63" s="420">
        <v>11039.151513032328</v>
      </c>
      <c r="ZK63" s="420">
        <v>12095.67421909199</v>
      </c>
      <c r="ZL63" s="420">
        <v>13256.932691511294</v>
      </c>
      <c r="ZM63" s="420">
        <v>14533.514269119338</v>
      </c>
      <c r="ZN63" s="420">
        <v>15937.089533845439</v>
      </c>
      <c r="ZO63" s="420">
        <v>17480.524004450053</v>
      </c>
      <c r="ZP63" s="420">
        <v>19178.001405394993</v>
      </c>
      <c r="ZQ63" s="420">
        <v>21045.159714406378</v>
      </c>
      <c r="ZR63" s="420">
        <v>23099.241317702486</v>
      </c>
      <c r="ZS63" s="420">
        <v>25359.25874036086</v>
      </c>
      <c r="ZT63" s="420">
        <v>27846.177572259126</v>
      </c>
      <c r="ZU63" s="420">
        <v>30583.118378950494</v>
      </c>
      <c r="ZV63" s="420">
        <v>33595.579573386916</v>
      </c>
      <c r="ZW63" s="420">
        <v>36910.794842160045</v>
      </c>
      <c r="ZX63" s="420">
        <v>40559.800842249395</v>
      </c>
      <c r="ZY63" s="420">
        <v>44577.024842205348</v>
      </c>
      <c r="ZZ63" s="420">
        <v>48999.946751821735</v>
      </c>
      <c r="AAA63" s="420">
        <v>53869.831883982552</v>
      </c>
      <c r="AAB63" s="420">
        <v>59232.089937829565</v>
      </c>
      <c r="AAC63" s="420">
        <v>65136.657153916807</v>
      </c>
      <c r="AAD63" s="420">
        <v>71638.398001894588</v>
      </c>
      <c r="AAE63" s="420">
        <v>78797.519780691306</v>
      </c>
      <c r="AAF63" s="420">
        <v>86679.989098829916</v>
      </c>
      <c r="AAG63" s="420">
        <v>95357.93272527642</v>
      </c>
      <c r="AAH63" s="420">
        <v>104909.9958507562</v>
      </c>
      <c r="AAI63" s="420">
        <v>115421.61707329543</v>
      </c>
      <c r="AAJ63" s="420"/>
      <c r="AAK63" s="420">
        <v>9992.5078570826008</v>
      </c>
      <c r="AAL63" s="420">
        <v>10938.761997198419</v>
      </c>
      <c r="AAM63" s="420">
        <v>11978.099308307677</v>
      </c>
      <c r="AAN63" s="420">
        <v>13119.883791523782</v>
      </c>
      <c r="AAO63" s="420">
        <v>14374.434533619306</v>
      </c>
      <c r="AAP63" s="420">
        <v>15753.123984452641</v>
      </c>
      <c r="AAQ63" s="420">
        <v>17268.486405376243</v>
      </c>
      <c r="AAR63" s="420">
        <v>18934.337545235227</v>
      </c>
      <c r="AAS63" s="420">
        <v>20765.906710601757</v>
      </c>
      <c r="AAT63" s="420">
        <v>22779.982518410237</v>
      </c>
      <c r="AAU63" s="420">
        <v>24995.073753353008</v>
      </c>
      <c r="AAV63" s="420">
        <v>27431.586900590977</v>
      </c>
      <c r="AAW63" s="420">
        <v>30112.022087996455</v>
      </c>
      <c r="AAX63" s="420">
        <v>33061.189352881229</v>
      </c>
      <c r="AAY63" s="420">
        <v>36306.447347765519</v>
      </c>
      <c r="AAZ63" s="420">
        <v>39877.966820180518</v>
      </c>
      <c r="ABA63" s="420">
        <v>43809.021444935308</v>
      </c>
      <c r="ABB63" s="420">
        <v>48129.064185957111</v>
      </c>
      <c r="ABC63" s="420">
        <v>52878.725539784937</v>
      </c>
      <c r="ABD63" s="420">
        <v>58104.398652917764</v>
      </c>
      <c r="ABE63" s="420">
        <v>63853.217602076009</v>
      </c>
      <c r="ABF63" s="420">
        <v>70176.529817636576</v>
      </c>
      <c r="ABG63" s="420">
        <v>77130.060997868131</v>
      </c>
      <c r="ABH63" s="420">
        <v>84773.981757594709</v>
      </c>
      <c r="ABI63" s="420">
        <v>93172.816411374792</v>
      </c>
      <c r="ABJ63" s="420">
        <v>102395.10686743609</v>
      </c>
      <c r="ABK63" s="420">
        <v>112512.70518548062</v>
      </c>
      <c r="ABL63" s="420">
        <v>123599.5117327123</v>
      </c>
      <c r="ABM63" s="420">
        <v>135729.39461503742</v>
      </c>
      <c r="ABN63" s="420">
        <v>148972.90950340498</v>
      </c>
      <c r="ABQ63" s="344"/>
      <c r="ABR63" s="344"/>
      <c r="ABS63" s="344"/>
      <c r="ABT63" s="344"/>
      <c r="ABU63" s="344"/>
      <c r="ABV63" s="344"/>
      <c r="ABW63" s="344"/>
      <c r="ABX63" s="344"/>
      <c r="ABY63" s="344"/>
      <c r="ABZ63" s="344"/>
      <c r="ACA63" s="344"/>
    </row>
    <row r="64" spans="4:755" hidden="1" outlineLevel="1" x14ac:dyDescent="0.25">
      <c r="D64" s="431" t="b">
        <v>1</v>
      </c>
      <c r="E64" s="416"/>
      <c r="F64" s="417">
        <v>494</v>
      </c>
      <c r="G64" s="417">
        <v>22005272</v>
      </c>
      <c r="H64" s="417" t="s">
        <v>1756</v>
      </c>
      <c r="I64" s="417" t="s">
        <v>1787</v>
      </c>
      <c r="J64" s="417">
        <v>11</v>
      </c>
      <c r="K64" s="417" t="s">
        <v>1788</v>
      </c>
      <c r="L64" s="417" t="s">
        <v>300</v>
      </c>
      <c r="M64" s="417" t="s">
        <v>253</v>
      </c>
      <c r="N64" s="417" t="s">
        <v>301</v>
      </c>
      <c r="O64" s="417" t="s">
        <v>1760</v>
      </c>
      <c r="P64" s="417" t="s">
        <v>1761</v>
      </c>
      <c r="Q64" s="417" t="s">
        <v>302</v>
      </c>
      <c r="R64" s="417" t="s">
        <v>298</v>
      </c>
      <c r="S64" s="418"/>
      <c r="T64" s="417">
        <v>0.57433674535164059</v>
      </c>
      <c r="U64" s="417">
        <v>2190</v>
      </c>
      <c r="V64" s="418"/>
      <c r="W64" s="419">
        <v>9.9</v>
      </c>
      <c r="X64" s="417">
        <v>8.8018665792934641E-3</v>
      </c>
      <c r="Y64" s="417">
        <v>6.3307850367012759E-3</v>
      </c>
      <c r="Z64" s="417">
        <v>2.4710815425921882E-3</v>
      </c>
      <c r="AA64" s="420">
        <v>51.892197956299761</v>
      </c>
      <c r="AB64" s="420">
        <v>2025.8512117444084</v>
      </c>
      <c r="AC64" s="420">
        <v>2077.7434097007081</v>
      </c>
      <c r="AD64" s="420">
        <v>60.926455166027509</v>
      </c>
      <c r="AE64" s="420">
        <v>3.5849346687423278</v>
      </c>
      <c r="AF64" s="420">
        <v>7025.3707888582785</v>
      </c>
      <c r="AG64" s="418"/>
      <c r="AH64" s="419">
        <v>13.794599771382265</v>
      </c>
      <c r="AI64" s="417">
        <v>2.1906452910007958E-2</v>
      </c>
      <c r="AJ64" s="417">
        <v>1.5756322030163254E-2</v>
      </c>
      <c r="AK64" s="417">
        <v>6.1501308798447042E-3</v>
      </c>
      <c r="AL64" s="420">
        <v>129.15146812163357</v>
      </c>
      <c r="AM64" s="420">
        <v>5042.0230496522408</v>
      </c>
      <c r="AN64" s="420">
        <v>5171.174517773874</v>
      </c>
      <c r="AO64" s="420">
        <v>151.63630453205849</v>
      </c>
      <c r="AP64" s="420">
        <v>8.9223350295958177</v>
      </c>
      <c r="AQ64" s="420">
        <v>17485.036040369392</v>
      </c>
      <c r="AR64" s="418"/>
      <c r="AS64" s="417">
        <v>5.1679359468684138E-3</v>
      </c>
      <c r="AT64" s="421">
        <v>4.0659390574111693E-6</v>
      </c>
      <c r="AU64" s="417">
        <v>5.1638700078110028E-3</v>
      </c>
      <c r="AV64" s="420">
        <v>28.425883974257854</v>
      </c>
      <c r="AW64" s="420">
        <v>1.3011004983715742</v>
      </c>
      <c r="AX64" s="420">
        <v>29.726984472629429</v>
      </c>
      <c r="AY64" s="420">
        <v>14.692869058112674</v>
      </c>
      <c r="AZ64" s="420">
        <v>2.0677318317326265</v>
      </c>
      <c r="BA64" s="420">
        <v>4.5120359193396897</v>
      </c>
      <c r="BB64" s="418"/>
      <c r="BC64" s="420">
        <v>9167.6255883937556</v>
      </c>
      <c r="BD64" s="420">
        <v>22816.769197704922</v>
      </c>
      <c r="BE64" s="420">
        <v>50.99962128181442</v>
      </c>
      <c r="BF64" s="420">
        <v>22765.769576423107</v>
      </c>
      <c r="BG64" s="420"/>
      <c r="BH64" s="422">
        <v>3.3174243752227668E-2</v>
      </c>
      <c r="BI64" s="420"/>
      <c r="BJ64" s="423">
        <v>10.233933382094852</v>
      </c>
      <c r="BK64" s="423">
        <v>10.57913055243994</v>
      </c>
      <c r="BL64" s="423">
        <v>10.935971445874209</v>
      </c>
      <c r="BM64" s="423">
        <v>11.304848812683653</v>
      </c>
      <c r="BN64" s="423">
        <v>11.686168650874608</v>
      </c>
      <c r="BO64" s="423">
        <v>12.080350653027882</v>
      </c>
      <c r="BP64" s="423">
        <v>12.487828668225594</v>
      </c>
      <c r="BQ64" s="423">
        <v>12.909051179559093</v>
      </c>
      <c r="BR64" s="423">
        <v>13.344481797743509</v>
      </c>
      <c r="BS64" s="423">
        <v>13.794599771382265</v>
      </c>
      <c r="BT64" s="423">
        <v>14.25990051444313</v>
      </c>
      <c r="BU64" s="423">
        <v>14.740896151526377</v>
      </c>
      <c r="BV64" s="423">
        <v>15.238116081525186</v>
      </c>
      <c r="BW64" s="423">
        <v>15.752107560298688</v>
      </c>
      <c r="BX64" s="423">
        <v>16.283436302998933</v>
      </c>
      <c r="BY64" s="423">
        <v>16.832687106714747</v>
      </c>
      <c r="BZ64" s="423">
        <v>17.400464494117745</v>
      </c>
      <c r="CA64" s="423">
        <v>17.987393378818972</v>
      </c>
      <c r="CB64" s="423">
        <v>18.594119753168425</v>
      </c>
      <c r="CC64" s="423">
        <v>19.22131139925451</v>
      </c>
      <c r="CD64" s="423">
        <v>19.869658623885961</v>
      </c>
      <c r="CE64" s="423">
        <v>20.539875018365198</v>
      </c>
      <c r="CF64" s="423">
        <v>21.232698243889264</v>
      </c>
      <c r="CG64" s="423">
        <v>21.948890843442939</v>
      </c>
      <c r="CH64" s="423">
        <v>22.689241081077451</v>
      </c>
      <c r="CI64" s="423">
        <v>23.45456380949863</v>
      </c>
      <c r="CJ64" s="423">
        <v>24.245701366919381</v>
      </c>
      <c r="CK64" s="423">
        <v>25.063524504163539</v>
      </c>
      <c r="CL64" s="423">
        <v>25.908933343041575</v>
      </c>
      <c r="CM64" s="423">
        <v>26.782858367052885</v>
      </c>
      <c r="CN64" s="420"/>
      <c r="CO64" s="417">
        <v>9.6291576856485112E-3</v>
      </c>
      <c r="CP64" s="417">
        <v>1.0537659304862524E-2</v>
      </c>
      <c r="CQ64" s="417">
        <v>1.1535530373555246E-2</v>
      </c>
      <c r="CR64" s="417">
        <v>1.2631761299074154E-2</v>
      </c>
      <c r="CS64" s="417">
        <v>1.3836259469555547E-2</v>
      </c>
      <c r="CT64" s="417">
        <v>1.5159943610395354E-2</v>
      </c>
      <c r="CU64" s="417">
        <v>1.6614847905912264E-2</v>
      </c>
      <c r="CV64" s="417">
        <v>1.8214236900655448E-2</v>
      </c>
      <c r="CW64" s="417">
        <v>1.9972732300458148E-2</v>
      </c>
      <c r="CX64" s="417">
        <v>2.1906452910007958E-2</v>
      </c>
      <c r="CY64" s="417">
        <v>2.4033169072545338E-2</v>
      </c>
      <c r="CZ64" s="417">
        <v>2.6372473119586015E-2</v>
      </c>
      <c r="DA64" s="417">
        <v>2.8945967495693101E-2</v>
      </c>
      <c r="DB64" s="417">
        <v>3.1777472396852871E-2</v>
      </c>
      <c r="DC64" s="417">
        <v>3.4893254952645718E-2</v>
      </c>
      <c r="DD64" s="417">
        <v>3.8322282194044391E-2</v>
      </c>
      <c r="DE64" s="417">
        <v>4.2096500282402138E-2</v>
      </c>
      <c r="DF64" s="417">
        <v>4.6251142733325389E-2</v>
      </c>
      <c r="DG64" s="417">
        <v>5.0825070654204239E-2</v>
      </c>
      <c r="DH64" s="417">
        <v>5.586114832901775E-2</v>
      </c>
      <c r="DI64" s="417">
        <v>6.1406657831750103E-2</v>
      </c>
      <c r="DJ64" s="417">
        <v>6.7513756733780128E-2</v>
      </c>
      <c r="DK64" s="417">
        <v>7.4239983394738349E-2</v>
      </c>
      <c r="DL64" s="417">
        <v>8.1648814794752431E-2</v>
      </c>
      <c r="DM64" s="417">
        <v>8.981028238335019E-2</v>
      </c>
      <c r="DN64" s="417">
        <v>9.8801651991677217E-2</v>
      </c>
      <c r="DO64" s="417">
        <v>0.10870817448575759</v>
      </c>
      <c r="DP64" s="417">
        <v>0.11962391453551899</v>
      </c>
      <c r="DQ64" s="417">
        <v>0.13165266564411321</v>
      </c>
      <c r="DR64" s="417">
        <v>0.1449089604322939</v>
      </c>
      <c r="DS64" s="424"/>
      <c r="DT64" s="425">
        <v>6.9258181594970374E-3</v>
      </c>
      <c r="DU64" s="425">
        <v>7.5792623357890838E-3</v>
      </c>
      <c r="DV64" s="425">
        <v>8.2969859201363662E-3</v>
      </c>
      <c r="DW64" s="425">
        <v>9.0854553064334456E-3</v>
      </c>
      <c r="DX64" s="425">
        <v>9.9517964314348607E-3</v>
      </c>
      <c r="DY64" s="425">
        <v>1.0903862641102442E-2</v>
      </c>
      <c r="DZ64" s="425">
        <v>1.1950309580614009E-2</v>
      </c>
      <c r="EA64" s="425">
        <v>1.3100677837684026E-2</v>
      </c>
      <c r="EB64" s="425">
        <v>1.436548414483356E-2</v>
      </c>
      <c r="EC64" s="425">
        <v>1.5756322030163254E-2</v>
      </c>
      <c r="ED64" s="425">
        <v>1.7285972898852451E-2</v>
      </c>
      <c r="EE64" s="425">
        <v>1.8968528629944723E-2</v>
      </c>
      <c r="EF64" s="425">
        <v>2.0819526885998866E-2</v>
      </c>
      <c r="EG64" s="425">
        <v>2.2856100457993207E-2</v>
      </c>
      <c r="EH64" s="425">
        <v>2.5097142105708261E-2</v>
      </c>
      <c r="EI64" s="425">
        <v>2.7563486506037727E-2</v>
      </c>
      <c r="EJ64" s="425">
        <v>3.0278111089785956E-2</v>
      </c>
      <c r="EK64" s="425">
        <v>3.3266357733177036E-2</v>
      </c>
      <c r="EL64" s="425">
        <v>3.6556177475340727E-2</v>
      </c>
      <c r="EM64" s="425">
        <v>4.017840065949773E-2</v>
      </c>
      <c r="EN64" s="425">
        <v>4.4167035145661566E-2</v>
      </c>
      <c r="EO64" s="425">
        <v>4.8559595518887604E-2</v>
      </c>
      <c r="EP64" s="425">
        <v>5.3397466522162158E-2</v>
      </c>
      <c r="EQ64" s="425">
        <v>5.8726304279938933E-2</v>
      </c>
      <c r="ER64" s="425">
        <v>6.4596479250435268E-2</v>
      </c>
      <c r="ES64" s="425">
        <v>7.1063565255778532E-2</v>
      </c>
      <c r="ET64" s="425">
        <v>7.8188879392987645E-2</v>
      </c>
      <c r="EU64" s="425">
        <v>8.6040078130096523E-2</v>
      </c>
      <c r="EV64" s="425">
        <v>9.4691815445411179E-2</v>
      </c>
      <c r="EW64" s="425">
        <v>0.10422646947942521</v>
      </c>
      <c r="EX64" s="420"/>
      <c r="EY64" s="420">
        <v>10029.294536377287</v>
      </c>
      <c r="EZ64" s="420">
        <v>10975.548676493103</v>
      </c>
      <c r="FA64" s="420">
        <v>12014.885987602362</v>
      </c>
      <c r="FB64" s="420">
        <v>13156.670470818468</v>
      </c>
      <c r="FC64" s="420">
        <v>14411.22121291399</v>
      </c>
      <c r="FD64" s="420">
        <v>15789.910663747325</v>
      </c>
      <c r="FE64" s="420">
        <v>17305.273084670927</v>
      </c>
      <c r="FF64" s="420">
        <v>18971.124224529911</v>
      </c>
      <c r="FG64" s="420">
        <v>20802.693389896445</v>
      </c>
      <c r="FH64" s="420">
        <v>22816.769197704925</v>
      </c>
      <c r="FI64" s="420">
        <v>25031.860432647693</v>
      </c>
      <c r="FJ64" s="420">
        <v>27468.373579885661</v>
      </c>
      <c r="FK64" s="420">
        <v>30148.808767291139</v>
      </c>
      <c r="FL64" s="420">
        <v>33097.976032175917</v>
      </c>
      <c r="FM64" s="420">
        <v>36343.234027060207</v>
      </c>
      <c r="FN64" s="420">
        <v>39914.753499475199</v>
      </c>
      <c r="FO64" s="420">
        <v>43845.808124229996</v>
      </c>
      <c r="FP64" s="420">
        <v>48173.095535438377</v>
      </c>
      <c r="FQ64" s="420">
        <v>52937.091702520032</v>
      </c>
      <c r="FR64" s="420">
        <v>58182.442122324181</v>
      </c>
      <c r="FS64" s="420">
        <v>63958.393661686299</v>
      </c>
      <c r="FT64" s="420">
        <v>70319.271284713948</v>
      </c>
      <c r="FU64" s="420">
        <v>77325.004340859217</v>
      </c>
      <c r="FV64" s="420">
        <v>85041.707577721681</v>
      </c>
      <c r="FW64" s="420">
        <v>93542.322581372457</v>
      </c>
      <c r="FX64" s="420">
        <v>102907.32594212798</v>
      </c>
      <c r="FY64" s="420">
        <v>113225.51110098766</v>
      </c>
      <c r="FZ64" s="420">
        <v>124594.85155791593</v>
      </c>
      <c r="GA64" s="420">
        <v>137123.45392494058</v>
      </c>
      <c r="GB64" s="420">
        <v>150930.61019260227</v>
      </c>
      <c r="GC64" s="420"/>
      <c r="GD64" s="420">
        <v>36.798978760334158</v>
      </c>
      <c r="GE64" s="420">
        <v>36.798978760334158</v>
      </c>
      <c r="GF64" s="420">
        <v>36.798978760334158</v>
      </c>
      <c r="GG64" s="420">
        <v>36.798978760334158</v>
      </c>
      <c r="GH64" s="420">
        <v>36.798978760334158</v>
      </c>
      <c r="GI64" s="420">
        <v>36.798978760334158</v>
      </c>
      <c r="GJ64" s="420">
        <v>36.798978760334158</v>
      </c>
      <c r="GK64" s="420">
        <v>36.798978760334158</v>
      </c>
      <c r="GL64" s="420">
        <v>36.798978760334158</v>
      </c>
      <c r="GM64" s="420">
        <v>36.798978760334158</v>
      </c>
      <c r="GN64" s="420">
        <v>36.798978760334158</v>
      </c>
      <c r="GO64" s="420">
        <v>36.798978760334158</v>
      </c>
      <c r="GP64" s="420">
        <v>36.798978760334158</v>
      </c>
      <c r="GQ64" s="420">
        <v>36.798978760334158</v>
      </c>
      <c r="GR64" s="420">
        <v>36.798978760334158</v>
      </c>
      <c r="GS64" s="420">
        <v>36.798978760334158</v>
      </c>
      <c r="GT64" s="420">
        <v>36.798978760334158</v>
      </c>
      <c r="GU64" s="420">
        <v>44.046071170763661</v>
      </c>
      <c r="GV64" s="420">
        <v>58.385677206843674</v>
      </c>
      <c r="GW64" s="420">
        <v>78.069562899750366</v>
      </c>
      <c r="GX64" s="420">
        <v>105.21122476672612</v>
      </c>
      <c r="GY64" s="420">
        <v>142.78919206382221</v>
      </c>
      <c r="GZ64" s="420">
        <v>195.00852144689648</v>
      </c>
      <c r="HA64" s="420">
        <v>267.81533308629616</v>
      </c>
      <c r="HB64" s="420">
        <v>369.62971277271987</v>
      </c>
      <c r="HC64" s="420">
        <v>512.39033290366274</v>
      </c>
      <c r="HD64" s="420">
        <v>713.0442390534796</v>
      </c>
      <c r="HE64" s="420">
        <v>995.67261272953067</v>
      </c>
      <c r="HF64" s="420">
        <v>1394.5254075483565</v>
      </c>
      <c r="HG64" s="420">
        <v>1958.3552378773302</v>
      </c>
      <c r="HH64" s="420"/>
      <c r="HI64" s="420">
        <v>56.76956725879019</v>
      </c>
      <c r="HJ64" s="420">
        <v>62.125720461427882</v>
      </c>
      <c r="HK64" s="420">
        <v>68.008759310628861</v>
      </c>
      <c r="HL64" s="420">
        <v>74.471687563446253</v>
      </c>
      <c r="HM64" s="420">
        <v>81.572915119844694</v>
      </c>
      <c r="HN64" s="420">
        <v>89.376814309780798</v>
      </c>
      <c r="HO64" s="420">
        <v>97.954333751855174</v>
      </c>
      <c r="HP64" s="420">
        <v>107.3836757643312</v>
      </c>
      <c r="HQ64" s="420">
        <v>117.75104393217828</v>
      </c>
      <c r="HR64" s="420">
        <v>129.15146812163357</v>
      </c>
      <c r="HS64" s="420">
        <v>141.68971499336823</v>
      </c>
      <c r="HT64" s="420">
        <v>155.48129290419269</v>
      </c>
      <c r="HU64" s="420">
        <v>170.65356101361147</v>
      </c>
      <c r="HV64" s="420">
        <v>187.34695343458708</v>
      </c>
      <c r="HW64" s="420">
        <v>205.71633039769102</v>
      </c>
      <c r="HX64" s="420">
        <v>225.93246964556494</v>
      </c>
      <c r="HY64" s="420">
        <v>248.18371265259407</v>
      </c>
      <c r="HZ64" s="420">
        <v>272.67778178653703</v>
      </c>
      <c r="IA64" s="420">
        <v>299.64378620956074</v>
      </c>
      <c r="IB64" s="420">
        <v>329.33443617232138</v>
      </c>
      <c r="IC64" s="420">
        <v>362.02848740473945</v>
      </c>
      <c r="ID64" s="420">
        <v>398.03343957117892</v>
      </c>
      <c r="IE64" s="420">
        <v>437.68851525825016</v>
      </c>
      <c r="IF64" s="420">
        <v>481.36794872510484</v>
      </c>
      <c r="IG64" s="420">
        <v>529.48461669616552</v>
      </c>
      <c r="IH64" s="420">
        <v>582.49404684490298</v>
      </c>
      <c r="II64" s="420">
        <v>640.89884333781004</v>
      </c>
      <c r="IJ64" s="420">
        <v>705.25357291690761</v>
      </c>
      <c r="IK64" s="420">
        <v>776.17015953759892</v>
      </c>
      <c r="IL64" s="420">
        <v>854.32384059130038</v>
      </c>
      <c r="IM64" s="420"/>
      <c r="IN64" s="420">
        <v>14.212941987128927</v>
      </c>
      <c r="IO64" s="420">
        <v>14.212941987128927</v>
      </c>
      <c r="IP64" s="420">
        <v>14.212941987128927</v>
      </c>
      <c r="IQ64" s="420">
        <v>14.212941987128927</v>
      </c>
      <c r="IR64" s="420">
        <v>14.212941987128927</v>
      </c>
      <c r="IS64" s="420">
        <v>14.212941987128927</v>
      </c>
      <c r="IT64" s="420">
        <v>14.212941987128927</v>
      </c>
      <c r="IU64" s="420">
        <v>14.212941987128927</v>
      </c>
      <c r="IV64" s="420">
        <v>14.212941987128927</v>
      </c>
      <c r="IW64" s="420">
        <v>14.212941987128927</v>
      </c>
      <c r="IX64" s="420">
        <v>14.212941987128927</v>
      </c>
      <c r="IY64" s="420">
        <v>14.212941987128927</v>
      </c>
      <c r="IZ64" s="420">
        <v>14.212941987128927</v>
      </c>
      <c r="JA64" s="420">
        <v>14.212941987128927</v>
      </c>
      <c r="JB64" s="420">
        <v>14.212941987128927</v>
      </c>
      <c r="JC64" s="420">
        <v>14.212941987128927</v>
      </c>
      <c r="JD64" s="420">
        <v>14.212941987128927</v>
      </c>
      <c r="JE64" s="420">
        <v>17.012000751113533</v>
      </c>
      <c r="JF64" s="420">
        <v>22.550415010825947</v>
      </c>
      <c r="JG64" s="420">
        <v>30.152960919956481</v>
      </c>
      <c r="JH64" s="420">
        <v>40.635938397728552</v>
      </c>
      <c r="JI64" s="420">
        <v>55.14975066046334</v>
      </c>
      <c r="JJ64" s="420">
        <v>75.318525015919704</v>
      </c>
      <c r="JK64" s="420">
        <v>103.43884315947719</v>
      </c>
      <c r="JL64" s="420">
        <v>142.76281139683698</v>
      </c>
      <c r="JM64" s="420">
        <v>197.90152666343465</v>
      </c>
      <c r="JN64" s="420">
        <v>275.40047972330115</v>
      </c>
      <c r="JO64" s="420">
        <v>384.56059270187745</v>
      </c>
      <c r="JP64" s="420">
        <v>538.61029258851443</v>
      </c>
      <c r="JQ64" s="420">
        <v>756.37939757564641</v>
      </c>
      <c r="JR64" s="420"/>
      <c r="JS64" s="420">
        <v>42.556625271661261</v>
      </c>
      <c r="JT64" s="420">
        <v>47.912778474298953</v>
      </c>
      <c r="JU64" s="420">
        <v>53.795817323499932</v>
      </c>
      <c r="JV64" s="420">
        <v>60.258745576317324</v>
      </c>
      <c r="JW64" s="420">
        <v>67.359973132715766</v>
      </c>
      <c r="JX64" s="420">
        <v>75.163872322651869</v>
      </c>
      <c r="JY64" s="420">
        <v>83.741391764726245</v>
      </c>
      <c r="JZ64" s="420">
        <v>93.170733777202273</v>
      </c>
      <c r="KA64" s="420">
        <v>103.53810194504935</v>
      </c>
      <c r="KB64" s="420">
        <v>114.93852613450464</v>
      </c>
      <c r="KC64" s="420">
        <v>127.4767730062393</v>
      </c>
      <c r="KD64" s="420">
        <v>141.26835091706377</v>
      </c>
      <c r="KE64" s="420">
        <v>156.44061902648255</v>
      </c>
      <c r="KF64" s="420">
        <v>173.13401144745816</v>
      </c>
      <c r="KG64" s="420">
        <v>191.50338841056211</v>
      </c>
      <c r="KH64" s="420">
        <v>211.71952765843602</v>
      </c>
      <c r="KI64" s="420">
        <v>233.97077066546515</v>
      </c>
      <c r="KJ64" s="420">
        <v>255.66578103542349</v>
      </c>
      <c r="KK64" s="420">
        <v>277.09337119873481</v>
      </c>
      <c r="KL64" s="420">
        <v>299.18147525236492</v>
      </c>
      <c r="KM64" s="420">
        <v>321.39254900701087</v>
      </c>
      <c r="KN64" s="420">
        <v>342.88368891071559</v>
      </c>
      <c r="KO64" s="420">
        <v>362.36999024233046</v>
      </c>
      <c r="KP64" s="420">
        <v>377.92910556562765</v>
      </c>
      <c r="KQ64" s="420">
        <v>386.72180529932854</v>
      </c>
      <c r="KR64" s="420">
        <v>384.59252018146833</v>
      </c>
      <c r="KS64" s="420">
        <v>365.49836361450889</v>
      </c>
      <c r="KT64" s="420">
        <v>320.69298021503016</v>
      </c>
      <c r="KU64" s="420">
        <v>237.55986694908449</v>
      </c>
      <c r="KV64" s="420">
        <v>97.944443015653974</v>
      </c>
      <c r="KW64" s="420"/>
      <c r="KX64" s="420">
        <v>2216.2618110390517</v>
      </c>
      <c r="KY64" s="420">
        <v>2425.3639474525066</v>
      </c>
      <c r="KZ64" s="420">
        <v>2655.0354944436372</v>
      </c>
      <c r="LA64" s="420">
        <v>2907.3456980587025</v>
      </c>
      <c r="LB64" s="420">
        <v>3184.5748580591553</v>
      </c>
      <c r="LC64" s="420">
        <v>3489.2360451527816</v>
      </c>
      <c r="LD64" s="420">
        <v>3824.099065796483</v>
      </c>
      <c r="LE64" s="420">
        <v>4192.2169080588883</v>
      </c>
      <c r="LF64" s="420">
        <v>4596.9549263467388</v>
      </c>
      <c r="LG64" s="420">
        <v>5042.0230496522408</v>
      </c>
      <c r="LH64" s="420">
        <v>5531.5113276327847</v>
      </c>
      <c r="LI64" s="420">
        <v>6069.9291615823113</v>
      </c>
      <c r="LJ64" s="420">
        <v>6662.2486035196371</v>
      </c>
      <c r="LK64" s="420">
        <v>7313.9521465578264</v>
      </c>
      <c r="LL64" s="420">
        <v>8031.0854738266435</v>
      </c>
      <c r="LM64" s="420">
        <v>8820.315681932072</v>
      </c>
      <c r="LN64" s="420">
        <v>9688.9955487315056</v>
      </c>
      <c r="LO64" s="420">
        <v>10645.234474616651</v>
      </c>
      <c r="LP64" s="420">
        <v>11697.976792109033</v>
      </c>
      <c r="LQ64" s="420">
        <v>12857.088211039274</v>
      </c>
      <c r="LR64" s="420">
        <v>14133.451246611701</v>
      </c>
      <c r="LS64" s="420">
        <v>15539.070566044033</v>
      </c>
      <c r="LT64" s="420">
        <v>17087.189287091889</v>
      </c>
      <c r="LU64" s="420">
        <v>18792.41736958046</v>
      </c>
      <c r="LV64" s="420">
        <v>20670.873360139285</v>
      </c>
      <c r="LW64" s="420">
        <v>22740.34088184913</v>
      </c>
      <c r="LX64" s="420">
        <v>25020.441405756046</v>
      </c>
      <c r="LY64" s="420">
        <v>27532.825001630888</v>
      </c>
      <c r="LZ64" s="420">
        <v>30301.380942531578</v>
      </c>
      <c r="MA64" s="420">
        <v>33352.470233416068</v>
      </c>
      <c r="MB64" s="420"/>
      <c r="MC64" s="426">
        <v>1.3011004983715742</v>
      </c>
      <c r="MD64" s="426">
        <v>1.3011004983715742</v>
      </c>
      <c r="ME64" s="426">
        <v>1.3011004983715742</v>
      </c>
      <c r="MF64" s="426">
        <v>1.3011004983715742</v>
      </c>
      <c r="MG64" s="426">
        <v>1.3011004983715742</v>
      </c>
      <c r="MH64" s="426">
        <v>1.3011004983715742</v>
      </c>
      <c r="MI64" s="426">
        <v>1.3011004983715742</v>
      </c>
      <c r="MJ64" s="426">
        <v>1.3011004983715742</v>
      </c>
      <c r="MK64" s="426">
        <v>1.3011004983715742</v>
      </c>
      <c r="ML64" s="426">
        <v>1.3011004983715742</v>
      </c>
      <c r="MM64" s="426">
        <v>1.3011004983715742</v>
      </c>
      <c r="MN64" s="426">
        <v>1.3011004983715742</v>
      </c>
      <c r="MO64" s="426">
        <v>1.3011004983715742</v>
      </c>
      <c r="MP64" s="426">
        <v>1.3011004983715742</v>
      </c>
      <c r="MQ64" s="426">
        <v>1.3011004983715742</v>
      </c>
      <c r="MR64" s="426">
        <v>1.3011004983715742</v>
      </c>
      <c r="MS64" s="426">
        <v>1.3011004983715742</v>
      </c>
      <c r="MT64" s="426">
        <v>1.5573357490388688</v>
      </c>
      <c r="MU64" s="426">
        <v>2.0643408124540121</v>
      </c>
      <c r="MV64" s="426">
        <v>2.7603034273876617</v>
      </c>
      <c r="MW64" s="426">
        <v>3.719950433130661</v>
      </c>
      <c r="MX64" s="426">
        <v>5.0485936081620348</v>
      </c>
      <c r="MY64" s="426">
        <v>6.8949110271166889</v>
      </c>
      <c r="MZ64" s="426">
        <v>9.4691395002985903</v>
      </c>
      <c r="NA64" s="426">
        <v>13.068987773647677</v>
      </c>
      <c r="NB64" s="426">
        <v>18.1165711647504</v>
      </c>
      <c r="NC64" s="426">
        <v>25.211085906369799</v>
      </c>
      <c r="ND64" s="426">
        <v>35.203969682813984</v>
      </c>
      <c r="NE64" s="426">
        <v>49.30619717927501</v>
      </c>
      <c r="NF64" s="426">
        <v>69.241513265506697</v>
      </c>
      <c r="NG64" s="420"/>
      <c r="NH64" s="420">
        <v>2214.9607105406803</v>
      </c>
      <c r="NI64" s="420">
        <v>2424.0628469541352</v>
      </c>
      <c r="NJ64" s="420">
        <v>2653.7343939452658</v>
      </c>
      <c r="NK64" s="420">
        <v>2906.0445975603311</v>
      </c>
      <c r="NL64" s="420">
        <v>3183.2737575607839</v>
      </c>
      <c r="NM64" s="420">
        <v>3487.9349446544102</v>
      </c>
      <c r="NN64" s="420">
        <v>3822.7979652981116</v>
      </c>
      <c r="NO64" s="420">
        <v>4190.9158075605164</v>
      </c>
      <c r="NP64" s="420">
        <v>4595.653825848367</v>
      </c>
      <c r="NQ64" s="420">
        <v>5040.721949153869</v>
      </c>
      <c r="NR64" s="420">
        <v>5530.2102271344129</v>
      </c>
      <c r="NS64" s="420">
        <v>6068.6280610839394</v>
      </c>
      <c r="NT64" s="420">
        <v>6660.9475030212652</v>
      </c>
      <c r="NU64" s="420">
        <v>7312.6510460594545</v>
      </c>
      <c r="NV64" s="420">
        <v>8029.7843733282716</v>
      </c>
      <c r="NW64" s="420">
        <v>8819.0145814337011</v>
      </c>
      <c r="NX64" s="420">
        <v>9687.6944482331346</v>
      </c>
      <c r="NY64" s="420">
        <v>10643.677138867612</v>
      </c>
      <c r="NZ64" s="420">
        <v>11695.912451296579</v>
      </c>
      <c r="OA64" s="420">
        <v>12854.327907611887</v>
      </c>
      <c r="OB64" s="420">
        <v>14129.73129617857</v>
      </c>
      <c r="OC64" s="420">
        <v>15534.02197243587</v>
      </c>
      <c r="OD64" s="420">
        <v>17080.294376064772</v>
      </c>
      <c r="OE64" s="420">
        <v>18782.948230080161</v>
      </c>
      <c r="OF64" s="420">
        <v>20657.804372365637</v>
      </c>
      <c r="OG64" s="420">
        <v>22722.224310684378</v>
      </c>
      <c r="OH64" s="420">
        <v>24995.230319849677</v>
      </c>
      <c r="OI64" s="420">
        <v>27497.621031948074</v>
      </c>
      <c r="OJ64" s="420">
        <v>30252.074745352304</v>
      </c>
      <c r="OK64" s="420">
        <v>33283.228720150561</v>
      </c>
      <c r="OL64" s="420"/>
      <c r="OM64" s="420">
        <v>2257.5173358123416</v>
      </c>
      <c r="ON64" s="420">
        <v>2471.9756254284343</v>
      </c>
      <c r="OO64" s="420">
        <v>2707.5302112687659</v>
      </c>
      <c r="OP64" s="420">
        <v>2966.3033431366484</v>
      </c>
      <c r="OQ64" s="420">
        <v>3250.6337306934997</v>
      </c>
      <c r="OR64" s="420">
        <v>3563.0988169770621</v>
      </c>
      <c r="OS64" s="420">
        <v>3906.539357062838</v>
      </c>
      <c r="OT64" s="420">
        <v>4284.0865413377187</v>
      </c>
      <c r="OU64" s="420">
        <v>4699.1919277934167</v>
      </c>
      <c r="OV64" s="420">
        <v>5155.6604752883741</v>
      </c>
      <c r="OW64" s="420">
        <v>5657.6870001406523</v>
      </c>
      <c r="OX64" s="420">
        <v>6209.8964120010032</v>
      </c>
      <c r="OY64" s="420">
        <v>6817.3881220477479</v>
      </c>
      <c r="OZ64" s="420">
        <v>7485.7850575069124</v>
      </c>
      <c r="PA64" s="420">
        <v>8221.2877617388331</v>
      </c>
      <c r="PB64" s="420">
        <v>9030.7341090921364</v>
      </c>
      <c r="PC64" s="420">
        <v>9921.6652188985991</v>
      </c>
      <c r="PD64" s="420">
        <v>10899.342919903034</v>
      </c>
      <c r="PE64" s="420">
        <v>11973.005822495314</v>
      </c>
      <c r="PF64" s="420">
        <v>13153.509382864251</v>
      </c>
      <c r="PG64" s="420">
        <v>14451.123845185581</v>
      </c>
      <c r="PH64" s="420">
        <v>15876.905661346585</v>
      </c>
      <c r="PI64" s="420">
        <v>17442.664366307101</v>
      </c>
      <c r="PJ64" s="420">
        <v>19160.87733564579</v>
      </c>
      <c r="PK64" s="420">
        <v>21044.526177664968</v>
      </c>
      <c r="PL64" s="420">
        <v>23106.816830865846</v>
      </c>
      <c r="PM64" s="420">
        <v>25360.728683464185</v>
      </c>
      <c r="PN64" s="420">
        <v>27818.314012163104</v>
      </c>
      <c r="PO64" s="420">
        <v>30489.634612301386</v>
      </c>
      <c r="PP64" s="420">
        <v>33381.173163166211</v>
      </c>
      <c r="PQ64" s="420"/>
      <c r="PR64" s="420">
        <v>66.652958067033808</v>
      </c>
      <c r="PS64" s="420">
        <v>72.941599535597049</v>
      </c>
      <c r="PT64" s="420">
        <v>79.848855670472886</v>
      </c>
      <c r="PU64" s="420">
        <v>87.43695800462595</v>
      </c>
      <c r="PV64" s="420">
        <v>95.774485405238551</v>
      </c>
      <c r="PW64" s="420">
        <v>104.9370172085022</v>
      </c>
      <c r="PX64" s="420">
        <v>115.0078539489958</v>
      </c>
      <c r="PY64" s="420">
        <v>126.07881270568708</v>
      </c>
      <c r="PZ64" s="420">
        <v>138.25110481788423</v>
      </c>
      <c r="QA64" s="420">
        <v>151.63630453205849</v>
      </c>
      <c r="QB64" s="420">
        <v>166.35741803229314</v>
      </c>
      <c r="QC64" s="420">
        <v>182.5500632919956</v>
      </c>
      <c r="QD64" s="420">
        <v>200.36377227217616</v>
      </c>
      <c r="QE64" s="420">
        <v>219.96342819274454</v>
      </c>
      <c r="QF64" s="420">
        <v>241.53085192979464</v>
      </c>
      <c r="QG64" s="420">
        <v>265.26655305683124</v>
      </c>
      <c r="QH64" s="420">
        <v>291.39166266575165</v>
      </c>
      <c r="QI64" s="420">
        <v>320.15006689020817</v>
      </c>
      <c r="QJ64" s="420">
        <v>351.81076202726609</v>
      </c>
      <c r="QK64" s="420">
        <v>386.67045433264298</v>
      </c>
      <c r="QL64" s="420">
        <v>425.05642997170156</v>
      </c>
      <c r="QM64" s="420">
        <v>467.32972326659939</v>
      </c>
      <c r="QN64" s="420">
        <v>513.88861431585497</v>
      </c>
      <c r="QO64" s="420">
        <v>565.17249030501512</v>
      </c>
      <c r="QP64" s="420">
        <v>621.66610840818805</v>
      </c>
      <c r="QQ64" s="420">
        <v>683.90430213537491</v>
      </c>
      <c r="QR64" s="420">
        <v>752.47717734876824</v>
      </c>
      <c r="QS64" s="420">
        <v>828.03584899579755</v>
      </c>
      <c r="QT64" s="420">
        <v>911.29877493529864</v>
      </c>
      <c r="QU64" s="420">
        <v>1003.0587491184742</v>
      </c>
      <c r="QV64" s="424"/>
      <c r="QW64" s="420">
        <v>14.692869058112674</v>
      </c>
      <c r="QX64" s="420">
        <v>14.692869058112674</v>
      </c>
      <c r="QY64" s="420">
        <v>14.692869058112674</v>
      </c>
      <c r="QZ64" s="420">
        <v>14.692869058112674</v>
      </c>
      <c r="RA64" s="420">
        <v>14.692869058112674</v>
      </c>
      <c r="RB64" s="420">
        <v>14.692869058112674</v>
      </c>
      <c r="RC64" s="420">
        <v>14.692869058112674</v>
      </c>
      <c r="RD64" s="420">
        <v>14.692869058112674</v>
      </c>
      <c r="RE64" s="420">
        <v>14.692869058112674</v>
      </c>
      <c r="RF64" s="420">
        <v>14.692869058112674</v>
      </c>
      <c r="RG64" s="420">
        <v>14.692869058112674</v>
      </c>
      <c r="RH64" s="420">
        <v>14.692869058112674</v>
      </c>
      <c r="RI64" s="420">
        <v>14.692869058112674</v>
      </c>
      <c r="RJ64" s="420">
        <v>14.692869058112674</v>
      </c>
      <c r="RK64" s="420">
        <v>14.692869058112674</v>
      </c>
      <c r="RL64" s="420">
        <v>14.692869058112674</v>
      </c>
      <c r="RM64" s="420">
        <v>14.692869058112674</v>
      </c>
      <c r="RN64" s="420">
        <v>17.586443375268967</v>
      </c>
      <c r="RO64" s="420">
        <v>23.311872746698956</v>
      </c>
      <c r="RP64" s="420">
        <v>31.171133106186968</v>
      </c>
      <c r="RQ64" s="420">
        <v>42.008088295304923</v>
      </c>
      <c r="RR64" s="420">
        <v>57.011987087230509</v>
      </c>
      <c r="RS64" s="420">
        <v>77.861798543275356</v>
      </c>
      <c r="RT64" s="420">
        <v>106.93165281622744</v>
      </c>
      <c r="RU64" s="420">
        <v>147.58346977855248</v>
      </c>
      <c r="RV64" s="420">
        <v>204.58404884081392</v>
      </c>
      <c r="RW64" s="420">
        <v>284.69990173605657</v>
      </c>
      <c r="RX64" s="420">
        <v>397.54601394952084</v>
      </c>
      <c r="RY64" s="420">
        <v>556.79749551650741</v>
      </c>
      <c r="RZ64" s="420">
        <v>781.91998932362276</v>
      </c>
      <c r="SA64" s="420"/>
      <c r="SB64" s="420">
        <v>51.96008900892113</v>
      </c>
      <c r="SC64" s="420">
        <v>58.248730477484372</v>
      </c>
      <c r="SD64" s="420">
        <v>65.155986612360209</v>
      </c>
      <c r="SE64" s="420">
        <v>72.744088946513273</v>
      </c>
      <c r="SF64" s="420">
        <v>81.081616347125873</v>
      </c>
      <c r="SG64" s="420">
        <v>90.24414815038952</v>
      </c>
      <c r="SH64" s="420">
        <v>100.31498489088312</v>
      </c>
      <c r="SI64" s="420">
        <v>111.38594364757441</v>
      </c>
      <c r="SJ64" s="420">
        <v>123.55823575977155</v>
      </c>
      <c r="SK64" s="420">
        <v>136.94343547394581</v>
      </c>
      <c r="SL64" s="420">
        <v>151.66454897418046</v>
      </c>
      <c r="SM64" s="420">
        <v>167.85719423388292</v>
      </c>
      <c r="SN64" s="420">
        <v>185.67090321406349</v>
      </c>
      <c r="SO64" s="420">
        <v>205.27055913463187</v>
      </c>
      <c r="SP64" s="420">
        <v>226.83798287168196</v>
      </c>
      <c r="SQ64" s="420">
        <v>250.57368399871856</v>
      </c>
      <c r="SR64" s="420">
        <v>276.698793607639</v>
      </c>
      <c r="SS64" s="420">
        <v>302.5636235149392</v>
      </c>
      <c r="ST64" s="420">
        <v>328.49888928056714</v>
      </c>
      <c r="SU64" s="420">
        <v>355.499321226456</v>
      </c>
      <c r="SV64" s="420">
        <v>383.04834167639666</v>
      </c>
      <c r="SW64" s="420">
        <v>410.31773617936886</v>
      </c>
      <c r="SX64" s="420">
        <v>436.0268157725796</v>
      </c>
      <c r="SY64" s="420">
        <v>458.24083748878769</v>
      </c>
      <c r="SZ64" s="420">
        <v>474.08263862963554</v>
      </c>
      <c r="TA64" s="420">
        <v>479.32025329456098</v>
      </c>
      <c r="TB64" s="420">
        <v>467.77727561271166</v>
      </c>
      <c r="TC64" s="420">
        <v>430.48983504627671</v>
      </c>
      <c r="TD64" s="420">
        <v>354.50127941879123</v>
      </c>
      <c r="TE64" s="420">
        <v>221.13875979485147</v>
      </c>
      <c r="TF64" s="420"/>
      <c r="TG64" s="420">
        <v>3.9218841716229398</v>
      </c>
      <c r="TH64" s="420">
        <v>4.2919101112333866</v>
      </c>
      <c r="TI64" s="420">
        <v>4.6983355616608176</v>
      </c>
      <c r="TJ64" s="420">
        <v>5.1448222488239042</v>
      </c>
      <c r="TK64" s="420">
        <v>5.635405378083524</v>
      </c>
      <c r="TL64" s="420">
        <v>6.1745320649302062</v>
      </c>
      <c r="TM64" s="420">
        <v>6.7671037429616376</v>
      </c>
      <c r="TN64" s="420">
        <v>7.4185229623290851</v>
      </c>
      <c r="TO64" s="420">
        <v>8.1347450348616412</v>
      </c>
      <c r="TP64" s="420">
        <v>8.9223350295958177</v>
      </c>
      <c r="TQ64" s="420">
        <v>9.7885306749139147</v>
      </c>
      <c r="TR64" s="420">
        <v>10.741311781445813</v>
      </c>
      <c r="TS64" s="420">
        <v>11.789476863886799</v>
      </c>
      <c r="TT64" s="420">
        <v>12.942727710560767</v>
      </c>
      <c r="TU64" s="420">
        <v>14.211762727610637</v>
      </c>
      <c r="TV64" s="420">
        <v>15.608379970897539</v>
      </c>
      <c r="TW64" s="420">
        <v>17.145590873886956</v>
      </c>
      <c r="TX64" s="420">
        <v>18.837745784935258</v>
      </c>
      <c r="TY64" s="420">
        <v>20.700672543500524</v>
      </c>
      <c r="TZ64" s="420">
        <v>22.751829453034983</v>
      </c>
      <c r="UA64" s="420">
        <v>25.010474149939835</v>
      </c>
      <c r="UB64" s="420">
        <v>27.497850024374305</v>
      </c>
      <c r="UC64" s="420">
        <v>30.237392021456436</v>
      </c>
      <c r="UD64" s="420">
        <v>33.254953842179837</v>
      </c>
      <c r="UE64" s="420">
        <v>36.579058774082768</v>
      </c>
      <c r="UF64" s="420">
        <v>40.241176614427843</v>
      </c>
      <c r="UG64" s="420">
        <v>44.276029405681491</v>
      </c>
      <c r="UH64" s="420">
        <v>48.721928986962112</v>
      </c>
      <c r="UI64" s="420">
        <v>53.621149678663805</v>
      </c>
      <c r="UJ64" s="420">
        <v>59.020339763755047</v>
      </c>
      <c r="UK64" s="420"/>
      <c r="UL64" s="420">
        <v>2.0677318317326265</v>
      </c>
      <c r="UM64" s="420">
        <v>2.0677318317326265</v>
      </c>
      <c r="UN64" s="420">
        <v>2.0677318317326265</v>
      </c>
      <c r="UO64" s="420">
        <v>2.0677318317326265</v>
      </c>
      <c r="UP64" s="420">
        <v>2.0677318317326265</v>
      </c>
      <c r="UQ64" s="420">
        <v>2.0677318317326265</v>
      </c>
      <c r="UR64" s="420">
        <v>2.0677318317326265</v>
      </c>
      <c r="US64" s="420">
        <v>2.0677318317326265</v>
      </c>
      <c r="UT64" s="420">
        <v>2.0677318317326265</v>
      </c>
      <c r="UU64" s="420">
        <v>2.0677318317326265</v>
      </c>
      <c r="UV64" s="420">
        <v>2.0677318317326265</v>
      </c>
      <c r="UW64" s="420">
        <v>2.0677318317326265</v>
      </c>
      <c r="UX64" s="420">
        <v>2.0677318317326265</v>
      </c>
      <c r="UY64" s="420">
        <v>2.0677318317326265</v>
      </c>
      <c r="UZ64" s="420">
        <v>2.0677318317326265</v>
      </c>
      <c r="VA64" s="420">
        <v>2.0677318317326265</v>
      </c>
      <c r="VB64" s="420">
        <v>2.0677318317326265</v>
      </c>
      <c r="VC64" s="420">
        <v>2.4749454058415221</v>
      </c>
      <c r="VD64" s="420">
        <v>3.2806867838405323</v>
      </c>
      <c r="VE64" s="420">
        <v>4.3867228313213236</v>
      </c>
      <c r="VF64" s="420">
        <v>5.9118107576461503</v>
      </c>
      <c r="VG64" s="420">
        <v>8.0233138963084603</v>
      </c>
      <c r="VH64" s="420">
        <v>10.957514062577776</v>
      </c>
      <c r="VI64" s="420">
        <v>15.048523298845536</v>
      </c>
      <c r="VJ64" s="420">
        <v>20.769465588490164</v>
      </c>
      <c r="VK64" s="420">
        <v>28.79117403005235</v>
      </c>
      <c r="VL64" s="420">
        <v>40.065901831865403</v>
      </c>
      <c r="VM64" s="420">
        <v>55.946768760453153</v>
      </c>
      <c r="VN64" s="420">
        <v>78.358277117619295</v>
      </c>
      <c r="VO64" s="420">
        <v>110.03983261524904</v>
      </c>
      <c r="VP64" s="420"/>
      <c r="VQ64" s="420">
        <v>1.8541523398903133</v>
      </c>
      <c r="VR64" s="420">
        <v>2.2241782795007601</v>
      </c>
      <c r="VS64" s="420">
        <v>2.630603729928191</v>
      </c>
      <c r="VT64" s="420">
        <v>3.0770904170912776</v>
      </c>
      <c r="VU64" s="420">
        <v>3.5676735463508975</v>
      </c>
      <c r="VV64" s="420">
        <v>4.1068002331975801</v>
      </c>
      <c r="VW64" s="420">
        <v>4.6993719112290115</v>
      </c>
      <c r="VX64" s="420">
        <v>5.3507911305964591</v>
      </c>
      <c r="VY64" s="420">
        <v>6.0670132031290152</v>
      </c>
      <c r="VZ64" s="420">
        <v>6.8546031978631916</v>
      </c>
      <c r="WA64" s="420">
        <v>7.7207988431812886</v>
      </c>
      <c r="WB64" s="420">
        <v>8.6735799497131865</v>
      </c>
      <c r="WC64" s="420">
        <v>9.721745032154173</v>
      </c>
      <c r="WD64" s="420">
        <v>10.874995878828141</v>
      </c>
      <c r="WE64" s="420">
        <v>12.144030895878011</v>
      </c>
      <c r="WF64" s="420">
        <v>13.540648139164913</v>
      </c>
      <c r="WG64" s="420">
        <v>15.07785904215433</v>
      </c>
      <c r="WH64" s="420">
        <v>16.362800379093734</v>
      </c>
      <c r="WI64" s="420">
        <v>17.419985759659991</v>
      </c>
      <c r="WJ64" s="420">
        <v>18.365106621713657</v>
      </c>
      <c r="WK64" s="420">
        <v>19.098663392293684</v>
      </c>
      <c r="WL64" s="420">
        <v>19.474536128065843</v>
      </c>
      <c r="WM64" s="420">
        <v>19.279877958878661</v>
      </c>
      <c r="WN64" s="420">
        <v>18.206430543334299</v>
      </c>
      <c r="WO64" s="420">
        <v>15.809593185592604</v>
      </c>
      <c r="WP64" s="420">
        <v>11.450002584375493</v>
      </c>
      <c r="WQ64" s="420">
        <v>4.2101275738160879</v>
      </c>
      <c r="WR64" s="420">
        <v>-7.2248397734910412</v>
      </c>
      <c r="WS64" s="420">
        <v>-24.73712743895549</v>
      </c>
      <c r="WT64" s="420">
        <v>-51.019492851493993</v>
      </c>
      <c r="WU64" s="420"/>
      <c r="WV64" s="420">
        <v>7685.6883158407882</v>
      </c>
      <c r="WW64" s="420">
        <v>8410.8254989323377</v>
      </c>
      <c r="WX64" s="420">
        <v>9207.2945426159622</v>
      </c>
      <c r="WY64" s="420">
        <v>10082.271304942869</v>
      </c>
      <c r="WZ64" s="420">
        <v>11043.663548951667</v>
      </c>
      <c r="XA64" s="420">
        <v>12100.186255011329</v>
      </c>
      <c r="XB64" s="420">
        <v>13261.444727430633</v>
      </c>
      <c r="XC64" s="420">
        <v>14538.026305038677</v>
      </c>
      <c r="XD64" s="420">
        <v>15941.601569764778</v>
      </c>
      <c r="XE64" s="420">
        <v>17485.036040369392</v>
      </c>
      <c r="XF64" s="420">
        <v>19182.513441314331</v>
      </c>
      <c r="XG64" s="420">
        <v>21049.671750325717</v>
      </c>
      <c r="XH64" s="420">
        <v>23103.753353621825</v>
      </c>
      <c r="XI64" s="420">
        <v>25363.770776280198</v>
      </c>
      <c r="XJ64" s="420">
        <v>27850.689608178465</v>
      </c>
      <c r="XK64" s="420">
        <v>30587.630414869833</v>
      </c>
      <c r="XL64" s="420">
        <v>33600.091609306255</v>
      </c>
      <c r="XM64" s="420">
        <v>36916.195466360041</v>
      </c>
      <c r="XN64" s="420">
        <v>40566.959689630676</v>
      </c>
      <c r="XO64" s="420">
        <v>44586.59719132691</v>
      </c>
      <c r="XP64" s="420">
        <v>49012.847023548216</v>
      </c>
      <c r="XQ64" s="420">
        <v>53887.339705807761</v>
      </c>
      <c r="XR64" s="420">
        <v>59256.000532171769</v>
      </c>
      <c r="XS64" s="420">
        <v>65169.494815268918</v>
      </c>
      <c r="XT64" s="420">
        <v>71683.719437354739</v>
      </c>
      <c r="XU64" s="420">
        <v>78860.345534684122</v>
      </c>
      <c r="XV64" s="420">
        <v>86767.417645139343</v>
      </c>
      <c r="XW64" s="420">
        <v>95480.015205385382</v>
      </c>
      <c r="XX64" s="420">
        <v>105080.98289825743</v>
      </c>
      <c r="XY64" s="420">
        <v>115661.73702971265</v>
      </c>
      <c r="XZ64" s="420"/>
      <c r="YA64" s="420">
        <v>4.5120359193396897</v>
      </c>
      <c r="YB64" s="420">
        <v>4.5120359193396897</v>
      </c>
      <c r="YC64" s="420">
        <v>4.5120359193396897</v>
      </c>
      <c r="YD64" s="420">
        <v>4.5120359193396897</v>
      </c>
      <c r="YE64" s="420">
        <v>4.5120359193396897</v>
      </c>
      <c r="YF64" s="420">
        <v>4.5120359193396897</v>
      </c>
      <c r="YG64" s="420">
        <v>4.5120359193396897</v>
      </c>
      <c r="YH64" s="420">
        <v>4.5120359193396897</v>
      </c>
      <c r="YI64" s="420">
        <v>4.5120359193396897</v>
      </c>
      <c r="YJ64" s="420">
        <v>4.5120359193396897</v>
      </c>
      <c r="YK64" s="420">
        <v>4.5120359193396897</v>
      </c>
      <c r="YL64" s="420">
        <v>4.5120359193396897</v>
      </c>
      <c r="YM64" s="420">
        <v>4.5120359193396897</v>
      </c>
      <c r="YN64" s="420">
        <v>4.5120359193396897</v>
      </c>
      <c r="YO64" s="420">
        <v>4.5120359193396897</v>
      </c>
      <c r="YP64" s="420">
        <v>4.5120359193396897</v>
      </c>
      <c r="YQ64" s="420">
        <v>4.5120359193396897</v>
      </c>
      <c r="YR64" s="420">
        <v>5.4006241999981341</v>
      </c>
      <c r="YS64" s="420">
        <v>7.1588473812814861</v>
      </c>
      <c r="YT64" s="420">
        <v>9.5723491215608973</v>
      </c>
      <c r="YU64" s="420">
        <v>12.900271726477634</v>
      </c>
      <c r="YV64" s="420">
        <v>17.507821825205706</v>
      </c>
      <c r="YW64" s="420">
        <v>23.910594342203726</v>
      </c>
      <c r="YX64" s="420">
        <v>32.837661352108626</v>
      </c>
      <c r="YY64" s="420">
        <v>45.321435460144819</v>
      </c>
      <c r="YZ64" s="420">
        <v>62.825753992819585</v>
      </c>
      <c r="ZA64" s="420">
        <v>87.4285463094281</v>
      </c>
      <c r="ZB64" s="420">
        <v>122.08248010895731</v>
      </c>
      <c r="ZC64" s="420">
        <v>170.9870475012298</v>
      </c>
      <c r="ZD64" s="420">
        <v>240.11995641721708</v>
      </c>
      <c r="ZE64" s="420"/>
      <c r="ZF64" s="420">
        <v>7681.1762799214484</v>
      </c>
      <c r="ZG64" s="420">
        <v>8406.3134630129989</v>
      </c>
      <c r="ZH64" s="420">
        <v>9202.7825066966234</v>
      </c>
      <c r="ZI64" s="420">
        <v>10077.759269023531</v>
      </c>
      <c r="ZJ64" s="420">
        <v>11039.151513032328</v>
      </c>
      <c r="ZK64" s="420">
        <v>12095.67421909199</v>
      </c>
      <c r="ZL64" s="420">
        <v>13256.932691511294</v>
      </c>
      <c r="ZM64" s="420">
        <v>14533.514269119338</v>
      </c>
      <c r="ZN64" s="420">
        <v>15937.089533845439</v>
      </c>
      <c r="ZO64" s="420">
        <v>17480.524004450053</v>
      </c>
      <c r="ZP64" s="420">
        <v>19178.001405394993</v>
      </c>
      <c r="ZQ64" s="420">
        <v>21045.159714406378</v>
      </c>
      <c r="ZR64" s="420">
        <v>23099.241317702486</v>
      </c>
      <c r="ZS64" s="420">
        <v>25359.25874036086</v>
      </c>
      <c r="ZT64" s="420">
        <v>27846.177572259126</v>
      </c>
      <c r="ZU64" s="420">
        <v>30583.118378950494</v>
      </c>
      <c r="ZV64" s="420">
        <v>33595.579573386916</v>
      </c>
      <c r="ZW64" s="420">
        <v>36910.794842160045</v>
      </c>
      <c r="ZX64" s="420">
        <v>40559.800842249395</v>
      </c>
      <c r="ZY64" s="420">
        <v>44577.024842205348</v>
      </c>
      <c r="ZZ64" s="420">
        <v>48999.946751821735</v>
      </c>
      <c r="AAA64" s="420">
        <v>53869.831883982552</v>
      </c>
      <c r="AAB64" s="420">
        <v>59232.089937829565</v>
      </c>
      <c r="AAC64" s="420">
        <v>65136.657153916807</v>
      </c>
      <c r="AAD64" s="420">
        <v>71638.398001894588</v>
      </c>
      <c r="AAE64" s="420">
        <v>78797.519780691306</v>
      </c>
      <c r="AAF64" s="420">
        <v>86679.989098829916</v>
      </c>
      <c r="AAG64" s="420">
        <v>95357.93272527642</v>
      </c>
      <c r="AAH64" s="420">
        <v>104909.9958507562</v>
      </c>
      <c r="AAI64" s="420">
        <v>115421.61707329543</v>
      </c>
      <c r="AAJ64" s="420"/>
      <c r="AAK64" s="420">
        <v>9992.5078570826008</v>
      </c>
      <c r="AAL64" s="420">
        <v>10938.761997198419</v>
      </c>
      <c r="AAM64" s="420">
        <v>11978.099308307677</v>
      </c>
      <c r="AAN64" s="420">
        <v>13119.883791523782</v>
      </c>
      <c r="AAO64" s="420">
        <v>14374.434533619306</v>
      </c>
      <c r="AAP64" s="420">
        <v>15753.123984452641</v>
      </c>
      <c r="AAQ64" s="420">
        <v>17268.486405376243</v>
      </c>
      <c r="AAR64" s="420">
        <v>18934.337545235227</v>
      </c>
      <c r="AAS64" s="420">
        <v>20765.906710601757</v>
      </c>
      <c r="AAT64" s="420">
        <v>22779.982518410237</v>
      </c>
      <c r="AAU64" s="420">
        <v>24995.073753353008</v>
      </c>
      <c r="AAV64" s="420">
        <v>27431.586900590977</v>
      </c>
      <c r="AAW64" s="420">
        <v>30112.022087996455</v>
      </c>
      <c r="AAX64" s="420">
        <v>33061.189352881229</v>
      </c>
      <c r="AAY64" s="420">
        <v>36306.447347765519</v>
      </c>
      <c r="AAZ64" s="420">
        <v>39877.966820180518</v>
      </c>
      <c r="ABA64" s="420">
        <v>43809.021444935308</v>
      </c>
      <c r="ABB64" s="420">
        <v>48129.064185957111</v>
      </c>
      <c r="ABC64" s="420">
        <v>52878.725539784937</v>
      </c>
      <c r="ABD64" s="420">
        <v>58104.398652917764</v>
      </c>
      <c r="ABE64" s="420">
        <v>63853.217602076009</v>
      </c>
      <c r="ABF64" s="420">
        <v>70176.529817636576</v>
      </c>
      <c r="ABG64" s="420">
        <v>77130.060997868131</v>
      </c>
      <c r="ABH64" s="420">
        <v>84773.981757594709</v>
      </c>
      <c r="ABI64" s="420">
        <v>93172.816411374792</v>
      </c>
      <c r="ABJ64" s="420">
        <v>102395.10686743609</v>
      </c>
      <c r="ABK64" s="420">
        <v>112512.70518548062</v>
      </c>
      <c r="ABL64" s="420">
        <v>123599.5117327123</v>
      </c>
      <c r="ABM64" s="420">
        <v>135729.39461503742</v>
      </c>
      <c r="ABN64" s="420">
        <v>148972.90950340498</v>
      </c>
      <c r="ABQ64" s="344"/>
      <c r="ABR64" s="344"/>
      <c r="ABS64" s="344"/>
      <c r="ABT64" s="344"/>
      <c r="ABU64" s="344"/>
      <c r="ABV64" s="344"/>
      <c r="ABW64" s="344"/>
      <c r="ABX64" s="344"/>
      <c r="ABY64" s="344"/>
      <c r="ABZ64" s="344"/>
      <c r="ACA64" s="344"/>
    </row>
    <row r="65" spans="4:755" hidden="1" outlineLevel="1" x14ac:dyDescent="0.25">
      <c r="D65" s="431" t="b">
        <v>1</v>
      </c>
      <c r="E65" s="416"/>
      <c r="F65" s="417">
        <v>495</v>
      </c>
      <c r="G65" s="417">
        <v>22015699</v>
      </c>
      <c r="H65" s="417" t="s">
        <v>1756</v>
      </c>
      <c r="I65" s="417" t="s">
        <v>1787</v>
      </c>
      <c r="J65" s="417">
        <v>11</v>
      </c>
      <c r="K65" s="417" t="s">
        <v>1788</v>
      </c>
      <c r="L65" s="417" t="s">
        <v>329</v>
      </c>
      <c r="M65" s="417" t="s">
        <v>253</v>
      </c>
      <c r="N65" s="417" t="s">
        <v>301</v>
      </c>
      <c r="O65" s="417" t="s">
        <v>1785</v>
      </c>
      <c r="P65" s="417" t="s">
        <v>1786</v>
      </c>
      <c r="Q65" s="417" t="s">
        <v>1768</v>
      </c>
      <c r="R65" s="417" t="s">
        <v>289</v>
      </c>
      <c r="S65" s="418"/>
      <c r="T65" s="417">
        <v>0.15702783918590957</v>
      </c>
      <c r="U65" s="417">
        <v>2190</v>
      </c>
      <c r="V65" s="418"/>
      <c r="W65" s="419">
        <v>5.5</v>
      </c>
      <c r="X65" s="417">
        <v>9.328375478645656E-3</v>
      </c>
      <c r="Y65" s="417">
        <v>3.287139633835322E-3</v>
      </c>
      <c r="Z65" s="417">
        <v>6.0412358448103335E-3</v>
      </c>
      <c r="AA65" s="420">
        <v>53.113991931160534</v>
      </c>
      <c r="AB65" s="420">
        <v>1051.8846828273031</v>
      </c>
      <c r="AC65" s="420">
        <v>1104.9986747584637</v>
      </c>
      <c r="AD65" s="420">
        <v>45.141530552636475</v>
      </c>
      <c r="AE65" s="420">
        <v>3.7651544253444804</v>
      </c>
      <c r="AF65" s="420">
        <v>3647.7900653025522</v>
      </c>
      <c r="AG65" s="418"/>
      <c r="AH65" s="419">
        <v>7.1791493443720595</v>
      </c>
      <c r="AI65" s="417">
        <v>1.8275731257859664E-2</v>
      </c>
      <c r="AJ65" s="417">
        <v>6.440015273029679E-3</v>
      </c>
      <c r="AK65" s="417">
        <v>1.1835715984829985E-2</v>
      </c>
      <c r="AL65" s="420">
        <v>104.05853031839449</v>
      </c>
      <c r="AM65" s="420">
        <v>2060.8048873694975</v>
      </c>
      <c r="AN65" s="420">
        <v>2164.8634176878918</v>
      </c>
      <c r="AO65" s="420">
        <v>88.43924462914336</v>
      </c>
      <c r="AP65" s="420">
        <v>7.376520228999949</v>
      </c>
      <c r="AQ65" s="420">
        <v>7146.5852839189893</v>
      </c>
      <c r="AR65" s="418"/>
      <c r="AS65" s="417">
        <v>5.1679359468684138E-3</v>
      </c>
      <c r="AT65" s="421">
        <v>1.1116572805314172E-6</v>
      </c>
      <c r="AU65" s="417">
        <v>5.1668242895878827E-3</v>
      </c>
      <c r="AV65" s="420">
        <v>28.42425911928057</v>
      </c>
      <c r="AW65" s="420">
        <v>0.35573032977005348</v>
      </c>
      <c r="AX65" s="420">
        <v>28.779989449050625</v>
      </c>
      <c r="AY65" s="420">
        <v>14.67609691494293</v>
      </c>
      <c r="AZ65" s="420">
        <v>2.067702288914858</v>
      </c>
      <c r="BA65" s="420">
        <v>1.2336234038261444</v>
      </c>
      <c r="BB65" s="418"/>
      <c r="BC65" s="420">
        <v>4801.6954250389972</v>
      </c>
      <c r="BD65" s="420">
        <v>9407.2644664650252</v>
      </c>
      <c r="BE65" s="420">
        <v>46.757412056734559</v>
      </c>
      <c r="BF65" s="420">
        <v>9360.5070544082901</v>
      </c>
      <c r="BG65" s="420"/>
      <c r="BH65" s="422">
        <v>2.6643280808870785E-2</v>
      </c>
      <c r="BI65" s="420"/>
      <c r="BJ65" s="423">
        <v>5.6485076247031927</v>
      </c>
      <c r="BK65" s="423">
        <v>5.8010251611509283</v>
      </c>
      <c r="BL65" s="423">
        <v>5.9576608825192876</v>
      </c>
      <c r="BM65" s="423">
        <v>6.1185259855102094</v>
      </c>
      <c r="BN65" s="423">
        <v>6.2837346692907339</v>
      </c>
      <c r="BO65" s="423">
        <v>6.4534042165637286</v>
      </c>
      <c r="BP65" s="423">
        <v>6.6276550768276277</v>
      </c>
      <c r="BQ65" s="423">
        <v>6.8066109518843048</v>
      </c>
      <c r="BR65" s="423">
        <v>6.9903988836557742</v>
      </c>
      <c r="BS65" s="423">
        <v>7.1791493443720595</v>
      </c>
      <c r="BT65" s="423">
        <v>7.3729963291942733</v>
      </c>
      <c r="BU65" s="423">
        <v>7.5720774513386377</v>
      </c>
      <c r="BV65" s="423">
        <v>7.7765340397689835</v>
      </c>
      <c r="BW65" s="423">
        <v>7.9865112395270952</v>
      </c>
      <c r="BX65" s="423">
        <v>8.2021581147720983</v>
      </c>
      <c r="BY65" s="423">
        <v>8.4236277546020677</v>
      </c>
      <c r="BZ65" s="423">
        <v>8.6510773817329465</v>
      </c>
      <c r="CA65" s="423">
        <v>8.8846684641119786</v>
      </c>
      <c r="CB65" s="423">
        <v>9.1245668295448219</v>
      </c>
      <c r="CC65" s="423">
        <v>9.3709427834177745</v>
      </c>
      <c r="CD65" s="423">
        <v>9.6239712295986664</v>
      </c>
      <c r="CE65" s="423">
        <v>9.8838317946022229</v>
      </c>
      <c r="CF65" s="423">
        <v>10.15070895510809</v>
      </c>
      <c r="CG65" s="423">
        <v>10.424792168922005</v>
      </c>
      <c r="CH65" s="423">
        <v>10.706276009473106</v>
      </c>
      <c r="CI65" s="423">
        <v>10.995360303942856</v>
      </c>
      <c r="CJ65" s="423">
        <v>11.292250275123642</v>
      </c>
      <c r="CK65" s="423">
        <v>11.597156687107748</v>
      </c>
      <c r="CL65" s="423">
        <v>11.910295994910136</v>
      </c>
      <c r="CM65" s="423">
        <v>12.231890498131236</v>
      </c>
      <c r="CN65" s="420"/>
      <c r="CO65" s="417">
        <v>9.9613943227138593E-3</v>
      </c>
      <c r="CP65" s="417">
        <v>1.0641389789814428E-2</v>
      </c>
      <c r="CQ65" s="417">
        <v>1.1371997837382929E-2</v>
      </c>
      <c r="CR65" s="417">
        <v>1.2157143080195876E-2</v>
      </c>
      <c r="CS65" s="417">
        <v>1.3001062077684183E-2</v>
      </c>
      <c r="CT65" s="417">
        <v>1.3908328519699897E-2</v>
      </c>
      <c r="CU65" s="417">
        <v>1.4883880466577792E-2</v>
      </c>
      <c r="CV65" s="417">
        <v>1.5933049812184946E-2</v>
      </c>
      <c r="CW65" s="417">
        <v>1.7061594152566254E-2</v>
      </c>
      <c r="CX65" s="417">
        <v>1.8275731257859664E-2</v>
      </c>
      <c r="CY65" s="417">
        <v>1.958217636146763E-2</v>
      </c>
      <c r="CZ65" s="417">
        <v>2.0988182498133414E-2</v>
      </c>
      <c r="DA65" s="417">
        <v>2.2501584141695421E-2</v>
      </c>
      <c r="DB65" s="417">
        <v>2.4130844414000343E-2</v>
      </c>
      <c r="DC65" s="417">
        <v>2.5885106158877007E-2</v>
      </c>
      <c r="DD65" s="417">
        <v>2.7774247199352158E-2</v>
      </c>
      <c r="DE65" s="417">
        <v>2.9808940122577097E-2</v>
      </c>
      <c r="DF65" s="417">
        <v>3.20007169654015E-2</v>
      </c>
      <c r="DG65" s="417">
        <v>3.4362039204353392E-2</v>
      </c>
      <c r="DH65" s="417">
        <v>3.6906373487163052E-2</v>
      </c>
      <c r="DI65" s="417">
        <v>3.9648273579111035E-2</v>
      </c>
      <c r="DJ65" s="417">
        <v>4.260346903661788E-2</v>
      </c>
      <c r="DK65" s="417">
        <v>4.5788961162875043E-2</v>
      </c>
      <c r="DL65" s="417">
        <v>4.9223126846209574E-2</v>
      </c>
      <c r="DM65" s="417">
        <v>5.2925830931572826E-2</v>
      </c>
      <c r="DN65" s="417">
        <v>5.6918547829360823E-2</v>
      </c>
      <c r="DO65" s="417">
        <v>6.1224493124053238E-2</v>
      </c>
      <c r="DP65" s="417">
        <v>6.5868766008268284E-2</v>
      </c>
      <c r="DQ65" s="417">
        <v>7.0878503436175702E-2</v>
      </c>
      <c r="DR65" s="417">
        <v>7.628304696422139E-2</v>
      </c>
      <c r="DS65" s="424"/>
      <c r="DT65" s="425">
        <v>3.5102032675907013E-3</v>
      </c>
      <c r="DU65" s="425">
        <v>3.749820557423374E-3</v>
      </c>
      <c r="DV65" s="425">
        <v>4.0072727446192171E-3</v>
      </c>
      <c r="DW65" s="425">
        <v>4.2839427877447199E-3</v>
      </c>
      <c r="DX65" s="425">
        <v>4.5813235686471068E-3</v>
      </c>
      <c r="DY65" s="425">
        <v>4.901026767432975E-3</v>
      </c>
      <c r="DZ65" s="425">
        <v>5.2447924613406123E-3</v>
      </c>
      <c r="EA65" s="425">
        <v>5.614499506950546E-3</v>
      </c>
      <c r="EB65" s="425">
        <v>6.0121767700817433E-3</v>
      </c>
      <c r="EC65" s="425">
        <v>6.440015273029679E-3</v>
      </c>
      <c r="ED65" s="425">
        <v>6.9003813345514175E-3</v>
      </c>
      <c r="EE65" s="425">
        <v>7.3958307842256583E-3</v>
      </c>
      <c r="EF65" s="425">
        <v>7.9291243395560665E-3</v>
      </c>
      <c r="EG65" s="425">
        <v>8.5032442414818537E-3</v>
      </c>
      <c r="EH65" s="425">
        <v>9.1214122518611263E-3</v>
      </c>
      <c r="EI65" s="425">
        <v>9.7871091250483766E-3</v>
      </c>
      <c r="EJ65" s="425">
        <v>1.0504095674949551E-2</v>
      </c>
      <c r="EK65" s="425">
        <v>1.1276435568971116E-2</v>
      </c>
      <c r="EL65" s="425">
        <v>1.2108519991139181E-2</v>
      </c>
      <c r="EM65" s="425">
        <v>1.3005094328428141E-2</v>
      </c>
      <c r="EN65" s="425">
        <v>1.39712870470737E-2</v>
      </c>
      <c r="EO65" s="425">
        <v>1.5012640939435584E-2</v>
      </c>
      <c r="EP65" s="425">
        <v>1.613514693691186E-2</v>
      </c>
      <c r="EQ65" s="425">
        <v>1.7345280700576029E-2</v>
      </c>
      <c r="ER65" s="425">
        <v>1.8650042218722854E-2</v>
      </c>
      <c r="ES65" s="425">
        <v>2.0056998659471584E-2</v>
      </c>
      <c r="ET65" s="425">
        <v>2.1574330747112323E-2</v>
      </c>
      <c r="EU65" s="425">
        <v>2.3210882953120553E-2</v>
      </c>
      <c r="EV65" s="425">
        <v>2.497621781684678E-2</v>
      </c>
      <c r="EW65" s="425">
        <v>2.6880674736971335E-2</v>
      </c>
      <c r="EX65" s="420"/>
      <c r="EY65" s="420">
        <v>5127.5360491094971</v>
      </c>
      <c r="EZ65" s="420">
        <v>5477.557457542136</v>
      </c>
      <c r="FA65" s="420">
        <v>5853.6312259637716</v>
      </c>
      <c r="FB65" s="420">
        <v>6257.7775137109211</v>
      </c>
      <c r="FC65" s="420">
        <v>6692.1770507599304</v>
      </c>
      <c r="FD65" s="420">
        <v>7159.1841018687737</v>
      </c>
      <c r="FE65" s="420">
        <v>7661.3404881479064</v>
      </c>
      <c r="FF65" s="420">
        <v>8201.3907528939271</v>
      </c>
      <c r="FG65" s="420">
        <v>8782.2985656816454</v>
      </c>
      <c r="FH65" s="420">
        <v>9407.2644664650252</v>
      </c>
      <c r="FI65" s="420">
        <v>10079.745059835184</v>
      </c>
      <c r="FJ65" s="420">
        <v>10803.473778673686</v>
      </c>
      <c r="FK65" s="420">
        <v>11582.483346285222</v>
      </c>
      <c r="FL65" s="420">
        <v>12421.130076751129</v>
      </c>
      <c r="FM65" s="420">
        <v>13324.120164787138</v>
      </c>
      <c r="FN65" s="420">
        <v>14296.538128886961</v>
      </c>
      <c r="FO65" s="420">
        <v>15343.877585062748</v>
      </c>
      <c r="FP65" s="420">
        <v>16472.074543149211</v>
      </c>
      <c r="FQ65" s="420">
        <v>17687.543433501429</v>
      </c>
      <c r="FR65" s="420">
        <v>18997.216089099798</v>
      </c>
      <c r="FS65" s="420">
        <v>20408.583926678799</v>
      </c>
      <c r="FT65" s="420">
        <v>21929.743590640643</v>
      </c>
      <c r="FU65" s="420">
        <v>23569.446345333752</v>
      </c>
      <c r="FV65" s="420">
        <v>25337.151524894907</v>
      </c>
      <c r="FW65" s="420">
        <v>27243.084375439103</v>
      </c>
      <c r="FX65" s="420">
        <v>29298.298652080561</v>
      </c>
      <c r="FY65" s="420">
        <v>31514.744363268259</v>
      </c>
      <c r="FZ65" s="420">
        <v>33905.341087405133</v>
      </c>
      <c r="GA65" s="420">
        <v>36484.057321897992</v>
      </c>
      <c r="GB65" s="420">
        <v>39265.99636288613</v>
      </c>
      <c r="GC65" s="420"/>
      <c r="GD65" s="420">
        <v>32.548645260367877</v>
      </c>
      <c r="GE65" s="420">
        <v>32.548645260367877</v>
      </c>
      <c r="GF65" s="420">
        <v>32.548645260367877</v>
      </c>
      <c r="GG65" s="420">
        <v>32.548645260367877</v>
      </c>
      <c r="GH65" s="420">
        <v>32.548645260367877</v>
      </c>
      <c r="GI65" s="420">
        <v>32.548645260367877</v>
      </c>
      <c r="GJ65" s="420">
        <v>32.548645260367877</v>
      </c>
      <c r="GK65" s="420">
        <v>32.548645260367877</v>
      </c>
      <c r="GL65" s="420">
        <v>32.548645260367877</v>
      </c>
      <c r="GM65" s="420">
        <v>32.548645260367877</v>
      </c>
      <c r="GN65" s="420">
        <v>32.548645260367877</v>
      </c>
      <c r="GO65" s="420">
        <v>32.548645260367877</v>
      </c>
      <c r="GP65" s="420">
        <v>32.548645260367877</v>
      </c>
      <c r="GQ65" s="420">
        <v>32.548645260367877</v>
      </c>
      <c r="GR65" s="420">
        <v>32.548645260367877</v>
      </c>
      <c r="GS65" s="420">
        <v>32.548645260367877</v>
      </c>
      <c r="GT65" s="420">
        <v>32.548645260367877</v>
      </c>
      <c r="GU65" s="420">
        <v>38.958688364347552</v>
      </c>
      <c r="GV65" s="420">
        <v>51.64204985330533</v>
      </c>
      <c r="GW65" s="420">
        <v>69.052419226236069</v>
      </c>
      <c r="GX65" s="420">
        <v>93.059181197502966</v>
      </c>
      <c r="GY65" s="420">
        <v>126.29684072943773</v>
      </c>
      <c r="GZ65" s="420">
        <v>172.4847645545432</v>
      </c>
      <c r="HA65" s="420">
        <v>236.88228764949454</v>
      </c>
      <c r="HB65" s="420">
        <v>326.93696412301415</v>
      </c>
      <c r="HC65" s="420">
        <v>453.20853301776998</v>
      </c>
      <c r="HD65" s="420">
        <v>630.6866324485444</v>
      </c>
      <c r="HE65" s="420">
        <v>880.6710337877555</v>
      </c>
      <c r="HF65" s="420">
        <v>1233.455773120189</v>
      </c>
      <c r="HG65" s="420">
        <v>1732.1624696868016</v>
      </c>
      <c r="HH65" s="420"/>
      <c r="HI65" s="420">
        <v>56.718280572101115</v>
      </c>
      <c r="HJ65" s="420">
        <v>60.590045150562219</v>
      </c>
      <c r="HK65" s="420">
        <v>64.749988115146678</v>
      </c>
      <c r="HL65" s="420">
        <v>69.22045547433693</v>
      </c>
      <c r="HM65" s="420">
        <v>74.025569390018916</v>
      </c>
      <c r="HN65" s="420">
        <v>79.191371580437561</v>
      </c>
      <c r="HO65" s="420">
        <v>84.74597841991519</v>
      </c>
      <c r="HP65" s="420">
        <v>90.719748695840011</v>
      </c>
      <c r="HQ65" s="420">
        <v>97.145465062659369</v>
      </c>
      <c r="HR65" s="420">
        <v>104.05853031839449</v>
      </c>
      <c r="HS65" s="420">
        <v>111.49717972207523</v>
      </c>
      <c r="HT65" s="420">
        <v>119.50271067105788</v>
      </c>
      <c r="HU65" s="420">
        <v>128.11973116608067</v>
      </c>
      <c r="HV65" s="420">
        <v>137.39642860981692</v>
      </c>
      <c r="HW65" s="420">
        <v>147.38486061234715</v>
      </c>
      <c r="HX65" s="420">
        <v>158.1412696152135</v>
      </c>
      <c r="HY65" s="420">
        <v>169.7264232953963</v>
      </c>
      <c r="HZ65" s="420">
        <v>182.20598287264238</v>
      </c>
      <c r="IA65" s="420">
        <v>195.65090161907023</v>
      </c>
      <c r="IB65" s="420">
        <v>210.13785606003228</v>
      </c>
      <c r="IC65" s="420">
        <v>225.74971256100125</v>
      </c>
      <c r="ID65" s="420">
        <v>242.5760322180879</v>
      </c>
      <c r="IE65" s="420">
        <v>260.7136172111143</v>
      </c>
      <c r="IF65" s="420">
        <v>280.26710203946953</v>
      </c>
      <c r="IG65" s="420">
        <v>301.34959334394819</v>
      </c>
      <c r="IH65" s="420">
        <v>324.0833623241939</v>
      </c>
      <c r="II65" s="420">
        <v>348.60059409320456</v>
      </c>
      <c r="IJ65" s="420">
        <v>375.04419866969187</v>
      </c>
      <c r="IK65" s="420">
        <v>403.56868869823211</v>
      </c>
      <c r="IL65" s="420">
        <v>434.34112940855186</v>
      </c>
      <c r="IM65" s="420"/>
      <c r="IN65" s="420">
        <v>14.212129559640285</v>
      </c>
      <c r="IO65" s="420">
        <v>14.212129559640285</v>
      </c>
      <c r="IP65" s="420">
        <v>14.212129559640285</v>
      </c>
      <c r="IQ65" s="420">
        <v>14.212129559640285</v>
      </c>
      <c r="IR65" s="420">
        <v>14.212129559640285</v>
      </c>
      <c r="IS65" s="420">
        <v>14.212129559640285</v>
      </c>
      <c r="IT65" s="420">
        <v>14.212129559640285</v>
      </c>
      <c r="IU65" s="420">
        <v>14.212129559640285</v>
      </c>
      <c r="IV65" s="420">
        <v>14.212129559640285</v>
      </c>
      <c r="IW65" s="420">
        <v>14.212129559640285</v>
      </c>
      <c r="IX65" s="420">
        <v>14.212129559640285</v>
      </c>
      <c r="IY65" s="420">
        <v>14.212129559640285</v>
      </c>
      <c r="IZ65" s="420">
        <v>14.212129559640285</v>
      </c>
      <c r="JA65" s="420">
        <v>14.212129559640285</v>
      </c>
      <c r="JB65" s="420">
        <v>14.212129559640285</v>
      </c>
      <c r="JC65" s="420">
        <v>14.212129559640285</v>
      </c>
      <c r="JD65" s="420">
        <v>14.212129559640285</v>
      </c>
      <c r="JE65" s="420">
        <v>17.011028326329171</v>
      </c>
      <c r="JF65" s="420">
        <v>22.54912600415501</v>
      </c>
      <c r="JG65" s="420">
        <v>30.151237343350207</v>
      </c>
      <c r="JH65" s="420">
        <v>40.633615602531691</v>
      </c>
      <c r="JI65" s="420">
        <v>55.146598239700005</v>
      </c>
      <c r="JJ65" s="420">
        <v>75.314219725700255</v>
      </c>
      <c r="JK65" s="420">
        <v>103.43293048076139</v>
      </c>
      <c r="JL65" s="420">
        <v>142.75465091659018</v>
      </c>
      <c r="JM65" s="420">
        <v>197.89021439321985</v>
      </c>
      <c r="JN65" s="420">
        <v>275.38473752718755</v>
      </c>
      <c r="JO65" s="420">
        <v>384.53861079293546</v>
      </c>
      <c r="JP65" s="420">
        <v>538.57950502829215</v>
      </c>
      <c r="JQ65" s="420">
        <v>756.33616209245179</v>
      </c>
      <c r="JR65" s="420"/>
      <c r="JS65" s="420">
        <v>42.506151012460833</v>
      </c>
      <c r="JT65" s="420">
        <v>46.37791559092193</v>
      </c>
      <c r="JU65" s="420">
        <v>50.537858555506389</v>
      </c>
      <c r="JV65" s="420">
        <v>55.008325914696641</v>
      </c>
      <c r="JW65" s="420">
        <v>59.813439830378627</v>
      </c>
      <c r="JX65" s="420">
        <v>64.979242020797273</v>
      </c>
      <c r="JY65" s="420">
        <v>70.533848860274901</v>
      </c>
      <c r="JZ65" s="420">
        <v>76.507619136199722</v>
      </c>
      <c r="KA65" s="420">
        <v>82.93333550301908</v>
      </c>
      <c r="KB65" s="420">
        <v>89.8464007587542</v>
      </c>
      <c r="KC65" s="420">
        <v>97.285050162434942</v>
      </c>
      <c r="KD65" s="420">
        <v>105.29058111141759</v>
      </c>
      <c r="KE65" s="420">
        <v>113.90760160644038</v>
      </c>
      <c r="KF65" s="420">
        <v>123.18429905017663</v>
      </c>
      <c r="KG65" s="420">
        <v>133.17273105270687</v>
      </c>
      <c r="KH65" s="420">
        <v>143.92914005557321</v>
      </c>
      <c r="KI65" s="420">
        <v>155.51429373575601</v>
      </c>
      <c r="KJ65" s="420">
        <v>165.1949545463132</v>
      </c>
      <c r="KK65" s="420">
        <v>173.10177561491523</v>
      </c>
      <c r="KL65" s="420">
        <v>179.98661871668207</v>
      </c>
      <c r="KM65" s="420">
        <v>185.11609695846954</v>
      </c>
      <c r="KN65" s="420">
        <v>187.42943397838789</v>
      </c>
      <c r="KO65" s="420">
        <v>185.39939748541406</v>
      </c>
      <c r="KP65" s="420">
        <v>176.83417155870814</v>
      </c>
      <c r="KQ65" s="420">
        <v>158.59494242735801</v>
      </c>
      <c r="KR65" s="420">
        <v>126.19314793097405</v>
      </c>
      <c r="KS65" s="420">
        <v>73.21585656601701</v>
      </c>
      <c r="KT65" s="420">
        <v>-9.4944121232435919</v>
      </c>
      <c r="KU65" s="420">
        <v>-135.01081633006004</v>
      </c>
      <c r="KV65" s="420">
        <v>-321.99503268389992</v>
      </c>
      <c r="KW65" s="420"/>
      <c r="KX65" s="420">
        <v>1123.2650456290244</v>
      </c>
      <c r="KY65" s="420">
        <v>1199.9425783754798</v>
      </c>
      <c r="KZ65" s="420">
        <v>1282.3272782781494</v>
      </c>
      <c r="LA65" s="420">
        <v>1370.8616920783104</v>
      </c>
      <c r="LB65" s="420">
        <v>1466.0235419670742</v>
      </c>
      <c r="LC65" s="420">
        <v>1568.3285655785519</v>
      </c>
      <c r="LD65" s="420">
        <v>1678.3335876289959</v>
      </c>
      <c r="LE65" s="420">
        <v>1796.6398422241748</v>
      </c>
      <c r="LF65" s="420">
        <v>1923.896566426158</v>
      </c>
      <c r="LG65" s="420">
        <v>2060.8048873694975</v>
      </c>
      <c r="LH65" s="420">
        <v>2208.1220270564536</v>
      </c>
      <c r="LI65" s="420">
        <v>2366.6658509522108</v>
      </c>
      <c r="LJ65" s="420">
        <v>2537.3197886579414</v>
      </c>
      <c r="LK65" s="420">
        <v>2721.0381572741931</v>
      </c>
      <c r="LL65" s="420">
        <v>2918.8519205955604</v>
      </c>
      <c r="LM65" s="420">
        <v>3131.8749200154807</v>
      </c>
      <c r="LN65" s="420">
        <v>3361.3106159838562</v>
      </c>
      <c r="LO65" s="420">
        <v>3608.4593820707573</v>
      </c>
      <c r="LP65" s="420">
        <v>3874.726397164538</v>
      </c>
      <c r="LQ65" s="420">
        <v>4161.6301850970049</v>
      </c>
      <c r="LR65" s="420">
        <v>4470.8118550635836</v>
      </c>
      <c r="LS65" s="420">
        <v>4804.0451006193871</v>
      </c>
      <c r="LT65" s="420">
        <v>5163.2470198117953</v>
      </c>
      <c r="LU65" s="420">
        <v>5550.4898241843293</v>
      </c>
      <c r="LV65" s="420">
        <v>5968.0135099913132</v>
      </c>
      <c r="LW65" s="420">
        <v>6418.2395710309074</v>
      </c>
      <c r="LX65" s="420">
        <v>6903.7858390759429</v>
      </c>
      <c r="LY65" s="420">
        <v>7427.4825449985774</v>
      </c>
      <c r="LZ65" s="420">
        <v>7992.3897013909691</v>
      </c>
      <c r="MA65" s="420">
        <v>8601.8159158308263</v>
      </c>
      <c r="MB65" s="420"/>
      <c r="MC65" s="426">
        <v>0.35573032977005348</v>
      </c>
      <c r="MD65" s="426">
        <v>0.35573032977005348</v>
      </c>
      <c r="ME65" s="426">
        <v>0.35573032977005348</v>
      </c>
      <c r="MF65" s="426">
        <v>0.35573032977005348</v>
      </c>
      <c r="MG65" s="426">
        <v>0.35573032977005348</v>
      </c>
      <c r="MH65" s="426">
        <v>0.35573032977005348</v>
      </c>
      <c r="MI65" s="426">
        <v>0.35573032977005348</v>
      </c>
      <c r="MJ65" s="426">
        <v>0.35573032977005348</v>
      </c>
      <c r="MK65" s="426">
        <v>0.35573032977005348</v>
      </c>
      <c r="ML65" s="426">
        <v>0.35573032977005348</v>
      </c>
      <c r="MM65" s="426">
        <v>0.35573032977005348</v>
      </c>
      <c r="MN65" s="426">
        <v>0.35573032977005348</v>
      </c>
      <c r="MO65" s="426">
        <v>0.35573032977005348</v>
      </c>
      <c r="MP65" s="426">
        <v>0.35573032977005348</v>
      </c>
      <c r="MQ65" s="426">
        <v>0.35573032977005348</v>
      </c>
      <c r="MR65" s="426">
        <v>0.35573032977005348</v>
      </c>
      <c r="MS65" s="426">
        <v>0.35573032977005348</v>
      </c>
      <c r="MT65" s="426">
        <v>0.4257869090524925</v>
      </c>
      <c r="MU65" s="426">
        <v>0.56440577717950224</v>
      </c>
      <c r="MV65" s="426">
        <v>0.7546870128164378</v>
      </c>
      <c r="MW65" s="426">
        <v>1.0170614767744941</v>
      </c>
      <c r="MX65" s="426">
        <v>1.3803221744624778</v>
      </c>
      <c r="MY65" s="426">
        <v>1.8851187717483577</v>
      </c>
      <c r="MZ65" s="426">
        <v>2.5889315401045034</v>
      </c>
      <c r="NA65" s="426">
        <v>3.5731562137583568</v>
      </c>
      <c r="NB65" s="426">
        <v>4.9532021875368004</v>
      </c>
      <c r="NC65" s="426">
        <v>6.8928940651076882</v>
      </c>
      <c r="ND65" s="426">
        <v>9.6250210957232127</v>
      </c>
      <c r="NE65" s="426">
        <v>13.480672556995447</v>
      </c>
      <c r="NF65" s="426">
        <v>18.931132820673099</v>
      </c>
      <c r="NG65" s="420"/>
      <c r="NH65" s="420">
        <v>1122.9093152992543</v>
      </c>
      <c r="NI65" s="420">
        <v>1199.5868480457098</v>
      </c>
      <c r="NJ65" s="420">
        <v>1281.9715479483793</v>
      </c>
      <c r="NK65" s="420">
        <v>1370.5059617485404</v>
      </c>
      <c r="NL65" s="420">
        <v>1465.6678116373041</v>
      </c>
      <c r="NM65" s="420">
        <v>1567.9728352487818</v>
      </c>
      <c r="NN65" s="420">
        <v>1677.9778572992259</v>
      </c>
      <c r="NO65" s="420">
        <v>1796.2841118944048</v>
      </c>
      <c r="NP65" s="420">
        <v>1923.5408360963879</v>
      </c>
      <c r="NQ65" s="420">
        <v>2060.4491570397272</v>
      </c>
      <c r="NR65" s="420">
        <v>2207.7662967266833</v>
      </c>
      <c r="NS65" s="420">
        <v>2366.3101206224405</v>
      </c>
      <c r="NT65" s="420">
        <v>2536.9640583281712</v>
      </c>
      <c r="NU65" s="420">
        <v>2720.6824269444228</v>
      </c>
      <c r="NV65" s="420">
        <v>2918.4961902657901</v>
      </c>
      <c r="NW65" s="420">
        <v>3131.5191896857104</v>
      </c>
      <c r="NX65" s="420">
        <v>3360.954885654086</v>
      </c>
      <c r="NY65" s="420">
        <v>3608.0335951617049</v>
      </c>
      <c r="NZ65" s="420">
        <v>3874.1619913873583</v>
      </c>
      <c r="OA65" s="420">
        <v>4160.8754980841886</v>
      </c>
      <c r="OB65" s="420">
        <v>4469.7947935868087</v>
      </c>
      <c r="OC65" s="420">
        <v>4802.6647784449242</v>
      </c>
      <c r="OD65" s="420">
        <v>5161.3619010400471</v>
      </c>
      <c r="OE65" s="420">
        <v>5547.9008926442248</v>
      </c>
      <c r="OF65" s="420">
        <v>5964.4403537775552</v>
      </c>
      <c r="OG65" s="420">
        <v>6413.2863688433708</v>
      </c>
      <c r="OH65" s="420">
        <v>6896.8929450108353</v>
      </c>
      <c r="OI65" s="420">
        <v>7417.8575239028542</v>
      </c>
      <c r="OJ65" s="420">
        <v>7978.9090288339739</v>
      </c>
      <c r="OK65" s="420">
        <v>8582.8847830101531</v>
      </c>
      <c r="OL65" s="420"/>
      <c r="OM65" s="420">
        <v>1165.4154663117151</v>
      </c>
      <c r="ON65" s="420">
        <v>1245.9647636366317</v>
      </c>
      <c r="OO65" s="420">
        <v>1332.5094065038857</v>
      </c>
      <c r="OP65" s="420">
        <v>1425.5142876632369</v>
      </c>
      <c r="OQ65" s="420">
        <v>1525.4812514676828</v>
      </c>
      <c r="OR65" s="420">
        <v>1632.9520772695791</v>
      </c>
      <c r="OS65" s="420">
        <v>1748.5117061595008</v>
      </c>
      <c r="OT65" s="420">
        <v>1872.7917310306045</v>
      </c>
      <c r="OU65" s="420">
        <v>2006.4741715994071</v>
      </c>
      <c r="OV65" s="420">
        <v>2150.2955577984812</v>
      </c>
      <c r="OW65" s="420">
        <v>2305.0513468891181</v>
      </c>
      <c r="OX65" s="420">
        <v>2471.6007017338579</v>
      </c>
      <c r="OY65" s="420">
        <v>2650.8716599346117</v>
      </c>
      <c r="OZ65" s="420">
        <v>2843.8667259945996</v>
      </c>
      <c r="PA65" s="420">
        <v>3051.6689213184968</v>
      </c>
      <c r="PB65" s="420">
        <v>3275.4483297412835</v>
      </c>
      <c r="PC65" s="420">
        <v>3516.4691793898419</v>
      </c>
      <c r="PD65" s="420">
        <v>3773.2285497080179</v>
      </c>
      <c r="PE65" s="420">
        <v>4047.2637670022737</v>
      </c>
      <c r="PF65" s="420">
        <v>4340.8621168008704</v>
      </c>
      <c r="PG65" s="420">
        <v>4654.9108905452786</v>
      </c>
      <c r="PH65" s="420">
        <v>4990.0942124233125</v>
      </c>
      <c r="PI65" s="420">
        <v>5346.7612985254609</v>
      </c>
      <c r="PJ65" s="420">
        <v>5724.7350642029332</v>
      </c>
      <c r="PK65" s="420">
        <v>6123.0352962049128</v>
      </c>
      <c r="PL65" s="420">
        <v>6539.479516774345</v>
      </c>
      <c r="PM65" s="420">
        <v>6970.1088015768528</v>
      </c>
      <c r="PN65" s="420">
        <v>7408.3631117796103</v>
      </c>
      <c r="PO65" s="420">
        <v>7843.8982125039138</v>
      </c>
      <c r="PP65" s="420">
        <v>8260.8897503262524</v>
      </c>
      <c r="PQ65" s="420"/>
      <c r="PR65" s="420">
        <v>48.204811994867669</v>
      </c>
      <c r="PS65" s="420">
        <v>51.495420978612309</v>
      </c>
      <c r="PT65" s="420">
        <v>55.030952494985563</v>
      </c>
      <c r="PU65" s="420">
        <v>58.830398395060342</v>
      </c>
      <c r="PV65" s="420">
        <v>62.914260080975168</v>
      </c>
      <c r="PW65" s="420">
        <v>67.3046703839683</v>
      </c>
      <c r="PX65" s="420">
        <v>72.025525383478538</v>
      </c>
      <c r="PY65" s="420">
        <v>77.102626983648094</v>
      </c>
      <c r="PZ65" s="420">
        <v>82.563837130897056</v>
      </c>
      <c r="QA65" s="420">
        <v>88.43924462914336</v>
      </c>
      <c r="QB65" s="420">
        <v>94.761345588186742</v>
      </c>
      <c r="QC65" s="420">
        <v>101.56523862623877</v>
      </c>
      <c r="QD65" s="420">
        <v>108.88883604013509</v>
      </c>
      <c r="QE65" s="420">
        <v>116.77309225696655</v>
      </c>
      <c r="QF65" s="420">
        <v>125.26225098936874</v>
      </c>
      <c r="QG65" s="420">
        <v>134.40411263420373</v>
      </c>
      <c r="QH65" s="420">
        <v>144.2503235815708</v>
      </c>
      <c r="QI65" s="420">
        <v>154.85668923885066</v>
      </c>
      <c r="QJ65" s="420">
        <v>166.28351272363423</v>
      </c>
      <c r="QK65" s="420">
        <v>178.59596134091976</v>
      </c>
      <c r="QL65" s="420">
        <v>191.86446313485897</v>
      </c>
      <c r="QM65" s="420">
        <v>206.16513599471961</v>
      </c>
      <c r="QN65" s="420">
        <v>221.58025199983763</v>
      </c>
      <c r="QO65" s="420">
        <v>238.19873991040021</v>
      </c>
      <c r="QP65" s="420">
        <v>256.11672895140987</v>
      </c>
      <c r="QQ65" s="420">
        <v>275.43813729760274</v>
      </c>
      <c r="QR65" s="420">
        <v>296.27530894911939</v>
      </c>
      <c r="QS65" s="420">
        <v>318.74970299313105</v>
      </c>
      <c r="QT65" s="420">
        <v>342.9926395773474</v>
      </c>
      <c r="QU65" s="420">
        <v>369.14610727950162</v>
      </c>
      <c r="QV65" s="424"/>
      <c r="QW65" s="420">
        <v>14.67609691494293</v>
      </c>
      <c r="QX65" s="420">
        <v>14.67609691494293</v>
      </c>
      <c r="QY65" s="420">
        <v>14.67609691494293</v>
      </c>
      <c r="QZ65" s="420">
        <v>14.67609691494293</v>
      </c>
      <c r="RA65" s="420">
        <v>14.67609691494293</v>
      </c>
      <c r="RB65" s="420">
        <v>14.67609691494293</v>
      </c>
      <c r="RC65" s="420">
        <v>14.67609691494293</v>
      </c>
      <c r="RD65" s="420">
        <v>14.67609691494293</v>
      </c>
      <c r="RE65" s="420">
        <v>14.67609691494293</v>
      </c>
      <c r="RF65" s="420">
        <v>14.67609691494293</v>
      </c>
      <c r="RG65" s="420">
        <v>14.67609691494293</v>
      </c>
      <c r="RH65" s="420">
        <v>14.67609691494293</v>
      </c>
      <c r="RI65" s="420">
        <v>14.67609691494293</v>
      </c>
      <c r="RJ65" s="420">
        <v>14.67609691494293</v>
      </c>
      <c r="RK65" s="420">
        <v>14.67609691494293</v>
      </c>
      <c r="RL65" s="420">
        <v>14.67609691494293</v>
      </c>
      <c r="RM65" s="420">
        <v>14.67609691494293</v>
      </c>
      <c r="RN65" s="420">
        <v>17.566368171102237</v>
      </c>
      <c r="RO65" s="420">
        <v>23.285261874056175</v>
      </c>
      <c r="RP65" s="420">
        <v>31.135550763136582</v>
      </c>
      <c r="RQ65" s="420">
        <v>41.960135395950182</v>
      </c>
      <c r="RR65" s="420">
        <v>56.946906999329599</v>
      </c>
      <c r="RS65" s="420">
        <v>77.772918064761825</v>
      </c>
      <c r="RT65" s="420">
        <v>106.80958863779382</v>
      </c>
      <c r="RU65" s="420">
        <v>147.41500090601141</v>
      </c>
      <c r="RV65" s="420">
        <v>204.35051290281348</v>
      </c>
      <c r="RW65" s="420">
        <v>284.3749122807335</v>
      </c>
      <c r="RX65" s="420">
        <v>397.09220886651417</v>
      </c>
      <c r="RY65" s="420">
        <v>556.16190234036037</v>
      </c>
      <c r="RZ65" s="420">
        <v>781.02741524865144</v>
      </c>
      <c r="SA65" s="420"/>
      <c r="SB65" s="420">
        <v>33.528715079924737</v>
      </c>
      <c r="SC65" s="420">
        <v>36.819324063669377</v>
      </c>
      <c r="SD65" s="420">
        <v>40.354855580042631</v>
      </c>
      <c r="SE65" s="420">
        <v>44.154301480117411</v>
      </c>
      <c r="SF65" s="420">
        <v>48.238163166032237</v>
      </c>
      <c r="SG65" s="420">
        <v>52.628573469025369</v>
      </c>
      <c r="SH65" s="420">
        <v>57.349428468535606</v>
      </c>
      <c r="SI65" s="420">
        <v>62.426530068705162</v>
      </c>
      <c r="SJ65" s="420">
        <v>67.887740215954125</v>
      </c>
      <c r="SK65" s="420">
        <v>73.763147714200429</v>
      </c>
      <c r="SL65" s="420">
        <v>80.085248673243811</v>
      </c>
      <c r="SM65" s="420">
        <v>86.889141711295835</v>
      </c>
      <c r="SN65" s="420">
        <v>94.212739125192158</v>
      </c>
      <c r="SO65" s="420">
        <v>102.09699534202362</v>
      </c>
      <c r="SP65" s="420">
        <v>110.58615407442581</v>
      </c>
      <c r="SQ65" s="420">
        <v>119.7280157192608</v>
      </c>
      <c r="SR65" s="420">
        <v>129.57422666662788</v>
      </c>
      <c r="SS65" s="420">
        <v>137.29032106774844</v>
      </c>
      <c r="ST65" s="420">
        <v>142.99825084957806</v>
      </c>
      <c r="SU65" s="420">
        <v>147.46041057778316</v>
      </c>
      <c r="SV65" s="420">
        <v>149.90432773890879</v>
      </c>
      <c r="SW65" s="420">
        <v>149.21822899539001</v>
      </c>
      <c r="SX65" s="420">
        <v>143.8073339350758</v>
      </c>
      <c r="SY65" s="420">
        <v>131.3891512726064</v>
      </c>
      <c r="SZ65" s="420">
        <v>108.70172804539845</v>
      </c>
      <c r="TA65" s="420">
        <v>71.087624394789259</v>
      </c>
      <c r="TB65" s="420">
        <v>11.900396668385895</v>
      </c>
      <c r="TC65" s="420">
        <v>-78.342505873383118</v>
      </c>
      <c r="TD65" s="420">
        <v>-213.16926276301297</v>
      </c>
      <c r="TE65" s="420">
        <v>-411.88130796914982</v>
      </c>
      <c r="TF65" s="420"/>
      <c r="TG65" s="420">
        <v>4.020655901193722</v>
      </c>
      <c r="TH65" s="420">
        <v>4.2951182604789873</v>
      </c>
      <c r="TI65" s="420">
        <v>4.5900090621831025</v>
      </c>
      <c r="TJ65" s="420">
        <v>4.9069123742638183</v>
      </c>
      <c r="TK65" s="420">
        <v>5.2475381729679125</v>
      </c>
      <c r="TL65" s="420">
        <v>5.6137325084062581</v>
      </c>
      <c r="TM65" s="420">
        <v>6.0074884992911812</v>
      </c>
      <c r="TN65" s="420">
        <v>6.4309582249247033</v>
      </c>
      <c r="TO65" s="420">
        <v>6.8864655881425767</v>
      </c>
      <c r="TP65" s="420">
        <v>7.376520228999949</v>
      </c>
      <c r="TQ65" s="420">
        <v>7.9038325755687122</v>
      </c>
      <c r="TR65" s="420">
        <v>8.4713301253454354</v>
      </c>
      <c r="TS65" s="420">
        <v>9.0821750584878984</v>
      </c>
      <c r="TT65" s="420">
        <v>9.739783292456357</v>
      </c>
      <c r="TU65" s="420">
        <v>10.447845096685302</v>
      </c>
      <c r="TV65" s="420">
        <v>11.210347395711283</v>
      </c>
      <c r="TW65" s="420">
        <v>12.031597899792594</v>
      </c>
      <c r="TX65" s="420">
        <v>12.916251213546854</v>
      </c>
      <c r="TY65" s="420">
        <v>13.869337085573186</v>
      </c>
      <c r="TZ65" s="420">
        <v>14.89629097549822</v>
      </c>
      <c r="UA65" s="420">
        <v>16.002987129473063</v>
      </c>
      <c r="UB65" s="420">
        <v>17.19577437094517</v>
      </c>
      <c r="UC65" s="420">
        <v>18.481514830635426</v>
      </c>
      <c r="UD65" s="420">
        <v>19.867625858174215</v>
      </c>
      <c r="UE65" s="420">
        <v>21.362125377909518</v>
      </c>
      <c r="UF65" s="420">
        <v>22.973680973121979</v>
      </c>
      <c r="UG65" s="420">
        <v>24.711663006404827</v>
      </c>
      <c r="UH65" s="420">
        <v>26.586202109439345</v>
      </c>
      <c r="UI65" s="420">
        <v>28.608251402982368</v>
      </c>
      <c r="UJ65" s="420">
        <v>30.789653837754692</v>
      </c>
      <c r="UK65" s="420"/>
      <c r="UL65" s="420">
        <v>2.067702288914858</v>
      </c>
      <c r="UM65" s="420">
        <v>2.067702288914858</v>
      </c>
      <c r="UN65" s="420">
        <v>2.067702288914858</v>
      </c>
      <c r="UO65" s="420">
        <v>2.067702288914858</v>
      </c>
      <c r="UP65" s="420">
        <v>2.067702288914858</v>
      </c>
      <c r="UQ65" s="420">
        <v>2.067702288914858</v>
      </c>
      <c r="UR65" s="420">
        <v>2.067702288914858</v>
      </c>
      <c r="US65" s="420">
        <v>2.067702288914858</v>
      </c>
      <c r="UT65" s="420">
        <v>2.067702288914858</v>
      </c>
      <c r="UU65" s="420">
        <v>2.067702288914858</v>
      </c>
      <c r="UV65" s="420">
        <v>2.067702288914858</v>
      </c>
      <c r="UW65" s="420">
        <v>2.067702288914858</v>
      </c>
      <c r="UX65" s="420">
        <v>2.067702288914858</v>
      </c>
      <c r="UY65" s="420">
        <v>2.067702288914858</v>
      </c>
      <c r="UZ65" s="420">
        <v>2.067702288914858</v>
      </c>
      <c r="VA65" s="420">
        <v>2.067702288914858</v>
      </c>
      <c r="VB65" s="420">
        <v>2.067702288914858</v>
      </c>
      <c r="VC65" s="420">
        <v>2.4749100449402728</v>
      </c>
      <c r="VD65" s="420">
        <v>3.2806399108706796</v>
      </c>
      <c r="VE65" s="420">
        <v>4.386660155808368</v>
      </c>
      <c r="VF65" s="420">
        <v>5.9117262923662643</v>
      </c>
      <c r="VG65" s="420">
        <v>8.0231992628261573</v>
      </c>
      <c r="VH65" s="420">
        <v>10.957357506569796</v>
      </c>
      <c r="VI65" s="420">
        <v>15.04830829234678</v>
      </c>
      <c r="VJ65" s="420">
        <v>20.769168843753917</v>
      </c>
      <c r="VK65" s="420">
        <v>28.790762674771809</v>
      </c>
      <c r="VL65" s="420">
        <v>40.065329388370365</v>
      </c>
      <c r="VM65" s="420">
        <v>55.945969418309815</v>
      </c>
      <c r="VN65" s="420">
        <v>78.357157569974831</v>
      </c>
      <c r="VO65" s="420">
        <v>110.03826041586015</v>
      </c>
      <c r="VP65" s="420"/>
      <c r="VQ65" s="420">
        <v>1.952953612278864</v>
      </c>
      <c r="VR65" s="420">
        <v>2.2274159715641293</v>
      </c>
      <c r="VS65" s="420">
        <v>2.5223067732682445</v>
      </c>
      <c r="VT65" s="420">
        <v>2.8392100853489604</v>
      </c>
      <c r="VU65" s="420">
        <v>3.1798358840530545</v>
      </c>
      <c r="VV65" s="420">
        <v>3.5460302194914002</v>
      </c>
      <c r="VW65" s="420">
        <v>3.9397862103763233</v>
      </c>
      <c r="VX65" s="420">
        <v>4.3632559360098453</v>
      </c>
      <c r="VY65" s="420">
        <v>4.8187632992277187</v>
      </c>
      <c r="VZ65" s="420">
        <v>5.308817940085091</v>
      </c>
      <c r="WA65" s="420">
        <v>5.8361302866538542</v>
      </c>
      <c r="WB65" s="420">
        <v>6.4036278364305774</v>
      </c>
      <c r="WC65" s="420">
        <v>7.0144727695730404</v>
      </c>
      <c r="WD65" s="420">
        <v>7.672081003541499</v>
      </c>
      <c r="WE65" s="420">
        <v>8.3801428077704436</v>
      </c>
      <c r="WF65" s="420">
        <v>9.1426451067964258</v>
      </c>
      <c r="WG65" s="420">
        <v>9.963895610877735</v>
      </c>
      <c r="WH65" s="420">
        <v>10.441341168606581</v>
      </c>
      <c r="WI65" s="420">
        <v>10.588697174702506</v>
      </c>
      <c r="WJ65" s="420">
        <v>10.509630819689852</v>
      </c>
      <c r="WK65" s="420">
        <v>10.091260837106798</v>
      </c>
      <c r="WL65" s="420">
        <v>9.1725751081190126</v>
      </c>
      <c r="WM65" s="420">
        <v>7.5241573240656301</v>
      </c>
      <c r="WN65" s="420">
        <v>4.8193175658274345</v>
      </c>
      <c r="WO65" s="420">
        <v>0.59295653415560068</v>
      </c>
      <c r="WP65" s="420">
        <v>-5.8170817016498297</v>
      </c>
      <c r="WQ65" s="420">
        <v>-15.353666381965539</v>
      </c>
      <c r="WR65" s="420">
        <v>-29.35976730887047</v>
      </c>
      <c r="WS65" s="420">
        <v>-49.748906166992462</v>
      </c>
      <c r="WT65" s="420">
        <v>-79.248606578105466</v>
      </c>
      <c r="WU65" s="420"/>
      <c r="WV65" s="420">
        <v>3895.3272550123106</v>
      </c>
      <c r="WW65" s="420">
        <v>4161.234294777003</v>
      </c>
      <c r="WX65" s="420">
        <v>4446.932998013307</v>
      </c>
      <c r="WY65" s="420">
        <v>4753.9580553889491</v>
      </c>
      <c r="WZ65" s="420">
        <v>5083.9661411488942</v>
      </c>
      <c r="XA65" s="420">
        <v>5438.7457618174094</v>
      </c>
      <c r="XB65" s="420">
        <v>5820.2279082162258</v>
      </c>
      <c r="XC65" s="420">
        <v>6230.4975767653395</v>
      </c>
      <c r="XD65" s="420">
        <v>6671.806231473789</v>
      </c>
      <c r="XE65" s="420">
        <v>7146.5852839189893</v>
      </c>
      <c r="XF65" s="420">
        <v>7657.4606748929009</v>
      </c>
      <c r="XG65" s="420">
        <v>8207.268648298832</v>
      </c>
      <c r="XH65" s="420">
        <v>8799.0728153625787</v>
      </c>
      <c r="XI65" s="420">
        <v>9436.1826153176953</v>
      </c>
      <c r="XJ65" s="420">
        <v>10122.173287493177</v>
      </c>
      <c r="XK65" s="420">
        <v>10860.907479226353</v>
      </c>
      <c r="XL65" s="420">
        <v>11656.558624302133</v>
      </c>
      <c r="XM65" s="420">
        <v>12513.636237753413</v>
      </c>
      <c r="XN65" s="420">
        <v>13437.013284908611</v>
      </c>
      <c r="XO65" s="420">
        <v>14431.955795626345</v>
      </c>
      <c r="XP65" s="420">
        <v>15504.154908789878</v>
      </c>
      <c r="XQ65" s="420">
        <v>16659.761547437505</v>
      </c>
      <c r="XR65" s="420">
        <v>17905.423941480371</v>
      </c>
      <c r="XS65" s="420">
        <v>19248.328232902535</v>
      </c>
      <c r="XT65" s="420">
        <v>20696.24241777452</v>
      </c>
      <c r="XU65" s="420">
        <v>22257.563900454734</v>
      </c>
      <c r="XV65" s="420">
        <v>23941.370958143587</v>
      </c>
      <c r="XW65" s="420">
        <v>25757.478438634291</v>
      </c>
      <c r="XX65" s="420">
        <v>27716.498040828461</v>
      </c>
      <c r="XY65" s="420">
        <v>29829.903556529494</v>
      </c>
      <c r="XZ65" s="420"/>
      <c r="YA65" s="420">
        <v>1.2336234038261444</v>
      </c>
      <c r="YB65" s="420">
        <v>1.2336234038261444</v>
      </c>
      <c r="YC65" s="420">
        <v>1.2336234038261444</v>
      </c>
      <c r="YD65" s="420">
        <v>1.2336234038261444</v>
      </c>
      <c r="YE65" s="420">
        <v>1.2336234038261444</v>
      </c>
      <c r="YF65" s="420">
        <v>1.2336234038261444</v>
      </c>
      <c r="YG65" s="420">
        <v>1.2336234038261444</v>
      </c>
      <c r="YH65" s="420">
        <v>1.2336234038261444</v>
      </c>
      <c r="YI65" s="420">
        <v>1.2336234038261444</v>
      </c>
      <c r="YJ65" s="420">
        <v>1.2336234038261444</v>
      </c>
      <c r="YK65" s="420">
        <v>1.2336234038261444</v>
      </c>
      <c r="YL65" s="420">
        <v>1.2336234038261444</v>
      </c>
      <c r="YM65" s="420">
        <v>1.2336234038261444</v>
      </c>
      <c r="YN65" s="420">
        <v>1.2336234038261444</v>
      </c>
      <c r="YO65" s="420">
        <v>1.2336234038261444</v>
      </c>
      <c r="YP65" s="420">
        <v>1.2336234038261444</v>
      </c>
      <c r="YQ65" s="420">
        <v>1.2336234038261444</v>
      </c>
      <c r="YR65" s="420">
        <v>1.4765698960487312</v>
      </c>
      <c r="YS65" s="420">
        <v>1.9572808886815691</v>
      </c>
      <c r="YT65" s="420">
        <v>2.6171498004564397</v>
      </c>
      <c r="YU65" s="420">
        <v>3.5270280206077009</v>
      </c>
      <c r="YV65" s="420">
        <v>4.7867656950640312</v>
      </c>
      <c r="YW65" s="420">
        <v>6.537330222373801</v>
      </c>
      <c r="YX65" s="420">
        <v>8.9780552050230078</v>
      </c>
      <c r="YY65" s="420">
        <v>12.391209750567061</v>
      </c>
      <c r="YZ65" s="420">
        <v>17.177017619998967</v>
      </c>
      <c r="ZA65" s="420">
        <v>23.903599797936049</v>
      </c>
      <c r="ZB65" s="420">
        <v>33.378237086727253</v>
      </c>
      <c r="ZC65" s="420">
        <v>46.749101141800899</v>
      </c>
      <c r="ZD65" s="420">
        <v>65.65054074421964</v>
      </c>
      <c r="ZE65" s="420"/>
      <c r="ZF65" s="420">
        <v>3894.0936316084844</v>
      </c>
      <c r="ZG65" s="420">
        <v>4160.0006713731773</v>
      </c>
      <c r="ZH65" s="420">
        <v>4445.6993746094813</v>
      </c>
      <c r="ZI65" s="420">
        <v>4752.7244319851234</v>
      </c>
      <c r="ZJ65" s="420">
        <v>5082.7325177450684</v>
      </c>
      <c r="ZK65" s="420">
        <v>5437.5121384135837</v>
      </c>
      <c r="ZL65" s="420">
        <v>5818.9942848124001</v>
      </c>
      <c r="ZM65" s="420">
        <v>6229.2639533615138</v>
      </c>
      <c r="ZN65" s="420">
        <v>6670.5726080699633</v>
      </c>
      <c r="ZO65" s="420">
        <v>7145.3516605151635</v>
      </c>
      <c r="ZP65" s="420">
        <v>7656.2270514890752</v>
      </c>
      <c r="ZQ65" s="420">
        <v>8206.0350248950053</v>
      </c>
      <c r="ZR65" s="420">
        <v>8797.8391919587521</v>
      </c>
      <c r="ZS65" s="420">
        <v>9434.9489919138687</v>
      </c>
      <c r="ZT65" s="420">
        <v>10120.93966408935</v>
      </c>
      <c r="ZU65" s="420">
        <v>10859.673855822526</v>
      </c>
      <c r="ZV65" s="420">
        <v>11655.325000898307</v>
      </c>
      <c r="ZW65" s="420">
        <v>12512.159667857364</v>
      </c>
      <c r="ZX65" s="420">
        <v>13435.056004019929</v>
      </c>
      <c r="ZY65" s="420">
        <v>14429.338645825888</v>
      </c>
      <c r="ZZ65" s="420">
        <v>15500.627880769271</v>
      </c>
      <c r="AAA65" s="420">
        <v>16654.97478174244</v>
      </c>
      <c r="AAB65" s="420">
        <v>17898.886611257996</v>
      </c>
      <c r="AAC65" s="420">
        <v>19239.350177697514</v>
      </c>
      <c r="AAD65" s="420">
        <v>20683.851208023952</v>
      </c>
      <c r="AAE65" s="420">
        <v>22240.386882834733</v>
      </c>
      <c r="AAF65" s="420">
        <v>23917.46735834565</v>
      </c>
      <c r="AAG65" s="420">
        <v>25724.100201547564</v>
      </c>
      <c r="AAH65" s="420">
        <v>27669.748939686659</v>
      </c>
      <c r="AAI65" s="420">
        <v>29764.253015785274</v>
      </c>
      <c r="AAJ65" s="420"/>
      <c r="AAK65" s="420">
        <v>5094.9907666124036</v>
      </c>
      <c r="AAL65" s="420">
        <v>5445.0121750450426</v>
      </c>
      <c r="AAM65" s="420">
        <v>5821.0859434666781</v>
      </c>
      <c r="AAN65" s="420">
        <v>6225.2322312138267</v>
      </c>
      <c r="AAO65" s="420">
        <v>6659.631768262836</v>
      </c>
      <c r="AAP65" s="420">
        <v>7126.6388193716793</v>
      </c>
      <c r="AAQ65" s="420">
        <v>7628.7952056508129</v>
      </c>
      <c r="AAR65" s="420">
        <v>8168.8454703968328</v>
      </c>
      <c r="AAS65" s="420">
        <v>8749.7532831845529</v>
      </c>
      <c r="AAT65" s="420">
        <v>9374.719183967929</v>
      </c>
      <c r="AAU65" s="420">
        <v>10047.199777338092</v>
      </c>
      <c r="AAV65" s="420">
        <v>10770.92849617659</v>
      </c>
      <c r="AAW65" s="420">
        <v>11549.93806378813</v>
      </c>
      <c r="AAX65" s="420">
        <v>12388.584794254035</v>
      </c>
      <c r="AAY65" s="420">
        <v>13291.574882290044</v>
      </c>
      <c r="AAZ65" s="420">
        <v>14263.992846389865</v>
      </c>
      <c r="ABA65" s="420">
        <v>15311.332302565654</v>
      </c>
      <c r="ABB65" s="420">
        <v>16433.119879801739</v>
      </c>
      <c r="ABC65" s="420">
        <v>17635.906719046481</v>
      </c>
      <c r="ABD65" s="420">
        <v>18928.17080402423</v>
      </c>
      <c r="ABE65" s="420">
        <v>20315.534359890564</v>
      </c>
      <c r="ABF65" s="420">
        <v>21803.459798269258</v>
      </c>
      <c r="ABG65" s="420">
        <v>23396.979401042598</v>
      </c>
      <c r="ABH65" s="420">
        <v>25100.293710738883</v>
      </c>
      <c r="ABI65" s="420">
        <v>26916.181188808419</v>
      </c>
      <c r="ABJ65" s="420">
        <v>28845.136942302219</v>
      </c>
      <c r="ABK65" s="420">
        <v>30884.122890208921</v>
      </c>
      <c r="ABL65" s="420">
        <v>33024.76104014492</v>
      </c>
      <c r="ABM65" s="420">
        <v>35250.728983260567</v>
      </c>
      <c r="ABN65" s="420">
        <v>37534.012851564272</v>
      </c>
      <c r="ABQ65" s="344"/>
      <c r="ABR65" s="344"/>
      <c r="ABS65" s="344"/>
      <c r="ABT65" s="344"/>
      <c r="ABU65" s="344"/>
      <c r="ABV65" s="344"/>
      <c r="ABW65" s="344"/>
      <c r="ABX65" s="344"/>
      <c r="ABY65" s="344"/>
      <c r="ABZ65" s="344"/>
      <c r="ACA65" s="344"/>
    </row>
    <row r="66" spans="4:755" hidden="1" outlineLevel="1" x14ac:dyDescent="0.25">
      <c r="D66" s="431" t="b">
        <v>1</v>
      </c>
      <c r="E66" s="416"/>
      <c r="F66" s="417">
        <v>496</v>
      </c>
      <c r="G66" s="417">
        <v>22013850</v>
      </c>
      <c r="H66" s="417" t="s">
        <v>1756</v>
      </c>
      <c r="I66" s="417" t="s">
        <v>1789</v>
      </c>
      <c r="J66" s="417">
        <v>11</v>
      </c>
      <c r="K66" s="417" t="s">
        <v>1790</v>
      </c>
      <c r="L66" s="417" t="s">
        <v>1781</v>
      </c>
      <c r="M66" s="417" t="s">
        <v>253</v>
      </c>
      <c r="N66" s="417" t="s">
        <v>310</v>
      </c>
      <c r="O66" s="417" t="s">
        <v>1782</v>
      </c>
      <c r="P66" s="417" t="s">
        <v>1783</v>
      </c>
      <c r="Q66" s="417" t="s">
        <v>1784</v>
      </c>
      <c r="R66" s="417" t="s">
        <v>298</v>
      </c>
      <c r="S66" s="418"/>
      <c r="T66" s="417">
        <v>0.57433674535164059</v>
      </c>
      <c r="U66" s="417">
        <v>2190</v>
      </c>
      <c r="V66" s="418"/>
      <c r="W66" s="419">
        <v>2.5292214798551407</v>
      </c>
      <c r="X66" s="417">
        <v>9.0442265753142178E-4</v>
      </c>
      <c r="Y66" s="417">
        <v>6.5051036340670564E-4</v>
      </c>
      <c r="Z66" s="417">
        <v>2.5391229412471614E-4</v>
      </c>
      <c r="AA66" s="420">
        <v>2.6660526581482542</v>
      </c>
      <c r="AB66" s="420">
        <v>52.040829072536454</v>
      </c>
      <c r="AC66" s="420">
        <v>54.706881730684707</v>
      </c>
      <c r="AD66" s="420">
        <v>6.2604069260557722</v>
      </c>
      <c r="AE66" s="420">
        <v>0.36836460891238892</v>
      </c>
      <c r="AF66" s="420">
        <v>360.94074261194157</v>
      </c>
      <c r="AG66" s="418"/>
      <c r="AH66" s="419">
        <v>4.7392390687670138</v>
      </c>
      <c r="AI66" s="417">
        <v>1.3393667777924845E-3</v>
      </c>
      <c r="AJ66" s="417">
        <v>9.6334602201889909E-4</v>
      </c>
      <c r="AK66" s="417">
        <v>3.7602075577358545E-4</v>
      </c>
      <c r="AL66" s="420">
        <v>3.9481787949845302</v>
      </c>
      <c r="AM66" s="420">
        <v>77.067681761511921</v>
      </c>
      <c r="AN66" s="420">
        <v>81.015860556496449</v>
      </c>
      <c r="AO66" s="420">
        <v>9.2710868999096814</v>
      </c>
      <c r="AP66" s="420">
        <v>0.54551410801496214</v>
      </c>
      <c r="AQ66" s="420">
        <v>534.52004478269771</v>
      </c>
      <c r="AR66" s="418"/>
      <c r="AS66" s="417">
        <v>5.1679359468684138E-3</v>
      </c>
      <c r="AT66" s="421">
        <v>4.0659390574111693E-6</v>
      </c>
      <c r="AU66" s="417">
        <v>5.1638700078110028E-3</v>
      </c>
      <c r="AV66" s="420">
        <v>14.212941987128927</v>
      </c>
      <c r="AW66" s="420">
        <v>0.32527512459289354</v>
      </c>
      <c r="AX66" s="420">
        <v>14.538217111721821</v>
      </c>
      <c r="AY66" s="420">
        <v>14.692869058112674</v>
      </c>
      <c r="AZ66" s="420">
        <v>2.0677318317326265</v>
      </c>
      <c r="BA66" s="420">
        <v>2.2560179596698449</v>
      </c>
      <c r="BB66" s="418"/>
      <c r="BC66" s="420">
        <v>422.27639587759444</v>
      </c>
      <c r="BD66" s="420">
        <v>625.35250634711883</v>
      </c>
      <c r="BE66" s="420">
        <v>33.554835961236968</v>
      </c>
      <c r="BF66" s="420">
        <v>591.79767038588182</v>
      </c>
      <c r="BG66" s="420"/>
      <c r="BH66" s="422">
        <v>6.2796504889159097E-2</v>
      </c>
      <c r="BI66" s="420"/>
      <c r="BJ66" s="423">
        <v>2.6931406616829761</v>
      </c>
      <c r="BK66" s="423">
        <v>2.867683467572649</v>
      </c>
      <c r="BL66" s="423">
        <v>3.0535384160181445</v>
      </c>
      <c r="BM66" s="423">
        <v>3.2514386484889783</v>
      </c>
      <c r="BN66" s="423">
        <v>3.4621648214511977</v>
      </c>
      <c r="BO66" s="423">
        <v>3.6865481858206546</v>
      </c>
      <c r="BP66" s="423">
        <v>3.9254738659960511</v>
      </c>
      <c r="BQ66" s="423">
        <v>4.1798843514065558</v>
      </c>
      <c r="BR66" s="423">
        <v>4.4507832143470907</v>
      </c>
      <c r="BS66" s="423">
        <v>4.7392390687670138</v>
      </c>
      <c r="BT66" s="423">
        <v>5.0463897856284303</v>
      </c>
      <c r="BU66" s="423">
        <v>5.3734469814624353</v>
      </c>
      <c r="BV66" s="423">
        <v>5.7217007978292882</v>
      </c>
      <c r="BW66" s="423">
        <v>6.0925249905360372</v>
      </c>
      <c r="BX66" s="423">
        <v>6.4873823486870146</v>
      </c>
      <c r="BY66" s="423">
        <v>6.9078304649437285</v>
      </c>
      <c r="BZ66" s="423">
        <v>7.3555278797560613</v>
      </c>
      <c r="CA66" s="423">
        <v>7.8322406238019102</v>
      </c>
      <c r="CB66" s="423">
        <v>8.3398491844432154</v>
      </c>
      <c r="CC66" s="423">
        <v>8.8803559236789464</v>
      </c>
      <c r="CD66" s="423">
        <v>9.4558929768565871</v>
      </c>
      <c r="CE66" s="423">
        <v>10.068730663300197</v>
      </c>
      <c r="CF66" s="423">
        <v>10.721286442032365</v>
      </c>
      <c r="CG66" s="423">
        <v>11.416134447917742</v>
      </c>
      <c r="CH66" s="423">
        <v>12.156015645845265</v>
      </c>
      <c r="CI66" s="423">
        <v>12.94384864300431</v>
      </c>
      <c r="CJ66" s="423">
        <v>13.782741201905926</v>
      </c>
      <c r="CK66" s="423">
        <v>14.676002499564445</v>
      </c>
      <c r="CL66" s="423">
        <v>15.627156181198391</v>
      </c>
      <c r="CM66" s="423">
        <v>16.639954259943377</v>
      </c>
      <c r="CN66" s="420"/>
      <c r="CO66" s="417">
        <v>9.0442265753142178E-4</v>
      </c>
      <c r="CP66" s="417">
        <v>9.0442265753142178E-4</v>
      </c>
      <c r="CQ66" s="417">
        <v>9.0442265753142178E-4</v>
      </c>
      <c r="CR66" s="417">
        <v>9.0442265753142178E-4</v>
      </c>
      <c r="CS66" s="417">
        <v>9.0442265753142178E-4</v>
      </c>
      <c r="CT66" s="417">
        <v>9.0442265753142178E-4</v>
      </c>
      <c r="CU66" s="417">
        <v>9.0442265753142178E-4</v>
      </c>
      <c r="CV66" s="417">
        <v>9.995441467355226E-4</v>
      </c>
      <c r="CW66" s="417">
        <v>1.1555603498591286E-3</v>
      </c>
      <c r="CX66" s="417">
        <v>1.3393667777924845E-3</v>
      </c>
      <c r="CY66" s="417">
        <v>1.5562071166529052E-3</v>
      </c>
      <c r="CZ66" s="417">
        <v>1.8123488139899363E-3</v>
      </c>
      <c r="DA66" s="417">
        <v>2.1152872269033585E-3</v>
      </c>
      <c r="DB66" s="417">
        <v>2.4739910343752423E-3</v>
      </c>
      <c r="DC66" s="417">
        <v>2.8991973282870339E-3</v>
      </c>
      <c r="DD66" s="417">
        <v>3.4037665233468176E-3</v>
      </c>
      <c r="DE66" s="417">
        <v>4.0031093071793474E-3</v>
      </c>
      <c r="DF66" s="417">
        <v>4.7157003614501794E-3</v>
      </c>
      <c r="DG66" s="417">
        <v>5.5636966115775836E-3</v>
      </c>
      <c r="DH66" s="417">
        <v>6.5736814130949069E-3</v>
      </c>
      <c r="DI66" s="417">
        <v>7.7775604858995994E-3</v>
      </c>
      <c r="DJ66" s="417">
        <v>9.2136407189460662E-3</v>
      </c>
      <c r="DK66" s="417">
        <v>1.0927929375047664E-2</v>
      </c>
      <c r="DL66" s="417">
        <v>1.2975698954806516E-2</v>
      </c>
      <c r="DM66" s="417">
        <v>1.5423372303594262E-2</v>
      </c>
      <c r="DN66" s="417">
        <v>1.8350793795822065E-2</v>
      </c>
      <c r="DO66" s="417">
        <v>2.1853966004581907E-2</v>
      </c>
      <c r="DP66" s="417">
        <v>2.6048347642624238E-2</v>
      </c>
      <c r="DQ66" s="417">
        <v>3.107282832253112E-2</v>
      </c>
      <c r="DR66" s="417">
        <v>3.7094519529865339E-2</v>
      </c>
      <c r="DS66" s="424"/>
      <c r="DT66" s="425">
        <v>6.5051036340670564E-4</v>
      </c>
      <c r="DU66" s="425">
        <v>6.5051036340670564E-4</v>
      </c>
      <c r="DV66" s="425">
        <v>6.5051036340670564E-4</v>
      </c>
      <c r="DW66" s="425">
        <v>6.5051036340670564E-4</v>
      </c>
      <c r="DX66" s="425">
        <v>6.5051036340670564E-4</v>
      </c>
      <c r="DY66" s="425">
        <v>6.5051036340670564E-4</v>
      </c>
      <c r="DZ66" s="425">
        <v>6.5051036340670564E-4</v>
      </c>
      <c r="EA66" s="425">
        <v>7.1892695380796603E-4</v>
      </c>
      <c r="EB66" s="425">
        <v>8.3114236122410043E-4</v>
      </c>
      <c r="EC66" s="425">
        <v>9.6334602201889909E-4</v>
      </c>
      <c r="ED66" s="425">
        <v>1.119309482751224E-3</v>
      </c>
      <c r="EE66" s="425">
        <v>1.3035406353332608E-3</v>
      </c>
      <c r="EF66" s="425">
        <v>1.5214305515501327E-3</v>
      </c>
      <c r="EG66" s="425">
        <v>1.7794299970646788E-3</v>
      </c>
      <c r="EH66" s="425">
        <v>2.0852616770563694E-3</v>
      </c>
      <c r="EI66" s="425">
        <v>2.4481755069000969E-3</v>
      </c>
      <c r="EJ66" s="425">
        <v>2.8792556980800038E-3</v>
      </c>
      <c r="EK66" s="425">
        <v>3.3917902545884796E-3</v>
      </c>
      <c r="EL66" s="425">
        <v>4.0017156520166615E-3</v>
      </c>
      <c r="EM66" s="425">
        <v>4.7281520971888214E-3</v>
      </c>
      <c r="EN66" s="425">
        <v>5.5940479331969941E-3</v>
      </c>
      <c r="EO66" s="425">
        <v>6.626955574885289E-3</v>
      </c>
      <c r="EP66" s="425">
        <v>7.8599659681768946E-3</v>
      </c>
      <c r="EQ66" s="425">
        <v>9.3328341260114234E-3</v>
      </c>
      <c r="ER66" s="425">
        <v>1.1093335000643162E-2</v>
      </c>
      <c r="ES66" s="425">
        <v>1.3198897043893459E-2</v>
      </c>
      <c r="ET66" s="425">
        <v>1.5718570570004177E-2</v>
      </c>
      <c r="EU66" s="425">
        <v>1.8735399815610013E-2</v>
      </c>
      <c r="EV66" s="425">
        <v>2.2349281805184806E-2</v>
      </c>
      <c r="EW66" s="425">
        <v>2.6680412281612376E-2</v>
      </c>
      <c r="EX66" s="420"/>
      <c r="EY66" s="420">
        <v>422.2763958775945</v>
      </c>
      <c r="EZ66" s="420">
        <v>422.2763958775945</v>
      </c>
      <c r="FA66" s="420">
        <v>422.2763958775945</v>
      </c>
      <c r="FB66" s="420">
        <v>422.2763958775945</v>
      </c>
      <c r="FC66" s="420">
        <v>422.2763958775945</v>
      </c>
      <c r="FD66" s="420">
        <v>422.2763958775945</v>
      </c>
      <c r="FE66" s="420">
        <v>422.2763958775945</v>
      </c>
      <c r="FF66" s="420">
        <v>466.68877243310078</v>
      </c>
      <c r="FG66" s="420">
        <v>539.53298902246036</v>
      </c>
      <c r="FH66" s="420">
        <v>625.35250634711883</v>
      </c>
      <c r="FI66" s="420">
        <v>726.59560990312889</v>
      </c>
      <c r="FJ66" s="420">
        <v>846.18858104858407</v>
      </c>
      <c r="FK66" s="420">
        <v>987.6310140888188</v>
      </c>
      <c r="FL66" s="420">
        <v>1155.1103996896068</v>
      </c>
      <c r="FM66" s="420">
        <v>1353.6399033484713</v>
      </c>
      <c r="FN66" s="420">
        <v>1589.224073411463</v>
      </c>
      <c r="FO66" s="420">
        <v>1869.0581847580725</v>
      </c>
      <c r="FP66" s="420">
        <v>2201.7680960217085</v>
      </c>
      <c r="FQ66" s="420">
        <v>2597.6989113762284</v>
      </c>
      <c r="FR66" s="420">
        <v>3069.2624423474385</v>
      </c>
      <c r="FS66" s="420">
        <v>3631.3555209573815</v>
      </c>
      <c r="FT66" s="420">
        <v>4301.8636953734431</v>
      </c>
      <c r="FU66" s="420">
        <v>5102.2678307234974</v>
      </c>
      <c r="FV66" s="420">
        <v>6058.3747465857787</v>
      </c>
      <c r="FW66" s="420">
        <v>7201.1973764753066</v>
      </c>
      <c r="FX66" s="420">
        <v>8568.015187438461</v>
      </c>
      <c r="FY66" s="420">
        <v>10203.651935517446</v>
      </c>
      <c r="FZ66" s="420">
        <v>12162.015479706022</v>
      </c>
      <c r="GA66" s="420">
        <v>14507.953603877748</v>
      </c>
      <c r="GB66" s="420">
        <v>17319.49092986801</v>
      </c>
      <c r="GC66" s="420"/>
      <c r="GD66" s="420">
        <v>33.554835961236968</v>
      </c>
      <c r="GE66" s="420">
        <v>33.554835961236968</v>
      </c>
      <c r="GF66" s="420">
        <v>33.554835961236968</v>
      </c>
      <c r="GG66" s="420">
        <v>33.554835961236968</v>
      </c>
      <c r="GH66" s="420">
        <v>33.554835961236968</v>
      </c>
      <c r="GI66" s="420">
        <v>33.554835961236968</v>
      </c>
      <c r="GJ66" s="420">
        <v>33.554835961236968</v>
      </c>
      <c r="GK66" s="420">
        <v>33.554835961236968</v>
      </c>
      <c r="GL66" s="420">
        <v>33.554835961236968</v>
      </c>
      <c r="GM66" s="420">
        <v>33.554835961236968</v>
      </c>
      <c r="GN66" s="420">
        <v>33.554835961236968</v>
      </c>
      <c r="GO66" s="420">
        <v>33.554835961236968</v>
      </c>
      <c r="GP66" s="420">
        <v>33.554835961236968</v>
      </c>
      <c r="GQ66" s="420">
        <v>33.554835961236968</v>
      </c>
      <c r="GR66" s="420">
        <v>33.554835961236968</v>
      </c>
      <c r="GS66" s="420">
        <v>33.554835961236968</v>
      </c>
      <c r="GT66" s="420">
        <v>33.554835961236968</v>
      </c>
      <c r="GU66" s="420">
        <v>40.163035569482808</v>
      </c>
      <c r="GV66" s="420">
        <v>53.23848343511969</v>
      </c>
      <c r="GW66" s="420">
        <v>71.187067275092147</v>
      </c>
      <c r="GX66" s="420">
        <v>95.935960922201119</v>
      </c>
      <c r="GY66" s="420">
        <v>130.20111095864567</v>
      </c>
      <c r="GZ66" s="420">
        <v>177.81686254965388</v>
      </c>
      <c r="HA66" s="420">
        <v>244.20513482567912</v>
      </c>
      <c r="HB66" s="420">
        <v>337.04371143736398</v>
      </c>
      <c r="HC66" s="420">
        <v>467.21876932189832</v>
      </c>
      <c r="HD66" s="420">
        <v>650.18332792252954</v>
      </c>
      <c r="HE66" s="420">
        <v>907.89560788703363</v>
      </c>
      <c r="HF66" s="420">
        <v>1271.5861382680748</v>
      </c>
      <c r="HG66" s="420">
        <v>1785.7095760395036</v>
      </c>
      <c r="HH66" s="420"/>
      <c r="HI66" s="420">
        <v>2.6660526581482542</v>
      </c>
      <c r="HJ66" s="420">
        <v>2.6660526581482542</v>
      </c>
      <c r="HK66" s="420">
        <v>2.6660526581482542</v>
      </c>
      <c r="HL66" s="420">
        <v>2.6660526581482542</v>
      </c>
      <c r="HM66" s="420">
        <v>2.6660526581482542</v>
      </c>
      <c r="HN66" s="420">
        <v>2.6660526581482542</v>
      </c>
      <c r="HO66" s="420">
        <v>2.6660526581482542</v>
      </c>
      <c r="HP66" s="420">
        <v>2.946451315819878</v>
      </c>
      <c r="HQ66" s="420">
        <v>3.4063551114492316</v>
      </c>
      <c r="HR66" s="420">
        <v>3.9481787949845302</v>
      </c>
      <c r="HS66" s="420">
        <v>4.5873796785520762</v>
      </c>
      <c r="HT66" s="420">
        <v>5.3424329131889721</v>
      </c>
      <c r="HU66" s="420">
        <v>6.2354332756605224</v>
      </c>
      <c r="HV66" s="420">
        <v>7.2928185937247036</v>
      </c>
      <c r="HW66" s="420">
        <v>8.5462396139798464</v>
      </c>
      <c r="HX66" s="420">
        <v>10.033606203601277</v>
      </c>
      <c r="HY66" s="420">
        <v>11.800345911715208</v>
      </c>
      <c r="HZ66" s="420">
        <v>13.900918313999828</v>
      </c>
      <c r="IA66" s="420">
        <v>16.400637486142937</v>
      </c>
      <c r="IB66" s="420">
        <v>19.377865712737922</v>
      </c>
      <c r="IC66" s="420">
        <v>22.926654517853073</v>
      </c>
      <c r="ID66" s="420">
        <v>27.159924760195139</v>
      </c>
      <c r="IE66" s="420">
        <v>32.213296422629725</v>
      </c>
      <c r="IF66" s="420">
        <v>38.249701510371068</v>
      </c>
      <c r="IG66" s="420">
        <v>45.464940960061099</v>
      </c>
      <c r="IH66" s="420">
        <v>54.094379625581389</v>
      </c>
      <c r="II66" s="420">
        <v>64.421013419351397</v>
      </c>
      <c r="IJ66" s="420">
        <v>76.785190966509418</v>
      </c>
      <c r="IK66" s="420">
        <v>91.596330383386416</v>
      </c>
      <c r="IL66" s="420">
        <v>109.34704208457309</v>
      </c>
      <c r="IM66" s="420"/>
      <c r="IN66" s="420">
        <v>14.212941987128927</v>
      </c>
      <c r="IO66" s="420">
        <v>14.212941987128927</v>
      </c>
      <c r="IP66" s="420">
        <v>14.212941987128927</v>
      </c>
      <c r="IQ66" s="420">
        <v>14.212941987128927</v>
      </c>
      <c r="IR66" s="420">
        <v>14.212941987128927</v>
      </c>
      <c r="IS66" s="420">
        <v>14.212941987128927</v>
      </c>
      <c r="IT66" s="420">
        <v>14.212941987128927</v>
      </c>
      <c r="IU66" s="420">
        <v>14.212941987128927</v>
      </c>
      <c r="IV66" s="420">
        <v>14.212941987128927</v>
      </c>
      <c r="IW66" s="420">
        <v>14.212941987128927</v>
      </c>
      <c r="IX66" s="420">
        <v>14.212941987128927</v>
      </c>
      <c r="IY66" s="420">
        <v>14.212941987128927</v>
      </c>
      <c r="IZ66" s="420">
        <v>14.212941987128927</v>
      </c>
      <c r="JA66" s="420">
        <v>14.212941987128927</v>
      </c>
      <c r="JB66" s="420">
        <v>14.212941987128927</v>
      </c>
      <c r="JC66" s="420">
        <v>14.212941987128927</v>
      </c>
      <c r="JD66" s="420">
        <v>14.212941987128927</v>
      </c>
      <c r="JE66" s="420">
        <v>17.012000751113533</v>
      </c>
      <c r="JF66" s="420">
        <v>22.550415010825947</v>
      </c>
      <c r="JG66" s="420">
        <v>30.152960919956481</v>
      </c>
      <c r="JH66" s="420">
        <v>40.635938397728552</v>
      </c>
      <c r="JI66" s="420">
        <v>55.14975066046334</v>
      </c>
      <c r="JJ66" s="420">
        <v>75.318525015919704</v>
      </c>
      <c r="JK66" s="420">
        <v>103.43884315947719</v>
      </c>
      <c r="JL66" s="420">
        <v>142.76281139683698</v>
      </c>
      <c r="JM66" s="420">
        <v>197.90152666343465</v>
      </c>
      <c r="JN66" s="420">
        <v>275.40047972330115</v>
      </c>
      <c r="JO66" s="420">
        <v>384.56059270187745</v>
      </c>
      <c r="JP66" s="420">
        <v>538.61029258851443</v>
      </c>
      <c r="JQ66" s="420">
        <v>756.37939757564641</v>
      </c>
      <c r="JR66" s="420"/>
      <c r="JS66" s="420">
        <v>-11.546889328980672</v>
      </c>
      <c r="JT66" s="420">
        <v>-11.546889328980672</v>
      </c>
      <c r="JU66" s="420">
        <v>-11.546889328980672</v>
      </c>
      <c r="JV66" s="420">
        <v>-11.546889328980672</v>
      </c>
      <c r="JW66" s="420">
        <v>-11.546889328980672</v>
      </c>
      <c r="JX66" s="420">
        <v>-11.546889328980672</v>
      </c>
      <c r="JY66" s="420">
        <v>-11.546889328980672</v>
      </c>
      <c r="JZ66" s="420">
        <v>-11.266490671309048</v>
      </c>
      <c r="KA66" s="420">
        <v>-10.806586875679695</v>
      </c>
      <c r="KB66" s="420">
        <v>-10.264763192144397</v>
      </c>
      <c r="KC66" s="420">
        <v>-9.6255623085768498</v>
      </c>
      <c r="KD66" s="420">
        <v>-8.8705090739399548</v>
      </c>
      <c r="KE66" s="420">
        <v>-7.9775087114684045</v>
      </c>
      <c r="KF66" s="420">
        <v>-6.9201233934042232</v>
      </c>
      <c r="KG66" s="420">
        <v>-5.6667023731490804</v>
      </c>
      <c r="KH66" s="420">
        <v>-4.1793357835276499</v>
      </c>
      <c r="KI66" s="420">
        <v>-2.4125960754137186</v>
      </c>
      <c r="KJ66" s="420">
        <v>-3.1110824371137049</v>
      </c>
      <c r="KK66" s="420">
        <v>-6.1497775246830102</v>
      </c>
      <c r="KL66" s="420">
        <v>-10.775095207218559</v>
      </c>
      <c r="KM66" s="420">
        <v>-17.709283879875478</v>
      </c>
      <c r="KN66" s="420">
        <v>-27.989825900268201</v>
      </c>
      <c r="KO66" s="420">
        <v>-43.105228593289979</v>
      </c>
      <c r="KP66" s="420">
        <v>-65.189141649106119</v>
      </c>
      <c r="KQ66" s="420">
        <v>-97.297870436775881</v>
      </c>
      <c r="KR66" s="420">
        <v>-143.80714703785327</v>
      </c>
      <c r="KS66" s="420">
        <v>-210.97946630394975</v>
      </c>
      <c r="KT66" s="420">
        <v>-307.77540173536806</v>
      </c>
      <c r="KU66" s="420">
        <v>-447.013962205128</v>
      </c>
      <c r="KV66" s="420">
        <v>-647.0323554910733</v>
      </c>
      <c r="KW66" s="420"/>
      <c r="KX66" s="420">
        <v>52.040829072536454</v>
      </c>
      <c r="KY66" s="420">
        <v>52.040829072536454</v>
      </c>
      <c r="KZ66" s="420">
        <v>52.040829072536454</v>
      </c>
      <c r="LA66" s="420">
        <v>52.040829072536454</v>
      </c>
      <c r="LB66" s="420">
        <v>52.040829072536454</v>
      </c>
      <c r="LC66" s="420">
        <v>52.040829072536454</v>
      </c>
      <c r="LD66" s="420">
        <v>52.040829072536454</v>
      </c>
      <c r="LE66" s="420">
        <v>57.514156304637282</v>
      </c>
      <c r="LF66" s="420">
        <v>66.491388897928033</v>
      </c>
      <c r="LG66" s="420">
        <v>77.067681761511921</v>
      </c>
      <c r="LH66" s="420">
        <v>89.544758620097923</v>
      </c>
      <c r="LI66" s="420">
        <v>104.28325082666086</v>
      </c>
      <c r="LJ66" s="420">
        <v>121.71444412401061</v>
      </c>
      <c r="LK66" s="420">
        <v>142.35439976517429</v>
      </c>
      <c r="LL66" s="420">
        <v>166.82093416450957</v>
      </c>
      <c r="LM66" s="420">
        <v>195.85404055200775</v>
      </c>
      <c r="LN66" s="420">
        <v>230.34045584640032</v>
      </c>
      <c r="LO66" s="420">
        <v>271.34322036707835</v>
      </c>
      <c r="LP66" s="420">
        <v>320.13725216133292</v>
      </c>
      <c r="LQ66" s="420">
        <v>378.2521677751057</v>
      </c>
      <c r="LR66" s="420">
        <v>447.52383465575952</v>
      </c>
      <c r="LS66" s="420">
        <v>530.15644599082316</v>
      </c>
      <c r="LT66" s="420">
        <v>628.79727745415153</v>
      </c>
      <c r="LU66" s="420">
        <v>746.62673008091383</v>
      </c>
      <c r="LV66" s="420">
        <v>887.46680005145299</v>
      </c>
      <c r="LW66" s="420">
        <v>1055.9117635114767</v>
      </c>
      <c r="LX66" s="420">
        <v>1257.4856456003342</v>
      </c>
      <c r="LY66" s="420">
        <v>1498.8319852488012</v>
      </c>
      <c r="LZ66" s="420">
        <v>1787.9425444147846</v>
      </c>
      <c r="MA66" s="420">
        <v>2134.4329825289901</v>
      </c>
      <c r="MB66" s="420"/>
      <c r="MC66" s="426">
        <v>0.32527512459289354</v>
      </c>
      <c r="MD66" s="426">
        <v>0.32527512459289354</v>
      </c>
      <c r="ME66" s="426">
        <v>0.32527512459289354</v>
      </c>
      <c r="MF66" s="426">
        <v>0.32527512459289354</v>
      </c>
      <c r="MG66" s="426">
        <v>0.32527512459289354</v>
      </c>
      <c r="MH66" s="426">
        <v>0.32527512459289354</v>
      </c>
      <c r="MI66" s="426">
        <v>0.32527512459289354</v>
      </c>
      <c r="MJ66" s="426">
        <v>0.32527512459289354</v>
      </c>
      <c r="MK66" s="426">
        <v>0.32527512459289354</v>
      </c>
      <c r="ML66" s="426">
        <v>0.32527512459289354</v>
      </c>
      <c r="MM66" s="426">
        <v>0.32527512459289354</v>
      </c>
      <c r="MN66" s="426">
        <v>0.32527512459289354</v>
      </c>
      <c r="MO66" s="426">
        <v>0.32527512459289354</v>
      </c>
      <c r="MP66" s="426">
        <v>0.32527512459289354</v>
      </c>
      <c r="MQ66" s="426">
        <v>0.32527512459289354</v>
      </c>
      <c r="MR66" s="426">
        <v>0.32527512459289354</v>
      </c>
      <c r="MS66" s="426">
        <v>0.32527512459289354</v>
      </c>
      <c r="MT66" s="426">
        <v>0.38933393725971721</v>
      </c>
      <c r="MU66" s="426">
        <v>0.51608520311350303</v>
      </c>
      <c r="MV66" s="426">
        <v>0.69007585684691541</v>
      </c>
      <c r="MW66" s="426">
        <v>0.92998760828266525</v>
      </c>
      <c r="MX66" s="426">
        <v>1.2621484020405087</v>
      </c>
      <c r="MY66" s="426">
        <v>1.7237277567791722</v>
      </c>
      <c r="MZ66" s="426">
        <v>2.3672848750746476</v>
      </c>
      <c r="NA66" s="426">
        <v>3.2672469434119193</v>
      </c>
      <c r="NB66" s="426">
        <v>4.5291427911876001</v>
      </c>
      <c r="NC66" s="426">
        <v>6.3027714765924499</v>
      </c>
      <c r="ND66" s="426">
        <v>8.800992420703496</v>
      </c>
      <c r="NE66" s="426">
        <v>12.326549294818753</v>
      </c>
      <c r="NF66" s="426">
        <v>17.310378316376674</v>
      </c>
      <c r="NG66" s="420"/>
      <c r="NH66" s="420">
        <v>51.715553947943562</v>
      </c>
      <c r="NI66" s="420">
        <v>51.715553947943562</v>
      </c>
      <c r="NJ66" s="420">
        <v>51.715553947943562</v>
      </c>
      <c r="NK66" s="420">
        <v>51.715553947943562</v>
      </c>
      <c r="NL66" s="420">
        <v>51.715553947943562</v>
      </c>
      <c r="NM66" s="420">
        <v>51.715553947943562</v>
      </c>
      <c r="NN66" s="420">
        <v>51.715553947943562</v>
      </c>
      <c r="NO66" s="420">
        <v>57.18888118004439</v>
      </c>
      <c r="NP66" s="420">
        <v>66.166113773335141</v>
      </c>
      <c r="NQ66" s="420">
        <v>76.742406636919029</v>
      </c>
      <c r="NR66" s="420">
        <v>89.219483495505031</v>
      </c>
      <c r="NS66" s="420">
        <v>103.95797570206797</v>
      </c>
      <c r="NT66" s="420">
        <v>121.38916899941772</v>
      </c>
      <c r="NU66" s="420">
        <v>142.02912464058139</v>
      </c>
      <c r="NV66" s="420">
        <v>166.49565903991666</v>
      </c>
      <c r="NW66" s="420">
        <v>195.52876542741484</v>
      </c>
      <c r="NX66" s="420">
        <v>230.01518072180741</v>
      </c>
      <c r="NY66" s="420">
        <v>270.95388642981862</v>
      </c>
      <c r="NZ66" s="420">
        <v>319.62116695821942</v>
      </c>
      <c r="OA66" s="420">
        <v>377.56209191825877</v>
      </c>
      <c r="OB66" s="420">
        <v>446.59384704747686</v>
      </c>
      <c r="OC66" s="420">
        <v>528.89429758878271</v>
      </c>
      <c r="OD66" s="420">
        <v>627.0735496973723</v>
      </c>
      <c r="OE66" s="420">
        <v>744.25944520583914</v>
      </c>
      <c r="OF66" s="420">
        <v>884.19955310804107</v>
      </c>
      <c r="OG66" s="420">
        <v>1051.3826207202892</v>
      </c>
      <c r="OH66" s="420">
        <v>1251.1828741237418</v>
      </c>
      <c r="OI66" s="420">
        <v>1490.0309928280976</v>
      </c>
      <c r="OJ66" s="420">
        <v>1775.6159951199659</v>
      </c>
      <c r="OK66" s="420">
        <v>2117.1226042126136</v>
      </c>
      <c r="OL66" s="420"/>
      <c r="OM66" s="420">
        <v>40.168664618962893</v>
      </c>
      <c r="ON66" s="420">
        <v>40.168664618962893</v>
      </c>
      <c r="OO66" s="420">
        <v>40.168664618962893</v>
      </c>
      <c r="OP66" s="420">
        <v>40.168664618962893</v>
      </c>
      <c r="OQ66" s="420">
        <v>40.168664618962893</v>
      </c>
      <c r="OR66" s="420">
        <v>40.168664618962893</v>
      </c>
      <c r="OS66" s="420">
        <v>40.168664618962893</v>
      </c>
      <c r="OT66" s="420">
        <v>45.92239050873534</v>
      </c>
      <c r="OU66" s="420">
        <v>55.359526897655442</v>
      </c>
      <c r="OV66" s="420">
        <v>66.477643444774628</v>
      </c>
      <c r="OW66" s="420">
        <v>79.593921186928185</v>
      </c>
      <c r="OX66" s="420">
        <v>95.087466628128013</v>
      </c>
      <c r="OY66" s="420">
        <v>113.41166028794932</v>
      </c>
      <c r="OZ66" s="420">
        <v>135.10900124717716</v>
      </c>
      <c r="PA66" s="420">
        <v>160.82895666676757</v>
      </c>
      <c r="PB66" s="420">
        <v>191.34942964388719</v>
      </c>
      <c r="PC66" s="420">
        <v>227.60258464639369</v>
      </c>
      <c r="PD66" s="420">
        <v>267.84280399270494</v>
      </c>
      <c r="PE66" s="420">
        <v>313.47138943353639</v>
      </c>
      <c r="PF66" s="420">
        <v>366.78699671104022</v>
      </c>
      <c r="PG66" s="420">
        <v>428.88456316760136</v>
      </c>
      <c r="PH66" s="420">
        <v>500.90447168851449</v>
      </c>
      <c r="PI66" s="420">
        <v>583.96832110408229</v>
      </c>
      <c r="PJ66" s="420">
        <v>679.07030355673305</v>
      </c>
      <c r="PK66" s="420">
        <v>786.90168267126523</v>
      </c>
      <c r="PL66" s="420">
        <v>907.57547368243593</v>
      </c>
      <c r="PM66" s="420">
        <v>1040.2034078197921</v>
      </c>
      <c r="PN66" s="420">
        <v>1182.2555910927294</v>
      </c>
      <c r="PO66" s="420">
        <v>1328.6020329148378</v>
      </c>
      <c r="PP66" s="420">
        <v>1470.0902487215403</v>
      </c>
      <c r="PQ66" s="420"/>
      <c r="PR66" s="420">
        <v>6.2604069260557722</v>
      </c>
      <c r="PS66" s="420">
        <v>6.2604069260557722</v>
      </c>
      <c r="PT66" s="420">
        <v>6.2604069260557722</v>
      </c>
      <c r="PU66" s="420">
        <v>6.2604069260557722</v>
      </c>
      <c r="PV66" s="420">
        <v>6.2604069260557722</v>
      </c>
      <c r="PW66" s="420">
        <v>6.2604069260557722</v>
      </c>
      <c r="PX66" s="420">
        <v>6.2604069260557722</v>
      </c>
      <c r="PY66" s="420">
        <v>6.918837168676494</v>
      </c>
      <c r="PZ66" s="420">
        <v>7.9987801693061691</v>
      </c>
      <c r="QA66" s="420">
        <v>9.2710868999096814</v>
      </c>
      <c r="QB66" s="420">
        <v>10.772054116891312</v>
      </c>
      <c r="QC66" s="420">
        <v>12.545065045694495</v>
      </c>
      <c r="QD66" s="420">
        <v>14.642002492560314</v>
      </c>
      <c r="QE66" s="420">
        <v>17.124947586869286</v>
      </c>
      <c r="QF66" s="420">
        <v>20.068222398972765</v>
      </c>
      <c r="QG66" s="420">
        <v>23.560846624076191</v>
      </c>
      <c r="QH66" s="420">
        <v>27.709492927595353</v>
      </c>
      <c r="QI66" s="420">
        <v>32.64204291896651</v>
      </c>
      <c r="QJ66" s="420">
        <v>38.511866671565834</v>
      </c>
      <c r="QK66" s="420">
        <v>45.502973975188915</v>
      </c>
      <c r="QL66" s="420">
        <v>53.836215986276216</v>
      </c>
      <c r="QM66" s="420">
        <v>63.776752705994042</v>
      </c>
      <c r="QN66" s="420">
        <v>75.643046066235854</v>
      </c>
      <c r="QO66" s="420">
        <v>89.817691906135281</v>
      </c>
      <c r="QP66" s="420">
        <v>106.76046866860332</v>
      </c>
      <c r="QQ66" s="420">
        <v>127.02405852099578</v>
      </c>
      <c r="QR66" s="420">
        <v>151.27299056206886</v>
      </c>
      <c r="QS66" s="420">
        <v>180.30646914496157</v>
      </c>
      <c r="QT66" s="420">
        <v>215.08588713762668</v>
      </c>
      <c r="QU66" s="420">
        <v>256.76798900342897</v>
      </c>
      <c r="QV66" s="424"/>
      <c r="QW66" s="420">
        <v>14.692869058112674</v>
      </c>
      <c r="QX66" s="420">
        <v>14.692869058112674</v>
      </c>
      <c r="QY66" s="420">
        <v>14.692869058112674</v>
      </c>
      <c r="QZ66" s="420">
        <v>14.692869058112674</v>
      </c>
      <c r="RA66" s="420">
        <v>14.692869058112674</v>
      </c>
      <c r="RB66" s="420">
        <v>14.692869058112674</v>
      </c>
      <c r="RC66" s="420">
        <v>14.692869058112674</v>
      </c>
      <c r="RD66" s="420">
        <v>14.692869058112674</v>
      </c>
      <c r="RE66" s="420">
        <v>14.692869058112674</v>
      </c>
      <c r="RF66" s="420">
        <v>14.692869058112674</v>
      </c>
      <c r="RG66" s="420">
        <v>14.692869058112674</v>
      </c>
      <c r="RH66" s="420">
        <v>14.692869058112674</v>
      </c>
      <c r="RI66" s="420">
        <v>14.692869058112674</v>
      </c>
      <c r="RJ66" s="420">
        <v>14.692869058112674</v>
      </c>
      <c r="RK66" s="420">
        <v>14.692869058112674</v>
      </c>
      <c r="RL66" s="420">
        <v>14.692869058112674</v>
      </c>
      <c r="RM66" s="420">
        <v>14.692869058112674</v>
      </c>
      <c r="RN66" s="420">
        <v>17.586443375268967</v>
      </c>
      <c r="RO66" s="420">
        <v>23.311872746698956</v>
      </c>
      <c r="RP66" s="420">
        <v>31.171133106186968</v>
      </c>
      <c r="RQ66" s="420">
        <v>42.008088295304923</v>
      </c>
      <c r="RR66" s="420">
        <v>57.011987087230509</v>
      </c>
      <c r="RS66" s="420">
        <v>77.861798543275356</v>
      </c>
      <c r="RT66" s="420">
        <v>106.93165281622744</v>
      </c>
      <c r="RU66" s="420">
        <v>147.58346977855248</v>
      </c>
      <c r="RV66" s="420">
        <v>204.58404884081392</v>
      </c>
      <c r="RW66" s="420">
        <v>284.69990173605657</v>
      </c>
      <c r="RX66" s="420">
        <v>397.54601394952084</v>
      </c>
      <c r="RY66" s="420">
        <v>556.79749551650741</v>
      </c>
      <c r="RZ66" s="420">
        <v>781.91998932362276</v>
      </c>
      <c r="SA66" s="420"/>
      <c r="SB66" s="420">
        <v>-8.4324621320569015</v>
      </c>
      <c r="SC66" s="420">
        <v>-8.4324621320569015</v>
      </c>
      <c r="SD66" s="420">
        <v>-8.4324621320569015</v>
      </c>
      <c r="SE66" s="420">
        <v>-8.4324621320569015</v>
      </c>
      <c r="SF66" s="420">
        <v>-8.4324621320569015</v>
      </c>
      <c r="SG66" s="420">
        <v>-8.4324621320569015</v>
      </c>
      <c r="SH66" s="420">
        <v>-8.4324621320569015</v>
      </c>
      <c r="SI66" s="420">
        <v>-7.7740318894361797</v>
      </c>
      <c r="SJ66" s="420">
        <v>-6.6940888888065047</v>
      </c>
      <c r="SK66" s="420">
        <v>-5.4217821582029924</v>
      </c>
      <c r="SL66" s="420">
        <v>-3.9208149412213622</v>
      </c>
      <c r="SM66" s="420">
        <v>-2.1478040124181792</v>
      </c>
      <c r="SN66" s="420">
        <v>-5.0866565552359688E-2</v>
      </c>
      <c r="SO66" s="420">
        <v>2.4320785287566125</v>
      </c>
      <c r="SP66" s="420">
        <v>5.3753533408600909</v>
      </c>
      <c r="SQ66" s="420">
        <v>8.8679775659635176</v>
      </c>
      <c r="SR66" s="420">
        <v>13.016623869482679</v>
      </c>
      <c r="SS66" s="420">
        <v>15.055599543697543</v>
      </c>
      <c r="ST66" s="420">
        <v>15.199993924866877</v>
      </c>
      <c r="SU66" s="420">
        <v>14.331840869001947</v>
      </c>
      <c r="SV66" s="420">
        <v>11.828127690971293</v>
      </c>
      <c r="SW66" s="420">
        <v>6.7647656187635334</v>
      </c>
      <c r="SX66" s="420">
        <v>-2.2187524770395015</v>
      </c>
      <c r="SY66" s="420">
        <v>-17.11396091009216</v>
      </c>
      <c r="SZ66" s="420">
        <v>-40.823001109949161</v>
      </c>
      <c r="TA66" s="420">
        <v>-77.559990319818141</v>
      </c>
      <c r="TB66" s="420">
        <v>-133.42691117398772</v>
      </c>
      <c r="TC66" s="420">
        <v>-217.23954480455927</v>
      </c>
      <c r="TD66" s="420">
        <v>-341.71160837888073</v>
      </c>
      <c r="TE66" s="420">
        <v>-525.15200032019379</v>
      </c>
      <c r="TF66" s="420"/>
      <c r="TG66" s="420">
        <v>0.36836460891238892</v>
      </c>
      <c r="TH66" s="420">
        <v>0.36836460891238892</v>
      </c>
      <c r="TI66" s="420">
        <v>0.36836460891238892</v>
      </c>
      <c r="TJ66" s="420">
        <v>0.36836460891238892</v>
      </c>
      <c r="TK66" s="420">
        <v>0.36836460891238892</v>
      </c>
      <c r="TL66" s="420">
        <v>0.36836460891238892</v>
      </c>
      <c r="TM66" s="420">
        <v>0.36836460891238892</v>
      </c>
      <c r="TN66" s="420">
        <v>0.40710688264696226</v>
      </c>
      <c r="TO66" s="420">
        <v>0.47065111959087835</v>
      </c>
      <c r="TP66" s="420">
        <v>0.54551410801496214</v>
      </c>
      <c r="TQ66" s="420">
        <v>0.63383156220033965</v>
      </c>
      <c r="TR66" s="420">
        <v>0.73815616683070617</v>
      </c>
      <c r="TS66" s="420">
        <v>0.86154072499953505</v>
      </c>
      <c r="TT66" s="420">
        <v>1.0076381128241811</v>
      </c>
      <c r="TU66" s="420">
        <v>1.1808214678182061</v>
      </c>
      <c r="TV66" s="420">
        <v>1.3863287410600629</v>
      </c>
      <c r="TW66" s="420">
        <v>1.630436590783257</v>
      </c>
      <c r="TX66" s="420">
        <v>1.9206696171621016</v>
      </c>
      <c r="TY66" s="420">
        <v>2.2660521708123578</v>
      </c>
      <c r="TZ66" s="420">
        <v>2.6774114543511605</v>
      </c>
      <c r="UA66" s="420">
        <v>3.1677424297404002</v>
      </c>
      <c r="UB66" s="420">
        <v>3.7526472073991743</v>
      </c>
      <c r="UC66" s="420">
        <v>4.4508642026383392</v>
      </c>
      <c r="UD66" s="420">
        <v>5.2849054930782016</v>
      </c>
      <c r="UE66" s="420">
        <v>6.281824608674496</v>
      </c>
      <c r="UF66" s="420">
        <v>7.4741415681473438</v>
      </c>
      <c r="UG66" s="420">
        <v>8.9009575041332631</v>
      </c>
      <c r="UH66" s="420">
        <v>10.609297889970058</v>
      </c>
      <c r="UI66" s="420">
        <v>12.65573142989655</v>
      </c>
      <c r="UJ66" s="420">
        <v>15.108321386715247</v>
      </c>
      <c r="UK66" s="420"/>
      <c r="UL66" s="420">
        <v>2.0677318317326265</v>
      </c>
      <c r="UM66" s="420">
        <v>2.0677318317326265</v>
      </c>
      <c r="UN66" s="420">
        <v>2.0677318317326265</v>
      </c>
      <c r="UO66" s="420">
        <v>2.0677318317326265</v>
      </c>
      <c r="UP66" s="420">
        <v>2.0677318317326265</v>
      </c>
      <c r="UQ66" s="420">
        <v>2.0677318317326265</v>
      </c>
      <c r="UR66" s="420">
        <v>2.0677318317326265</v>
      </c>
      <c r="US66" s="420">
        <v>2.0677318317326265</v>
      </c>
      <c r="UT66" s="420">
        <v>2.0677318317326265</v>
      </c>
      <c r="UU66" s="420">
        <v>2.0677318317326265</v>
      </c>
      <c r="UV66" s="420">
        <v>2.0677318317326265</v>
      </c>
      <c r="UW66" s="420">
        <v>2.0677318317326265</v>
      </c>
      <c r="UX66" s="420">
        <v>2.0677318317326265</v>
      </c>
      <c r="UY66" s="420">
        <v>2.0677318317326265</v>
      </c>
      <c r="UZ66" s="420">
        <v>2.0677318317326265</v>
      </c>
      <c r="VA66" s="420">
        <v>2.0677318317326265</v>
      </c>
      <c r="VB66" s="420">
        <v>2.0677318317326265</v>
      </c>
      <c r="VC66" s="420">
        <v>2.4749454058415221</v>
      </c>
      <c r="VD66" s="420">
        <v>3.2806867838405323</v>
      </c>
      <c r="VE66" s="420">
        <v>4.3867228313213236</v>
      </c>
      <c r="VF66" s="420">
        <v>5.9118107576461503</v>
      </c>
      <c r="VG66" s="420">
        <v>8.0233138963084603</v>
      </c>
      <c r="VH66" s="420">
        <v>10.957514062577776</v>
      </c>
      <c r="VI66" s="420">
        <v>15.048523298845536</v>
      </c>
      <c r="VJ66" s="420">
        <v>20.769465588490164</v>
      </c>
      <c r="VK66" s="420">
        <v>28.79117403005235</v>
      </c>
      <c r="VL66" s="420">
        <v>40.065901831865403</v>
      </c>
      <c r="VM66" s="420">
        <v>55.946768760453153</v>
      </c>
      <c r="VN66" s="420">
        <v>78.358277117619295</v>
      </c>
      <c r="VO66" s="420">
        <v>110.03983261524904</v>
      </c>
      <c r="VP66" s="420"/>
      <c r="VQ66" s="420">
        <v>-1.6993672228202377</v>
      </c>
      <c r="VR66" s="420">
        <v>-1.6993672228202377</v>
      </c>
      <c r="VS66" s="420">
        <v>-1.6993672228202377</v>
      </c>
      <c r="VT66" s="420">
        <v>-1.6993672228202377</v>
      </c>
      <c r="VU66" s="420">
        <v>-1.6993672228202377</v>
      </c>
      <c r="VV66" s="420">
        <v>-1.6993672228202377</v>
      </c>
      <c r="VW66" s="420">
        <v>-1.6993672228202377</v>
      </c>
      <c r="VX66" s="420">
        <v>-1.6606249490856642</v>
      </c>
      <c r="VY66" s="420">
        <v>-1.5970807121417483</v>
      </c>
      <c r="VZ66" s="420">
        <v>-1.5222177237176644</v>
      </c>
      <c r="WA66" s="420">
        <v>-1.4339002695322869</v>
      </c>
      <c r="WB66" s="420">
        <v>-1.3295756649019204</v>
      </c>
      <c r="WC66" s="420">
        <v>-1.2061911067330915</v>
      </c>
      <c r="WD66" s="420">
        <v>-1.0600937189084454</v>
      </c>
      <c r="WE66" s="420">
        <v>-0.88691036391442046</v>
      </c>
      <c r="WF66" s="420">
        <v>-0.68140309067256366</v>
      </c>
      <c r="WG66" s="420">
        <v>-0.43729524094936956</v>
      </c>
      <c r="WH66" s="420">
        <v>-0.55427578867942051</v>
      </c>
      <c r="WI66" s="420">
        <v>-1.0146346130281745</v>
      </c>
      <c r="WJ66" s="420">
        <v>-1.7093113769701631</v>
      </c>
      <c r="WK66" s="420">
        <v>-2.7440683279057501</v>
      </c>
      <c r="WL66" s="420">
        <v>-4.2706666889092855</v>
      </c>
      <c r="WM66" s="420">
        <v>-6.5066498599394365</v>
      </c>
      <c r="WN66" s="420">
        <v>-9.7636178057673355</v>
      </c>
      <c r="WO66" s="420">
        <v>-14.487640979815668</v>
      </c>
      <c r="WP66" s="420">
        <v>-21.317032461905008</v>
      </c>
      <c r="WQ66" s="420">
        <v>-31.16494432773214</v>
      </c>
      <c r="WR66" s="420">
        <v>-45.337470870483095</v>
      </c>
      <c r="WS66" s="420">
        <v>-65.702545687722747</v>
      </c>
      <c r="WT66" s="420">
        <v>-94.931511228533793</v>
      </c>
      <c r="WU66" s="420"/>
      <c r="WV66" s="420">
        <v>360.94074261194157</v>
      </c>
      <c r="WW66" s="420">
        <v>360.94074261194157</v>
      </c>
      <c r="WX66" s="420">
        <v>360.94074261194157</v>
      </c>
      <c r="WY66" s="420">
        <v>360.94074261194157</v>
      </c>
      <c r="WZ66" s="420">
        <v>360.94074261194157</v>
      </c>
      <c r="XA66" s="420">
        <v>360.94074261194157</v>
      </c>
      <c r="XB66" s="420">
        <v>360.94074261194157</v>
      </c>
      <c r="XC66" s="420">
        <v>398.90222076132017</v>
      </c>
      <c r="XD66" s="420">
        <v>461.16581372418608</v>
      </c>
      <c r="XE66" s="420">
        <v>534.52004478269771</v>
      </c>
      <c r="XF66" s="420">
        <v>621.05758592538723</v>
      </c>
      <c r="XG66" s="420">
        <v>723.27967609620907</v>
      </c>
      <c r="XH66" s="420">
        <v>844.17759347158778</v>
      </c>
      <c r="XI66" s="420">
        <v>987.33059563101426</v>
      </c>
      <c r="XJ66" s="420">
        <v>1157.0236857031909</v>
      </c>
      <c r="XK66" s="420">
        <v>1358.3892512907175</v>
      </c>
      <c r="XL66" s="420">
        <v>1597.5774534815782</v>
      </c>
      <c r="XM66" s="420">
        <v>1881.9612448045013</v>
      </c>
      <c r="XN66" s="420">
        <v>2220.3831028863738</v>
      </c>
      <c r="XO66" s="420">
        <v>2623.4520234300549</v>
      </c>
      <c r="XP66" s="420">
        <v>3103.9010733677519</v>
      </c>
      <c r="XQ66" s="420">
        <v>3677.0179247090314</v>
      </c>
      <c r="XR66" s="420">
        <v>4361.1633465778423</v>
      </c>
      <c r="XS66" s="420">
        <v>5178.3957175952801</v>
      </c>
      <c r="XT66" s="420">
        <v>6155.2233421865139</v>
      </c>
      <c r="XU66" s="420">
        <v>7323.5108442122582</v>
      </c>
      <c r="XV66" s="420">
        <v>8721.5713284315589</v>
      </c>
      <c r="XW66" s="420">
        <v>10395.48253645578</v>
      </c>
      <c r="XX66" s="420">
        <v>12400.673110512053</v>
      </c>
      <c r="XY66" s="420">
        <v>14803.834594864302</v>
      </c>
      <c r="XZ66" s="420"/>
      <c r="YA66" s="420">
        <v>2.2560179596698449</v>
      </c>
      <c r="YB66" s="420">
        <v>2.2560179596698449</v>
      </c>
      <c r="YC66" s="420">
        <v>2.2560179596698449</v>
      </c>
      <c r="YD66" s="420">
        <v>2.2560179596698449</v>
      </c>
      <c r="YE66" s="420">
        <v>2.2560179596698449</v>
      </c>
      <c r="YF66" s="420">
        <v>2.2560179596698449</v>
      </c>
      <c r="YG66" s="420">
        <v>2.2560179596698449</v>
      </c>
      <c r="YH66" s="420">
        <v>2.2560179596698449</v>
      </c>
      <c r="YI66" s="420">
        <v>2.2560179596698449</v>
      </c>
      <c r="YJ66" s="420">
        <v>2.2560179596698449</v>
      </c>
      <c r="YK66" s="420">
        <v>2.2560179596698449</v>
      </c>
      <c r="YL66" s="420">
        <v>2.2560179596698449</v>
      </c>
      <c r="YM66" s="420">
        <v>2.2560179596698449</v>
      </c>
      <c r="YN66" s="420">
        <v>2.2560179596698449</v>
      </c>
      <c r="YO66" s="420">
        <v>2.2560179596698449</v>
      </c>
      <c r="YP66" s="420">
        <v>2.2560179596698449</v>
      </c>
      <c r="YQ66" s="420">
        <v>2.2560179596698449</v>
      </c>
      <c r="YR66" s="420">
        <v>2.7003120999990671</v>
      </c>
      <c r="YS66" s="420">
        <v>3.5794236906407431</v>
      </c>
      <c r="YT66" s="420">
        <v>4.7861745607804487</v>
      </c>
      <c r="YU66" s="420">
        <v>6.4501358632388168</v>
      </c>
      <c r="YV66" s="420">
        <v>8.7539109126028531</v>
      </c>
      <c r="YW66" s="420">
        <v>11.955297171101863</v>
      </c>
      <c r="YX66" s="420">
        <v>16.418830676054313</v>
      </c>
      <c r="YY66" s="420">
        <v>22.66071773007241</v>
      </c>
      <c r="YZ66" s="420">
        <v>31.412876996409793</v>
      </c>
      <c r="ZA66" s="420">
        <v>43.71427315471405</v>
      </c>
      <c r="ZB66" s="420">
        <v>61.041240054478656</v>
      </c>
      <c r="ZC66" s="420">
        <v>85.493523750614898</v>
      </c>
      <c r="ZD66" s="420">
        <v>120.05997820860854</v>
      </c>
      <c r="ZE66" s="420"/>
      <c r="ZF66" s="420">
        <v>358.68472465227171</v>
      </c>
      <c r="ZG66" s="420">
        <v>358.68472465227171</v>
      </c>
      <c r="ZH66" s="420">
        <v>358.68472465227171</v>
      </c>
      <c r="ZI66" s="420">
        <v>358.68472465227171</v>
      </c>
      <c r="ZJ66" s="420">
        <v>358.68472465227171</v>
      </c>
      <c r="ZK66" s="420">
        <v>358.68472465227171</v>
      </c>
      <c r="ZL66" s="420">
        <v>358.68472465227171</v>
      </c>
      <c r="ZM66" s="420">
        <v>396.6462028016503</v>
      </c>
      <c r="ZN66" s="420">
        <v>458.90979576451622</v>
      </c>
      <c r="ZO66" s="420">
        <v>532.26402682302785</v>
      </c>
      <c r="ZP66" s="420">
        <v>618.80156796571737</v>
      </c>
      <c r="ZQ66" s="420">
        <v>721.02365813653921</v>
      </c>
      <c r="ZR66" s="420">
        <v>841.92157551191792</v>
      </c>
      <c r="ZS66" s="420">
        <v>985.0745776713444</v>
      </c>
      <c r="ZT66" s="420">
        <v>1154.7676677435211</v>
      </c>
      <c r="ZU66" s="420">
        <v>1356.1332333310477</v>
      </c>
      <c r="ZV66" s="420">
        <v>1595.3214355219084</v>
      </c>
      <c r="ZW66" s="420">
        <v>1879.2609327045022</v>
      </c>
      <c r="ZX66" s="420">
        <v>2216.8036791957329</v>
      </c>
      <c r="ZY66" s="420">
        <v>2618.6658488692742</v>
      </c>
      <c r="ZZ66" s="420">
        <v>3097.4509375045131</v>
      </c>
      <c r="AAA66" s="420">
        <v>3668.2640137964286</v>
      </c>
      <c r="AAB66" s="420">
        <v>4349.2080494067404</v>
      </c>
      <c r="AAC66" s="420">
        <v>5161.9768869192258</v>
      </c>
      <c r="AAD66" s="420">
        <v>6132.5626244564419</v>
      </c>
      <c r="AAE66" s="420">
        <v>7292.0979672158483</v>
      </c>
      <c r="AAF66" s="420">
        <v>8677.8570552768451</v>
      </c>
      <c r="AAG66" s="420">
        <v>10334.441296401301</v>
      </c>
      <c r="AAH66" s="420">
        <v>12315.179586761438</v>
      </c>
      <c r="AAI66" s="420">
        <v>14683.774616655694</v>
      </c>
      <c r="AAJ66" s="420"/>
      <c r="AAK66" s="420">
        <v>388.72155991635748</v>
      </c>
      <c r="AAL66" s="420">
        <v>388.72155991635748</v>
      </c>
      <c r="AAM66" s="420">
        <v>388.72155991635748</v>
      </c>
      <c r="AAN66" s="420">
        <v>388.72155991635748</v>
      </c>
      <c r="AAO66" s="420">
        <v>388.72155991635748</v>
      </c>
      <c r="AAP66" s="420">
        <v>388.72155991635748</v>
      </c>
      <c r="AAQ66" s="420">
        <v>388.72155991635748</v>
      </c>
      <c r="AAR66" s="420">
        <v>433.13393647186382</v>
      </c>
      <c r="AAS66" s="420">
        <v>505.9781530612234</v>
      </c>
      <c r="AAT66" s="420">
        <v>591.79767038588193</v>
      </c>
      <c r="AAU66" s="420">
        <v>693.04077394189198</v>
      </c>
      <c r="AAV66" s="420">
        <v>812.63374508734717</v>
      </c>
      <c r="AAW66" s="420">
        <v>954.07617812758178</v>
      </c>
      <c r="AAX66" s="420">
        <v>1121.5555637283696</v>
      </c>
      <c r="AAY66" s="420">
        <v>1320.0850673872342</v>
      </c>
      <c r="AAZ66" s="420">
        <v>1555.6692374502256</v>
      </c>
      <c r="ABA66" s="420">
        <v>1835.5033487968353</v>
      </c>
      <c r="ABB66" s="420">
        <v>2161.6050604522252</v>
      </c>
      <c r="ABC66" s="420">
        <v>2544.4604279411078</v>
      </c>
      <c r="ABD66" s="420">
        <v>2998.0753750723461</v>
      </c>
      <c r="ABE66" s="420">
        <v>3535.41956003518</v>
      </c>
      <c r="ABF66" s="420">
        <v>4171.6625844147975</v>
      </c>
      <c r="ABG66" s="420">
        <v>4924.4509681738436</v>
      </c>
      <c r="ABH66" s="420">
        <v>5814.1696117600995</v>
      </c>
      <c r="ABI66" s="420">
        <v>6864.1536650379421</v>
      </c>
      <c r="ABJ66" s="420">
        <v>8100.7964181165607</v>
      </c>
      <c r="ABK66" s="420">
        <v>9553.4686075949157</v>
      </c>
      <c r="ABL66" s="420">
        <v>11254.119871818988</v>
      </c>
      <c r="ABM66" s="420">
        <v>13236.367465609672</v>
      </c>
      <c r="ABN66" s="420">
        <v>15533.781353828508</v>
      </c>
      <c r="ABQ66" s="344"/>
      <c r="ABR66" s="344"/>
      <c r="ABS66" s="344"/>
      <c r="ABT66" s="344"/>
      <c r="ABU66" s="344"/>
      <c r="ABV66" s="344"/>
      <c r="ABW66" s="344"/>
      <c r="ABX66" s="344"/>
      <c r="ABY66" s="344"/>
      <c r="ABZ66" s="344"/>
      <c r="ACA66" s="344"/>
    </row>
    <row r="67" spans="4:755" hidden="1" outlineLevel="1" x14ac:dyDescent="0.25">
      <c r="D67" s="431" t="b">
        <v>1</v>
      </c>
      <c r="E67" s="416"/>
      <c r="F67" s="417">
        <v>497</v>
      </c>
      <c r="G67" s="417">
        <v>22005274</v>
      </c>
      <c r="H67" s="417" t="s">
        <v>1756</v>
      </c>
      <c r="I67" s="417" t="s">
        <v>1789</v>
      </c>
      <c r="J67" s="417">
        <v>11</v>
      </c>
      <c r="K67" s="417" t="s">
        <v>1790</v>
      </c>
      <c r="L67" s="417" t="s">
        <v>300</v>
      </c>
      <c r="M67" s="417" t="s">
        <v>253</v>
      </c>
      <c r="N67" s="417" t="s">
        <v>301</v>
      </c>
      <c r="O67" s="417" t="s">
        <v>1760</v>
      </c>
      <c r="P67" s="417" t="s">
        <v>1761</v>
      </c>
      <c r="Q67" s="417" t="s">
        <v>302</v>
      </c>
      <c r="R67" s="417" t="s">
        <v>298</v>
      </c>
      <c r="S67" s="418"/>
      <c r="T67" s="417">
        <v>0.57433674535164059</v>
      </c>
      <c r="U67" s="417">
        <v>2190</v>
      </c>
      <c r="V67" s="418"/>
      <c r="W67" s="419">
        <v>9.9</v>
      </c>
      <c r="X67" s="417">
        <v>8.8018665792934641E-3</v>
      </c>
      <c r="Y67" s="417">
        <v>6.3307850367012759E-3</v>
      </c>
      <c r="Z67" s="417">
        <v>2.4710815425921882E-3</v>
      </c>
      <c r="AA67" s="420">
        <v>51.892197956299761</v>
      </c>
      <c r="AB67" s="420">
        <v>2025.8512117444084</v>
      </c>
      <c r="AC67" s="420">
        <v>2077.7434097007081</v>
      </c>
      <c r="AD67" s="420">
        <v>60.926455166027509</v>
      </c>
      <c r="AE67" s="420">
        <v>3.5849346687423278</v>
      </c>
      <c r="AF67" s="420">
        <v>3512.6853944291393</v>
      </c>
      <c r="AG67" s="418"/>
      <c r="AH67" s="419">
        <v>13.794599771382265</v>
      </c>
      <c r="AI67" s="417">
        <v>2.1906452910007958E-2</v>
      </c>
      <c r="AJ67" s="417">
        <v>1.5756322030163254E-2</v>
      </c>
      <c r="AK67" s="417">
        <v>6.1501308798447042E-3</v>
      </c>
      <c r="AL67" s="420">
        <v>129.15146812163357</v>
      </c>
      <c r="AM67" s="420">
        <v>5042.0230496522408</v>
      </c>
      <c r="AN67" s="420">
        <v>5171.174517773874</v>
      </c>
      <c r="AO67" s="420">
        <v>151.63630453205849</v>
      </c>
      <c r="AP67" s="420">
        <v>8.9223350295958177</v>
      </c>
      <c r="AQ67" s="420">
        <v>8742.5180201846961</v>
      </c>
      <c r="AR67" s="418"/>
      <c r="AS67" s="417">
        <v>5.1679359468684138E-3</v>
      </c>
      <c r="AT67" s="421">
        <v>4.0659390574111693E-6</v>
      </c>
      <c r="AU67" s="417">
        <v>5.1638700078110028E-3</v>
      </c>
      <c r="AV67" s="420">
        <v>28.425883974257854</v>
      </c>
      <c r="AW67" s="420">
        <v>1.3011004983715742</v>
      </c>
      <c r="AX67" s="420">
        <v>29.726984472629429</v>
      </c>
      <c r="AY67" s="420">
        <v>14.692869058112674</v>
      </c>
      <c r="AZ67" s="420">
        <v>2.0677318317326265</v>
      </c>
      <c r="BA67" s="420">
        <v>2.2560179596698449</v>
      </c>
      <c r="BB67" s="418"/>
      <c r="BC67" s="420">
        <v>5654.9401939646177</v>
      </c>
      <c r="BD67" s="420">
        <v>14074.251177520226</v>
      </c>
      <c r="BE67" s="420">
        <v>48.74360332214458</v>
      </c>
      <c r="BF67" s="420">
        <v>14025.507574198082</v>
      </c>
      <c r="BG67" s="420"/>
      <c r="BH67" s="422">
        <v>3.3174243752227668E-2</v>
      </c>
      <c r="BI67" s="420"/>
      <c r="BJ67" s="423">
        <v>10.233933382094852</v>
      </c>
      <c r="BK67" s="423">
        <v>10.57913055243994</v>
      </c>
      <c r="BL67" s="423">
        <v>10.935971445874209</v>
      </c>
      <c r="BM67" s="423">
        <v>11.304848812683653</v>
      </c>
      <c r="BN67" s="423">
        <v>11.686168650874608</v>
      </c>
      <c r="BO67" s="423">
        <v>12.080350653027882</v>
      </c>
      <c r="BP67" s="423">
        <v>12.487828668225594</v>
      </c>
      <c r="BQ67" s="423">
        <v>12.909051179559093</v>
      </c>
      <c r="BR67" s="423">
        <v>13.344481797743509</v>
      </c>
      <c r="BS67" s="423">
        <v>13.794599771382265</v>
      </c>
      <c r="BT67" s="423">
        <v>14.25990051444313</v>
      </c>
      <c r="BU67" s="423">
        <v>14.740896151526377</v>
      </c>
      <c r="BV67" s="423">
        <v>15.238116081525186</v>
      </c>
      <c r="BW67" s="423">
        <v>15.752107560298688</v>
      </c>
      <c r="BX67" s="423">
        <v>16.283436302998933</v>
      </c>
      <c r="BY67" s="423">
        <v>16.832687106714747</v>
      </c>
      <c r="BZ67" s="423">
        <v>17.400464494117745</v>
      </c>
      <c r="CA67" s="423">
        <v>17.987393378818972</v>
      </c>
      <c r="CB67" s="423">
        <v>18.594119753168425</v>
      </c>
      <c r="CC67" s="423">
        <v>19.22131139925451</v>
      </c>
      <c r="CD67" s="423">
        <v>19.869658623885961</v>
      </c>
      <c r="CE67" s="423">
        <v>20.539875018365198</v>
      </c>
      <c r="CF67" s="423">
        <v>21.232698243889264</v>
      </c>
      <c r="CG67" s="423">
        <v>21.948890843442939</v>
      </c>
      <c r="CH67" s="423">
        <v>22.689241081077451</v>
      </c>
      <c r="CI67" s="423">
        <v>23.45456380949863</v>
      </c>
      <c r="CJ67" s="423">
        <v>24.245701366919381</v>
      </c>
      <c r="CK67" s="423">
        <v>25.063524504163539</v>
      </c>
      <c r="CL67" s="423">
        <v>25.908933343041575</v>
      </c>
      <c r="CM67" s="423">
        <v>26.782858367052885</v>
      </c>
      <c r="CN67" s="420"/>
      <c r="CO67" s="417">
        <v>9.6291576856485112E-3</v>
      </c>
      <c r="CP67" s="417">
        <v>1.0537659304862524E-2</v>
      </c>
      <c r="CQ67" s="417">
        <v>1.1535530373555246E-2</v>
      </c>
      <c r="CR67" s="417">
        <v>1.2631761299074154E-2</v>
      </c>
      <c r="CS67" s="417">
        <v>1.3836259469555547E-2</v>
      </c>
      <c r="CT67" s="417">
        <v>1.5159943610395354E-2</v>
      </c>
      <c r="CU67" s="417">
        <v>1.6614847905912264E-2</v>
      </c>
      <c r="CV67" s="417">
        <v>1.8214236900655448E-2</v>
      </c>
      <c r="CW67" s="417">
        <v>1.9972732300458148E-2</v>
      </c>
      <c r="CX67" s="417">
        <v>2.1906452910007958E-2</v>
      </c>
      <c r="CY67" s="417">
        <v>2.4033169072545338E-2</v>
      </c>
      <c r="CZ67" s="417">
        <v>2.6372473119586015E-2</v>
      </c>
      <c r="DA67" s="417">
        <v>2.8945967495693101E-2</v>
      </c>
      <c r="DB67" s="417">
        <v>3.1777472396852871E-2</v>
      </c>
      <c r="DC67" s="417">
        <v>3.4893254952645718E-2</v>
      </c>
      <c r="DD67" s="417">
        <v>3.8322282194044391E-2</v>
      </c>
      <c r="DE67" s="417">
        <v>4.2096500282402138E-2</v>
      </c>
      <c r="DF67" s="417">
        <v>4.6251142733325389E-2</v>
      </c>
      <c r="DG67" s="417">
        <v>5.0825070654204239E-2</v>
      </c>
      <c r="DH67" s="417">
        <v>5.586114832901775E-2</v>
      </c>
      <c r="DI67" s="417">
        <v>6.1406657831750103E-2</v>
      </c>
      <c r="DJ67" s="417">
        <v>6.7513756733780128E-2</v>
      </c>
      <c r="DK67" s="417">
        <v>7.4239983394738349E-2</v>
      </c>
      <c r="DL67" s="417">
        <v>8.1648814794752431E-2</v>
      </c>
      <c r="DM67" s="417">
        <v>8.981028238335019E-2</v>
      </c>
      <c r="DN67" s="417">
        <v>9.8801651991677217E-2</v>
      </c>
      <c r="DO67" s="417">
        <v>0.10870817448575759</v>
      </c>
      <c r="DP67" s="417">
        <v>0.11962391453551899</v>
      </c>
      <c r="DQ67" s="417">
        <v>0.13165266564411321</v>
      </c>
      <c r="DR67" s="417">
        <v>0.1449089604322939</v>
      </c>
      <c r="DS67" s="424"/>
      <c r="DT67" s="425">
        <v>6.9258181594970374E-3</v>
      </c>
      <c r="DU67" s="425">
        <v>7.5792623357890838E-3</v>
      </c>
      <c r="DV67" s="425">
        <v>8.2969859201363662E-3</v>
      </c>
      <c r="DW67" s="425">
        <v>9.0854553064334456E-3</v>
      </c>
      <c r="DX67" s="425">
        <v>9.9517964314348607E-3</v>
      </c>
      <c r="DY67" s="425">
        <v>1.0903862641102442E-2</v>
      </c>
      <c r="DZ67" s="425">
        <v>1.1950309580614009E-2</v>
      </c>
      <c r="EA67" s="425">
        <v>1.3100677837684026E-2</v>
      </c>
      <c r="EB67" s="425">
        <v>1.436548414483356E-2</v>
      </c>
      <c r="EC67" s="425">
        <v>1.5756322030163254E-2</v>
      </c>
      <c r="ED67" s="425">
        <v>1.7285972898852451E-2</v>
      </c>
      <c r="EE67" s="425">
        <v>1.8968528629944723E-2</v>
      </c>
      <c r="EF67" s="425">
        <v>2.0819526885998866E-2</v>
      </c>
      <c r="EG67" s="425">
        <v>2.2856100457993207E-2</v>
      </c>
      <c r="EH67" s="425">
        <v>2.5097142105708261E-2</v>
      </c>
      <c r="EI67" s="425">
        <v>2.7563486506037727E-2</v>
      </c>
      <c r="EJ67" s="425">
        <v>3.0278111089785956E-2</v>
      </c>
      <c r="EK67" s="425">
        <v>3.3266357733177036E-2</v>
      </c>
      <c r="EL67" s="425">
        <v>3.6556177475340727E-2</v>
      </c>
      <c r="EM67" s="425">
        <v>4.017840065949773E-2</v>
      </c>
      <c r="EN67" s="425">
        <v>4.4167035145661566E-2</v>
      </c>
      <c r="EO67" s="425">
        <v>4.8559595518887604E-2</v>
      </c>
      <c r="EP67" s="425">
        <v>5.3397466522162158E-2</v>
      </c>
      <c r="EQ67" s="425">
        <v>5.8726304279938933E-2</v>
      </c>
      <c r="ER67" s="425">
        <v>6.4596479250435268E-2</v>
      </c>
      <c r="ES67" s="425">
        <v>7.1063565255778532E-2</v>
      </c>
      <c r="ET67" s="425">
        <v>7.8188879392987645E-2</v>
      </c>
      <c r="EU67" s="425">
        <v>8.6040078130096523E-2</v>
      </c>
      <c r="EV67" s="425">
        <v>9.4691815445411179E-2</v>
      </c>
      <c r="EW67" s="425">
        <v>0.10422646947942521</v>
      </c>
      <c r="EX67" s="420"/>
      <c r="EY67" s="420">
        <v>6186.4503784568933</v>
      </c>
      <c r="EZ67" s="420">
        <v>6770.135927026935</v>
      </c>
      <c r="FA67" s="420">
        <v>7411.2387162943805</v>
      </c>
      <c r="FB67" s="420">
        <v>8115.5348183470342</v>
      </c>
      <c r="FC67" s="420">
        <v>8889.3894384381565</v>
      </c>
      <c r="FD67" s="420">
        <v>9739.8175362416605</v>
      </c>
      <c r="FE67" s="420">
        <v>10674.550720955613</v>
      </c>
      <c r="FF67" s="420">
        <v>11702.111072010573</v>
      </c>
      <c r="FG67" s="420">
        <v>12831.892605014053</v>
      </c>
      <c r="FH67" s="420">
        <v>14074.251177520227</v>
      </c>
      <c r="FI67" s="420">
        <v>15440.603711990525</v>
      </c>
      <c r="FJ67" s="420">
        <v>16943.537704722803</v>
      </c>
      <c r="FK67" s="420">
        <v>18596.932090480223</v>
      </c>
      <c r="FL67" s="420">
        <v>20416.090644035816</v>
      </c>
      <c r="FM67" s="420">
        <v>22417.889222970975</v>
      </c>
      <c r="FN67" s="420">
        <v>24620.938292040286</v>
      </c>
      <c r="FO67" s="420">
        <v>27045.762319576868</v>
      </c>
      <c r="FP67" s="420">
        <v>29714.997802258353</v>
      </c>
      <c r="FQ67" s="420">
        <v>32653.611857704698</v>
      </c>
      <c r="FR67" s="420">
        <v>35889.14352666073</v>
      </c>
      <c r="FS67" s="420">
        <v>39451.970149912195</v>
      </c>
      <c r="FT67" s="420">
        <v>43375.601431810072</v>
      </c>
      <c r="FU67" s="420">
        <v>47697.004074773336</v>
      </c>
      <c r="FV67" s="420">
        <v>52456.960170087215</v>
      </c>
      <c r="FW67" s="420">
        <v>57700.462862695102</v>
      </c>
      <c r="FX67" s="420">
        <v>63477.153174785904</v>
      </c>
      <c r="FY67" s="420">
        <v>69841.802278417978</v>
      </c>
      <c r="FZ67" s="420">
        <v>76854.843955223245</v>
      </c>
      <c r="GA67" s="420">
        <v>84582.962475811859</v>
      </c>
      <c r="GB67" s="420">
        <v>93099.741677745929</v>
      </c>
      <c r="GC67" s="420"/>
      <c r="GD67" s="420">
        <v>34.542960800664318</v>
      </c>
      <c r="GE67" s="420">
        <v>34.542960800664318</v>
      </c>
      <c r="GF67" s="420">
        <v>34.542960800664318</v>
      </c>
      <c r="GG67" s="420">
        <v>34.542960800664318</v>
      </c>
      <c r="GH67" s="420">
        <v>34.542960800664318</v>
      </c>
      <c r="GI67" s="420">
        <v>34.542960800664318</v>
      </c>
      <c r="GJ67" s="420">
        <v>34.542960800664318</v>
      </c>
      <c r="GK67" s="420">
        <v>34.542960800664318</v>
      </c>
      <c r="GL67" s="420">
        <v>34.542960800664318</v>
      </c>
      <c r="GM67" s="420">
        <v>34.542960800664318</v>
      </c>
      <c r="GN67" s="420">
        <v>34.542960800664318</v>
      </c>
      <c r="GO67" s="420">
        <v>34.542960800664318</v>
      </c>
      <c r="GP67" s="420">
        <v>34.542960800664318</v>
      </c>
      <c r="GQ67" s="420">
        <v>34.542960800664318</v>
      </c>
      <c r="GR67" s="420">
        <v>34.542960800664318</v>
      </c>
      <c r="GS67" s="420">
        <v>34.542960800664318</v>
      </c>
      <c r="GT67" s="420">
        <v>34.542960800664318</v>
      </c>
      <c r="GU67" s="420">
        <v>41.345759070764593</v>
      </c>
      <c r="GV67" s="420">
        <v>54.806253516202929</v>
      </c>
      <c r="GW67" s="420">
        <v>73.283388338969914</v>
      </c>
      <c r="GX67" s="420">
        <v>98.761088903487305</v>
      </c>
      <c r="GY67" s="420">
        <v>134.03528115121935</v>
      </c>
      <c r="GZ67" s="420">
        <v>183.05322427579461</v>
      </c>
      <c r="HA67" s="420">
        <v>251.39650241024185</v>
      </c>
      <c r="HB67" s="420">
        <v>346.96899504264746</v>
      </c>
      <c r="HC67" s="420">
        <v>480.97745590725293</v>
      </c>
      <c r="HD67" s="420">
        <v>669.32996589876564</v>
      </c>
      <c r="HE67" s="420">
        <v>934.63137267505203</v>
      </c>
      <c r="HF67" s="420">
        <v>1309.0318837977416</v>
      </c>
      <c r="HG67" s="420">
        <v>1838.2952596687217</v>
      </c>
      <c r="HH67" s="420"/>
      <c r="HI67" s="420">
        <v>56.76956725879019</v>
      </c>
      <c r="HJ67" s="420">
        <v>62.125720461427882</v>
      </c>
      <c r="HK67" s="420">
        <v>68.008759310628861</v>
      </c>
      <c r="HL67" s="420">
        <v>74.471687563446253</v>
      </c>
      <c r="HM67" s="420">
        <v>81.572915119844694</v>
      </c>
      <c r="HN67" s="420">
        <v>89.376814309780798</v>
      </c>
      <c r="HO67" s="420">
        <v>97.954333751855174</v>
      </c>
      <c r="HP67" s="420">
        <v>107.3836757643312</v>
      </c>
      <c r="HQ67" s="420">
        <v>117.75104393217828</v>
      </c>
      <c r="HR67" s="420">
        <v>129.15146812163357</v>
      </c>
      <c r="HS67" s="420">
        <v>141.68971499336823</v>
      </c>
      <c r="HT67" s="420">
        <v>155.48129290419269</v>
      </c>
      <c r="HU67" s="420">
        <v>170.65356101361147</v>
      </c>
      <c r="HV67" s="420">
        <v>187.34695343458708</v>
      </c>
      <c r="HW67" s="420">
        <v>205.71633039769102</v>
      </c>
      <c r="HX67" s="420">
        <v>225.93246964556494</v>
      </c>
      <c r="HY67" s="420">
        <v>248.18371265259407</v>
      </c>
      <c r="HZ67" s="420">
        <v>272.67778178653703</v>
      </c>
      <c r="IA67" s="420">
        <v>299.64378620956074</v>
      </c>
      <c r="IB67" s="420">
        <v>329.33443617232138</v>
      </c>
      <c r="IC67" s="420">
        <v>362.02848740473945</v>
      </c>
      <c r="ID67" s="420">
        <v>398.03343957117892</v>
      </c>
      <c r="IE67" s="420">
        <v>437.68851525825016</v>
      </c>
      <c r="IF67" s="420">
        <v>481.36794872510484</v>
      </c>
      <c r="IG67" s="420">
        <v>529.48461669616552</v>
      </c>
      <c r="IH67" s="420">
        <v>582.49404684490298</v>
      </c>
      <c r="II67" s="420">
        <v>640.89884333781004</v>
      </c>
      <c r="IJ67" s="420">
        <v>705.25357291690761</v>
      </c>
      <c r="IK67" s="420">
        <v>776.17015953759892</v>
      </c>
      <c r="IL67" s="420">
        <v>854.32384059130038</v>
      </c>
      <c r="IM67" s="420"/>
      <c r="IN67" s="420">
        <v>14.212941987128927</v>
      </c>
      <c r="IO67" s="420">
        <v>14.212941987128927</v>
      </c>
      <c r="IP67" s="420">
        <v>14.212941987128927</v>
      </c>
      <c r="IQ67" s="420">
        <v>14.212941987128927</v>
      </c>
      <c r="IR67" s="420">
        <v>14.212941987128927</v>
      </c>
      <c r="IS67" s="420">
        <v>14.212941987128927</v>
      </c>
      <c r="IT67" s="420">
        <v>14.212941987128927</v>
      </c>
      <c r="IU67" s="420">
        <v>14.212941987128927</v>
      </c>
      <c r="IV67" s="420">
        <v>14.212941987128927</v>
      </c>
      <c r="IW67" s="420">
        <v>14.212941987128927</v>
      </c>
      <c r="IX67" s="420">
        <v>14.212941987128927</v>
      </c>
      <c r="IY67" s="420">
        <v>14.212941987128927</v>
      </c>
      <c r="IZ67" s="420">
        <v>14.212941987128927</v>
      </c>
      <c r="JA67" s="420">
        <v>14.212941987128927</v>
      </c>
      <c r="JB67" s="420">
        <v>14.212941987128927</v>
      </c>
      <c r="JC67" s="420">
        <v>14.212941987128927</v>
      </c>
      <c r="JD67" s="420">
        <v>14.212941987128927</v>
      </c>
      <c r="JE67" s="420">
        <v>17.012000751113533</v>
      </c>
      <c r="JF67" s="420">
        <v>22.550415010825947</v>
      </c>
      <c r="JG67" s="420">
        <v>30.152960919956481</v>
      </c>
      <c r="JH67" s="420">
        <v>40.635938397728552</v>
      </c>
      <c r="JI67" s="420">
        <v>55.14975066046334</v>
      </c>
      <c r="JJ67" s="420">
        <v>75.318525015919704</v>
      </c>
      <c r="JK67" s="420">
        <v>103.43884315947719</v>
      </c>
      <c r="JL67" s="420">
        <v>142.76281139683698</v>
      </c>
      <c r="JM67" s="420">
        <v>197.90152666343465</v>
      </c>
      <c r="JN67" s="420">
        <v>275.40047972330115</v>
      </c>
      <c r="JO67" s="420">
        <v>384.56059270187745</v>
      </c>
      <c r="JP67" s="420">
        <v>538.61029258851443</v>
      </c>
      <c r="JQ67" s="420">
        <v>756.37939757564641</v>
      </c>
      <c r="JR67" s="420"/>
      <c r="JS67" s="420">
        <v>42.556625271661261</v>
      </c>
      <c r="JT67" s="420">
        <v>47.912778474298953</v>
      </c>
      <c r="JU67" s="420">
        <v>53.795817323499932</v>
      </c>
      <c r="JV67" s="420">
        <v>60.258745576317324</v>
      </c>
      <c r="JW67" s="420">
        <v>67.359973132715766</v>
      </c>
      <c r="JX67" s="420">
        <v>75.163872322651869</v>
      </c>
      <c r="JY67" s="420">
        <v>83.741391764726245</v>
      </c>
      <c r="JZ67" s="420">
        <v>93.170733777202273</v>
      </c>
      <c r="KA67" s="420">
        <v>103.53810194504935</v>
      </c>
      <c r="KB67" s="420">
        <v>114.93852613450464</v>
      </c>
      <c r="KC67" s="420">
        <v>127.4767730062393</v>
      </c>
      <c r="KD67" s="420">
        <v>141.26835091706377</v>
      </c>
      <c r="KE67" s="420">
        <v>156.44061902648255</v>
      </c>
      <c r="KF67" s="420">
        <v>173.13401144745816</v>
      </c>
      <c r="KG67" s="420">
        <v>191.50338841056211</v>
      </c>
      <c r="KH67" s="420">
        <v>211.71952765843602</v>
      </c>
      <c r="KI67" s="420">
        <v>233.97077066546515</v>
      </c>
      <c r="KJ67" s="420">
        <v>255.66578103542349</v>
      </c>
      <c r="KK67" s="420">
        <v>277.09337119873481</v>
      </c>
      <c r="KL67" s="420">
        <v>299.18147525236492</v>
      </c>
      <c r="KM67" s="420">
        <v>321.39254900701087</v>
      </c>
      <c r="KN67" s="420">
        <v>342.88368891071559</v>
      </c>
      <c r="KO67" s="420">
        <v>362.36999024233046</v>
      </c>
      <c r="KP67" s="420">
        <v>377.92910556562765</v>
      </c>
      <c r="KQ67" s="420">
        <v>386.72180529932854</v>
      </c>
      <c r="KR67" s="420">
        <v>384.59252018146833</v>
      </c>
      <c r="KS67" s="420">
        <v>365.49836361450889</v>
      </c>
      <c r="KT67" s="420">
        <v>320.69298021503016</v>
      </c>
      <c r="KU67" s="420">
        <v>237.55986694908449</v>
      </c>
      <c r="KV67" s="420">
        <v>97.944443015653974</v>
      </c>
      <c r="KW67" s="420"/>
      <c r="KX67" s="420">
        <v>2216.2618110390517</v>
      </c>
      <c r="KY67" s="420">
        <v>2425.3639474525066</v>
      </c>
      <c r="KZ67" s="420">
        <v>2655.0354944436372</v>
      </c>
      <c r="LA67" s="420">
        <v>2907.3456980587025</v>
      </c>
      <c r="LB67" s="420">
        <v>3184.5748580591553</v>
      </c>
      <c r="LC67" s="420">
        <v>3489.2360451527816</v>
      </c>
      <c r="LD67" s="420">
        <v>3824.099065796483</v>
      </c>
      <c r="LE67" s="420">
        <v>4192.2169080588883</v>
      </c>
      <c r="LF67" s="420">
        <v>4596.9549263467388</v>
      </c>
      <c r="LG67" s="420">
        <v>5042.0230496522408</v>
      </c>
      <c r="LH67" s="420">
        <v>5531.5113276327847</v>
      </c>
      <c r="LI67" s="420">
        <v>6069.9291615823113</v>
      </c>
      <c r="LJ67" s="420">
        <v>6662.2486035196371</v>
      </c>
      <c r="LK67" s="420">
        <v>7313.9521465578264</v>
      </c>
      <c r="LL67" s="420">
        <v>8031.0854738266435</v>
      </c>
      <c r="LM67" s="420">
        <v>8820.315681932072</v>
      </c>
      <c r="LN67" s="420">
        <v>9688.9955487315056</v>
      </c>
      <c r="LO67" s="420">
        <v>10645.234474616651</v>
      </c>
      <c r="LP67" s="420">
        <v>11697.976792109033</v>
      </c>
      <c r="LQ67" s="420">
        <v>12857.088211039274</v>
      </c>
      <c r="LR67" s="420">
        <v>14133.451246611701</v>
      </c>
      <c r="LS67" s="420">
        <v>15539.070566044033</v>
      </c>
      <c r="LT67" s="420">
        <v>17087.189287091889</v>
      </c>
      <c r="LU67" s="420">
        <v>18792.41736958046</v>
      </c>
      <c r="LV67" s="420">
        <v>20670.873360139285</v>
      </c>
      <c r="LW67" s="420">
        <v>22740.34088184913</v>
      </c>
      <c r="LX67" s="420">
        <v>25020.441405756046</v>
      </c>
      <c r="LY67" s="420">
        <v>27532.825001630888</v>
      </c>
      <c r="LZ67" s="420">
        <v>30301.380942531578</v>
      </c>
      <c r="MA67" s="420">
        <v>33352.470233416068</v>
      </c>
      <c r="MB67" s="420"/>
      <c r="MC67" s="426">
        <v>1.3011004983715742</v>
      </c>
      <c r="MD67" s="426">
        <v>1.3011004983715742</v>
      </c>
      <c r="ME67" s="426">
        <v>1.3011004983715742</v>
      </c>
      <c r="MF67" s="426">
        <v>1.3011004983715742</v>
      </c>
      <c r="MG67" s="426">
        <v>1.3011004983715742</v>
      </c>
      <c r="MH67" s="426">
        <v>1.3011004983715742</v>
      </c>
      <c r="MI67" s="426">
        <v>1.3011004983715742</v>
      </c>
      <c r="MJ67" s="426">
        <v>1.3011004983715742</v>
      </c>
      <c r="MK67" s="426">
        <v>1.3011004983715742</v>
      </c>
      <c r="ML67" s="426">
        <v>1.3011004983715742</v>
      </c>
      <c r="MM67" s="426">
        <v>1.3011004983715742</v>
      </c>
      <c r="MN67" s="426">
        <v>1.3011004983715742</v>
      </c>
      <c r="MO67" s="426">
        <v>1.3011004983715742</v>
      </c>
      <c r="MP67" s="426">
        <v>1.3011004983715742</v>
      </c>
      <c r="MQ67" s="426">
        <v>1.3011004983715742</v>
      </c>
      <c r="MR67" s="426">
        <v>1.3011004983715742</v>
      </c>
      <c r="MS67" s="426">
        <v>1.3011004983715742</v>
      </c>
      <c r="MT67" s="426">
        <v>1.5573357490388688</v>
      </c>
      <c r="MU67" s="426">
        <v>2.0643408124540121</v>
      </c>
      <c r="MV67" s="426">
        <v>2.7603034273876617</v>
      </c>
      <c r="MW67" s="426">
        <v>3.719950433130661</v>
      </c>
      <c r="MX67" s="426">
        <v>5.0485936081620348</v>
      </c>
      <c r="MY67" s="426">
        <v>6.8949110271166889</v>
      </c>
      <c r="MZ67" s="426">
        <v>9.4691395002985903</v>
      </c>
      <c r="NA67" s="426">
        <v>13.068987773647677</v>
      </c>
      <c r="NB67" s="426">
        <v>18.1165711647504</v>
      </c>
      <c r="NC67" s="426">
        <v>25.211085906369799</v>
      </c>
      <c r="ND67" s="426">
        <v>35.203969682813984</v>
      </c>
      <c r="NE67" s="426">
        <v>49.30619717927501</v>
      </c>
      <c r="NF67" s="426">
        <v>69.241513265506697</v>
      </c>
      <c r="NG67" s="420"/>
      <c r="NH67" s="420">
        <v>2214.9607105406803</v>
      </c>
      <c r="NI67" s="420">
        <v>2424.0628469541352</v>
      </c>
      <c r="NJ67" s="420">
        <v>2653.7343939452658</v>
      </c>
      <c r="NK67" s="420">
        <v>2906.0445975603311</v>
      </c>
      <c r="NL67" s="420">
        <v>3183.2737575607839</v>
      </c>
      <c r="NM67" s="420">
        <v>3487.9349446544102</v>
      </c>
      <c r="NN67" s="420">
        <v>3822.7979652981116</v>
      </c>
      <c r="NO67" s="420">
        <v>4190.9158075605164</v>
      </c>
      <c r="NP67" s="420">
        <v>4595.653825848367</v>
      </c>
      <c r="NQ67" s="420">
        <v>5040.721949153869</v>
      </c>
      <c r="NR67" s="420">
        <v>5530.2102271344129</v>
      </c>
      <c r="NS67" s="420">
        <v>6068.6280610839394</v>
      </c>
      <c r="NT67" s="420">
        <v>6660.9475030212652</v>
      </c>
      <c r="NU67" s="420">
        <v>7312.6510460594545</v>
      </c>
      <c r="NV67" s="420">
        <v>8029.7843733282716</v>
      </c>
      <c r="NW67" s="420">
        <v>8819.0145814337011</v>
      </c>
      <c r="NX67" s="420">
        <v>9687.6944482331346</v>
      </c>
      <c r="NY67" s="420">
        <v>10643.677138867612</v>
      </c>
      <c r="NZ67" s="420">
        <v>11695.912451296579</v>
      </c>
      <c r="OA67" s="420">
        <v>12854.327907611887</v>
      </c>
      <c r="OB67" s="420">
        <v>14129.73129617857</v>
      </c>
      <c r="OC67" s="420">
        <v>15534.02197243587</v>
      </c>
      <c r="OD67" s="420">
        <v>17080.294376064772</v>
      </c>
      <c r="OE67" s="420">
        <v>18782.948230080161</v>
      </c>
      <c r="OF67" s="420">
        <v>20657.804372365637</v>
      </c>
      <c r="OG67" s="420">
        <v>22722.224310684378</v>
      </c>
      <c r="OH67" s="420">
        <v>24995.230319849677</v>
      </c>
      <c r="OI67" s="420">
        <v>27497.621031948074</v>
      </c>
      <c r="OJ67" s="420">
        <v>30252.074745352304</v>
      </c>
      <c r="OK67" s="420">
        <v>33283.228720150561</v>
      </c>
      <c r="OL67" s="420"/>
      <c r="OM67" s="420">
        <v>2257.5173358123416</v>
      </c>
      <c r="ON67" s="420">
        <v>2471.9756254284343</v>
      </c>
      <c r="OO67" s="420">
        <v>2707.5302112687659</v>
      </c>
      <c r="OP67" s="420">
        <v>2966.3033431366484</v>
      </c>
      <c r="OQ67" s="420">
        <v>3250.6337306934997</v>
      </c>
      <c r="OR67" s="420">
        <v>3563.0988169770621</v>
      </c>
      <c r="OS67" s="420">
        <v>3906.539357062838</v>
      </c>
      <c r="OT67" s="420">
        <v>4284.0865413377187</v>
      </c>
      <c r="OU67" s="420">
        <v>4699.1919277934167</v>
      </c>
      <c r="OV67" s="420">
        <v>5155.6604752883741</v>
      </c>
      <c r="OW67" s="420">
        <v>5657.6870001406523</v>
      </c>
      <c r="OX67" s="420">
        <v>6209.8964120010032</v>
      </c>
      <c r="OY67" s="420">
        <v>6817.3881220477479</v>
      </c>
      <c r="OZ67" s="420">
        <v>7485.7850575069124</v>
      </c>
      <c r="PA67" s="420">
        <v>8221.2877617388331</v>
      </c>
      <c r="PB67" s="420">
        <v>9030.7341090921364</v>
      </c>
      <c r="PC67" s="420">
        <v>9921.6652188985991</v>
      </c>
      <c r="PD67" s="420">
        <v>10899.342919903034</v>
      </c>
      <c r="PE67" s="420">
        <v>11973.005822495314</v>
      </c>
      <c r="PF67" s="420">
        <v>13153.509382864251</v>
      </c>
      <c r="PG67" s="420">
        <v>14451.123845185581</v>
      </c>
      <c r="PH67" s="420">
        <v>15876.905661346585</v>
      </c>
      <c r="PI67" s="420">
        <v>17442.664366307101</v>
      </c>
      <c r="PJ67" s="420">
        <v>19160.87733564579</v>
      </c>
      <c r="PK67" s="420">
        <v>21044.526177664968</v>
      </c>
      <c r="PL67" s="420">
        <v>23106.816830865846</v>
      </c>
      <c r="PM67" s="420">
        <v>25360.728683464185</v>
      </c>
      <c r="PN67" s="420">
        <v>27818.314012163104</v>
      </c>
      <c r="PO67" s="420">
        <v>30489.634612301386</v>
      </c>
      <c r="PP67" s="420">
        <v>33381.173163166211</v>
      </c>
      <c r="PQ67" s="420"/>
      <c r="PR67" s="420">
        <v>66.652958067033808</v>
      </c>
      <c r="PS67" s="420">
        <v>72.941599535597049</v>
      </c>
      <c r="PT67" s="420">
        <v>79.848855670472886</v>
      </c>
      <c r="PU67" s="420">
        <v>87.43695800462595</v>
      </c>
      <c r="PV67" s="420">
        <v>95.774485405238551</v>
      </c>
      <c r="PW67" s="420">
        <v>104.9370172085022</v>
      </c>
      <c r="PX67" s="420">
        <v>115.0078539489958</v>
      </c>
      <c r="PY67" s="420">
        <v>126.07881270568708</v>
      </c>
      <c r="PZ67" s="420">
        <v>138.25110481788423</v>
      </c>
      <c r="QA67" s="420">
        <v>151.63630453205849</v>
      </c>
      <c r="QB67" s="420">
        <v>166.35741803229314</v>
      </c>
      <c r="QC67" s="420">
        <v>182.5500632919956</v>
      </c>
      <c r="QD67" s="420">
        <v>200.36377227217616</v>
      </c>
      <c r="QE67" s="420">
        <v>219.96342819274454</v>
      </c>
      <c r="QF67" s="420">
        <v>241.53085192979464</v>
      </c>
      <c r="QG67" s="420">
        <v>265.26655305683124</v>
      </c>
      <c r="QH67" s="420">
        <v>291.39166266575165</v>
      </c>
      <c r="QI67" s="420">
        <v>320.15006689020817</v>
      </c>
      <c r="QJ67" s="420">
        <v>351.81076202726609</v>
      </c>
      <c r="QK67" s="420">
        <v>386.67045433264298</v>
      </c>
      <c r="QL67" s="420">
        <v>425.05642997170156</v>
      </c>
      <c r="QM67" s="420">
        <v>467.32972326659939</v>
      </c>
      <c r="QN67" s="420">
        <v>513.88861431585497</v>
      </c>
      <c r="QO67" s="420">
        <v>565.17249030501512</v>
      </c>
      <c r="QP67" s="420">
        <v>621.66610840818805</v>
      </c>
      <c r="QQ67" s="420">
        <v>683.90430213537491</v>
      </c>
      <c r="QR67" s="420">
        <v>752.47717734876824</v>
      </c>
      <c r="QS67" s="420">
        <v>828.03584899579755</v>
      </c>
      <c r="QT67" s="420">
        <v>911.29877493529864</v>
      </c>
      <c r="QU67" s="420">
        <v>1003.0587491184742</v>
      </c>
      <c r="QV67" s="424"/>
      <c r="QW67" s="420">
        <v>14.692869058112674</v>
      </c>
      <c r="QX67" s="420">
        <v>14.692869058112674</v>
      </c>
      <c r="QY67" s="420">
        <v>14.692869058112674</v>
      </c>
      <c r="QZ67" s="420">
        <v>14.692869058112674</v>
      </c>
      <c r="RA67" s="420">
        <v>14.692869058112674</v>
      </c>
      <c r="RB67" s="420">
        <v>14.692869058112674</v>
      </c>
      <c r="RC67" s="420">
        <v>14.692869058112674</v>
      </c>
      <c r="RD67" s="420">
        <v>14.692869058112674</v>
      </c>
      <c r="RE67" s="420">
        <v>14.692869058112674</v>
      </c>
      <c r="RF67" s="420">
        <v>14.692869058112674</v>
      </c>
      <c r="RG67" s="420">
        <v>14.692869058112674</v>
      </c>
      <c r="RH67" s="420">
        <v>14.692869058112674</v>
      </c>
      <c r="RI67" s="420">
        <v>14.692869058112674</v>
      </c>
      <c r="RJ67" s="420">
        <v>14.692869058112674</v>
      </c>
      <c r="RK67" s="420">
        <v>14.692869058112674</v>
      </c>
      <c r="RL67" s="420">
        <v>14.692869058112674</v>
      </c>
      <c r="RM67" s="420">
        <v>14.692869058112674</v>
      </c>
      <c r="RN67" s="420">
        <v>17.586443375268967</v>
      </c>
      <c r="RO67" s="420">
        <v>23.311872746698956</v>
      </c>
      <c r="RP67" s="420">
        <v>31.171133106186968</v>
      </c>
      <c r="RQ67" s="420">
        <v>42.008088295304923</v>
      </c>
      <c r="RR67" s="420">
        <v>57.011987087230509</v>
      </c>
      <c r="RS67" s="420">
        <v>77.861798543275356</v>
      </c>
      <c r="RT67" s="420">
        <v>106.93165281622744</v>
      </c>
      <c r="RU67" s="420">
        <v>147.58346977855248</v>
      </c>
      <c r="RV67" s="420">
        <v>204.58404884081392</v>
      </c>
      <c r="RW67" s="420">
        <v>284.69990173605657</v>
      </c>
      <c r="RX67" s="420">
        <v>397.54601394952084</v>
      </c>
      <c r="RY67" s="420">
        <v>556.79749551650741</v>
      </c>
      <c r="RZ67" s="420">
        <v>781.91998932362276</v>
      </c>
      <c r="SA67" s="420"/>
      <c r="SB67" s="420">
        <v>51.96008900892113</v>
      </c>
      <c r="SC67" s="420">
        <v>58.248730477484372</v>
      </c>
      <c r="SD67" s="420">
        <v>65.155986612360209</v>
      </c>
      <c r="SE67" s="420">
        <v>72.744088946513273</v>
      </c>
      <c r="SF67" s="420">
        <v>81.081616347125873</v>
      </c>
      <c r="SG67" s="420">
        <v>90.24414815038952</v>
      </c>
      <c r="SH67" s="420">
        <v>100.31498489088312</v>
      </c>
      <c r="SI67" s="420">
        <v>111.38594364757441</v>
      </c>
      <c r="SJ67" s="420">
        <v>123.55823575977155</v>
      </c>
      <c r="SK67" s="420">
        <v>136.94343547394581</v>
      </c>
      <c r="SL67" s="420">
        <v>151.66454897418046</v>
      </c>
      <c r="SM67" s="420">
        <v>167.85719423388292</v>
      </c>
      <c r="SN67" s="420">
        <v>185.67090321406349</v>
      </c>
      <c r="SO67" s="420">
        <v>205.27055913463187</v>
      </c>
      <c r="SP67" s="420">
        <v>226.83798287168196</v>
      </c>
      <c r="SQ67" s="420">
        <v>250.57368399871856</v>
      </c>
      <c r="SR67" s="420">
        <v>276.698793607639</v>
      </c>
      <c r="SS67" s="420">
        <v>302.5636235149392</v>
      </c>
      <c r="ST67" s="420">
        <v>328.49888928056714</v>
      </c>
      <c r="SU67" s="420">
        <v>355.499321226456</v>
      </c>
      <c r="SV67" s="420">
        <v>383.04834167639666</v>
      </c>
      <c r="SW67" s="420">
        <v>410.31773617936886</v>
      </c>
      <c r="SX67" s="420">
        <v>436.0268157725796</v>
      </c>
      <c r="SY67" s="420">
        <v>458.24083748878769</v>
      </c>
      <c r="SZ67" s="420">
        <v>474.08263862963554</v>
      </c>
      <c r="TA67" s="420">
        <v>479.32025329456098</v>
      </c>
      <c r="TB67" s="420">
        <v>467.77727561271166</v>
      </c>
      <c r="TC67" s="420">
        <v>430.48983504627671</v>
      </c>
      <c r="TD67" s="420">
        <v>354.50127941879123</v>
      </c>
      <c r="TE67" s="420">
        <v>221.13875979485147</v>
      </c>
      <c r="TF67" s="420"/>
      <c r="TG67" s="420">
        <v>3.9218841716229398</v>
      </c>
      <c r="TH67" s="420">
        <v>4.2919101112333866</v>
      </c>
      <c r="TI67" s="420">
        <v>4.6983355616608176</v>
      </c>
      <c r="TJ67" s="420">
        <v>5.1448222488239042</v>
      </c>
      <c r="TK67" s="420">
        <v>5.635405378083524</v>
      </c>
      <c r="TL67" s="420">
        <v>6.1745320649302062</v>
      </c>
      <c r="TM67" s="420">
        <v>6.7671037429616376</v>
      </c>
      <c r="TN67" s="420">
        <v>7.4185229623290851</v>
      </c>
      <c r="TO67" s="420">
        <v>8.1347450348616412</v>
      </c>
      <c r="TP67" s="420">
        <v>8.9223350295958177</v>
      </c>
      <c r="TQ67" s="420">
        <v>9.7885306749139147</v>
      </c>
      <c r="TR67" s="420">
        <v>10.741311781445813</v>
      </c>
      <c r="TS67" s="420">
        <v>11.789476863886799</v>
      </c>
      <c r="TT67" s="420">
        <v>12.942727710560767</v>
      </c>
      <c r="TU67" s="420">
        <v>14.211762727610637</v>
      </c>
      <c r="TV67" s="420">
        <v>15.608379970897539</v>
      </c>
      <c r="TW67" s="420">
        <v>17.145590873886956</v>
      </c>
      <c r="TX67" s="420">
        <v>18.837745784935258</v>
      </c>
      <c r="TY67" s="420">
        <v>20.700672543500524</v>
      </c>
      <c r="TZ67" s="420">
        <v>22.751829453034983</v>
      </c>
      <c r="UA67" s="420">
        <v>25.010474149939835</v>
      </c>
      <c r="UB67" s="420">
        <v>27.497850024374305</v>
      </c>
      <c r="UC67" s="420">
        <v>30.237392021456436</v>
      </c>
      <c r="UD67" s="420">
        <v>33.254953842179837</v>
      </c>
      <c r="UE67" s="420">
        <v>36.579058774082768</v>
      </c>
      <c r="UF67" s="420">
        <v>40.241176614427843</v>
      </c>
      <c r="UG67" s="420">
        <v>44.276029405681491</v>
      </c>
      <c r="UH67" s="420">
        <v>48.721928986962112</v>
      </c>
      <c r="UI67" s="420">
        <v>53.621149678663805</v>
      </c>
      <c r="UJ67" s="420">
        <v>59.020339763755047</v>
      </c>
      <c r="UK67" s="420"/>
      <c r="UL67" s="420">
        <v>2.0677318317326265</v>
      </c>
      <c r="UM67" s="420">
        <v>2.0677318317326265</v>
      </c>
      <c r="UN67" s="420">
        <v>2.0677318317326265</v>
      </c>
      <c r="UO67" s="420">
        <v>2.0677318317326265</v>
      </c>
      <c r="UP67" s="420">
        <v>2.0677318317326265</v>
      </c>
      <c r="UQ67" s="420">
        <v>2.0677318317326265</v>
      </c>
      <c r="UR67" s="420">
        <v>2.0677318317326265</v>
      </c>
      <c r="US67" s="420">
        <v>2.0677318317326265</v>
      </c>
      <c r="UT67" s="420">
        <v>2.0677318317326265</v>
      </c>
      <c r="UU67" s="420">
        <v>2.0677318317326265</v>
      </c>
      <c r="UV67" s="420">
        <v>2.0677318317326265</v>
      </c>
      <c r="UW67" s="420">
        <v>2.0677318317326265</v>
      </c>
      <c r="UX67" s="420">
        <v>2.0677318317326265</v>
      </c>
      <c r="UY67" s="420">
        <v>2.0677318317326265</v>
      </c>
      <c r="UZ67" s="420">
        <v>2.0677318317326265</v>
      </c>
      <c r="VA67" s="420">
        <v>2.0677318317326265</v>
      </c>
      <c r="VB67" s="420">
        <v>2.0677318317326265</v>
      </c>
      <c r="VC67" s="420">
        <v>2.4749454058415221</v>
      </c>
      <c r="VD67" s="420">
        <v>3.2806867838405323</v>
      </c>
      <c r="VE67" s="420">
        <v>4.3867228313213236</v>
      </c>
      <c r="VF67" s="420">
        <v>5.9118107576461503</v>
      </c>
      <c r="VG67" s="420">
        <v>8.0233138963084603</v>
      </c>
      <c r="VH67" s="420">
        <v>10.957514062577776</v>
      </c>
      <c r="VI67" s="420">
        <v>15.048523298845536</v>
      </c>
      <c r="VJ67" s="420">
        <v>20.769465588490164</v>
      </c>
      <c r="VK67" s="420">
        <v>28.79117403005235</v>
      </c>
      <c r="VL67" s="420">
        <v>40.065901831865403</v>
      </c>
      <c r="VM67" s="420">
        <v>55.946768760453153</v>
      </c>
      <c r="VN67" s="420">
        <v>78.358277117619295</v>
      </c>
      <c r="VO67" s="420">
        <v>110.03983261524904</v>
      </c>
      <c r="VP67" s="420"/>
      <c r="VQ67" s="420">
        <v>1.8541523398903133</v>
      </c>
      <c r="VR67" s="420">
        <v>2.2241782795007601</v>
      </c>
      <c r="VS67" s="420">
        <v>2.630603729928191</v>
      </c>
      <c r="VT67" s="420">
        <v>3.0770904170912776</v>
      </c>
      <c r="VU67" s="420">
        <v>3.5676735463508975</v>
      </c>
      <c r="VV67" s="420">
        <v>4.1068002331975801</v>
      </c>
      <c r="VW67" s="420">
        <v>4.6993719112290115</v>
      </c>
      <c r="VX67" s="420">
        <v>5.3507911305964591</v>
      </c>
      <c r="VY67" s="420">
        <v>6.0670132031290152</v>
      </c>
      <c r="VZ67" s="420">
        <v>6.8546031978631916</v>
      </c>
      <c r="WA67" s="420">
        <v>7.7207988431812886</v>
      </c>
      <c r="WB67" s="420">
        <v>8.6735799497131865</v>
      </c>
      <c r="WC67" s="420">
        <v>9.721745032154173</v>
      </c>
      <c r="WD67" s="420">
        <v>10.874995878828141</v>
      </c>
      <c r="WE67" s="420">
        <v>12.144030895878011</v>
      </c>
      <c r="WF67" s="420">
        <v>13.540648139164913</v>
      </c>
      <c r="WG67" s="420">
        <v>15.07785904215433</v>
      </c>
      <c r="WH67" s="420">
        <v>16.362800379093734</v>
      </c>
      <c r="WI67" s="420">
        <v>17.419985759659991</v>
      </c>
      <c r="WJ67" s="420">
        <v>18.365106621713657</v>
      </c>
      <c r="WK67" s="420">
        <v>19.098663392293684</v>
      </c>
      <c r="WL67" s="420">
        <v>19.474536128065843</v>
      </c>
      <c r="WM67" s="420">
        <v>19.279877958878661</v>
      </c>
      <c r="WN67" s="420">
        <v>18.206430543334299</v>
      </c>
      <c r="WO67" s="420">
        <v>15.809593185592604</v>
      </c>
      <c r="WP67" s="420">
        <v>11.450002584375493</v>
      </c>
      <c r="WQ67" s="420">
        <v>4.2101275738160879</v>
      </c>
      <c r="WR67" s="420">
        <v>-7.2248397734910412</v>
      </c>
      <c r="WS67" s="420">
        <v>-24.73712743895549</v>
      </c>
      <c r="WT67" s="420">
        <v>-51.019492851493993</v>
      </c>
      <c r="WU67" s="420"/>
      <c r="WV67" s="420">
        <v>3842.8441579203941</v>
      </c>
      <c r="WW67" s="420">
        <v>4205.4127494661689</v>
      </c>
      <c r="WX67" s="420">
        <v>4603.6472713079811</v>
      </c>
      <c r="WY67" s="420">
        <v>5041.1356524714347</v>
      </c>
      <c r="WZ67" s="420">
        <v>5521.8317744758333</v>
      </c>
      <c r="XA67" s="420">
        <v>6050.0931275056646</v>
      </c>
      <c r="XB67" s="420">
        <v>6630.7223637153165</v>
      </c>
      <c r="XC67" s="420">
        <v>7269.0131525193383</v>
      </c>
      <c r="XD67" s="420">
        <v>7970.8007848823891</v>
      </c>
      <c r="XE67" s="420">
        <v>8742.5180201846961</v>
      </c>
      <c r="XF67" s="420">
        <v>9591.2567206571657</v>
      </c>
      <c r="XG67" s="420">
        <v>10524.835875162858</v>
      </c>
      <c r="XH67" s="420">
        <v>11551.876676810913</v>
      </c>
      <c r="XI67" s="420">
        <v>12681.885388140099</v>
      </c>
      <c r="XJ67" s="420">
        <v>13925.344804089233</v>
      </c>
      <c r="XK67" s="420">
        <v>15293.815207434916</v>
      </c>
      <c r="XL67" s="420">
        <v>16800.045804653128</v>
      </c>
      <c r="XM67" s="420">
        <v>18458.09773318002</v>
      </c>
      <c r="XN67" s="420">
        <v>20283.479844815338</v>
      </c>
      <c r="XO67" s="420">
        <v>22293.298595663455</v>
      </c>
      <c r="XP67" s="420">
        <v>24506.423511774108</v>
      </c>
      <c r="XQ67" s="420">
        <v>26943.66985290388</v>
      </c>
      <c r="XR67" s="420">
        <v>29628.000266085885</v>
      </c>
      <c r="XS67" s="420">
        <v>32584.747407634459</v>
      </c>
      <c r="XT67" s="420">
        <v>35841.85971867737</v>
      </c>
      <c r="XU67" s="420">
        <v>39430.172767342061</v>
      </c>
      <c r="XV67" s="420">
        <v>43383.708822569672</v>
      </c>
      <c r="XW67" s="420">
        <v>47740.007602692691</v>
      </c>
      <c r="XX67" s="420">
        <v>52540.491449128713</v>
      </c>
      <c r="XY67" s="420">
        <v>57830.868514856324</v>
      </c>
      <c r="XZ67" s="420"/>
      <c r="YA67" s="420">
        <v>2.2560179596698449</v>
      </c>
      <c r="YB67" s="420">
        <v>2.2560179596698449</v>
      </c>
      <c r="YC67" s="420">
        <v>2.2560179596698449</v>
      </c>
      <c r="YD67" s="420">
        <v>2.2560179596698449</v>
      </c>
      <c r="YE67" s="420">
        <v>2.2560179596698449</v>
      </c>
      <c r="YF67" s="420">
        <v>2.2560179596698449</v>
      </c>
      <c r="YG67" s="420">
        <v>2.2560179596698449</v>
      </c>
      <c r="YH67" s="420">
        <v>2.2560179596698449</v>
      </c>
      <c r="YI67" s="420">
        <v>2.2560179596698449</v>
      </c>
      <c r="YJ67" s="420">
        <v>2.2560179596698449</v>
      </c>
      <c r="YK67" s="420">
        <v>2.2560179596698449</v>
      </c>
      <c r="YL67" s="420">
        <v>2.2560179596698449</v>
      </c>
      <c r="YM67" s="420">
        <v>2.2560179596698449</v>
      </c>
      <c r="YN67" s="420">
        <v>2.2560179596698449</v>
      </c>
      <c r="YO67" s="420">
        <v>2.2560179596698449</v>
      </c>
      <c r="YP67" s="420">
        <v>2.2560179596698449</v>
      </c>
      <c r="YQ67" s="420">
        <v>2.2560179596698449</v>
      </c>
      <c r="YR67" s="420">
        <v>2.7003120999990671</v>
      </c>
      <c r="YS67" s="420">
        <v>3.5794236906407431</v>
      </c>
      <c r="YT67" s="420">
        <v>4.7861745607804487</v>
      </c>
      <c r="YU67" s="420">
        <v>6.4501358632388168</v>
      </c>
      <c r="YV67" s="420">
        <v>8.7539109126028531</v>
      </c>
      <c r="YW67" s="420">
        <v>11.955297171101863</v>
      </c>
      <c r="YX67" s="420">
        <v>16.418830676054313</v>
      </c>
      <c r="YY67" s="420">
        <v>22.66071773007241</v>
      </c>
      <c r="YZ67" s="420">
        <v>31.412876996409793</v>
      </c>
      <c r="ZA67" s="420">
        <v>43.71427315471405</v>
      </c>
      <c r="ZB67" s="420">
        <v>61.041240054478656</v>
      </c>
      <c r="ZC67" s="420">
        <v>85.493523750614898</v>
      </c>
      <c r="ZD67" s="420">
        <v>120.05997820860854</v>
      </c>
      <c r="ZE67" s="420"/>
      <c r="ZF67" s="420">
        <v>3840.5881399607242</v>
      </c>
      <c r="ZG67" s="420">
        <v>4203.1567315064995</v>
      </c>
      <c r="ZH67" s="420">
        <v>4601.3912533483117</v>
      </c>
      <c r="ZI67" s="420">
        <v>5038.8796345117653</v>
      </c>
      <c r="ZJ67" s="420">
        <v>5519.5757565161639</v>
      </c>
      <c r="ZK67" s="420">
        <v>6047.8371095459952</v>
      </c>
      <c r="ZL67" s="420">
        <v>6628.4663457556471</v>
      </c>
      <c r="ZM67" s="420">
        <v>7266.7571345596689</v>
      </c>
      <c r="ZN67" s="420">
        <v>7968.5447669227196</v>
      </c>
      <c r="ZO67" s="420">
        <v>8740.2620022250267</v>
      </c>
      <c r="ZP67" s="420">
        <v>9589.0007026974963</v>
      </c>
      <c r="ZQ67" s="420">
        <v>10522.579857203189</v>
      </c>
      <c r="ZR67" s="420">
        <v>11549.620658851243</v>
      </c>
      <c r="ZS67" s="420">
        <v>12679.62937018043</v>
      </c>
      <c r="ZT67" s="420">
        <v>13923.088786129563</v>
      </c>
      <c r="ZU67" s="420">
        <v>15291.559189475247</v>
      </c>
      <c r="ZV67" s="420">
        <v>16797.789786693458</v>
      </c>
      <c r="ZW67" s="420">
        <v>18455.397421080022</v>
      </c>
      <c r="ZX67" s="420">
        <v>20279.900421124697</v>
      </c>
      <c r="ZY67" s="420">
        <v>22288.512421102674</v>
      </c>
      <c r="ZZ67" s="420">
        <v>24499.973375910868</v>
      </c>
      <c r="AAA67" s="420">
        <v>26934.915941991276</v>
      </c>
      <c r="AAB67" s="420">
        <v>29616.044968914783</v>
      </c>
      <c r="AAC67" s="420">
        <v>32568.328576958404</v>
      </c>
      <c r="AAD67" s="420">
        <v>35819.199000947294</v>
      </c>
      <c r="AAE67" s="420">
        <v>39398.759890345653</v>
      </c>
      <c r="AAF67" s="420">
        <v>43339.994549414958</v>
      </c>
      <c r="AAG67" s="420">
        <v>47678.96636263821</v>
      </c>
      <c r="AAH67" s="420">
        <v>52454.997925378098</v>
      </c>
      <c r="AAI67" s="420">
        <v>57710.808536647717</v>
      </c>
      <c r="AAJ67" s="420"/>
      <c r="AAK67" s="420">
        <v>6151.9197171218766</v>
      </c>
      <c r="AAL67" s="420">
        <v>6735.6052656919182</v>
      </c>
      <c r="AAM67" s="420">
        <v>7376.7080549593657</v>
      </c>
      <c r="AAN67" s="420">
        <v>8081.0041570120184</v>
      </c>
      <c r="AAO67" s="420">
        <v>8854.8587771031416</v>
      </c>
      <c r="AAP67" s="420">
        <v>9705.2868749066438</v>
      </c>
      <c r="AAQ67" s="420">
        <v>10640.020059620598</v>
      </c>
      <c r="AAR67" s="420">
        <v>11667.580410675557</v>
      </c>
      <c r="AAS67" s="420">
        <v>12797.361943679036</v>
      </c>
      <c r="AAT67" s="420">
        <v>14039.720516185211</v>
      </c>
      <c r="AAU67" s="420">
        <v>15406.073050655512</v>
      </c>
      <c r="AAV67" s="420">
        <v>16909.007043387788</v>
      </c>
      <c r="AAW67" s="420">
        <v>18562.401429145211</v>
      </c>
      <c r="AAX67" s="420">
        <v>20381.559982700801</v>
      </c>
      <c r="AAY67" s="420">
        <v>22383.358561635956</v>
      </c>
      <c r="AAZ67" s="420">
        <v>24586.407630705267</v>
      </c>
      <c r="ABA67" s="420">
        <v>27011.23165824185</v>
      </c>
      <c r="ABB67" s="420">
        <v>29673.666764877089</v>
      </c>
      <c r="ABC67" s="420">
        <v>32598.825118660239</v>
      </c>
      <c r="ABD67" s="420">
        <v>35815.886231815093</v>
      </c>
      <c r="ABE67" s="420">
        <v>39353.244226165138</v>
      </c>
      <c r="ABF67" s="420">
        <v>43241.613875645293</v>
      </c>
      <c r="ABG67" s="420">
        <v>47514.016028953338</v>
      </c>
      <c r="ABH67" s="420">
        <v>52205.653180636313</v>
      </c>
      <c r="ABI67" s="420">
        <v>57353.617410427483</v>
      </c>
      <c r="ABJ67" s="420">
        <v>62996.346977090434</v>
      </c>
      <c r="ABK67" s="420">
        <v>69172.710636065662</v>
      </c>
      <c r="ABL67" s="420">
        <v>75920.545370074105</v>
      </c>
      <c r="ABM67" s="420">
        <v>83274.396689659319</v>
      </c>
      <c r="ABN67" s="420">
        <v>91262.10096675728</v>
      </c>
      <c r="ABQ67" s="344"/>
      <c r="ABR67" s="344"/>
      <c r="ABS67" s="344"/>
      <c r="ABT67" s="344"/>
      <c r="ABU67" s="344"/>
      <c r="ABV67" s="344"/>
      <c r="ABW67" s="344"/>
      <c r="ABX67" s="344"/>
      <c r="ABY67" s="344"/>
      <c r="ABZ67" s="344"/>
      <c r="ACA67" s="344"/>
    </row>
    <row r="68" spans="4:755" hidden="1" outlineLevel="1" x14ac:dyDescent="0.25">
      <c r="D68" s="431" t="b">
        <v>1</v>
      </c>
      <c r="E68" s="416"/>
      <c r="F68" s="417">
        <v>498</v>
      </c>
      <c r="G68" s="417">
        <v>22005273</v>
      </c>
      <c r="H68" s="417" t="s">
        <v>1756</v>
      </c>
      <c r="I68" s="417" t="s">
        <v>1789</v>
      </c>
      <c r="J68" s="417">
        <v>11</v>
      </c>
      <c r="K68" s="417" t="s">
        <v>1790</v>
      </c>
      <c r="L68" s="417" t="s">
        <v>300</v>
      </c>
      <c r="M68" s="417" t="s">
        <v>253</v>
      </c>
      <c r="N68" s="417" t="s">
        <v>301</v>
      </c>
      <c r="O68" s="417" t="s">
        <v>1760</v>
      </c>
      <c r="P68" s="417" t="s">
        <v>1761</v>
      </c>
      <c r="Q68" s="417" t="s">
        <v>302</v>
      </c>
      <c r="R68" s="417" t="s">
        <v>298</v>
      </c>
      <c r="S68" s="418"/>
      <c r="T68" s="417">
        <v>0.57433674535164059</v>
      </c>
      <c r="U68" s="417">
        <v>2190</v>
      </c>
      <c r="V68" s="418"/>
      <c r="W68" s="419">
        <v>9.9</v>
      </c>
      <c r="X68" s="417">
        <v>8.8018665792934641E-3</v>
      </c>
      <c r="Y68" s="417">
        <v>6.3307850367012759E-3</v>
      </c>
      <c r="Z68" s="417">
        <v>2.4710815425921882E-3</v>
      </c>
      <c r="AA68" s="420">
        <v>51.892197956299761</v>
      </c>
      <c r="AB68" s="420">
        <v>2025.8512117444084</v>
      </c>
      <c r="AC68" s="420">
        <v>2077.7434097007081</v>
      </c>
      <c r="AD68" s="420">
        <v>60.926455166027509</v>
      </c>
      <c r="AE68" s="420">
        <v>3.5849346687423278</v>
      </c>
      <c r="AF68" s="420">
        <v>3512.6853944291393</v>
      </c>
      <c r="AG68" s="418"/>
      <c r="AH68" s="419">
        <v>13.794599771382265</v>
      </c>
      <c r="AI68" s="417">
        <v>2.1906452910007958E-2</v>
      </c>
      <c r="AJ68" s="417">
        <v>1.5756322030163254E-2</v>
      </c>
      <c r="AK68" s="417">
        <v>6.1501308798447042E-3</v>
      </c>
      <c r="AL68" s="420">
        <v>129.15146812163357</v>
      </c>
      <c r="AM68" s="420">
        <v>5042.0230496522408</v>
      </c>
      <c r="AN68" s="420">
        <v>5171.174517773874</v>
      </c>
      <c r="AO68" s="420">
        <v>151.63630453205849</v>
      </c>
      <c r="AP68" s="420">
        <v>8.9223350295958177</v>
      </c>
      <c r="AQ68" s="420">
        <v>8742.5180201846961</v>
      </c>
      <c r="AR68" s="418"/>
      <c r="AS68" s="417">
        <v>5.1679359468684138E-3</v>
      </c>
      <c r="AT68" s="421">
        <v>4.0659390574111693E-6</v>
      </c>
      <c r="AU68" s="417">
        <v>5.1638700078110028E-3</v>
      </c>
      <c r="AV68" s="420">
        <v>28.425883974257854</v>
      </c>
      <c r="AW68" s="420">
        <v>1.3011004983715742</v>
      </c>
      <c r="AX68" s="420">
        <v>29.726984472629429</v>
      </c>
      <c r="AY68" s="420">
        <v>14.692869058112674</v>
      </c>
      <c r="AZ68" s="420">
        <v>2.0677318317326265</v>
      </c>
      <c r="BA68" s="420">
        <v>2.2560179596698449</v>
      </c>
      <c r="BB68" s="418"/>
      <c r="BC68" s="420">
        <v>5654.9401939646177</v>
      </c>
      <c r="BD68" s="420">
        <v>14074.251177520226</v>
      </c>
      <c r="BE68" s="420">
        <v>48.74360332214458</v>
      </c>
      <c r="BF68" s="420">
        <v>14025.507574198082</v>
      </c>
      <c r="BG68" s="420"/>
      <c r="BH68" s="422">
        <v>3.3174243752227668E-2</v>
      </c>
      <c r="BI68" s="420"/>
      <c r="BJ68" s="423">
        <v>10.233933382094852</v>
      </c>
      <c r="BK68" s="423">
        <v>10.57913055243994</v>
      </c>
      <c r="BL68" s="423">
        <v>10.935971445874209</v>
      </c>
      <c r="BM68" s="423">
        <v>11.304848812683653</v>
      </c>
      <c r="BN68" s="423">
        <v>11.686168650874608</v>
      </c>
      <c r="BO68" s="423">
        <v>12.080350653027882</v>
      </c>
      <c r="BP68" s="423">
        <v>12.487828668225594</v>
      </c>
      <c r="BQ68" s="423">
        <v>12.909051179559093</v>
      </c>
      <c r="BR68" s="423">
        <v>13.344481797743509</v>
      </c>
      <c r="BS68" s="423">
        <v>13.794599771382265</v>
      </c>
      <c r="BT68" s="423">
        <v>14.25990051444313</v>
      </c>
      <c r="BU68" s="423">
        <v>14.740896151526377</v>
      </c>
      <c r="BV68" s="423">
        <v>15.238116081525186</v>
      </c>
      <c r="BW68" s="423">
        <v>15.752107560298688</v>
      </c>
      <c r="BX68" s="423">
        <v>16.283436302998933</v>
      </c>
      <c r="BY68" s="423">
        <v>16.832687106714747</v>
      </c>
      <c r="BZ68" s="423">
        <v>17.400464494117745</v>
      </c>
      <c r="CA68" s="423">
        <v>17.987393378818972</v>
      </c>
      <c r="CB68" s="423">
        <v>18.594119753168425</v>
      </c>
      <c r="CC68" s="423">
        <v>19.22131139925451</v>
      </c>
      <c r="CD68" s="423">
        <v>19.869658623885961</v>
      </c>
      <c r="CE68" s="423">
        <v>20.539875018365198</v>
      </c>
      <c r="CF68" s="423">
        <v>21.232698243889264</v>
      </c>
      <c r="CG68" s="423">
        <v>21.948890843442939</v>
      </c>
      <c r="CH68" s="423">
        <v>22.689241081077451</v>
      </c>
      <c r="CI68" s="423">
        <v>23.45456380949863</v>
      </c>
      <c r="CJ68" s="423">
        <v>24.245701366919381</v>
      </c>
      <c r="CK68" s="423">
        <v>25.063524504163539</v>
      </c>
      <c r="CL68" s="423">
        <v>25.908933343041575</v>
      </c>
      <c r="CM68" s="423">
        <v>26.782858367052885</v>
      </c>
      <c r="CN68" s="420"/>
      <c r="CO68" s="417">
        <v>9.6291576856485112E-3</v>
      </c>
      <c r="CP68" s="417">
        <v>1.0537659304862524E-2</v>
      </c>
      <c r="CQ68" s="417">
        <v>1.1535530373555246E-2</v>
      </c>
      <c r="CR68" s="417">
        <v>1.2631761299074154E-2</v>
      </c>
      <c r="CS68" s="417">
        <v>1.3836259469555547E-2</v>
      </c>
      <c r="CT68" s="417">
        <v>1.5159943610395354E-2</v>
      </c>
      <c r="CU68" s="417">
        <v>1.6614847905912264E-2</v>
      </c>
      <c r="CV68" s="417">
        <v>1.8214236900655448E-2</v>
      </c>
      <c r="CW68" s="417">
        <v>1.9972732300458148E-2</v>
      </c>
      <c r="CX68" s="417">
        <v>2.1906452910007958E-2</v>
      </c>
      <c r="CY68" s="417">
        <v>2.4033169072545338E-2</v>
      </c>
      <c r="CZ68" s="417">
        <v>2.6372473119586015E-2</v>
      </c>
      <c r="DA68" s="417">
        <v>2.8945967495693101E-2</v>
      </c>
      <c r="DB68" s="417">
        <v>3.1777472396852871E-2</v>
      </c>
      <c r="DC68" s="417">
        <v>3.4893254952645718E-2</v>
      </c>
      <c r="DD68" s="417">
        <v>3.8322282194044391E-2</v>
      </c>
      <c r="DE68" s="417">
        <v>4.2096500282402138E-2</v>
      </c>
      <c r="DF68" s="417">
        <v>4.6251142733325389E-2</v>
      </c>
      <c r="DG68" s="417">
        <v>5.0825070654204239E-2</v>
      </c>
      <c r="DH68" s="417">
        <v>5.586114832901775E-2</v>
      </c>
      <c r="DI68" s="417">
        <v>6.1406657831750103E-2</v>
      </c>
      <c r="DJ68" s="417">
        <v>6.7513756733780128E-2</v>
      </c>
      <c r="DK68" s="417">
        <v>7.4239983394738349E-2</v>
      </c>
      <c r="DL68" s="417">
        <v>8.1648814794752431E-2</v>
      </c>
      <c r="DM68" s="417">
        <v>8.981028238335019E-2</v>
      </c>
      <c r="DN68" s="417">
        <v>9.8801651991677217E-2</v>
      </c>
      <c r="DO68" s="417">
        <v>0.10870817448575759</v>
      </c>
      <c r="DP68" s="417">
        <v>0.11962391453551899</v>
      </c>
      <c r="DQ68" s="417">
        <v>0.13165266564411321</v>
      </c>
      <c r="DR68" s="417">
        <v>0.1449089604322939</v>
      </c>
      <c r="DS68" s="424"/>
      <c r="DT68" s="425">
        <v>6.9258181594970374E-3</v>
      </c>
      <c r="DU68" s="425">
        <v>7.5792623357890838E-3</v>
      </c>
      <c r="DV68" s="425">
        <v>8.2969859201363662E-3</v>
      </c>
      <c r="DW68" s="425">
        <v>9.0854553064334456E-3</v>
      </c>
      <c r="DX68" s="425">
        <v>9.9517964314348607E-3</v>
      </c>
      <c r="DY68" s="425">
        <v>1.0903862641102442E-2</v>
      </c>
      <c r="DZ68" s="425">
        <v>1.1950309580614009E-2</v>
      </c>
      <c r="EA68" s="425">
        <v>1.3100677837684026E-2</v>
      </c>
      <c r="EB68" s="425">
        <v>1.436548414483356E-2</v>
      </c>
      <c r="EC68" s="425">
        <v>1.5756322030163254E-2</v>
      </c>
      <c r="ED68" s="425">
        <v>1.7285972898852451E-2</v>
      </c>
      <c r="EE68" s="425">
        <v>1.8968528629944723E-2</v>
      </c>
      <c r="EF68" s="425">
        <v>2.0819526885998866E-2</v>
      </c>
      <c r="EG68" s="425">
        <v>2.2856100457993207E-2</v>
      </c>
      <c r="EH68" s="425">
        <v>2.5097142105708261E-2</v>
      </c>
      <c r="EI68" s="425">
        <v>2.7563486506037727E-2</v>
      </c>
      <c r="EJ68" s="425">
        <v>3.0278111089785956E-2</v>
      </c>
      <c r="EK68" s="425">
        <v>3.3266357733177036E-2</v>
      </c>
      <c r="EL68" s="425">
        <v>3.6556177475340727E-2</v>
      </c>
      <c r="EM68" s="425">
        <v>4.017840065949773E-2</v>
      </c>
      <c r="EN68" s="425">
        <v>4.4167035145661566E-2</v>
      </c>
      <c r="EO68" s="425">
        <v>4.8559595518887604E-2</v>
      </c>
      <c r="EP68" s="425">
        <v>5.3397466522162158E-2</v>
      </c>
      <c r="EQ68" s="425">
        <v>5.8726304279938933E-2</v>
      </c>
      <c r="ER68" s="425">
        <v>6.4596479250435268E-2</v>
      </c>
      <c r="ES68" s="425">
        <v>7.1063565255778532E-2</v>
      </c>
      <c r="ET68" s="425">
        <v>7.8188879392987645E-2</v>
      </c>
      <c r="EU68" s="425">
        <v>8.6040078130096523E-2</v>
      </c>
      <c r="EV68" s="425">
        <v>9.4691815445411179E-2</v>
      </c>
      <c r="EW68" s="425">
        <v>0.10422646947942521</v>
      </c>
      <c r="EX68" s="420"/>
      <c r="EY68" s="420">
        <v>6186.4503784568933</v>
      </c>
      <c r="EZ68" s="420">
        <v>6770.135927026935</v>
      </c>
      <c r="FA68" s="420">
        <v>7411.2387162943805</v>
      </c>
      <c r="FB68" s="420">
        <v>8115.5348183470342</v>
      </c>
      <c r="FC68" s="420">
        <v>8889.3894384381565</v>
      </c>
      <c r="FD68" s="420">
        <v>9739.8175362416605</v>
      </c>
      <c r="FE68" s="420">
        <v>10674.550720955613</v>
      </c>
      <c r="FF68" s="420">
        <v>11702.111072010573</v>
      </c>
      <c r="FG68" s="420">
        <v>12831.892605014053</v>
      </c>
      <c r="FH68" s="420">
        <v>14074.251177520227</v>
      </c>
      <c r="FI68" s="420">
        <v>15440.603711990525</v>
      </c>
      <c r="FJ68" s="420">
        <v>16943.537704722803</v>
      </c>
      <c r="FK68" s="420">
        <v>18596.932090480223</v>
      </c>
      <c r="FL68" s="420">
        <v>20416.090644035816</v>
      </c>
      <c r="FM68" s="420">
        <v>22417.889222970975</v>
      </c>
      <c r="FN68" s="420">
        <v>24620.938292040286</v>
      </c>
      <c r="FO68" s="420">
        <v>27045.762319576868</v>
      </c>
      <c r="FP68" s="420">
        <v>29714.997802258353</v>
      </c>
      <c r="FQ68" s="420">
        <v>32653.611857704698</v>
      </c>
      <c r="FR68" s="420">
        <v>35889.14352666073</v>
      </c>
      <c r="FS68" s="420">
        <v>39451.970149912195</v>
      </c>
      <c r="FT68" s="420">
        <v>43375.601431810072</v>
      </c>
      <c r="FU68" s="420">
        <v>47697.004074773336</v>
      </c>
      <c r="FV68" s="420">
        <v>52456.960170087215</v>
      </c>
      <c r="FW68" s="420">
        <v>57700.462862695102</v>
      </c>
      <c r="FX68" s="420">
        <v>63477.153174785904</v>
      </c>
      <c r="FY68" s="420">
        <v>69841.802278417978</v>
      </c>
      <c r="FZ68" s="420">
        <v>76854.843955223245</v>
      </c>
      <c r="GA68" s="420">
        <v>84582.962475811859</v>
      </c>
      <c r="GB68" s="420">
        <v>93099.741677745929</v>
      </c>
      <c r="GC68" s="420"/>
      <c r="GD68" s="420">
        <v>34.542960800664318</v>
      </c>
      <c r="GE68" s="420">
        <v>34.542960800664318</v>
      </c>
      <c r="GF68" s="420">
        <v>34.542960800664318</v>
      </c>
      <c r="GG68" s="420">
        <v>34.542960800664318</v>
      </c>
      <c r="GH68" s="420">
        <v>34.542960800664318</v>
      </c>
      <c r="GI68" s="420">
        <v>34.542960800664318</v>
      </c>
      <c r="GJ68" s="420">
        <v>34.542960800664318</v>
      </c>
      <c r="GK68" s="420">
        <v>34.542960800664318</v>
      </c>
      <c r="GL68" s="420">
        <v>34.542960800664318</v>
      </c>
      <c r="GM68" s="420">
        <v>34.542960800664318</v>
      </c>
      <c r="GN68" s="420">
        <v>34.542960800664318</v>
      </c>
      <c r="GO68" s="420">
        <v>34.542960800664318</v>
      </c>
      <c r="GP68" s="420">
        <v>34.542960800664318</v>
      </c>
      <c r="GQ68" s="420">
        <v>34.542960800664318</v>
      </c>
      <c r="GR68" s="420">
        <v>34.542960800664318</v>
      </c>
      <c r="GS68" s="420">
        <v>34.542960800664318</v>
      </c>
      <c r="GT68" s="420">
        <v>34.542960800664318</v>
      </c>
      <c r="GU68" s="420">
        <v>41.345759070764593</v>
      </c>
      <c r="GV68" s="420">
        <v>54.806253516202929</v>
      </c>
      <c r="GW68" s="420">
        <v>73.283388338969914</v>
      </c>
      <c r="GX68" s="420">
        <v>98.761088903487305</v>
      </c>
      <c r="GY68" s="420">
        <v>134.03528115121935</v>
      </c>
      <c r="GZ68" s="420">
        <v>183.05322427579461</v>
      </c>
      <c r="HA68" s="420">
        <v>251.39650241024185</v>
      </c>
      <c r="HB68" s="420">
        <v>346.96899504264746</v>
      </c>
      <c r="HC68" s="420">
        <v>480.97745590725293</v>
      </c>
      <c r="HD68" s="420">
        <v>669.32996589876564</v>
      </c>
      <c r="HE68" s="420">
        <v>934.63137267505203</v>
      </c>
      <c r="HF68" s="420">
        <v>1309.0318837977416</v>
      </c>
      <c r="HG68" s="420">
        <v>1838.2952596687217</v>
      </c>
      <c r="HH68" s="420"/>
      <c r="HI68" s="420">
        <v>56.76956725879019</v>
      </c>
      <c r="HJ68" s="420">
        <v>62.125720461427882</v>
      </c>
      <c r="HK68" s="420">
        <v>68.008759310628861</v>
      </c>
      <c r="HL68" s="420">
        <v>74.471687563446253</v>
      </c>
      <c r="HM68" s="420">
        <v>81.572915119844694</v>
      </c>
      <c r="HN68" s="420">
        <v>89.376814309780798</v>
      </c>
      <c r="HO68" s="420">
        <v>97.954333751855174</v>
      </c>
      <c r="HP68" s="420">
        <v>107.3836757643312</v>
      </c>
      <c r="HQ68" s="420">
        <v>117.75104393217828</v>
      </c>
      <c r="HR68" s="420">
        <v>129.15146812163357</v>
      </c>
      <c r="HS68" s="420">
        <v>141.68971499336823</v>
      </c>
      <c r="HT68" s="420">
        <v>155.48129290419269</v>
      </c>
      <c r="HU68" s="420">
        <v>170.65356101361147</v>
      </c>
      <c r="HV68" s="420">
        <v>187.34695343458708</v>
      </c>
      <c r="HW68" s="420">
        <v>205.71633039769102</v>
      </c>
      <c r="HX68" s="420">
        <v>225.93246964556494</v>
      </c>
      <c r="HY68" s="420">
        <v>248.18371265259407</v>
      </c>
      <c r="HZ68" s="420">
        <v>272.67778178653703</v>
      </c>
      <c r="IA68" s="420">
        <v>299.64378620956074</v>
      </c>
      <c r="IB68" s="420">
        <v>329.33443617232138</v>
      </c>
      <c r="IC68" s="420">
        <v>362.02848740473945</v>
      </c>
      <c r="ID68" s="420">
        <v>398.03343957117892</v>
      </c>
      <c r="IE68" s="420">
        <v>437.68851525825016</v>
      </c>
      <c r="IF68" s="420">
        <v>481.36794872510484</v>
      </c>
      <c r="IG68" s="420">
        <v>529.48461669616552</v>
      </c>
      <c r="IH68" s="420">
        <v>582.49404684490298</v>
      </c>
      <c r="II68" s="420">
        <v>640.89884333781004</v>
      </c>
      <c r="IJ68" s="420">
        <v>705.25357291690761</v>
      </c>
      <c r="IK68" s="420">
        <v>776.17015953759892</v>
      </c>
      <c r="IL68" s="420">
        <v>854.32384059130038</v>
      </c>
      <c r="IM68" s="420"/>
      <c r="IN68" s="420">
        <v>14.212941987128927</v>
      </c>
      <c r="IO68" s="420">
        <v>14.212941987128927</v>
      </c>
      <c r="IP68" s="420">
        <v>14.212941987128927</v>
      </c>
      <c r="IQ68" s="420">
        <v>14.212941987128927</v>
      </c>
      <c r="IR68" s="420">
        <v>14.212941987128927</v>
      </c>
      <c r="IS68" s="420">
        <v>14.212941987128927</v>
      </c>
      <c r="IT68" s="420">
        <v>14.212941987128927</v>
      </c>
      <c r="IU68" s="420">
        <v>14.212941987128927</v>
      </c>
      <c r="IV68" s="420">
        <v>14.212941987128927</v>
      </c>
      <c r="IW68" s="420">
        <v>14.212941987128927</v>
      </c>
      <c r="IX68" s="420">
        <v>14.212941987128927</v>
      </c>
      <c r="IY68" s="420">
        <v>14.212941987128927</v>
      </c>
      <c r="IZ68" s="420">
        <v>14.212941987128927</v>
      </c>
      <c r="JA68" s="420">
        <v>14.212941987128927</v>
      </c>
      <c r="JB68" s="420">
        <v>14.212941987128927</v>
      </c>
      <c r="JC68" s="420">
        <v>14.212941987128927</v>
      </c>
      <c r="JD68" s="420">
        <v>14.212941987128927</v>
      </c>
      <c r="JE68" s="420">
        <v>17.012000751113533</v>
      </c>
      <c r="JF68" s="420">
        <v>22.550415010825947</v>
      </c>
      <c r="JG68" s="420">
        <v>30.152960919956481</v>
      </c>
      <c r="JH68" s="420">
        <v>40.635938397728552</v>
      </c>
      <c r="JI68" s="420">
        <v>55.14975066046334</v>
      </c>
      <c r="JJ68" s="420">
        <v>75.318525015919704</v>
      </c>
      <c r="JK68" s="420">
        <v>103.43884315947719</v>
      </c>
      <c r="JL68" s="420">
        <v>142.76281139683698</v>
      </c>
      <c r="JM68" s="420">
        <v>197.90152666343465</v>
      </c>
      <c r="JN68" s="420">
        <v>275.40047972330115</v>
      </c>
      <c r="JO68" s="420">
        <v>384.56059270187745</v>
      </c>
      <c r="JP68" s="420">
        <v>538.61029258851443</v>
      </c>
      <c r="JQ68" s="420">
        <v>756.37939757564641</v>
      </c>
      <c r="JR68" s="420"/>
      <c r="JS68" s="420">
        <v>42.556625271661261</v>
      </c>
      <c r="JT68" s="420">
        <v>47.912778474298953</v>
      </c>
      <c r="JU68" s="420">
        <v>53.795817323499932</v>
      </c>
      <c r="JV68" s="420">
        <v>60.258745576317324</v>
      </c>
      <c r="JW68" s="420">
        <v>67.359973132715766</v>
      </c>
      <c r="JX68" s="420">
        <v>75.163872322651869</v>
      </c>
      <c r="JY68" s="420">
        <v>83.741391764726245</v>
      </c>
      <c r="JZ68" s="420">
        <v>93.170733777202273</v>
      </c>
      <c r="KA68" s="420">
        <v>103.53810194504935</v>
      </c>
      <c r="KB68" s="420">
        <v>114.93852613450464</v>
      </c>
      <c r="KC68" s="420">
        <v>127.4767730062393</v>
      </c>
      <c r="KD68" s="420">
        <v>141.26835091706377</v>
      </c>
      <c r="KE68" s="420">
        <v>156.44061902648255</v>
      </c>
      <c r="KF68" s="420">
        <v>173.13401144745816</v>
      </c>
      <c r="KG68" s="420">
        <v>191.50338841056211</v>
      </c>
      <c r="KH68" s="420">
        <v>211.71952765843602</v>
      </c>
      <c r="KI68" s="420">
        <v>233.97077066546515</v>
      </c>
      <c r="KJ68" s="420">
        <v>255.66578103542349</v>
      </c>
      <c r="KK68" s="420">
        <v>277.09337119873481</v>
      </c>
      <c r="KL68" s="420">
        <v>299.18147525236492</v>
      </c>
      <c r="KM68" s="420">
        <v>321.39254900701087</v>
      </c>
      <c r="KN68" s="420">
        <v>342.88368891071559</v>
      </c>
      <c r="KO68" s="420">
        <v>362.36999024233046</v>
      </c>
      <c r="KP68" s="420">
        <v>377.92910556562765</v>
      </c>
      <c r="KQ68" s="420">
        <v>386.72180529932854</v>
      </c>
      <c r="KR68" s="420">
        <v>384.59252018146833</v>
      </c>
      <c r="KS68" s="420">
        <v>365.49836361450889</v>
      </c>
      <c r="KT68" s="420">
        <v>320.69298021503016</v>
      </c>
      <c r="KU68" s="420">
        <v>237.55986694908449</v>
      </c>
      <c r="KV68" s="420">
        <v>97.944443015653974</v>
      </c>
      <c r="KW68" s="420"/>
      <c r="KX68" s="420">
        <v>2216.2618110390517</v>
      </c>
      <c r="KY68" s="420">
        <v>2425.3639474525066</v>
      </c>
      <c r="KZ68" s="420">
        <v>2655.0354944436372</v>
      </c>
      <c r="LA68" s="420">
        <v>2907.3456980587025</v>
      </c>
      <c r="LB68" s="420">
        <v>3184.5748580591553</v>
      </c>
      <c r="LC68" s="420">
        <v>3489.2360451527816</v>
      </c>
      <c r="LD68" s="420">
        <v>3824.099065796483</v>
      </c>
      <c r="LE68" s="420">
        <v>4192.2169080588883</v>
      </c>
      <c r="LF68" s="420">
        <v>4596.9549263467388</v>
      </c>
      <c r="LG68" s="420">
        <v>5042.0230496522408</v>
      </c>
      <c r="LH68" s="420">
        <v>5531.5113276327847</v>
      </c>
      <c r="LI68" s="420">
        <v>6069.9291615823113</v>
      </c>
      <c r="LJ68" s="420">
        <v>6662.2486035196371</v>
      </c>
      <c r="LK68" s="420">
        <v>7313.9521465578264</v>
      </c>
      <c r="LL68" s="420">
        <v>8031.0854738266435</v>
      </c>
      <c r="LM68" s="420">
        <v>8820.315681932072</v>
      </c>
      <c r="LN68" s="420">
        <v>9688.9955487315056</v>
      </c>
      <c r="LO68" s="420">
        <v>10645.234474616651</v>
      </c>
      <c r="LP68" s="420">
        <v>11697.976792109033</v>
      </c>
      <c r="LQ68" s="420">
        <v>12857.088211039274</v>
      </c>
      <c r="LR68" s="420">
        <v>14133.451246611701</v>
      </c>
      <c r="LS68" s="420">
        <v>15539.070566044033</v>
      </c>
      <c r="LT68" s="420">
        <v>17087.189287091889</v>
      </c>
      <c r="LU68" s="420">
        <v>18792.41736958046</v>
      </c>
      <c r="LV68" s="420">
        <v>20670.873360139285</v>
      </c>
      <c r="LW68" s="420">
        <v>22740.34088184913</v>
      </c>
      <c r="LX68" s="420">
        <v>25020.441405756046</v>
      </c>
      <c r="LY68" s="420">
        <v>27532.825001630888</v>
      </c>
      <c r="LZ68" s="420">
        <v>30301.380942531578</v>
      </c>
      <c r="MA68" s="420">
        <v>33352.470233416068</v>
      </c>
      <c r="MB68" s="420"/>
      <c r="MC68" s="426">
        <v>1.3011004983715742</v>
      </c>
      <c r="MD68" s="426">
        <v>1.3011004983715742</v>
      </c>
      <c r="ME68" s="426">
        <v>1.3011004983715742</v>
      </c>
      <c r="MF68" s="426">
        <v>1.3011004983715742</v>
      </c>
      <c r="MG68" s="426">
        <v>1.3011004983715742</v>
      </c>
      <c r="MH68" s="426">
        <v>1.3011004983715742</v>
      </c>
      <c r="MI68" s="426">
        <v>1.3011004983715742</v>
      </c>
      <c r="MJ68" s="426">
        <v>1.3011004983715742</v>
      </c>
      <c r="MK68" s="426">
        <v>1.3011004983715742</v>
      </c>
      <c r="ML68" s="426">
        <v>1.3011004983715742</v>
      </c>
      <c r="MM68" s="426">
        <v>1.3011004983715742</v>
      </c>
      <c r="MN68" s="426">
        <v>1.3011004983715742</v>
      </c>
      <c r="MO68" s="426">
        <v>1.3011004983715742</v>
      </c>
      <c r="MP68" s="426">
        <v>1.3011004983715742</v>
      </c>
      <c r="MQ68" s="426">
        <v>1.3011004983715742</v>
      </c>
      <c r="MR68" s="426">
        <v>1.3011004983715742</v>
      </c>
      <c r="MS68" s="426">
        <v>1.3011004983715742</v>
      </c>
      <c r="MT68" s="426">
        <v>1.5573357490388688</v>
      </c>
      <c r="MU68" s="426">
        <v>2.0643408124540121</v>
      </c>
      <c r="MV68" s="426">
        <v>2.7603034273876617</v>
      </c>
      <c r="MW68" s="426">
        <v>3.719950433130661</v>
      </c>
      <c r="MX68" s="426">
        <v>5.0485936081620348</v>
      </c>
      <c r="MY68" s="426">
        <v>6.8949110271166889</v>
      </c>
      <c r="MZ68" s="426">
        <v>9.4691395002985903</v>
      </c>
      <c r="NA68" s="426">
        <v>13.068987773647677</v>
      </c>
      <c r="NB68" s="426">
        <v>18.1165711647504</v>
      </c>
      <c r="NC68" s="426">
        <v>25.211085906369799</v>
      </c>
      <c r="ND68" s="426">
        <v>35.203969682813984</v>
      </c>
      <c r="NE68" s="426">
        <v>49.30619717927501</v>
      </c>
      <c r="NF68" s="426">
        <v>69.241513265506697</v>
      </c>
      <c r="NG68" s="420"/>
      <c r="NH68" s="420">
        <v>2214.9607105406803</v>
      </c>
      <c r="NI68" s="420">
        <v>2424.0628469541352</v>
      </c>
      <c r="NJ68" s="420">
        <v>2653.7343939452658</v>
      </c>
      <c r="NK68" s="420">
        <v>2906.0445975603311</v>
      </c>
      <c r="NL68" s="420">
        <v>3183.2737575607839</v>
      </c>
      <c r="NM68" s="420">
        <v>3487.9349446544102</v>
      </c>
      <c r="NN68" s="420">
        <v>3822.7979652981116</v>
      </c>
      <c r="NO68" s="420">
        <v>4190.9158075605164</v>
      </c>
      <c r="NP68" s="420">
        <v>4595.653825848367</v>
      </c>
      <c r="NQ68" s="420">
        <v>5040.721949153869</v>
      </c>
      <c r="NR68" s="420">
        <v>5530.2102271344129</v>
      </c>
      <c r="NS68" s="420">
        <v>6068.6280610839394</v>
      </c>
      <c r="NT68" s="420">
        <v>6660.9475030212652</v>
      </c>
      <c r="NU68" s="420">
        <v>7312.6510460594545</v>
      </c>
      <c r="NV68" s="420">
        <v>8029.7843733282716</v>
      </c>
      <c r="NW68" s="420">
        <v>8819.0145814337011</v>
      </c>
      <c r="NX68" s="420">
        <v>9687.6944482331346</v>
      </c>
      <c r="NY68" s="420">
        <v>10643.677138867612</v>
      </c>
      <c r="NZ68" s="420">
        <v>11695.912451296579</v>
      </c>
      <c r="OA68" s="420">
        <v>12854.327907611887</v>
      </c>
      <c r="OB68" s="420">
        <v>14129.73129617857</v>
      </c>
      <c r="OC68" s="420">
        <v>15534.02197243587</v>
      </c>
      <c r="OD68" s="420">
        <v>17080.294376064772</v>
      </c>
      <c r="OE68" s="420">
        <v>18782.948230080161</v>
      </c>
      <c r="OF68" s="420">
        <v>20657.804372365637</v>
      </c>
      <c r="OG68" s="420">
        <v>22722.224310684378</v>
      </c>
      <c r="OH68" s="420">
        <v>24995.230319849677</v>
      </c>
      <c r="OI68" s="420">
        <v>27497.621031948074</v>
      </c>
      <c r="OJ68" s="420">
        <v>30252.074745352304</v>
      </c>
      <c r="OK68" s="420">
        <v>33283.228720150561</v>
      </c>
      <c r="OL68" s="420"/>
      <c r="OM68" s="420">
        <v>2257.5173358123416</v>
      </c>
      <c r="ON68" s="420">
        <v>2471.9756254284343</v>
      </c>
      <c r="OO68" s="420">
        <v>2707.5302112687659</v>
      </c>
      <c r="OP68" s="420">
        <v>2966.3033431366484</v>
      </c>
      <c r="OQ68" s="420">
        <v>3250.6337306934997</v>
      </c>
      <c r="OR68" s="420">
        <v>3563.0988169770621</v>
      </c>
      <c r="OS68" s="420">
        <v>3906.539357062838</v>
      </c>
      <c r="OT68" s="420">
        <v>4284.0865413377187</v>
      </c>
      <c r="OU68" s="420">
        <v>4699.1919277934167</v>
      </c>
      <c r="OV68" s="420">
        <v>5155.6604752883741</v>
      </c>
      <c r="OW68" s="420">
        <v>5657.6870001406523</v>
      </c>
      <c r="OX68" s="420">
        <v>6209.8964120010032</v>
      </c>
      <c r="OY68" s="420">
        <v>6817.3881220477479</v>
      </c>
      <c r="OZ68" s="420">
        <v>7485.7850575069124</v>
      </c>
      <c r="PA68" s="420">
        <v>8221.2877617388331</v>
      </c>
      <c r="PB68" s="420">
        <v>9030.7341090921364</v>
      </c>
      <c r="PC68" s="420">
        <v>9921.6652188985991</v>
      </c>
      <c r="PD68" s="420">
        <v>10899.342919903034</v>
      </c>
      <c r="PE68" s="420">
        <v>11973.005822495314</v>
      </c>
      <c r="PF68" s="420">
        <v>13153.509382864251</v>
      </c>
      <c r="PG68" s="420">
        <v>14451.123845185581</v>
      </c>
      <c r="PH68" s="420">
        <v>15876.905661346585</v>
      </c>
      <c r="PI68" s="420">
        <v>17442.664366307101</v>
      </c>
      <c r="PJ68" s="420">
        <v>19160.87733564579</v>
      </c>
      <c r="PK68" s="420">
        <v>21044.526177664968</v>
      </c>
      <c r="PL68" s="420">
        <v>23106.816830865846</v>
      </c>
      <c r="PM68" s="420">
        <v>25360.728683464185</v>
      </c>
      <c r="PN68" s="420">
        <v>27818.314012163104</v>
      </c>
      <c r="PO68" s="420">
        <v>30489.634612301386</v>
      </c>
      <c r="PP68" s="420">
        <v>33381.173163166211</v>
      </c>
      <c r="PQ68" s="420"/>
      <c r="PR68" s="420">
        <v>66.652958067033808</v>
      </c>
      <c r="PS68" s="420">
        <v>72.941599535597049</v>
      </c>
      <c r="PT68" s="420">
        <v>79.848855670472886</v>
      </c>
      <c r="PU68" s="420">
        <v>87.43695800462595</v>
      </c>
      <c r="PV68" s="420">
        <v>95.774485405238551</v>
      </c>
      <c r="PW68" s="420">
        <v>104.9370172085022</v>
      </c>
      <c r="PX68" s="420">
        <v>115.0078539489958</v>
      </c>
      <c r="PY68" s="420">
        <v>126.07881270568708</v>
      </c>
      <c r="PZ68" s="420">
        <v>138.25110481788423</v>
      </c>
      <c r="QA68" s="420">
        <v>151.63630453205849</v>
      </c>
      <c r="QB68" s="420">
        <v>166.35741803229314</v>
      </c>
      <c r="QC68" s="420">
        <v>182.5500632919956</v>
      </c>
      <c r="QD68" s="420">
        <v>200.36377227217616</v>
      </c>
      <c r="QE68" s="420">
        <v>219.96342819274454</v>
      </c>
      <c r="QF68" s="420">
        <v>241.53085192979464</v>
      </c>
      <c r="QG68" s="420">
        <v>265.26655305683124</v>
      </c>
      <c r="QH68" s="420">
        <v>291.39166266575165</v>
      </c>
      <c r="QI68" s="420">
        <v>320.15006689020817</v>
      </c>
      <c r="QJ68" s="420">
        <v>351.81076202726609</v>
      </c>
      <c r="QK68" s="420">
        <v>386.67045433264298</v>
      </c>
      <c r="QL68" s="420">
        <v>425.05642997170156</v>
      </c>
      <c r="QM68" s="420">
        <v>467.32972326659939</v>
      </c>
      <c r="QN68" s="420">
        <v>513.88861431585497</v>
      </c>
      <c r="QO68" s="420">
        <v>565.17249030501512</v>
      </c>
      <c r="QP68" s="420">
        <v>621.66610840818805</v>
      </c>
      <c r="QQ68" s="420">
        <v>683.90430213537491</v>
      </c>
      <c r="QR68" s="420">
        <v>752.47717734876824</v>
      </c>
      <c r="QS68" s="420">
        <v>828.03584899579755</v>
      </c>
      <c r="QT68" s="420">
        <v>911.29877493529864</v>
      </c>
      <c r="QU68" s="420">
        <v>1003.0587491184742</v>
      </c>
      <c r="QV68" s="424"/>
      <c r="QW68" s="420">
        <v>14.692869058112674</v>
      </c>
      <c r="QX68" s="420">
        <v>14.692869058112674</v>
      </c>
      <c r="QY68" s="420">
        <v>14.692869058112674</v>
      </c>
      <c r="QZ68" s="420">
        <v>14.692869058112674</v>
      </c>
      <c r="RA68" s="420">
        <v>14.692869058112674</v>
      </c>
      <c r="RB68" s="420">
        <v>14.692869058112674</v>
      </c>
      <c r="RC68" s="420">
        <v>14.692869058112674</v>
      </c>
      <c r="RD68" s="420">
        <v>14.692869058112674</v>
      </c>
      <c r="RE68" s="420">
        <v>14.692869058112674</v>
      </c>
      <c r="RF68" s="420">
        <v>14.692869058112674</v>
      </c>
      <c r="RG68" s="420">
        <v>14.692869058112674</v>
      </c>
      <c r="RH68" s="420">
        <v>14.692869058112674</v>
      </c>
      <c r="RI68" s="420">
        <v>14.692869058112674</v>
      </c>
      <c r="RJ68" s="420">
        <v>14.692869058112674</v>
      </c>
      <c r="RK68" s="420">
        <v>14.692869058112674</v>
      </c>
      <c r="RL68" s="420">
        <v>14.692869058112674</v>
      </c>
      <c r="RM68" s="420">
        <v>14.692869058112674</v>
      </c>
      <c r="RN68" s="420">
        <v>17.586443375268967</v>
      </c>
      <c r="RO68" s="420">
        <v>23.311872746698956</v>
      </c>
      <c r="RP68" s="420">
        <v>31.171133106186968</v>
      </c>
      <c r="RQ68" s="420">
        <v>42.008088295304923</v>
      </c>
      <c r="RR68" s="420">
        <v>57.011987087230509</v>
      </c>
      <c r="RS68" s="420">
        <v>77.861798543275356</v>
      </c>
      <c r="RT68" s="420">
        <v>106.93165281622744</v>
      </c>
      <c r="RU68" s="420">
        <v>147.58346977855248</v>
      </c>
      <c r="RV68" s="420">
        <v>204.58404884081392</v>
      </c>
      <c r="RW68" s="420">
        <v>284.69990173605657</v>
      </c>
      <c r="RX68" s="420">
        <v>397.54601394952084</v>
      </c>
      <c r="RY68" s="420">
        <v>556.79749551650741</v>
      </c>
      <c r="RZ68" s="420">
        <v>781.91998932362276</v>
      </c>
      <c r="SA68" s="420"/>
      <c r="SB68" s="420">
        <v>51.96008900892113</v>
      </c>
      <c r="SC68" s="420">
        <v>58.248730477484372</v>
      </c>
      <c r="SD68" s="420">
        <v>65.155986612360209</v>
      </c>
      <c r="SE68" s="420">
        <v>72.744088946513273</v>
      </c>
      <c r="SF68" s="420">
        <v>81.081616347125873</v>
      </c>
      <c r="SG68" s="420">
        <v>90.24414815038952</v>
      </c>
      <c r="SH68" s="420">
        <v>100.31498489088312</v>
      </c>
      <c r="SI68" s="420">
        <v>111.38594364757441</v>
      </c>
      <c r="SJ68" s="420">
        <v>123.55823575977155</v>
      </c>
      <c r="SK68" s="420">
        <v>136.94343547394581</v>
      </c>
      <c r="SL68" s="420">
        <v>151.66454897418046</v>
      </c>
      <c r="SM68" s="420">
        <v>167.85719423388292</v>
      </c>
      <c r="SN68" s="420">
        <v>185.67090321406349</v>
      </c>
      <c r="SO68" s="420">
        <v>205.27055913463187</v>
      </c>
      <c r="SP68" s="420">
        <v>226.83798287168196</v>
      </c>
      <c r="SQ68" s="420">
        <v>250.57368399871856</v>
      </c>
      <c r="SR68" s="420">
        <v>276.698793607639</v>
      </c>
      <c r="SS68" s="420">
        <v>302.5636235149392</v>
      </c>
      <c r="ST68" s="420">
        <v>328.49888928056714</v>
      </c>
      <c r="SU68" s="420">
        <v>355.499321226456</v>
      </c>
      <c r="SV68" s="420">
        <v>383.04834167639666</v>
      </c>
      <c r="SW68" s="420">
        <v>410.31773617936886</v>
      </c>
      <c r="SX68" s="420">
        <v>436.0268157725796</v>
      </c>
      <c r="SY68" s="420">
        <v>458.24083748878769</v>
      </c>
      <c r="SZ68" s="420">
        <v>474.08263862963554</v>
      </c>
      <c r="TA68" s="420">
        <v>479.32025329456098</v>
      </c>
      <c r="TB68" s="420">
        <v>467.77727561271166</v>
      </c>
      <c r="TC68" s="420">
        <v>430.48983504627671</v>
      </c>
      <c r="TD68" s="420">
        <v>354.50127941879123</v>
      </c>
      <c r="TE68" s="420">
        <v>221.13875979485147</v>
      </c>
      <c r="TF68" s="420"/>
      <c r="TG68" s="420">
        <v>3.9218841716229398</v>
      </c>
      <c r="TH68" s="420">
        <v>4.2919101112333866</v>
      </c>
      <c r="TI68" s="420">
        <v>4.6983355616608176</v>
      </c>
      <c r="TJ68" s="420">
        <v>5.1448222488239042</v>
      </c>
      <c r="TK68" s="420">
        <v>5.635405378083524</v>
      </c>
      <c r="TL68" s="420">
        <v>6.1745320649302062</v>
      </c>
      <c r="TM68" s="420">
        <v>6.7671037429616376</v>
      </c>
      <c r="TN68" s="420">
        <v>7.4185229623290851</v>
      </c>
      <c r="TO68" s="420">
        <v>8.1347450348616412</v>
      </c>
      <c r="TP68" s="420">
        <v>8.9223350295958177</v>
      </c>
      <c r="TQ68" s="420">
        <v>9.7885306749139147</v>
      </c>
      <c r="TR68" s="420">
        <v>10.741311781445813</v>
      </c>
      <c r="TS68" s="420">
        <v>11.789476863886799</v>
      </c>
      <c r="TT68" s="420">
        <v>12.942727710560767</v>
      </c>
      <c r="TU68" s="420">
        <v>14.211762727610637</v>
      </c>
      <c r="TV68" s="420">
        <v>15.608379970897539</v>
      </c>
      <c r="TW68" s="420">
        <v>17.145590873886956</v>
      </c>
      <c r="TX68" s="420">
        <v>18.837745784935258</v>
      </c>
      <c r="TY68" s="420">
        <v>20.700672543500524</v>
      </c>
      <c r="TZ68" s="420">
        <v>22.751829453034983</v>
      </c>
      <c r="UA68" s="420">
        <v>25.010474149939835</v>
      </c>
      <c r="UB68" s="420">
        <v>27.497850024374305</v>
      </c>
      <c r="UC68" s="420">
        <v>30.237392021456436</v>
      </c>
      <c r="UD68" s="420">
        <v>33.254953842179837</v>
      </c>
      <c r="UE68" s="420">
        <v>36.579058774082768</v>
      </c>
      <c r="UF68" s="420">
        <v>40.241176614427843</v>
      </c>
      <c r="UG68" s="420">
        <v>44.276029405681491</v>
      </c>
      <c r="UH68" s="420">
        <v>48.721928986962112</v>
      </c>
      <c r="UI68" s="420">
        <v>53.621149678663805</v>
      </c>
      <c r="UJ68" s="420">
        <v>59.020339763755047</v>
      </c>
      <c r="UK68" s="420"/>
      <c r="UL68" s="420">
        <v>2.0677318317326265</v>
      </c>
      <c r="UM68" s="420">
        <v>2.0677318317326265</v>
      </c>
      <c r="UN68" s="420">
        <v>2.0677318317326265</v>
      </c>
      <c r="UO68" s="420">
        <v>2.0677318317326265</v>
      </c>
      <c r="UP68" s="420">
        <v>2.0677318317326265</v>
      </c>
      <c r="UQ68" s="420">
        <v>2.0677318317326265</v>
      </c>
      <c r="UR68" s="420">
        <v>2.0677318317326265</v>
      </c>
      <c r="US68" s="420">
        <v>2.0677318317326265</v>
      </c>
      <c r="UT68" s="420">
        <v>2.0677318317326265</v>
      </c>
      <c r="UU68" s="420">
        <v>2.0677318317326265</v>
      </c>
      <c r="UV68" s="420">
        <v>2.0677318317326265</v>
      </c>
      <c r="UW68" s="420">
        <v>2.0677318317326265</v>
      </c>
      <c r="UX68" s="420">
        <v>2.0677318317326265</v>
      </c>
      <c r="UY68" s="420">
        <v>2.0677318317326265</v>
      </c>
      <c r="UZ68" s="420">
        <v>2.0677318317326265</v>
      </c>
      <c r="VA68" s="420">
        <v>2.0677318317326265</v>
      </c>
      <c r="VB68" s="420">
        <v>2.0677318317326265</v>
      </c>
      <c r="VC68" s="420">
        <v>2.4749454058415221</v>
      </c>
      <c r="VD68" s="420">
        <v>3.2806867838405323</v>
      </c>
      <c r="VE68" s="420">
        <v>4.3867228313213236</v>
      </c>
      <c r="VF68" s="420">
        <v>5.9118107576461503</v>
      </c>
      <c r="VG68" s="420">
        <v>8.0233138963084603</v>
      </c>
      <c r="VH68" s="420">
        <v>10.957514062577776</v>
      </c>
      <c r="VI68" s="420">
        <v>15.048523298845536</v>
      </c>
      <c r="VJ68" s="420">
        <v>20.769465588490164</v>
      </c>
      <c r="VK68" s="420">
        <v>28.79117403005235</v>
      </c>
      <c r="VL68" s="420">
        <v>40.065901831865403</v>
      </c>
      <c r="VM68" s="420">
        <v>55.946768760453153</v>
      </c>
      <c r="VN68" s="420">
        <v>78.358277117619295</v>
      </c>
      <c r="VO68" s="420">
        <v>110.03983261524904</v>
      </c>
      <c r="VP68" s="420"/>
      <c r="VQ68" s="420">
        <v>1.8541523398903133</v>
      </c>
      <c r="VR68" s="420">
        <v>2.2241782795007601</v>
      </c>
      <c r="VS68" s="420">
        <v>2.630603729928191</v>
      </c>
      <c r="VT68" s="420">
        <v>3.0770904170912776</v>
      </c>
      <c r="VU68" s="420">
        <v>3.5676735463508975</v>
      </c>
      <c r="VV68" s="420">
        <v>4.1068002331975801</v>
      </c>
      <c r="VW68" s="420">
        <v>4.6993719112290115</v>
      </c>
      <c r="VX68" s="420">
        <v>5.3507911305964591</v>
      </c>
      <c r="VY68" s="420">
        <v>6.0670132031290152</v>
      </c>
      <c r="VZ68" s="420">
        <v>6.8546031978631916</v>
      </c>
      <c r="WA68" s="420">
        <v>7.7207988431812886</v>
      </c>
      <c r="WB68" s="420">
        <v>8.6735799497131865</v>
      </c>
      <c r="WC68" s="420">
        <v>9.721745032154173</v>
      </c>
      <c r="WD68" s="420">
        <v>10.874995878828141</v>
      </c>
      <c r="WE68" s="420">
        <v>12.144030895878011</v>
      </c>
      <c r="WF68" s="420">
        <v>13.540648139164913</v>
      </c>
      <c r="WG68" s="420">
        <v>15.07785904215433</v>
      </c>
      <c r="WH68" s="420">
        <v>16.362800379093734</v>
      </c>
      <c r="WI68" s="420">
        <v>17.419985759659991</v>
      </c>
      <c r="WJ68" s="420">
        <v>18.365106621713657</v>
      </c>
      <c r="WK68" s="420">
        <v>19.098663392293684</v>
      </c>
      <c r="WL68" s="420">
        <v>19.474536128065843</v>
      </c>
      <c r="WM68" s="420">
        <v>19.279877958878661</v>
      </c>
      <c r="WN68" s="420">
        <v>18.206430543334299</v>
      </c>
      <c r="WO68" s="420">
        <v>15.809593185592604</v>
      </c>
      <c r="WP68" s="420">
        <v>11.450002584375493</v>
      </c>
      <c r="WQ68" s="420">
        <v>4.2101275738160879</v>
      </c>
      <c r="WR68" s="420">
        <v>-7.2248397734910412</v>
      </c>
      <c r="WS68" s="420">
        <v>-24.73712743895549</v>
      </c>
      <c r="WT68" s="420">
        <v>-51.019492851493993</v>
      </c>
      <c r="WU68" s="420"/>
      <c r="WV68" s="420">
        <v>3842.8441579203941</v>
      </c>
      <c r="WW68" s="420">
        <v>4205.4127494661689</v>
      </c>
      <c r="WX68" s="420">
        <v>4603.6472713079811</v>
      </c>
      <c r="WY68" s="420">
        <v>5041.1356524714347</v>
      </c>
      <c r="WZ68" s="420">
        <v>5521.8317744758333</v>
      </c>
      <c r="XA68" s="420">
        <v>6050.0931275056646</v>
      </c>
      <c r="XB68" s="420">
        <v>6630.7223637153165</v>
      </c>
      <c r="XC68" s="420">
        <v>7269.0131525193383</v>
      </c>
      <c r="XD68" s="420">
        <v>7970.8007848823891</v>
      </c>
      <c r="XE68" s="420">
        <v>8742.5180201846961</v>
      </c>
      <c r="XF68" s="420">
        <v>9591.2567206571657</v>
      </c>
      <c r="XG68" s="420">
        <v>10524.835875162858</v>
      </c>
      <c r="XH68" s="420">
        <v>11551.876676810913</v>
      </c>
      <c r="XI68" s="420">
        <v>12681.885388140099</v>
      </c>
      <c r="XJ68" s="420">
        <v>13925.344804089233</v>
      </c>
      <c r="XK68" s="420">
        <v>15293.815207434916</v>
      </c>
      <c r="XL68" s="420">
        <v>16800.045804653128</v>
      </c>
      <c r="XM68" s="420">
        <v>18458.09773318002</v>
      </c>
      <c r="XN68" s="420">
        <v>20283.479844815338</v>
      </c>
      <c r="XO68" s="420">
        <v>22293.298595663455</v>
      </c>
      <c r="XP68" s="420">
        <v>24506.423511774108</v>
      </c>
      <c r="XQ68" s="420">
        <v>26943.66985290388</v>
      </c>
      <c r="XR68" s="420">
        <v>29628.000266085885</v>
      </c>
      <c r="XS68" s="420">
        <v>32584.747407634459</v>
      </c>
      <c r="XT68" s="420">
        <v>35841.85971867737</v>
      </c>
      <c r="XU68" s="420">
        <v>39430.172767342061</v>
      </c>
      <c r="XV68" s="420">
        <v>43383.708822569672</v>
      </c>
      <c r="XW68" s="420">
        <v>47740.007602692691</v>
      </c>
      <c r="XX68" s="420">
        <v>52540.491449128713</v>
      </c>
      <c r="XY68" s="420">
        <v>57830.868514856324</v>
      </c>
      <c r="XZ68" s="420"/>
      <c r="YA68" s="420">
        <v>2.2560179596698449</v>
      </c>
      <c r="YB68" s="420">
        <v>2.2560179596698449</v>
      </c>
      <c r="YC68" s="420">
        <v>2.2560179596698449</v>
      </c>
      <c r="YD68" s="420">
        <v>2.2560179596698449</v>
      </c>
      <c r="YE68" s="420">
        <v>2.2560179596698449</v>
      </c>
      <c r="YF68" s="420">
        <v>2.2560179596698449</v>
      </c>
      <c r="YG68" s="420">
        <v>2.2560179596698449</v>
      </c>
      <c r="YH68" s="420">
        <v>2.2560179596698449</v>
      </c>
      <c r="YI68" s="420">
        <v>2.2560179596698449</v>
      </c>
      <c r="YJ68" s="420">
        <v>2.2560179596698449</v>
      </c>
      <c r="YK68" s="420">
        <v>2.2560179596698449</v>
      </c>
      <c r="YL68" s="420">
        <v>2.2560179596698449</v>
      </c>
      <c r="YM68" s="420">
        <v>2.2560179596698449</v>
      </c>
      <c r="YN68" s="420">
        <v>2.2560179596698449</v>
      </c>
      <c r="YO68" s="420">
        <v>2.2560179596698449</v>
      </c>
      <c r="YP68" s="420">
        <v>2.2560179596698449</v>
      </c>
      <c r="YQ68" s="420">
        <v>2.2560179596698449</v>
      </c>
      <c r="YR68" s="420">
        <v>2.7003120999990671</v>
      </c>
      <c r="YS68" s="420">
        <v>3.5794236906407431</v>
      </c>
      <c r="YT68" s="420">
        <v>4.7861745607804487</v>
      </c>
      <c r="YU68" s="420">
        <v>6.4501358632388168</v>
      </c>
      <c r="YV68" s="420">
        <v>8.7539109126028531</v>
      </c>
      <c r="YW68" s="420">
        <v>11.955297171101863</v>
      </c>
      <c r="YX68" s="420">
        <v>16.418830676054313</v>
      </c>
      <c r="YY68" s="420">
        <v>22.66071773007241</v>
      </c>
      <c r="YZ68" s="420">
        <v>31.412876996409793</v>
      </c>
      <c r="ZA68" s="420">
        <v>43.71427315471405</v>
      </c>
      <c r="ZB68" s="420">
        <v>61.041240054478656</v>
      </c>
      <c r="ZC68" s="420">
        <v>85.493523750614898</v>
      </c>
      <c r="ZD68" s="420">
        <v>120.05997820860854</v>
      </c>
      <c r="ZE68" s="420"/>
      <c r="ZF68" s="420">
        <v>3840.5881399607242</v>
      </c>
      <c r="ZG68" s="420">
        <v>4203.1567315064995</v>
      </c>
      <c r="ZH68" s="420">
        <v>4601.3912533483117</v>
      </c>
      <c r="ZI68" s="420">
        <v>5038.8796345117653</v>
      </c>
      <c r="ZJ68" s="420">
        <v>5519.5757565161639</v>
      </c>
      <c r="ZK68" s="420">
        <v>6047.8371095459952</v>
      </c>
      <c r="ZL68" s="420">
        <v>6628.4663457556471</v>
      </c>
      <c r="ZM68" s="420">
        <v>7266.7571345596689</v>
      </c>
      <c r="ZN68" s="420">
        <v>7968.5447669227196</v>
      </c>
      <c r="ZO68" s="420">
        <v>8740.2620022250267</v>
      </c>
      <c r="ZP68" s="420">
        <v>9589.0007026974963</v>
      </c>
      <c r="ZQ68" s="420">
        <v>10522.579857203189</v>
      </c>
      <c r="ZR68" s="420">
        <v>11549.620658851243</v>
      </c>
      <c r="ZS68" s="420">
        <v>12679.62937018043</v>
      </c>
      <c r="ZT68" s="420">
        <v>13923.088786129563</v>
      </c>
      <c r="ZU68" s="420">
        <v>15291.559189475247</v>
      </c>
      <c r="ZV68" s="420">
        <v>16797.789786693458</v>
      </c>
      <c r="ZW68" s="420">
        <v>18455.397421080022</v>
      </c>
      <c r="ZX68" s="420">
        <v>20279.900421124697</v>
      </c>
      <c r="ZY68" s="420">
        <v>22288.512421102674</v>
      </c>
      <c r="ZZ68" s="420">
        <v>24499.973375910868</v>
      </c>
      <c r="AAA68" s="420">
        <v>26934.915941991276</v>
      </c>
      <c r="AAB68" s="420">
        <v>29616.044968914783</v>
      </c>
      <c r="AAC68" s="420">
        <v>32568.328576958404</v>
      </c>
      <c r="AAD68" s="420">
        <v>35819.199000947294</v>
      </c>
      <c r="AAE68" s="420">
        <v>39398.759890345653</v>
      </c>
      <c r="AAF68" s="420">
        <v>43339.994549414958</v>
      </c>
      <c r="AAG68" s="420">
        <v>47678.96636263821</v>
      </c>
      <c r="AAH68" s="420">
        <v>52454.997925378098</v>
      </c>
      <c r="AAI68" s="420">
        <v>57710.808536647717</v>
      </c>
      <c r="AAJ68" s="420"/>
      <c r="AAK68" s="420">
        <v>6151.9197171218766</v>
      </c>
      <c r="AAL68" s="420">
        <v>6735.6052656919182</v>
      </c>
      <c r="AAM68" s="420">
        <v>7376.7080549593657</v>
      </c>
      <c r="AAN68" s="420">
        <v>8081.0041570120184</v>
      </c>
      <c r="AAO68" s="420">
        <v>8854.8587771031416</v>
      </c>
      <c r="AAP68" s="420">
        <v>9705.2868749066438</v>
      </c>
      <c r="AAQ68" s="420">
        <v>10640.020059620598</v>
      </c>
      <c r="AAR68" s="420">
        <v>11667.580410675557</v>
      </c>
      <c r="AAS68" s="420">
        <v>12797.361943679036</v>
      </c>
      <c r="AAT68" s="420">
        <v>14039.720516185211</v>
      </c>
      <c r="AAU68" s="420">
        <v>15406.073050655512</v>
      </c>
      <c r="AAV68" s="420">
        <v>16909.007043387788</v>
      </c>
      <c r="AAW68" s="420">
        <v>18562.401429145211</v>
      </c>
      <c r="AAX68" s="420">
        <v>20381.559982700801</v>
      </c>
      <c r="AAY68" s="420">
        <v>22383.358561635956</v>
      </c>
      <c r="AAZ68" s="420">
        <v>24586.407630705267</v>
      </c>
      <c r="ABA68" s="420">
        <v>27011.23165824185</v>
      </c>
      <c r="ABB68" s="420">
        <v>29673.666764877089</v>
      </c>
      <c r="ABC68" s="420">
        <v>32598.825118660239</v>
      </c>
      <c r="ABD68" s="420">
        <v>35815.886231815093</v>
      </c>
      <c r="ABE68" s="420">
        <v>39353.244226165138</v>
      </c>
      <c r="ABF68" s="420">
        <v>43241.613875645293</v>
      </c>
      <c r="ABG68" s="420">
        <v>47514.016028953338</v>
      </c>
      <c r="ABH68" s="420">
        <v>52205.653180636313</v>
      </c>
      <c r="ABI68" s="420">
        <v>57353.617410427483</v>
      </c>
      <c r="ABJ68" s="420">
        <v>62996.346977090434</v>
      </c>
      <c r="ABK68" s="420">
        <v>69172.710636065662</v>
      </c>
      <c r="ABL68" s="420">
        <v>75920.545370074105</v>
      </c>
      <c r="ABM68" s="420">
        <v>83274.396689659319</v>
      </c>
      <c r="ABN68" s="420">
        <v>91262.10096675728</v>
      </c>
      <c r="ABQ68" s="344"/>
      <c r="ABR68" s="344"/>
      <c r="ABS68" s="344"/>
      <c r="ABT68" s="344"/>
      <c r="ABU68" s="344"/>
      <c r="ABV68" s="344"/>
      <c r="ABW68" s="344"/>
      <c r="ABX68" s="344"/>
      <c r="ABY68" s="344"/>
      <c r="ABZ68" s="344"/>
      <c r="ACA68" s="344"/>
    </row>
    <row r="69" spans="4:755" hidden="1" outlineLevel="1" x14ac:dyDescent="0.25">
      <c r="D69" s="431" t="b">
        <v>1</v>
      </c>
      <c r="E69" s="416"/>
      <c r="F69" s="417">
        <v>499</v>
      </c>
      <c r="G69" s="417">
        <v>22015700</v>
      </c>
      <c r="H69" s="417" t="s">
        <v>1756</v>
      </c>
      <c r="I69" s="417" t="s">
        <v>1789</v>
      </c>
      <c r="J69" s="417">
        <v>11</v>
      </c>
      <c r="K69" s="417" t="s">
        <v>1790</v>
      </c>
      <c r="L69" s="417" t="s">
        <v>329</v>
      </c>
      <c r="M69" s="417" t="s">
        <v>253</v>
      </c>
      <c r="N69" s="417" t="s">
        <v>301</v>
      </c>
      <c r="O69" s="417" t="s">
        <v>1785</v>
      </c>
      <c r="P69" s="417" t="s">
        <v>1786</v>
      </c>
      <c r="Q69" s="417" t="s">
        <v>1768</v>
      </c>
      <c r="R69" s="417" t="s">
        <v>289</v>
      </c>
      <c r="S69" s="418"/>
      <c r="T69" s="417">
        <v>0.15702783918590957</v>
      </c>
      <c r="U69" s="417">
        <v>2190</v>
      </c>
      <c r="V69" s="418"/>
      <c r="W69" s="419">
        <v>5.5</v>
      </c>
      <c r="X69" s="417">
        <v>9.328375478645656E-3</v>
      </c>
      <c r="Y69" s="417">
        <v>3.287139633835322E-3</v>
      </c>
      <c r="Z69" s="417">
        <v>6.0412358448103335E-3</v>
      </c>
      <c r="AA69" s="420">
        <v>53.113991931160534</v>
      </c>
      <c r="AB69" s="420">
        <v>1051.8846828273031</v>
      </c>
      <c r="AC69" s="420">
        <v>1104.9986747584637</v>
      </c>
      <c r="AD69" s="420">
        <v>45.141530552636475</v>
      </c>
      <c r="AE69" s="420">
        <v>3.7651544253444804</v>
      </c>
      <c r="AF69" s="420">
        <v>1823.8950326512761</v>
      </c>
      <c r="AG69" s="418"/>
      <c r="AH69" s="419">
        <v>7.1791493443720595</v>
      </c>
      <c r="AI69" s="417">
        <v>1.8275731257859664E-2</v>
      </c>
      <c r="AJ69" s="417">
        <v>6.440015273029679E-3</v>
      </c>
      <c r="AK69" s="417">
        <v>1.1835715984829985E-2</v>
      </c>
      <c r="AL69" s="420">
        <v>104.05853031839449</v>
      </c>
      <c r="AM69" s="420">
        <v>2060.8048873694975</v>
      </c>
      <c r="AN69" s="420">
        <v>2164.8634176878918</v>
      </c>
      <c r="AO69" s="420">
        <v>88.43924462914336</v>
      </c>
      <c r="AP69" s="420">
        <v>7.376520228999949</v>
      </c>
      <c r="AQ69" s="420">
        <v>3573.2926419594946</v>
      </c>
      <c r="AR69" s="418"/>
      <c r="AS69" s="417">
        <v>5.1679359468684138E-3</v>
      </c>
      <c r="AT69" s="421">
        <v>1.1116572805314172E-6</v>
      </c>
      <c r="AU69" s="417">
        <v>5.1668242895878827E-3</v>
      </c>
      <c r="AV69" s="420">
        <v>28.42425911928057</v>
      </c>
      <c r="AW69" s="420">
        <v>0.35573032977005348</v>
      </c>
      <c r="AX69" s="420">
        <v>28.779989449050625</v>
      </c>
      <c r="AY69" s="420">
        <v>14.67609691494293</v>
      </c>
      <c r="AZ69" s="420">
        <v>2.067702288914858</v>
      </c>
      <c r="BA69" s="420">
        <v>0.61681170191307222</v>
      </c>
      <c r="BB69" s="418"/>
      <c r="BC69" s="420">
        <v>2977.8003923877204</v>
      </c>
      <c r="BD69" s="420">
        <v>5833.9718245055301</v>
      </c>
      <c r="BE69" s="420">
        <v>46.140600354821487</v>
      </c>
      <c r="BF69" s="420">
        <v>5787.8312241507083</v>
      </c>
      <c r="BG69" s="420"/>
      <c r="BH69" s="422">
        <v>2.6643280808870785E-2</v>
      </c>
      <c r="BI69" s="420"/>
      <c r="BJ69" s="423">
        <v>5.6485076247031927</v>
      </c>
      <c r="BK69" s="423">
        <v>5.8010251611509283</v>
      </c>
      <c r="BL69" s="423">
        <v>5.9576608825192876</v>
      </c>
      <c r="BM69" s="423">
        <v>6.1185259855102094</v>
      </c>
      <c r="BN69" s="423">
        <v>6.2837346692907339</v>
      </c>
      <c r="BO69" s="423">
        <v>6.4534042165637286</v>
      </c>
      <c r="BP69" s="423">
        <v>6.6276550768276277</v>
      </c>
      <c r="BQ69" s="423">
        <v>6.8066109518843048</v>
      </c>
      <c r="BR69" s="423">
        <v>6.9903988836557742</v>
      </c>
      <c r="BS69" s="423">
        <v>7.1791493443720595</v>
      </c>
      <c r="BT69" s="423">
        <v>7.3729963291942733</v>
      </c>
      <c r="BU69" s="423">
        <v>7.5720774513386377</v>
      </c>
      <c r="BV69" s="423">
        <v>7.7765340397689835</v>
      </c>
      <c r="BW69" s="423">
        <v>7.9865112395270952</v>
      </c>
      <c r="BX69" s="423">
        <v>8.2021581147720983</v>
      </c>
      <c r="BY69" s="423">
        <v>8.4236277546020677</v>
      </c>
      <c r="BZ69" s="423">
        <v>8.6510773817329465</v>
      </c>
      <c r="CA69" s="423">
        <v>8.8846684641119786</v>
      </c>
      <c r="CB69" s="423">
        <v>9.1245668295448219</v>
      </c>
      <c r="CC69" s="423">
        <v>9.3709427834177745</v>
      </c>
      <c r="CD69" s="423">
        <v>9.6239712295986664</v>
      </c>
      <c r="CE69" s="423">
        <v>9.8838317946022229</v>
      </c>
      <c r="CF69" s="423">
        <v>10.15070895510809</v>
      </c>
      <c r="CG69" s="423">
        <v>10.424792168922005</v>
      </c>
      <c r="CH69" s="423">
        <v>10.706276009473106</v>
      </c>
      <c r="CI69" s="423">
        <v>10.995360303942856</v>
      </c>
      <c r="CJ69" s="423">
        <v>11.292250275123642</v>
      </c>
      <c r="CK69" s="423">
        <v>11.597156687107748</v>
      </c>
      <c r="CL69" s="423">
        <v>11.910295994910136</v>
      </c>
      <c r="CM69" s="423">
        <v>12.231890498131236</v>
      </c>
      <c r="CN69" s="420"/>
      <c r="CO69" s="417">
        <v>9.9613943227138593E-3</v>
      </c>
      <c r="CP69" s="417">
        <v>1.0641389789814428E-2</v>
      </c>
      <c r="CQ69" s="417">
        <v>1.1371997837382929E-2</v>
      </c>
      <c r="CR69" s="417">
        <v>1.2157143080195876E-2</v>
      </c>
      <c r="CS69" s="417">
        <v>1.3001062077684183E-2</v>
      </c>
      <c r="CT69" s="417">
        <v>1.3908328519699897E-2</v>
      </c>
      <c r="CU69" s="417">
        <v>1.4883880466577792E-2</v>
      </c>
      <c r="CV69" s="417">
        <v>1.5933049812184946E-2</v>
      </c>
      <c r="CW69" s="417">
        <v>1.7061594152566254E-2</v>
      </c>
      <c r="CX69" s="417">
        <v>1.8275731257859664E-2</v>
      </c>
      <c r="CY69" s="417">
        <v>1.958217636146763E-2</v>
      </c>
      <c r="CZ69" s="417">
        <v>2.0988182498133414E-2</v>
      </c>
      <c r="DA69" s="417">
        <v>2.2501584141695421E-2</v>
      </c>
      <c r="DB69" s="417">
        <v>2.4130844414000343E-2</v>
      </c>
      <c r="DC69" s="417">
        <v>2.5885106158877007E-2</v>
      </c>
      <c r="DD69" s="417">
        <v>2.7774247199352158E-2</v>
      </c>
      <c r="DE69" s="417">
        <v>2.9808940122577097E-2</v>
      </c>
      <c r="DF69" s="417">
        <v>3.20007169654015E-2</v>
      </c>
      <c r="DG69" s="417">
        <v>3.4362039204353392E-2</v>
      </c>
      <c r="DH69" s="417">
        <v>3.6906373487163052E-2</v>
      </c>
      <c r="DI69" s="417">
        <v>3.9648273579111035E-2</v>
      </c>
      <c r="DJ69" s="417">
        <v>4.260346903661788E-2</v>
      </c>
      <c r="DK69" s="417">
        <v>4.5788961162875043E-2</v>
      </c>
      <c r="DL69" s="417">
        <v>4.9223126846209574E-2</v>
      </c>
      <c r="DM69" s="417">
        <v>5.2925830931572826E-2</v>
      </c>
      <c r="DN69" s="417">
        <v>5.6918547829360823E-2</v>
      </c>
      <c r="DO69" s="417">
        <v>6.1224493124053238E-2</v>
      </c>
      <c r="DP69" s="417">
        <v>6.5868766008268284E-2</v>
      </c>
      <c r="DQ69" s="417">
        <v>7.0878503436175702E-2</v>
      </c>
      <c r="DR69" s="417">
        <v>7.628304696422139E-2</v>
      </c>
      <c r="DS69" s="424"/>
      <c r="DT69" s="425">
        <v>3.5102032675907013E-3</v>
      </c>
      <c r="DU69" s="425">
        <v>3.749820557423374E-3</v>
      </c>
      <c r="DV69" s="425">
        <v>4.0072727446192171E-3</v>
      </c>
      <c r="DW69" s="425">
        <v>4.2839427877447199E-3</v>
      </c>
      <c r="DX69" s="425">
        <v>4.5813235686471068E-3</v>
      </c>
      <c r="DY69" s="425">
        <v>4.901026767432975E-3</v>
      </c>
      <c r="DZ69" s="425">
        <v>5.2447924613406123E-3</v>
      </c>
      <c r="EA69" s="425">
        <v>5.614499506950546E-3</v>
      </c>
      <c r="EB69" s="425">
        <v>6.0121767700817433E-3</v>
      </c>
      <c r="EC69" s="425">
        <v>6.440015273029679E-3</v>
      </c>
      <c r="ED69" s="425">
        <v>6.9003813345514175E-3</v>
      </c>
      <c r="EE69" s="425">
        <v>7.3958307842256583E-3</v>
      </c>
      <c r="EF69" s="425">
        <v>7.9291243395560665E-3</v>
      </c>
      <c r="EG69" s="425">
        <v>8.5032442414818537E-3</v>
      </c>
      <c r="EH69" s="425">
        <v>9.1214122518611263E-3</v>
      </c>
      <c r="EI69" s="425">
        <v>9.7871091250483766E-3</v>
      </c>
      <c r="EJ69" s="425">
        <v>1.0504095674949551E-2</v>
      </c>
      <c r="EK69" s="425">
        <v>1.1276435568971116E-2</v>
      </c>
      <c r="EL69" s="425">
        <v>1.2108519991139181E-2</v>
      </c>
      <c r="EM69" s="425">
        <v>1.3005094328428141E-2</v>
      </c>
      <c r="EN69" s="425">
        <v>1.39712870470737E-2</v>
      </c>
      <c r="EO69" s="425">
        <v>1.5012640939435584E-2</v>
      </c>
      <c r="EP69" s="425">
        <v>1.613514693691186E-2</v>
      </c>
      <c r="EQ69" s="425">
        <v>1.7345280700576029E-2</v>
      </c>
      <c r="ER69" s="425">
        <v>1.8650042218722854E-2</v>
      </c>
      <c r="ES69" s="425">
        <v>2.0056998659471584E-2</v>
      </c>
      <c r="ET69" s="425">
        <v>2.1574330747112323E-2</v>
      </c>
      <c r="EU69" s="425">
        <v>2.3210882953120553E-2</v>
      </c>
      <c r="EV69" s="425">
        <v>2.497621781684678E-2</v>
      </c>
      <c r="EW69" s="425">
        <v>2.6880674736971335E-2</v>
      </c>
      <c r="EX69" s="420"/>
      <c r="EY69" s="420">
        <v>3179.872421603342</v>
      </c>
      <c r="EZ69" s="420">
        <v>3396.9403101536345</v>
      </c>
      <c r="FA69" s="420">
        <v>3630.1647269571185</v>
      </c>
      <c r="FB69" s="420">
        <v>3880.7984860164461</v>
      </c>
      <c r="FC69" s="420">
        <v>4150.1939801854833</v>
      </c>
      <c r="FD69" s="420">
        <v>4439.8112209600695</v>
      </c>
      <c r="FE69" s="420">
        <v>4751.2265340397935</v>
      </c>
      <c r="FF69" s="420">
        <v>5086.1419645112574</v>
      </c>
      <c r="FG69" s="420">
        <v>5446.3954499447518</v>
      </c>
      <c r="FH69" s="420">
        <v>5833.9718245055292</v>
      </c>
      <c r="FI69" s="420">
        <v>6251.0147223887343</v>
      </c>
      <c r="FJ69" s="420">
        <v>6699.8394545242691</v>
      </c>
      <c r="FK69" s="420">
        <v>7182.9469386039345</v>
      </c>
      <c r="FL69" s="420">
        <v>7703.0387690922817</v>
      </c>
      <c r="FM69" s="420">
        <v>8263.0335210405501</v>
      </c>
      <c r="FN69" s="420">
        <v>8866.0843892737848</v>
      </c>
      <c r="FO69" s="420">
        <v>9515.5982729116822</v>
      </c>
      <c r="FP69" s="420">
        <v>10215.256424272504</v>
      </c>
      <c r="FQ69" s="420">
        <v>10969.036791047121</v>
      </c>
      <c r="FR69" s="420">
        <v>11781.238191286629</v>
      </c>
      <c r="FS69" s="420">
        <v>12656.506472283856</v>
      </c>
      <c r="FT69" s="420">
        <v>13599.862816921894</v>
      </c>
      <c r="FU69" s="420">
        <v>14616.734374593569</v>
      </c>
      <c r="FV69" s="420">
        <v>15712.987408443641</v>
      </c>
      <c r="FW69" s="420">
        <v>16894.963166551843</v>
      </c>
      <c r="FX69" s="420">
        <v>18169.516701853194</v>
      </c>
      <c r="FY69" s="420">
        <v>19544.058884196467</v>
      </c>
      <c r="FZ69" s="420">
        <v>21026.601868087986</v>
      </c>
      <c r="GA69" s="420">
        <v>22625.808301483761</v>
      </c>
      <c r="GB69" s="420">
        <v>24351.044584621381</v>
      </c>
      <c r="GC69" s="420"/>
      <c r="GD69" s="420">
        <v>31.931833558454805</v>
      </c>
      <c r="GE69" s="420">
        <v>31.931833558454805</v>
      </c>
      <c r="GF69" s="420">
        <v>31.931833558454805</v>
      </c>
      <c r="GG69" s="420">
        <v>31.931833558454805</v>
      </c>
      <c r="GH69" s="420">
        <v>31.931833558454805</v>
      </c>
      <c r="GI69" s="420">
        <v>31.931833558454805</v>
      </c>
      <c r="GJ69" s="420">
        <v>31.931833558454805</v>
      </c>
      <c r="GK69" s="420">
        <v>31.931833558454805</v>
      </c>
      <c r="GL69" s="420">
        <v>31.931833558454805</v>
      </c>
      <c r="GM69" s="420">
        <v>31.931833558454805</v>
      </c>
      <c r="GN69" s="420">
        <v>31.931833558454805</v>
      </c>
      <c r="GO69" s="420">
        <v>31.931833558454805</v>
      </c>
      <c r="GP69" s="420">
        <v>31.931833558454805</v>
      </c>
      <c r="GQ69" s="420">
        <v>31.931833558454805</v>
      </c>
      <c r="GR69" s="420">
        <v>31.931833558454805</v>
      </c>
      <c r="GS69" s="420">
        <v>31.931833558454805</v>
      </c>
      <c r="GT69" s="420">
        <v>31.931833558454805</v>
      </c>
      <c r="GU69" s="420">
        <v>38.22040341632318</v>
      </c>
      <c r="GV69" s="420">
        <v>50.663409408964547</v>
      </c>
      <c r="GW69" s="420">
        <v>67.743844326007846</v>
      </c>
      <c r="GX69" s="420">
        <v>91.295667187199115</v>
      </c>
      <c r="GY69" s="420">
        <v>123.90345788190572</v>
      </c>
      <c r="GZ69" s="420">
        <v>169.21609944335631</v>
      </c>
      <c r="HA69" s="420">
        <v>232.39326004698304</v>
      </c>
      <c r="HB69" s="420">
        <v>320.74135924773066</v>
      </c>
      <c r="HC69" s="420">
        <v>444.62002420777048</v>
      </c>
      <c r="HD69" s="420">
        <v>618.73483254957637</v>
      </c>
      <c r="HE69" s="420">
        <v>863.98191524439187</v>
      </c>
      <c r="HF69" s="420">
        <v>1210.0812225492884</v>
      </c>
      <c r="HG69" s="420">
        <v>1699.3371993146918</v>
      </c>
      <c r="HH69" s="420"/>
      <c r="HI69" s="420">
        <v>56.718280572101115</v>
      </c>
      <c r="HJ69" s="420">
        <v>60.590045150562219</v>
      </c>
      <c r="HK69" s="420">
        <v>64.749988115146678</v>
      </c>
      <c r="HL69" s="420">
        <v>69.22045547433693</v>
      </c>
      <c r="HM69" s="420">
        <v>74.025569390018916</v>
      </c>
      <c r="HN69" s="420">
        <v>79.191371580437561</v>
      </c>
      <c r="HO69" s="420">
        <v>84.74597841991519</v>
      </c>
      <c r="HP69" s="420">
        <v>90.719748695840011</v>
      </c>
      <c r="HQ69" s="420">
        <v>97.145465062659369</v>
      </c>
      <c r="HR69" s="420">
        <v>104.05853031839449</v>
      </c>
      <c r="HS69" s="420">
        <v>111.49717972207523</v>
      </c>
      <c r="HT69" s="420">
        <v>119.50271067105788</v>
      </c>
      <c r="HU69" s="420">
        <v>128.11973116608067</v>
      </c>
      <c r="HV69" s="420">
        <v>137.39642860981692</v>
      </c>
      <c r="HW69" s="420">
        <v>147.38486061234715</v>
      </c>
      <c r="HX69" s="420">
        <v>158.1412696152135</v>
      </c>
      <c r="HY69" s="420">
        <v>169.7264232953963</v>
      </c>
      <c r="HZ69" s="420">
        <v>182.20598287264238</v>
      </c>
      <c r="IA69" s="420">
        <v>195.65090161907023</v>
      </c>
      <c r="IB69" s="420">
        <v>210.13785606003228</v>
      </c>
      <c r="IC69" s="420">
        <v>225.74971256100125</v>
      </c>
      <c r="ID69" s="420">
        <v>242.5760322180879</v>
      </c>
      <c r="IE69" s="420">
        <v>260.7136172111143</v>
      </c>
      <c r="IF69" s="420">
        <v>280.26710203946953</v>
      </c>
      <c r="IG69" s="420">
        <v>301.34959334394819</v>
      </c>
      <c r="IH69" s="420">
        <v>324.0833623241939</v>
      </c>
      <c r="II69" s="420">
        <v>348.60059409320456</v>
      </c>
      <c r="IJ69" s="420">
        <v>375.04419866969187</v>
      </c>
      <c r="IK69" s="420">
        <v>403.56868869823211</v>
      </c>
      <c r="IL69" s="420">
        <v>434.34112940855186</v>
      </c>
      <c r="IM69" s="420"/>
      <c r="IN69" s="420">
        <v>14.212129559640285</v>
      </c>
      <c r="IO69" s="420">
        <v>14.212129559640285</v>
      </c>
      <c r="IP69" s="420">
        <v>14.212129559640285</v>
      </c>
      <c r="IQ69" s="420">
        <v>14.212129559640285</v>
      </c>
      <c r="IR69" s="420">
        <v>14.212129559640285</v>
      </c>
      <c r="IS69" s="420">
        <v>14.212129559640285</v>
      </c>
      <c r="IT69" s="420">
        <v>14.212129559640285</v>
      </c>
      <c r="IU69" s="420">
        <v>14.212129559640285</v>
      </c>
      <c r="IV69" s="420">
        <v>14.212129559640285</v>
      </c>
      <c r="IW69" s="420">
        <v>14.212129559640285</v>
      </c>
      <c r="IX69" s="420">
        <v>14.212129559640285</v>
      </c>
      <c r="IY69" s="420">
        <v>14.212129559640285</v>
      </c>
      <c r="IZ69" s="420">
        <v>14.212129559640285</v>
      </c>
      <c r="JA69" s="420">
        <v>14.212129559640285</v>
      </c>
      <c r="JB69" s="420">
        <v>14.212129559640285</v>
      </c>
      <c r="JC69" s="420">
        <v>14.212129559640285</v>
      </c>
      <c r="JD69" s="420">
        <v>14.212129559640285</v>
      </c>
      <c r="JE69" s="420">
        <v>17.011028326329171</v>
      </c>
      <c r="JF69" s="420">
        <v>22.54912600415501</v>
      </c>
      <c r="JG69" s="420">
        <v>30.151237343350207</v>
      </c>
      <c r="JH69" s="420">
        <v>40.633615602531691</v>
      </c>
      <c r="JI69" s="420">
        <v>55.146598239700005</v>
      </c>
      <c r="JJ69" s="420">
        <v>75.314219725700255</v>
      </c>
      <c r="JK69" s="420">
        <v>103.43293048076139</v>
      </c>
      <c r="JL69" s="420">
        <v>142.75465091659018</v>
      </c>
      <c r="JM69" s="420">
        <v>197.89021439321985</v>
      </c>
      <c r="JN69" s="420">
        <v>275.38473752718755</v>
      </c>
      <c r="JO69" s="420">
        <v>384.53861079293546</v>
      </c>
      <c r="JP69" s="420">
        <v>538.57950502829215</v>
      </c>
      <c r="JQ69" s="420">
        <v>756.33616209245179</v>
      </c>
      <c r="JR69" s="420"/>
      <c r="JS69" s="420">
        <v>42.506151012460833</v>
      </c>
      <c r="JT69" s="420">
        <v>46.37791559092193</v>
      </c>
      <c r="JU69" s="420">
        <v>50.537858555506389</v>
      </c>
      <c r="JV69" s="420">
        <v>55.008325914696641</v>
      </c>
      <c r="JW69" s="420">
        <v>59.813439830378627</v>
      </c>
      <c r="JX69" s="420">
        <v>64.979242020797273</v>
      </c>
      <c r="JY69" s="420">
        <v>70.533848860274901</v>
      </c>
      <c r="JZ69" s="420">
        <v>76.507619136199722</v>
      </c>
      <c r="KA69" s="420">
        <v>82.93333550301908</v>
      </c>
      <c r="KB69" s="420">
        <v>89.8464007587542</v>
      </c>
      <c r="KC69" s="420">
        <v>97.285050162434942</v>
      </c>
      <c r="KD69" s="420">
        <v>105.29058111141759</v>
      </c>
      <c r="KE69" s="420">
        <v>113.90760160644038</v>
      </c>
      <c r="KF69" s="420">
        <v>123.18429905017663</v>
      </c>
      <c r="KG69" s="420">
        <v>133.17273105270687</v>
      </c>
      <c r="KH69" s="420">
        <v>143.92914005557321</v>
      </c>
      <c r="KI69" s="420">
        <v>155.51429373575601</v>
      </c>
      <c r="KJ69" s="420">
        <v>165.1949545463132</v>
      </c>
      <c r="KK69" s="420">
        <v>173.10177561491523</v>
      </c>
      <c r="KL69" s="420">
        <v>179.98661871668207</v>
      </c>
      <c r="KM69" s="420">
        <v>185.11609695846954</v>
      </c>
      <c r="KN69" s="420">
        <v>187.42943397838789</v>
      </c>
      <c r="KO69" s="420">
        <v>185.39939748541406</v>
      </c>
      <c r="KP69" s="420">
        <v>176.83417155870814</v>
      </c>
      <c r="KQ69" s="420">
        <v>158.59494242735801</v>
      </c>
      <c r="KR69" s="420">
        <v>126.19314793097405</v>
      </c>
      <c r="KS69" s="420">
        <v>73.21585656601701</v>
      </c>
      <c r="KT69" s="420">
        <v>-9.4944121232435919</v>
      </c>
      <c r="KU69" s="420">
        <v>-135.01081633006004</v>
      </c>
      <c r="KV69" s="420">
        <v>-321.99503268389992</v>
      </c>
      <c r="KW69" s="420"/>
      <c r="KX69" s="420">
        <v>1123.2650456290244</v>
      </c>
      <c r="KY69" s="420">
        <v>1199.9425783754798</v>
      </c>
      <c r="KZ69" s="420">
        <v>1282.3272782781494</v>
      </c>
      <c r="LA69" s="420">
        <v>1370.8616920783104</v>
      </c>
      <c r="LB69" s="420">
        <v>1466.0235419670742</v>
      </c>
      <c r="LC69" s="420">
        <v>1568.3285655785519</v>
      </c>
      <c r="LD69" s="420">
        <v>1678.3335876289959</v>
      </c>
      <c r="LE69" s="420">
        <v>1796.6398422241748</v>
      </c>
      <c r="LF69" s="420">
        <v>1923.896566426158</v>
      </c>
      <c r="LG69" s="420">
        <v>2060.8048873694975</v>
      </c>
      <c r="LH69" s="420">
        <v>2208.1220270564536</v>
      </c>
      <c r="LI69" s="420">
        <v>2366.6658509522108</v>
      </c>
      <c r="LJ69" s="420">
        <v>2537.3197886579414</v>
      </c>
      <c r="LK69" s="420">
        <v>2721.0381572741931</v>
      </c>
      <c r="LL69" s="420">
        <v>2918.8519205955604</v>
      </c>
      <c r="LM69" s="420">
        <v>3131.8749200154807</v>
      </c>
      <c r="LN69" s="420">
        <v>3361.3106159838562</v>
      </c>
      <c r="LO69" s="420">
        <v>3608.4593820707573</v>
      </c>
      <c r="LP69" s="420">
        <v>3874.726397164538</v>
      </c>
      <c r="LQ69" s="420">
        <v>4161.6301850970049</v>
      </c>
      <c r="LR69" s="420">
        <v>4470.8118550635836</v>
      </c>
      <c r="LS69" s="420">
        <v>4804.0451006193871</v>
      </c>
      <c r="LT69" s="420">
        <v>5163.2470198117953</v>
      </c>
      <c r="LU69" s="420">
        <v>5550.4898241843293</v>
      </c>
      <c r="LV69" s="420">
        <v>5968.0135099913132</v>
      </c>
      <c r="LW69" s="420">
        <v>6418.2395710309074</v>
      </c>
      <c r="LX69" s="420">
        <v>6903.7858390759429</v>
      </c>
      <c r="LY69" s="420">
        <v>7427.4825449985774</v>
      </c>
      <c r="LZ69" s="420">
        <v>7992.3897013909691</v>
      </c>
      <c r="MA69" s="420">
        <v>8601.8159158308263</v>
      </c>
      <c r="MB69" s="420"/>
      <c r="MC69" s="426">
        <v>0.35573032977005348</v>
      </c>
      <c r="MD69" s="426">
        <v>0.35573032977005348</v>
      </c>
      <c r="ME69" s="426">
        <v>0.35573032977005348</v>
      </c>
      <c r="MF69" s="426">
        <v>0.35573032977005348</v>
      </c>
      <c r="MG69" s="426">
        <v>0.35573032977005348</v>
      </c>
      <c r="MH69" s="426">
        <v>0.35573032977005348</v>
      </c>
      <c r="MI69" s="426">
        <v>0.35573032977005348</v>
      </c>
      <c r="MJ69" s="426">
        <v>0.35573032977005348</v>
      </c>
      <c r="MK69" s="426">
        <v>0.35573032977005348</v>
      </c>
      <c r="ML69" s="426">
        <v>0.35573032977005348</v>
      </c>
      <c r="MM69" s="426">
        <v>0.35573032977005348</v>
      </c>
      <c r="MN69" s="426">
        <v>0.35573032977005348</v>
      </c>
      <c r="MO69" s="426">
        <v>0.35573032977005348</v>
      </c>
      <c r="MP69" s="426">
        <v>0.35573032977005348</v>
      </c>
      <c r="MQ69" s="426">
        <v>0.35573032977005348</v>
      </c>
      <c r="MR69" s="426">
        <v>0.35573032977005348</v>
      </c>
      <c r="MS69" s="426">
        <v>0.35573032977005348</v>
      </c>
      <c r="MT69" s="426">
        <v>0.4257869090524925</v>
      </c>
      <c r="MU69" s="426">
        <v>0.56440577717950224</v>
      </c>
      <c r="MV69" s="426">
        <v>0.7546870128164378</v>
      </c>
      <c r="MW69" s="426">
        <v>1.0170614767744941</v>
      </c>
      <c r="MX69" s="426">
        <v>1.3803221744624778</v>
      </c>
      <c r="MY69" s="426">
        <v>1.8851187717483577</v>
      </c>
      <c r="MZ69" s="426">
        <v>2.5889315401045034</v>
      </c>
      <c r="NA69" s="426">
        <v>3.5731562137583568</v>
      </c>
      <c r="NB69" s="426">
        <v>4.9532021875368004</v>
      </c>
      <c r="NC69" s="426">
        <v>6.8928940651076882</v>
      </c>
      <c r="ND69" s="426">
        <v>9.6250210957232127</v>
      </c>
      <c r="NE69" s="426">
        <v>13.480672556995447</v>
      </c>
      <c r="NF69" s="426">
        <v>18.931132820673099</v>
      </c>
      <c r="NG69" s="420"/>
      <c r="NH69" s="420">
        <v>1122.9093152992543</v>
      </c>
      <c r="NI69" s="420">
        <v>1199.5868480457098</v>
      </c>
      <c r="NJ69" s="420">
        <v>1281.9715479483793</v>
      </c>
      <c r="NK69" s="420">
        <v>1370.5059617485404</v>
      </c>
      <c r="NL69" s="420">
        <v>1465.6678116373041</v>
      </c>
      <c r="NM69" s="420">
        <v>1567.9728352487818</v>
      </c>
      <c r="NN69" s="420">
        <v>1677.9778572992259</v>
      </c>
      <c r="NO69" s="420">
        <v>1796.2841118944048</v>
      </c>
      <c r="NP69" s="420">
        <v>1923.5408360963879</v>
      </c>
      <c r="NQ69" s="420">
        <v>2060.4491570397272</v>
      </c>
      <c r="NR69" s="420">
        <v>2207.7662967266833</v>
      </c>
      <c r="NS69" s="420">
        <v>2366.3101206224405</v>
      </c>
      <c r="NT69" s="420">
        <v>2536.9640583281712</v>
      </c>
      <c r="NU69" s="420">
        <v>2720.6824269444228</v>
      </c>
      <c r="NV69" s="420">
        <v>2918.4961902657901</v>
      </c>
      <c r="NW69" s="420">
        <v>3131.5191896857104</v>
      </c>
      <c r="NX69" s="420">
        <v>3360.954885654086</v>
      </c>
      <c r="NY69" s="420">
        <v>3608.0335951617049</v>
      </c>
      <c r="NZ69" s="420">
        <v>3874.1619913873583</v>
      </c>
      <c r="OA69" s="420">
        <v>4160.8754980841886</v>
      </c>
      <c r="OB69" s="420">
        <v>4469.7947935868087</v>
      </c>
      <c r="OC69" s="420">
        <v>4802.6647784449242</v>
      </c>
      <c r="OD69" s="420">
        <v>5161.3619010400471</v>
      </c>
      <c r="OE69" s="420">
        <v>5547.9008926442248</v>
      </c>
      <c r="OF69" s="420">
        <v>5964.4403537775552</v>
      </c>
      <c r="OG69" s="420">
        <v>6413.2863688433708</v>
      </c>
      <c r="OH69" s="420">
        <v>6896.8929450108353</v>
      </c>
      <c r="OI69" s="420">
        <v>7417.8575239028542</v>
      </c>
      <c r="OJ69" s="420">
        <v>7978.9090288339739</v>
      </c>
      <c r="OK69" s="420">
        <v>8582.8847830101531</v>
      </c>
      <c r="OL69" s="420"/>
      <c r="OM69" s="420">
        <v>1165.4154663117151</v>
      </c>
      <c r="ON69" s="420">
        <v>1245.9647636366317</v>
      </c>
      <c r="OO69" s="420">
        <v>1332.5094065038857</v>
      </c>
      <c r="OP69" s="420">
        <v>1425.5142876632369</v>
      </c>
      <c r="OQ69" s="420">
        <v>1525.4812514676828</v>
      </c>
      <c r="OR69" s="420">
        <v>1632.9520772695791</v>
      </c>
      <c r="OS69" s="420">
        <v>1748.5117061595008</v>
      </c>
      <c r="OT69" s="420">
        <v>1872.7917310306045</v>
      </c>
      <c r="OU69" s="420">
        <v>2006.4741715994071</v>
      </c>
      <c r="OV69" s="420">
        <v>2150.2955577984812</v>
      </c>
      <c r="OW69" s="420">
        <v>2305.0513468891181</v>
      </c>
      <c r="OX69" s="420">
        <v>2471.6007017338579</v>
      </c>
      <c r="OY69" s="420">
        <v>2650.8716599346117</v>
      </c>
      <c r="OZ69" s="420">
        <v>2843.8667259945996</v>
      </c>
      <c r="PA69" s="420">
        <v>3051.6689213184968</v>
      </c>
      <c r="PB69" s="420">
        <v>3275.4483297412835</v>
      </c>
      <c r="PC69" s="420">
        <v>3516.4691793898419</v>
      </c>
      <c r="PD69" s="420">
        <v>3773.2285497080179</v>
      </c>
      <c r="PE69" s="420">
        <v>4047.2637670022737</v>
      </c>
      <c r="PF69" s="420">
        <v>4340.8621168008704</v>
      </c>
      <c r="PG69" s="420">
        <v>4654.9108905452786</v>
      </c>
      <c r="PH69" s="420">
        <v>4990.0942124233125</v>
      </c>
      <c r="PI69" s="420">
        <v>5346.7612985254609</v>
      </c>
      <c r="PJ69" s="420">
        <v>5724.7350642029332</v>
      </c>
      <c r="PK69" s="420">
        <v>6123.0352962049128</v>
      </c>
      <c r="PL69" s="420">
        <v>6539.479516774345</v>
      </c>
      <c r="PM69" s="420">
        <v>6970.1088015768528</v>
      </c>
      <c r="PN69" s="420">
        <v>7408.3631117796103</v>
      </c>
      <c r="PO69" s="420">
        <v>7843.8982125039138</v>
      </c>
      <c r="PP69" s="420">
        <v>8260.8897503262524</v>
      </c>
      <c r="PQ69" s="420"/>
      <c r="PR69" s="420">
        <v>48.204811994867669</v>
      </c>
      <c r="PS69" s="420">
        <v>51.495420978612309</v>
      </c>
      <c r="PT69" s="420">
        <v>55.030952494985563</v>
      </c>
      <c r="PU69" s="420">
        <v>58.830398395060342</v>
      </c>
      <c r="PV69" s="420">
        <v>62.914260080975168</v>
      </c>
      <c r="PW69" s="420">
        <v>67.3046703839683</v>
      </c>
      <c r="PX69" s="420">
        <v>72.025525383478538</v>
      </c>
      <c r="PY69" s="420">
        <v>77.102626983648094</v>
      </c>
      <c r="PZ69" s="420">
        <v>82.563837130897056</v>
      </c>
      <c r="QA69" s="420">
        <v>88.43924462914336</v>
      </c>
      <c r="QB69" s="420">
        <v>94.761345588186742</v>
      </c>
      <c r="QC69" s="420">
        <v>101.56523862623877</v>
      </c>
      <c r="QD69" s="420">
        <v>108.88883604013509</v>
      </c>
      <c r="QE69" s="420">
        <v>116.77309225696655</v>
      </c>
      <c r="QF69" s="420">
        <v>125.26225098936874</v>
      </c>
      <c r="QG69" s="420">
        <v>134.40411263420373</v>
      </c>
      <c r="QH69" s="420">
        <v>144.2503235815708</v>
      </c>
      <c r="QI69" s="420">
        <v>154.85668923885066</v>
      </c>
      <c r="QJ69" s="420">
        <v>166.28351272363423</v>
      </c>
      <c r="QK69" s="420">
        <v>178.59596134091976</v>
      </c>
      <c r="QL69" s="420">
        <v>191.86446313485897</v>
      </c>
      <c r="QM69" s="420">
        <v>206.16513599471961</v>
      </c>
      <c r="QN69" s="420">
        <v>221.58025199983763</v>
      </c>
      <c r="QO69" s="420">
        <v>238.19873991040021</v>
      </c>
      <c r="QP69" s="420">
        <v>256.11672895140987</v>
      </c>
      <c r="QQ69" s="420">
        <v>275.43813729760274</v>
      </c>
      <c r="QR69" s="420">
        <v>296.27530894911939</v>
      </c>
      <c r="QS69" s="420">
        <v>318.74970299313105</v>
      </c>
      <c r="QT69" s="420">
        <v>342.9926395773474</v>
      </c>
      <c r="QU69" s="420">
        <v>369.14610727950162</v>
      </c>
      <c r="QV69" s="424"/>
      <c r="QW69" s="420">
        <v>14.67609691494293</v>
      </c>
      <c r="QX69" s="420">
        <v>14.67609691494293</v>
      </c>
      <c r="QY69" s="420">
        <v>14.67609691494293</v>
      </c>
      <c r="QZ69" s="420">
        <v>14.67609691494293</v>
      </c>
      <c r="RA69" s="420">
        <v>14.67609691494293</v>
      </c>
      <c r="RB69" s="420">
        <v>14.67609691494293</v>
      </c>
      <c r="RC69" s="420">
        <v>14.67609691494293</v>
      </c>
      <c r="RD69" s="420">
        <v>14.67609691494293</v>
      </c>
      <c r="RE69" s="420">
        <v>14.67609691494293</v>
      </c>
      <c r="RF69" s="420">
        <v>14.67609691494293</v>
      </c>
      <c r="RG69" s="420">
        <v>14.67609691494293</v>
      </c>
      <c r="RH69" s="420">
        <v>14.67609691494293</v>
      </c>
      <c r="RI69" s="420">
        <v>14.67609691494293</v>
      </c>
      <c r="RJ69" s="420">
        <v>14.67609691494293</v>
      </c>
      <c r="RK69" s="420">
        <v>14.67609691494293</v>
      </c>
      <c r="RL69" s="420">
        <v>14.67609691494293</v>
      </c>
      <c r="RM69" s="420">
        <v>14.67609691494293</v>
      </c>
      <c r="RN69" s="420">
        <v>17.566368171102237</v>
      </c>
      <c r="RO69" s="420">
        <v>23.285261874056175</v>
      </c>
      <c r="RP69" s="420">
        <v>31.135550763136582</v>
      </c>
      <c r="RQ69" s="420">
        <v>41.960135395950182</v>
      </c>
      <c r="RR69" s="420">
        <v>56.946906999329599</v>
      </c>
      <c r="RS69" s="420">
        <v>77.772918064761825</v>
      </c>
      <c r="RT69" s="420">
        <v>106.80958863779382</v>
      </c>
      <c r="RU69" s="420">
        <v>147.41500090601141</v>
      </c>
      <c r="RV69" s="420">
        <v>204.35051290281348</v>
      </c>
      <c r="RW69" s="420">
        <v>284.3749122807335</v>
      </c>
      <c r="RX69" s="420">
        <v>397.09220886651417</v>
      </c>
      <c r="RY69" s="420">
        <v>556.16190234036037</v>
      </c>
      <c r="RZ69" s="420">
        <v>781.02741524865144</v>
      </c>
      <c r="SA69" s="420"/>
      <c r="SB69" s="420">
        <v>33.528715079924737</v>
      </c>
      <c r="SC69" s="420">
        <v>36.819324063669377</v>
      </c>
      <c r="SD69" s="420">
        <v>40.354855580042631</v>
      </c>
      <c r="SE69" s="420">
        <v>44.154301480117411</v>
      </c>
      <c r="SF69" s="420">
        <v>48.238163166032237</v>
      </c>
      <c r="SG69" s="420">
        <v>52.628573469025369</v>
      </c>
      <c r="SH69" s="420">
        <v>57.349428468535606</v>
      </c>
      <c r="SI69" s="420">
        <v>62.426530068705162</v>
      </c>
      <c r="SJ69" s="420">
        <v>67.887740215954125</v>
      </c>
      <c r="SK69" s="420">
        <v>73.763147714200429</v>
      </c>
      <c r="SL69" s="420">
        <v>80.085248673243811</v>
      </c>
      <c r="SM69" s="420">
        <v>86.889141711295835</v>
      </c>
      <c r="SN69" s="420">
        <v>94.212739125192158</v>
      </c>
      <c r="SO69" s="420">
        <v>102.09699534202362</v>
      </c>
      <c r="SP69" s="420">
        <v>110.58615407442581</v>
      </c>
      <c r="SQ69" s="420">
        <v>119.7280157192608</v>
      </c>
      <c r="SR69" s="420">
        <v>129.57422666662788</v>
      </c>
      <c r="SS69" s="420">
        <v>137.29032106774844</v>
      </c>
      <c r="ST69" s="420">
        <v>142.99825084957806</v>
      </c>
      <c r="SU69" s="420">
        <v>147.46041057778316</v>
      </c>
      <c r="SV69" s="420">
        <v>149.90432773890879</v>
      </c>
      <c r="SW69" s="420">
        <v>149.21822899539001</v>
      </c>
      <c r="SX69" s="420">
        <v>143.8073339350758</v>
      </c>
      <c r="SY69" s="420">
        <v>131.3891512726064</v>
      </c>
      <c r="SZ69" s="420">
        <v>108.70172804539845</v>
      </c>
      <c r="TA69" s="420">
        <v>71.087624394789259</v>
      </c>
      <c r="TB69" s="420">
        <v>11.900396668385895</v>
      </c>
      <c r="TC69" s="420">
        <v>-78.342505873383118</v>
      </c>
      <c r="TD69" s="420">
        <v>-213.16926276301297</v>
      </c>
      <c r="TE69" s="420">
        <v>-411.88130796914982</v>
      </c>
      <c r="TF69" s="420"/>
      <c r="TG69" s="420">
        <v>4.020655901193722</v>
      </c>
      <c r="TH69" s="420">
        <v>4.2951182604789873</v>
      </c>
      <c r="TI69" s="420">
        <v>4.5900090621831025</v>
      </c>
      <c r="TJ69" s="420">
        <v>4.9069123742638183</v>
      </c>
      <c r="TK69" s="420">
        <v>5.2475381729679125</v>
      </c>
      <c r="TL69" s="420">
        <v>5.6137325084062581</v>
      </c>
      <c r="TM69" s="420">
        <v>6.0074884992911812</v>
      </c>
      <c r="TN69" s="420">
        <v>6.4309582249247033</v>
      </c>
      <c r="TO69" s="420">
        <v>6.8864655881425767</v>
      </c>
      <c r="TP69" s="420">
        <v>7.376520228999949</v>
      </c>
      <c r="TQ69" s="420">
        <v>7.9038325755687122</v>
      </c>
      <c r="TR69" s="420">
        <v>8.4713301253454354</v>
      </c>
      <c r="TS69" s="420">
        <v>9.0821750584878984</v>
      </c>
      <c r="TT69" s="420">
        <v>9.739783292456357</v>
      </c>
      <c r="TU69" s="420">
        <v>10.447845096685302</v>
      </c>
      <c r="TV69" s="420">
        <v>11.210347395711283</v>
      </c>
      <c r="TW69" s="420">
        <v>12.031597899792594</v>
      </c>
      <c r="TX69" s="420">
        <v>12.916251213546854</v>
      </c>
      <c r="TY69" s="420">
        <v>13.869337085573186</v>
      </c>
      <c r="TZ69" s="420">
        <v>14.89629097549822</v>
      </c>
      <c r="UA69" s="420">
        <v>16.002987129473063</v>
      </c>
      <c r="UB69" s="420">
        <v>17.19577437094517</v>
      </c>
      <c r="UC69" s="420">
        <v>18.481514830635426</v>
      </c>
      <c r="UD69" s="420">
        <v>19.867625858174215</v>
      </c>
      <c r="UE69" s="420">
        <v>21.362125377909518</v>
      </c>
      <c r="UF69" s="420">
        <v>22.973680973121979</v>
      </c>
      <c r="UG69" s="420">
        <v>24.711663006404827</v>
      </c>
      <c r="UH69" s="420">
        <v>26.586202109439345</v>
      </c>
      <c r="UI69" s="420">
        <v>28.608251402982368</v>
      </c>
      <c r="UJ69" s="420">
        <v>30.789653837754692</v>
      </c>
      <c r="UK69" s="420"/>
      <c r="UL69" s="420">
        <v>2.067702288914858</v>
      </c>
      <c r="UM69" s="420">
        <v>2.067702288914858</v>
      </c>
      <c r="UN69" s="420">
        <v>2.067702288914858</v>
      </c>
      <c r="UO69" s="420">
        <v>2.067702288914858</v>
      </c>
      <c r="UP69" s="420">
        <v>2.067702288914858</v>
      </c>
      <c r="UQ69" s="420">
        <v>2.067702288914858</v>
      </c>
      <c r="UR69" s="420">
        <v>2.067702288914858</v>
      </c>
      <c r="US69" s="420">
        <v>2.067702288914858</v>
      </c>
      <c r="UT69" s="420">
        <v>2.067702288914858</v>
      </c>
      <c r="UU69" s="420">
        <v>2.067702288914858</v>
      </c>
      <c r="UV69" s="420">
        <v>2.067702288914858</v>
      </c>
      <c r="UW69" s="420">
        <v>2.067702288914858</v>
      </c>
      <c r="UX69" s="420">
        <v>2.067702288914858</v>
      </c>
      <c r="UY69" s="420">
        <v>2.067702288914858</v>
      </c>
      <c r="UZ69" s="420">
        <v>2.067702288914858</v>
      </c>
      <c r="VA69" s="420">
        <v>2.067702288914858</v>
      </c>
      <c r="VB69" s="420">
        <v>2.067702288914858</v>
      </c>
      <c r="VC69" s="420">
        <v>2.4749100449402728</v>
      </c>
      <c r="VD69" s="420">
        <v>3.2806399108706796</v>
      </c>
      <c r="VE69" s="420">
        <v>4.386660155808368</v>
      </c>
      <c r="VF69" s="420">
        <v>5.9117262923662643</v>
      </c>
      <c r="VG69" s="420">
        <v>8.0231992628261573</v>
      </c>
      <c r="VH69" s="420">
        <v>10.957357506569796</v>
      </c>
      <c r="VI69" s="420">
        <v>15.04830829234678</v>
      </c>
      <c r="VJ69" s="420">
        <v>20.769168843753917</v>
      </c>
      <c r="VK69" s="420">
        <v>28.790762674771809</v>
      </c>
      <c r="VL69" s="420">
        <v>40.065329388370365</v>
      </c>
      <c r="VM69" s="420">
        <v>55.945969418309815</v>
      </c>
      <c r="VN69" s="420">
        <v>78.357157569974831</v>
      </c>
      <c r="VO69" s="420">
        <v>110.03826041586015</v>
      </c>
      <c r="VP69" s="420"/>
      <c r="VQ69" s="420">
        <v>1.952953612278864</v>
      </c>
      <c r="VR69" s="420">
        <v>2.2274159715641293</v>
      </c>
      <c r="VS69" s="420">
        <v>2.5223067732682445</v>
      </c>
      <c r="VT69" s="420">
        <v>2.8392100853489604</v>
      </c>
      <c r="VU69" s="420">
        <v>3.1798358840530545</v>
      </c>
      <c r="VV69" s="420">
        <v>3.5460302194914002</v>
      </c>
      <c r="VW69" s="420">
        <v>3.9397862103763233</v>
      </c>
      <c r="VX69" s="420">
        <v>4.3632559360098453</v>
      </c>
      <c r="VY69" s="420">
        <v>4.8187632992277187</v>
      </c>
      <c r="VZ69" s="420">
        <v>5.308817940085091</v>
      </c>
      <c r="WA69" s="420">
        <v>5.8361302866538542</v>
      </c>
      <c r="WB69" s="420">
        <v>6.4036278364305774</v>
      </c>
      <c r="WC69" s="420">
        <v>7.0144727695730404</v>
      </c>
      <c r="WD69" s="420">
        <v>7.672081003541499</v>
      </c>
      <c r="WE69" s="420">
        <v>8.3801428077704436</v>
      </c>
      <c r="WF69" s="420">
        <v>9.1426451067964258</v>
      </c>
      <c r="WG69" s="420">
        <v>9.963895610877735</v>
      </c>
      <c r="WH69" s="420">
        <v>10.441341168606581</v>
      </c>
      <c r="WI69" s="420">
        <v>10.588697174702506</v>
      </c>
      <c r="WJ69" s="420">
        <v>10.509630819689852</v>
      </c>
      <c r="WK69" s="420">
        <v>10.091260837106798</v>
      </c>
      <c r="WL69" s="420">
        <v>9.1725751081190126</v>
      </c>
      <c r="WM69" s="420">
        <v>7.5241573240656301</v>
      </c>
      <c r="WN69" s="420">
        <v>4.8193175658274345</v>
      </c>
      <c r="WO69" s="420">
        <v>0.59295653415560068</v>
      </c>
      <c r="WP69" s="420">
        <v>-5.8170817016498297</v>
      </c>
      <c r="WQ69" s="420">
        <v>-15.353666381965539</v>
      </c>
      <c r="WR69" s="420">
        <v>-29.35976730887047</v>
      </c>
      <c r="WS69" s="420">
        <v>-49.748906166992462</v>
      </c>
      <c r="WT69" s="420">
        <v>-79.248606578105466</v>
      </c>
      <c r="WU69" s="420"/>
      <c r="WV69" s="420">
        <v>1947.6636275061553</v>
      </c>
      <c r="WW69" s="420">
        <v>2080.6171473885015</v>
      </c>
      <c r="WX69" s="420">
        <v>2223.4664990066535</v>
      </c>
      <c r="WY69" s="420">
        <v>2376.9790276944746</v>
      </c>
      <c r="WZ69" s="420">
        <v>2541.9830705744471</v>
      </c>
      <c r="XA69" s="420">
        <v>2719.3728809087047</v>
      </c>
      <c r="XB69" s="420">
        <v>2910.1139541081129</v>
      </c>
      <c r="XC69" s="420">
        <v>3115.2487883826698</v>
      </c>
      <c r="XD69" s="420">
        <v>3335.9031157368945</v>
      </c>
      <c r="XE69" s="420">
        <v>3573.2926419594946</v>
      </c>
      <c r="XF69" s="420">
        <v>3828.7303374464504</v>
      </c>
      <c r="XG69" s="420">
        <v>4103.634324149416</v>
      </c>
      <c r="XH69" s="420">
        <v>4399.5364076812893</v>
      </c>
      <c r="XI69" s="420">
        <v>4718.0913076588477</v>
      </c>
      <c r="XJ69" s="420">
        <v>5061.0866437465884</v>
      </c>
      <c r="XK69" s="420">
        <v>5430.4537396131764</v>
      </c>
      <c r="XL69" s="420">
        <v>5828.2793121510667</v>
      </c>
      <c r="XM69" s="420">
        <v>6256.8181188767066</v>
      </c>
      <c r="XN69" s="420">
        <v>6718.5066424543056</v>
      </c>
      <c r="XO69" s="420">
        <v>7215.9778978131726</v>
      </c>
      <c r="XP69" s="420">
        <v>7752.0774543949392</v>
      </c>
      <c r="XQ69" s="420">
        <v>8329.8807737187526</v>
      </c>
      <c r="XR69" s="420">
        <v>8952.7119707401853</v>
      </c>
      <c r="XS69" s="420">
        <v>9624.1641164512675</v>
      </c>
      <c r="XT69" s="420">
        <v>10348.12120888726</v>
      </c>
      <c r="XU69" s="420">
        <v>11128.781950227367</v>
      </c>
      <c r="XV69" s="420">
        <v>11970.685479071793</v>
      </c>
      <c r="XW69" s="420">
        <v>12878.739219317145</v>
      </c>
      <c r="XX69" s="420">
        <v>13858.24902041423</v>
      </c>
      <c r="XY69" s="420">
        <v>14914.951778264747</v>
      </c>
      <c r="XZ69" s="420"/>
      <c r="YA69" s="420">
        <v>0.61681170191307222</v>
      </c>
      <c r="YB69" s="420">
        <v>0.61681170191307222</v>
      </c>
      <c r="YC69" s="420">
        <v>0.61681170191307222</v>
      </c>
      <c r="YD69" s="420">
        <v>0.61681170191307222</v>
      </c>
      <c r="YE69" s="420">
        <v>0.61681170191307222</v>
      </c>
      <c r="YF69" s="420">
        <v>0.61681170191307222</v>
      </c>
      <c r="YG69" s="420">
        <v>0.61681170191307222</v>
      </c>
      <c r="YH69" s="420">
        <v>0.61681170191307222</v>
      </c>
      <c r="YI69" s="420">
        <v>0.61681170191307222</v>
      </c>
      <c r="YJ69" s="420">
        <v>0.61681170191307222</v>
      </c>
      <c r="YK69" s="420">
        <v>0.61681170191307222</v>
      </c>
      <c r="YL69" s="420">
        <v>0.61681170191307222</v>
      </c>
      <c r="YM69" s="420">
        <v>0.61681170191307222</v>
      </c>
      <c r="YN69" s="420">
        <v>0.61681170191307222</v>
      </c>
      <c r="YO69" s="420">
        <v>0.61681170191307222</v>
      </c>
      <c r="YP69" s="420">
        <v>0.61681170191307222</v>
      </c>
      <c r="YQ69" s="420">
        <v>0.61681170191307222</v>
      </c>
      <c r="YR69" s="420">
        <v>0.73828494802436562</v>
      </c>
      <c r="YS69" s="420">
        <v>0.97864044434078457</v>
      </c>
      <c r="YT69" s="420">
        <v>1.3085749002282199</v>
      </c>
      <c r="YU69" s="420">
        <v>1.7635140103038505</v>
      </c>
      <c r="YV69" s="420">
        <v>2.3933828475320156</v>
      </c>
      <c r="YW69" s="420">
        <v>3.2686651111869005</v>
      </c>
      <c r="YX69" s="420">
        <v>4.4890276025115039</v>
      </c>
      <c r="YY69" s="420">
        <v>6.1956048752835304</v>
      </c>
      <c r="YZ69" s="420">
        <v>8.5885088099994835</v>
      </c>
      <c r="ZA69" s="420">
        <v>11.951799898968025</v>
      </c>
      <c r="ZB69" s="420">
        <v>16.689118543363627</v>
      </c>
      <c r="ZC69" s="420">
        <v>23.37455057090045</v>
      </c>
      <c r="ZD69" s="420">
        <v>32.82527037210982</v>
      </c>
      <c r="ZE69" s="420"/>
      <c r="ZF69" s="420">
        <v>1947.0468158042422</v>
      </c>
      <c r="ZG69" s="420">
        <v>2080.0003356865886</v>
      </c>
      <c r="ZH69" s="420">
        <v>2222.8496873047407</v>
      </c>
      <c r="ZI69" s="420">
        <v>2376.3622159925617</v>
      </c>
      <c r="ZJ69" s="420">
        <v>2541.3662588725342</v>
      </c>
      <c r="ZK69" s="420">
        <v>2718.7560692067918</v>
      </c>
      <c r="ZL69" s="420">
        <v>2909.4971424062001</v>
      </c>
      <c r="ZM69" s="420">
        <v>3114.6319766807569</v>
      </c>
      <c r="ZN69" s="420">
        <v>3335.2863040349816</v>
      </c>
      <c r="ZO69" s="420">
        <v>3572.6758302575818</v>
      </c>
      <c r="ZP69" s="420">
        <v>3828.1135257445376</v>
      </c>
      <c r="ZQ69" s="420">
        <v>4103.0175124475027</v>
      </c>
      <c r="ZR69" s="420">
        <v>4398.919595979376</v>
      </c>
      <c r="ZS69" s="420">
        <v>4717.4744959569343</v>
      </c>
      <c r="ZT69" s="420">
        <v>5060.4698320446751</v>
      </c>
      <c r="ZU69" s="420">
        <v>5429.836927911263</v>
      </c>
      <c r="ZV69" s="420">
        <v>5827.6625004491534</v>
      </c>
      <c r="ZW69" s="420">
        <v>6256.0798339286821</v>
      </c>
      <c r="ZX69" s="420">
        <v>6717.5280020099644</v>
      </c>
      <c r="ZY69" s="420">
        <v>7214.6693229129442</v>
      </c>
      <c r="ZZ69" s="420">
        <v>7750.3139403846353</v>
      </c>
      <c r="AAA69" s="420">
        <v>8327.4873908712198</v>
      </c>
      <c r="AAB69" s="420">
        <v>8949.4433056289981</v>
      </c>
      <c r="AAC69" s="420">
        <v>9619.6750888487568</v>
      </c>
      <c r="AAD69" s="420">
        <v>10341.925604011976</v>
      </c>
      <c r="AAE69" s="420">
        <v>11120.193441417367</v>
      </c>
      <c r="AAF69" s="420">
        <v>11958.733679172825</v>
      </c>
      <c r="AAG69" s="420">
        <v>12862.050100773782</v>
      </c>
      <c r="AAH69" s="420">
        <v>13834.874469843329</v>
      </c>
      <c r="AAI69" s="420">
        <v>14882.126507892637</v>
      </c>
      <c r="AAJ69" s="420"/>
      <c r="AAK69" s="420">
        <v>3147.9439508081609</v>
      </c>
      <c r="AAL69" s="420">
        <v>3365.0118393584535</v>
      </c>
      <c r="AAM69" s="420">
        <v>3598.236256161937</v>
      </c>
      <c r="AAN69" s="420">
        <v>3848.870015221265</v>
      </c>
      <c r="AAO69" s="420">
        <v>4118.2655093903022</v>
      </c>
      <c r="AAP69" s="420">
        <v>4407.8827501648884</v>
      </c>
      <c r="AAQ69" s="420">
        <v>4719.2980632446133</v>
      </c>
      <c r="AAR69" s="420">
        <v>5054.2134937160763</v>
      </c>
      <c r="AAS69" s="420">
        <v>5414.4669791495708</v>
      </c>
      <c r="AAT69" s="420">
        <v>5802.043353710349</v>
      </c>
      <c r="AAU69" s="420">
        <v>6219.0862515935532</v>
      </c>
      <c r="AAV69" s="420">
        <v>6667.9109837290862</v>
      </c>
      <c r="AAW69" s="420">
        <v>7151.0184678087535</v>
      </c>
      <c r="AAX69" s="420">
        <v>7671.1102982970988</v>
      </c>
      <c r="AAY69" s="420">
        <v>8231.1050502453672</v>
      </c>
      <c r="AAZ69" s="420">
        <v>8834.1559184786038</v>
      </c>
      <c r="ABA69" s="420">
        <v>9483.6698021164993</v>
      </c>
      <c r="ABB69" s="420">
        <v>10177.040045873055</v>
      </c>
      <c r="ABC69" s="420">
        <v>10918.378717036518</v>
      </c>
      <c r="ABD69" s="420">
        <v>11713.501481111289</v>
      </c>
      <c r="ABE69" s="420">
        <v>12565.220419505929</v>
      </c>
      <c r="ABF69" s="420">
        <v>13475.972407398043</v>
      </c>
      <c r="ABG69" s="420">
        <v>14447.536095413601</v>
      </c>
      <c r="ABH69" s="420">
        <v>15480.618621890124</v>
      </c>
      <c r="ABI69" s="420">
        <v>16574.255584796443</v>
      </c>
      <c r="ABJ69" s="420">
        <v>17724.943500884852</v>
      </c>
      <c r="ABK69" s="420">
        <v>18925.389211036098</v>
      </c>
      <c r="ABL69" s="420">
        <v>20162.71093937114</v>
      </c>
      <c r="ABM69" s="420">
        <v>21415.854513417238</v>
      </c>
      <c r="ABN69" s="420">
        <v>22651.886343671635</v>
      </c>
      <c r="ABQ69" s="344"/>
      <c r="ABR69" s="344"/>
      <c r="ABS69" s="344"/>
      <c r="ABT69" s="344"/>
      <c r="ABU69" s="344"/>
      <c r="ABV69" s="344"/>
      <c r="ABW69" s="344"/>
      <c r="ABX69" s="344"/>
      <c r="ABY69" s="344"/>
      <c r="ABZ69" s="344"/>
      <c r="ACA69" s="344"/>
    </row>
    <row r="70" spans="4:755" hidden="1" outlineLevel="1" x14ac:dyDescent="0.25">
      <c r="D70" s="431" t="b">
        <v>1</v>
      </c>
      <c r="E70" s="416"/>
      <c r="F70" s="417">
        <v>500</v>
      </c>
      <c r="G70" s="417">
        <v>22013851</v>
      </c>
      <c r="H70" s="417" t="s">
        <v>1756</v>
      </c>
      <c r="I70" s="417" t="s">
        <v>1791</v>
      </c>
      <c r="J70" s="417">
        <v>11</v>
      </c>
      <c r="K70" s="417" t="s">
        <v>1792</v>
      </c>
      <c r="L70" s="417" t="s">
        <v>1781</v>
      </c>
      <c r="M70" s="417" t="s">
        <v>253</v>
      </c>
      <c r="N70" s="417" t="s">
        <v>310</v>
      </c>
      <c r="O70" s="417" t="s">
        <v>1782</v>
      </c>
      <c r="P70" s="417" t="s">
        <v>1783</v>
      </c>
      <c r="Q70" s="417" t="s">
        <v>1784</v>
      </c>
      <c r="R70" s="417" t="s">
        <v>298</v>
      </c>
      <c r="S70" s="418"/>
      <c r="T70" s="417">
        <v>0.57433674535164059</v>
      </c>
      <c r="U70" s="417">
        <v>2190</v>
      </c>
      <c r="V70" s="418"/>
      <c r="W70" s="419">
        <v>2.5292214798551407</v>
      </c>
      <c r="X70" s="417">
        <v>9.0442265753142178E-4</v>
      </c>
      <c r="Y70" s="417">
        <v>6.5051036340670564E-4</v>
      </c>
      <c r="Z70" s="417">
        <v>2.5391229412471614E-4</v>
      </c>
      <c r="AA70" s="420">
        <v>2.6660526581482542</v>
      </c>
      <c r="AB70" s="420">
        <v>52.040829072536454</v>
      </c>
      <c r="AC70" s="420">
        <v>54.706881730684707</v>
      </c>
      <c r="AD70" s="420">
        <v>6.2604069260557722</v>
      </c>
      <c r="AE70" s="420">
        <v>0.36836460891238892</v>
      </c>
      <c r="AF70" s="420">
        <v>721.88148522388315</v>
      </c>
      <c r="AG70" s="418"/>
      <c r="AH70" s="419">
        <v>4.7392390687670138</v>
      </c>
      <c r="AI70" s="417">
        <v>1.3393667777924845E-3</v>
      </c>
      <c r="AJ70" s="417">
        <v>9.6334602201889909E-4</v>
      </c>
      <c r="AK70" s="417">
        <v>3.7602075577358545E-4</v>
      </c>
      <c r="AL70" s="420">
        <v>3.9481787949845302</v>
      </c>
      <c r="AM70" s="420">
        <v>77.067681761511921</v>
      </c>
      <c r="AN70" s="420">
        <v>81.015860556496449</v>
      </c>
      <c r="AO70" s="420">
        <v>9.2710868999096814</v>
      </c>
      <c r="AP70" s="420">
        <v>0.54551410801496214</v>
      </c>
      <c r="AQ70" s="420">
        <v>1069.0400895653954</v>
      </c>
      <c r="AR70" s="418"/>
      <c r="AS70" s="417">
        <v>5.1679359468684138E-3</v>
      </c>
      <c r="AT70" s="421">
        <v>4.0659390574111693E-6</v>
      </c>
      <c r="AU70" s="417">
        <v>5.1638700078110028E-3</v>
      </c>
      <c r="AV70" s="420">
        <v>14.212941987128927</v>
      </c>
      <c r="AW70" s="420">
        <v>0.32527512459289354</v>
      </c>
      <c r="AX70" s="420">
        <v>14.538217111721821</v>
      </c>
      <c r="AY70" s="420">
        <v>14.692869058112674</v>
      </c>
      <c r="AZ70" s="420">
        <v>2.0677318317326265</v>
      </c>
      <c r="BA70" s="420">
        <v>4.5120359193396897</v>
      </c>
      <c r="BB70" s="418"/>
      <c r="BC70" s="420">
        <v>783.21713848953596</v>
      </c>
      <c r="BD70" s="420">
        <v>1159.8725511298164</v>
      </c>
      <c r="BE70" s="420">
        <v>35.810853920906808</v>
      </c>
      <c r="BF70" s="420">
        <v>1124.0616972089097</v>
      </c>
      <c r="BG70" s="420"/>
      <c r="BH70" s="422">
        <v>6.2796504889159097E-2</v>
      </c>
      <c r="BI70" s="420"/>
      <c r="BJ70" s="423">
        <v>2.6931406616829761</v>
      </c>
      <c r="BK70" s="423">
        <v>2.867683467572649</v>
      </c>
      <c r="BL70" s="423">
        <v>3.0535384160181445</v>
      </c>
      <c r="BM70" s="423">
        <v>3.2514386484889783</v>
      </c>
      <c r="BN70" s="423">
        <v>3.4621648214511977</v>
      </c>
      <c r="BO70" s="423">
        <v>3.6865481858206546</v>
      </c>
      <c r="BP70" s="423">
        <v>3.9254738659960511</v>
      </c>
      <c r="BQ70" s="423">
        <v>4.1798843514065558</v>
      </c>
      <c r="BR70" s="423">
        <v>4.4507832143470907</v>
      </c>
      <c r="BS70" s="423">
        <v>4.7392390687670138</v>
      </c>
      <c r="BT70" s="423">
        <v>5.0463897856284303</v>
      </c>
      <c r="BU70" s="423">
        <v>5.3734469814624353</v>
      </c>
      <c r="BV70" s="423">
        <v>5.7217007978292882</v>
      </c>
      <c r="BW70" s="423">
        <v>6.0925249905360372</v>
      </c>
      <c r="BX70" s="423">
        <v>6.4873823486870146</v>
      </c>
      <c r="BY70" s="423">
        <v>6.9078304649437285</v>
      </c>
      <c r="BZ70" s="423">
        <v>7.3555278797560613</v>
      </c>
      <c r="CA70" s="423">
        <v>7.8322406238019102</v>
      </c>
      <c r="CB70" s="423">
        <v>8.3398491844432154</v>
      </c>
      <c r="CC70" s="423">
        <v>8.8803559236789464</v>
      </c>
      <c r="CD70" s="423">
        <v>9.4558929768565871</v>
      </c>
      <c r="CE70" s="423">
        <v>10.068730663300197</v>
      </c>
      <c r="CF70" s="423">
        <v>10.721286442032365</v>
      </c>
      <c r="CG70" s="423">
        <v>11.416134447917742</v>
      </c>
      <c r="CH70" s="423">
        <v>12.156015645845265</v>
      </c>
      <c r="CI70" s="423">
        <v>12.94384864300431</v>
      </c>
      <c r="CJ70" s="423">
        <v>13.782741201905926</v>
      </c>
      <c r="CK70" s="423">
        <v>14.676002499564445</v>
      </c>
      <c r="CL70" s="423">
        <v>15.627156181198391</v>
      </c>
      <c r="CM70" s="423">
        <v>16.639954259943377</v>
      </c>
      <c r="CN70" s="420"/>
      <c r="CO70" s="417">
        <v>9.0442265753142178E-4</v>
      </c>
      <c r="CP70" s="417">
        <v>9.0442265753142178E-4</v>
      </c>
      <c r="CQ70" s="417">
        <v>9.0442265753142178E-4</v>
      </c>
      <c r="CR70" s="417">
        <v>9.0442265753142178E-4</v>
      </c>
      <c r="CS70" s="417">
        <v>9.0442265753142178E-4</v>
      </c>
      <c r="CT70" s="417">
        <v>9.0442265753142178E-4</v>
      </c>
      <c r="CU70" s="417">
        <v>9.0442265753142178E-4</v>
      </c>
      <c r="CV70" s="417">
        <v>9.995441467355226E-4</v>
      </c>
      <c r="CW70" s="417">
        <v>1.1555603498591286E-3</v>
      </c>
      <c r="CX70" s="417">
        <v>1.3393667777924845E-3</v>
      </c>
      <c r="CY70" s="417">
        <v>1.5562071166529052E-3</v>
      </c>
      <c r="CZ70" s="417">
        <v>1.8123488139899363E-3</v>
      </c>
      <c r="DA70" s="417">
        <v>2.1152872269033585E-3</v>
      </c>
      <c r="DB70" s="417">
        <v>2.4739910343752423E-3</v>
      </c>
      <c r="DC70" s="417">
        <v>2.8991973282870339E-3</v>
      </c>
      <c r="DD70" s="417">
        <v>3.4037665233468176E-3</v>
      </c>
      <c r="DE70" s="417">
        <v>4.0031093071793474E-3</v>
      </c>
      <c r="DF70" s="417">
        <v>4.7157003614501794E-3</v>
      </c>
      <c r="DG70" s="417">
        <v>5.5636966115775836E-3</v>
      </c>
      <c r="DH70" s="417">
        <v>6.5736814130949069E-3</v>
      </c>
      <c r="DI70" s="417">
        <v>7.7775604858995994E-3</v>
      </c>
      <c r="DJ70" s="417">
        <v>9.2136407189460662E-3</v>
      </c>
      <c r="DK70" s="417">
        <v>1.0927929375047664E-2</v>
      </c>
      <c r="DL70" s="417">
        <v>1.2975698954806516E-2</v>
      </c>
      <c r="DM70" s="417">
        <v>1.5423372303594262E-2</v>
      </c>
      <c r="DN70" s="417">
        <v>1.8350793795822065E-2</v>
      </c>
      <c r="DO70" s="417">
        <v>2.1853966004581907E-2</v>
      </c>
      <c r="DP70" s="417">
        <v>2.6048347642624238E-2</v>
      </c>
      <c r="DQ70" s="417">
        <v>3.107282832253112E-2</v>
      </c>
      <c r="DR70" s="417">
        <v>3.7094519529865339E-2</v>
      </c>
      <c r="DS70" s="424"/>
      <c r="DT70" s="425">
        <v>6.5051036340670564E-4</v>
      </c>
      <c r="DU70" s="425">
        <v>6.5051036340670564E-4</v>
      </c>
      <c r="DV70" s="425">
        <v>6.5051036340670564E-4</v>
      </c>
      <c r="DW70" s="425">
        <v>6.5051036340670564E-4</v>
      </c>
      <c r="DX70" s="425">
        <v>6.5051036340670564E-4</v>
      </c>
      <c r="DY70" s="425">
        <v>6.5051036340670564E-4</v>
      </c>
      <c r="DZ70" s="425">
        <v>6.5051036340670564E-4</v>
      </c>
      <c r="EA70" s="425">
        <v>7.1892695380796603E-4</v>
      </c>
      <c r="EB70" s="425">
        <v>8.3114236122410043E-4</v>
      </c>
      <c r="EC70" s="425">
        <v>9.6334602201889909E-4</v>
      </c>
      <c r="ED70" s="425">
        <v>1.119309482751224E-3</v>
      </c>
      <c r="EE70" s="425">
        <v>1.3035406353332608E-3</v>
      </c>
      <c r="EF70" s="425">
        <v>1.5214305515501327E-3</v>
      </c>
      <c r="EG70" s="425">
        <v>1.7794299970646788E-3</v>
      </c>
      <c r="EH70" s="425">
        <v>2.0852616770563694E-3</v>
      </c>
      <c r="EI70" s="425">
        <v>2.4481755069000969E-3</v>
      </c>
      <c r="EJ70" s="425">
        <v>2.8792556980800038E-3</v>
      </c>
      <c r="EK70" s="425">
        <v>3.3917902545884796E-3</v>
      </c>
      <c r="EL70" s="425">
        <v>4.0017156520166615E-3</v>
      </c>
      <c r="EM70" s="425">
        <v>4.7281520971888214E-3</v>
      </c>
      <c r="EN70" s="425">
        <v>5.5940479331969941E-3</v>
      </c>
      <c r="EO70" s="425">
        <v>6.626955574885289E-3</v>
      </c>
      <c r="EP70" s="425">
        <v>7.8599659681768946E-3</v>
      </c>
      <c r="EQ70" s="425">
        <v>9.3328341260114234E-3</v>
      </c>
      <c r="ER70" s="425">
        <v>1.1093335000643162E-2</v>
      </c>
      <c r="ES70" s="425">
        <v>1.3198897043893459E-2</v>
      </c>
      <c r="ET70" s="425">
        <v>1.5718570570004177E-2</v>
      </c>
      <c r="EU70" s="425">
        <v>1.8735399815610013E-2</v>
      </c>
      <c r="EV70" s="425">
        <v>2.2349281805184806E-2</v>
      </c>
      <c r="EW70" s="425">
        <v>2.6680412281612376E-2</v>
      </c>
      <c r="EX70" s="420"/>
      <c r="EY70" s="420">
        <v>783.21713848953596</v>
      </c>
      <c r="EZ70" s="420">
        <v>783.21713848953596</v>
      </c>
      <c r="FA70" s="420">
        <v>783.21713848953596</v>
      </c>
      <c r="FB70" s="420">
        <v>783.21713848953596</v>
      </c>
      <c r="FC70" s="420">
        <v>783.21713848953596</v>
      </c>
      <c r="FD70" s="420">
        <v>783.21713848953596</v>
      </c>
      <c r="FE70" s="420">
        <v>783.21713848953596</v>
      </c>
      <c r="FF70" s="420">
        <v>865.590993194421</v>
      </c>
      <c r="FG70" s="420">
        <v>1000.6988027466465</v>
      </c>
      <c r="FH70" s="420">
        <v>1159.8725511298167</v>
      </c>
      <c r="FI70" s="420">
        <v>1347.6531958285161</v>
      </c>
      <c r="FJ70" s="420">
        <v>1569.4682571447931</v>
      </c>
      <c r="FK70" s="420">
        <v>1831.8086075604065</v>
      </c>
      <c r="FL70" s="420">
        <v>2142.4409953206209</v>
      </c>
      <c r="FM70" s="420">
        <v>2510.6635890516623</v>
      </c>
      <c r="FN70" s="420">
        <v>2947.6133247021808</v>
      </c>
      <c r="FO70" s="420">
        <v>3466.6356382396507</v>
      </c>
      <c r="FP70" s="420">
        <v>4083.7293408262094</v>
      </c>
      <c r="FQ70" s="420">
        <v>4818.0820142626017</v>
      </c>
      <c r="FR70" s="420">
        <v>5692.7144657774934</v>
      </c>
      <c r="FS70" s="420">
        <v>6735.2565943251329</v>
      </c>
      <c r="FT70" s="420">
        <v>7978.881620082474</v>
      </c>
      <c r="FU70" s="420">
        <v>9463.4311773013414</v>
      </c>
      <c r="FV70" s="420">
        <v>11236.77046418106</v>
      </c>
      <c r="FW70" s="420">
        <v>13356.420718661819</v>
      </c>
      <c r="FX70" s="420">
        <v>15891.526031650719</v>
      </c>
      <c r="FY70" s="420">
        <v>18925.223263949003</v>
      </c>
      <c r="FZ70" s="420">
        <v>22557.498016161804</v>
      </c>
      <c r="GA70" s="420">
        <v>26908.6267143898</v>
      </c>
      <c r="GB70" s="420">
        <v>32123.325524732314</v>
      </c>
      <c r="GC70" s="420"/>
      <c r="GD70" s="420">
        <v>35.810853920906808</v>
      </c>
      <c r="GE70" s="420">
        <v>35.810853920906808</v>
      </c>
      <c r="GF70" s="420">
        <v>35.810853920906808</v>
      </c>
      <c r="GG70" s="420">
        <v>35.810853920906808</v>
      </c>
      <c r="GH70" s="420">
        <v>35.810853920906808</v>
      </c>
      <c r="GI70" s="420">
        <v>35.810853920906808</v>
      </c>
      <c r="GJ70" s="420">
        <v>35.810853920906808</v>
      </c>
      <c r="GK70" s="420">
        <v>35.810853920906808</v>
      </c>
      <c r="GL70" s="420">
        <v>35.810853920906808</v>
      </c>
      <c r="GM70" s="420">
        <v>35.810853920906808</v>
      </c>
      <c r="GN70" s="420">
        <v>35.810853920906808</v>
      </c>
      <c r="GO70" s="420">
        <v>35.810853920906808</v>
      </c>
      <c r="GP70" s="420">
        <v>35.810853920906808</v>
      </c>
      <c r="GQ70" s="420">
        <v>35.810853920906808</v>
      </c>
      <c r="GR70" s="420">
        <v>35.810853920906808</v>
      </c>
      <c r="GS70" s="420">
        <v>35.810853920906808</v>
      </c>
      <c r="GT70" s="420">
        <v>35.810853920906808</v>
      </c>
      <c r="GU70" s="420">
        <v>42.863347669481875</v>
      </c>
      <c r="GV70" s="420">
        <v>56.817907125760435</v>
      </c>
      <c r="GW70" s="420">
        <v>75.973241835872585</v>
      </c>
      <c r="GX70" s="420">
        <v>102.38609678543993</v>
      </c>
      <c r="GY70" s="420">
        <v>138.95502187124853</v>
      </c>
      <c r="GZ70" s="420">
        <v>189.77215972075575</v>
      </c>
      <c r="HA70" s="420">
        <v>260.62396550173344</v>
      </c>
      <c r="HB70" s="420">
        <v>359.70442916743639</v>
      </c>
      <c r="HC70" s="420">
        <v>498.63164631830813</v>
      </c>
      <c r="HD70" s="420">
        <v>693.89760107724362</v>
      </c>
      <c r="HE70" s="420">
        <v>968.93684794151227</v>
      </c>
      <c r="HF70" s="420">
        <v>1357.0796620186898</v>
      </c>
      <c r="HG70" s="420">
        <v>1905.7695542481122</v>
      </c>
      <c r="HH70" s="420"/>
      <c r="HI70" s="420">
        <v>2.6660526581482542</v>
      </c>
      <c r="HJ70" s="420">
        <v>2.6660526581482542</v>
      </c>
      <c r="HK70" s="420">
        <v>2.6660526581482542</v>
      </c>
      <c r="HL70" s="420">
        <v>2.6660526581482542</v>
      </c>
      <c r="HM70" s="420">
        <v>2.6660526581482542</v>
      </c>
      <c r="HN70" s="420">
        <v>2.6660526581482542</v>
      </c>
      <c r="HO70" s="420">
        <v>2.6660526581482542</v>
      </c>
      <c r="HP70" s="420">
        <v>2.946451315819878</v>
      </c>
      <c r="HQ70" s="420">
        <v>3.4063551114492316</v>
      </c>
      <c r="HR70" s="420">
        <v>3.9481787949845302</v>
      </c>
      <c r="HS70" s="420">
        <v>4.5873796785520762</v>
      </c>
      <c r="HT70" s="420">
        <v>5.3424329131889721</v>
      </c>
      <c r="HU70" s="420">
        <v>6.2354332756605224</v>
      </c>
      <c r="HV70" s="420">
        <v>7.2928185937247036</v>
      </c>
      <c r="HW70" s="420">
        <v>8.5462396139798464</v>
      </c>
      <c r="HX70" s="420">
        <v>10.033606203601277</v>
      </c>
      <c r="HY70" s="420">
        <v>11.800345911715208</v>
      </c>
      <c r="HZ70" s="420">
        <v>13.900918313999828</v>
      </c>
      <c r="IA70" s="420">
        <v>16.400637486142937</v>
      </c>
      <c r="IB70" s="420">
        <v>19.377865712737922</v>
      </c>
      <c r="IC70" s="420">
        <v>22.926654517853073</v>
      </c>
      <c r="ID70" s="420">
        <v>27.159924760195139</v>
      </c>
      <c r="IE70" s="420">
        <v>32.213296422629725</v>
      </c>
      <c r="IF70" s="420">
        <v>38.249701510371068</v>
      </c>
      <c r="IG70" s="420">
        <v>45.464940960061099</v>
      </c>
      <c r="IH70" s="420">
        <v>54.094379625581389</v>
      </c>
      <c r="II70" s="420">
        <v>64.421013419351397</v>
      </c>
      <c r="IJ70" s="420">
        <v>76.785190966509418</v>
      </c>
      <c r="IK70" s="420">
        <v>91.596330383386416</v>
      </c>
      <c r="IL70" s="420">
        <v>109.34704208457309</v>
      </c>
      <c r="IM70" s="420"/>
      <c r="IN70" s="420">
        <v>14.212941987128927</v>
      </c>
      <c r="IO70" s="420">
        <v>14.212941987128927</v>
      </c>
      <c r="IP70" s="420">
        <v>14.212941987128927</v>
      </c>
      <c r="IQ70" s="420">
        <v>14.212941987128927</v>
      </c>
      <c r="IR70" s="420">
        <v>14.212941987128927</v>
      </c>
      <c r="IS70" s="420">
        <v>14.212941987128927</v>
      </c>
      <c r="IT70" s="420">
        <v>14.212941987128927</v>
      </c>
      <c r="IU70" s="420">
        <v>14.212941987128927</v>
      </c>
      <c r="IV70" s="420">
        <v>14.212941987128927</v>
      </c>
      <c r="IW70" s="420">
        <v>14.212941987128927</v>
      </c>
      <c r="IX70" s="420">
        <v>14.212941987128927</v>
      </c>
      <c r="IY70" s="420">
        <v>14.212941987128927</v>
      </c>
      <c r="IZ70" s="420">
        <v>14.212941987128927</v>
      </c>
      <c r="JA70" s="420">
        <v>14.212941987128927</v>
      </c>
      <c r="JB70" s="420">
        <v>14.212941987128927</v>
      </c>
      <c r="JC70" s="420">
        <v>14.212941987128927</v>
      </c>
      <c r="JD70" s="420">
        <v>14.212941987128927</v>
      </c>
      <c r="JE70" s="420">
        <v>17.012000751113533</v>
      </c>
      <c r="JF70" s="420">
        <v>22.550415010825947</v>
      </c>
      <c r="JG70" s="420">
        <v>30.152960919956481</v>
      </c>
      <c r="JH70" s="420">
        <v>40.635938397728552</v>
      </c>
      <c r="JI70" s="420">
        <v>55.14975066046334</v>
      </c>
      <c r="JJ70" s="420">
        <v>75.318525015919704</v>
      </c>
      <c r="JK70" s="420">
        <v>103.43884315947719</v>
      </c>
      <c r="JL70" s="420">
        <v>142.76281139683698</v>
      </c>
      <c r="JM70" s="420">
        <v>197.90152666343465</v>
      </c>
      <c r="JN70" s="420">
        <v>275.40047972330115</v>
      </c>
      <c r="JO70" s="420">
        <v>384.56059270187745</v>
      </c>
      <c r="JP70" s="420">
        <v>538.61029258851443</v>
      </c>
      <c r="JQ70" s="420">
        <v>756.37939757564641</v>
      </c>
      <c r="JR70" s="420"/>
      <c r="JS70" s="420">
        <v>-11.546889328980672</v>
      </c>
      <c r="JT70" s="420">
        <v>-11.546889328980672</v>
      </c>
      <c r="JU70" s="420">
        <v>-11.546889328980672</v>
      </c>
      <c r="JV70" s="420">
        <v>-11.546889328980672</v>
      </c>
      <c r="JW70" s="420">
        <v>-11.546889328980672</v>
      </c>
      <c r="JX70" s="420">
        <v>-11.546889328980672</v>
      </c>
      <c r="JY70" s="420">
        <v>-11.546889328980672</v>
      </c>
      <c r="JZ70" s="420">
        <v>-11.266490671309048</v>
      </c>
      <c r="KA70" s="420">
        <v>-10.806586875679695</v>
      </c>
      <c r="KB70" s="420">
        <v>-10.264763192144397</v>
      </c>
      <c r="KC70" s="420">
        <v>-9.6255623085768498</v>
      </c>
      <c r="KD70" s="420">
        <v>-8.8705090739399548</v>
      </c>
      <c r="KE70" s="420">
        <v>-7.9775087114684045</v>
      </c>
      <c r="KF70" s="420">
        <v>-6.9201233934042232</v>
      </c>
      <c r="KG70" s="420">
        <v>-5.6667023731490804</v>
      </c>
      <c r="KH70" s="420">
        <v>-4.1793357835276499</v>
      </c>
      <c r="KI70" s="420">
        <v>-2.4125960754137186</v>
      </c>
      <c r="KJ70" s="420">
        <v>-3.1110824371137049</v>
      </c>
      <c r="KK70" s="420">
        <v>-6.1497775246830102</v>
      </c>
      <c r="KL70" s="420">
        <v>-10.775095207218559</v>
      </c>
      <c r="KM70" s="420">
        <v>-17.709283879875478</v>
      </c>
      <c r="KN70" s="420">
        <v>-27.989825900268201</v>
      </c>
      <c r="KO70" s="420">
        <v>-43.105228593289979</v>
      </c>
      <c r="KP70" s="420">
        <v>-65.189141649106119</v>
      </c>
      <c r="KQ70" s="420">
        <v>-97.297870436775881</v>
      </c>
      <c r="KR70" s="420">
        <v>-143.80714703785327</v>
      </c>
      <c r="KS70" s="420">
        <v>-210.97946630394975</v>
      </c>
      <c r="KT70" s="420">
        <v>-307.77540173536806</v>
      </c>
      <c r="KU70" s="420">
        <v>-447.013962205128</v>
      </c>
      <c r="KV70" s="420">
        <v>-647.0323554910733</v>
      </c>
      <c r="KW70" s="420"/>
      <c r="KX70" s="420">
        <v>52.040829072536454</v>
      </c>
      <c r="KY70" s="420">
        <v>52.040829072536454</v>
      </c>
      <c r="KZ70" s="420">
        <v>52.040829072536454</v>
      </c>
      <c r="LA70" s="420">
        <v>52.040829072536454</v>
      </c>
      <c r="LB70" s="420">
        <v>52.040829072536454</v>
      </c>
      <c r="LC70" s="420">
        <v>52.040829072536454</v>
      </c>
      <c r="LD70" s="420">
        <v>52.040829072536454</v>
      </c>
      <c r="LE70" s="420">
        <v>57.514156304637282</v>
      </c>
      <c r="LF70" s="420">
        <v>66.491388897928033</v>
      </c>
      <c r="LG70" s="420">
        <v>77.067681761511921</v>
      </c>
      <c r="LH70" s="420">
        <v>89.544758620097923</v>
      </c>
      <c r="LI70" s="420">
        <v>104.28325082666086</v>
      </c>
      <c r="LJ70" s="420">
        <v>121.71444412401061</v>
      </c>
      <c r="LK70" s="420">
        <v>142.35439976517429</v>
      </c>
      <c r="LL70" s="420">
        <v>166.82093416450957</v>
      </c>
      <c r="LM70" s="420">
        <v>195.85404055200775</v>
      </c>
      <c r="LN70" s="420">
        <v>230.34045584640032</v>
      </c>
      <c r="LO70" s="420">
        <v>271.34322036707835</v>
      </c>
      <c r="LP70" s="420">
        <v>320.13725216133292</v>
      </c>
      <c r="LQ70" s="420">
        <v>378.2521677751057</v>
      </c>
      <c r="LR70" s="420">
        <v>447.52383465575952</v>
      </c>
      <c r="LS70" s="420">
        <v>530.15644599082316</v>
      </c>
      <c r="LT70" s="420">
        <v>628.79727745415153</v>
      </c>
      <c r="LU70" s="420">
        <v>746.62673008091383</v>
      </c>
      <c r="LV70" s="420">
        <v>887.46680005145299</v>
      </c>
      <c r="LW70" s="420">
        <v>1055.9117635114767</v>
      </c>
      <c r="LX70" s="420">
        <v>1257.4856456003342</v>
      </c>
      <c r="LY70" s="420">
        <v>1498.8319852488012</v>
      </c>
      <c r="LZ70" s="420">
        <v>1787.9425444147846</v>
      </c>
      <c r="MA70" s="420">
        <v>2134.4329825289901</v>
      </c>
      <c r="MB70" s="420"/>
      <c r="MC70" s="426">
        <v>0.32527512459289354</v>
      </c>
      <c r="MD70" s="426">
        <v>0.32527512459289354</v>
      </c>
      <c r="ME70" s="426">
        <v>0.32527512459289354</v>
      </c>
      <c r="MF70" s="426">
        <v>0.32527512459289354</v>
      </c>
      <c r="MG70" s="426">
        <v>0.32527512459289354</v>
      </c>
      <c r="MH70" s="426">
        <v>0.32527512459289354</v>
      </c>
      <c r="MI70" s="426">
        <v>0.32527512459289354</v>
      </c>
      <c r="MJ70" s="426">
        <v>0.32527512459289354</v>
      </c>
      <c r="MK70" s="426">
        <v>0.32527512459289354</v>
      </c>
      <c r="ML70" s="426">
        <v>0.32527512459289354</v>
      </c>
      <c r="MM70" s="426">
        <v>0.32527512459289354</v>
      </c>
      <c r="MN70" s="426">
        <v>0.32527512459289354</v>
      </c>
      <c r="MO70" s="426">
        <v>0.32527512459289354</v>
      </c>
      <c r="MP70" s="426">
        <v>0.32527512459289354</v>
      </c>
      <c r="MQ70" s="426">
        <v>0.32527512459289354</v>
      </c>
      <c r="MR70" s="426">
        <v>0.32527512459289354</v>
      </c>
      <c r="MS70" s="426">
        <v>0.32527512459289354</v>
      </c>
      <c r="MT70" s="426">
        <v>0.38933393725971721</v>
      </c>
      <c r="MU70" s="426">
        <v>0.51608520311350303</v>
      </c>
      <c r="MV70" s="426">
        <v>0.69007585684691541</v>
      </c>
      <c r="MW70" s="426">
        <v>0.92998760828266525</v>
      </c>
      <c r="MX70" s="426">
        <v>1.2621484020405087</v>
      </c>
      <c r="MY70" s="426">
        <v>1.7237277567791722</v>
      </c>
      <c r="MZ70" s="426">
        <v>2.3672848750746476</v>
      </c>
      <c r="NA70" s="426">
        <v>3.2672469434119193</v>
      </c>
      <c r="NB70" s="426">
        <v>4.5291427911876001</v>
      </c>
      <c r="NC70" s="426">
        <v>6.3027714765924499</v>
      </c>
      <c r="ND70" s="426">
        <v>8.800992420703496</v>
      </c>
      <c r="NE70" s="426">
        <v>12.326549294818753</v>
      </c>
      <c r="NF70" s="426">
        <v>17.310378316376674</v>
      </c>
      <c r="NG70" s="420"/>
      <c r="NH70" s="420">
        <v>51.715553947943562</v>
      </c>
      <c r="NI70" s="420">
        <v>51.715553947943562</v>
      </c>
      <c r="NJ70" s="420">
        <v>51.715553947943562</v>
      </c>
      <c r="NK70" s="420">
        <v>51.715553947943562</v>
      </c>
      <c r="NL70" s="420">
        <v>51.715553947943562</v>
      </c>
      <c r="NM70" s="420">
        <v>51.715553947943562</v>
      </c>
      <c r="NN70" s="420">
        <v>51.715553947943562</v>
      </c>
      <c r="NO70" s="420">
        <v>57.18888118004439</v>
      </c>
      <c r="NP70" s="420">
        <v>66.166113773335141</v>
      </c>
      <c r="NQ70" s="420">
        <v>76.742406636919029</v>
      </c>
      <c r="NR70" s="420">
        <v>89.219483495505031</v>
      </c>
      <c r="NS70" s="420">
        <v>103.95797570206797</v>
      </c>
      <c r="NT70" s="420">
        <v>121.38916899941772</v>
      </c>
      <c r="NU70" s="420">
        <v>142.02912464058139</v>
      </c>
      <c r="NV70" s="420">
        <v>166.49565903991666</v>
      </c>
      <c r="NW70" s="420">
        <v>195.52876542741484</v>
      </c>
      <c r="NX70" s="420">
        <v>230.01518072180741</v>
      </c>
      <c r="NY70" s="420">
        <v>270.95388642981862</v>
      </c>
      <c r="NZ70" s="420">
        <v>319.62116695821942</v>
      </c>
      <c r="OA70" s="420">
        <v>377.56209191825877</v>
      </c>
      <c r="OB70" s="420">
        <v>446.59384704747686</v>
      </c>
      <c r="OC70" s="420">
        <v>528.89429758878271</v>
      </c>
      <c r="OD70" s="420">
        <v>627.0735496973723</v>
      </c>
      <c r="OE70" s="420">
        <v>744.25944520583914</v>
      </c>
      <c r="OF70" s="420">
        <v>884.19955310804107</v>
      </c>
      <c r="OG70" s="420">
        <v>1051.3826207202892</v>
      </c>
      <c r="OH70" s="420">
        <v>1251.1828741237418</v>
      </c>
      <c r="OI70" s="420">
        <v>1490.0309928280976</v>
      </c>
      <c r="OJ70" s="420">
        <v>1775.6159951199659</v>
      </c>
      <c r="OK70" s="420">
        <v>2117.1226042126136</v>
      </c>
      <c r="OL70" s="420"/>
      <c r="OM70" s="420">
        <v>40.168664618962893</v>
      </c>
      <c r="ON70" s="420">
        <v>40.168664618962893</v>
      </c>
      <c r="OO70" s="420">
        <v>40.168664618962893</v>
      </c>
      <c r="OP70" s="420">
        <v>40.168664618962893</v>
      </c>
      <c r="OQ70" s="420">
        <v>40.168664618962893</v>
      </c>
      <c r="OR70" s="420">
        <v>40.168664618962893</v>
      </c>
      <c r="OS70" s="420">
        <v>40.168664618962893</v>
      </c>
      <c r="OT70" s="420">
        <v>45.92239050873534</v>
      </c>
      <c r="OU70" s="420">
        <v>55.359526897655442</v>
      </c>
      <c r="OV70" s="420">
        <v>66.477643444774628</v>
      </c>
      <c r="OW70" s="420">
        <v>79.593921186928185</v>
      </c>
      <c r="OX70" s="420">
        <v>95.087466628128013</v>
      </c>
      <c r="OY70" s="420">
        <v>113.41166028794932</v>
      </c>
      <c r="OZ70" s="420">
        <v>135.10900124717716</v>
      </c>
      <c r="PA70" s="420">
        <v>160.82895666676757</v>
      </c>
      <c r="PB70" s="420">
        <v>191.34942964388719</v>
      </c>
      <c r="PC70" s="420">
        <v>227.60258464639369</v>
      </c>
      <c r="PD70" s="420">
        <v>267.84280399270494</v>
      </c>
      <c r="PE70" s="420">
        <v>313.47138943353639</v>
      </c>
      <c r="PF70" s="420">
        <v>366.78699671104022</v>
      </c>
      <c r="PG70" s="420">
        <v>428.88456316760136</v>
      </c>
      <c r="PH70" s="420">
        <v>500.90447168851449</v>
      </c>
      <c r="PI70" s="420">
        <v>583.96832110408229</v>
      </c>
      <c r="PJ70" s="420">
        <v>679.07030355673305</v>
      </c>
      <c r="PK70" s="420">
        <v>786.90168267126523</v>
      </c>
      <c r="PL70" s="420">
        <v>907.57547368243593</v>
      </c>
      <c r="PM70" s="420">
        <v>1040.2034078197921</v>
      </c>
      <c r="PN70" s="420">
        <v>1182.2555910927294</v>
      </c>
      <c r="PO70" s="420">
        <v>1328.6020329148378</v>
      </c>
      <c r="PP70" s="420">
        <v>1470.0902487215403</v>
      </c>
      <c r="PQ70" s="420"/>
      <c r="PR70" s="420">
        <v>6.2604069260557722</v>
      </c>
      <c r="PS70" s="420">
        <v>6.2604069260557722</v>
      </c>
      <c r="PT70" s="420">
        <v>6.2604069260557722</v>
      </c>
      <c r="PU70" s="420">
        <v>6.2604069260557722</v>
      </c>
      <c r="PV70" s="420">
        <v>6.2604069260557722</v>
      </c>
      <c r="PW70" s="420">
        <v>6.2604069260557722</v>
      </c>
      <c r="PX70" s="420">
        <v>6.2604069260557722</v>
      </c>
      <c r="PY70" s="420">
        <v>6.918837168676494</v>
      </c>
      <c r="PZ70" s="420">
        <v>7.9987801693061691</v>
      </c>
      <c r="QA70" s="420">
        <v>9.2710868999096814</v>
      </c>
      <c r="QB70" s="420">
        <v>10.772054116891312</v>
      </c>
      <c r="QC70" s="420">
        <v>12.545065045694495</v>
      </c>
      <c r="QD70" s="420">
        <v>14.642002492560314</v>
      </c>
      <c r="QE70" s="420">
        <v>17.124947586869286</v>
      </c>
      <c r="QF70" s="420">
        <v>20.068222398972765</v>
      </c>
      <c r="QG70" s="420">
        <v>23.560846624076191</v>
      </c>
      <c r="QH70" s="420">
        <v>27.709492927595353</v>
      </c>
      <c r="QI70" s="420">
        <v>32.64204291896651</v>
      </c>
      <c r="QJ70" s="420">
        <v>38.511866671565834</v>
      </c>
      <c r="QK70" s="420">
        <v>45.502973975188915</v>
      </c>
      <c r="QL70" s="420">
        <v>53.836215986276216</v>
      </c>
      <c r="QM70" s="420">
        <v>63.776752705994042</v>
      </c>
      <c r="QN70" s="420">
        <v>75.643046066235854</v>
      </c>
      <c r="QO70" s="420">
        <v>89.817691906135281</v>
      </c>
      <c r="QP70" s="420">
        <v>106.76046866860332</v>
      </c>
      <c r="QQ70" s="420">
        <v>127.02405852099578</v>
      </c>
      <c r="QR70" s="420">
        <v>151.27299056206886</v>
      </c>
      <c r="QS70" s="420">
        <v>180.30646914496157</v>
      </c>
      <c r="QT70" s="420">
        <v>215.08588713762668</v>
      </c>
      <c r="QU70" s="420">
        <v>256.76798900342897</v>
      </c>
      <c r="QV70" s="424"/>
      <c r="QW70" s="420">
        <v>14.692869058112674</v>
      </c>
      <c r="QX70" s="420">
        <v>14.692869058112674</v>
      </c>
      <c r="QY70" s="420">
        <v>14.692869058112674</v>
      </c>
      <c r="QZ70" s="420">
        <v>14.692869058112674</v>
      </c>
      <c r="RA70" s="420">
        <v>14.692869058112674</v>
      </c>
      <c r="RB70" s="420">
        <v>14.692869058112674</v>
      </c>
      <c r="RC70" s="420">
        <v>14.692869058112674</v>
      </c>
      <c r="RD70" s="420">
        <v>14.692869058112674</v>
      </c>
      <c r="RE70" s="420">
        <v>14.692869058112674</v>
      </c>
      <c r="RF70" s="420">
        <v>14.692869058112674</v>
      </c>
      <c r="RG70" s="420">
        <v>14.692869058112674</v>
      </c>
      <c r="RH70" s="420">
        <v>14.692869058112674</v>
      </c>
      <c r="RI70" s="420">
        <v>14.692869058112674</v>
      </c>
      <c r="RJ70" s="420">
        <v>14.692869058112674</v>
      </c>
      <c r="RK70" s="420">
        <v>14.692869058112674</v>
      </c>
      <c r="RL70" s="420">
        <v>14.692869058112674</v>
      </c>
      <c r="RM70" s="420">
        <v>14.692869058112674</v>
      </c>
      <c r="RN70" s="420">
        <v>17.586443375268967</v>
      </c>
      <c r="RO70" s="420">
        <v>23.311872746698956</v>
      </c>
      <c r="RP70" s="420">
        <v>31.171133106186968</v>
      </c>
      <c r="RQ70" s="420">
        <v>42.008088295304923</v>
      </c>
      <c r="RR70" s="420">
        <v>57.011987087230509</v>
      </c>
      <c r="RS70" s="420">
        <v>77.861798543275356</v>
      </c>
      <c r="RT70" s="420">
        <v>106.93165281622744</v>
      </c>
      <c r="RU70" s="420">
        <v>147.58346977855248</v>
      </c>
      <c r="RV70" s="420">
        <v>204.58404884081392</v>
      </c>
      <c r="RW70" s="420">
        <v>284.69990173605657</v>
      </c>
      <c r="RX70" s="420">
        <v>397.54601394952084</v>
      </c>
      <c r="RY70" s="420">
        <v>556.79749551650741</v>
      </c>
      <c r="RZ70" s="420">
        <v>781.91998932362276</v>
      </c>
      <c r="SA70" s="420"/>
      <c r="SB70" s="420">
        <v>-8.4324621320569015</v>
      </c>
      <c r="SC70" s="420">
        <v>-8.4324621320569015</v>
      </c>
      <c r="SD70" s="420">
        <v>-8.4324621320569015</v>
      </c>
      <c r="SE70" s="420">
        <v>-8.4324621320569015</v>
      </c>
      <c r="SF70" s="420">
        <v>-8.4324621320569015</v>
      </c>
      <c r="SG70" s="420">
        <v>-8.4324621320569015</v>
      </c>
      <c r="SH70" s="420">
        <v>-8.4324621320569015</v>
      </c>
      <c r="SI70" s="420">
        <v>-7.7740318894361797</v>
      </c>
      <c r="SJ70" s="420">
        <v>-6.6940888888065047</v>
      </c>
      <c r="SK70" s="420">
        <v>-5.4217821582029924</v>
      </c>
      <c r="SL70" s="420">
        <v>-3.9208149412213622</v>
      </c>
      <c r="SM70" s="420">
        <v>-2.1478040124181792</v>
      </c>
      <c r="SN70" s="420">
        <v>-5.0866565552359688E-2</v>
      </c>
      <c r="SO70" s="420">
        <v>2.4320785287566125</v>
      </c>
      <c r="SP70" s="420">
        <v>5.3753533408600909</v>
      </c>
      <c r="SQ70" s="420">
        <v>8.8679775659635176</v>
      </c>
      <c r="SR70" s="420">
        <v>13.016623869482679</v>
      </c>
      <c r="SS70" s="420">
        <v>15.055599543697543</v>
      </c>
      <c r="ST70" s="420">
        <v>15.199993924866877</v>
      </c>
      <c r="SU70" s="420">
        <v>14.331840869001947</v>
      </c>
      <c r="SV70" s="420">
        <v>11.828127690971293</v>
      </c>
      <c r="SW70" s="420">
        <v>6.7647656187635334</v>
      </c>
      <c r="SX70" s="420">
        <v>-2.2187524770395015</v>
      </c>
      <c r="SY70" s="420">
        <v>-17.11396091009216</v>
      </c>
      <c r="SZ70" s="420">
        <v>-40.823001109949161</v>
      </c>
      <c r="TA70" s="420">
        <v>-77.559990319818141</v>
      </c>
      <c r="TB70" s="420">
        <v>-133.42691117398772</v>
      </c>
      <c r="TC70" s="420">
        <v>-217.23954480455927</v>
      </c>
      <c r="TD70" s="420">
        <v>-341.71160837888073</v>
      </c>
      <c r="TE70" s="420">
        <v>-525.15200032019379</v>
      </c>
      <c r="TF70" s="420"/>
      <c r="TG70" s="420">
        <v>0.36836460891238892</v>
      </c>
      <c r="TH70" s="420">
        <v>0.36836460891238892</v>
      </c>
      <c r="TI70" s="420">
        <v>0.36836460891238892</v>
      </c>
      <c r="TJ70" s="420">
        <v>0.36836460891238892</v>
      </c>
      <c r="TK70" s="420">
        <v>0.36836460891238892</v>
      </c>
      <c r="TL70" s="420">
        <v>0.36836460891238892</v>
      </c>
      <c r="TM70" s="420">
        <v>0.36836460891238892</v>
      </c>
      <c r="TN70" s="420">
        <v>0.40710688264696226</v>
      </c>
      <c r="TO70" s="420">
        <v>0.47065111959087835</v>
      </c>
      <c r="TP70" s="420">
        <v>0.54551410801496214</v>
      </c>
      <c r="TQ70" s="420">
        <v>0.63383156220033965</v>
      </c>
      <c r="TR70" s="420">
        <v>0.73815616683070617</v>
      </c>
      <c r="TS70" s="420">
        <v>0.86154072499953505</v>
      </c>
      <c r="TT70" s="420">
        <v>1.0076381128241811</v>
      </c>
      <c r="TU70" s="420">
        <v>1.1808214678182061</v>
      </c>
      <c r="TV70" s="420">
        <v>1.3863287410600629</v>
      </c>
      <c r="TW70" s="420">
        <v>1.630436590783257</v>
      </c>
      <c r="TX70" s="420">
        <v>1.9206696171621016</v>
      </c>
      <c r="TY70" s="420">
        <v>2.2660521708123578</v>
      </c>
      <c r="TZ70" s="420">
        <v>2.6774114543511605</v>
      </c>
      <c r="UA70" s="420">
        <v>3.1677424297404002</v>
      </c>
      <c r="UB70" s="420">
        <v>3.7526472073991743</v>
      </c>
      <c r="UC70" s="420">
        <v>4.4508642026383392</v>
      </c>
      <c r="UD70" s="420">
        <v>5.2849054930782016</v>
      </c>
      <c r="UE70" s="420">
        <v>6.281824608674496</v>
      </c>
      <c r="UF70" s="420">
        <v>7.4741415681473438</v>
      </c>
      <c r="UG70" s="420">
        <v>8.9009575041332631</v>
      </c>
      <c r="UH70" s="420">
        <v>10.609297889970058</v>
      </c>
      <c r="UI70" s="420">
        <v>12.65573142989655</v>
      </c>
      <c r="UJ70" s="420">
        <v>15.108321386715247</v>
      </c>
      <c r="UK70" s="420"/>
      <c r="UL70" s="420">
        <v>2.0677318317326265</v>
      </c>
      <c r="UM70" s="420">
        <v>2.0677318317326265</v>
      </c>
      <c r="UN70" s="420">
        <v>2.0677318317326265</v>
      </c>
      <c r="UO70" s="420">
        <v>2.0677318317326265</v>
      </c>
      <c r="UP70" s="420">
        <v>2.0677318317326265</v>
      </c>
      <c r="UQ70" s="420">
        <v>2.0677318317326265</v>
      </c>
      <c r="UR70" s="420">
        <v>2.0677318317326265</v>
      </c>
      <c r="US70" s="420">
        <v>2.0677318317326265</v>
      </c>
      <c r="UT70" s="420">
        <v>2.0677318317326265</v>
      </c>
      <c r="UU70" s="420">
        <v>2.0677318317326265</v>
      </c>
      <c r="UV70" s="420">
        <v>2.0677318317326265</v>
      </c>
      <c r="UW70" s="420">
        <v>2.0677318317326265</v>
      </c>
      <c r="UX70" s="420">
        <v>2.0677318317326265</v>
      </c>
      <c r="UY70" s="420">
        <v>2.0677318317326265</v>
      </c>
      <c r="UZ70" s="420">
        <v>2.0677318317326265</v>
      </c>
      <c r="VA70" s="420">
        <v>2.0677318317326265</v>
      </c>
      <c r="VB70" s="420">
        <v>2.0677318317326265</v>
      </c>
      <c r="VC70" s="420">
        <v>2.4749454058415221</v>
      </c>
      <c r="VD70" s="420">
        <v>3.2806867838405323</v>
      </c>
      <c r="VE70" s="420">
        <v>4.3867228313213236</v>
      </c>
      <c r="VF70" s="420">
        <v>5.9118107576461503</v>
      </c>
      <c r="VG70" s="420">
        <v>8.0233138963084603</v>
      </c>
      <c r="VH70" s="420">
        <v>10.957514062577776</v>
      </c>
      <c r="VI70" s="420">
        <v>15.048523298845536</v>
      </c>
      <c r="VJ70" s="420">
        <v>20.769465588490164</v>
      </c>
      <c r="VK70" s="420">
        <v>28.79117403005235</v>
      </c>
      <c r="VL70" s="420">
        <v>40.065901831865403</v>
      </c>
      <c r="VM70" s="420">
        <v>55.946768760453153</v>
      </c>
      <c r="VN70" s="420">
        <v>78.358277117619295</v>
      </c>
      <c r="VO70" s="420">
        <v>110.03983261524904</v>
      </c>
      <c r="VP70" s="420"/>
      <c r="VQ70" s="420">
        <v>-1.6993672228202377</v>
      </c>
      <c r="VR70" s="420">
        <v>-1.6993672228202377</v>
      </c>
      <c r="VS70" s="420">
        <v>-1.6993672228202377</v>
      </c>
      <c r="VT70" s="420">
        <v>-1.6993672228202377</v>
      </c>
      <c r="VU70" s="420">
        <v>-1.6993672228202377</v>
      </c>
      <c r="VV70" s="420">
        <v>-1.6993672228202377</v>
      </c>
      <c r="VW70" s="420">
        <v>-1.6993672228202377</v>
      </c>
      <c r="VX70" s="420">
        <v>-1.6606249490856642</v>
      </c>
      <c r="VY70" s="420">
        <v>-1.5970807121417483</v>
      </c>
      <c r="VZ70" s="420">
        <v>-1.5222177237176644</v>
      </c>
      <c r="WA70" s="420">
        <v>-1.4339002695322869</v>
      </c>
      <c r="WB70" s="420">
        <v>-1.3295756649019204</v>
      </c>
      <c r="WC70" s="420">
        <v>-1.2061911067330915</v>
      </c>
      <c r="WD70" s="420">
        <v>-1.0600937189084454</v>
      </c>
      <c r="WE70" s="420">
        <v>-0.88691036391442046</v>
      </c>
      <c r="WF70" s="420">
        <v>-0.68140309067256366</v>
      </c>
      <c r="WG70" s="420">
        <v>-0.43729524094936956</v>
      </c>
      <c r="WH70" s="420">
        <v>-0.55427578867942051</v>
      </c>
      <c r="WI70" s="420">
        <v>-1.0146346130281745</v>
      </c>
      <c r="WJ70" s="420">
        <v>-1.7093113769701631</v>
      </c>
      <c r="WK70" s="420">
        <v>-2.7440683279057501</v>
      </c>
      <c r="WL70" s="420">
        <v>-4.2706666889092855</v>
      </c>
      <c r="WM70" s="420">
        <v>-6.5066498599394365</v>
      </c>
      <c r="WN70" s="420">
        <v>-9.7636178057673355</v>
      </c>
      <c r="WO70" s="420">
        <v>-14.487640979815668</v>
      </c>
      <c r="WP70" s="420">
        <v>-21.317032461905008</v>
      </c>
      <c r="WQ70" s="420">
        <v>-31.16494432773214</v>
      </c>
      <c r="WR70" s="420">
        <v>-45.337470870483095</v>
      </c>
      <c r="WS70" s="420">
        <v>-65.702545687722747</v>
      </c>
      <c r="WT70" s="420">
        <v>-94.931511228533793</v>
      </c>
      <c r="WU70" s="420"/>
      <c r="WV70" s="420">
        <v>721.88148522388315</v>
      </c>
      <c r="WW70" s="420">
        <v>721.88148522388315</v>
      </c>
      <c r="WX70" s="420">
        <v>721.88148522388315</v>
      </c>
      <c r="WY70" s="420">
        <v>721.88148522388315</v>
      </c>
      <c r="WZ70" s="420">
        <v>721.88148522388315</v>
      </c>
      <c r="XA70" s="420">
        <v>721.88148522388315</v>
      </c>
      <c r="XB70" s="420">
        <v>721.88148522388315</v>
      </c>
      <c r="XC70" s="420">
        <v>797.80444152264033</v>
      </c>
      <c r="XD70" s="420">
        <v>922.33162744837216</v>
      </c>
      <c r="XE70" s="420">
        <v>1069.0400895653954</v>
      </c>
      <c r="XF70" s="420">
        <v>1242.1151718507745</v>
      </c>
      <c r="XG70" s="420">
        <v>1446.5593521924181</v>
      </c>
      <c r="XH70" s="420">
        <v>1688.3551869431756</v>
      </c>
      <c r="XI70" s="420">
        <v>1974.6611912620285</v>
      </c>
      <c r="XJ70" s="420">
        <v>2314.0473714063819</v>
      </c>
      <c r="XK70" s="420">
        <v>2716.7785025814351</v>
      </c>
      <c r="XL70" s="420">
        <v>3195.1549069631565</v>
      </c>
      <c r="XM70" s="420">
        <v>3763.9224896090027</v>
      </c>
      <c r="XN70" s="420">
        <v>4440.7662057727475</v>
      </c>
      <c r="XO70" s="420">
        <v>5246.9040468601097</v>
      </c>
      <c r="XP70" s="420">
        <v>6207.8021467355038</v>
      </c>
      <c r="XQ70" s="420">
        <v>7354.0358494180628</v>
      </c>
      <c r="XR70" s="420">
        <v>8722.3266931556846</v>
      </c>
      <c r="XS70" s="420">
        <v>10356.79143519056</v>
      </c>
      <c r="XT70" s="420">
        <v>12310.446684373028</v>
      </c>
      <c r="XU70" s="420">
        <v>14647.021688424516</v>
      </c>
      <c r="XV70" s="420">
        <v>17443.142656863118</v>
      </c>
      <c r="XW70" s="420">
        <v>20790.96507291156</v>
      </c>
      <c r="XX70" s="420">
        <v>24801.346221024105</v>
      </c>
      <c r="XY70" s="420">
        <v>29607.669189728604</v>
      </c>
      <c r="XZ70" s="420"/>
      <c r="YA70" s="420">
        <v>4.5120359193396897</v>
      </c>
      <c r="YB70" s="420">
        <v>4.5120359193396897</v>
      </c>
      <c r="YC70" s="420">
        <v>4.5120359193396897</v>
      </c>
      <c r="YD70" s="420">
        <v>4.5120359193396897</v>
      </c>
      <c r="YE70" s="420">
        <v>4.5120359193396897</v>
      </c>
      <c r="YF70" s="420">
        <v>4.5120359193396897</v>
      </c>
      <c r="YG70" s="420">
        <v>4.5120359193396897</v>
      </c>
      <c r="YH70" s="420">
        <v>4.5120359193396897</v>
      </c>
      <c r="YI70" s="420">
        <v>4.5120359193396897</v>
      </c>
      <c r="YJ70" s="420">
        <v>4.5120359193396897</v>
      </c>
      <c r="YK70" s="420">
        <v>4.5120359193396897</v>
      </c>
      <c r="YL70" s="420">
        <v>4.5120359193396897</v>
      </c>
      <c r="YM70" s="420">
        <v>4.5120359193396897</v>
      </c>
      <c r="YN70" s="420">
        <v>4.5120359193396897</v>
      </c>
      <c r="YO70" s="420">
        <v>4.5120359193396897</v>
      </c>
      <c r="YP70" s="420">
        <v>4.5120359193396897</v>
      </c>
      <c r="YQ70" s="420">
        <v>4.5120359193396897</v>
      </c>
      <c r="YR70" s="420">
        <v>5.4006241999981341</v>
      </c>
      <c r="YS70" s="420">
        <v>7.1588473812814861</v>
      </c>
      <c r="YT70" s="420">
        <v>9.5723491215608973</v>
      </c>
      <c r="YU70" s="420">
        <v>12.900271726477634</v>
      </c>
      <c r="YV70" s="420">
        <v>17.507821825205706</v>
      </c>
      <c r="YW70" s="420">
        <v>23.910594342203726</v>
      </c>
      <c r="YX70" s="420">
        <v>32.837661352108626</v>
      </c>
      <c r="YY70" s="420">
        <v>45.321435460144819</v>
      </c>
      <c r="YZ70" s="420">
        <v>62.825753992819585</v>
      </c>
      <c r="ZA70" s="420">
        <v>87.4285463094281</v>
      </c>
      <c r="ZB70" s="420">
        <v>122.08248010895731</v>
      </c>
      <c r="ZC70" s="420">
        <v>170.9870475012298</v>
      </c>
      <c r="ZD70" s="420">
        <v>240.11995641721708</v>
      </c>
      <c r="ZE70" s="420"/>
      <c r="ZF70" s="420">
        <v>717.36944930454342</v>
      </c>
      <c r="ZG70" s="420">
        <v>717.36944930454342</v>
      </c>
      <c r="ZH70" s="420">
        <v>717.36944930454342</v>
      </c>
      <c r="ZI70" s="420">
        <v>717.36944930454342</v>
      </c>
      <c r="ZJ70" s="420">
        <v>717.36944930454342</v>
      </c>
      <c r="ZK70" s="420">
        <v>717.36944930454342</v>
      </c>
      <c r="ZL70" s="420">
        <v>717.36944930454342</v>
      </c>
      <c r="ZM70" s="420">
        <v>793.29240560330061</v>
      </c>
      <c r="ZN70" s="420">
        <v>917.81959152903244</v>
      </c>
      <c r="ZO70" s="420">
        <v>1064.5280536460557</v>
      </c>
      <c r="ZP70" s="420">
        <v>1237.6031359314347</v>
      </c>
      <c r="ZQ70" s="420">
        <v>1442.0473162730784</v>
      </c>
      <c r="ZR70" s="420">
        <v>1683.8431510238358</v>
      </c>
      <c r="ZS70" s="420">
        <v>1970.1491553426888</v>
      </c>
      <c r="ZT70" s="420">
        <v>2309.5353354870422</v>
      </c>
      <c r="ZU70" s="420">
        <v>2712.2664666620954</v>
      </c>
      <c r="ZV70" s="420">
        <v>3190.6428710438167</v>
      </c>
      <c r="ZW70" s="420">
        <v>3758.5218654090045</v>
      </c>
      <c r="ZX70" s="420">
        <v>4433.6073583914658</v>
      </c>
      <c r="ZY70" s="420">
        <v>5237.3316977385484</v>
      </c>
      <c r="ZZ70" s="420">
        <v>6194.9018750090263</v>
      </c>
      <c r="AAA70" s="420">
        <v>7336.5280275928571</v>
      </c>
      <c r="AAB70" s="420">
        <v>8698.4160988134809</v>
      </c>
      <c r="AAC70" s="420">
        <v>10323.953773838452</v>
      </c>
      <c r="AAD70" s="420">
        <v>12265.125248912884</v>
      </c>
      <c r="AAE70" s="420">
        <v>14584.195934431697</v>
      </c>
      <c r="AAF70" s="420">
        <v>17355.71411055369</v>
      </c>
      <c r="AAG70" s="420">
        <v>20668.882592802602</v>
      </c>
      <c r="AAH70" s="420">
        <v>24630.359173522877</v>
      </c>
      <c r="AAI70" s="420">
        <v>29367.549233311387</v>
      </c>
      <c r="AAJ70" s="420"/>
      <c r="AAK70" s="420">
        <v>747.40628456862919</v>
      </c>
      <c r="AAL70" s="420">
        <v>747.40628456862919</v>
      </c>
      <c r="AAM70" s="420">
        <v>747.40628456862919</v>
      </c>
      <c r="AAN70" s="420">
        <v>747.40628456862919</v>
      </c>
      <c r="AAO70" s="420">
        <v>747.40628456862919</v>
      </c>
      <c r="AAP70" s="420">
        <v>747.40628456862919</v>
      </c>
      <c r="AAQ70" s="420">
        <v>747.40628456862919</v>
      </c>
      <c r="AAR70" s="420">
        <v>829.78013927351412</v>
      </c>
      <c r="AAS70" s="420">
        <v>964.88794882573961</v>
      </c>
      <c r="AAT70" s="420">
        <v>1124.0616972089097</v>
      </c>
      <c r="AAU70" s="420">
        <v>1311.8423419076091</v>
      </c>
      <c r="AAV70" s="420">
        <v>1533.6574032238861</v>
      </c>
      <c r="AAW70" s="420">
        <v>1795.9977536394999</v>
      </c>
      <c r="AAX70" s="420">
        <v>2106.6301413997139</v>
      </c>
      <c r="AAY70" s="420">
        <v>2474.8527351307553</v>
      </c>
      <c r="AAZ70" s="420">
        <v>2911.8024707812733</v>
      </c>
      <c r="ABA70" s="420">
        <v>3430.8247843187437</v>
      </c>
      <c r="ABB70" s="420">
        <v>4040.8659931567277</v>
      </c>
      <c r="ABC70" s="420">
        <v>4761.2641071368416</v>
      </c>
      <c r="ABD70" s="420">
        <v>5616.7412239416199</v>
      </c>
      <c r="ABE70" s="420">
        <v>6632.8704975396931</v>
      </c>
      <c r="ABF70" s="420">
        <v>7839.9265982112265</v>
      </c>
      <c r="ABG70" s="420">
        <v>9273.659017580585</v>
      </c>
      <c r="ABH70" s="420">
        <v>10976.146498679325</v>
      </c>
      <c r="ABI70" s="420">
        <v>12996.716289494383</v>
      </c>
      <c r="ABJ70" s="420">
        <v>15392.894385332409</v>
      </c>
      <c r="ABK70" s="420">
        <v>18231.325662871765</v>
      </c>
      <c r="ABL70" s="420">
        <v>21588.561168220287</v>
      </c>
      <c r="ABM70" s="420">
        <v>25551.547052371108</v>
      </c>
      <c r="ABN70" s="420">
        <v>30217.555970484198</v>
      </c>
      <c r="ABQ70" s="344"/>
      <c r="ABR70" s="344"/>
      <c r="ABS70" s="344"/>
      <c r="ABT70" s="344"/>
      <c r="ABU70" s="344"/>
      <c r="ABV70" s="344"/>
      <c r="ABW70" s="344"/>
      <c r="ABX70" s="344"/>
      <c r="ABY70" s="344"/>
      <c r="ABZ70" s="344"/>
      <c r="ACA70" s="344"/>
    </row>
    <row r="71" spans="4:755" hidden="1" outlineLevel="1" x14ac:dyDescent="0.25">
      <c r="D71" s="431" t="b">
        <v>1</v>
      </c>
      <c r="E71" s="416"/>
      <c r="F71" s="417">
        <v>501</v>
      </c>
      <c r="G71" s="417">
        <v>22005276</v>
      </c>
      <c r="H71" s="417" t="s">
        <v>1756</v>
      </c>
      <c r="I71" s="417" t="s">
        <v>1791</v>
      </c>
      <c r="J71" s="417">
        <v>11</v>
      </c>
      <c r="K71" s="417" t="s">
        <v>1792</v>
      </c>
      <c r="L71" s="417" t="s">
        <v>300</v>
      </c>
      <c r="M71" s="417" t="s">
        <v>253</v>
      </c>
      <c r="N71" s="417" t="s">
        <v>301</v>
      </c>
      <c r="O71" s="417" t="s">
        <v>1760</v>
      </c>
      <c r="P71" s="417" t="s">
        <v>1761</v>
      </c>
      <c r="Q71" s="417" t="s">
        <v>302</v>
      </c>
      <c r="R71" s="417" t="s">
        <v>298</v>
      </c>
      <c r="S71" s="418"/>
      <c r="T71" s="417">
        <v>0.57433674535164059</v>
      </c>
      <c r="U71" s="417">
        <v>2190</v>
      </c>
      <c r="V71" s="418"/>
      <c r="W71" s="419">
        <v>9.9</v>
      </c>
      <c r="X71" s="417">
        <v>8.8018665792934641E-3</v>
      </c>
      <c r="Y71" s="417">
        <v>6.3307850367012759E-3</v>
      </c>
      <c r="Z71" s="417">
        <v>2.4710815425921882E-3</v>
      </c>
      <c r="AA71" s="420">
        <v>51.892197956299761</v>
      </c>
      <c r="AB71" s="420">
        <v>2025.8512117444084</v>
      </c>
      <c r="AC71" s="420">
        <v>2077.7434097007081</v>
      </c>
      <c r="AD71" s="420">
        <v>60.926455166027509</v>
      </c>
      <c r="AE71" s="420">
        <v>3.5849346687423278</v>
      </c>
      <c r="AF71" s="420">
        <v>7025.3707888582785</v>
      </c>
      <c r="AG71" s="418"/>
      <c r="AH71" s="419">
        <v>13.794599771382265</v>
      </c>
      <c r="AI71" s="417">
        <v>2.1906452910007958E-2</v>
      </c>
      <c r="AJ71" s="417">
        <v>1.5756322030163254E-2</v>
      </c>
      <c r="AK71" s="417">
        <v>6.1501308798447042E-3</v>
      </c>
      <c r="AL71" s="420">
        <v>129.15146812163357</v>
      </c>
      <c r="AM71" s="420">
        <v>5042.0230496522408</v>
      </c>
      <c r="AN71" s="420">
        <v>5171.174517773874</v>
      </c>
      <c r="AO71" s="420">
        <v>151.63630453205849</v>
      </c>
      <c r="AP71" s="420">
        <v>8.9223350295958177</v>
      </c>
      <c r="AQ71" s="420">
        <v>17485.036040369392</v>
      </c>
      <c r="AR71" s="418"/>
      <c r="AS71" s="417">
        <v>5.1679359468684138E-3</v>
      </c>
      <c r="AT71" s="421">
        <v>4.0659390574111693E-6</v>
      </c>
      <c r="AU71" s="417">
        <v>5.1638700078110028E-3</v>
      </c>
      <c r="AV71" s="420">
        <v>28.425883974257854</v>
      </c>
      <c r="AW71" s="420">
        <v>1.3011004983715742</v>
      </c>
      <c r="AX71" s="420">
        <v>29.726984472629429</v>
      </c>
      <c r="AY71" s="420">
        <v>14.692869058112674</v>
      </c>
      <c r="AZ71" s="420">
        <v>2.0677318317326265</v>
      </c>
      <c r="BA71" s="420">
        <v>4.5120359193396897</v>
      </c>
      <c r="BB71" s="418"/>
      <c r="BC71" s="420">
        <v>9167.6255883937556</v>
      </c>
      <c r="BD71" s="420">
        <v>22816.769197704922</v>
      </c>
      <c r="BE71" s="420">
        <v>50.99962128181442</v>
      </c>
      <c r="BF71" s="420">
        <v>22765.769576423107</v>
      </c>
      <c r="BG71" s="420"/>
      <c r="BH71" s="422">
        <v>3.3174243752227668E-2</v>
      </c>
      <c r="BI71" s="420"/>
      <c r="BJ71" s="423">
        <v>10.233933382094852</v>
      </c>
      <c r="BK71" s="423">
        <v>10.57913055243994</v>
      </c>
      <c r="BL71" s="423">
        <v>10.935971445874209</v>
      </c>
      <c r="BM71" s="423">
        <v>11.304848812683653</v>
      </c>
      <c r="BN71" s="423">
        <v>11.686168650874608</v>
      </c>
      <c r="BO71" s="423">
        <v>12.080350653027882</v>
      </c>
      <c r="BP71" s="423">
        <v>12.487828668225594</v>
      </c>
      <c r="BQ71" s="423">
        <v>12.909051179559093</v>
      </c>
      <c r="BR71" s="423">
        <v>13.344481797743509</v>
      </c>
      <c r="BS71" s="423">
        <v>13.794599771382265</v>
      </c>
      <c r="BT71" s="423">
        <v>14.25990051444313</v>
      </c>
      <c r="BU71" s="423">
        <v>14.740896151526377</v>
      </c>
      <c r="BV71" s="423">
        <v>15.238116081525186</v>
      </c>
      <c r="BW71" s="423">
        <v>15.752107560298688</v>
      </c>
      <c r="BX71" s="423">
        <v>16.283436302998933</v>
      </c>
      <c r="BY71" s="423">
        <v>16.832687106714747</v>
      </c>
      <c r="BZ71" s="423">
        <v>17.400464494117745</v>
      </c>
      <c r="CA71" s="423">
        <v>17.987393378818972</v>
      </c>
      <c r="CB71" s="423">
        <v>18.594119753168425</v>
      </c>
      <c r="CC71" s="423">
        <v>19.22131139925451</v>
      </c>
      <c r="CD71" s="423">
        <v>19.869658623885961</v>
      </c>
      <c r="CE71" s="423">
        <v>20.539875018365198</v>
      </c>
      <c r="CF71" s="423">
        <v>21.232698243889264</v>
      </c>
      <c r="CG71" s="423">
        <v>21.948890843442939</v>
      </c>
      <c r="CH71" s="423">
        <v>22.689241081077451</v>
      </c>
      <c r="CI71" s="423">
        <v>23.45456380949863</v>
      </c>
      <c r="CJ71" s="423">
        <v>24.245701366919381</v>
      </c>
      <c r="CK71" s="423">
        <v>25.063524504163539</v>
      </c>
      <c r="CL71" s="423">
        <v>25.908933343041575</v>
      </c>
      <c r="CM71" s="423">
        <v>26.782858367052885</v>
      </c>
      <c r="CN71" s="420"/>
      <c r="CO71" s="417">
        <v>9.6291576856485112E-3</v>
      </c>
      <c r="CP71" s="417">
        <v>1.0537659304862524E-2</v>
      </c>
      <c r="CQ71" s="417">
        <v>1.1535530373555246E-2</v>
      </c>
      <c r="CR71" s="417">
        <v>1.2631761299074154E-2</v>
      </c>
      <c r="CS71" s="417">
        <v>1.3836259469555547E-2</v>
      </c>
      <c r="CT71" s="417">
        <v>1.5159943610395354E-2</v>
      </c>
      <c r="CU71" s="417">
        <v>1.6614847905912264E-2</v>
      </c>
      <c r="CV71" s="417">
        <v>1.8214236900655448E-2</v>
      </c>
      <c r="CW71" s="417">
        <v>1.9972732300458148E-2</v>
      </c>
      <c r="CX71" s="417">
        <v>2.1906452910007958E-2</v>
      </c>
      <c r="CY71" s="417">
        <v>2.4033169072545338E-2</v>
      </c>
      <c r="CZ71" s="417">
        <v>2.6372473119586015E-2</v>
      </c>
      <c r="DA71" s="417">
        <v>2.8945967495693101E-2</v>
      </c>
      <c r="DB71" s="417">
        <v>3.1777472396852871E-2</v>
      </c>
      <c r="DC71" s="417">
        <v>3.4893254952645718E-2</v>
      </c>
      <c r="DD71" s="417">
        <v>3.8322282194044391E-2</v>
      </c>
      <c r="DE71" s="417">
        <v>4.2096500282402138E-2</v>
      </c>
      <c r="DF71" s="417">
        <v>4.6251142733325389E-2</v>
      </c>
      <c r="DG71" s="417">
        <v>5.0825070654204239E-2</v>
      </c>
      <c r="DH71" s="417">
        <v>5.586114832901775E-2</v>
      </c>
      <c r="DI71" s="417">
        <v>6.1406657831750103E-2</v>
      </c>
      <c r="DJ71" s="417">
        <v>6.7513756733780128E-2</v>
      </c>
      <c r="DK71" s="417">
        <v>7.4239983394738349E-2</v>
      </c>
      <c r="DL71" s="417">
        <v>8.1648814794752431E-2</v>
      </c>
      <c r="DM71" s="417">
        <v>8.981028238335019E-2</v>
      </c>
      <c r="DN71" s="417">
        <v>9.8801651991677217E-2</v>
      </c>
      <c r="DO71" s="417">
        <v>0.10870817448575759</v>
      </c>
      <c r="DP71" s="417">
        <v>0.11962391453551899</v>
      </c>
      <c r="DQ71" s="417">
        <v>0.13165266564411321</v>
      </c>
      <c r="DR71" s="417">
        <v>0.1449089604322939</v>
      </c>
      <c r="DS71" s="424"/>
      <c r="DT71" s="425">
        <v>6.9258181594970374E-3</v>
      </c>
      <c r="DU71" s="425">
        <v>7.5792623357890838E-3</v>
      </c>
      <c r="DV71" s="425">
        <v>8.2969859201363662E-3</v>
      </c>
      <c r="DW71" s="425">
        <v>9.0854553064334456E-3</v>
      </c>
      <c r="DX71" s="425">
        <v>9.9517964314348607E-3</v>
      </c>
      <c r="DY71" s="425">
        <v>1.0903862641102442E-2</v>
      </c>
      <c r="DZ71" s="425">
        <v>1.1950309580614009E-2</v>
      </c>
      <c r="EA71" s="425">
        <v>1.3100677837684026E-2</v>
      </c>
      <c r="EB71" s="425">
        <v>1.436548414483356E-2</v>
      </c>
      <c r="EC71" s="425">
        <v>1.5756322030163254E-2</v>
      </c>
      <c r="ED71" s="425">
        <v>1.7285972898852451E-2</v>
      </c>
      <c r="EE71" s="425">
        <v>1.8968528629944723E-2</v>
      </c>
      <c r="EF71" s="425">
        <v>2.0819526885998866E-2</v>
      </c>
      <c r="EG71" s="425">
        <v>2.2856100457993207E-2</v>
      </c>
      <c r="EH71" s="425">
        <v>2.5097142105708261E-2</v>
      </c>
      <c r="EI71" s="425">
        <v>2.7563486506037727E-2</v>
      </c>
      <c r="EJ71" s="425">
        <v>3.0278111089785956E-2</v>
      </c>
      <c r="EK71" s="425">
        <v>3.3266357733177036E-2</v>
      </c>
      <c r="EL71" s="425">
        <v>3.6556177475340727E-2</v>
      </c>
      <c r="EM71" s="425">
        <v>4.017840065949773E-2</v>
      </c>
      <c r="EN71" s="425">
        <v>4.4167035145661566E-2</v>
      </c>
      <c r="EO71" s="425">
        <v>4.8559595518887604E-2</v>
      </c>
      <c r="EP71" s="425">
        <v>5.3397466522162158E-2</v>
      </c>
      <c r="EQ71" s="425">
        <v>5.8726304279938933E-2</v>
      </c>
      <c r="ER71" s="425">
        <v>6.4596479250435268E-2</v>
      </c>
      <c r="ES71" s="425">
        <v>7.1063565255778532E-2</v>
      </c>
      <c r="ET71" s="425">
        <v>7.8188879392987645E-2</v>
      </c>
      <c r="EU71" s="425">
        <v>8.6040078130096523E-2</v>
      </c>
      <c r="EV71" s="425">
        <v>9.4691815445411179E-2</v>
      </c>
      <c r="EW71" s="425">
        <v>0.10422646947942521</v>
      </c>
      <c r="EX71" s="420"/>
      <c r="EY71" s="420">
        <v>10029.294536377287</v>
      </c>
      <c r="EZ71" s="420">
        <v>10975.548676493103</v>
      </c>
      <c r="FA71" s="420">
        <v>12014.885987602362</v>
      </c>
      <c r="FB71" s="420">
        <v>13156.670470818468</v>
      </c>
      <c r="FC71" s="420">
        <v>14411.22121291399</v>
      </c>
      <c r="FD71" s="420">
        <v>15789.910663747325</v>
      </c>
      <c r="FE71" s="420">
        <v>17305.273084670927</v>
      </c>
      <c r="FF71" s="420">
        <v>18971.124224529911</v>
      </c>
      <c r="FG71" s="420">
        <v>20802.693389896445</v>
      </c>
      <c r="FH71" s="420">
        <v>22816.769197704925</v>
      </c>
      <c r="FI71" s="420">
        <v>25031.860432647693</v>
      </c>
      <c r="FJ71" s="420">
        <v>27468.373579885661</v>
      </c>
      <c r="FK71" s="420">
        <v>30148.808767291139</v>
      </c>
      <c r="FL71" s="420">
        <v>33097.976032175917</v>
      </c>
      <c r="FM71" s="420">
        <v>36343.234027060207</v>
      </c>
      <c r="FN71" s="420">
        <v>39914.753499475199</v>
      </c>
      <c r="FO71" s="420">
        <v>43845.808124229996</v>
      </c>
      <c r="FP71" s="420">
        <v>48173.095535438377</v>
      </c>
      <c r="FQ71" s="420">
        <v>52937.091702520032</v>
      </c>
      <c r="FR71" s="420">
        <v>58182.442122324181</v>
      </c>
      <c r="FS71" s="420">
        <v>63958.393661686299</v>
      </c>
      <c r="FT71" s="420">
        <v>70319.271284713948</v>
      </c>
      <c r="FU71" s="420">
        <v>77325.004340859217</v>
      </c>
      <c r="FV71" s="420">
        <v>85041.707577721681</v>
      </c>
      <c r="FW71" s="420">
        <v>93542.322581372457</v>
      </c>
      <c r="FX71" s="420">
        <v>102907.32594212798</v>
      </c>
      <c r="FY71" s="420">
        <v>113225.51110098766</v>
      </c>
      <c r="FZ71" s="420">
        <v>124594.85155791593</v>
      </c>
      <c r="GA71" s="420">
        <v>137123.45392494058</v>
      </c>
      <c r="GB71" s="420">
        <v>150930.61019260227</v>
      </c>
      <c r="GC71" s="420"/>
      <c r="GD71" s="420">
        <v>36.798978760334158</v>
      </c>
      <c r="GE71" s="420">
        <v>36.798978760334158</v>
      </c>
      <c r="GF71" s="420">
        <v>36.798978760334158</v>
      </c>
      <c r="GG71" s="420">
        <v>36.798978760334158</v>
      </c>
      <c r="GH71" s="420">
        <v>36.798978760334158</v>
      </c>
      <c r="GI71" s="420">
        <v>36.798978760334158</v>
      </c>
      <c r="GJ71" s="420">
        <v>36.798978760334158</v>
      </c>
      <c r="GK71" s="420">
        <v>36.798978760334158</v>
      </c>
      <c r="GL71" s="420">
        <v>36.798978760334158</v>
      </c>
      <c r="GM71" s="420">
        <v>36.798978760334158</v>
      </c>
      <c r="GN71" s="420">
        <v>36.798978760334158</v>
      </c>
      <c r="GO71" s="420">
        <v>36.798978760334158</v>
      </c>
      <c r="GP71" s="420">
        <v>36.798978760334158</v>
      </c>
      <c r="GQ71" s="420">
        <v>36.798978760334158</v>
      </c>
      <c r="GR71" s="420">
        <v>36.798978760334158</v>
      </c>
      <c r="GS71" s="420">
        <v>36.798978760334158</v>
      </c>
      <c r="GT71" s="420">
        <v>36.798978760334158</v>
      </c>
      <c r="GU71" s="420">
        <v>44.046071170763661</v>
      </c>
      <c r="GV71" s="420">
        <v>58.385677206843674</v>
      </c>
      <c r="GW71" s="420">
        <v>78.069562899750366</v>
      </c>
      <c r="GX71" s="420">
        <v>105.21122476672612</v>
      </c>
      <c r="GY71" s="420">
        <v>142.78919206382221</v>
      </c>
      <c r="GZ71" s="420">
        <v>195.00852144689648</v>
      </c>
      <c r="HA71" s="420">
        <v>267.81533308629616</v>
      </c>
      <c r="HB71" s="420">
        <v>369.62971277271987</v>
      </c>
      <c r="HC71" s="420">
        <v>512.39033290366274</v>
      </c>
      <c r="HD71" s="420">
        <v>713.0442390534796</v>
      </c>
      <c r="HE71" s="420">
        <v>995.67261272953067</v>
      </c>
      <c r="HF71" s="420">
        <v>1394.5254075483565</v>
      </c>
      <c r="HG71" s="420">
        <v>1958.3552378773302</v>
      </c>
      <c r="HH71" s="420"/>
      <c r="HI71" s="420">
        <v>56.76956725879019</v>
      </c>
      <c r="HJ71" s="420">
        <v>62.125720461427882</v>
      </c>
      <c r="HK71" s="420">
        <v>68.008759310628861</v>
      </c>
      <c r="HL71" s="420">
        <v>74.471687563446253</v>
      </c>
      <c r="HM71" s="420">
        <v>81.572915119844694</v>
      </c>
      <c r="HN71" s="420">
        <v>89.376814309780798</v>
      </c>
      <c r="HO71" s="420">
        <v>97.954333751855174</v>
      </c>
      <c r="HP71" s="420">
        <v>107.3836757643312</v>
      </c>
      <c r="HQ71" s="420">
        <v>117.75104393217828</v>
      </c>
      <c r="HR71" s="420">
        <v>129.15146812163357</v>
      </c>
      <c r="HS71" s="420">
        <v>141.68971499336823</v>
      </c>
      <c r="HT71" s="420">
        <v>155.48129290419269</v>
      </c>
      <c r="HU71" s="420">
        <v>170.65356101361147</v>
      </c>
      <c r="HV71" s="420">
        <v>187.34695343458708</v>
      </c>
      <c r="HW71" s="420">
        <v>205.71633039769102</v>
      </c>
      <c r="HX71" s="420">
        <v>225.93246964556494</v>
      </c>
      <c r="HY71" s="420">
        <v>248.18371265259407</v>
      </c>
      <c r="HZ71" s="420">
        <v>272.67778178653703</v>
      </c>
      <c r="IA71" s="420">
        <v>299.64378620956074</v>
      </c>
      <c r="IB71" s="420">
        <v>329.33443617232138</v>
      </c>
      <c r="IC71" s="420">
        <v>362.02848740473945</v>
      </c>
      <c r="ID71" s="420">
        <v>398.03343957117892</v>
      </c>
      <c r="IE71" s="420">
        <v>437.68851525825016</v>
      </c>
      <c r="IF71" s="420">
        <v>481.36794872510484</v>
      </c>
      <c r="IG71" s="420">
        <v>529.48461669616552</v>
      </c>
      <c r="IH71" s="420">
        <v>582.49404684490298</v>
      </c>
      <c r="II71" s="420">
        <v>640.89884333781004</v>
      </c>
      <c r="IJ71" s="420">
        <v>705.25357291690761</v>
      </c>
      <c r="IK71" s="420">
        <v>776.17015953759892</v>
      </c>
      <c r="IL71" s="420">
        <v>854.32384059130038</v>
      </c>
      <c r="IM71" s="420"/>
      <c r="IN71" s="420">
        <v>14.212941987128927</v>
      </c>
      <c r="IO71" s="420">
        <v>14.212941987128927</v>
      </c>
      <c r="IP71" s="420">
        <v>14.212941987128927</v>
      </c>
      <c r="IQ71" s="420">
        <v>14.212941987128927</v>
      </c>
      <c r="IR71" s="420">
        <v>14.212941987128927</v>
      </c>
      <c r="IS71" s="420">
        <v>14.212941987128927</v>
      </c>
      <c r="IT71" s="420">
        <v>14.212941987128927</v>
      </c>
      <c r="IU71" s="420">
        <v>14.212941987128927</v>
      </c>
      <c r="IV71" s="420">
        <v>14.212941987128927</v>
      </c>
      <c r="IW71" s="420">
        <v>14.212941987128927</v>
      </c>
      <c r="IX71" s="420">
        <v>14.212941987128927</v>
      </c>
      <c r="IY71" s="420">
        <v>14.212941987128927</v>
      </c>
      <c r="IZ71" s="420">
        <v>14.212941987128927</v>
      </c>
      <c r="JA71" s="420">
        <v>14.212941987128927</v>
      </c>
      <c r="JB71" s="420">
        <v>14.212941987128927</v>
      </c>
      <c r="JC71" s="420">
        <v>14.212941987128927</v>
      </c>
      <c r="JD71" s="420">
        <v>14.212941987128927</v>
      </c>
      <c r="JE71" s="420">
        <v>17.012000751113533</v>
      </c>
      <c r="JF71" s="420">
        <v>22.550415010825947</v>
      </c>
      <c r="JG71" s="420">
        <v>30.152960919956481</v>
      </c>
      <c r="JH71" s="420">
        <v>40.635938397728552</v>
      </c>
      <c r="JI71" s="420">
        <v>55.14975066046334</v>
      </c>
      <c r="JJ71" s="420">
        <v>75.318525015919704</v>
      </c>
      <c r="JK71" s="420">
        <v>103.43884315947719</v>
      </c>
      <c r="JL71" s="420">
        <v>142.76281139683698</v>
      </c>
      <c r="JM71" s="420">
        <v>197.90152666343465</v>
      </c>
      <c r="JN71" s="420">
        <v>275.40047972330115</v>
      </c>
      <c r="JO71" s="420">
        <v>384.56059270187745</v>
      </c>
      <c r="JP71" s="420">
        <v>538.61029258851443</v>
      </c>
      <c r="JQ71" s="420">
        <v>756.37939757564641</v>
      </c>
      <c r="JR71" s="420"/>
      <c r="JS71" s="420">
        <v>42.556625271661261</v>
      </c>
      <c r="JT71" s="420">
        <v>47.912778474298953</v>
      </c>
      <c r="JU71" s="420">
        <v>53.795817323499932</v>
      </c>
      <c r="JV71" s="420">
        <v>60.258745576317324</v>
      </c>
      <c r="JW71" s="420">
        <v>67.359973132715766</v>
      </c>
      <c r="JX71" s="420">
        <v>75.163872322651869</v>
      </c>
      <c r="JY71" s="420">
        <v>83.741391764726245</v>
      </c>
      <c r="JZ71" s="420">
        <v>93.170733777202273</v>
      </c>
      <c r="KA71" s="420">
        <v>103.53810194504935</v>
      </c>
      <c r="KB71" s="420">
        <v>114.93852613450464</v>
      </c>
      <c r="KC71" s="420">
        <v>127.4767730062393</v>
      </c>
      <c r="KD71" s="420">
        <v>141.26835091706377</v>
      </c>
      <c r="KE71" s="420">
        <v>156.44061902648255</v>
      </c>
      <c r="KF71" s="420">
        <v>173.13401144745816</v>
      </c>
      <c r="KG71" s="420">
        <v>191.50338841056211</v>
      </c>
      <c r="KH71" s="420">
        <v>211.71952765843602</v>
      </c>
      <c r="KI71" s="420">
        <v>233.97077066546515</v>
      </c>
      <c r="KJ71" s="420">
        <v>255.66578103542349</v>
      </c>
      <c r="KK71" s="420">
        <v>277.09337119873481</v>
      </c>
      <c r="KL71" s="420">
        <v>299.18147525236492</v>
      </c>
      <c r="KM71" s="420">
        <v>321.39254900701087</v>
      </c>
      <c r="KN71" s="420">
        <v>342.88368891071559</v>
      </c>
      <c r="KO71" s="420">
        <v>362.36999024233046</v>
      </c>
      <c r="KP71" s="420">
        <v>377.92910556562765</v>
      </c>
      <c r="KQ71" s="420">
        <v>386.72180529932854</v>
      </c>
      <c r="KR71" s="420">
        <v>384.59252018146833</v>
      </c>
      <c r="KS71" s="420">
        <v>365.49836361450889</v>
      </c>
      <c r="KT71" s="420">
        <v>320.69298021503016</v>
      </c>
      <c r="KU71" s="420">
        <v>237.55986694908449</v>
      </c>
      <c r="KV71" s="420">
        <v>97.944443015653974</v>
      </c>
      <c r="KW71" s="420"/>
      <c r="KX71" s="420">
        <v>2216.2618110390517</v>
      </c>
      <c r="KY71" s="420">
        <v>2425.3639474525066</v>
      </c>
      <c r="KZ71" s="420">
        <v>2655.0354944436372</v>
      </c>
      <c r="LA71" s="420">
        <v>2907.3456980587025</v>
      </c>
      <c r="LB71" s="420">
        <v>3184.5748580591553</v>
      </c>
      <c r="LC71" s="420">
        <v>3489.2360451527816</v>
      </c>
      <c r="LD71" s="420">
        <v>3824.099065796483</v>
      </c>
      <c r="LE71" s="420">
        <v>4192.2169080588883</v>
      </c>
      <c r="LF71" s="420">
        <v>4596.9549263467388</v>
      </c>
      <c r="LG71" s="420">
        <v>5042.0230496522408</v>
      </c>
      <c r="LH71" s="420">
        <v>5531.5113276327847</v>
      </c>
      <c r="LI71" s="420">
        <v>6069.9291615823113</v>
      </c>
      <c r="LJ71" s="420">
        <v>6662.2486035196371</v>
      </c>
      <c r="LK71" s="420">
        <v>7313.9521465578264</v>
      </c>
      <c r="LL71" s="420">
        <v>8031.0854738266435</v>
      </c>
      <c r="LM71" s="420">
        <v>8820.315681932072</v>
      </c>
      <c r="LN71" s="420">
        <v>9688.9955487315056</v>
      </c>
      <c r="LO71" s="420">
        <v>10645.234474616651</v>
      </c>
      <c r="LP71" s="420">
        <v>11697.976792109033</v>
      </c>
      <c r="LQ71" s="420">
        <v>12857.088211039274</v>
      </c>
      <c r="LR71" s="420">
        <v>14133.451246611701</v>
      </c>
      <c r="LS71" s="420">
        <v>15539.070566044033</v>
      </c>
      <c r="LT71" s="420">
        <v>17087.189287091889</v>
      </c>
      <c r="LU71" s="420">
        <v>18792.41736958046</v>
      </c>
      <c r="LV71" s="420">
        <v>20670.873360139285</v>
      </c>
      <c r="LW71" s="420">
        <v>22740.34088184913</v>
      </c>
      <c r="LX71" s="420">
        <v>25020.441405756046</v>
      </c>
      <c r="LY71" s="420">
        <v>27532.825001630888</v>
      </c>
      <c r="LZ71" s="420">
        <v>30301.380942531578</v>
      </c>
      <c r="MA71" s="420">
        <v>33352.470233416068</v>
      </c>
      <c r="MB71" s="420"/>
      <c r="MC71" s="426">
        <v>1.3011004983715742</v>
      </c>
      <c r="MD71" s="426">
        <v>1.3011004983715742</v>
      </c>
      <c r="ME71" s="426">
        <v>1.3011004983715742</v>
      </c>
      <c r="MF71" s="426">
        <v>1.3011004983715742</v>
      </c>
      <c r="MG71" s="426">
        <v>1.3011004983715742</v>
      </c>
      <c r="MH71" s="426">
        <v>1.3011004983715742</v>
      </c>
      <c r="MI71" s="426">
        <v>1.3011004983715742</v>
      </c>
      <c r="MJ71" s="426">
        <v>1.3011004983715742</v>
      </c>
      <c r="MK71" s="426">
        <v>1.3011004983715742</v>
      </c>
      <c r="ML71" s="426">
        <v>1.3011004983715742</v>
      </c>
      <c r="MM71" s="426">
        <v>1.3011004983715742</v>
      </c>
      <c r="MN71" s="426">
        <v>1.3011004983715742</v>
      </c>
      <c r="MO71" s="426">
        <v>1.3011004983715742</v>
      </c>
      <c r="MP71" s="426">
        <v>1.3011004983715742</v>
      </c>
      <c r="MQ71" s="426">
        <v>1.3011004983715742</v>
      </c>
      <c r="MR71" s="426">
        <v>1.3011004983715742</v>
      </c>
      <c r="MS71" s="426">
        <v>1.3011004983715742</v>
      </c>
      <c r="MT71" s="426">
        <v>1.5573357490388688</v>
      </c>
      <c r="MU71" s="426">
        <v>2.0643408124540121</v>
      </c>
      <c r="MV71" s="426">
        <v>2.7603034273876617</v>
      </c>
      <c r="MW71" s="426">
        <v>3.719950433130661</v>
      </c>
      <c r="MX71" s="426">
        <v>5.0485936081620348</v>
      </c>
      <c r="MY71" s="426">
        <v>6.8949110271166889</v>
      </c>
      <c r="MZ71" s="426">
        <v>9.4691395002985903</v>
      </c>
      <c r="NA71" s="426">
        <v>13.068987773647677</v>
      </c>
      <c r="NB71" s="426">
        <v>18.1165711647504</v>
      </c>
      <c r="NC71" s="426">
        <v>25.211085906369799</v>
      </c>
      <c r="ND71" s="426">
        <v>35.203969682813984</v>
      </c>
      <c r="NE71" s="426">
        <v>49.30619717927501</v>
      </c>
      <c r="NF71" s="426">
        <v>69.241513265506697</v>
      </c>
      <c r="NG71" s="420"/>
      <c r="NH71" s="420">
        <v>2214.9607105406803</v>
      </c>
      <c r="NI71" s="420">
        <v>2424.0628469541352</v>
      </c>
      <c r="NJ71" s="420">
        <v>2653.7343939452658</v>
      </c>
      <c r="NK71" s="420">
        <v>2906.0445975603311</v>
      </c>
      <c r="NL71" s="420">
        <v>3183.2737575607839</v>
      </c>
      <c r="NM71" s="420">
        <v>3487.9349446544102</v>
      </c>
      <c r="NN71" s="420">
        <v>3822.7979652981116</v>
      </c>
      <c r="NO71" s="420">
        <v>4190.9158075605164</v>
      </c>
      <c r="NP71" s="420">
        <v>4595.653825848367</v>
      </c>
      <c r="NQ71" s="420">
        <v>5040.721949153869</v>
      </c>
      <c r="NR71" s="420">
        <v>5530.2102271344129</v>
      </c>
      <c r="NS71" s="420">
        <v>6068.6280610839394</v>
      </c>
      <c r="NT71" s="420">
        <v>6660.9475030212652</v>
      </c>
      <c r="NU71" s="420">
        <v>7312.6510460594545</v>
      </c>
      <c r="NV71" s="420">
        <v>8029.7843733282716</v>
      </c>
      <c r="NW71" s="420">
        <v>8819.0145814337011</v>
      </c>
      <c r="NX71" s="420">
        <v>9687.6944482331346</v>
      </c>
      <c r="NY71" s="420">
        <v>10643.677138867612</v>
      </c>
      <c r="NZ71" s="420">
        <v>11695.912451296579</v>
      </c>
      <c r="OA71" s="420">
        <v>12854.327907611887</v>
      </c>
      <c r="OB71" s="420">
        <v>14129.73129617857</v>
      </c>
      <c r="OC71" s="420">
        <v>15534.02197243587</v>
      </c>
      <c r="OD71" s="420">
        <v>17080.294376064772</v>
      </c>
      <c r="OE71" s="420">
        <v>18782.948230080161</v>
      </c>
      <c r="OF71" s="420">
        <v>20657.804372365637</v>
      </c>
      <c r="OG71" s="420">
        <v>22722.224310684378</v>
      </c>
      <c r="OH71" s="420">
        <v>24995.230319849677</v>
      </c>
      <c r="OI71" s="420">
        <v>27497.621031948074</v>
      </c>
      <c r="OJ71" s="420">
        <v>30252.074745352304</v>
      </c>
      <c r="OK71" s="420">
        <v>33283.228720150561</v>
      </c>
      <c r="OL71" s="420"/>
      <c r="OM71" s="420">
        <v>2257.5173358123416</v>
      </c>
      <c r="ON71" s="420">
        <v>2471.9756254284343</v>
      </c>
      <c r="OO71" s="420">
        <v>2707.5302112687659</v>
      </c>
      <c r="OP71" s="420">
        <v>2966.3033431366484</v>
      </c>
      <c r="OQ71" s="420">
        <v>3250.6337306934997</v>
      </c>
      <c r="OR71" s="420">
        <v>3563.0988169770621</v>
      </c>
      <c r="OS71" s="420">
        <v>3906.539357062838</v>
      </c>
      <c r="OT71" s="420">
        <v>4284.0865413377187</v>
      </c>
      <c r="OU71" s="420">
        <v>4699.1919277934167</v>
      </c>
      <c r="OV71" s="420">
        <v>5155.6604752883741</v>
      </c>
      <c r="OW71" s="420">
        <v>5657.6870001406523</v>
      </c>
      <c r="OX71" s="420">
        <v>6209.8964120010032</v>
      </c>
      <c r="OY71" s="420">
        <v>6817.3881220477479</v>
      </c>
      <c r="OZ71" s="420">
        <v>7485.7850575069124</v>
      </c>
      <c r="PA71" s="420">
        <v>8221.2877617388331</v>
      </c>
      <c r="PB71" s="420">
        <v>9030.7341090921364</v>
      </c>
      <c r="PC71" s="420">
        <v>9921.6652188985991</v>
      </c>
      <c r="PD71" s="420">
        <v>10899.342919903034</v>
      </c>
      <c r="PE71" s="420">
        <v>11973.005822495314</v>
      </c>
      <c r="PF71" s="420">
        <v>13153.509382864251</v>
      </c>
      <c r="PG71" s="420">
        <v>14451.123845185581</v>
      </c>
      <c r="PH71" s="420">
        <v>15876.905661346585</v>
      </c>
      <c r="PI71" s="420">
        <v>17442.664366307101</v>
      </c>
      <c r="PJ71" s="420">
        <v>19160.87733564579</v>
      </c>
      <c r="PK71" s="420">
        <v>21044.526177664968</v>
      </c>
      <c r="PL71" s="420">
        <v>23106.816830865846</v>
      </c>
      <c r="PM71" s="420">
        <v>25360.728683464185</v>
      </c>
      <c r="PN71" s="420">
        <v>27818.314012163104</v>
      </c>
      <c r="PO71" s="420">
        <v>30489.634612301386</v>
      </c>
      <c r="PP71" s="420">
        <v>33381.173163166211</v>
      </c>
      <c r="PQ71" s="420"/>
      <c r="PR71" s="420">
        <v>66.652958067033808</v>
      </c>
      <c r="PS71" s="420">
        <v>72.941599535597049</v>
      </c>
      <c r="PT71" s="420">
        <v>79.848855670472886</v>
      </c>
      <c r="PU71" s="420">
        <v>87.43695800462595</v>
      </c>
      <c r="PV71" s="420">
        <v>95.774485405238551</v>
      </c>
      <c r="PW71" s="420">
        <v>104.9370172085022</v>
      </c>
      <c r="PX71" s="420">
        <v>115.0078539489958</v>
      </c>
      <c r="PY71" s="420">
        <v>126.07881270568708</v>
      </c>
      <c r="PZ71" s="420">
        <v>138.25110481788423</v>
      </c>
      <c r="QA71" s="420">
        <v>151.63630453205849</v>
      </c>
      <c r="QB71" s="420">
        <v>166.35741803229314</v>
      </c>
      <c r="QC71" s="420">
        <v>182.5500632919956</v>
      </c>
      <c r="QD71" s="420">
        <v>200.36377227217616</v>
      </c>
      <c r="QE71" s="420">
        <v>219.96342819274454</v>
      </c>
      <c r="QF71" s="420">
        <v>241.53085192979464</v>
      </c>
      <c r="QG71" s="420">
        <v>265.26655305683124</v>
      </c>
      <c r="QH71" s="420">
        <v>291.39166266575165</v>
      </c>
      <c r="QI71" s="420">
        <v>320.15006689020817</v>
      </c>
      <c r="QJ71" s="420">
        <v>351.81076202726609</v>
      </c>
      <c r="QK71" s="420">
        <v>386.67045433264298</v>
      </c>
      <c r="QL71" s="420">
        <v>425.05642997170156</v>
      </c>
      <c r="QM71" s="420">
        <v>467.32972326659939</v>
      </c>
      <c r="QN71" s="420">
        <v>513.88861431585497</v>
      </c>
      <c r="QO71" s="420">
        <v>565.17249030501512</v>
      </c>
      <c r="QP71" s="420">
        <v>621.66610840818805</v>
      </c>
      <c r="QQ71" s="420">
        <v>683.90430213537491</v>
      </c>
      <c r="QR71" s="420">
        <v>752.47717734876824</v>
      </c>
      <c r="QS71" s="420">
        <v>828.03584899579755</v>
      </c>
      <c r="QT71" s="420">
        <v>911.29877493529864</v>
      </c>
      <c r="QU71" s="420">
        <v>1003.0587491184742</v>
      </c>
      <c r="QV71" s="424"/>
      <c r="QW71" s="420">
        <v>14.692869058112674</v>
      </c>
      <c r="QX71" s="420">
        <v>14.692869058112674</v>
      </c>
      <c r="QY71" s="420">
        <v>14.692869058112674</v>
      </c>
      <c r="QZ71" s="420">
        <v>14.692869058112674</v>
      </c>
      <c r="RA71" s="420">
        <v>14.692869058112674</v>
      </c>
      <c r="RB71" s="420">
        <v>14.692869058112674</v>
      </c>
      <c r="RC71" s="420">
        <v>14.692869058112674</v>
      </c>
      <c r="RD71" s="420">
        <v>14.692869058112674</v>
      </c>
      <c r="RE71" s="420">
        <v>14.692869058112674</v>
      </c>
      <c r="RF71" s="420">
        <v>14.692869058112674</v>
      </c>
      <c r="RG71" s="420">
        <v>14.692869058112674</v>
      </c>
      <c r="RH71" s="420">
        <v>14.692869058112674</v>
      </c>
      <c r="RI71" s="420">
        <v>14.692869058112674</v>
      </c>
      <c r="RJ71" s="420">
        <v>14.692869058112674</v>
      </c>
      <c r="RK71" s="420">
        <v>14.692869058112674</v>
      </c>
      <c r="RL71" s="420">
        <v>14.692869058112674</v>
      </c>
      <c r="RM71" s="420">
        <v>14.692869058112674</v>
      </c>
      <c r="RN71" s="420">
        <v>17.586443375268967</v>
      </c>
      <c r="RO71" s="420">
        <v>23.311872746698956</v>
      </c>
      <c r="RP71" s="420">
        <v>31.171133106186968</v>
      </c>
      <c r="RQ71" s="420">
        <v>42.008088295304923</v>
      </c>
      <c r="RR71" s="420">
        <v>57.011987087230509</v>
      </c>
      <c r="RS71" s="420">
        <v>77.861798543275356</v>
      </c>
      <c r="RT71" s="420">
        <v>106.93165281622744</v>
      </c>
      <c r="RU71" s="420">
        <v>147.58346977855248</v>
      </c>
      <c r="RV71" s="420">
        <v>204.58404884081392</v>
      </c>
      <c r="RW71" s="420">
        <v>284.69990173605657</v>
      </c>
      <c r="RX71" s="420">
        <v>397.54601394952084</v>
      </c>
      <c r="RY71" s="420">
        <v>556.79749551650741</v>
      </c>
      <c r="RZ71" s="420">
        <v>781.91998932362276</v>
      </c>
      <c r="SA71" s="420"/>
      <c r="SB71" s="420">
        <v>51.96008900892113</v>
      </c>
      <c r="SC71" s="420">
        <v>58.248730477484372</v>
      </c>
      <c r="SD71" s="420">
        <v>65.155986612360209</v>
      </c>
      <c r="SE71" s="420">
        <v>72.744088946513273</v>
      </c>
      <c r="SF71" s="420">
        <v>81.081616347125873</v>
      </c>
      <c r="SG71" s="420">
        <v>90.24414815038952</v>
      </c>
      <c r="SH71" s="420">
        <v>100.31498489088312</v>
      </c>
      <c r="SI71" s="420">
        <v>111.38594364757441</v>
      </c>
      <c r="SJ71" s="420">
        <v>123.55823575977155</v>
      </c>
      <c r="SK71" s="420">
        <v>136.94343547394581</v>
      </c>
      <c r="SL71" s="420">
        <v>151.66454897418046</v>
      </c>
      <c r="SM71" s="420">
        <v>167.85719423388292</v>
      </c>
      <c r="SN71" s="420">
        <v>185.67090321406349</v>
      </c>
      <c r="SO71" s="420">
        <v>205.27055913463187</v>
      </c>
      <c r="SP71" s="420">
        <v>226.83798287168196</v>
      </c>
      <c r="SQ71" s="420">
        <v>250.57368399871856</v>
      </c>
      <c r="SR71" s="420">
        <v>276.698793607639</v>
      </c>
      <c r="SS71" s="420">
        <v>302.5636235149392</v>
      </c>
      <c r="ST71" s="420">
        <v>328.49888928056714</v>
      </c>
      <c r="SU71" s="420">
        <v>355.499321226456</v>
      </c>
      <c r="SV71" s="420">
        <v>383.04834167639666</v>
      </c>
      <c r="SW71" s="420">
        <v>410.31773617936886</v>
      </c>
      <c r="SX71" s="420">
        <v>436.0268157725796</v>
      </c>
      <c r="SY71" s="420">
        <v>458.24083748878769</v>
      </c>
      <c r="SZ71" s="420">
        <v>474.08263862963554</v>
      </c>
      <c r="TA71" s="420">
        <v>479.32025329456098</v>
      </c>
      <c r="TB71" s="420">
        <v>467.77727561271166</v>
      </c>
      <c r="TC71" s="420">
        <v>430.48983504627671</v>
      </c>
      <c r="TD71" s="420">
        <v>354.50127941879123</v>
      </c>
      <c r="TE71" s="420">
        <v>221.13875979485147</v>
      </c>
      <c r="TF71" s="420"/>
      <c r="TG71" s="420">
        <v>3.9218841716229398</v>
      </c>
      <c r="TH71" s="420">
        <v>4.2919101112333866</v>
      </c>
      <c r="TI71" s="420">
        <v>4.6983355616608176</v>
      </c>
      <c r="TJ71" s="420">
        <v>5.1448222488239042</v>
      </c>
      <c r="TK71" s="420">
        <v>5.635405378083524</v>
      </c>
      <c r="TL71" s="420">
        <v>6.1745320649302062</v>
      </c>
      <c r="TM71" s="420">
        <v>6.7671037429616376</v>
      </c>
      <c r="TN71" s="420">
        <v>7.4185229623290851</v>
      </c>
      <c r="TO71" s="420">
        <v>8.1347450348616412</v>
      </c>
      <c r="TP71" s="420">
        <v>8.9223350295958177</v>
      </c>
      <c r="TQ71" s="420">
        <v>9.7885306749139147</v>
      </c>
      <c r="TR71" s="420">
        <v>10.741311781445813</v>
      </c>
      <c r="TS71" s="420">
        <v>11.789476863886799</v>
      </c>
      <c r="TT71" s="420">
        <v>12.942727710560767</v>
      </c>
      <c r="TU71" s="420">
        <v>14.211762727610637</v>
      </c>
      <c r="TV71" s="420">
        <v>15.608379970897539</v>
      </c>
      <c r="TW71" s="420">
        <v>17.145590873886956</v>
      </c>
      <c r="TX71" s="420">
        <v>18.837745784935258</v>
      </c>
      <c r="TY71" s="420">
        <v>20.700672543500524</v>
      </c>
      <c r="TZ71" s="420">
        <v>22.751829453034983</v>
      </c>
      <c r="UA71" s="420">
        <v>25.010474149939835</v>
      </c>
      <c r="UB71" s="420">
        <v>27.497850024374305</v>
      </c>
      <c r="UC71" s="420">
        <v>30.237392021456436</v>
      </c>
      <c r="UD71" s="420">
        <v>33.254953842179837</v>
      </c>
      <c r="UE71" s="420">
        <v>36.579058774082768</v>
      </c>
      <c r="UF71" s="420">
        <v>40.241176614427843</v>
      </c>
      <c r="UG71" s="420">
        <v>44.276029405681491</v>
      </c>
      <c r="UH71" s="420">
        <v>48.721928986962112</v>
      </c>
      <c r="UI71" s="420">
        <v>53.621149678663805</v>
      </c>
      <c r="UJ71" s="420">
        <v>59.020339763755047</v>
      </c>
      <c r="UK71" s="420"/>
      <c r="UL71" s="420">
        <v>2.0677318317326265</v>
      </c>
      <c r="UM71" s="420">
        <v>2.0677318317326265</v>
      </c>
      <c r="UN71" s="420">
        <v>2.0677318317326265</v>
      </c>
      <c r="UO71" s="420">
        <v>2.0677318317326265</v>
      </c>
      <c r="UP71" s="420">
        <v>2.0677318317326265</v>
      </c>
      <c r="UQ71" s="420">
        <v>2.0677318317326265</v>
      </c>
      <c r="UR71" s="420">
        <v>2.0677318317326265</v>
      </c>
      <c r="US71" s="420">
        <v>2.0677318317326265</v>
      </c>
      <c r="UT71" s="420">
        <v>2.0677318317326265</v>
      </c>
      <c r="UU71" s="420">
        <v>2.0677318317326265</v>
      </c>
      <c r="UV71" s="420">
        <v>2.0677318317326265</v>
      </c>
      <c r="UW71" s="420">
        <v>2.0677318317326265</v>
      </c>
      <c r="UX71" s="420">
        <v>2.0677318317326265</v>
      </c>
      <c r="UY71" s="420">
        <v>2.0677318317326265</v>
      </c>
      <c r="UZ71" s="420">
        <v>2.0677318317326265</v>
      </c>
      <c r="VA71" s="420">
        <v>2.0677318317326265</v>
      </c>
      <c r="VB71" s="420">
        <v>2.0677318317326265</v>
      </c>
      <c r="VC71" s="420">
        <v>2.4749454058415221</v>
      </c>
      <c r="VD71" s="420">
        <v>3.2806867838405323</v>
      </c>
      <c r="VE71" s="420">
        <v>4.3867228313213236</v>
      </c>
      <c r="VF71" s="420">
        <v>5.9118107576461503</v>
      </c>
      <c r="VG71" s="420">
        <v>8.0233138963084603</v>
      </c>
      <c r="VH71" s="420">
        <v>10.957514062577776</v>
      </c>
      <c r="VI71" s="420">
        <v>15.048523298845536</v>
      </c>
      <c r="VJ71" s="420">
        <v>20.769465588490164</v>
      </c>
      <c r="VK71" s="420">
        <v>28.79117403005235</v>
      </c>
      <c r="VL71" s="420">
        <v>40.065901831865403</v>
      </c>
      <c r="VM71" s="420">
        <v>55.946768760453153</v>
      </c>
      <c r="VN71" s="420">
        <v>78.358277117619295</v>
      </c>
      <c r="VO71" s="420">
        <v>110.03983261524904</v>
      </c>
      <c r="VP71" s="420"/>
      <c r="VQ71" s="420">
        <v>1.8541523398903133</v>
      </c>
      <c r="VR71" s="420">
        <v>2.2241782795007601</v>
      </c>
      <c r="VS71" s="420">
        <v>2.630603729928191</v>
      </c>
      <c r="VT71" s="420">
        <v>3.0770904170912776</v>
      </c>
      <c r="VU71" s="420">
        <v>3.5676735463508975</v>
      </c>
      <c r="VV71" s="420">
        <v>4.1068002331975801</v>
      </c>
      <c r="VW71" s="420">
        <v>4.6993719112290115</v>
      </c>
      <c r="VX71" s="420">
        <v>5.3507911305964591</v>
      </c>
      <c r="VY71" s="420">
        <v>6.0670132031290152</v>
      </c>
      <c r="VZ71" s="420">
        <v>6.8546031978631916</v>
      </c>
      <c r="WA71" s="420">
        <v>7.7207988431812886</v>
      </c>
      <c r="WB71" s="420">
        <v>8.6735799497131865</v>
      </c>
      <c r="WC71" s="420">
        <v>9.721745032154173</v>
      </c>
      <c r="WD71" s="420">
        <v>10.874995878828141</v>
      </c>
      <c r="WE71" s="420">
        <v>12.144030895878011</v>
      </c>
      <c r="WF71" s="420">
        <v>13.540648139164913</v>
      </c>
      <c r="WG71" s="420">
        <v>15.07785904215433</v>
      </c>
      <c r="WH71" s="420">
        <v>16.362800379093734</v>
      </c>
      <c r="WI71" s="420">
        <v>17.419985759659991</v>
      </c>
      <c r="WJ71" s="420">
        <v>18.365106621713657</v>
      </c>
      <c r="WK71" s="420">
        <v>19.098663392293684</v>
      </c>
      <c r="WL71" s="420">
        <v>19.474536128065843</v>
      </c>
      <c r="WM71" s="420">
        <v>19.279877958878661</v>
      </c>
      <c r="WN71" s="420">
        <v>18.206430543334299</v>
      </c>
      <c r="WO71" s="420">
        <v>15.809593185592604</v>
      </c>
      <c r="WP71" s="420">
        <v>11.450002584375493</v>
      </c>
      <c r="WQ71" s="420">
        <v>4.2101275738160879</v>
      </c>
      <c r="WR71" s="420">
        <v>-7.2248397734910412</v>
      </c>
      <c r="WS71" s="420">
        <v>-24.73712743895549</v>
      </c>
      <c r="WT71" s="420">
        <v>-51.019492851493993</v>
      </c>
      <c r="WU71" s="420"/>
      <c r="WV71" s="420">
        <v>7685.6883158407882</v>
      </c>
      <c r="WW71" s="420">
        <v>8410.8254989323377</v>
      </c>
      <c r="WX71" s="420">
        <v>9207.2945426159622</v>
      </c>
      <c r="WY71" s="420">
        <v>10082.271304942869</v>
      </c>
      <c r="WZ71" s="420">
        <v>11043.663548951667</v>
      </c>
      <c r="XA71" s="420">
        <v>12100.186255011329</v>
      </c>
      <c r="XB71" s="420">
        <v>13261.444727430633</v>
      </c>
      <c r="XC71" s="420">
        <v>14538.026305038677</v>
      </c>
      <c r="XD71" s="420">
        <v>15941.601569764778</v>
      </c>
      <c r="XE71" s="420">
        <v>17485.036040369392</v>
      </c>
      <c r="XF71" s="420">
        <v>19182.513441314331</v>
      </c>
      <c r="XG71" s="420">
        <v>21049.671750325717</v>
      </c>
      <c r="XH71" s="420">
        <v>23103.753353621825</v>
      </c>
      <c r="XI71" s="420">
        <v>25363.770776280198</v>
      </c>
      <c r="XJ71" s="420">
        <v>27850.689608178465</v>
      </c>
      <c r="XK71" s="420">
        <v>30587.630414869833</v>
      </c>
      <c r="XL71" s="420">
        <v>33600.091609306255</v>
      </c>
      <c r="XM71" s="420">
        <v>36916.195466360041</v>
      </c>
      <c r="XN71" s="420">
        <v>40566.959689630676</v>
      </c>
      <c r="XO71" s="420">
        <v>44586.59719132691</v>
      </c>
      <c r="XP71" s="420">
        <v>49012.847023548216</v>
      </c>
      <c r="XQ71" s="420">
        <v>53887.339705807761</v>
      </c>
      <c r="XR71" s="420">
        <v>59256.000532171769</v>
      </c>
      <c r="XS71" s="420">
        <v>65169.494815268918</v>
      </c>
      <c r="XT71" s="420">
        <v>71683.719437354739</v>
      </c>
      <c r="XU71" s="420">
        <v>78860.345534684122</v>
      </c>
      <c r="XV71" s="420">
        <v>86767.417645139343</v>
      </c>
      <c r="XW71" s="420">
        <v>95480.015205385382</v>
      </c>
      <c r="XX71" s="420">
        <v>105080.98289825743</v>
      </c>
      <c r="XY71" s="420">
        <v>115661.73702971265</v>
      </c>
      <c r="XZ71" s="420"/>
      <c r="YA71" s="420">
        <v>4.5120359193396897</v>
      </c>
      <c r="YB71" s="420">
        <v>4.5120359193396897</v>
      </c>
      <c r="YC71" s="420">
        <v>4.5120359193396897</v>
      </c>
      <c r="YD71" s="420">
        <v>4.5120359193396897</v>
      </c>
      <c r="YE71" s="420">
        <v>4.5120359193396897</v>
      </c>
      <c r="YF71" s="420">
        <v>4.5120359193396897</v>
      </c>
      <c r="YG71" s="420">
        <v>4.5120359193396897</v>
      </c>
      <c r="YH71" s="420">
        <v>4.5120359193396897</v>
      </c>
      <c r="YI71" s="420">
        <v>4.5120359193396897</v>
      </c>
      <c r="YJ71" s="420">
        <v>4.5120359193396897</v>
      </c>
      <c r="YK71" s="420">
        <v>4.5120359193396897</v>
      </c>
      <c r="YL71" s="420">
        <v>4.5120359193396897</v>
      </c>
      <c r="YM71" s="420">
        <v>4.5120359193396897</v>
      </c>
      <c r="YN71" s="420">
        <v>4.5120359193396897</v>
      </c>
      <c r="YO71" s="420">
        <v>4.5120359193396897</v>
      </c>
      <c r="YP71" s="420">
        <v>4.5120359193396897</v>
      </c>
      <c r="YQ71" s="420">
        <v>4.5120359193396897</v>
      </c>
      <c r="YR71" s="420">
        <v>5.4006241999981341</v>
      </c>
      <c r="YS71" s="420">
        <v>7.1588473812814861</v>
      </c>
      <c r="YT71" s="420">
        <v>9.5723491215608973</v>
      </c>
      <c r="YU71" s="420">
        <v>12.900271726477634</v>
      </c>
      <c r="YV71" s="420">
        <v>17.507821825205706</v>
      </c>
      <c r="YW71" s="420">
        <v>23.910594342203726</v>
      </c>
      <c r="YX71" s="420">
        <v>32.837661352108626</v>
      </c>
      <c r="YY71" s="420">
        <v>45.321435460144819</v>
      </c>
      <c r="YZ71" s="420">
        <v>62.825753992819585</v>
      </c>
      <c r="ZA71" s="420">
        <v>87.4285463094281</v>
      </c>
      <c r="ZB71" s="420">
        <v>122.08248010895731</v>
      </c>
      <c r="ZC71" s="420">
        <v>170.9870475012298</v>
      </c>
      <c r="ZD71" s="420">
        <v>240.11995641721708</v>
      </c>
      <c r="ZE71" s="420"/>
      <c r="ZF71" s="420">
        <v>7681.1762799214484</v>
      </c>
      <c r="ZG71" s="420">
        <v>8406.3134630129989</v>
      </c>
      <c r="ZH71" s="420">
        <v>9202.7825066966234</v>
      </c>
      <c r="ZI71" s="420">
        <v>10077.759269023531</v>
      </c>
      <c r="ZJ71" s="420">
        <v>11039.151513032328</v>
      </c>
      <c r="ZK71" s="420">
        <v>12095.67421909199</v>
      </c>
      <c r="ZL71" s="420">
        <v>13256.932691511294</v>
      </c>
      <c r="ZM71" s="420">
        <v>14533.514269119338</v>
      </c>
      <c r="ZN71" s="420">
        <v>15937.089533845439</v>
      </c>
      <c r="ZO71" s="420">
        <v>17480.524004450053</v>
      </c>
      <c r="ZP71" s="420">
        <v>19178.001405394993</v>
      </c>
      <c r="ZQ71" s="420">
        <v>21045.159714406378</v>
      </c>
      <c r="ZR71" s="420">
        <v>23099.241317702486</v>
      </c>
      <c r="ZS71" s="420">
        <v>25359.25874036086</v>
      </c>
      <c r="ZT71" s="420">
        <v>27846.177572259126</v>
      </c>
      <c r="ZU71" s="420">
        <v>30583.118378950494</v>
      </c>
      <c r="ZV71" s="420">
        <v>33595.579573386916</v>
      </c>
      <c r="ZW71" s="420">
        <v>36910.794842160045</v>
      </c>
      <c r="ZX71" s="420">
        <v>40559.800842249395</v>
      </c>
      <c r="ZY71" s="420">
        <v>44577.024842205348</v>
      </c>
      <c r="ZZ71" s="420">
        <v>48999.946751821735</v>
      </c>
      <c r="AAA71" s="420">
        <v>53869.831883982552</v>
      </c>
      <c r="AAB71" s="420">
        <v>59232.089937829565</v>
      </c>
      <c r="AAC71" s="420">
        <v>65136.657153916807</v>
      </c>
      <c r="AAD71" s="420">
        <v>71638.398001894588</v>
      </c>
      <c r="AAE71" s="420">
        <v>78797.519780691306</v>
      </c>
      <c r="AAF71" s="420">
        <v>86679.989098829916</v>
      </c>
      <c r="AAG71" s="420">
        <v>95357.93272527642</v>
      </c>
      <c r="AAH71" s="420">
        <v>104909.9958507562</v>
      </c>
      <c r="AAI71" s="420">
        <v>115421.61707329543</v>
      </c>
      <c r="AAJ71" s="420"/>
      <c r="AAK71" s="420">
        <v>9992.5078570826008</v>
      </c>
      <c r="AAL71" s="420">
        <v>10938.761997198419</v>
      </c>
      <c r="AAM71" s="420">
        <v>11978.099308307677</v>
      </c>
      <c r="AAN71" s="420">
        <v>13119.883791523782</v>
      </c>
      <c r="AAO71" s="420">
        <v>14374.434533619306</v>
      </c>
      <c r="AAP71" s="420">
        <v>15753.123984452641</v>
      </c>
      <c r="AAQ71" s="420">
        <v>17268.486405376243</v>
      </c>
      <c r="AAR71" s="420">
        <v>18934.337545235227</v>
      </c>
      <c r="AAS71" s="420">
        <v>20765.906710601757</v>
      </c>
      <c r="AAT71" s="420">
        <v>22779.982518410237</v>
      </c>
      <c r="AAU71" s="420">
        <v>24995.073753353008</v>
      </c>
      <c r="AAV71" s="420">
        <v>27431.586900590977</v>
      </c>
      <c r="AAW71" s="420">
        <v>30112.022087996455</v>
      </c>
      <c r="AAX71" s="420">
        <v>33061.189352881229</v>
      </c>
      <c r="AAY71" s="420">
        <v>36306.447347765519</v>
      </c>
      <c r="AAZ71" s="420">
        <v>39877.966820180518</v>
      </c>
      <c r="ABA71" s="420">
        <v>43809.021444935308</v>
      </c>
      <c r="ABB71" s="420">
        <v>48129.064185957111</v>
      </c>
      <c r="ABC71" s="420">
        <v>52878.725539784937</v>
      </c>
      <c r="ABD71" s="420">
        <v>58104.398652917764</v>
      </c>
      <c r="ABE71" s="420">
        <v>63853.217602076009</v>
      </c>
      <c r="ABF71" s="420">
        <v>70176.529817636576</v>
      </c>
      <c r="ABG71" s="420">
        <v>77130.060997868131</v>
      </c>
      <c r="ABH71" s="420">
        <v>84773.981757594709</v>
      </c>
      <c r="ABI71" s="420">
        <v>93172.816411374792</v>
      </c>
      <c r="ABJ71" s="420">
        <v>102395.10686743609</v>
      </c>
      <c r="ABK71" s="420">
        <v>112512.70518548062</v>
      </c>
      <c r="ABL71" s="420">
        <v>123599.5117327123</v>
      </c>
      <c r="ABM71" s="420">
        <v>135729.39461503742</v>
      </c>
      <c r="ABN71" s="420">
        <v>148972.90950340498</v>
      </c>
      <c r="ABQ71" s="344"/>
      <c r="ABR71" s="344"/>
      <c r="ABS71" s="344"/>
      <c r="ABT71" s="344"/>
      <c r="ABU71" s="344"/>
      <c r="ABV71" s="344"/>
      <c r="ABW71" s="344"/>
      <c r="ABX71" s="344"/>
      <c r="ABY71" s="344"/>
      <c r="ABZ71" s="344"/>
      <c r="ACA71" s="344"/>
    </row>
    <row r="72" spans="4:755" hidden="1" outlineLevel="1" x14ac:dyDescent="0.25">
      <c r="D72" s="431" t="b">
        <v>1</v>
      </c>
      <c r="E72" s="416"/>
      <c r="F72" s="417">
        <v>502</v>
      </c>
      <c r="G72" s="417">
        <v>22005275</v>
      </c>
      <c r="H72" s="417" t="s">
        <v>1756</v>
      </c>
      <c r="I72" s="417" t="s">
        <v>1791</v>
      </c>
      <c r="J72" s="417">
        <v>11</v>
      </c>
      <c r="K72" s="417" t="s">
        <v>1792</v>
      </c>
      <c r="L72" s="417" t="s">
        <v>300</v>
      </c>
      <c r="M72" s="417" t="s">
        <v>253</v>
      </c>
      <c r="N72" s="417" t="s">
        <v>301</v>
      </c>
      <c r="O72" s="417" t="s">
        <v>1760</v>
      </c>
      <c r="P72" s="417" t="s">
        <v>1761</v>
      </c>
      <c r="Q72" s="417" t="s">
        <v>302</v>
      </c>
      <c r="R72" s="417" t="s">
        <v>298</v>
      </c>
      <c r="S72" s="418"/>
      <c r="T72" s="417">
        <v>0.57433674535164059</v>
      </c>
      <c r="U72" s="417">
        <v>2190</v>
      </c>
      <c r="V72" s="418"/>
      <c r="W72" s="419">
        <v>9.9</v>
      </c>
      <c r="X72" s="417">
        <v>8.8018665792934641E-3</v>
      </c>
      <c r="Y72" s="417">
        <v>6.3307850367012759E-3</v>
      </c>
      <c r="Z72" s="417">
        <v>2.4710815425921882E-3</v>
      </c>
      <c r="AA72" s="420">
        <v>51.892197956299761</v>
      </c>
      <c r="AB72" s="420">
        <v>2025.8512117444084</v>
      </c>
      <c r="AC72" s="420">
        <v>2077.7434097007081</v>
      </c>
      <c r="AD72" s="420">
        <v>60.926455166027509</v>
      </c>
      <c r="AE72" s="420">
        <v>3.5849346687423278</v>
      </c>
      <c r="AF72" s="420">
        <v>7025.3707888582785</v>
      </c>
      <c r="AG72" s="418"/>
      <c r="AH72" s="419">
        <v>13.794599771382265</v>
      </c>
      <c r="AI72" s="417">
        <v>2.1906452910007958E-2</v>
      </c>
      <c r="AJ72" s="417">
        <v>1.5756322030163254E-2</v>
      </c>
      <c r="AK72" s="417">
        <v>6.1501308798447042E-3</v>
      </c>
      <c r="AL72" s="420">
        <v>129.15146812163357</v>
      </c>
      <c r="AM72" s="420">
        <v>5042.0230496522408</v>
      </c>
      <c r="AN72" s="420">
        <v>5171.174517773874</v>
      </c>
      <c r="AO72" s="420">
        <v>151.63630453205849</v>
      </c>
      <c r="AP72" s="420">
        <v>8.9223350295958177</v>
      </c>
      <c r="AQ72" s="420">
        <v>17485.036040369392</v>
      </c>
      <c r="AR72" s="418"/>
      <c r="AS72" s="417">
        <v>5.1679359468684138E-3</v>
      </c>
      <c r="AT72" s="421">
        <v>4.0659390574111693E-6</v>
      </c>
      <c r="AU72" s="417">
        <v>5.1638700078110028E-3</v>
      </c>
      <c r="AV72" s="420">
        <v>28.425883974257854</v>
      </c>
      <c r="AW72" s="420">
        <v>1.3011004983715742</v>
      </c>
      <c r="AX72" s="420">
        <v>29.726984472629429</v>
      </c>
      <c r="AY72" s="420">
        <v>14.692869058112674</v>
      </c>
      <c r="AZ72" s="420">
        <v>2.0677318317326265</v>
      </c>
      <c r="BA72" s="420">
        <v>4.5120359193396897</v>
      </c>
      <c r="BB72" s="418"/>
      <c r="BC72" s="420">
        <v>9167.6255883937556</v>
      </c>
      <c r="BD72" s="420">
        <v>22816.769197704922</v>
      </c>
      <c r="BE72" s="420">
        <v>50.99962128181442</v>
      </c>
      <c r="BF72" s="420">
        <v>22765.769576423107</v>
      </c>
      <c r="BG72" s="420"/>
      <c r="BH72" s="422">
        <v>3.3174243752227668E-2</v>
      </c>
      <c r="BI72" s="420"/>
      <c r="BJ72" s="423">
        <v>10.233933382094852</v>
      </c>
      <c r="BK72" s="423">
        <v>10.57913055243994</v>
      </c>
      <c r="BL72" s="423">
        <v>10.935971445874209</v>
      </c>
      <c r="BM72" s="423">
        <v>11.304848812683653</v>
      </c>
      <c r="BN72" s="423">
        <v>11.686168650874608</v>
      </c>
      <c r="BO72" s="423">
        <v>12.080350653027882</v>
      </c>
      <c r="BP72" s="423">
        <v>12.487828668225594</v>
      </c>
      <c r="BQ72" s="423">
        <v>12.909051179559093</v>
      </c>
      <c r="BR72" s="423">
        <v>13.344481797743509</v>
      </c>
      <c r="BS72" s="423">
        <v>13.794599771382265</v>
      </c>
      <c r="BT72" s="423">
        <v>14.25990051444313</v>
      </c>
      <c r="BU72" s="423">
        <v>14.740896151526377</v>
      </c>
      <c r="BV72" s="423">
        <v>15.238116081525186</v>
      </c>
      <c r="BW72" s="423">
        <v>15.752107560298688</v>
      </c>
      <c r="BX72" s="423">
        <v>16.283436302998933</v>
      </c>
      <c r="BY72" s="423">
        <v>16.832687106714747</v>
      </c>
      <c r="BZ72" s="423">
        <v>17.400464494117745</v>
      </c>
      <c r="CA72" s="423">
        <v>17.987393378818972</v>
      </c>
      <c r="CB72" s="423">
        <v>18.594119753168425</v>
      </c>
      <c r="CC72" s="423">
        <v>19.22131139925451</v>
      </c>
      <c r="CD72" s="423">
        <v>19.869658623885961</v>
      </c>
      <c r="CE72" s="423">
        <v>20.539875018365198</v>
      </c>
      <c r="CF72" s="423">
        <v>21.232698243889264</v>
      </c>
      <c r="CG72" s="423">
        <v>21.948890843442939</v>
      </c>
      <c r="CH72" s="423">
        <v>22.689241081077451</v>
      </c>
      <c r="CI72" s="423">
        <v>23.45456380949863</v>
      </c>
      <c r="CJ72" s="423">
        <v>24.245701366919381</v>
      </c>
      <c r="CK72" s="423">
        <v>25.063524504163539</v>
      </c>
      <c r="CL72" s="423">
        <v>25.908933343041575</v>
      </c>
      <c r="CM72" s="423">
        <v>26.782858367052885</v>
      </c>
      <c r="CN72" s="420"/>
      <c r="CO72" s="417">
        <v>9.6291576856485112E-3</v>
      </c>
      <c r="CP72" s="417">
        <v>1.0537659304862524E-2</v>
      </c>
      <c r="CQ72" s="417">
        <v>1.1535530373555246E-2</v>
      </c>
      <c r="CR72" s="417">
        <v>1.2631761299074154E-2</v>
      </c>
      <c r="CS72" s="417">
        <v>1.3836259469555547E-2</v>
      </c>
      <c r="CT72" s="417">
        <v>1.5159943610395354E-2</v>
      </c>
      <c r="CU72" s="417">
        <v>1.6614847905912264E-2</v>
      </c>
      <c r="CV72" s="417">
        <v>1.8214236900655448E-2</v>
      </c>
      <c r="CW72" s="417">
        <v>1.9972732300458148E-2</v>
      </c>
      <c r="CX72" s="417">
        <v>2.1906452910007958E-2</v>
      </c>
      <c r="CY72" s="417">
        <v>2.4033169072545338E-2</v>
      </c>
      <c r="CZ72" s="417">
        <v>2.6372473119586015E-2</v>
      </c>
      <c r="DA72" s="417">
        <v>2.8945967495693101E-2</v>
      </c>
      <c r="DB72" s="417">
        <v>3.1777472396852871E-2</v>
      </c>
      <c r="DC72" s="417">
        <v>3.4893254952645718E-2</v>
      </c>
      <c r="DD72" s="417">
        <v>3.8322282194044391E-2</v>
      </c>
      <c r="DE72" s="417">
        <v>4.2096500282402138E-2</v>
      </c>
      <c r="DF72" s="417">
        <v>4.6251142733325389E-2</v>
      </c>
      <c r="DG72" s="417">
        <v>5.0825070654204239E-2</v>
      </c>
      <c r="DH72" s="417">
        <v>5.586114832901775E-2</v>
      </c>
      <c r="DI72" s="417">
        <v>6.1406657831750103E-2</v>
      </c>
      <c r="DJ72" s="417">
        <v>6.7513756733780128E-2</v>
      </c>
      <c r="DK72" s="417">
        <v>7.4239983394738349E-2</v>
      </c>
      <c r="DL72" s="417">
        <v>8.1648814794752431E-2</v>
      </c>
      <c r="DM72" s="417">
        <v>8.981028238335019E-2</v>
      </c>
      <c r="DN72" s="417">
        <v>9.8801651991677217E-2</v>
      </c>
      <c r="DO72" s="417">
        <v>0.10870817448575759</v>
      </c>
      <c r="DP72" s="417">
        <v>0.11962391453551899</v>
      </c>
      <c r="DQ72" s="417">
        <v>0.13165266564411321</v>
      </c>
      <c r="DR72" s="417">
        <v>0.1449089604322939</v>
      </c>
      <c r="DS72" s="424"/>
      <c r="DT72" s="425">
        <v>6.9258181594970374E-3</v>
      </c>
      <c r="DU72" s="425">
        <v>7.5792623357890838E-3</v>
      </c>
      <c r="DV72" s="425">
        <v>8.2969859201363662E-3</v>
      </c>
      <c r="DW72" s="425">
        <v>9.0854553064334456E-3</v>
      </c>
      <c r="DX72" s="425">
        <v>9.9517964314348607E-3</v>
      </c>
      <c r="DY72" s="425">
        <v>1.0903862641102442E-2</v>
      </c>
      <c r="DZ72" s="425">
        <v>1.1950309580614009E-2</v>
      </c>
      <c r="EA72" s="425">
        <v>1.3100677837684026E-2</v>
      </c>
      <c r="EB72" s="425">
        <v>1.436548414483356E-2</v>
      </c>
      <c r="EC72" s="425">
        <v>1.5756322030163254E-2</v>
      </c>
      <c r="ED72" s="425">
        <v>1.7285972898852451E-2</v>
      </c>
      <c r="EE72" s="425">
        <v>1.8968528629944723E-2</v>
      </c>
      <c r="EF72" s="425">
        <v>2.0819526885998866E-2</v>
      </c>
      <c r="EG72" s="425">
        <v>2.2856100457993207E-2</v>
      </c>
      <c r="EH72" s="425">
        <v>2.5097142105708261E-2</v>
      </c>
      <c r="EI72" s="425">
        <v>2.7563486506037727E-2</v>
      </c>
      <c r="EJ72" s="425">
        <v>3.0278111089785956E-2</v>
      </c>
      <c r="EK72" s="425">
        <v>3.3266357733177036E-2</v>
      </c>
      <c r="EL72" s="425">
        <v>3.6556177475340727E-2</v>
      </c>
      <c r="EM72" s="425">
        <v>4.017840065949773E-2</v>
      </c>
      <c r="EN72" s="425">
        <v>4.4167035145661566E-2</v>
      </c>
      <c r="EO72" s="425">
        <v>4.8559595518887604E-2</v>
      </c>
      <c r="EP72" s="425">
        <v>5.3397466522162158E-2</v>
      </c>
      <c r="EQ72" s="425">
        <v>5.8726304279938933E-2</v>
      </c>
      <c r="ER72" s="425">
        <v>6.4596479250435268E-2</v>
      </c>
      <c r="ES72" s="425">
        <v>7.1063565255778532E-2</v>
      </c>
      <c r="ET72" s="425">
        <v>7.8188879392987645E-2</v>
      </c>
      <c r="EU72" s="425">
        <v>8.6040078130096523E-2</v>
      </c>
      <c r="EV72" s="425">
        <v>9.4691815445411179E-2</v>
      </c>
      <c r="EW72" s="425">
        <v>0.10422646947942521</v>
      </c>
      <c r="EX72" s="420"/>
      <c r="EY72" s="420">
        <v>10029.294536377287</v>
      </c>
      <c r="EZ72" s="420">
        <v>10975.548676493103</v>
      </c>
      <c r="FA72" s="420">
        <v>12014.885987602362</v>
      </c>
      <c r="FB72" s="420">
        <v>13156.670470818468</v>
      </c>
      <c r="FC72" s="420">
        <v>14411.22121291399</v>
      </c>
      <c r="FD72" s="420">
        <v>15789.910663747325</v>
      </c>
      <c r="FE72" s="420">
        <v>17305.273084670927</v>
      </c>
      <c r="FF72" s="420">
        <v>18971.124224529911</v>
      </c>
      <c r="FG72" s="420">
        <v>20802.693389896445</v>
      </c>
      <c r="FH72" s="420">
        <v>22816.769197704925</v>
      </c>
      <c r="FI72" s="420">
        <v>25031.860432647693</v>
      </c>
      <c r="FJ72" s="420">
        <v>27468.373579885661</v>
      </c>
      <c r="FK72" s="420">
        <v>30148.808767291139</v>
      </c>
      <c r="FL72" s="420">
        <v>33097.976032175917</v>
      </c>
      <c r="FM72" s="420">
        <v>36343.234027060207</v>
      </c>
      <c r="FN72" s="420">
        <v>39914.753499475199</v>
      </c>
      <c r="FO72" s="420">
        <v>43845.808124229996</v>
      </c>
      <c r="FP72" s="420">
        <v>48173.095535438377</v>
      </c>
      <c r="FQ72" s="420">
        <v>52937.091702520032</v>
      </c>
      <c r="FR72" s="420">
        <v>58182.442122324181</v>
      </c>
      <c r="FS72" s="420">
        <v>63958.393661686299</v>
      </c>
      <c r="FT72" s="420">
        <v>70319.271284713948</v>
      </c>
      <c r="FU72" s="420">
        <v>77325.004340859217</v>
      </c>
      <c r="FV72" s="420">
        <v>85041.707577721681</v>
      </c>
      <c r="FW72" s="420">
        <v>93542.322581372457</v>
      </c>
      <c r="FX72" s="420">
        <v>102907.32594212798</v>
      </c>
      <c r="FY72" s="420">
        <v>113225.51110098766</v>
      </c>
      <c r="FZ72" s="420">
        <v>124594.85155791593</v>
      </c>
      <c r="GA72" s="420">
        <v>137123.45392494058</v>
      </c>
      <c r="GB72" s="420">
        <v>150930.61019260227</v>
      </c>
      <c r="GC72" s="420"/>
      <c r="GD72" s="420">
        <v>36.798978760334158</v>
      </c>
      <c r="GE72" s="420">
        <v>36.798978760334158</v>
      </c>
      <c r="GF72" s="420">
        <v>36.798978760334158</v>
      </c>
      <c r="GG72" s="420">
        <v>36.798978760334158</v>
      </c>
      <c r="GH72" s="420">
        <v>36.798978760334158</v>
      </c>
      <c r="GI72" s="420">
        <v>36.798978760334158</v>
      </c>
      <c r="GJ72" s="420">
        <v>36.798978760334158</v>
      </c>
      <c r="GK72" s="420">
        <v>36.798978760334158</v>
      </c>
      <c r="GL72" s="420">
        <v>36.798978760334158</v>
      </c>
      <c r="GM72" s="420">
        <v>36.798978760334158</v>
      </c>
      <c r="GN72" s="420">
        <v>36.798978760334158</v>
      </c>
      <c r="GO72" s="420">
        <v>36.798978760334158</v>
      </c>
      <c r="GP72" s="420">
        <v>36.798978760334158</v>
      </c>
      <c r="GQ72" s="420">
        <v>36.798978760334158</v>
      </c>
      <c r="GR72" s="420">
        <v>36.798978760334158</v>
      </c>
      <c r="GS72" s="420">
        <v>36.798978760334158</v>
      </c>
      <c r="GT72" s="420">
        <v>36.798978760334158</v>
      </c>
      <c r="GU72" s="420">
        <v>44.046071170763661</v>
      </c>
      <c r="GV72" s="420">
        <v>58.385677206843674</v>
      </c>
      <c r="GW72" s="420">
        <v>78.069562899750366</v>
      </c>
      <c r="GX72" s="420">
        <v>105.21122476672612</v>
      </c>
      <c r="GY72" s="420">
        <v>142.78919206382221</v>
      </c>
      <c r="GZ72" s="420">
        <v>195.00852144689648</v>
      </c>
      <c r="HA72" s="420">
        <v>267.81533308629616</v>
      </c>
      <c r="HB72" s="420">
        <v>369.62971277271987</v>
      </c>
      <c r="HC72" s="420">
        <v>512.39033290366274</v>
      </c>
      <c r="HD72" s="420">
        <v>713.0442390534796</v>
      </c>
      <c r="HE72" s="420">
        <v>995.67261272953067</v>
      </c>
      <c r="HF72" s="420">
        <v>1394.5254075483565</v>
      </c>
      <c r="HG72" s="420">
        <v>1958.3552378773302</v>
      </c>
      <c r="HH72" s="420"/>
      <c r="HI72" s="420">
        <v>56.76956725879019</v>
      </c>
      <c r="HJ72" s="420">
        <v>62.125720461427882</v>
      </c>
      <c r="HK72" s="420">
        <v>68.008759310628861</v>
      </c>
      <c r="HL72" s="420">
        <v>74.471687563446253</v>
      </c>
      <c r="HM72" s="420">
        <v>81.572915119844694</v>
      </c>
      <c r="HN72" s="420">
        <v>89.376814309780798</v>
      </c>
      <c r="HO72" s="420">
        <v>97.954333751855174</v>
      </c>
      <c r="HP72" s="420">
        <v>107.3836757643312</v>
      </c>
      <c r="HQ72" s="420">
        <v>117.75104393217828</v>
      </c>
      <c r="HR72" s="420">
        <v>129.15146812163357</v>
      </c>
      <c r="HS72" s="420">
        <v>141.68971499336823</v>
      </c>
      <c r="HT72" s="420">
        <v>155.48129290419269</v>
      </c>
      <c r="HU72" s="420">
        <v>170.65356101361147</v>
      </c>
      <c r="HV72" s="420">
        <v>187.34695343458708</v>
      </c>
      <c r="HW72" s="420">
        <v>205.71633039769102</v>
      </c>
      <c r="HX72" s="420">
        <v>225.93246964556494</v>
      </c>
      <c r="HY72" s="420">
        <v>248.18371265259407</v>
      </c>
      <c r="HZ72" s="420">
        <v>272.67778178653703</v>
      </c>
      <c r="IA72" s="420">
        <v>299.64378620956074</v>
      </c>
      <c r="IB72" s="420">
        <v>329.33443617232138</v>
      </c>
      <c r="IC72" s="420">
        <v>362.02848740473945</v>
      </c>
      <c r="ID72" s="420">
        <v>398.03343957117892</v>
      </c>
      <c r="IE72" s="420">
        <v>437.68851525825016</v>
      </c>
      <c r="IF72" s="420">
        <v>481.36794872510484</v>
      </c>
      <c r="IG72" s="420">
        <v>529.48461669616552</v>
      </c>
      <c r="IH72" s="420">
        <v>582.49404684490298</v>
      </c>
      <c r="II72" s="420">
        <v>640.89884333781004</v>
      </c>
      <c r="IJ72" s="420">
        <v>705.25357291690761</v>
      </c>
      <c r="IK72" s="420">
        <v>776.17015953759892</v>
      </c>
      <c r="IL72" s="420">
        <v>854.32384059130038</v>
      </c>
      <c r="IM72" s="420"/>
      <c r="IN72" s="420">
        <v>14.212941987128927</v>
      </c>
      <c r="IO72" s="420">
        <v>14.212941987128927</v>
      </c>
      <c r="IP72" s="420">
        <v>14.212941987128927</v>
      </c>
      <c r="IQ72" s="420">
        <v>14.212941987128927</v>
      </c>
      <c r="IR72" s="420">
        <v>14.212941987128927</v>
      </c>
      <c r="IS72" s="420">
        <v>14.212941987128927</v>
      </c>
      <c r="IT72" s="420">
        <v>14.212941987128927</v>
      </c>
      <c r="IU72" s="420">
        <v>14.212941987128927</v>
      </c>
      <c r="IV72" s="420">
        <v>14.212941987128927</v>
      </c>
      <c r="IW72" s="420">
        <v>14.212941987128927</v>
      </c>
      <c r="IX72" s="420">
        <v>14.212941987128927</v>
      </c>
      <c r="IY72" s="420">
        <v>14.212941987128927</v>
      </c>
      <c r="IZ72" s="420">
        <v>14.212941987128927</v>
      </c>
      <c r="JA72" s="420">
        <v>14.212941987128927</v>
      </c>
      <c r="JB72" s="420">
        <v>14.212941987128927</v>
      </c>
      <c r="JC72" s="420">
        <v>14.212941987128927</v>
      </c>
      <c r="JD72" s="420">
        <v>14.212941987128927</v>
      </c>
      <c r="JE72" s="420">
        <v>17.012000751113533</v>
      </c>
      <c r="JF72" s="420">
        <v>22.550415010825947</v>
      </c>
      <c r="JG72" s="420">
        <v>30.152960919956481</v>
      </c>
      <c r="JH72" s="420">
        <v>40.635938397728552</v>
      </c>
      <c r="JI72" s="420">
        <v>55.14975066046334</v>
      </c>
      <c r="JJ72" s="420">
        <v>75.318525015919704</v>
      </c>
      <c r="JK72" s="420">
        <v>103.43884315947719</v>
      </c>
      <c r="JL72" s="420">
        <v>142.76281139683698</v>
      </c>
      <c r="JM72" s="420">
        <v>197.90152666343465</v>
      </c>
      <c r="JN72" s="420">
        <v>275.40047972330115</v>
      </c>
      <c r="JO72" s="420">
        <v>384.56059270187745</v>
      </c>
      <c r="JP72" s="420">
        <v>538.61029258851443</v>
      </c>
      <c r="JQ72" s="420">
        <v>756.37939757564641</v>
      </c>
      <c r="JR72" s="420"/>
      <c r="JS72" s="420">
        <v>42.556625271661261</v>
      </c>
      <c r="JT72" s="420">
        <v>47.912778474298953</v>
      </c>
      <c r="JU72" s="420">
        <v>53.795817323499932</v>
      </c>
      <c r="JV72" s="420">
        <v>60.258745576317324</v>
      </c>
      <c r="JW72" s="420">
        <v>67.359973132715766</v>
      </c>
      <c r="JX72" s="420">
        <v>75.163872322651869</v>
      </c>
      <c r="JY72" s="420">
        <v>83.741391764726245</v>
      </c>
      <c r="JZ72" s="420">
        <v>93.170733777202273</v>
      </c>
      <c r="KA72" s="420">
        <v>103.53810194504935</v>
      </c>
      <c r="KB72" s="420">
        <v>114.93852613450464</v>
      </c>
      <c r="KC72" s="420">
        <v>127.4767730062393</v>
      </c>
      <c r="KD72" s="420">
        <v>141.26835091706377</v>
      </c>
      <c r="KE72" s="420">
        <v>156.44061902648255</v>
      </c>
      <c r="KF72" s="420">
        <v>173.13401144745816</v>
      </c>
      <c r="KG72" s="420">
        <v>191.50338841056211</v>
      </c>
      <c r="KH72" s="420">
        <v>211.71952765843602</v>
      </c>
      <c r="KI72" s="420">
        <v>233.97077066546515</v>
      </c>
      <c r="KJ72" s="420">
        <v>255.66578103542349</v>
      </c>
      <c r="KK72" s="420">
        <v>277.09337119873481</v>
      </c>
      <c r="KL72" s="420">
        <v>299.18147525236492</v>
      </c>
      <c r="KM72" s="420">
        <v>321.39254900701087</v>
      </c>
      <c r="KN72" s="420">
        <v>342.88368891071559</v>
      </c>
      <c r="KO72" s="420">
        <v>362.36999024233046</v>
      </c>
      <c r="KP72" s="420">
        <v>377.92910556562765</v>
      </c>
      <c r="KQ72" s="420">
        <v>386.72180529932854</v>
      </c>
      <c r="KR72" s="420">
        <v>384.59252018146833</v>
      </c>
      <c r="KS72" s="420">
        <v>365.49836361450889</v>
      </c>
      <c r="KT72" s="420">
        <v>320.69298021503016</v>
      </c>
      <c r="KU72" s="420">
        <v>237.55986694908449</v>
      </c>
      <c r="KV72" s="420">
        <v>97.944443015653974</v>
      </c>
      <c r="KW72" s="420"/>
      <c r="KX72" s="420">
        <v>2216.2618110390517</v>
      </c>
      <c r="KY72" s="420">
        <v>2425.3639474525066</v>
      </c>
      <c r="KZ72" s="420">
        <v>2655.0354944436372</v>
      </c>
      <c r="LA72" s="420">
        <v>2907.3456980587025</v>
      </c>
      <c r="LB72" s="420">
        <v>3184.5748580591553</v>
      </c>
      <c r="LC72" s="420">
        <v>3489.2360451527816</v>
      </c>
      <c r="LD72" s="420">
        <v>3824.099065796483</v>
      </c>
      <c r="LE72" s="420">
        <v>4192.2169080588883</v>
      </c>
      <c r="LF72" s="420">
        <v>4596.9549263467388</v>
      </c>
      <c r="LG72" s="420">
        <v>5042.0230496522408</v>
      </c>
      <c r="LH72" s="420">
        <v>5531.5113276327847</v>
      </c>
      <c r="LI72" s="420">
        <v>6069.9291615823113</v>
      </c>
      <c r="LJ72" s="420">
        <v>6662.2486035196371</v>
      </c>
      <c r="LK72" s="420">
        <v>7313.9521465578264</v>
      </c>
      <c r="LL72" s="420">
        <v>8031.0854738266435</v>
      </c>
      <c r="LM72" s="420">
        <v>8820.315681932072</v>
      </c>
      <c r="LN72" s="420">
        <v>9688.9955487315056</v>
      </c>
      <c r="LO72" s="420">
        <v>10645.234474616651</v>
      </c>
      <c r="LP72" s="420">
        <v>11697.976792109033</v>
      </c>
      <c r="LQ72" s="420">
        <v>12857.088211039274</v>
      </c>
      <c r="LR72" s="420">
        <v>14133.451246611701</v>
      </c>
      <c r="LS72" s="420">
        <v>15539.070566044033</v>
      </c>
      <c r="LT72" s="420">
        <v>17087.189287091889</v>
      </c>
      <c r="LU72" s="420">
        <v>18792.41736958046</v>
      </c>
      <c r="LV72" s="420">
        <v>20670.873360139285</v>
      </c>
      <c r="LW72" s="420">
        <v>22740.34088184913</v>
      </c>
      <c r="LX72" s="420">
        <v>25020.441405756046</v>
      </c>
      <c r="LY72" s="420">
        <v>27532.825001630888</v>
      </c>
      <c r="LZ72" s="420">
        <v>30301.380942531578</v>
      </c>
      <c r="MA72" s="420">
        <v>33352.470233416068</v>
      </c>
      <c r="MB72" s="420"/>
      <c r="MC72" s="426">
        <v>1.3011004983715742</v>
      </c>
      <c r="MD72" s="426">
        <v>1.3011004983715742</v>
      </c>
      <c r="ME72" s="426">
        <v>1.3011004983715742</v>
      </c>
      <c r="MF72" s="426">
        <v>1.3011004983715742</v>
      </c>
      <c r="MG72" s="426">
        <v>1.3011004983715742</v>
      </c>
      <c r="MH72" s="426">
        <v>1.3011004983715742</v>
      </c>
      <c r="MI72" s="426">
        <v>1.3011004983715742</v>
      </c>
      <c r="MJ72" s="426">
        <v>1.3011004983715742</v>
      </c>
      <c r="MK72" s="426">
        <v>1.3011004983715742</v>
      </c>
      <c r="ML72" s="426">
        <v>1.3011004983715742</v>
      </c>
      <c r="MM72" s="426">
        <v>1.3011004983715742</v>
      </c>
      <c r="MN72" s="426">
        <v>1.3011004983715742</v>
      </c>
      <c r="MO72" s="426">
        <v>1.3011004983715742</v>
      </c>
      <c r="MP72" s="426">
        <v>1.3011004983715742</v>
      </c>
      <c r="MQ72" s="426">
        <v>1.3011004983715742</v>
      </c>
      <c r="MR72" s="426">
        <v>1.3011004983715742</v>
      </c>
      <c r="MS72" s="426">
        <v>1.3011004983715742</v>
      </c>
      <c r="MT72" s="426">
        <v>1.5573357490388688</v>
      </c>
      <c r="MU72" s="426">
        <v>2.0643408124540121</v>
      </c>
      <c r="MV72" s="426">
        <v>2.7603034273876617</v>
      </c>
      <c r="MW72" s="426">
        <v>3.719950433130661</v>
      </c>
      <c r="MX72" s="426">
        <v>5.0485936081620348</v>
      </c>
      <c r="MY72" s="426">
        <v>6.8949110271166889</v>
      </c>
      <c r="MZ72" s="426">
        <v>9.4691395002985903</v>
      </c>
      <c r="NA72" s="426">
        <v>13.068987773647677</v>
      </c>
      <c r="NB72" s="426">
        <v>18.1165711647504</v>
      </c>
      <c r="NC72" s="426">
        <v>25.211085906369799</v>
      </c>
      <c r="ND72" s="426">
        <v>35.203969682813984</v>
      </c>
      <c r="NE72" s="426">
        <v>49.30619717927501</v>
      </c>
      <c r="NF72" s="426">
        <v>69.241513265506697</v>
      </c>
      <c r="NG72" s="420"/>
      <c r="NH72" s="420">
        <v>2214.9607105406803</v>
      </c>
      <c r="NI72" s="420">
        <v>2424.0628469541352</v>
      </c>
      <c r="NJ72" s="420">
        <v>2653.7343939452658</v>
      </c>
      <c r="NK72" s="420">
        <v>2906.0445975603311</v>
      </c>
      <c r="NL72" s="420">
        <v>3183.2737575607839</v>
      </c>
      <c r="NM72" s="420">
        <v>3487.9349446544102</v>
      </c>
      <c r="NN72" s="420">
        <v>3822.7979652981116</v>
      </c>
      <c r="NO72" s="420">
        <v>4190.9158075605164</v>
      </c>
      <c r="NP72" s="420">
        <v>4595.653825848367</v>
      </c>
      <c r="NQ72" s="420">
        <v>5040.721949153869</v>
      </c>
      <c r="NR72" s="420">
        <v>5530.2102271344129</v>
      </c>
      <c r="NS72" s="420">
        <v>6068.6280610839394</v>
      </c>
      <c r="NT72" s="420">
        <v>6660.9475030212652</v>
      </c>
      <c r="NU72" s="420">
        <v>7312.6510460594545</v>
      </c>
      <c r="NV72" s="420">
        <v>8029.7843733282716</v>
      </c>
      <c r="NW72" s="420">
        <v>8819.0145814337011</v>
      </c>
      <c r="NX72" s="420">
        <v>9687.6944482331346</v>
      </c>
      <c r="NY72" s="420">
        <v>10643.677138867612</v>
      </c>
      <c r="NZ72" s="420">
        <v>11695.912451296579</v>
      </c>
      <c r="OA72" s="420">
        <v>12854.327907611887</v>
      </c>
      <c r="OB72" s="420">
        <v>14129.73129617857</v>
      </c>
      <c r="OC72" s="420">
        <v>15534.02197243587</v>
      </c>
      <c r="OD72" s="420">
        <v>17080.294376064772</v>
      </c>
      <c r="OE72" s="420">
        <v>18782.948230080161</v>
      </c>
      <c r="OF72" s="420">
        <v>20657.804372365637</v>
      </c>
      <c r="OG72" s="420">
        <v>22722.224310684378</v>
      </c>
      <c r="OH72" s="420">
        <v>24995.230319849677</v>
      </c>
      <c r="OI72" s="420">
        <v>27497.621031948074</v>
      </c>
      <c r="OJ72" s="420">
        <v>30252.074745352304</v>
      </c>
      <c r="OK72" s="420">
        <v>33283.228720150561</v>
      </c>
      <c r="OL72" s="420"/>
      <c r="OM72" s="420">
        <v>2257.5173358123416</v>
      </c>
      <c r="ON72" s="420">
        <v>2471.9756254284343</v>
      </c>
      <c r="OO72" s="420">
        <v>2707.5302112687659</v>
      </c>
      <c r="OP72" s="420">
        <v>2966.3033431366484</v>
      </c>
      <c r="OQ72" s="420">
        <v>3250.6337306934997</v>
      </c>
      <c r="OR72" s="420">
        <v>3563.0988169770621</v>
      </c>
      <c r="OS72" s="420">
        <v>3906.539357062838</v>
      </c>
      <c r="OT72" s="420">
        <v>4284.0865413377187</v>
      </c>
      <c r="OU72" s="420">
        <v>4699.1919277934167</v>
      </c>
      <c r="OV72" s="420">
        <v>5155.6604752883741</v>
      </c>
      <c r="OW72" s="420">
        <v>5657.6870001406523</v>
      </c>
      <c r="OX72" s="420">
        <v>6209.8964120010032</v>
      </c>
      <c r="OY72" s="420">
        <v>6817.3881220477479</v>
      </c>
      <c r="OZ72" s="420">
        <v>7485.7850575069124</v>
      </c>
      <c r="PA72" s="420">
        <v>8221.2877617388331</v>
      </c>
      <c r="PB72" s="420">
        <v>9030.7341090921364</v>
      </c>
      <c r="PC72" s="420">
        <v>9921.6652188985991</v>
      </c>
      <c r="PD72" s="420">
        <v>10899.342919903034</v>
      </c>
      <c r="PE72" s="420">
        <v>11973.005822495314</v>
      </c>
      <c r="PF72" s="420">
        <v>13153.509382864251</v>
      </c>
      <c r="PG72" s="420">
        <v>14451.123845185581</v>
      </c>
      <c r="PH72" s="420">
        <v>15876.905661346585</v>
      </c>
      <c r="PI72" s="420">
        <v>17442.664366307101</v>
      </c>
      <c r="PJ72" s="420">
        <v>19160.87733564579</v>
      </c>
      <c r="PK72" s="420">
        <v>21044.526177664968</v>
      </c>
      <c r="PL72" s="420">
        <v>23106.816830865846</v>
      </c>
      <c r="PM72" s="420">
        <v>25360.728683464185</v>
      </c>
      <c r="PN72" s="420">
        <v>27818.314012163104</v>
      </c>
      <c r="PO72" s="420">
        <v>30489.634612301386</v>
      </c>
      <c r="PP72" s="420">
        <v>33381.173163166211</v>
      </c>
      <c r="PQ72" s="420"/>
      <c r="PR72" s="420">
        <v>66.652958067033808</v>
      </c>
      <c r="PS72" s="420">
        <v>72.941599535597049</v>
      </c>
      <c r="PT72" s="420">
        <v>79.848855670472886</v>
      </c>
      <c r="PU72" s="420">
        <v>87.43695800462595</v>
      </c>
      <c r="PV72" s="420">
        <v>95.774485405238551</v>
      </c>
      <c r="PW72" s="420">
        <v>104.9370172085022</v>
      </c>
      <c r="PX72" s="420">
        <v>115.0078539489958</v>
      </c>
      <c r="PY72" s="420">
        <v>126.07881270568708</v>
      </c>
      <c r="PZ72" s="420">
        <v>138.25110481788423</v>
      </c>
      <c r="QA72" s="420">
        <v>151.63630453205849</v>
      </c>
      <c r="QB72" s="420">
        <v>166.35741803229314</v>
      </c>
      <c r="QC72" s="420">
        <v>182.5500632919956</v>
      </c>
      <c r="QD72" s="420">
        <v>200.36377227217616</v>
      </c>
      <c r="QE72" s="420">
        <v>219.96342819274454</v>
      </c>
      <c r="QF72" s="420">
        <v>241.53085192979464</v>
      </c>
      <c r="QG72" s="420">
        <v>265.26655305683124</v>
      </c>
      <c r="QH72" s="420">
        <v>291.39166266575165</v>
      </c>
      <c r="QI72" s="420">
        <v>320.15006689020817</v>
      </c>
      <c r="QJ72" s="420">
        <v>351.81076202726609</v>
      </c>
      <c r="QK72" s="420">
        <v>386.67045433264298</v>
      </c>
      <c r="QL72" s="420">
        <v>425.05642997170156</v>
      </c>
      <c r="QM72" s="420">
        <v>467.32972326659939</v>
      </c>
      <c r="QN72" s="420">
        <v>513.88861431585497</v>
      </c>
      <c r="QO72" s="420">
        <v>565.17249030501512</v>
      </c>
      <c r="QP72" s="420">
        <v>621.66610840818805</v>
      </c>
      <c r="QQ72" s="420">
        <v>683.90430213537491</v>
      </c>
      <c r="QR72" s="420">
        <v>752.47717734876824</v>
      </c>
      <c r="QS72" s="420">
        <v>828.03584899579755</v>
      </c>
      <c r="QT72" s="420">
        <v>911.29877493529864</v>
      </c>
      <c r="QU72" s="420">
        <v>1003.0587491184742</v>
      </c>
      <c r="QV72" s="424"/>
      <c r="QW72" s="420">
        <v>14.692869058112674</v>
      </c>
      <c r="QX72" s="420">
        <v>14.692869058112674</v>
      </c>
      <c r="QY72" s="420">
        <v>14.692869058112674</v>
      </c>
      <c r="QZ72" s="420">
        <v>14.692869058112674</v>
      </c>
      <c r="RA72" s="420">
        <v>14.692869058112674</v>
      </c>
      <c r="RB72" s="420">
        <v>14.692869058112674</v>
      </c>
      <c r="RC72" s="420">
        <v>14.692869058112674</v>
      </c>
      <c r="RD72" s="420">
        <v>14.692869058112674</v>
      </c>
      <c r="RE72" s="420">
        <v>14.692869058112674</v>
      </c>
      <c r="RF72" s="420">
        <v>14.692869058112674</v>
      </c>
      <c r="RG72" s="420">
        <v>14.692869058112674</v>
      </c>
      <c r="RH72" s="420">
        <v>14.692869058112674</v>
      </c>
      <c r="RI72" s="420">
        <v>14.692869058112674</v>
      </c>
      <c r="RJ72" s="420">
        <v>14.692869058112674</v>
      </c>
      <c r="RK72" s="420">
        <v>14.692869058112674</v>
      </c>
      <c r="RL72" s="420">
        <v>14.692869058112674</v>
      </c>
      <c r="RM72" s="420">
        <v>14.692869058112674</v>
      </c>
      <c r="RN72" s="420">
        <v>17.586443375268967</v>
      </c>
      <c r="RO72" s="420">
        <v>23.311872746698956</v>
      </c>
      <c r="RP72" s="420">
        <v>31.171133106186968</v>
      </c>
      <c r="RQ72" s="420">
        <v>42.008088295304923</v>
      </c>
      <c r="RR72" s="420">
        <v>57.011987087230509</v>
      </c>
      <c r="RS72" s="420">
        <v>77.861798543275356</v>
      </c>
      <c r="RT72" s="420">
        <v>106.93165281622744</v>
      </c>
      <c r="RU72" s="420">
        <v>147.58346977855248</v>
      </c>
      <c r="RV72" s="420">
        <v>204.58404884081392</v>
      </c>
      <c r="RW72" s="420">
        <v>284.69990173605657</v>
      </c>
      <c r="RX72" s="420">
        <v>397.54601394952084</v>
      </c>
      <c r="RY72" s="420">
        <v>556.79749551650741</v>
      </c>
      <c r="RZ72" s="420">
        <v>781.91998932362276</v>
      </c>
      <c r="SA72" s="420"/>
      <c r="SB72" s="420">
        <v>51.96008900892113</v>
      </c>
      <c r="SC72" s="420">
        <v>58.248730477484372</v>
      </c>
      <c r="SD72" s="420">
        <v>65.155986612360209</v>
      </c>
      <c r="SE72" s="420">
        <v>72.744088946513273</v>
      </c>
      <c r="SF72" s="420">
        <v>81.081616347125873</v>
      </c>
      <c r="SG72" s="420">
        <v>90.24414815038952</v>
      </c>
      <c r="SH72" s="420">
        <v>100.31498489088312</v>
      </c>
      <c r="SI72" s="420">
        <v>111.38594364757441</v>
      </c>
      <c r="SJ72" s="420">
        <v>123.55823575977155</v>
      </c>
      <c r="SK72" s="420">
        <v>136.94343547394581</v>
      </c>
      <c r="SL72" s="420">
        <v>151.66454897418046</v>
      </c>
      <c r="SM72" s="420">
        <v>167.85719423388292</v>
      </c>
      <c r="SN72" s="420">
        <v>185.67090321406349</v>
      </c>
      <c r="SO72" s="420">
        <v>205.27055913463187</v>
      </c>
      <c r="SP72" s="420">
        <v>226.83798287168196</v>
      </c>
      <c r="SQ72" s="420">
        <v>250.57368399871856</v>
      </c>
      <c r="SR72" s="420">
        <v>276.698793607639</v>
      </c>
      <c r="SS72" s="420">
        <v>302.5636235149392</v>
      </c>
      <c r="ST72" s="420">
        <v>328.49888928056714</v>
      </c>
      <c r="SU72" s="420">
        <v>355.499321226456</v>
      </c>
      <c r="SV72" s="420">
        <v>383.04834167639666</v>
      </c>
      <c r="SW72" s="420">
        <v>410.31773617936886</v>
      </c>
      <c r="SX72" s="420">
        <v>436.0268157725796</v>
      </c>
      <c r="SY72" s="420">
        <v>458.24083748878769</v>
      </c>
      <c r="SZ72" s="420">
        <v>474.08263862963554</v>
      </c>
      <c r="TA72" s="420">
        <v>479.32025329456098</v>
      </c>
      <c r="TB72" s="420">
        <v>467.77727561271166</v>
      </c>
      <c r="TC72" s="420">
        <v>430.48983504627671</v>
      </c>
      <c r="TD72" s="420">
        <v>354.50127941879123</v>
      </c>
      <c r="TE72" s="420">
        <v>221.13875979485147</v>
      </c>
      <c r="TF72" s="420"/>
      <c r="TG72" s="420">
        <v>3.9218841716229398</v>
      </c>
      <c r="TH72" s="420">
        <v>4.2919101112333866</v>
      </c>
      <c r="TI72" s="420">
        <v>4.6983355616608176</v>
      </c>
      <c r="TJ72" s="420">
        <v>5.1448222488239042</v>
      </c>
      <c r="TK72" s="420">
        <v>5.635405378083524</v>
      </c>
      <c r="TL72" s="420">
        <v>6.1745320649302062</v>
      </c>
      <c r="TM72" s="420">
        <v>6.7671037429616376</v>
      </c>
      <c r="TN72" s="420">
        <v>7.4185229623290851</v>
      </c>
      <c r="TO72" s="420">
        <v>8.1347450348616412</v>
      </c>
      <c r="TP72" s="420">
        <v>8.9223350295958177</v>
      </c>
      <c r="TQ72" s="420">
        <v>9.7885306749139147</v>
      </c>
      <c r="TR72" s="420">
        <v>10.741311781445813</v>
      </c>
      <c r="TS72" s="420">
        <v>11.789476863886799</v>
      </c>
      <c r="TT72" s="420">
        <v>12.942727710560767</v>
      </c>
      <c r="TU72" s="420">
        <v>14.211762727610637</v>
      </c>
      <c r="TV72" s="420">
        <v>15.608379970897539</v>
      </c>
      <c r="TW72" s="420">
        <v>17.145590873886956</v>
      </c>
      <c r="TX72" s="420">
        <v>18.837745784935258</v>
      </c>
      <c r="TY72" s="420">
        <v>20.700672543500524</v>
      </c>
      <c r="TZ72" s="420">
        <v>22.751829453034983</v>
      </c>
      <c r="UA72" s="420">
        <v>25.010474149939835</v>
      </c>
      <c r="UB72" s="420">
        <v>27.497850024374305</v>
      </c>
      <c r="UC72" s="420">
        <v>30.237392021456436</v>
      </c>
      <c r="UD72" s="420">
        <v>33.254953842179837</v>
      </c>
      <c r="UE72" s="420">
        <v>36.579058774082768</v>
      </c>
      <c r="UF72" s="420">
        <v>40.241176614427843</v>
      </c>
      <c r="UG72" s="420">
        <v>44.276029405681491</v>
      </c>
      <c r="UH72" s="420">
        <v>48.721928986962112</v>
      </c>
      <c r="UI72" s="420">
        <v>53.621149678663805</v>
      </c>
      <c r="UJ72" s="420">
        <v>59.020339763755047</v>
      </c>
      <c r="UK72" s="420"/>
      <c r="UL72" s="420">
        <v>2.0677318317326265</v>
      </c>
      <c r="UM72" s="420">
        <v>2.0677318317326265</v>
      </c>
      <c r="UN72" s="420">
        <v>2.0677318317326265</v>
      </c>
      <c r="UO72" s="420">
        <v>2.0677318317326265</v>
      </c>
      <c r="UP72" s="420">
        <v>2.0677318317326265</v>
      </c>
      <c r="UQ72" s="420">
        <v>2.0677318317326265</v>
      </c>
      <c r="UR72" s="420">
        <v>2.0677318317326265</v>
      </c>
      <c r="US72" s="420">
        <v>2.0677318317326265</v>
      </c>
      <c r="UT72" s="420">
        <v>2.0677318317326265</v>
      </c>
      <c r="UU72" s="420">
        <v>2.0677318317326265</v>
      </c>
      <c r="UV72" s="420">
        <v>2.0677318317326265</v>
      </c>
      <c r="UW72" s="420">
        <v>2.0677318317326265</v>
      </c>
      <c r="UX72" s="420">
        <v>2.0677318317326265</v>
      </c>
      <c r="UY72" s="420">
        <v>2.0677318317326265</v>
      </c>
      <c r="UZ72" s="420">
        <v>2.0677318317326265</v>
      </c>
      <c r="VA72" s="420">
        <v>2.0677318317326265</v>
      </c>
      <c r="VB72" s="420">
        <v>2.0677318317326265</v>
      </c>
      <c r="VC72" s="420">
        <v>2.4749454058415221</v>
      </c>
      <c r="VD72" s="420">
        <v>3.2806867838405323</v>
      </c>
      <c r="VE72" s="420">
        <v>4.3867228313213236</v>
      </c>
      <c r="VF72" s="420">
        <v>5.9118107576461503</v>
      </c>
      <c r="VG72" s="420">
        <v>8.0233138963084603</v>
      </c>
      <c r="VH72" s="420">
        <v>10.957514062577776</v>
      </c>
      <c r="VI72" s="420">
        <v>15.048523298845536</v>
      </c>
      <c r="VJ72" s="420">
        <v>20.769465588490164</v>
      </c>
      <c r="VK72" s="420">
        <v>28.79117403005235</v>
      </c>
      <c r="VL72" s="420">
        <v>40.065901831865403</v>
      </c>
      <c r="VM72" s="420">
        <v>55.946768760453153</v>
      </c>
      <c r="VN72" s="420">
        <v>78.358277117619295</v>
      </c>
      <c r="VO72" s="420">
        <v>110.03983261524904</v>
      </c>
      <c r="VP72" s="420"/>
      <c r="VQ72" s="420">
        <v>1.8541523398903133</v>
      </c>
      <c r="VR72" s="420">
        <v>2.2241782795007601</v>
      </c>
      <c r="VS72" s="420">
        <v>2.630603729928191</v>
      </c>
      <c r="VT72" s="420">
        <v>3.0770904170912776</v>
      </c>
      <c r="VU72" s="420">
        <v>3.5676735463508975</v>
      </c>
      <c r="VV72" s="420">
        <v>4.1068002331975801</v>
      </c>
      <c r="VW72" s="420">
        <v>4.6993719112290115</v>
      </c>
      <c r="VX72" s="420">
        <v>5.3507911305964591</v>
      </c>
      <c r="VY72" s="420">
        <v>6.0670132031290152</v>
      </c>
      <c r="VZ72" s="420">
        <v>6.8546031978631916</v>
      </c>
      <c r="WA72" s="420">
        <v>7.7207988431812886</v>
      </c>
      <c r="WB72" s="420">
        <v>8.6735799497131865</v>
      </c>
      <c r="WC72" s="420">
        <v>9.721745032154173</v>
      </c>
      <c r="WD72" s="420">
        <v>10.874995878828141</v>
      </c>
      <c r="WE72" s="420">
        <v>12.144030895878011</v>
      </c>
      <c r="WF72" s="420">
        <v>13.540648139164913</v>
      </c>
      <c r="WG72" s="420">
        <v>15.07785904215433</v>
      </c>
      <c r="WH72" s="420">
        <v>16.362800379093734</v>
      </c>
      <c r="WI72" s="420">
        <v>17.419985759659991</v>
      </c>
      <c r="WJ72" s="420">
        <v>18.365106621713657</v>
      </c>
      <c r="WK72" s="420">
        <v>19.098663392293684</v>
      </c>
      <c r="WL72" s="420">
        <v>19.474536128065843</v>
      </c>
      <c r="WM72" s="420">
        <v>19.279877958878661</v>
      </c>
      <c r="WN72" s="420">
        <v>18.206430543334299</v>
      </c>
      <c r="WO72" s="420">
        <v>15.809593185592604</v>
      </c>
      <c r="WP72" s="420">
        <v>11.450002584375493</v>
      </c>
      <c r="WQ72" s="420">
        <v>4.2101275738160879</v>
      </c>
      <c r="WR72" s="420">
        <v>-7.2248397734910412</v>
      </c>
      <c r="WS72" s="420">
        <v>-24.73712743895549</v>
      </c>
      <c r="WT72" s="420">
        <v>-51.019492851493993</v>
      </c>
      <c r="WU72" s="420"/>
      <c r="WV72" s="420">
        <v>7685.6883158407882</v>
      </c>
      <c r="WW72" s="420">
        <v>8410.8254989323377</v>
      </c>
      <c r="WX72" s="420">
        <v>9207.2945426159622</v>
      </c>
      <c r="WY72" s="420">
        <v>10082.271304942869</v>
      </c>
      <c r="WZ72" s="420">
        <v>11043.663548951667</v>
      </c>
      <c r="XA72" s="420">
        <v>12100.186255011329</v>
      </c>
      <c r="XB72" s="420">
        <v>13261.444727430633</v>
      </c>
      <c r="XC72" s="420">
        <v>14538.026305038677</v>
      </c>
      <c r="XD72" s="420">
        <v>15941.601569764778</v>
      </c>
      <c r="XE72" s="420">
        <v>17485.036040369392</v>
      </c>
      <c r="XF72" s="420">
        <v>19182.513441314331</v>
      </c>
      <c r="XG72" s="420">
        <v>21049.671750325717</v>
      </c>
      <c r="XH72" s="420">
        <v>23103.753353621825</v>
      </c>
      <c r="XI72" s="420">
        <v>25363.770776280198</v>
      </c>
      <c r="XJ72" s="420">
        <v>27850.689608178465</v>
      </c>
      <c r="XK72" s="420">
        <v>30587.630414869833</v>
      </c>
      <c r="XL72" s="420">
        <v>33600.091609306255</v>
      </c>
      <c r="XM72" s="420">
        <v>36916.195466360041</v>
      </c>
      <c r="XN72" s="420">
        <v>40566.959689630676</v>
      </c>
      <c r="XO72" s="420">
        <v>44586.59719132691</v>
      </c>
      <c r="XP72" s="420">
        <v>49012.847023548216</v>
      </c>
      <c r="XQ72" s="420">
        <v>53887.339705807761</v>
      </c>
      <c r="XR72" s="420">
        <v>59256.000532171769</v>
      </c>
      <c r="XS72" s="420">
        <v>65169.494815268918</v>
      </c>
      <c r="XT72" s="420">
        <v>71683.719437354739</v>
      </c>
      <c r="XU72" s="420">
        <v>78860.345534684122</v>
      </c>
      <c r="XV72" s="420">
        <v>86767.417645139343</v>
      </c>
      <c r="XW72" s="420">
        <v>95480.015205385382</v>
      </c>
      <c r="XX72" s="420">
        <v>105080.98289825743</v>
      </c>
      <c r="XY72" s="420">
        <v>115661.73702971265</v>
      </c>
      <c r="XZ72" s="420"/>
      <c r="YA72" s="420">
        <v>4.5120359193396897</v>
      </c>
      <c r="YB72" s="420">
        <v>4.5120359193396897</v>
      </c>
      <c r="YC72" s="420">
        <v>4.5120359193396897</v>
      </c>
      <c r="YD72" s="420">
        <v>4.5120359193396897</v>
      </c>
      <c r="YE72" s="420">
        <v>4.5120359193396897</v>
      </c>
      <c r="YF72" s="420">
        <v>4.5120359193396897</v>
      </c>
      <c r="YG72" s="420">
        <v>4.5120359193396897</v>
      </c>
      <c r="YH72" s="420">
        <v>4.5120359193396897</v>
      </c>
      <c r="YI72" s="420">
        <v>4.5120359193396897</v>
      </c>
      <c r="YJ72" s="420">
        <v>4.5120359193396897</v>
      </c>
      <c r="YK72" s="420">
        <v>4.5120359193396897</v>
      </c>
      <c r="YL72" s="420">
        <v>4.5120359193396897</v>
      </c>
      <c r="YM72" s="420">
        <v>4.5120359193396897</v>
      </c>
      <c r="YN72" s="420">
        <v>4.5120359193396897</v>
      </c>
      <c r="YO72" s="420">
        <v>4.5120359193396897</v>
      </c>
      <c r="YP72" s="420">
        <v>4.5120359193396897</v>
      </c>
      <c r="YQ72" s="420">
        <v>4.5120359193396897</v>
      </c>
      <c r="YR72" s="420">
        <v>5.4006241999981341</v>
      </c>
      <c r="YS72" s="420">
        <v>7.1588473812814861</v>
      </c>
      <c r="YT72" s="420">
        <v>9.5723491215608973</v>
      </c>
      <c r="YU72" s="420">
        <v>12.900271726477634</v>
      </c>
      <c r="YV72" s="420">
        <v>17.507821825205706</v>
      </c>
      <c r="YW72" s="420">
        <v>23.910594342203726</v>
      </c>
      <c r="YX72" s="420">
        <v>32.837661352108626</v>
      </c>
      <c r="YY72" s="420">
        <v>45.321435460144819</v>
      </c>
      <c r="YZ72" s="420">
        <v>62.825753992819585</v>
      </c>
      <c r="ZA72" s="420">
        <v>87.4285463094281</v>
      </c>
      <c r="ZB72" s="420">
        <v>122.08248010895731</v>
      </c>
      <c r="ZC72" s="420">
        <v>170.9870475012298</v>
      </c>
      <c r="ZD72" s="420">
        <v>240.11995641721708</v>
      </c>
      <c r="ZE72" s="420"/>
      <c r="ZF72" s="420">
        <v>7681.1762799214484</v>
      </c>
      <c r="ZG72" s="420">
        <v>8406.3134630129989</v>
      </c>
      <c r="ZH72" s="420">
        <v>9202.7825066966234</v>
      </c>
      <c r="ZI72" s="420">
        <v>10077.759269023531</v>
      </c>
      <c r="ZJ72" s="420">
        <v>11039.151513032328</v>
      </c>
      <c r="ZK72" s="420">
        <v>12095.67421909199</v>
      </c>
      <c r="ZL72" s="420">
        <v>13256.932691511294</v>
      </c>
      <c r="ZM72" s="420">
        <v>14533.514269119338</v>
      </c>
      <c r="ZN72" s="420">
        <v>15937.089533845439</v>
      </c>
      <c r="ZO72" s="420">
        <v>17480.524004450053</v>
      </c>
      <c r="ZP72" s="420">
        <v>19178.001405394993</v>
      </c>
      <c r="ZQ72" s="420">
        <v>21045.159714406378</v>
      </c>
      <c r="ZR72" s="420">
        <v>23099.241317702486</v>
      </c>
      <c r="ZS72" s="420">
        <v>25359.25874036086</v>
      </c>
      <c r="ZT72" s="420">
        <v>27846.177572259126</v>
      </c>
      <c r="ZU72" s="420">
        <v>30583.118378950494</v>
      </c>
      <c r="ZV72" s="420">
        <v>33595.579573386916</v>
      </c>
      <c r="ZW72" s="420">
        <v>36910.794842160045</v>
      </c>
      <c r="ZX72" s="420">
        <v>40559.800842249395</v>
      </c>
      <c r="ZY72" s="420">
        <v>44577.024842205348</v>
      </c>
      <c r="ZZ72" s="420">
        <v>48999.946751821735</v>
      </c>
      <c r="AAA72" s="420">
        <v>53869.831883982552</v>
      </c>
      <c r="AAB72" s="420">
        <v>59232.089937829565</v>
      </c>
      <c r="AAC72" s="420">
        <v>65136.657153916807</v>
      </c>
      <c r="AAD72" s="420">
        <v>71638.398001894588</v>
      </c>
      <c r="AAE72" s="420">
        <v>78797.519780691306</v>
      </c>
      <c r="AAF72" s="420">
        <v>86679.989098829916</v>
      </c>
      <c r="AAG72" s="420">
        <v>95357.93272527642</v>
      </c>
      <c r="AAH72" s="420">
        <v>104909.9958507562</v>
      </c>
      <c r="AAI72" s="420">
        <v>115421.61707329543</v>
      </c>
      <c r="AAJ72" s="420"/>
      <c r="AAK72" s="420">
        <v>9992.5078570826008</v>
      </c>
      <c r="AAL72" s="420">
        <v>10938.761997198419</v>
      </c>
      <c r="AAM72" s="420">
        <v>11978.099308307677</v>
      </c>
      <c r="AAN72" s="420">
        <v>13119.883791523782</v>
      </c>
      <c r="AAO72" s="420">
        <v>14374.434533619306</v>
      </c>
      <c r="AAP72" s="420">
        <v>15753.123984452641</v>
      </c>
      <c r="AAQ72" s="420">
        <v>17268.486405376243</v>
      </c>
      <c r="AAR72" s="420">
        <v>18934.337545235227</v>
      </c>
      <c r="AAS72" s="420">
        <v>20765.906710601757</v>
      </c>
      <c r="AAT72" s="420">
        <v>22779.982518410237</v>
      </c>
      <c r="AAU72" s="420">
        <v>24995.073753353008</v>
      </c>
      <c r="AAV72" s="420">
        <v>27431.586900590977</v>
      </c>
      <c r="AAW72" s="420">
        <v>30112.022087996455</v>
      </c>
      <c r="AAX72" s="420">
        <v>33061.189352881229</v>
      </c>
      <c r="AAY72" s="420">
        <v>36306.447347765519</v>
      </c>
      <c r="AAZ72" s="420">
        <v>39877.966820180518</v>
      </c>
      <c r="ABA72" s="420">
        <v>43809.021444935308</v>
      </c>
      <c r="ABB72" s="420">
        <v>48129.064185957111</v>
      </c>
      <c r="ABC72" s="420">
        <v>52878.725539784937</v>
      </c>
      <c r="ABD72" s="420">
        <v>58104.398652917764</v>
      </c>
      <c r="ABE72" s="420">
        <v>63853.217602076009</v>
      </c>
      <c r="ABF72" s="420">
        <v>70176.529817636576</v>
      </c>
      <c r="ABG72" s="420">
        <v>77130.060997868131</v>
      </c>
      <c r="ABH72" s="420">
        <v>84773.981757594709</v>
      </c>
      <c r="ABI72" s="420">
        <v>93172.816411374792</v>
      </c>
      <c r="ABJ72" s="420">
        <v>102395.10686743609</v>
      </c>
      <c r="ABK72" s="420">
        <v>112512.70518548062</v>
      </c>
      <c r="ABL72" s="420">
        <v>123599.5117327123</v>
      </c>
      <c r="ABM72" s="420">
        <v>135729.39461503742</v>
      </c>
      <c r="ABN72" s="420">
        <v>148972.90950340498</v>
      </c>
      <c r="ABQ72" s="344"/>
      <c r="ABR72" s="344"/>
      <c r="ABS72" s="344"/>
      <c r="ABT72" s="344"/>
      <c r="ABU72" s="344"/>
      <c r="ABV72" s="344"/>
      <c r="ABW72" s="344"/>
      <c r="ABX72" s="344"/>
      <c r="ABY72" s="344"/>
      <c r="ABZ72" s="344"/>
      <c r="ACA72" s="344"/>
    </row>
    <row r="73" spans="4:755" hidden="1" outlineLevel="1" x14ac:dyDescent="0.25">
      <c r="D73" s="431" t="b">
        <v>1</v>
      </c>
      <c r="E73" s="416"/>
      <c r="F73" s="417">
        <v>503</v>
      </c>
      <c r="G73" s="417">
        <v>22015701</v>
      </c>
      <c r="H73" s="417" t="s">
        <v>1756</v>
      </c>
      <c r="I73" s="417" t="s">
        <v>1791</v>
      </c>
      <c r="J73" s="417">
        <v>11</v>
      </c>
      <c r="K73" s="417" t="s">
        <v>1792</v>
      </c>
      <c r="L73" s="417" t="s">
        <v>329</v>
      </c>
      <c r="M73" s="417" t="s">
        <v>253</v>
      </c>
      <c r="N73" s="417" t="s">
        <v>301</v>
      </c>
      <c r="O73" s="417" t="s">
        <v>1785</v>
      </c>
      <c r="P73" s="417" t="s">
        <v>1786</v>
      </c>
      <c r="Q73" s="417" t="s">
        <v>1768</v>
      </c>
      <c r="R73" s="417" t="s">
        <v>289</v>
      </c>
      <c r="S73" s="418"/>
      <c r="T73" s="417">
        <v>0.15702783918590957</v>
      </c>
      <c r="U73" s="417">
        <v>2190</v>
      </c>
      <c r="V73" s="418"/>
      <c r="W73" s="419">
        <v>5.5</v>
      </c>
      <c r="X73" s="417">
        <v>9.328375478645656E-3</v>
      </c>
      <c r="Y73" s="417">
        <v>3.287139633835322E-3</v>
      </c>
      <c r="Z73" s="417">
        <v>6.0412358448103335E-3</v>
      </c>
      <c r="AA73" s="420">
        <v>53.113991931160534</v>
      </c>
      <c r="AB73" s="420">
        <v>1051.8846828273031</v>
      </c>
      <c r="AC73" s="420">
        <v>1104.9986747584637</v>
      </c>
      <c r="AD73" s="420">
        <v>45.141530552636475</v>
      </c>
      <c r="AE73" s="420">
        <v>3.7651544253444804</v>
      </c>
      <c r="AF73" s="420">
        <v>3647.7900653025522</v>
      </c>
      <c r="AG73" s="418"/>
      <c r="AH73" s="419">
        <v>7.1791493443720595</v>
      </c>
      <c r="AI73" s="417">
        <v>1.8275731257859664E-2</v>
      </c>
      <c r="AJ73" s="417">
        <v>6.440015273029679E-3</v>
      </c>
      <c r="AK73" s="417">
        <v>1.1835715984829985E-2</v>
      </c>
      <c r="AL73" s="420">
        <v>104.05853031839449</v>
      </c>
      <c r="AM73" s="420">
        <v>2060.8048873694975</v>
      </c>
      <c r="AN73" s="420">
        <v>2164.8634176878918</v>
      </c>
      <c r="AO73" s="420">
        <v>88.43924462914336</v>
      </c>
      <c r="AP73" s="420">
        <v>7.376520228999949</v>
      </c>
      <c r="AQ73" s="420">
        <v>7146.5852839189893</v>
      </c>
      <c r="AR73" s="418"/>
      <c r="AS73" s="417">
        <v>5.1679359468684138E-3</v>
      </c>
      <c r="AT73" s="421">
        <v>1.1116572805314172E-6</v>
      </c>
      <c r="AU73" s="417">
        <v>5.1668242895878827E-3</v>
      </c>
      <c r="AV73" s="420">
        <v>28.42425911928057</v>
      </c>
      <c r="AW73" s="420">
        <v>0.35573032977005348</v>
      </c>
      <c r="AX73" s="420">
        <v>28.779989449050625</v>
      </c>
      <c r="AY73" s="420">
        <v>14.67609691494293</v>
      </c>
      <c r="AZ73" s="420">
        <v>2.067702288914858</v>
      </c>
      <c r="BA73" s="420">
        <v>1.2336234038261444</v>
      </c>
      <c r="BB73" s="418"/>
      <c r="BC73" s="420">
        <v>4801.6954250389972</v>
      </c>
      <c r="BD73" s="420">
        <v>9407.2644664650252</v>
      </c>
      <c r="BE73" s="420">
        <v>46.757412056734559</v>
      </c>
      <c r="BF73" s="420">
        <v>9360.5070544082901</v>
      </c>
      <c r="BG73" s="420"/>
      <c r="BH73" s="422">
        <v>2.6643280808870785E-2</v>
      </c>
      <c r="BI73" s="420"/>
      <c r="BJ73" s="423">
        <v>5.6485076247031927</v>
      </c>
      <c r="BK73" s="423">
        <v>5.8010251611509283</v>
      </c>
      <c r="BL73" s="423">
        <v>5.9576608825192876</v>
      </c>
      <c r="BM73" s="423">
        <v>6.1185259855102094</v>
      </c>
      <c r="BN73" s="423">
        <v>6.2837346692907339</v>
      </c>
      <c r="BO73" s="423">
        <v>6.4534042165637286</v>
      </c>
      <c r="BP73" s="423">
        <v>6.6276550768276277</v>
      </c>
      <c r="BQ73" s="423">
        <v>6.8066109518843048</v>
      </c>
      <c r="BR73" s="423">
        <v>6.9903988836557742</v>
      </c>
      <c r="BS73" s="423">
        <v>7.1791493443720595</v>
      </c>
      <c r="BT73" s="423">
        <v>7.3729963291942733</v>
      </c>
      <c r="BU73" s="423">
        <v>7.5720774513386377</v>
      </c>
      <c r="BV73" s="423">
        <v>7.7765340397689835</v>
      </c>
      <c r="BW73" s="423">
        <v>7.9865112395270952</v>
      </c>
      <c r="BX73" s="423">
        <v>8.2021581147720983</v>
      </c>
      <c r="BY73" s="423">
        <v>8.4236277546020677</v>
      </c>
      <c r="BZ73" s="423">
        <v>8.6510773817329465</v>
      </c>
      <c r="CA73" s="423">
        <v>8.8846684641119786</v>
      </c>
      <c r="CB73" s="423">
        <v>9.1245668295448219</v>
      </c>
      <c r="CC73" s="423">
        <v>9.3709427834177745</v>
      </c>
      <c r="CD73" s="423">
        <v>9.6239712295986664</v>
      </c>
      <c r="CE73" s="423">
        <v>9.8838317946022229</v>
      </c>
      <c r="CF73" s="423">
        <v>10.15070895510809</v>
      </c>
      <c r="CG73" s="423">
        <v>10.424792168922005</v>
      </c>
      <c r="CH73" s="423">
        <v>10.706276009473106</v>
      </c>
      <c r="CI73" s="423">
        <v>10.995360303942856</v>
      </c>
      <c r="CJ73" s="423">
        <v>11.292250275123642</v>
      </c>
      <c r="CK73" s="423">
        <v>11.597156687107748</v>
      </c>
      <c r="CL73" s="423">
        <v>11.910295994910136</v>
      </c>
      <c r="CM73" s="423">
        <v>12.231890498131236</v>
      </c>
      <c r="CN73" s="420"/>
      <c r="CO73" s="417">
        <v>9.9613943227138593E-3</v>
      </c>
      <c r="CP73" s="417">
        <v>1.0641389789814428E-2</v>
      </c>
      <c r="CQ73" s="417">
        <v>1.1371997837382929E-2</v>
      </c>
      <c r="CR73" s="417">
        <v>1.2157143080195876E-2</v>
      </c>
      <c r="CS73" s="417">
        <v>1.3001062077684183E-2</v>
      </c>
      <c r="CT73" s="417">
        <v>1.3908328519699897E-2</v>
      </c>
      <c r="CU73" s="417">
        <v>1.4883880466577792E-2</v>
      </c>
      <c r="CV73" s="417">
        <v>1.5933049812184946E-2</v>
      </c>
      <c r="CW73" s="417">
        <v>1.7061594152566254E-2</v>
      </c>
      <c r="CX73" s="417">
        <v>1.8275731257859664E-2</v>
      </c>
      <c r="CY73" s="417">
        <v>1.958217636146763E-2</v>
      </c>
      <c r="CZ73" s="417">
        <v>2.0988182498133414E-2</v>
      </c>
      <c r="DA73" s="417">
        <v>2.2501584141695421E-2</v>
      </c>
      <c r="DB73" s="417">
        <v>2.4130844414000343E-2</v>
      </c>
      <c r="DC73" s="417">
        <v>2.5885106158877007E-2</v>
      </c>
      <c r="DD73" s="417">
        <v>2.7774247199352158E-2</v>
      </c>
      <c r="DE73" s="417">
        <v>2.9808940122577097E-2</v>
      </c>
      <c r="DF73" s="417">
        <v>3.20007169654015E-2</v>
      </c>
      <c r="DG73" s="417">
        <v>3.4362039204353392E-2</v>
      </c>
      <c r="DH73" s="417">
        <v>3.6906373487163052E-2</v>
      </c>
      <c r="DI73" s="417">
        <v>3.9648273579111035E-2</v>
      </c>
      <c r="DJ73" s="417">
        <v>4.260346903661788E-2</v>
      </c>
      <c r="DK73" s="417">
        <v>4.5788961162875043E-2</v>
      </c>
      <c r="DL73" s="417">
        <v>4.9223126846209574E-2</v>
      </c>
      <c r="DM73" s="417">
        <v>5.2925830931572826E-2</v>
      </c>
      <c r="DN73" s="417">
        <v>5.6918547829360823E-2</v>
      </c>
      <c r="DO73" s="417">
        <v>6.1224493124053238E-2</v>
      </c>
      <c r="DP73" s="417">
        <v>6.5868766008268284E-2</v>
      </c>
      <c r="DQ73" s="417">
        <v>7.0878503436175702E-2</v>
      </c>
      <c r="DR73" s="417">
        <v>7.628304696422139E-2</v>
      </c>
      <c r="DS73" s="424"/>
      <c r="DT73" s="425">
        <v>3.5102032675907013E-3</v>
      </c>
      <c r="DU73" s="425">
        <v>3.749820557423374E-3</v>
      </c>
      <c r="DV73" s="425">
        <v>4.0072727446192171E-3</v>
      </c>
      <c r="DW73" s="425">
        <v>4.2839427877447199E-3</v>
      </c>
      <c r="DX73" s="425">
        <v>4.5813235686471068E-3</v>
      </c>
      <c r="DY73" s="425">
        <v>4.901026767432975E-3</v>
      </c>
      <c r="DZ73" s="425">
        <v>5.2447924613406123E-3</v>
      </c>
      <c r="EA73" s="425">
        <v>5.614499506950546E-3</v>
      </c>
      <c r="EB73" s="425">
        <v>6.0121767700817433E-3</v>
      </c>
      <c r="EC73" s="425">
        <v>6.440015273029679E-3</v>
      </c>
      <c r="ED73" s="425">
        <v>6.9003813345514175E-3</v>
      </c>
      <c r="EE73" s="425">
        <v>7.3958307842256583E-3</v>
      </c>
      <c r="EF73" s="425">
        <v>7.9291243395560665E-3</v>
      </c>
      <c r="EG73" s="425">
        <v>8.5032442414818537E-3</v>
      </c>
      <c r="EH73" s="425">
        <v>9.1214122518611263E-3</v>
      </c>
      <c r="EI73" s="425">
        <v>9.7871091250483766E-3</v>
      </c>
      <c r="EJ73" s="425">
        <v>1.0504095674949551E-2</v>
      </c>
      <c r="EK73" s="425">
        <v>1.1276435568971116E-2</v>
      </c>
      <c r="EL73" s="425">
        <v>1.2108519991139181E-2</v>
      </c>
      <c r="EM73" s="425">
        <v>1.3005094328428141E-2</v>
      </c>
      <c r="EN73" s="425">
        <v>1.39712870470737E-2</v>
      </c>
      <c r="EO73" s="425">
        <v>1.5012640939435584E-2</v>
      </c>
      <c r="EP73" s="425">
        <v>1.613514693691186E-2</v>
      </c>
      <c r="EQ73" s="425">
        <v>1.7345280700576029E-2</v>
      </c>
      <c r="ER73" s="425">
        <v>1.8650042218722854E-2</v>
      </c>
      <c r="ES73" s="425">
        <v>2.0056998659471584E-2</v>
      </c>
      <c r="ET73" s="425">
        <v>2.1574330747112323E-2</v>
      </c>
      <c r="EU73" s="425">
        <v>2.3210882953120553E-2</v>
      </c>
      <c r="EV73" s="425">
        <v>2.497621781684678E-2</v>
      </c>
      <c r="EW73" s="425">
        <v>2.6880674736971335E-2</v>
      </c>
      <c r="EX73" s="420"/>
      <c r="EY73" s="420">
        <v>5127.5360491094971</v>
      </c>
      <c r="EZ73" s="420">
        <v>5477.557457542136</v>
      </c>
      <c r="FA73" s="420">
        <v>5853.6312259637716</v>
      </c>
      <c r="FB73" s="420">
        <v>6257.7775137109211</v>
      </c>
      <c r="FC73" s="420">
        <v>6692.1770507599304</v>
      </c>
      <c r="FD73" s="420">
        <v>7159.1841018687737</v>
      </c>
      <c r="FE73" s="420">
        <v>7661.3404881479064</v>
      </c>
      <c r="FF73" s="420">
        <v>8201.3907528939271</v>
      </c>
      <c r="FG73" s="420">
        <v>8782.2985656816454</v>
      </c>
      <c r="FH73" s="420">
        <v>9407.2644664650252</v>
      </c>
      <c r="FI73" s="420">
        <v>10079.745059835184</v>
      </c>
      <c r="FJ73" s="420">
        <v>10803.473778673686</v>
      </c>
      <c r="FK73" s="420">
        <v>11582.483346285222</v>
      </c>
      <c r="FL73" s="420">
        <v>12421.130076751129</v>
      </c>
      <c r="FM73" s="420">
        <v>13324.120164787138</v>
      </c>
      <c r="FN73" s="420">
        <v>14296.538128886961</v>
      </c>
      <c r="FO73" s="420">
        <v>15343.877585062748</v>
      </c>
      <c r="FP73" s="420">
        <v>16472.074543149211</v>
      </c>
      <c r="FQ73" s="420">
        <v>17687.543433501429</v>
      </c>
      <c r="FR73" s="420">
        <v>18997.216089099798</v>
      </c>
      <c r="FS73" s="420">
        <v>20408.583926678799</v>
      </c>
      <c r="FT73" s="420">
        <v>21929.743590640643</v>
      </c>
      <c r="FU73" s="420">
        <v>23569.446345333752</v>
      </c>
      <c r="FV73" s="420">
        <v>25337.151524894907</v>
      </c>
      <c r="FW73" s="420">
        <v>27243.084375439103</v>
      </c>
      <c r="FX73" s="420">
        <v>29298.298652080561</v>
      </c>
      <c r="FY73" s="420">
        <v>31514.744363268259</v>
      </c>
      <c r="FZ73" s="420">
        <v>33905.341087405133</v>
      </c>
      <c r="GA73" s="420">
        <v>36484.057321897992</v>
      </c>
      <c r="GB73" s="420">
        <v>39265.99636288613</v>
      </c>
      <c r="GC73" s="420"/>
      <c r="GD73" s="420">
        <v>32.548645260367877</v>
      </c>
      <c r="GE73" s="420">
        <v>32.548645260367877</v>
      </c>
      <c r="GF73" s="420">
        <v>32.548645260367877</v>
      </c>
      <c r="GG73" s="420">
        <v>32.548645260367877</v>
      </c>
      <c r="GH73" s="420">
        <v>32.548645260367877</v>
      </c>
      <c r="GI73" s="420">
        <v>32.548645260367877</v>
      </c>
      <c r="GJ73" s="420">
        <v>32.548645260367877</v>
      </c>
      <c r="GK73" s="420">
        <v>32.548645260367877</v>
      </c>
      <c r="GL73" s="420">
        <v>32.548645260367877</v>
      </c>
      <c r="GM73" s="420">
        <v>32.548645260367877</v>
      </c>
      <c r="GN73" s="420">
        <v>32.548645260367877</v>
      </c>
      <c r="GO73" s="420">
        <v>32.548645260367877</v>
      </c>
      <c r="GP73" s="420">
        <v>32.548645260367877</v>
      </c>
      <c r="GQ73" s="420">
        <v>32.548645260367877</v>
      </c>
      <c r="GR73" s="420">
        <v>32.548645260367877</v>
      </c>
      <c r="GS73" s="420">
        <v>32.548645260367877</v>
      </c>
      <c r="GT73" s="420">
        <v>32.548645260367877</v>
      </c>
      <c r="GU73" s="420">
        <v>38.958688364347552</v>
      </c>
      <c r="GV73" s="420">
        <v>51.64204985330533</v>
      </c>
      <c r="GW73" s="420">
        <v>69.052419226236069</v>
      </c>
      <c r="GX73" s="420">
        <v>93.059181197502966</v>
      </c>
      <c r="GY73" s="420">
        <v>126.29684072943773</v>
      </c>
      <c r="GZ73" s="420">
        <v>172.4847645545432</v>
      </c>
      <c r="HA73" s="420">
        <v>236.88228764949454</v>
      </c>
      <c r="HB73" s="420">
        <v>326.93696412301415</v>
      </c>
      <c r="HC73" s="420">
        <v>453.20853301776998</v>
      </c>
      <c r="HD73" s="420">
        <v>630.6866324485444</v>
      </c>
      <c r="HE73" s="420">
        <v>880.6710337877555</v>
      </c>
      <c r="HF73" s="420">
        <v>1233.455773120189</v>
      </c>
      <c r="HG73" s="420">
        <v>1732.1624696868016</v>
      </c>
      <c r="HH73" s="420"/>
      <c r="HI73" s="420">
        <v>56.718280572101115</v>
      </c>
      <c r="HJ73" s="420">
        <v>60.590045150562219</v>
      </c>
      <c r="HK73" s="420">
        <v>64.749988115146678</v>
      </c>
      <c r="HL73" s="420">
        <v>69.22045547433693</v>
      </c>
      <c r="HM73" s="420">
        <v>74.025569390018916</v>
      </c>
      <c r="HN73" s="420">
        <v>79.191371580437561</v>
      </c>
      <c r="HO73" s="420">
        <v>84.74597841991519</v>
      </c>
      <c r="HP73" s="420">
        <v>90.719748695840011</v>
      </c>
      <c r="HQ73" s="420">
        <v>97.145465062659369</v>
      </c>
      <c r="HR73" s="420">
        <v>104.05853031839449</v>
      </c>
      <c r="HS73" s="420">
        <v>111.49717972207523</v>
      </c>
      <c r="HT73" s="420">
        <v>119.50271067105788</v>
      </c>
      <c r="HU73" s="420">
        <v>128.11973116608067</v>
      </c>
      <c r="HV73" s="420">
        <v>137.39642860981692</v>
      </c>
      <c r="HW73" s="420">
        <v>147.38486061234715</v>
      </c>
      <c r="HX73" s="420">
        <v>158.1412696152135</v>
      </c>
      <c r="HY73" s="420">
        <v>169.7264232953963</v>
      </c>
      <c r="HZ73" s="420">
        <v>182.20598287264238</v>
      </c>
      <c r="IA73" s="420">
        <v>195.65090161907023</v>
      </c>
      <c r="IB73" s="420">
        <v>210.13785606003228</v>
      </c>
      <c r="IC73" s="420">
        <v>225.74971256100125</v>
      </c>
      <c r="ID73" s="420">
        <v>242.5760322180879</v>
      </c>
      <c r="IE73" s="420">
        <v>260.7136172111143</v>
      </c>
      <c r="IF73" s="420">
        <v>280.26710203946953</v>
      </c>
      <c r="IG73" s="420">
        <v>301.34959334394819</v>
      </c>
      <c r="IH73" s="420">
        <v>324.0833623241939</v>
      </c>
      <c r="II73" s="420">
        <v>348.60059409320456</v>
      </c>
      <c r="IJ73" s="420">
        <v>375.04419866969187</v>
      </c>
      <c r="IK73" s="420">
        <v>403.56868869823211</v>
      </c>
      <c r="IL73" s="420">
        <v>434.34112940855186</v>
      </c>
      <c r="IM73" s="420"/>
      <c r="IN73" s="420">
        <v>14.212129559640285</v>
      </c>
      <c r="IO73" s="420">
        <v>14.212129559640285</v>
      </c>
      <c r="IP73" s="420">
        <v>14.212129559640285</v>
      </c>
      <c r="IQ73" s="420">
        <v>14.212129559640285</v>
      </c>
      <c r="IR73" s="420">
        <v>14.212129559640285</v>
      </c>
      <c r="IS73" s="420">
        <v>14.212129559640285</v>
      </c>
      <c r="IT73" s="420">
        <v>14.212129559640285</v>
      </c>
      <c r="IU73" s="420">
        <v>14.212129559640285</v>
      </c>
      <c r="IV73" s="420">
        <v>14.212129559640285</v>
      </c>
      <c r="IW73" s="420">
        <v>14.212129559640285</v>
      </c>
      <c r="IX73" s="420">
        <v>14.212129559640285</v>
      </c>
      <c r="IY73" s="420">
        <v>14.212129559640285</v>
      </c>
      <c r="IZ73" s="420">
        <v>14.212129559640285</v>
      </c>
      <c r="JA73" s="420">
        <v>14.212129559640285</v>
      </c>
      <c r="JB73" s="420">
        <v>14.212129559640285</v>
      </c>
      <c r="JC73" s="420">
        <v>14.212129559640285</v>
      </c>
      <c r="JD73" s="420">
        <v>14.212129559640285</v>
      </c>
      <c r="JE73" s="420">
        <v>17.011028326329171</v>
      </c>
      <c r="JF73" s="420">
        <v>22.54912600415501</v>
      </c>
      <c r="JG73" s="420">
        <v>30.151237343350207</v>
      </c>
      <c r="JH73" s="420">
        <v>40.633615602531691</v>
      </c>
      <c r="JI73" s="420">
        <v>55.146598239700005</v>
      </c>
      <c r="JJ73" s="420">
        <v>75.314219725700255</v>
      </c>
      <c r="JK73" s="420">
        <v>103.43293048076139</v>
      </c>
      <c r="JL73" s="420">
        <v>142.75465091659018</v>
      </c>
      <c r="JM73" s="420">
        <v>197.89021439321985</v>
      </c>
      <c r="JN73" s="420">
        <v>275.38473752718755</v>
      </c>
      <c r="JO73" s="420">
        <v>384.53861079293546</v>
      </c>
      <c r="JP73" s="420">
        <v>538.57950502829215</v>
      </c>
      <c r="JQ73" s="420">
        <v>756.33616209245179</v>
      </c>
      <c r="JR73" s="420"/>
      <c r="JS73" s="420">
        <v>42.506151012460833</v>
      </c>
      <c r="JT73" s="420">
        <v>46.37791559092193</v>
      </c>
      <c r="JU73" s="420">
        <v>50.537858555506389</v>
      </c>
      <c r="JV73" s="420">
        <v>55.008325914696641</v>
      </c>
      <c r="JW73" s="420">
        <v>59.813439830378627</v>
      </c>
      <c r="JX73" s="420">
        <v>64.979242020797273</v>
      </c>
      <c r="JY73" s="420">
        <v>70.533848860274901</v>
      </c>
      <c r="JZ73" s="420">
        <v>76.507619136199722</v>
      </c>
      <c r="KA73" s="420">
        <v>82.93333550301908</v>
      </c>
      <c r="KB73" s="420">
        <v>89.8464007587542</v>
      </c>
      <c r="KC73" s="420">
        <v>97.285050162434942</v>
      </c>
      <c r="KD73" s="420">
        <v>105.29058111141759</v>
      </c>
      <c r="KE73" s="420">
        <v>113.90760160644038</v>
      </c>
      <c r="KF73" s="420">
        <v>123.18429905017663</v>
      </c>
      <c r="KG73" s="420">
        <v>133.17273105270687</v>
      </c>
      <c r="KH73" s="420">
        <v>143.92914005557321</v>
      </c>
      <c r="KI73" s="420">
        <v>155.51429373575601</v>
      </c>
      <c r="KJ73" s="420">
        <v>165.1949545463132</v>
      </c>
      <c r="KK73" s="420">
        <v>173.10177561491523</v>
      </c>
      <c r="KL73" s="420">
        <v>179.98661871668207</v>
      </c>
      <c r="KM73" s="420">
        <v>185.11609695846954</v>
      </c>
      <c r="KN73" s="420">
        <v>187.42943397838789</v>
      </c>
      <c r="KO73" s="420">
        <v>185.39939748541406</v>
      </c>
      <c r="KP73" s="420">
        <v>176.83417155870814</v>
      </c>
      <c r="KQ73" s="420">
        <v>158.59494242735801</v>
      </c>
      <c r="KR73" s="420">
        <v>126.19314793097405</v>
      </c>
      <c r="KS73" s="420">
        <v>73.21585656601701</v>
      </c>
      <c r="KT73" s="420">
        <v>-9.4944121232435919</v>
      </c>
      <c r="KU73" s="420">
        <v>-135.01081633006004</v>
      </c>
      <c r="KV73" s="420">
        <v>-321.99503268389992</v>
      </c>
      <c r="KW73" s="420"/>
      <c r="KX73" s="420">
        <v>1123.2650456290244</v>
      </c>
      <c r="KY73" s="420">
        <v>1199.9425783754798</v>
      </c>
      <c r="KZ73" s="420">
        <v>1282.3272782781494</v>
      </c>
      <c r="LA73" s="420">
        <v>1370.8616920783104</v>
      </c>
      <c r="LB73" s="420">
        <v>1466.0235419670742</v>
      </c>
      <c r="LC73" s="420">
        <v>1568.3285655785519</v>
      </c>
      <c r="LD73" s="420">
        <v>1678.3335876289959</v>
      </c>
      <c r="LE73" s="420">
        <v>1796.6398422241748</v>
      </c>
      <c r="LF73" s="420">
        <v>1923.896566426158</v>
      </c>
      <c r="LG73" s="420">
        <v>2060.8048873694975</v>
      </c>
      <c r="LH73" s="420">
        <v>2208.1220270564536</v>
      </c>
      <c r="LI73" s="420">
        <v>2366.6658509522108</v>
      </c>
      <c r="LJ73" s="420">
        <v>2537.3197886579414</v>
      </c>
      <c r="LK73" s="420">
        <v>2721.0381572741931</v>
      </c>
      <c r="LL73" s="420">
        <v>2918.8519205955604</v>
      </c>
      <c r="LM73" s="420">
        <v>3131.8749200154807</v>
      </c>
      <c r="LN73" s="420">
        <v>3361.3106159838562</v>
      </c>
      <c r="LO73" s="420">
        <v>3608.4593820707573</v>
      </c>
      <c r="LP73" s="420">
        <v>3874.726397164538</v>
      </c>
      <c r="LQ73" s="420">
        <v>4161.6301850970049</v>
      </c>
      <c r="LR73" s="420">
        <v>4470.8118550635836</v>
      </c>
      <c r="LS73" s="420">
        <v>4804.0451006193871</v>
      </c>
      <c r="LT73" s="420">
        <v>5163.2470198117953</v>
      </c>
      <c r="LU73" s="420">
        <v>5550.4898241843293</v>
      </c>
      <c r="LV73" s="420">
        <v>5968.0135099913132</v>
      </c>
      <c r="LW73" s="420">
        <v>6418.2395710309074</v>
      </c>
      <c r="LX73" s="420">
        <v>6903.7858390759429</v>
      </c>
      <c r="LY73" s="420">
        <v>7427.4825449985774</v>
      </c>
      <c r="LZ73" s="420">
        <v>7992.3897013909691</v>
      </c>
      <c r="MA73" s="420">
        <v>8601.8159158308263</v>
      </c>
      <c r="MB73" s="420"/>
      <c r="MC73" s="426">
        <v>0.35573032977005348</v>
      </c>
      <c r="MD73" s="426">
        <v>0.35573032977005348</v>
      </c>
      <c r="ME73" s="426">
        <v>0.35573032977005348</v>
      </c>
      <c r="MF73" s="426">
        <v>0.35573032977005348</v>
      </c>
      <c r="MG73" s="426">
        <v>0.35573032977005348</v>
      </c>
      <c r="MH73" s="426">
        <v>0.35573032977005348</v>
      </c>
      <c r="MI73" s="426">
        <v>0.35573032977005348</v>
      </c>
      <c r="MJ73" s="426">
        <v>0.35573032977005348</v>
      </c>
      <c r="MK73" s="426">
        <v>0.35573032977005348</v>
      </c>
      <c r="ML73" s="426">
        <v>0.35573032977005348</v>
      </c>
      <c r="MM73" s="426">
        <v>0.35573032977005348</v>
      </c>
      <c r="MN73" s="426">
        <v>0.35573032977005348</v>
      </c>
      <c r="MO73" s="426">
        <v>0.35573032977005348</v>
      </c>
      <c r="MP73" s="426">
        <v>0.35573032977005348</v>
      </c>
      <c r="MQ73" s="426">
        <v>0.35573032977005348</v>
      </c>
      <c r="MR73" s="426">
        <v>0.35573032977005348</v>
      </c>
      <c r="MS73" s="426">
        <v>0.35573032977005348</v>
      </c>
      <c r="MT73" s="426">
        <v>0.4257869090524925</v>
      </c>
      <c r="MU73" s="426">
        <v>0.56440577717950224</v>
      </c>
      <c r="MV73" s="426">
        <v>0.7546870128164378</v>
      </c>
      <c r="MW73" s="426">
        <v>1.0170614767744941</v>
      </c>
      <c r="MX73" s="426">
        <v>1.3803221744624778</v>
      </c>
      <c r="MY73" s="426">
        <v>1.8851187717483577</v>
      </c>
      <c r="MZ73" s="426">
        <v>2.5889315401045034</v>
      </c>
      <c r="NA73" s="426">
        <v>3.5731562137583568</v>
      </c>
      <c r="NB73" s="426">
        <v>4.9532021875368004</v>
      </c>
      <c r="NC73" s="426">
        <v>6.8928940651076882</v>
      </c>
      <c r="ND73" s="426">
        <v>9.6250210957232127</v>
      </c>
      <c r="NE73" s="426">
        <v>13.480672556995447</v>
      </c>
      <c r="NF73" s="426">
        <v>18.931132820673099</v>
      </c>
      <c r="NG73" s="420"/>
      <c r="NH73" s="420">
        <v>1122.9093152992543</v>
      </c>
      <c r="NI73" s="420">
        <v>1199.5868480457098</v>
      </c>
      <c r="NJ73" s="420">
        <v>1281.9715479483793</v>
      </c>
      <c r="NK73" s="420">
        <v>1370.5059617485404</v>
      </c>
      <c r="NL73" s="420">
        <v>1465.6678116373041</v>
      </c>
      <c r="NM73" s="420">
        <v>1567.9728352487818</v>
      </c>
      <c r="NN73" s="420">
        <v>1677.9778572992259</v>
      </c>
      <c r="NO73" s="420">
        <v>1796.2841118944048</v>
      </c>
      <c r="NP73" s="420">
        <v>1923.5408360963879</v>
      </c>
      <c r="NQ73" s="420">
        <v>2060.4491570397272</v>
      </c>
      <c r="NR73" s="420">
        <v>2207.7662967266833</v>
      </c>
      <c r="NS73" s="420">
        <v>2366.3101206224405</v>
      </c>
      <c r="NT73" s="420">
        <v>2536.9640583281712</v>
      </c>
      <c r="NU73" s="420">
        <v>2720.6824269444228</v>
      </c>
      <c r="NV73" s="420">
        <v>2918.4961902657901</v>
      </c>
      <c r="NW73" s="420">
        <v>3131.5191896857104</v>
      </c>
      <c r="NX73" s="420">
        <v>3360.954885654086</v>
      </c>
      <c r="NY73" s="420">
        <v>3608.0335951617049</v>
      </c>
      <c r="NZ73" s="420">
        <v>3874.1619913873583</v>
      </c>
      <c r="OA73" s="420">
        <v>4160.8754980841886</v>
      </c>
      <c r="OB73" s="420">
        <v>4469.7947935868087</v>
      </c>
      <c r="OC73" s="420">
        <v>4802.6647784449242</v>
      </c>
      <c r="OD73" s="420">
        <v>5161.3619010400471</v>
      </c>
      <c r="OE73" s="420">
        <v>5547.9008926442248</v>
      </c>
      <c r="OF73" s="420">
        <v>5964.4403537775552</v>
      </c>
      <c r="OG73" s="420">
        <v>6413.2863688433708</v>
      </c>
      <c r="OH73" s="420">
        <v>6896.8929450108353</v>
      </c>
      <c r="OI73" s="420">
        <v>7417.8575239028542</v>
      </c>
      <c r="OJ73" s="420">
        <v>7978.9090288339739</v>
      </c>
      <c r="OK73" s="420">
        <v>8582.8847830101531</v>
      </c>
      <c r="OL73" s="420"/>
      <c r="OM73" s="420">
        <v>1165.4154663117151</v>
      </c>
      <c r="ON73" s="420">
        <v>1245.9647636366317</v>
      </c>
      <c r="OO73" s="420">
        <v>1332.5094065038857</v>
      </c>
      <c r="OP73" s="420">
        <v>1425.5142876632369</v>
      </c>
      <c r="OQ73" s="420">
        <v>1525.4812514676828</v>
      </c>
      <c r="OR73" s="420">
        <v>1632.9520772695791</v>
      </c>
      <c r="OS73" s="420">
        <v>1748.5117061595008</v>
      </c>
      <c r="OT73" s="420">
        <v>1872.7917310306045</v>
      </c>
      <c r="OU73" s="420">
        <v>2006.4741715994071</v>
      </c>
      <c r="OV73" s="420">
        <v>2150.2955577984812</v>
      </c>
      <c r="OW73" s="420">
        <v>2305.0513468891181</v>
      </c>
      <c r="OX73" s="420">
        <v>2471.6007017338579</v>
      </c>
      <c r="OY73" s="420">
        <v>2650.8716599346117</v>
      </c>
      <c r="OZ73" s="420">
        <v>2843.8667259945996</v>
      </c>
      <c r="PA73" s="420">
        <v>3051.6689213184968</v>
      </c>
      <c r="PB73" s="420">
        <v>3275.4483297412835</v>
      </c>
      <c r="PC73" s="420">
        <v>3516.4691793898419</v>
      </c>
      <c r="PD73" s="420">
        <v>3773.2285497080179</v>
      </c>
      <c r="PE73" s="420">
        <v>4047.2637670022737</v>
      </c>
      <c r="PF73" s="420">
        <v>4340.8621168008704</v>
      </c>
      <c r="PG73" s="420">
        <v>4654.9108905452786</v>
      </c>
      <c r="PH73" s="420">
        <v>4990.0942124233125</v>
      </c>
      <c r="PI73" s="420">
        <v>5346.7612985254609</v>
      </c>
      <c r="PJ73" s="420">
        <v>5724.7350642029332</v>
      </c>
      <c r="PK73" s="420">
        <v>6123.0352962049128</v>
      </c>
      <c r="PL73" s="420">
        <v>6539.479516774345</v>
      </c>
      <c r="PM73" s="420">
        <v>6970.1088015768528</v>
      </c>
      <c r="PN73" s="420">
        <v>7408.3631117796103</v>
      </c>
      <c r="PO73" s="420">
        <v>7843.8982125039138</v>
      </c>
      <c r="PP73" s="420">
        <v>8260.8897503262524</v>
      </c>
      <c r="PQ73" s="420"/>
      <c r="PR73" s="420">
        <v>48.204811994867669</v>
      </c>
      <c r="PS73" s="420">
        <v>51.495420978612309</v>
      </c>
      <c r="PT73" s="420">
        <v>55.030952494985563</v>
      </c>
      <c r="PU73" s="420">
        <v>58.830398395060342</v>
      </c>
      <c r="PV73" s="420">
        <v>62.914260080975168</v>
      </c>
      <c r="PW73" s="420">
        <v>67.3046703839683</v>
      </c>
      <c r="PX73" s="420">
        <v>72.025525383478538</v>
      </c>
      <c r="PY73" s="420">
        <v>77.102626983648094</v>
      </c>
      <c r="PZ73" s="420">
        <v>82.563837130897056</v>
      </c>
      <c r="QA73" s="420">
        <v>88.43924462914336</v>
      </c>
      <c r="QB73" s="420">
        <v>94.761345588186742</v>
      </c>
      <c r="QC73" s="420">
        <v>101.56523862623877</v>
      </c>
      <c r="QD73" s="420">
        <v>108.88883604013509</v>
      </c>
      <c r="QE73" s="420">
        <v>116.77309225696655</v>
      </c>
      <c r="QF73" s="420">
        <v>125.26225098936874</v>
      </c>
      <c r="QG73" s="420">
        <v>134.40411263420373</v>
      </c>
      <c r="QH73" s="420">
        <v>144.2503235815708</v>
      </c>
      <c r="QI73" s="420">
        <v>154.85668923885066</v>
      </c>
      <c r="QJ73" s="420">
        <v>166.28351272363423</v>
      </c>
      <c r="QK73" s="420">
        <v>178.59596134091976</v>
      </c>
      <c r="QL73" s="420">
        <v>191.86446313485897</v>
      </c>
      <c r="QM73" s="420">
        <v>206.16513599471961</v>
      </c>
      <c r="QN73" s="420">
        <v>221.58025199983763</v>
      </c>
      <c r="QO73" s="420">
        <v>238.19873991040021</v>
      </c>
      <c r="QP73" s="420">
        <v>256.11672895140987</v>
      </c>
      <c r="QQ73" s="420">
        <v>275.43813729760274</v>
      </c>
      <c r="QR73" s="420">
        <v>296.27530894911939</v>
      </c>
      <c r="QS73" s="420">
        <v>318.74970299313105</v>
      </c>
      <c r="QT73" s="420">
        <v>342.9926395773474</v>
      </c>
      <c r="QU73" s="420">
        <v>369.14610727950162</v>
      </c>
      <c r="QV73" s="424"/>
      <c r="QW73" s="420">
        <v>14.67609691494293</v>
      </c>
      <c r="QX73" s="420">
        <v>14.67609691494293</v>
      </c>
      <c r="QY73" s="420">
        <v>14.67609691494293</v>
      </c>
      <c r="QZ73" s="420">
        <v>14.67609691494293</v>
      </c>
      <c r="RA73" s="420">
        <v>14.67609691494293</v>
      </c>
      <c r="RB73" s="420">
        <v>14.67609691494293</v>
      </c>
      <c r="RC73" s="420">
        <v>14.67609691494293</v>
      </c>
      <c r="RD73" s="420">
        <v>14.67609691494293</v>
      </c>
      <c r="RE73" s="420">
        <v>14.67609691494293</v>
      </c>
      <c r="RF73" s="420">
        <v>14.67609691494293</v>
      </c>
      <c r="RG73" s="420">
        <v>14.67609691494293</v>
      </c>
      <c r="RH73" s="420">
        <v>14.67609691494293</v>
      </c>
      <c r="RI73" s="420">
        <v>14.67609691494293</v>
      </c>
      <c r="RJ73" s="420">
        <v>14.67609691494293</v>
      </c>
      <c r="RK73" s="420">
        <v>14.67609691494293</v>
      </c>
      <c r="RL73" s="420">
        <v>14.67609691494293</v>
      </c>
      <c r="RM73" s="420">
        <v>14.67609691494293</v>
      </c>
      <c r="RN73" s="420">
        <v>17.566368171102237</v>
      </c>
      <c r="RO73" s="420">
        <v>23.285261874056175</v>
      </c>
      <c r="RP73" s="420">
        <v>31.135550763136582</v>
      </c>
      <c r="RQ73" s="420">
        <v>41.960135395950182</v>
      </c>
      <c r="RR73" s="420">
        <v>56.946906999329599</v>
      </c>
      <c r="RS73" s="420">
        <v>77.772918064761825</v>
      </c>
      <c r="RT73" s="420">
        <v>106.80958863779382</v>
      </c>
      <c r="RU73" s="420">
        <v>147.41500090601141</v>
      </c>
      <c r="RV73" s="420">
        <v>204.35051290281348</v>
      </c>
      <c r="RW73" s="420">
        <v>284.3749122807335</v>
      </c>
      <c r="RX73" s="420">
        <v>397.09220886651417</v>
      </c>
      <c r="RY73" s="420">
        <v>556.16190234036037</v>
      </c>
      <c r="RZ73" s="420">
        <v>781.02741524865144</v>
      </c>
      <c r="SA73" s="420"/>
      <c r="SB73" s="420">
        <v>33.528715079924737</v>
      </c>
      <c r="SC73" s="420">
        <v>36.819324063669377</v>
      </c>
      <c r="SD73" s="420">
        <v>40.354855580042631</v>
      </c>
      <c r="SE73" s="420">
        <v>44.154301480117411</v>
      </c>
      <c r="SF73" s="420">
        <v>48.238163166032237</v>
      </c>
      <c r="SG73" s="420">
        <v>52.628573469025369</v>
      </c>
      <c r="SH73" s="420">
        <v>57.349428468535606</v>
      </c>
      <c r="SI73" s="420">
        <v>62.426530068705162</v>
      </c>
      <c r="SJ73" s="420">
        <v>67.887740215954125</v>
      </c>
      <c r="SK73" s="420">
        <v>73.763147714200429</v>
      </c>
      <c r="SL73" s="420">
        <v>80.085248673243811</v>
      </c>
      <c r="SM73" s="420">
        <v>86.889141711295835</v>
      </c>
      <c r="SN73" s="420">
        <v>94.212739125192158</v>
      </c>
      <c r="SO73" s="420">
        <v>102.09699534202362</v>
      </c>
      <c r="SP73" s="420">
        <v>110.58615407442581</v>
      </c>
      <c r="SQ73" s="420">
        <v>119.7280157192608</v>
      </c>
      <c r="SR73" s="420">
        <v>129.57422666662788</v>
      </c>
      <c r="SS73" s="420">
        <v>137.29032106774844</v>
      </c>
      <c r="ST73" s="420">
        <v>142.99825084957806</v>
      </c>
      <c r="SU73" s="420">
        <v>147.46041057778316</v>
      </c>
      <c r="SV73" s="420">
        <v>149.90432773890879</v>
      </c>
      <c r="SW73" s="420">
        <v>149.21822899539001</v>
      </c>
      <c r="SX73" s="420">
        <v>143.8073339350758</v>
      </c>
      <c r="SY73" s="420">
        <v>131.3891512726064</v>
      </c>
      <c r="SZ73" s="420">
        <v>108.70172804539845</v>
      </c>
      <c r="TA73" s="420">
        <v>71.087624394789259</v>
      </c>
      <c r="TB73" s="420">
        <v>11.900396668385895</v>
      </c>
      <c r="TC73" s="420">
        <v>-78.342505873383118</v>
      </c>
      <c r="TD73" s="420">
        <v>-213.16926276301297</v>
      </c>
      <c r="TE73" s="420">
        <v>-411.88130796914982</v>
      </c>
      <c r="TF73" s="420"/>
      <c r="TG73" s="420">
        <v>4.020655901193722</v>
      </c>
      <c r="TH73" s="420">
        <v>4.2951182604789873</v>
      </c>
      <c r="TI73" s="420">
        <v>4.5900090621831025</v>
      </c>
      <c r="TJ73" s="420">
        <v>4.9069123742638183</v>
      </c>
      <c r="TK73" s="420">
        <v>5.2475381729679125</v>
      </c>
      <c r="TL73" s="420">
        <v>5.6137325084062581</v>
      </c>
      <c r="TM73" s="420">
        <v>6.0074884992911812</v>
      </c>
      <c r="TN73" s="420">
        <v>6.4309582249247033</v>
      </c>
      <c r="TO73" s="420">
        <v>6.8864655881425767</v>
      </c>
      <c r="TP73" s="420">
        <v>7.376520228999949</v>
      </c>
      <c r="TQ73" s="420">
        <v>7.9038325755687122</v>
      </c>
      <c r="TR73" s="420">
        <v>8.4713301253454354</v>
      </c>
      <c r="TS73" s="420">
        <v>9.0821750584878984</v>
      </c>
      <c r="TT73" s="420">
        <v>9.739783292456357</v>
      </c>
      <c r="TU73" s="420">
        <v>10.447845096685302</v>
      </c>
      <c r="TV73" s="420">
        <v>11.210347395711283</v>
      </c>
      <c r="TW73" s="420">
        <v>12.031597899792594</v>
      </c>
      <c r="TX73" s="420">
        <v>12.916251213546854</v>
      </c>
      <c r="TY73" s="420">
        <v>13.869337085573186</v>
      </c>
      <c r="TZ73" s="420">
        <v>14.89629097549822</v>
      </c>
      <c r="UA73" s="420">
        <v>16.002987129473063</v>
      </c>
      <c r="UB73" s="420">
        <v>17.19577437094517</v>
      </c>
      <c r="UC73" s="420">
        <v>18.481514830635426</v>
      </c>
      <c r="UD73" s="420">
        <v>19.867625858174215</v>
      </c>
      <c r="UE73" s="420">
        <v>21.362125377909518</v>
      </c>
      <c r="UF73" s="420">
        <v>22.973680973121979</v>
      </c>
      <c r="UG73" s="420">
        <v>24.711663006404827</v>
      </c>
      <c r="UH73" s="420">
        <v>26.586202109439345</v>
      </c>
      <c r="UI73" s="420">
        <v>28.608251402982368</v>
      </c>
      <c r="UJ73" s="420">
        <v>30.789653837754692</v>
      </c>
      <c r="UK73" s="420"/>
      <c r="UL73" s="420">
        <v>2.067702288914858</v>
      </c>
      <c r="UM73" s="420">
        <v>2.067702288914858</v>
      </c>
      <c r="UN73" s="420">
        <v>2.067702288914858</v>
      </c>
      <c r="UO73" s="420">
        <v>2.067702288914858</v>
      </c>
      <c r="UP73" s="420">
        <v>2.067702288914858</v>
      </c>
      <c r="UQ73" s="420">
        <v>2.067702288914858</v>
      </c>
      <c r="UR73" s="420">
        <v>2.067702288914858</v>
      </c>
      <c r="US73" s="420">
        <v>2.067702288914858</v>
      </c>
      <c r="UT73" s="420">
        <v>2.067702288914858</v>
      </c>
      <c r="UU73" s="420">
        <v>2.067702288914858</v>
      </c>
      <c r="UV73" s="420">
        <v>2.067702288914858</v>
      </c>
      <c r="UW73" s="420">
        <v>2.067702288914858</v>
      </c>
      <c r="UX73" s="420">
        <v>2.067702288914858</v>
      </c>
      <c r="UY73" s="420">
        <v>2.067702288914858</v>
      </c>
      <c r="UZ73" s="420">
        <v>2.067702288914858</v>
      </c>
      <c r="VA73" s="420">
        <v>2.067702288914858</v>
      </c>
      <c r="VB73" s="420">
        <v>2.067702288914858</v>
      </c>
      <c r="VC73" s="420">
        <v>2.4749100449402728</v>
      </c>
      <c r="VD73" s="420">
        <v>3.2806399108706796</v>
      </c>
      <c r="VE73" s="420">
        <v>4.386660155808368</v>
      </c>
      <c r="VF73" s="420">
        <v>5.9117262923662643</v>
      </c>
      <c r="VG73" s="420">
        <v>8.0231992628261573</v>
      </c>
      <c r="VH73" s="420">
        <v>10.957357506569796</v>
      </c>
      <c r="VI73" s="420">
        <v>15.04830829234678</v>
      </c>
      <c r="VJ73" s="420">
        <v>20.769168843753917</v>
      </c>
      <c r="VK73" s="420">
        <v>28.790762674771809</v>
      </c>
      <c r="VL73" s="420">
        <v>40.065329388370365</v>
      </c>
      <c r="VM73" s="420">
        <v>55.945969418309815</v>
      </c>
      <c r="VN73" s="420">
        <v>78.357157569974831</v>
      </c>
      <c r="VO73" s="420">
        <v>110.03826041586015</v>
      </c>
      <c r="VP73" s="420"/>
      <c r="VQ73" s="420">
        <v>1.952953612278864</v>
      </c>
      <c r="VR73" s="420">
        <v>2.2274159715641293</v>
      </c>
      <c r="VS73" s="420">
        <v>2.5223067732682445</v>
      </c>
      <c r="VT73" s="420">
        <v>2.8392100853489604</v>
      </c>
      <c r="VU73" s="420">
        <v>3.1798358840530545</v>
      </c>
      <c r="VV73" s="420">
        <v>3.5460302194914002</v>
      </c>
      <c r="VW73" s="420">
        <v>3.9397862103763233</v>
      </c>
      <c r="VX73" s="420">
        <v>4.3632559360098453</v>
      </c>
      <c r="VY73" s="420">
        <v>4.8187632992277187</v>
      </c>
      <c r="VZ73" s="420">
        <v>5.308817940085091</v>
      </c>
      <c r="WA73" s="420">
        <v>5.8361302866538542</v>
      </c>
      <c r="WB73" s="420">
        <v>6.4036278364305774</v>
      </c>
      <c r="WC73" s="420">
        <v>7.0144727695730404</v>
      </c>
      <c r="WD73" s="420">
        <v>7.672081003541499</v>
      </c>
      <c r="WE73" s="420">
        <v>8.3801428077704436</v>
      </c>
      <c r="WF73" s="420">
        <v>9.1426451067964258</v>
      </c>
      <c r="WG73" s="420">
        <v>9.963895610877735</v>
      </c>
      <c r="WH73" s="420">
        <v>10.441341168606581</v>
      </c>
      <c r="WI73" s="420">
        <v>10.588697174702506</v>
      </c>
      <c r="WJ73" s="420">
        <v>10.509630819689852</v>
      </c>
      <c r="WK73" s="420">
        <v>10.091260837106798</v>
      </c>
      <c r="WL73" s="420">
        <v>9.1725751081190126</v>
      </c>
      <c r="WM73" s="420">
        <v>7.5241573240656301</v>
      </c>
      <c r="WN73" s="420">
        <v>4.8193175658274345</v>
      </c>
      <c r="WO73" s="420">
        <v>0.59295653415560068</v>
      </c>
      <c r="WP73" s="420">
        <v>-5.8170817016498297</v>
      </c>
      <c r="WQ73" s="420">
        <v>-15.353666381965539</v>
      </c>
      <c r="WR73" s="420">
        <v>-29.35976730887047</v>
      </c>
      <c r="WS73" s="420">
        <v>-49.748906166992462</v>
      </c>
      <c r="WT73" s="420">
        <v>-79.248606578105466</v>
      </c>
      <c r="WU73" s="420"/>
      <c r="WV73" s="420">
        <v>3895.3272550123106</v>
      </c>
      <c r="WW73" s="420">
        <v>4161.234294777003</v>
      </c>
      <c r="WX73" s="420">
        <v>4446.932998013307</v>
      </c>
      <c r="WY73" s="420">
        <v>4753.9580553889491</v>
      </c>
      <c r="WZ73" s="420">
        <v>5083.9661411488942</v>
      </c>
      <c r="XA73" s="420">
        <v>5438.7457618174094</v>
      </c>
      <c r="XB73" s="420">
        <v>5820.2279082162258</v>
      </c>
      <c r="XC73" s="420">
        <v>6230.4975767653395</v>
      </c>
      <c r="XD73" s="420">
        <v>6671.806231473789</v>
      </c>
      <c r="XE73" s="420">
        <v>7146.5852839189893</v>
      </c>
      <c r="XF73" s="420">
        <v>7657.4606748929009</v>
      </c>
      <c r="XG73" s="420">
        <v>8207.268648298832</v>
      </c>
      <c r="XH73" s="420">
        <v>8799.0728153625787</v>
      </c>
      <c r="XI73" s="420">
        <v>9436.1826153176953</v>
      </c>
      <c r="XJ73" s="420">
        <v>10122.173287493177</v>
      </c>
      <c r="XK73" s="420">
        <v>10860.907479226353</v>
      </c>
      <c r="XL73" s="420">
        <v>11656.558624302133</v>
      </c>
      <c r="XM73" s="420">
        <v>12513.636237753413</v>
      </c>
      <c r="XN73" s="420">
        <v>13437.013284908611</v>
      </c>
      <c r="XO73" s="420">
        <v>14431.955795626345</v>
      </c>
      <c r="XP73" s="420">
        <v>15504.154908789878</v>
      </c>
      <c r="XQ73" s="420">
        <v>16659.761547437505</v>
      </c>
      <c r="XR73" s="420">
        <v>17905.423941480371</v>
      </c>
      <c r="XS73" s="420">
        <v>19248.328232902535</v>
      </c>
      <c r="XT73" s="420">
        <v>20696.24241777452</v>
      </c>
      <c r="XU73" s="420">
        <v>22257.563900454734</v>
      </c>
      <c r="XV73" s="420">
        <v>23941.370958143587</v>
      </c>
      <c r="XW73" s="420">
        <v>25757.478438634291</v>
      </c>
      <c r="XX73" s="420">
        <v>27716.498040828461</v>
      </c>
      <c r="XY73" s="420">
        <v>29829.903556529494</v>
      </c>
      <c r="XZ73" s="420"/>
      <c r="YA73" s="420">
        <v>1.2336234038261444</v>
      </c>
      <c r="YB73" s="420">
        <v>1.2336234038261444</v>
      </c>
      <c r="YC73" s="420">
        <v>1.2336234038261444</v>
      </c>
      <c r="YD73" s="420">
        <v>1.2336234038261444</v>
      </c>
      <c r="YE73" s="420">
        <v>1.2336234038261444</v>
      </c>
      <c r="YF73" s="420">
        <v>1.2336234038261444</v>
      </c>
      <c r="YG73" s="420">
        <v>1.2336234038261444</v>
      </c>
      <c r="YH73" s="420">
        <v>1.2336234038261444</v>
      </c>
      <c r="YI73" s="420">
        <v>1.2336234038261444</v>
      </c>
      <c r="YJ73" s="420">
        <v>1.2336234038261444</v>
      </c>
      <c r="YK73" s="420">
        <v>1.2336234038261444</v>
      </c>
      <c r="YL73" s="420">
        <v>1.2336234038261444</v>
      </c>
      <c r="YM73" s="420">
        <v>1.2336234038261444</v>
      </c>
      <c r="YN73" s="420">
        <v>1.2336234038261444</v>
      </c>
      <c r="YO73" s="420">
        <v>1.2336234038261444</v>
      </c>
      <c r="YP73" s="420">
        <v>1.2336234038261444</v>
      </c>
      <c r="YQ73" s="420">
        <v>1.2336234038261444</v>
      </c>
      <c r="YR73" s="420">
        <v>1.4765698960487312</v>
      </c>
      <c r="YS73" s="420">
        <v>1.9572808886815691</v>
      </c>
      <c r="YT73" s="420">
        <v>2.6171498004564397</v>
      </c>
      <c r="YU73" s="420">
        <v>3.5270280206077009</v>
      </c>
      <c r="YV73" s="420">
        <v>4.7867656950640312</v>
      </c>
      <c r="YW73" s="420">
        <v>6.537330222373801</v>
      </c>
      <c r="YX73" s="420">
        <v>8.9780552050230078</v>
      </c>
      <c r="YY73" s="420">
        <v>12.391209750567061</v>
      </c>
      <c r="YZ73" s="420">
        <v>17.177017619998967</v>
      </c>
      <c r="ZA73" s="420">
        <v>23.903599797936049</v>
      </c>
      <c r="ZB73" s="420">
        <v>33.378237086727253</v>
      </c>
      <c r="ZC73" s="420">
        <v>46.749101141800899</v>
      </c>
      <c r="ZD73" s="420">
        <v>65.65054074421964</v>
      </c>
      <c r="ZE73" s="420"/>
      <c r="ZF73" s="420">
        <v>3894.0936316084844</v>
      </c>
      <c r="ZG73" s="420">
        <v>4160.0006713731773</v>
      </c>
      <c r="ZH73" s="420">
        <v>4445.6993746094813</v>
      </c>
      <c r="ZI73" s="420">
        <v>4752.7244319851234</v>
      </c>
      <c r="ZJ73" s="420">
        <v>5082.7325177450684</v>
      </c>
      <c r="ZK73" s="420">
        <v>5437.5121384135837</v>
      </c>
      <c r="ZL73" s="420">
        <v>5818.9942848124001</v>
      </c>
      <c r="ZM73" s="420">
        <v>6229.2639533615138</v>
      </c>
      <c r="ZN73" s="420">
        <v>6670.5726080699633</v>
      </c>
      <c r="ZO73" s="420">
        <v>7145.3516605151635</v>
      </c>
      <c r="ZP73" s="420">
        <v>7656.2270514890752</v>
      </c>
      <c r="ZQ73" s="420">
        <v>8206.0350248950053</v>
      </c>
      <c r="ZR73" s="420">
        <v>8797.8391919587521</v>
      </c>
      <c r="ZS73" s="420">
        <v>9434.9489919138687</v>
      </c>
      <c r="ZT73" s="420">
        <v>10120.93966408935</v>
      </c>
      <c r="ZU73" s="420">
        <v>10859.673855822526</v>
      </c>
      <c r="ZV73" s="420">
        <v>11655.325000898307</v>
      </c>
      <c r="ZW73" s="420">
        <v>12512.159667857364</v>
      </c>
      <c r="ZX73" s="420">
        <v>13435.056004019929</v>
      </c>
      <c r="ZY73" s="420">
        <v>14429.338645825888</v>
      </c>
      <c r="ZZ73" s="420">
        <v>15500.627880769271</v>
      </c>
      <c r="AAA73" s="420">
        <v>16654.97478174244</v>
      </c>
      <c r="AAB73" s="420">
        <v>17898.886611257996</v>
      </c>
      <c r="AAC73" s="420">
        <v>19239.350177697514</v>
      </c>
      <c r="AAD73" s="420">
        <v>20683.851208023952</v>
      </c>
      <c r="AAE73" s="420">
        <v>22240.386882834733</v>
      </c>
      <c r="AAF73" s="420">
        <v>23917.46735834565</v>
      </c>
      <c r="AAG73" s="420">
        <v>25724.100201547564</v>
      </c>
      <c r="AAH73" s="420">
        <v>27669.748939686659</v>
      </c>
      <c r="AAI73" s="420">
        <v>29764.253015785274</v>
      </c>
      <c r="AAJ73" s="420"/>
      <c r="AAK73" s="420">
        <v>5094.9907666124036</v>
      </c>
      <c r="AAL73" s="420">
        <v>5445.0121750450426</v>
      </c>
      <c r="AAM73" s="420">
        <v>5821.0859434666781</v>
      </c>
      <c r="AAN73" s="420">
        <v>6225.2322312138267</v>
      </c>
      <c r="AAO73" s="420">
        <v>6659.631768262836</v>
      </c>
      <c r="AAP73" s="420">
        <v>7126.6388193716793</v>
      </c>
      <c r="AAQ73" s="420">
        <v>7628.7952056508129</v>
      </c>
      <c r="AAR73" s="420">
        <v>8168.8454703968328</v>
      </c>
      <c r="AAS73" s="420">
        <v>8749.7532831845529</v>
      </c>
      <c r="AAT73" s="420">
        <v>9374.719183967929</v>
      </c>
      <c r="AAU73" s="420">
        <v>10047.199777338092</v>
      </c>
      <c r="AAV73" s="420">
        <v>10770.92849617659</v>
      </c>
      <c r="AAW73" s="420">
        <v>11549.93806378813</v>
      </c>
      <c r="AAX73" s="420">
        <v>12388.584794254035</v>
      </c>
      <c r="AAY73" s="420">
        <v>13291.574882290044</v>
      </c>
      <c r="AAZ73" s="420">
        <v>14263.992846389865</v>
      </c>
      <c r="ABA73" s="420">
        <v>15311.332302565654</v>
      </c>
      <c r="ABB73" s="420">
        <v>16433.119879801739</v>
      </c>
      <c r="ABC73" s="420">
        <v>17635.906719046481</v>
      </c>
      <c r="ABD73" s="420">
        <v>18928.17080402423</v>
      </c>
      <c r="ABE73" s="420">
        <v>20315.534359890564</v>
      </c>
      <c r="ABF73" s="420">
        <v>21803.459798269258</v>
      </c>
      <c r="ABG73" s="420">
        <v>23396.979401042598</v>
      </c>
      <c r="ABH73" s="420">
        <v>25100.293710738883</v>
      </c>
      <c r="ABI73" s="420">
        <v>26916.181188808419</v>
      </c>
      <c r="ABJ73" s="420">
        <v>28845.136942302219</v>
      </c>
      <c r="ABK73" s="420">
        <v>30884.122890208921</v>
      </c>
      <c r="ABL73" s="420">
        <v>33024.76104014492</v>
      </c>
      <c r="ABM73" s="420">
        <v>35250.728983260567</v>
      </c>
      <c r="ABN73" s="420">
        <v>37534.012851564272</v>
      </c>
      <c r="ABQ73" s="344"/>
      <c r="ABR73" s="344"/>
      <c r="ABS73" s="344"/>
      <c r="ABT73" s="344"/>
      <c r="ABU73" s="344"/>
      <c r="ABV73" s="344"/>
      <c r="ABW73" s="344"/>
      <c r="ABX73" s="344"/>
      <c r="ABY73" s="344"/>
      <c r="ABZ73" s="344"/>
      <c r="ACA73" s="344"/>
    </row>
    <row r="74" spans="4:755" hidden="1" outlineLevel="1" x14ac:dyDescent="0.25">
      <c r="D74" s="431" t="b">
        <v>1</v>
      </c>
      <c r="E74" s="416"/>
      <c r="F74" s="417">
        <v>504</v>
      </c>
      <c r="G74" s="417">
        <v>22013852</v>
      </c>
      <c r="H74" s="417" t="s">
        <v>1756</v>
      </c>
      <c r="I74" s="417" t="s">
        <v>1793</v>
      </c>
      <c r="J74" s="417">
        <v>11</v>
      </c>
      <c r="K74" s="417" t="s">
        <v>1794</v>
      </c>
      <c r="L74" s="417" t="s">
        <v>1781</v>
      </c>
      <c r="M74" s="417" t="s">
        <v>253</v>
      </c>
      <c r="N74" s="417" t="s">
        <v>310</v>
      </c>
      <c r="O74" s="417" t="s">
        <v>1782</v>
      </c>
      <c r="P74" s="417" t="s">
        <v>1783</v>
      </c>
      <c r="Q74" s="417" t="s">
        <v>1784</v>
      </c>
      <c r="R74" s="417" t="s">
        <v>298</v>
      </c>
      <c r="S74" s="418"/>
      <c r="T74" s="417">
        <v>0.57433674535164059</v>
      </c>
      <c r="U74" s="417">
        <v>2190</v>
      </c>
      <c r="V74" s="418"/>
      <c r="W74" s="419">
        <v>2.5292214798551407</v>
      </c>
      <c r="X74" s="417">
        <v>9.0442265753142178E-4</v>
      </c>
      <c r="Y74" s="417">
        <v>6.5051036340670564E-4</v>
      </c>
      <c r="Z74" s="417">
        <v>2.5391229412471614E-4</v>
      </c>
      <c r="AA74" s="420">
        <v>2.6660526581482542</v>
      </c>
      <c r="AB74" s="420">
        <v>52.040829072536454</v>
      </c>
      <c r="AC74" s="420">
        <v>54.706881730684707</v>
      </c>
      <c r="AD74" s="420">
        <v>6.2604069260557722</v>
      </c>
      <c r="AE74" s="420">
        <v>0.36836460891238892</v>
      </c>
      <c r="AF74" s="420">
        <v>360.94074261194157</v>
      </c>
      <c r="AG74" s="418"/>
      <c r="AH74" s="419">
        <v>4.7392390687670138</v>
      </c>
      <c r="AI74" s="417">
        <v>1.3393667777924845E-3</v>
      </c>
      <c r="AJ74" s="417">
        <v>9.6334602201889909E-4</v>
      </c>
      <c r="AK74" s="417">
        <v>3.7602075577358545E-4</v>
      </c>
      <c r="AL74" s="420">
        <v>3.9481787949845302</v>
      </c>
      <c r="AM74" s="420">
        <v>77.067681761511921</v>
      </c>
      <c r="AN74" s="420">
        <v>81.015860556496449</v>
      </c>
      <c r="AO74" s="420">
        <v>9.2710868999096814</v>
      </c>
      <c r="AP74" s="420">
        <v>0.54551410801496214</v>
      </c>
      <c r="AQ74" s="420">
        <v>534.52004478269771</v>
      </c>
      <c r="AR74" s="418"/>
      <c r="AS74" s="417">
        <v>5.1679359468684138E-3</v>
      </c>
      <c r="AT74" s="421">
        <v>4.0659390574111693E-6</v>
      </c>
      <c r="AU74" s="417">
        <v>5.1638700078110028E-3</v>
      </c>
      <c r="AV74" s="420">
        <v>14.212941987128927</v>
      </c>
      <c r="AW74" s="420">
        <v>0.32527512459289354</v>
      </c>
      <c r="AX74" s="420">
        <v>14.538217111721821</v>
      </c>
      <c r="AY74" s="420">
        <v>14.692869058112674</v>
      </c>
      <c r="AZ74" s="420">
        <v>2.0677318317326265</v>
      </c>
      <c r="BA74" s="420">
        <v>2.2560179596698449</v>
      </c>
      <c r="BB74" s="418"/>
      <c r="BC74" s="420">
        <v>422.27639587759444</v>
      </c>
      <c r="BD74" s="420">
        <v>625.35250634711883</v>
      </c>
      <c r="BE74" s="420">
        <v>33.554835961236968</v>
      </c>
      <c r="BF74" s="420">
        <v>591.79767038588182</v>
      </c>
      <c r="BG74" s="420"/>
      <c r="BH74" s="422">
        <v>6.2796504889159097E-2</v>
      </c>
      <c r="BI74" s="420"/>
      <c r="BJ74" s="423">
        <v>2.6931406616829761</v>
      </c>
      <c r="BK74" s="423">
        <v>2.867683467572649</v>
      </c>
      <c r="BL74" s="423">
        <v>3.0535384160181445</v>
      </c>
      <c r="BM74" s="423">
        <v>3.2514386484889783</v>
      </c>
      <c r="BN74" s="423">
        <v>3.4621648214511977</v>
      </c>
      <c r="BO74" s="423">
        <v>3.6865481858206546</v>
      </c>
      <c r="BP74" s="423">
        <v>3.9254738659960511</v>
      </c>
      <c r="BQ74" s="423">
        <v>4.1798843514065558</v>
      </c>
      <c r="BR74" s="423">
        <v>4.4507832143470907</v>
      </c>
      <c r="BS74" s="423">
        <v>4.7392390687670138</v>
      </c>
      <c r="BT74" s="423">
        <v>5.0463897856284303</v>
      </c>
      <c r="BU74" s="423">
        <v>5.3734469814624353</v>
      </c>
      <c r="BV74" s="423">
        <v>5.7217007978292882</v>
      </c>
      <c r="BW74" s="423">
        <v>6.0925249905360372</v>
      </c>
      <c r="BX74" s="423">
        <v>6.4873823486870146</v>
      </c>
      <c r="BY74" s="423">
        <v>6.9078304649437285</v>
      </c>
      <c r="BZ74" s="423">
        <v>7.3555278797560613</v>
      </c>
      <c r="CA74" s="423">
        <v>7.8322406238019102</v>
      </c>
      <c r="CB74" s="423">
        <v>8.3398491844432154</v>
      </c>
      <c r="CC74" s="423">
        <v>8.8803559236789464</v>
      </c>
      <c r="CD74" s="423">
        <v>9.4558929768565871</v>
      </c>
      <c r="CE74" s="423">
        <v>10.068730663300197</v>
      </c>
      <c r="CF74" s="423">
        <v>10.721286442032365</v>
      </c>
      <c r="CG74" s="423">
        <v>11.416134447917742</v>
      </c>
      <c r="CH74" s="423">
        <v>12.156015645845265</v>
      </c>
      <c r="CI74" s="423">
        <v>12.94384864300431</v>
      </c>
      <c r="CJ74" s="423">
        <v>13.782741201905926</v>
      </c>
      <c r="CK74" s="423">
        <v>14.676002499564445</v>
      </c>
      <c r="CL74" s="423">
        <v>15.627156181198391</v>
      </c>
      <c r="CM74" s="423">
        <v>16.639954259943377</v>
      </c>
      <c r="CN74" s="420"/>
      <c r="CO74" s="417">
        <v>9.0442265753142178E-4</v>
      </c>
      <c r="CP74" s="417">
        <v>9.0442265753142178E-4</v>
      </c>
      <c r="CQ74" s="417">
        <v>9.0442265753142178E-4</v>
      </c>
      <c r="CR74" s="417">
        <v>9.0442265753142178E-4</v>
      </c>
      <c r="CS74" s="417">
        <v>9.0442265753142178E-4</v>
      </c>
      <c r="CT74" s="417">
        <v>9.0442265753142178E-4</v>
      </c>
      <c r="CU74" s="417">
        <v>9.0442265753142178E-4</v>
      </c>
      <c r="CV74" s="417">
        <v>9.995441467355226E-4</v>
      </c>
      <c r="CW74" s="417">
        <v>1.1555603498591286E-3</v>
      </c>
      <c r="CX74" s="417">
        <v>1.3393667777924845E-3</v>
      </c>
      <c r="CY74" s="417">
        <v>1.5562071166529052E-3</v>
      </c>
      <c r="CZ74" s="417">
        <v>1.8123488139899363E-3</v>
      </c>
      <c r="DA74" s="417">
        <v>2.1152872269033585E-3</v>
      </c>
      <c r="DB74" s="417">
        <v>2.4739910343752423E-3</v>
      </c>
      <c r="DC74" s="417">
        <v>2.8991973282870339E-3</v>
      </c>
      <c r="DD74" s="417">
        <v>3.4037665233468176E-3</v>
      </c>
      <c r="DE74" s="417">
        <v>4.0031093071793474E-3</v>
      </c>
      <c r="DF74" s="417">
        <v>4.7157003614501794E-3</v>
      </c>
      <c r="DG74" s="417">
        <v>5.5636966115775836E-3</v>
      </c>
      <c r="DH74" s="417">
        <v>6.5736814130949069E-3</v>
      </c>
      <c r="DI74" s="417">
        <v>7.7775604858995994E-3</v>
      </c>
      <c r="DJ74" s="417">
        <v>9.2136407189460662E-3</v>
      </c>
      <c r="DK74" s="417">
        <v>1.0927929375047664E-2</v>
      </c>
      <c r="DL74" s="417">
        <v>1.2975698954806516E-2</v>
      </c>
      <c r="DM74" s="417">
        <v>1.5423372303594262E-2</v>
      </c>
      <c r="DN74" s="417">
        <v>1.8350793795822065E-2</v>
      </c>
      <c r="DO74" s="417">
        <v>2.1853966004581907E-2</v>
      </c>
      <c r="DP74" s="417">
        <v>2.6048347642624238E-2</v>
      </c>
      <c r="DQ74" s="417">
        <v>3.107282832253112E-2</v>
      </c>
      <c r="DR74" s="417">
        <v>3.7094519529865339E-2</v>
      </c>
      <c r="DS74" s="424"/>
      <c r="DT74" s="425">
        <v>6.5051036340670564E-4</v>
      </c>
      <c r="DU74" s="425">
        <v>6.5051036340670564E-4</v>
      </c>
      <c r="DV74" s="425">
        <v>6.5051036340670564E-4</v>
      </c>
      <c r="DW74" s="425">
        <v>6.5051036340670564E-4</v>
      </c>
      <c r="DX74" s="425">
        <v>6.5051036340670564E-4</v>
      </c>
      <c r="DY74" s="425">
        <v>6.5051036340670564E-4</v>
      </c>
      <c r="DZ74" s="425">
        <v>6.5051036340670564E-4</v>
      </c>
      <c r="EA74" s="425">
        <v>7.1892695380796603E-4</v>
      </c>
      <c r="EB74" s="425">
        <v>8.3114236122410043E-4</v>
      </c>
      <c r="EC74" s="425">
        <v>9.6334602201889909E-4</v>
      </c>
      <c r="ED74" s="425">
        <v>1.119309482751224E-3</v>
      </c>
      <c r="EE74" s="425">
        <v>1.3035406353332608E-3</v>
      </c>
      <c r="EF74" s="425">
        <v>1.5214305515501327E-3</v>
      </c>
      <c r="EG74" s="425">
        <v>1.7794299970646788E-3</v>
      </c>
      <c r="EH74" s="425">
        <v>2.0852616770563694E-3</v>
      </c>
      <c r="EI74" s="425">
        <v>2.4481755069000969E-3</v>
      </c>
      <c r="EJ74" s="425">
        <v>2.8792556980800038E-3</v>
      </c>
      <c r="EK74" s="425">
        <v>3.3917902545884796E-3</v>
      </c>
      <c r="EL74" s="425">
        <v>4.0017156520166615E-3</v>
      </c>
      <c r="EM74" s="425">
        <v>4.7281520971888214E-3</v>
      </c>
      <c r="EN74" s="425">
        <v>5.5940479331969941E-3</v>
      </c>
      <c r="EO74" s="425">
        <v>6.626955574885289E-3</v>
      </c>
      <c r="EP74" s="425">
        <v>7.8599659681768946E-3</v>
      </c>
      <c r="EQ74" s="425">
        <v>9.3328341260114234E-3</v>
      </c>
      <c r="ER74" s="425">
        <v>1.1093335000643162E-2</v>
      </c>
      <c r="ES74" s="425">
        <v>1.3198897043893459E-2</v>
      </c>
      <c r="ET74" s="425">
        <v>1.5718570570004177E-2</v>
      </c>
      <c r="EU74" s="425">
        <v>1.8735399815610013E-2</v>
      </c>
      <c r="EV74" s="425">
        <v>2.2349281805184806E-2</v>
      </c>
      <c r="EW74" s="425">
        <v>2.6680412281612376E-2</v>
      </c>
      <c r="EX74" s="420"/>
      <c r="EY74" s="420">
        <v>422.2763958775945</v>
      </c>
      <c r="EZ74" s="420">
        <v>422.2763958775945</v>
      </c>
      <c r="FA74" s="420">
        <v>422.2763958775945</v>
      </c>
      <c r="FB74" s="420">
        <v>422.2763958775945</v>
      </c>
      <c r="FC74" s="420">
        <v>422.2763958775945</v>
      </c>
      <c r="FD74" s="420">
        <v>422.2763958775945</v>
      </c>
      <c r="FE74" s="420">
        <v>422.2763958775945</v>
      </c>
      <c r="FF74" s="420">
        <v>466.68877243310078</v>
      </c>
      <c r="FG74" s="420">
        <v>539.53298902246036</v>
      </c>
      <c r="FH74" s="420">
        <v>625.35250634711883</v>
      </c>
      <c r="FI74" s="420">
        <v>726.59560990312889</v>
      </c>
      <c r="FJ74" s="420">
        <v>846.18858104858407</v>
      </c>
      <c r="FK74" s="420">
        <v>987.6310140888188</v>
      </c>
      <c r="FL74" s="420">
        <v>1155.1103996896068</v>
      </c>
      <c r="FM74" s="420">
        <v>1353.6399033484713</v>
      </c>
      <c r="FN74" s="420">
        <v>1589.224073411463</v>
      </c>
      <c r="FO74" s="420">
        <v>1869.0581847580725</v>
      </c>
      <c r="FP74" s="420">
        <v>2201.7680960217085</v>
      </c>
      <c r="FQ74" s="420">
        <v>2597.6989113762284</v>
      </c>
      <c r="FR74" s="420">
        <v>3069.2624423474385</v>
      </c>
      <c r="FS74" s="420">
        <v>3631.3555209573815</v>
      </c>
      <c r="FT74" s="420">
        <v>4301.8636953734431</v>
      </c>
      <c r="FU74" s="420">
        <v>5102.2678307234974</v>
      </c>
      <c r="FV74" s="420">
        <v>6058.3747465857787</v>
      </c>
      <c r="FW74" s="420">
        <v>7201.1973764753066</v>
      </c>
      <c r="FX74" s="420">
        <v>8568.015187438461</v>
      </c>
      <c r="FY74" s="420">
        <v>10203.651935517446</v>
      </c>
      <c r="FZ74" s="420">
        <v>12162.015479706022</v>
      </c>
      <c r="GA74" s="420">
        <v>14507.953603877748</v>
      </c>
      <c r="GB74" s="420">
        <v>17319.49092986801</v>
      </c>
      <c r="GC74" s="420"/>
      <c r="GD74" s="420">
        <v>33.554835961236968</v>
      </c>
      <c r="GE74" s="420">
        <v>33.554835961236968</v>
      </c>
      <c r="GF74" s="420">
        <v>33.554835961236968</v>
      </c>
      <c r="GG74" s="420">
        <v>33.554835961236968</v>
      </c>
      <c r="GH74" s="420">
        <v>33.554835961236968</v>
      </c>
      <c r="GI74" s="420">
        <v>33.554835961236968</v>
      </c>
      <c r="GJ74" s="420">
        <v>33.554835961236968</v>
      </c>
      <c r="GK74" s="420">
        <v>33.554835961236968</v>
      </c>
      <c r="GL74" s="420">
        <v>33.554835961236968</v>
      </c>
      <c r="GM74" s="420">
        <v>33.554835961236968</v>
      </c>
      <c r="GN74" s="420">
        <v>33.554835961236968</v>
      </c>
      <c r="GO74" s="420">
        <v>33.554835961236968</v>
      </c>
      <c r="GP74" s="420">
        <v>33.554835961236968</v>
      </c>
      <c r="GQ74" s="420">
        <v>33.554835961236968</v>
      </c>
      <c r="GR74" s="420">
        <v>33.554835961236968</v>
      </c>
      <c r="GS74" s="420">
        <v>33.554835961236968</v>
      </c>
      <c r="GT74" s="420">
        <v>33.554835961236968</v>
      </c>
      <c r="GU74" s="420">
        <v>40.163035569482808</v>
      </c>
      <c r="GV74" s="420">
        <v>53.23848343511969</v>
      </c>
      <c r="GW74" s="420">
        <v>71.187067275092147</v>
      </c>
      <c r="GX74" s="420">
        <v>95.935960922201119</v>
      </c>
      <c r="GY74" s="420">
        <v>130.20111095864567</v>
      </c>
      <c r="GZ74" s="420">
        <v>177.81686254965388</v>
      </c>
      <c r="HA74" s="420">
        <v>244.20513482567912</v>
      </c>
      <c r="HB74" s="420">
        <v>337.04371143736398</v>
      </c>
      <c r="HC74" s="420">
        <v>467.21876932189832</v>
      </c>
      <c r="HD74" s="420">
        <v>650.18332792252954</v>
      </c>
      <c r="HE74" s="420">
        <v>907.89560788703363</v>
      </c>
      <c r="HF74" s="420">
        <v>1271.5861382680748</v>
      </c>
      <c r="HG74" s="420">
        <v>1785.7095760395036</v>
      </c>
      <c r="HH74" s="420"/>
      <c r="HI74" s="420">
        <v>2.6660526581482542</v>
      </c>
      <c r="HJ74" s="420">
        <v>2.6660526581482542</v>
      </c>
      <c r="HK74" s="420">
        <v>2.6660526581482542</v>
      </c>
      <c r="HL74" s="420">
        <v>2.6660526581482542</v>
      </c>
      <c r="HM74" s="420">
        <v>2.6660526581482542</v>
      </c>
      <c r="HN74" s="420">
        <v>2.6660526581482542</v>
      </c>
      <c r="HO74" s="420">
        <v>2.6660526581482542</v>
      </c>
      <c r="HP74" s="420">
        <v>2.946451315819878</v>
      </c>
      <c r="HQ74" s="420">
        <v>3.4063551114492316</v>
      </c>
      <c r="HR74" s="420">
        <v>3.9481787949845302</v>
      </c>
      <c r="HS74" s="420">
        <v>4.5873796785520762</v>
      </c>
      <c r="HT74" s="420">
        <v>5.3424329131889721</v>
      </c>
      <c r="HU74" s="420">
        <v>6.2354332756605224</v>
      </c>
      <c r="HV74" s="420">
        <v>7.2928185937247036</v>
      </c>
      <c r="HW74" s="420">
        <v>8.5462396139798464</v>
      </c>
      <c r="HX74" s="420">
        <v>10.033606203601277</v>
      </c>
      <c r="HY74" s="420">
        <v>11.800345911715208</v>
      </c>
      <c r="HZ74" s="420">
        <v>13.900918313999828</v>
      </c>
      <c r="IA74" s="420">
        <v>16.400637486142937</v>
      </c>
      <c r="IB74" s="420">
        <v>19.377865712737922</v>
      </c>
      <c r="IC74" s="420">
        <v>22.926654517853073</v>
      </c>
      <c r="ID74" s="420">
        <v>27.159924760195139</v>
      </c>
      <c r="IE74" s="420">
        <v>32.213296422629725</v>
      </c>
      <c r="IF74" s="420">
        <v>38.249701510371068</v>
      </c>
      <c r="IG74" s="420">
        <v>45.464940960061099</v>
      </c>
      <c r="IH74" s="420">
        <v>54.094379625581389</v>
      </c>
      <c r="II74" s="420">
        <v>64.421013419351397</v>
      </c>
      <c r="IJ74" s="420">
        <v>76.785190966509418</v>
      </c>
      <c r="IK74" s="420">
        <v>91.596330383386416</v>
      </c>
      <c r="IL74" s="420">
        <v>109.34704208457309</v>
      </c>
      <c r="IM74" s="420"/>
      <c r="IN74" s="420">
        <v>14.212941987128927</v>
      </c>
      <c r="IO74" s="420">
        <v>14.212941987128927</v>
      </c>
      <c r="IP74" s="420">
        <v>14.212941987128927</v>
      </c>
      <c r="IQ74" s="420">
        <v>14.212941987128927</v>
      </c>
      <c r="IR74" s="420">
        <v>14.212941987128927</v>
      </c>
      <c r="IS74" s="420">
        <v>14.212941987128927</v>
      </c>
      <c r="IT74" s="420">
        <v>14.212941987128927</v>
      </c>
      <c r="IU74" s="420">
        <v>14.212941987128927</v>
      </c>
      <c r="IV74" s="420">
        <v>14.212941987128927</v>
      </c>
      <c r="IW74" s="420">
        <v>14.212941987128927</v>
      </c>
      <c r="IX74" s="420">
        <v>14.212941987128927</v>
      </c>
      <c r="IY74" s="420">
        <v>14.212941987128927</v>
      </c>
      <c r="IZ74" s="420">
        <v>14.212941987128927</v>
      </c>
      <c r="JA74" s="420">
        <v>14.212941987128927</v>
      </c>
      <c r="JB74" s="420">
        <v>14.212941987128927</v>
      </c>
      <c r="JC74" s="420">
        <v>14.212941987128927</v>
      </c>
      <c r="JD74" s="420">
        <v>14.212941987128927</v>
      </c>
      <c r="JE74" s="420">
        <v>17.012000751113533</v>
      </c>
      <c r="JF74" s="420">
        <v>22.550415010825947</v>
      </c>
      <c r="JG74" s="420">
        <v>30.152960919956481</v>
      </c>
      <c r="JH74" s="420">
        <v>40.635938397728552</v>
      </c>
      <c r="JI74" s="420">
        <v>55.14975066046334</v>
      </c>
      <c r="JJ74" s="420">
        <v>75.318525015919704</v>
      </c>
      <c r="JK74" s="420">
        <v>103.43884315947719</v>
      </c>
      <c r="JL74" s="420">
        <v>142.76281139683698</v>
      </c>
      <c r="JM74" s="420">
        <v>197.90152666343465</v>
      </c>
      <c r="JN74" s="420">
        <v>275.40047972330115</v>
      </c>
      <c r="JO74" s="420">
        <v>384.56059270187745</v>
      </c>
      <c r="JP74" s="420">
        <v>538.61029258851443</v>
      </c>
      <c r="JQ74" s="420">
        <v>756.37939757564641</v>
      </c>
      <c r="JR74" s="420"/>
      <c r="JS74" s="420">
        <v>-11.546889328980672</v>
      </c>
      <c r="JT74" s="420">
        <v>-11.546889328980672</v>
      </c>
      <c r="JU74" s="420">
        <v>-11.546889328980672</v>
      </c>
      <c r="JV74" s="420">
        <v>-11.546889328980672</v>
      </c>
      <c r="JW74" s="420">
        <v>-11.546889328980672</v>
      </c>
      <c r="JX74" s="420">
        <v>-11.546889328980672</v>
      </c>
      <c r="JY74" s="420">
        <v>-11.546889328980672</v>
      </c>
      <c r="JZ74" s="420">
        <v>-11.266490671309048</v>
      </c>
      <c r="KA74" s="420">
        <v>-10.806586875679695</v>
      </c>
      <c r="KB74" s="420">
        <v>-10.264763192144397</v>
      </c>
      <c r="KC74" s="420">
        <v>-9.6255623085768498</v>
      </c>
      <c r="KD74" s="420">
        <v>-8.8705090739399548</v>
      </c>
      <c r="KE74" s="420">
        <v>-7.9775087114684045</v>
      </c>
      <c r="KF74" s="420">
        <v>-6.9201233934042232</v>
      </c>
      <c r="KG74" s="420">
        <v>-5.6667023731490804</v>
      </c>
      <c r="KH74" s="420">
        <v>-4.1793357835276499</v>
      </c>
      <c r="KI74" s="420">
        <v>-2.4125960754137186</v>
      </c>
      <c r="KJ74" s="420">
        <v>-3.1110824371137049</v>
      </c>
      <c r="KK74" s="420">
        <v>-6.1497775246830102</v>
      </c>
      <c r="KL74" s="420">
        <v>-10.775095207218559</v>
      </c>
      <c r="KM74" s="420">
        <v>-17.709283879875478</v>
      </c>
      <c r="KN74" s="420">
        <v>-27.989825900268201</v>
      </c>
      <c r="KO74" s="420">
        <v>-43.105228593289979</v>
      </c>
      <c r="KP74" s="420">
        <v>-65.189141649106119</v>
      </c>
      <c r="KQ74" s="420">
        <v>-97.297870436775881</v>
      </c>
      <c r="KR74" s="420">
        <v>-143.80714703785327</v>
      </c>
      <c r="KS74" s="420">
        <v>-210.97946630394975</v>
      </c>
      <c r="KT74" s="420">
        <v>-307.77540173536806</v>
      </c>
      <c r="KU74" s="420">
        <v>-447.013962205128</v>
      </c>
      <c r="KV74" s="420">
        <v>-647.0323554910733</v>
      </c>
      <c r="KW74" s="420"/>
      <c r="KX74" s="420">
        <v>52.040829072536454</v>
      </c>
      <c r="KY74" s="420">
        <v>52.040829072536454</v>
      </c>
      <c r="KZ74" s="420">
        <v>52.040829072536454</v>
      </c>
      <c r="LA74" s="420">
        <v>52.040829072536454</v>
      </c>
      <c r="LB74" s="420">
        <v>52.040829072536454</v>
      </c>
      <c r="LC74" s="420">
        <v>52.040829072536454</v>
      </c>
      <c r="LD74" s="420">
        <v>52.040829072536454</v>
      </c>
      <c r="LE74" s="420">
        <v>57.514156304637282</v>
      </c>
      <c r="LF74" s="420">
        <v>66.491388897928033</v>
      </c>
      <c r="LG74" s="420">
        <v>77.067681761511921</v>
      </c>
      <c r="LH74" s="420">
        <v>89.544758620097923</v>
      </c>
      <c r="LI74" s="420">
        <v>104.28325082666086</v>
      </c>
      <c r="LJ74" s="420">
        <v>121.71444412401061</v>
      </c>
      <c r="LK74" s="420">
        <v>142.35439976517429</v>
      </c>
      <c r="LL74" s="420">
        <v>166.82093416450957</v>
      </c>
      <c r="LM74" s="420">
        <v>195.85404055200775</v>
      </c>
      <c r="LN74" s="420">
        <v>230.34045584640032</v>
      </c>
      <c r="LO74" s="420">
        <v>271.34322036707835</v>
      </c>
      <c r="LP74" s="420">
        <v>320.13725216133292</v>
      </c>
      <c r="LQ74" s="420">
        <v>378.2521677751057</v>
      </c>
      <c r="LR74" s="420">
        <v>447.52383465575952</v>
      </c>
      <c r="LS74" s="420">
        <v>530.15644599082316</v>
      </c>
      <c r="LT74" s="420">
        <v>628.79727745415153</v>
      </c>
      <c r="LU74" s="420">
        <v>746.62673008091383</v>
      </c>
      <c r="LV74" s="420">
        <v>887.46680005145299</v>
      </c>
      <c r="LW74" s="420">
        <v>1055.9117635114767</v>
      </c>
      <c r="LX74" s="420">
        <v>1257.4856456003342</v>
      </c>
      <c r="LY74" s="420">
        <v>1498.8319852488012</v>
      </c>
      <c r="LZ74" s="420">
        <v>1787.9425444147846</v>
      </c>
      <c r="MA74" s="420">
        <v>2134.4329825289901</v>
      </c>
      <c r="MB74" s="420"/>
      <c r="MC74" s="426">
        <v>0.32527512459289354</v>
      </c>
      <c r="MD74" s="426">
        <v>0.32527512459289354</v>
      </c>
      <c r="ME74" s="426">
        <v>0.32527512459289354</v>
      </c>
      <c r="MF74" s="426">
        <v>0.32527512459289354</v>
      </c>
      <c r="MG74" s="426">
        <v>0.32527512459289354</v>
      </c>
      <c r="MH74" s="426">
        <v>0.32527512459289354</v>
      </c>
      <c r="MI74" s="426">
        <v>0.32527512459289354</v>
      </c>
      <c r="MJ74" s="426">
        <v>0.32527512459289354</v>
      </c>
      <c r="MK74" s="426">
        <v>0.32527512459289354</v>
      </c>
      <c r="ML74" s="426">
        <v>0.32527512459289354</v>
      </c>
      <c r="MM74" s="426">
        <v>0.32527512459289354</v>
      </c>
      <c r="MN74" s="426">
        <v>0.32527512459289354</v>
      </c>
      <c r="MO74" s="426">
        <v>0.32527512459289354</v>
      </c>
      <c r="MP74" s="426">
        <v>0.32527512459289354</v>
      </c>
      <c r="MQ74" s="426">
        <v>0.32527512459289354</v>
      </c>
      <c r="MR74" s="426">
        <v>0.32527512459289354</v>
      </c>
      <c r="MS74" s="426">
        <v>0.32527512459289354</v>
      </c>
      <c r="MT74" s="426">
        <v>0.38933393725971721</v>
      </c>
      <c r="MU74" s="426">
        <v>0.51608520311350303</v>
      </c>
      <c r="MV74" s="426">
        <v>0.69007585684691541</v>
      </c>
      <c r="MW74" s="426">
        <v>0.92998760828266525</v>
      </c>
      <c r="MX74" s="426">
        <v>1.2621484020405087</v>
      </c>
      <c r="MY74" s="426">
        <v>1.7237277567791722</v>
      </c>
      <c r="MZ74" s="426">
        <v>2.3672848750746476</v>
      </c>
      <c r="NA74" s="426">
        <v>3.2672469434119193</v>
      </c>
      <c r="NB74" s="426">
        <v>4.5291427911876001</v>
      </c>
      <c r="NC74" s="426">
        <v>6.3027714765924499</v>
      </c>
      <c r="ND74" s="426">
        <v>8.800992420703496</v>
      </c>
      <c r="NE74" s="426">
        <v>12.326549294818753</v>
      </c>
      <c r="NF74" s="426">
        <v>17.310378316376674</v>
      </c>
      <c r="NG74" s="420"/>
      <c r="NH74" s="420">
        <v>51.715553947943562</v>
      </c>
      <c r="NI74" s="420">
        <v>51.715553947943562</v>
      </c>
      <c r="NJ74" s="420">
        <v>51.715553947943562</v>
      </c>
      <c r="NK74" s="420">
        <v>51.715553947943562</v>
      </c>
      <c r="NL74" s="420">
        <v>51.715553947943562</v>
      </c>
      <c r="NM74" s="420">
        <v>51.715553947943562</v>
      </c>
      <c r="NN74" s="420">
        <v>51.715553947943562</v>
      </c>
      <c r="NO74" s="420">
        <v>57.18888118004439</v>
      </c>
      <c r="NP74" s="420">
        <v>66.166113773335141</v>
      </c>
      <c r="NQ74" s="420">
        <v>76.742406636919029</v>
      </c>
      <c r="NR74" s="420">
        <v>89.219483495505031</v>
      </c>
      <c r="NS74" s="420">
        <v>103.95797570206797</v>
      </c>
      <c r="NT74" s="420">
        <v>121.38916899941772</v>
      </c>
      <c r="NU74" s="420">
        <v>142.02912464058139</v>
      </c>
      <c r="NV74" s="420">
        <v>166.49565903991666</v>
      </c>
      <c r="NW74" s="420">
        <v>195.52876542741484</v>
      </c>
      <c r="NX74" s="420">
        <v>230.01518072180741</v>
      </c>
      <c r="NY74" s="420">
        <v>270.95388642981862</v>
      </c>
      <c r="NZ74" s="420">
        <v>319.62116695821942</v>
      </c>
      <c r="OA74" s="420">
        <v>377.56209191825877</v>
      </c>
      <c r="OB74" s="420">
        <v>446.59384704747686</v>
      </c>
      <c r="OC74" s="420">
        <v>528.89429758878271</v>
      </c>
      <c r="OD74" s="420">
        <v>627.0735496973723</v>
      </c>
      <c r="OE74" s="420">
        <v>744.25944520583914</v>
      </c>
      <c r="OF74" s="420">
        <v>884.19955310804107</v>
      </c>
      <c r="OG74" s="420">
        <v>1051.3826207202892</v>
      </c>
      <c r="OH74" s="420">
        <v>1251.1828741237418</v>
      </c>
      <c r="OI74" s="420">
        <v>1490.0309928280976</v>
      </c>
      <c r="OJ74" s="420">
        <v>1775.6159951199659</v>
      </c>
      <c r="OK74" s="420">
        <v>2117.1226042126136</v>
      </c>
      <c r="OL74" s="420"/>
      <c r="OM74" s="420">
        <v>40.168664618962893</v>
      </c>
      <c r="ON74" s="420">
        <v>40.168664618962893</v>
      </c>
      <c r="OO74" s="420">
        <v>40.168664618962893</v>
      </c>
      <c r="OP74" s="420">
        <v>40.168664618962893</v>
      </c>
      <c r="OQ74" s="420">
        <v>40.168664618962893</v>
      </c>
      <c r="OR74" s="420">
        <v>40.168664618962893</v>
      </c>
      <c r="OS74" s="420">
        <v>40.168664618962893</v>
      </c>
      <c r="OT74" s="420">
        <v>45.92239050873534</v>
      </c>
      <c r="OU74" s="420">
        <v>55.359526897655442</v>
      </c>
      <c r="OV74" s="420">
        <v>66.477643444774628</v>
      </c>
      <c r="OW74" s="420">
        <v>79.593921186928185</v>
      </c>
      <c r="OX74" s="420">
        <v>95.087466628128013</v>
      </c>
      <c r="OY74" s="420">
        <v>113.41166028794932</v>
      </c>
      <c r="OZ74" s="420">
        <v>135.10900124717716</v>
      </c>
      <c r="PA74" s="420">
        <v>160.82895666676757</v>
      </c>
      <c r="PB74" s="420">
        <v>191.34942964388719</v>
      </c>
      <c r="PC74" s="420">
        <v>227.60258464639369</v>
      </c>
      <c r="PD74" s="420">
        <v>267.84280399270494</v>
      </c>
      <c r="PE74" s="420">
        <v>313.47138943353639</v>
      </c>
      <c r="PF74" s="420">
        <v>366.78699671104022</v>
      </c>
      <c r="PG74" s="420">
        <v>428.88456316760136</v>
      </c>
      <c r="PH74" s="420">
        <v>500.90447168851449</v>
      </c>
      <c r="PI74" s="420">
        <v>583.96832110408229</v>
      </c>
      <c r="PJ74" s="420">
        <v>679.07030355673305</v>
      </c>
      <c r="PK74" s="420">
        <v>786.90168267126523</v>
      </c>
      <c r="PL74" s="420">
        <v>907.57547368243593</v>
      </c>
      <c r="PM74" s="420">
        <v>1040.2034078197921</v>
      </c>
      <c r="PN74" s="420">
        <v>1182.2555910927294</v>
      </c>
      <c r="PO74" s="420">
        <v>1328.6020329148378</v>
      </c>
      <c r="PP74" s="420">
        <v>1470.0902487215403</v>
      </c>
      <c r="PQ74" s="420"/>
      <c r="PR74" s="420">
        <v>6.2604069260557722</v>
      </c>
      <c r="PS74" s="420">
        <v>6.2604069260557722</v>
      </c>
      <c r="PT74" s="420">
        <v>6.2604069260557722</v>
      </c>
      <c r="PU74" s="420">
        <v>6.2604069260557722</v>
      </c>
      <c r="PV74" s="420">
        <v>6.2604069260557722</v>
      </c>
      <c r="PW74" s="420">
        <v>6.2604069260557722</v>
      </c>
      <c r="PX74" s="420">
        <v>6.2604069260557722</v>
      </c>
      <c r="PY74" s="420">
        <v>6.918837168676494</v>
      </c>
      <c r="PZ74" s="420">
        <v>7.9987801693061691</v>
      </c>
      <c r="QA74" s="420">
        <v>9.2710868999096814</v>
      </c>
      <c r="QB74" s="420">
        <v>10.772054116891312</v>
      </c>
      <c r="QC74" s="420">
        <v>12.545065045694495</v>
      </c>
      <c r="QD74" s="420">
        <v>14.642002492560314</v>
      </c>
      <c r="QE74" s="420">
        <v>17.124947586869286</v>
      </c>
      <c r="QF74" s="420">
        <v>20.068222398972765</v>
      </c>
      <c r="QG74" s="420">
        <v>23.560846624076191</v>
      </c>
      <c r="QH74" s="420">
        <v>27.709492927595353</v>
      </c>
      <c r="QI74" s="420">
        <v>32.64204291896651</v>
      </c>
      <c r="QJ74" s="420">
        <v>38.511866671565834</v>
      </c>
      <c r="QK74" s="420">
        <v>45.502973975188915</v>
      </c>
      <c r="QL74" s="420">
        <v>53.836215986276216</v>
      </c>
      <c r="QM74" s="420">
        <v>63.776752705994042</v>
      </c>
      <c r="QN74" s="420">
        <v>75.643046066235854</v>
      </c>
      <c r="QO74" s="420">
        <v>89.817691906135281</v>
      </c>
      <c r="QP74" s="420">
        <v>106.76046866860332</v>
      </c>
      <c r="QQ74" s="420">
        <v>127.02405852099578</v>
      </c>
      <c r="QR74" s="420">
        <v>151.27299056206886</v>
      </c>
      <c r="QS74" s="420">
        <v>180.30646914496157</v>
      </c>
      <c r="QT74" s="420">
        <v>215.08588713762668</v>
      </c>
      <c r="QU74" s="420">
        <v>256.76798900342897</v>
      </c>
      <c r="QV74" s="424"/>
      <c r="QW74" s="420">
        <v>14.692869058112674</v>
      </c>
      <c r="QX74" s="420">
        <v>14.692869058112674</v>
      </c>
      <c r="QY74" s="420">
        <v>14.692869058112674</v>
      </c>
      <c r="QZ74" s="420">
        <v>14.692869058112674</v>
      </c>
      <c r="RA74" s="420">
        <v>14.692869058112674</v>
      </c>
      <c r="RB74" s="420">
        <v>14.692869058112674</v>
      </c>
      <c r="RC74" s="420">
        <v>14.692869058112674</v>
      </c>
      <c r="RD74" s="420">
        <v>14.692869058112674</v>
      </c>
      <c r="RE74" s="420">
        <v>14.692869058112674</v>
      </c>
      <c r="RF74" s="420">
        <v>14.692869058112674</v>
      </c>
      <c r="RG74" s="420">
        <v>14.692869058112674</v>
      </c>
      <c r="RH74" s="420">
        <v>14.692869058112674</v>
      </c>
      <c r="RI74" s="420">
        <v>14.692869058112674</v>
      </c>
      <c r="RJ74" s="420">
        <v>14.692869058112674</v>
      </c>
      <c r="RK74" s="420">
        <v>14.692869058112674</v>
      </c>
      <c r="RL74" s="420">
        <v>14.692869058112674</v>
      </c>
      <c r="RM74" s="420">
        <v>14.692869058112674</v>
      </c>
      <c r="RN74" s="420">
        <v>17.586443375268967</v>
      </c>
      <c r="RO74" s="420">
        <v>23.311872746698956</v>
      </c>
      <c r="RP74" s="420">
        <v>31.171133106186968</v>
      </c>
      <c r="RQ74" s="420">
        <v>42.008088295304923</v>
      </c>
      <c r="RR74" s="420">
        <v>57.011987087230509</v>
      </c>
      <c r="RS74" s="420">
        <v>77.861798543275356</v>
      </c>
      <c r="RT74" s="420">
        <v>106.93165281622744</v>
      </c>
      <c r="RU74" s="420">
        <v>147.58346977855248</v>
      </c>
      <c r="RV74" s="420">
        <v>204.58404884081392</v>
      </c>
      <c r="RW74" s="420">
        <v>284.69990173605657</v>
      </c>
      <c r="RX74" s="420">
        <v>397.54601394952084</v>
      </c>
      <c r="RY74" s="420">
        <v>556.79749551650741</v>
      </c>
      <c r="RZ74" s="420">
        <v>781.91998932362276</v>
      </c>
      <c r="SA74" s="420"/>
      <c r="SB74" s="420">
        <v>-8.4324621320569015</v>
      </c>
      <c r="SC74" s="420">
        <v>-8.4324621320569015</v>
      </c>
      <c r="SD74" s="420">
        <v>-8.4324621320569015</v>
      </c>
      <c r="SE74" s="420">
        <v>-8.4324621320569015</v>
      </c>
      <c r="SF74" s="420">
        <v>-8.4324621320569015</v>
      </c>
      <c r="SG74" s="420">
        <v>-8.4324621320569015</v>
      </c>
      <c r="SH74" s="420">
        <v>-8.4324621320569015</v>
      </c>
      <c r="SI74" s="420">
        <v>-7.7740318894361797</v>
      </c>
      <c r="SJ74" s="420">
        <v>-6.6940888888065047</v>
      </c>
      <c r="SK74" s="420">
        <v>-5.4217821582029924</v>
      </c>
      <c r="SL74" s="420">
        <v>-3.9208149412213622</v>
      </c>
      <c r="SM74" s="420">
        <v>-2.1478040124181792</v>
      </c>
      <c r="SN74" s="420">
        <v>-5.0866565552359688E-2</v>
      </c>
      <c r="SO74" s="420">
        <v>2.4320785287566125</v>
      </c>
      <c r="SP74" s="420">
        <v>5.3753533408600909</v>
      </c>
      <c r="SQ74" s="420">
        <v>8.8679775659635176</v>
      </c>
      <c r="SR74" s="420">
        <v>13.016623869482679</v>
      </c>
      <c r="SS74" s="420">
        <v>15.055599543697543</v>
      </c>
      <c r="ST74" s="420">
        <v>15.199993924866877</v>
      </c>
      <c r="SU74" s="420">
        <v>14.331840869001947</v>
      </c>
      <c r="SV74" s="420">
        <v>11.828127690971293</v>
      </c>
      <c r="SW74" s="420">
        <v>6.7647656187635334</v>
      </c>
      <c r="SX74" s="420">
        <v>-2.2187524770395015</v>
      </c>
      <c r="SY74" s="420">
        <v>-17.11396091009216</v>
      </c>
      <c r="SZ74" s="420">
        <v>-40.823001109949161</v>
      </c>
      <c r="TA74" s="420">
        <v>-77.559990319818141</v>
      </c>
      <c r="TB74" s="420">
        <v>-133.42691117398772</v>
      </c>
      <c r="TC74" s="420">
        <v>-217.23954480455927</v>
      </c>
      <c r="TD74" s="420">
        <v>-341.71160837888073</v>
      </c>
      <c r="TE74" s="420">
        <v>-525.15200032019379</v>
      </c>
      <c r="TF74" s="420"/>
      <c r="TG74" s="420">
        <v>0.36836460891238892</v>
      </c>
      <c r="TH74" s="420">
        <v>0.36836460891238892</v>
      </c>
      <c r="TI74" s="420">
        <v>0.36836460891238892</v>
      </c>
      <c r="TJ74" s="420">
        <v>0.36836460891238892</v>
      </c>
      <c r="TK74" s="420">
        <v>0.36836460891238892</v>
      </c>
      <c r="TL74" s="420">
        <v>0.36836460891238892</v>
      </c>
      <c r="TM74" s="420">
        <v>0.36836460891238892</v>
      </c>
      <c r="TN74" s="420">
        <v>0.40710688264696226</v>
      </c>
      <c r="TO74" s="420">
        <v>0.47065111959087835</v>
      </c>
      <c r="TP74" s="420">
        <v>0.54551410801496214</v>
      </c>
      <c r="TQ74" s="420">
        <v>0.63383156220033965</v>
      </c>
      <c r="TR74" s="420">
        <v>0.73815616683070617</v>
      </c>
      <c r="TS74" s="420">
        <v>0.86154072499953505</v>
      </c>
      <c r="TT74" s="420">
        <v>1.0076381128241811</v>
      </c>
      <c r="TU74" s="420">
        <v>1.1808214678182061</v>
      </c>
      <c r="TV74" s="420">
        <v>1.3863287410600629</v>
      </c>
      <c r="TW74" s="420">
        <v>1.630436590783257</v>
      </c>
      <c r="TX74" s="420">
        <v>1.9206696171621016</v>
      </c>
      <c r="TY74" s="420">
        <v>2.2660521708123578</v>
      </c>
      <c r="TZ74" s="420">
        <v>2.6774114543511605</v>
      </c>
      <c r="UA74" s="420">
        <v>3.1677424297404002</v>
      </c>
      <c r="UB74" s="420">
        <v>3.7526472073991743</v>
      </c>
      <c r="UC74" s="420">
        <v>4.4508642026383392</v>
      </c>
      <c r="UD74" s="420">
        <v>5.2849054930782016</v>
      </c>
      <c r="UE74" s="420">
        <v>6.281824608674496</v>
      </c>
      <c r="UF74" s="420">
        <v>7.4741415681473438</v>
      </c>
      <c r="UG74" s="420">
        <v>8.9009575041332631</v>
      </c>
      <c r="UH74" s="420">
        <v>10.609297889970058</v>
      </c>
      <c r="UI74" s="420">
        <v>12.65573142989655</v>
      </c>
      <c r="UJ74" s="420">
        <v>15.108321386715247</v>
      </c>
      <c r="UK74" s="420"/>
      <c r="UL74" s="420">
        <v>2.0677318317326265</v>
      </c>
      <c r="UM74" s="420">
        <v>2.0677318317326265</v>
      </c>
      <c r="UN74" s="420">
        <v>2.0677318317326265</v>
      </c>
      <c r="UO74" s="420">
        <v>2.0677318317326265</v>
      </c>
      <c r="UP74" s="420">
        <v>2.0677318317326265</v>
      </c>
      <c r="UQ74" s="420">
        <v>2.0677318317326265</v>
      </c>
      <c r="UR74" s="420">
        <v>2.0677318317326265</v>
      </c>
      <c r="US74" s="420">
        <v>2.0677318317326265</v>
      </c>
      <c r="UT74" s="420">
        <v>2.0677318317326265</v>
      </c>
      <c r="UU74" s="420">
        <v>2.0677318317326265</v>
      </c>
      <c r="UV74" s="420">
        <v>2.0677318317326265</v>
      </c>
      <c r="UW74" s="420">
        <v>2.0677318317326265</v>
      </c>
      <c r="UX74" s="420">
        <v>2.0677318317326265</v>
      </c>
      <c r="UY74" s="420">
        <v>2.0677318317326265</v>
      </c>
      <c r="UZ74" s="420">
        <v>2.0677318317326265</v>
      </c>
      <c r="VA74" s="420">
        <v>2.0677318317326265</v>
      </c>
      <c r="VB74" s="420">
        <v>2.0677318317326265</v>
      </c>
      <c r="VC74" s="420">
        <v>2.4749454058415221</v>
      </c>
      <c r="VD74" s="420">
        <v>3.2806867838405323</v>
      </c>
      <c r="VE74" s="420">
        <v>4.3867228313213236</v>
      </c>
      <c r="VF74" s="420">
        <v>5.9118107576461503</v>
      </c>
      <c r="VG74" s="420">
        <v>8.0233138963084603</v>
      </c>
      <c r="VH74" s="420">
        <v>10.957514062577776</v>
      </c>
      <c r="VI74" s="420">
        <v>15.048523298845536</v>
      </c>
      <c r="VJ74" s="420">
        <v>20.769465588490164</v>
      </c>
      <c r="VK74" s="420">
        <v>28.79117403005235</v>
      </c>
      <c r="VL74" s="420">
        <v>40.065901831865403</v>
      </c>
      <c r="VM74" s="420">
        <v>55.946768760453153</v>
      </c>
      <c r="VN74" s="420">
        <v>78.358277117619295</v>
      </c>
      <c r="VO74" s="420">
        <v>110.03983261524904</v>
      </c>
      <c r="VP74" s="420"/>
      <c r="VQ74" s="420">
        <v>-1.6993672228202377</v>
      </c>
      <c r="VR74" s="420">
        <v>-1.6993672228202377</v>
      </c>
      <c r="VS74" s="420">
        <v>-1.6993672228202377</v>
      </c>
      <c r="VT74" s="420">
        <v>-1.6993672228202377</v>
      </c>
      <c r="VU74" s="420">
        <v>-1.6993672228202377</v>
      </c>
      <c r="VV74" s="420">
        <v>-1.6993672228202377</v>
      </c>
      <c r="VW74" s="420">
        <v>-1.6993672228202377</v>
      </c>
      <c r="VX74" s="420">
        <v>-1.6606249490856642</v>
      </c>
      <c r="VY74" s="420">
        <v>-1.5970807121417483</v>
      </c>
      <c r="VZ74" s="420">
        <v>-1.5222177237176644</v>
      </c>
      <c r="WA74" s="420">
        <v>-1.4339002695322869</v>
      </c>
      <c r="WB74" s="420">
        <v>-1.3295756649019204</v>
      </c>
      <c r="WC74" s="420">
        <v>-1.2061911067330915</v>
      </c>
      <c r="WD74" s="420">
        <v>-1.0600937189084454</v>
      </c>
      <c r="WE74" s="420">
        <v>-0.88691036391442046</v>
      </c>
      <c r="WF74" s="420">
        <v>-0.68140309067256366</v>
      </c>
      <c r="WG74" s="420">
        <v>-0.43729524094936956</v>
      </c>
      <c r="WH74" s="420">
        <v>-0.55427578867942051</v>
      </c>
      <c r="WI74" s="420">
        <v>-1.0146346130281745</v>
      </c>
      <c r="WJ74" s="420">
        <v>-1.7093113769701631</v>
      </c>
      <c r="WK74" s="420">
        <v>-2.7440683279057501</v>
      </c>
      <c r="WL74" s="420">
        <v>-4.2706666889092855</v>
      </c>
      <c r="WM74" s="420">
        <v>-6.5066498599394365</v>
      </c>
      <c r="WN74" s="420">
        <v>-9.7636178057673355</v>
      </c>
      <c r="WO74" s="420">
        <v>-14.487640979815668</v>
      </c>
      <c r="WP74" s="420">
        <v>-21.317032461905008</v>
      </c>
      <c r="WQ74" s="420">
        <v>-31.16494432773214</v>
      </c>
      <c r="WR74" s="420">
        <v>-45.337470870483095</v>
      </c>
      <c r="WS74" s="420">
        <v>-65.702545687722747</v>
      </c>
      <c r="WT74" s="420">
        <v>-94.931511228533793</v>
      </c>
      <c r="WU74" s="420"/>
      <c r="WV74" s="420">
        <v>360.94074261194157</v>
      </c>
      <c r="WW74" s="420">
        <v>360.94074261194157</v>
      </c>
      <c r="WX74" s="420">
        <v>360.94074261194157</v>
      </c>
      <c r="WY74" s="420">
        <v>360.94074261194157</v>
      </c>
      <c r="WZ74" s="420">
        <v>360.94074261194157</v>
      </c>
      <c r="XA74" s="420">
        <v>360.94074261194157</v>
      </c>
      <c r="XB74" s="420">
        <v>360.94074261194157</v>
      </c>
      <c r="XC74" s="420">
        <v>398.90222076132017</v>
      </c>
      <c r="XD74" s="420">
        <v>461.16581372418608</v>
      </c>
      <c r="XE74" s="420">
        <v>534.52004478269771</v>
      </c>
      <c r="XF74" s="420">
        <v>621.05758592538723</v>
      </c>
      <c r="XG74" s="420">
        <v>723.27967609620907</v>
      </c>
      <c r="XH74" s="420">
        <v>844.17759347158778</v>
      </c>
      <c r="XI74" s="420">
        <v>987.33059563101426</v>
      </c>
      <c r="XJ74" s="420">
        <v>1157.0236857031909</v>
      </c>
      <c r="XK74" s="420">
        <v>1358.3892512907175</v>
      </c>
      <c r="XL74" s="420">
        <v>1597.5774534815782</v>
      </c>
      <c r="XM74" s="420">
        <v>1881.9612448045013</v>
      </c>
      <c r="XN74" s="420">
        <v>2220.3831028863738</v>
      </c>
      <c r="XO74" s="420">
        <v>2623.4520234300549</v>
      </c>
      <c r="XP74" s="420">
        <v>3103.9010733677519</v>
      </c>
      <c r="XQ74" s="420">
        <v>3677.0179247090314</v>
      </c>
      <c r="XR74" s="420">
        <v>4361.1633465778423</v>
      </c>
      <c r="XS74" s="420">
        <v>5178.3957175952801</v>
      </c>
      <c r="XT74" s="420">
        <v>6155.2233421865139</v>
      </c>
      <c r="XU74" s="420">
        <v>7323.5108442122582</v>
      </c>
      <c r="XV74" s="420">
        <v>8721.5713284315589</v>
      </c>
      <c r="XW74" s="420">
        <v>10395.48253645578</v>
      </c>
      <c r="XX74" s="420">
        <v>12400.673110512053</v>
      </c>
      <c r="XY74" s="420">
        <v>14803.834594864302</v>
      </c>
      <c r="XZ74" s="420"/>
      <c r="YA74" s="420">
        <v>2.2560179596698449</v>
      </c>
      <c r="YB74" s="420">
        <v>2.2560179596698449</v>
      </c>
      <c r="YC74" s="420">
        <v>2.2560179596698449</v>
      </c>
      <c r="YD74" s="420">
        <v>2.2560179596698449</v>
      </c>
      <c r="YE74" s="420">
        <v>2.2560179596698449</v>
      </c>
      <c r="YF74" s="420">
        <v>2.2560179596698449</v>
      </c>
      <c r="YG74" s="420">
        <v>2.2560179596698449</v>
      </c>
      <c r="YH74" s="420">
        <v>2.2560179596698449</v>
      </c>
      <c r="YI74" s="420">
        <v>2.2560179596698449</v>
      </c>
      <c r="YJ74" s="420">
        <v>2.2560179596698449</v>
      </c>
      <c r="YK74" s="420">
        <v>2.2560179596698449</v>
      </c>
      <c r="YL74" s="420">
        <v>2.2560179596698449</v>
      </c>
      <c r="YM74" s="420">
        <v>2.2560179596698449</v>
      </c>
      <c r="YN74" s="420">
        <v>2.2560179596698449</v>
      </c>
      <c r="YO74" s="420">
        <v>2.2560179596698449</v>
      </c>
      <c r="YP74" s="420">
        <v>2.2560179596698449</v>
      </c>
      <c r="YQ74" s="420">
        <v>2.2560179596698449</v>
      </c>
      <c r="YR74" s="420">
        <v>2.7003120999990671</v>
      </c>
      <c r="YS74" s="420">
        <v>3.5794236906407431</v>
      </c>
      <c r="YT74" s="420">
        <v>4.7861745607804487</v>
      </c>
      <c r="YU74" s="420">
        <v>6.4501358632388168</v>
      </c>
      <c r="YV74" s="420">
        <v>8.7539109126028531</v>
      </c>
      <c r="YW74" s="420">
        <v>11.955297171101863</v>
      </c>
      <c r="YX74" s="420">
        <v>16.418830676054313</v>
      </c>
      <c r="YY74" s="420">
        <v>22.66071773007241</v>
      </c>
      <c r="YZ74" s="420">
        <v>31.412876996409793</v>
      </c>
      <c r="ZA74" s="420">
        <v>43.71427315471405</v>
      </c>
      <c r="ZB74" s="420">
        <v>61.041240054478656</v>
      </c>
      <c r="ZC74" s="420">
        <v>85.493523750614898</v>
      </c>
      <c r="ZD74" s="420">
        <v>120.05997820860854</v>
      </c>
      <c r="ZE74" s="420"/>
      <c r="ZF74" s="420">
        <v>358.68472465227171</v>
      </c>
      <c r="ZG74" s="420">
        <v>358.68472465227171</v>
      </c>
      <c r="ZH74" s="420">
        <v>358.68472465227171</v>
      </c>
      <c r="ZI74" s="420">
        <v>358.68472465227171</v>
      </c>
      <c r="ZJ74" s="420">
        <v>358.68472465227171</v>
      </c>
      <c r="ZK74" s="420">
        <v>358.68472465227171</v>
      </c>
      <c r="ZL74" s="420">
        <v>358.68472465227171</v>
      </c>
      <c r="ZM74" s="420">
        <v>396.6462028016503</v>
      </c>
      <c r="ZN74" s="420">
        <v>458.90979576451622</v>
      </c>
      <c r="ZO74" s="420">
        <v>532.26402682302785</v>
      </c>
      <c r="ZP74" s="420">
        <v>618.80156796571737</v>
      </c>
      <c r="ZQ74" s="420">
        <v>721.02365813653921</v>
      </c>
      <c r="ZR74" s="420">
        <v>841.92157551191792</v>
      </c>
      <c r="ZS74" s="420">
        <v>985.0745776713444</v>
      </c>
      <c r="ZT74" s="420">
        <v>1154.7676677435211</v>
      </c>
      <c r="ZU74" s="420">
        <v>1356.1332333310477</v>
      </c>
      <c r="ZV74" s="420">
        <v>1595.3214355219084</v>
      </c>
      <c r="ZW74" s="420">
        <v>1879.2609327045022</v>
      </c>
      <c r="ZX74" s="420">
        <v>2216.8036791957329</v>
      </c>
      <c r="ZY74" s="420">
        <v>2618.6658488692742</v>
      </c>
      <c r="ZZ74" s="420">
        <v>3097.4509375045131</v>
      </c>
      <c r="AAA74" s="420">
        <v>3668.2640137964286</v>
      </c>
      <c r="AAB74" s="420">
        <v>4349.2080494067404</v>
      </c>
      <c r="AAC74" s="420">
        <v>5161.9768869192258</v>
      </c>
      <c r="AAD74" s="420">
        <v>6132.5626244564419</v>
      </c>
      <c r="AAE74" s="420">
        <v>7292.0979672158483</v>
      </c>
      <c r="AAF74" s="420">
        <v>8677.8570552768451</v>
      </c>
      <c r="AAG74" s="420">
        <v>10334.441296401301</v>
      </c>
      <c r="AAH74" s="420">
        <v>12315.179586761438</v>
      </c>
      <c r="AAI74" s="420">
        <v>14683.774616655694</v>
      </c>
      <c r="AAJ74" s="420"/>
      <c r="AAK74" s="420">
        <v>388.72155991635748</v>
      </c>
      <c r="AAL74" s="420">
        <v>388.72155991635748</v>
      </c>
      <c r="AAM74" s="420">
        <v>388.72155991635748</v>
      </c>
      <c r="AAN74" s="420">
        <v>388.72155991635748</v>
      </c>
      <c r="AAO74" s="420">
        <v>388.72155991635748</v>
      </c>
      <c r="AAP74" s="420">
        <v>388.72155991635748</v>
      </c>
      <c r="AAQ74" s="420">
        <v>388.72155991635748</v>
      </c>
      <c r="AAR74" s="420">
        <v>433.13393647186382</v>
      </c>
      <c r="AAS74" s="420">
        <v>505.9781530612234</v>
      </c>
      <c r="AAT74" s="420">
        <v>591.79767038588193</v>
      </c>
      <c r="AAU74" s="420">
        <v>693.04077394189198</v>
      </c>
      <c r="AAV74" s="420">
        <v>812.63374508734717</v>
      </c>
      <c r="AAW74" s="420">
        <v>954.07617812758178</v>
      </c>
      <c r="AAX74" s="420">
        <v>1121.5555637283696</v>
      </c>
      <c r="AAY74" s="420">
        <v>1320.0850673872342</v>
      </c>
      <c r="AAZ74" s="420">
        <v>1555.6692374502256</v>
      </c>
      <c r="ABA74" s="420">
        <v>1835.5033487968353</v>
      </c>
      <c r="ABB74" s="420">
        <v>2161.6050604522252</v>
      </c>
      <c r="ABC74" s="420">
        <v>2544.4604279411078</v>
      </c>
      <c r="ABD74" s="420">
        <v>2998.0753750723461</v>
      </c>
      <c r="ABE74" s="420">
        <v>3535.41956003518</v>
      </c>
      <c r="ABF74" s="420">
        <v>4171.6625844147975</v>
      </c>
      <c r="ABG74" s="420">
        <v>4924.4509681738436</v>
      </c>
      <c r="ABH74" s="420">
        <v>5814.1696117600995</v>
      </c>
      <c r="ABI74" s="420">
        <v>6864.1536650379421</v>
      </c>
      <c r="ABJ74" s="420">
        <v>8100.7964181165607</v>
      </c>
      <c r="ABK74" s="420">
        <v>9553.4686075949157</v>
      </c>
      <c r="ABL74" s="420">
        <v>11254.119871818988</v>
      </c>
      <c r="ABM74" s="420">
        <v>13236.367465609672</v>
      </c>
      <c r="ABN74" s="420">
        <v>15533.781353828508</v>
      </c>
      <c r="ABQ74" s="344"/>
      <c r="ABR74" s="344"/>
      <c r="ABS74" s="344"/>
      <c r="ABT74" s="344"/>
      <c r="ABU74" s="344"/>
      <c r="ABV74" s="344"/>
      <c r="ABW74" s="344"/>
      <c r="ABX74" s="344"/>
      <c r="ABY74" s="344"/>
      <c r="ABZ74" s="344"/>
      <c r="ACA74" s="344"/>
    </row>
    <row r="75" spans="4:755" hidden="1" outlineLevel="1" x14ac:dyDescent="0.25">
      <c r="D75" s="431" t="b">
        <v>1</v>
      </c>
      <c r="E75" s="416"/>
      <c r="F75" s="417">
        <v>505</v>
      </c>
      <c r="G75" s="417">
        <v>22005278</v>
      </c>
      <c r="H75" s="417" t="s">
        <v>1756</v>
      </c>
      <c r="I75" s="417" t="s">
        <v>1793</v>
      </c>
      <c r="J75" s="417">
        <v>11</v>
      </c>
      <c r="K75" s="417" t="s">
        <v>1794</v>
      </c>
      <c r="L75" s="417" t="s">
        <v>300</v>
      </c>
      <c r="M75" s="417" t="s">
        <v>253</v>
      </c>
      <c r="N75" s="417" t="s">
        <v>301</v>
      </c>
      <c r="O75" s="417" t="s">
        <v>1760</v>
      </c>
      <c r="P75" s="417" t="s">
        <v>1761</v>
      </c>
      <c r="Q75" s="417" t="s">
        <v>302</v>
      </c>
      <c r="R75" s="417" t="s">
        <v>298</v>
      </c>
      <c r="S75" s="418"/>
      <c r="T75" s="417">
        <v>0.57433674535164059</v>
      </c>
      <c r="U75" s="417">
        <v>2190</v>
      </c>
      <c r="V75" s="418"/>
      <c r="W75" s="419">
        <v>9.9</v>
      </c>
      <c r="X75" s="417">
        <v>8.8018665792934641E-3</v>
      </c>
      <c r="Y75" s="417">
        <v>6.3307850367012759E-3</v>
      </c>
      <c r="Z75" s="417">
        <v>2.4710815425921882E-3</v>
      </c>
      <c r="AA75" s="420">
        <v>51.892197956299761</v>
      </c>
      <c r="AB75" s="420">
        <v>2025.8512117444084</v>
      </c>
      <c r="AC75" s="420">
        <v>2077.7434097007081</v>
      </c>
      <c r="AD75" s="420">
        <v>60.926455166027509</v>
      </c>
      <c r="AE75" s="420">
        <v>3.5849346687423278</v>
      </c>
      <c r="AF75" s="420">
        <v>3512.6853944291393</v>
      </c>
      <c r="AG75" s="418"/>
      <c r="AH75" s="419">
        <v>13.794599771382265</v>
      </c>
      <c r="AI75" s="417">
        <v>2.1906452910007958E-2</v>
      </c>
      <c r="AJ75" s="417">
        <v>1.5756322030163254E-2</v>
      </c>
      <c r="AK75" s="417">
        <v>6.1501308798447042E-3</v>
      </c>
      <c r="AL75" s="420">
        <v>129.15146812163357</v>
      </c>
      <c r="AM75" s="420">
        <v>5042.0230496522408</v>
      </c>
      <c r="AN75" s="420">
        <v>5171.174517773874</v>
      </c>
      <c r="AO75" s="420">
        <v>151.63630453205849</v>
      </c>
      <c r="AP75" s="420">
        <v>8.9223350295958177</v>
      </c>
      <c r="AQ75" s="420">
        <v>8742.5180201846961</v>
      </c>
      <c r="AR75" s="418"/>
      <c r="AS75" s="417">
        <v>5.1679359468684138E-3</v>
      </c>
      <c r="AT75" s="421">
        <v>4.0659390574111693E-6</v>
      </c>
      <c r="AU75" s="417">
        <v>5.1638700078110028E-3</v>
      </c>
      <c r="AV75" s="420">
        <v>28.425883974257854</v>
      </c>
      <c r="AW75" s="420">
        <v>1.3011004983715742</v>
      </c>
      <c r="AX75" s="420">
        <v>29.726984472629429</v>
      </c>
      <c r="AY75" s="420">
        <v>14.692869058112674</v>
      </c>
      <c r="AZ75" s="420">
        <v>2.0677318317326265</v>
      </c>
      <c r="BA75" s="420">
        <v>2.2560179596698449</v>
      </c>
      <c r="BB75" s="418"/>
      <c r="BC75" s="420">
        <v>5654.9401939646177</v>
      </c>
      <c r="BD75" s="420">
        <v>14074.251177520226</v>
      </c>
      <c r="BE75" s="420">
        <v>48.74360332214458</v>
      </c>
      <c r="BF75" s="420">
        <v>14025.507574198082</v>
      </c>
      <c r="BG75" s="420"/>
      <c r="BH75" s="422">
        <v>3.3174243752227668E-2</v>
      </c>
      <c r="BI75" s="420"/>
      <c r="BJ75" s="423">
        <v>10.233933382094852</v>
      </c>
      <c r="BK75" s="423">
        <v>10.57913055243994</v>
      </c>
      <c r="BL75" s="423">
        <v>10.935971445874209</v>
      </c>
      <c r="BM75" s="423">
        <v>11.304848812683653</v>
      </c>
      <c r="BN75" s="423">
        <v>11.686168650874608</v>
      </c>
      <c r="BO75" s="423">
        <v>12.080350653027882</v>
      </c>
      <c r="BP75" s="423">
        <v>12.487828668225594</v>
      </c>
      <c r="BQ75" s="423">
        <v>12.909051179559093</v>
      </c>
      <c r="BR75" s="423">
        <v>13.344481797743509</v>
      </c>
      <c r="BS75" s="423">
        <v>13.794599771382265</v>
      </c>
      <c r="BT75" s="423">
        <v>14.25990051444313</v>
      </c>
      <c r="BU75" s="423">
        <v>14.740896151526377</v>
      </c>
      <c r="BV75" s="423">
        <v>15.238116081525186</v>
      </c>
      <c r="BW75" s="423">
        <v>15.752107560298688</v>
      </c>
      <c r="BX75" s="423">
        <v>16.283436302998933</v>
      </c>
      <c r="BY75" s="423">
        <v>16.832687106714747</v>
      </c>
      <c r="BZ75" s="423">
        <v>17.400464494117745</v>
      </c>
      <c r="CA75" s="423">
        <v>17.987393378818972</v>
      </c>
      <c r="CB75" s="423">
        <v>18.594119753168425</v>
      </c>
      <c r="CC75" s="423">
        <v>19.22131139925451</v>
      </c>
      <c r="CD75" s="423">
        <v>19.869658623885961</v>
      </c>
      <c r="CE75" s="423">
        <v>20.539875018365198</v>
      </c>
      <c r="CF75" s="423">
        <v>21.232698243889264</v>
      </c>
      <c r="CG75" s="423">
        <v>21.948890843442939</v>
      </c>
      <c r="CH75" s="423">
        <v>22.689241081077451</v>
      </c>
      <c r="CI75" s="423">
        <v>23.45456380949863</v>
      </c>
      <c r="CJ75" s="423">
        <v>24.245701366919381</v>
      </c>
      <c r="CK75" s="423">
        <v>25.063524504163539</v>
      </c>
      <c r="CL75" s="423">
        <v>25.908933343041575</v>
      </c>
      <c r="CM75" s="423">
        <v>26.782858367052885</v>
      </c>
      <c r="CN75" s="420"/>
      <c r="CO75" s="417">
        <v>9.6291576856485112E-3</v>
      </c>
      <c r="CP75" s="417">
        <v>1.0537659304862524E-2</v>
      </c>
      <c r="CQ75" s="417">
        <v>1.1535530373555246E-2</v>
      </c>
      <c r="CR75" s="417">
        <v>1.2631761299074154E-2</v>
      </c>
      <c r="CS75" s="417">
        <v>1.3836259469555547E-2</v>
      </c>
      <c r="CT75" s="417">
        <v>1.5159943610395354E-2</v>
      </c>
      <c r="CU75" s="417">
        <v>1.6614847905912264E-2</v>
      </c>
      <c r="CV75" s="417">
        <v>1.8214236900655448E-2</v>
      </c>
      <c r="CW75" s="417">
        <v>1.9972732300458148E-2</v>
      </c>
      <c r="CX75" s="417">
        <v>2.1906452910007958E-2</v>
      </c>
      <c r="CY75" s="417">
        <v>2.4033169072545338E-2</v>
      </c>
      <c r="CZ75" s="417">
        <v>2.6372473119586015E-2</v>
      </c>
      <c r="DA75" s="417">
        <v>2.8945967495693101E-2</v>
      </c>
      <c r="DB75" s="417">
        <v>3.1777472396852871E-2</v>
      </c>
      <c r="DC75" s="417">
        <v>3.4893254952645718E-2</v>
      </c>
      <c r="DD75" s="417">
        <v>3.8322282194044391E-2</v>
      </c>
      <c r="DE75" s="417">
        <v>4.2096500282402138E-2</v>
      </c>
      <c r="DF75" s="417">
        <v>4.6251142733325389E-2</v>
      </c>
      <c r="DG75" s="417">
        <v>5.0825070654204239E-2</v>
      </c>
      <c r="DH75" s="417">
        <v>5.586114832901775E-2</v>
      </c>
      <c r="DI75" s="417">
        <v>6.1406657831750103E-2</v>
      </c>
      <c r="DJ75" s="417">
        <v>6.7513756733780128E-2</v>
      </c>
      <c r="DK75" s="417">
        <v>7.4239983394738349E-2</v>
      </c>
      <c r="DL75" s="417">
        <v>8.1648814794752431E-2</v>
      </c>
      <c r="DM75" s="417">
        <v>8.981028238335019E-2</v>
      </c>
      <c r="DN75" s="417">
        <v>9.8801651991677217E-2</v>
      </c>
      <c r="DO75" s="417">
        <v>0.10870817448575759</v>
      </c>
      <c r="DP75" s="417">
        <v>0.11962391453551899</v>
      </c>
      <c r="DQ75" s="417">
        <v>0.13165266564411321</v>
      </c>
      <c r="DR75" s="417">
        <v>0.1449089604322939</v>
      </c>
      <c r="DS75" s="424"/>
      <c r="DT75" s="425">
        <v>6.9258181594970374E-3</v>
      </c>
      <c r="DU75" s="425">
        <v>7.5792623357890838E-3</v>
      </c>
      <c r="DV75" s="425">
        <v>8.2969859201363662E-3</v>
      </c>
      <c r="DW75" s="425">
        <v>9.0854553064334456E-3</v>
      </c>
      <c r="DX75" s="425">
        <v>9.9517964314348607E-3</v>
      </c>
      <c r="DY75" s="425">
        <v>1.0903862641102442E-2</v>
      </c>
      <c r="DZ75" s="425">
        <v>1.1950309580614009E-2</v>
      </c>
      <c r="EA75" s="425">
        <v>1.3100677837684026E-2</v>
      </c>
      <c r="EB75" s="425">
        <v>1.436548414483356E-2</v>
      </c>
      <c r="EC75" s="425">
        <v>1.5756322030163254E-2</v>
      </c>
      <c r="ED75" s="425">
        <v>1.7285972898852451E-2</v>
      </c>
      <c r="EE75" s="425">
        <v>1.8968528629944723E-2</v>
      </c>
      <c r="EF75" s="425">
        <v>2.0819526885998866E-2</v>
      </c>
      <c r="EG75" s="425">
        <v>2.2856100457993207E-2</v>
      </c>
      <c r="EH75" s="425">
        <v>2.5097142105708261E-2</v>
      </c>
      <c r="EI75" s="425">
        <v>2.7563486506037727E-2</v>
      </c>
      <c r="EJ75" s="425">
        <v>3.0278111089785956E-2</v>
      </c>
      <c r="EK75" s="425">
        <v>3.3266357733177036E-2</v>
      </c>
      <c r="EL75" s="425">
        <v>3.6556177475340727E-2</v>
      </c>
      <c r="EM75" s="425">
        <v>4.017840065949773E-2</v>
      </c>
      <c r="EN75" s="425">
        <v>4.4167035145661566E-2</v>
      </c>
      <c r="EO75" s="425">
        <v>4.8559595518887604E-2</v>
      </c>
      <c r="EP75" s="425">
        <v>5.3397466522162158E-2</v>
      </c>
      <c r="EQ75" s="425">
        <v>5.8726304279938933E-2</v>
      </c>
      <c r="ER75" s="425">
        <v>6.4596479250435268E-2</v>
      </c>
      <c r="ES75" s="425">
        <v>7.1063565255778532E-2</v>
      </c>
      <c r="ET75" s="425">
        <v>7.8188879392987645E-2</v>
      </c>
      <c r="EU75" s="425">
        <v>8.6040078130096523E-2</v>
      </c>
      <c r="EV75" s="425">
        <v>9.4691815445411179E-2</v>
      </c>
      <c r="EW75" s="425">
        <v>0.10422646947942521</v>
      </c>
      <c r="EX75" s="420"/>
      <c r="EY75" s="420">
        <v>6186.4503784568933</v>
      </c>
      <c r="EZ75" s="420">
        <v>6770.135927026935</v>
      </c>
      <c r="FA75" s="420">
        <v>7411.2387162943805</v>
      </c>
      <c r="FB75" s="420">
        <v>8115.5348183470342</v>
      </c>
      <c r="FC75" s="420">
        <v>8889.3894384381565</v>
      </c>
      <c r="FD75" s="420">
        <v>9739.8175362416605</v>
      </c>
      <c r="FE75" s="420">
        <v>10674.550720955613</v>
      </c>
      <c r="FF75" s="420">
        <v>11702.111072010573</v>
      </c>
      <c r="FG75" s="420">
        <v>12831.892605014053</v>
      </c>
      <c r="FH75" s="420">
        <v>14074.251177520227</v>
      </c>
      <c r="FI75" s="420">
        <v>15440.603711990525</v>
      </c>
      <c r="FJ75" s="420">
        <v>16943.537704722803</v>
      </c>
      <c r="FK75" s="420">
        <v>18596.932090480223</v>
      </c>
      <c r="FL75" s="420">
        <v>20416.090644035816</v>
      </c>
      <c r="FM75" s="420">
        <v>22417.889222970975</v>
      </c>
      <c r="FN75" s="420">
        <v>24620.938292040286</v>
      </c>
      <c r="FO75" s="420">
        <v>27045.762319576868</v>
      </c>
      <c r="FP75" s="420">
        <v>29714.997802258353</v>
      </c>
      <c r="FQ75" s="420">
        <v>32653.611857704698</v>
      </c>
      <c r="FR75" s="420">
        <v>35889.14352666073</v>
      </c>
      <c r="FS75" s="420">
        <v>39451.970149912195</v>
      </c>
      <c r="FT75" s="420">
        <v>43375.601431810072</v>
      </c>
      <c r="FU75" s="420">
        <v>47697.004074773336</v>
      </c>
      <c r="FV75" s="420">
        <v>52456.960170087215</v>
      </c>
      <c r="FW75" s="420">
        <v>57700.462862695102</v>
      </c>
      <c r="FX75" s="420">
        <v>63477.153174785904</v>
      </c>
      <c r="FY75" s="420">
        <v>69841.802278417978</v>
      </c>
      <c r="FZ75" s="420">
        <v>76854.843955223245</v>
      </c>
      <c r="GA75" s="420">
        <v>84582.962475811859</v>
      </c>
      <c r="GB75" s="420">
        <v>93099.741677745929</v>
      </c>
      <c r="GC75" s="420"/>
      <c r="GD75" s="420">
        <v>34.542960800664318</v>
      </c>
      <c r="GE75" s="420">
        <v>34.542960800664318</v>
      </c>
      <c r="GF75" s="420">
        <v>34.542960800664318</v>
      </c>
      <c r="GG75" s="420">
        <v>34.542960800664318</v>
      </c>
      <c r="GH75" s="420">
        <v>34.542960800664318</v>
      </c>
      <c r="GI75" s="420">
        <v>34.542960800664318</v>
      </c>
      <c r="GJ75" s="420">
        <v>34.542960800664318</v>
      </c>
      <c r="GK75" s="420">
        <v>34.542960800664318</v>
      </c>
      <c r="GL75" s="420">
        <v>34.542960800664318</v>
      </c>
      <c r="GM75" s="420">
        <v>34.542960800664318</v>
      </c>
      <c r="GN75" s="420">
        <v>34.542960800664318</v>
      </c>
      <c r="GO75" s="420">
        <v>34.542960800664318</v>
      </c>
      <c r="GP75" s="420">
        <v>34.542960800664318</v>
      </c>
      <c r="GQ75" s="420">
        <v>34.542960800664318</v>
      </c>
      <c r="GR75" s="420">
        <v>34.542960800664318</v>
      </c>
      <c r="GS75" s="420">
        <v>34.542960800664318</v>
      </c>
      <c r="GT75" s="420">
        <v>34.542960800664318</v>
      </c>
      <c r="GU75" s="420">
        <v>41.345759070764593</v>
      </c>
      <c r="GV75" s="420">
        <v>54.806253516202929</v>
      </c>
      <c r="GW75" s="420">
        <v>73.283388338969914</v>
      </c>
      <c r="GX75" s="420">
        <v>98.761088903487305</v>
      </c>
      <c r="GY75" s="420">
        <v>134.03528115121935</v>
      </c>
      <c r="GZ75" s="420">
        <v>183.05322427579461</v>
      </c>
      <c r="HA75" s="420">
        <v>251.39650241024185</v>
      </c>
      <c r="HB75" s="420">
        <v>346.96899504264746</v>
      </c>
      <c r="HC75" s="420">
        <v>480.97745590725293</v>
      </c>
      <c r="HD75" s="420">
        <v>669.32996589876564</v>
      </c>
      <c r="HE75" s="420">
        <v>934.63137267505203</v>
      </c>
      <c r="HF75" s="420">
        <v>1309.0318837977416</v>
      </c>
      <c r="HG75" s="420">
        <v>1838.2952596687217</v>
      </c>
      <c r="HH75" s="420"/>
      <c r="HI75" s="420">
        <v>56.76956725879019</v>
      </c>
      <c r="HJ75" s="420">
        <v>62.125720461427882</v>
      </c>
      <c r="HK75" s="420">
        <v>68.008759310628861</v>
      </c>
      <c r="HL75" s="420">
        <v>74.471687563446253</v>
      </c>
      <c r="HM75" s="420">
        <v>81.572915119844694</v>
      </c>
      <c r="HN75" s="420">
        <v>89.376814309780798</v>
      </c>
      <c r="HO75" s="420">
        <v>97.954333751855174</v>
      </c>
      <c r="HP75" s="420">
        <v>107.3836757643312</v>
      </c>
      <c r="HQ75" s="420">
        <v>117.75104393217828</v>
      </c>
      <c r="HR75" s="420">
        <v>129.15146812163357</v>
      </c>
      <c r="HS75" s="420">
        <v>141.68971499336823</v>
      </c>
      <c r="HT75" s="420">
        <v>155.48129290419269</v>
      </c>
      <c r="HU75" s="420">
        <v>170.65356101361147</v>
      </c>
      <c r="HV75" s="420">
        <v>187.34695343458708</v>
      </c>
      <c r="HW75" s="420">
        <v>205.71633039769102</v>
      </c>
      <c r="HX75" s="420">
        <v>225.93246964556494</v>
      </c>
      <c r="HY75" s="420">
        <v>248.18371265259407</v>
      </c>
      <c r="HZ75" s="420">
        <v>272.67778178653703</v>
      </c>
      <c r="IA75" s="420">
        <v>299.64378620956074</v>
      </c>
      <c r="IB75" s="420">
        <v>329.33443617232138</v>
      </c>
      <c r="IC75" s="420">
        <v>362.02848740473945</v>
      </c>
      <c r="ID75" s="420">
        <v>398.03343957117892</v>
      </c>
      <c r="IE75" s="420">
        <v>437.68851525825016</v>
      </c>
      <c r="IF75" s="420">
        <v>481.36794872510484</v>
      </c>
      <c r="IG75" s="420">
        <v>529.48461669616552</v>
      </c>
      <c r="IH75" s="420">
        <v>582.49404684490298</v>
      </c>
      <c r="II75" s="420">
        <v>640.89884333781004</v>
      </c>
      <c r="IJ75" s="420">
        <v>705.25357291690761</v>
      </c>
      <c r="IK75" s="420">
        <v>776.17015953759892</v>
      </c>
      <c r="IL75" s="420">
        <v>854.32384059130038</v>
      </c>
      <c r="IM75" s="420"/>
      <c r="IN75" s="420">
        <v>14.212941987128927</v>
      </c>
      <c r="IO75" s="420">
        <v>14.212941987128927</v>
      </c>
      <c r="IP75" s="420">
        <v>14.212941987128927</v>
      </c>
      <c r="IQ75" s="420">
        <v>14.212941987128927</v>
      </c>
      <c r="IR75" s="420">
        <v>14.212941987128927</v>
      </c>
      <c r="IS75" s="420">
        <v>14.212941987128927</v>
      </c>
      <c r="IT75" s="420">
        <v>14.212941987128927</v>
      </c>
      <c r="IU75" s="420">
        <v>14.212941987128927</v>
      </c>
      <c r="IV75" s="420">
        <v>14.212941987128927</v>
      </c>
      <c r="IW75" s="420">
        <v>14.212941987128927</v>
      </c>
      <c r="IX75" s="420">
        <v>14.212941987128927</v>
      </c>
      <c r="IY75" s="420">
        <v>14.212941987128927</v>
      </c>
      <c r="IZ75" s="420">
        <v>14.212941987128927</v>
      </c>
      <c r="JA75" s="420">
        <v>14.212941987128927</v>
      </c>
      <c r="JB75" s="420">
        <v>14.212941987128927</v>
      </c>
      <c r="JC75" s="420">
        <v>14.212941987128927</v>
      </c>
      <c r="JD75" s="420">
        <v>14.212941987128927</v>
      </c>
      <c r="JE75" s="420">
        <v>17.012000751113533</v>
      </c>
      <c r="JF75" s="420">
        <v>22.550415010825947</v>
      </c>
      <c r="JG75" s="420">
        <v>30.152960919956481</v>
      </c>
      <c r="JH75" s="420">
        <v>40.635938397728552</v>
      </c>
      <c r="JI75" s="420">
        <v>55.14975066046334</v>
      </c>
      <c r="JJ75" s="420">
        <v>75.318525015919704</v>
      </c>
      <c r="JK75" s="420">
        <v>103.43884315947719</v>
      </c>
      <c r="JL75" s="420">
        <v>142.76281139683698</v>
      </c>
      <c r="JM75" s="420">
        <v>197.90152666343465</v>
      </c>
      <c r="JN75" s="420">
        <v>275.40047972330115</v>
      </c>
      <c r="JO75" s="420">
        <v>384.56059270187745</v>
      </c>
      <c r="JP75" s="420">
        <v>538.61029258851443</v>
      </c>
      <c r="JQ75" s="420">
        <v>756.37939757564641</v>
      </c>
      <c r="JR75" s="420"/>
      <c r="JS75" s="420">
        <v>42.556625271661261</v>
      </c>
      <c r="JT75" s="420">
        <v>47.912778474298953</v>
      </c>
      <c r="JU75" s="420">
        <v>53.795817323499932</v>
      </c>
      <c r="JV75" s="420">
        <v>60.258745576317324</v>
      </c>
      <c r="JW75" s="420">
        <v>67.359973132715766</v>
      </c>
      <c r="JX75" s="420">
        <v>75.163872322651869</v>
      </c>
      <c r="JY75" s="420">
        <v>83.741391764726245</v>
      </c>
      <c r="JZ75" s="420">
        <v>93.170733777202273</v>
      </c>
      <c r="KA75" s="420">
        <v>103.53810194504935</v>
      </c>
      <c r="KB75" s="420">
        <v>114.93852613450464</v>
      </c>
      <c r="KC75" s="420">
        <v>127.4767730062393</v>
      </c>
      <c r="KD75" s="420">
        <v>141.26835091706377</v>
      </c>
      <c r="KE75" s="420">
        <v>156.44061902648255</v>
      </c>
      <c r="KF75" s="420">
        <v>173.13401144745816</v>
      </c>
      <c r="KG75" s="420">
        <v>191.50338841056211</v>
      </c>
      <c r="KH75" s="420">
        <v>211.71952765843602</v>
      </c>
      <c r="KI75" s="420">
        <v>233.97077066546515</v>
      </c>
      <c r="KJ75" s="420">
        <v>255.66578103542349</v>
      </c>
      <c r="KK75" s="420">
        <v>277.09337119873481</v>
      </c>
      <c r="KL75" s="420">
        <v>299.18147525236492</v>
      </c>
      <c r="KM75" s="420">
        <v>321.39254900701087</v>
      </c>
      <c r="KN75" s="420">
        <v>342.88368891071559</v>
      </c>
      <c r="KO75" s="420">
        <v>362.36999024233046</v>
      </c>
      <c r="KP75" s="420">
        <v>377.92910556562765</v>
      </c>
      <c r="KQ75" s="420">
        <v>386.72180529932854</v>
      </c>
      <c r="KR75" s="420">
        <v>384.59252018146833</v>
      </c>
      <c r="KS75" s="420">
        <v>365.49836361450889</v>
      </c>
      <c r="KT75" s="420">
        <v>320.69298021503016</v>
      </c>
      <c r="KU75" s="420">
        <v>237.55986694908449</v>
      </c>
      <c r="KV75" s="420">
        <v>97.944443015653974</v>
      </c>
      <c r="KW75" s="420"/>
      <c r="KX75" s="420">
        <v>2216.2618110390517</v>
      </c>
      <c r="KY75" s="420">
        <v>2425.3639474525066</v>
      </c>
      <c r="KZ75" s="420">
        <v>2655.0354944436372</v>
      </c>
      <c r="LA75" s="420">
        <v>2907.3456980587025</v>
      </c>
      <c r="LB75" s="420">
        <v>3184.5748580591553</v>
      </c>
      <c r="LC75" s="420">
        <v>3489.2360451527816</v>
      </c>
      <c r="LD75" s="420">
        <v>3824.099065796483</v>
      </c>
      <c r="LE75" s="420">
        <v>4192.2169080588883</v>
      </c>
      <c r="LF75" s="420">
        <v>4596.9549263467388</v>
      </c>
      <c r="LG75" s="420">
        <v>5042.0230496522408</v>
      </c>
      <c r="LH75" s="420">
        <v>5531.5113276327847</v>
      </c>
      <c r="LI75" s="420">
        <v>6069.9291615823113</v>
      </c>
      <c r="LJ75" s="420">
        <v>6662.2486035196371</v>
      </c>
      <c r="LK75" s="420">
        <v>7313.9521465578264</v>
      </c>
      <c r="LL75" s="420">
        <v>8031.0854738266435</v>
      </c>
      <c r="LM75" s="420">
        <v>8820.315681932072</v>
      </c>
      <c r="LN75" s="420">
        <v>9688.9955487315056</v>
      </c>
      <c r="LO75" s="420">
        <v>10645.234474616651</v>
      </c>
      <c r="LP75" s="420">
        <v>11697.976792109033</v>
      </c>
      <c r="LQ75" s="420">
        <v>12857.088211039274</v>
      </c>
      <c r="LR75" s="420">
        <v>14133.451246611701</v>
      </c>
      <c r="LS75" s="420">
        <v>15539.070566044033</v>
      </c>
      <c r="LT75" s="420">
        <v>17087.189287091889</v>
      </c>
      <c r="LU75" s="420">
        <v>18792.41736958046</v>
      </c>
      <c r="LV75" s="420">
        <v>20670.873360139285</v>
      </c>
      <c r="LW75" s="420">
        <v>22740.34088184913</v>
      </c>
      <c r="LX75" s="420">
        <v>25020.441405756046</v>
      </c>
      <c r="LY75" s="420">
        <v>27532.825001630888</v>
      </c>
      <c r="LZ75" s="420">
        <v>30301.380942531578</v>
      </c>
      <c r="MA75" s="420">
        <v>33352.470233416068</v>
      </c>
      <c r="MB75" s="420"/>
      <c r="MC75" s="426">
        <v>1.3011004983715742</v>
      </c>
      <c r="MD75" s="426">
        <v>1.3011004983715742</v>
      </c>
      <c r="ME75" s="426">
        <v>1.3011004983715742</v>
      </c>
      <c r="MF75" s="426">
        <v>1.3011004983715742</v>
      </c>
      <c r="MG75" s="426">
        <v>1.3011004983715742</v>
      </c>
      <c r="MH75" s="426">
        <v>1.3011004983715742</v>
      </c>
      <c r="MI75" s="426">
        <v>1.3011004983715742</v>
      </c>
      <c r="MJ75" s="426">
        <v>1.3011004983715742</v>
      </c>
      <c r="MK75" s="426">
        <v>1.3011004983715742</v>
      </c>
      <c r="ML75" s="426">
        <v>1.3011004983715742</v>
      </c>
      <c r="MM75" s="426">
        <v>1.3011004983715742</v>
      </c>
      <c r="MN75" s="426">
        <v>1.3011004983715742</v>
      </c>
      <c r="MO75" s="426">
        <v>1.3011004983715742</v>
      </c>
      <c r="MP75" s="426">
        <v>1.3011004983715742</v>
      </c>
      <c r="MQ75" s="426">
        <v>1.3011004983715742</v>
      </c>
      <c r="MR75" s="426">
        <v>1.3011004983715742</v>
      </c>
      <c r="MS75" s="426">
        <v>1.3011004983715742</v>
      </c>
      <c r="MT75" s="426">
        <v>1.5573357490388688</v>
      </c>
      <c r="MU75" s="426">
        <v>2.0643408124540121</v>
      </c>
      <c r="MV75" s="426">
        <v>2.7603034273876617</v>
      </c>
      <c r="MW75" s="426">
        <v>3.719950433130661</v>
      </c>
      <c r="MX75" s="426">
        <v>5.0485936081620348</v>
      </c>
      <c r="MY75" s="426">
        <v>6.8949110271166889</v>
      </c>
      <c r="MZ75" s="426">
        <v>9.4691395002985903</v>
      </c>
      <c r="NA75" s="426">
        <v>13.068987773647677</v>
      </c>
      <c r="NB75" s="426">
        <v>18.1165711647504</v>
      </c>
      <c r="NC75" s="426">
        <v>25.211085906369799</v>
      </c>
      <c r="ND75" s="426">
        <v>35.203969682813984</v>
      </c>
      <c r="NE75" s="426">
        <v>49.30619717927501</v>
      </c>
      <c r="NF75" s="426">
        <v>69.241513265506697</v>
      </c>
      <c r="NG75" s="420"/>
      <c r="NH75" s="420">
        <v>2214.9607105406803</v>
      </c>
      <c r="NI75" s="420">
        <v>2424.0628469541352</v>
      </c>
      <c r="NJ75" s="420">
        <v>2653.7343939452658</v>
      </c>
      <c r="NK75" s="420">
        <v>2906.0445975603311</v>
      </c>
      <c r="NL75" s="420">
        <v>3183.2737575607839</v>
      </c>
      <c r="NM75" s="420">
        <v>3487.9349446544102</v>
      </c>
      <c r="NN75" s="420">
        <v>3822.7979652981116</v>
      </c>
      <c r="NO75" s="420">
        <v>4190.9158075605164</v>
      </c>
      <c r="NP75" s="420">
        <v>4595.653825848367</v>
      </c>
      <c r="NQ75" s="420">
        <v>5040.721949153869</v>
      </c>
      <c r="NR75" s="420">
        <v>5530.2102271344129</v>
      </c>
      <c r="NS75" s="420">
        <v>6068.6280610839394</v>
      </c>
      <c r="NT75" s="420">
        <v>6660.9475030212652</v>
      </c>
      <c r="NU75" s="420">
        <v>7312.6510460594545</v>
      </c>
      <c r="NV75" s="420">
        <v>8029.7843733282716</v>
      </c>
      <c r="NW75" s="420">
        <v>8819.0145814337011</v>
      </c>
      <c r="NX75" s="420">
        <v>9687.6944482331346</v>
      </c>
      <c r="NY75" s="420">
        <v>10643.677138867612</v>
      </c>
      <c r="NZ75" s="420">
        <v>11695.912451296579</v>
      </c>
      <c r="OA75" s="420">
        <v>12854.327907611887</v>
      </c>
      <c r="OB75" s="420">
        <v>14129.73129617857</v>
      </c>
      <c r="OC75" s="420">
        <v>15534.02197243587</v>
      </c>
      <c r="OD75" s="420">
        <v>17080.294376064772</v>
      </c>
      <c r="OE75" s="420">
        <v>18782.948230080161</v>
      </c>
      <c r="OF75" s="420">
        <v>20657.804372365637</v>
      </c>
      <c r="OG75" s="420">
        <v>22722.224310684378</v>
      </c>
      <c r="OH75" s="420">
        <v>24995.230319849677</v>
      </c>
      <c r="OI75" s="420">
        <v>27497.621031948074</v>
      </c>
      <c r="OJ75" s="420">
        <v>30252.074745352304</v>
      </c>
      <c r="OK75" s="420">
        <v>33283.228720150561</v>
      </c>
      <c r="OL75" s="420"/>
      <c r="OM75" s="420">
        <v>2257.5173358123416</v>
      </c>
      <c r="ON75" s="420">
        <v>2471.9756254284343</v>
      </c>
      <c r="OO75" s="420">
        <v>2707.5302112687659</v>
      </c>
      <c r="OP75" s="420">
        <v>2966.3033431366484</v>
      </c>
      <c r="OQ75" s="420">
        <v>3250.6337306934997</v>
      </c>
      <c r="OR75" s="420">
        <v>3563.0988169770621</v>
      </c>
      <c r="OS75" s="420">
        <v>3906.539357062838</v>
      </c>
      <c r="OT75" s="420">
        <v>4284.0865413377187</v>
      </c>
      <c r="OU75" s="420">
        <v>4699.1919277934167</v>
      </c>
      <c r="OV75" s="420">
        <v>5155.6604752883741</v>
      </c>
      <c r="OW75" s="420">
        <v>5657.6870001406523</v>
      </c>
      <c r="OX75" s="420">
        <v>6209.8964120010032</v>
      </c>
      <c r="OY75" s="420">
        <v>6817.3881220477479</v>
      </c>
      <c r="OZ75" s="420">
        <v>7485.7850575069124</v>
      </c>
      <c r="PA75" s="420">
        <v>8221.2877617388331</v>
      </c>
      <c r="PB75" s="420">
        <v>9030.7341090921364</v>
      </c>
      <c r="PC75" s="420">
        <v>9921.6652188985991</v>
      </c>
      <c r="PD75" s="420">
        <v>10899.342919903034</v>
      </c>
      <c r="PE75" s="420">
        <v>11973.005822495314</v>
      </c>
      <c r="PF75" s="420">
        <v>13153.509382864251</v>
      </c>
      <c r="PG75" s="420">
        <v>14451.123845185581</v>
      </c>
      <c r="PH75" s="420">
        <v>15876.905661346585</v>
      </c>
      <c r="PI75" s="420">
        <v>17442.664366307101</v>
      </c>
      <c r="PJ75" s="420">
        <v>19160.87733564579</v>
      </c>
      <c r="PK75" s="420">
        <v>21044.526177664968</v>
      </c>
      <c r="PL75" s="420">
        <v>23106.816830865846</v>
      </c>
      <c r="PM75" s="420">
        <v>25360.728683464185</v>
      </c>
      <c r="PN75" s="420">
        <v>27818.314012163104</v>
      </c>
      <c r="PO75" s="420">
        <v>30489.634612301386</v>
      </c>
      <c r="PP75" s="420">
        <v>33381.173163166211</v>
      </c>
      <c r="PQ75" s="420"/>
      <c r="PR75" s="420">
        <v>66.652958067033808</v>
      </c>
      <c r="PS75" s="420">
        <v>72.941599535597049</v>
      </c>
      <c r="PT75" s="420">
        <v>79.848855670472886</v>
      </c>
      <c r="PU75" s="420">
        <v>87.43695800462595</v>
      </c>
      <c r="PV75" s="420">
        <v>95.774485405238551</v>
      </c>
      <c r="PW75" s="420">
        <v>104.9370172085022</v>
      </c>
      <c r="PX75" s="420">
        <v>115.0078539489958</v>
      </c>
      <c r="PY75" s="420">
        <v>126.07881270568708</v>
      </c>
      <c r="PZ75" s="420">
        <v>138.25110481788423</v>
      </c>
      <c r="QA75" s="420">
        <v>151.63630453205849</v>
      </c>
      <c r="QB75" s="420">
        <v>166.35741803229314</v>
      </c>
      <c r="QC75" s="420">
        <v>182.5500632919956</v>
      </c>
      <c r="QD75" s="420">
        <v>200.36377227217616</v>
      </c>
      <c r="QE75" s="420">
        <v>219.96342819274454</v>
      </c>
      <c r="QF75" s="420">
        <v>241.53085192979464</v>
      </c>
      <c r="QG75" s="420">
        <v>265.26655305683124</v>
      </c>
      <c r="QH75" s="420">
        <v>291.39166266575165</v>
      </c>
      <c r="QI75" s="420">
        <v>320.15006689020817</v>
      </c>
      <c r="QJ75" s="420">
        <v>351.81076202726609</v>
      </c>
      <c r="QK75" s="420">
        <v>386.67045433264298</v>
      </c>
      <c r="QL75" s="420">
        <v>425.05642997170156</v>
      </c>
      <c r="QM75" s="420">
        <v>467.32972326659939</v>
      </c>
      <c r="QN75" s="420">
        <v>513.88861431585497</v>
      </c>
      <c r="QO75" s="420">
        <v>565.17249030501512</v>
      </c>
      <c r="QP75" s="420">
        <v>621.66610840818805</v>
      </c>
      <c r="QQ75" s="420">
        <v>683.90430213537491</v>
      </c>
      <c r="QR75" s="420">
        <v>752.47717734876824</v>
      </c>
      <c r="QS75" s="420">
        <v>828.03584899579755</v>
      </c>
      <c r="QT75" s="420">
        <v>911.29877493529864</v>
      </c>
      <c r="QU75" s="420">
        <v>1003.0587491184742</v>
      </c>
      <c r="QV75" s="424"/>
      <c r="QW75" s="420">
        <v>14.692869058112674</v>
      </c>
      <c r="QX75" s="420">
        <v>14.692869058112674</v>
      </c>
      <c r="QY75" s="420">
        <v>14.692869058112674</v>
      </c>
      <c r="QZ75" s="420">
        <v>14.692869058112674</v>
      </c>
      <c r="RA75" s="420">
        <v>14.692869058112674</v>
      </c>
      <c r="RB75" s="420">
        <v>14.692869058112674</v>
      </c>
      <c r="RC75" s="420">
        <v>14.692869058112674</v>
      </c>
      <c r="RD75" s="420">
        <v>14.692869058112674</v>
      </c>
      <c r="RE75" s="420">
        <v>14.692869058112674</v>
      </c>
      <c r="RF75" s="420">
        <v>14.692869058112674</v>
      </c>
      <c r="RG75" s="420">
        <v>14.692869058112674</v>
      </c>
      <c r="RH75" s="420">
        <v>14.692869058112674</v>
      </c>
      <c r="RI75" s="420">
        <v>14.692869058112674</v>
      </c>
      <c r="RJ75" s="420">
        <v>14.692869058112674</v>
      </c>
      <c r="RK75" s="420">
        <v>14.692869058112674</v>
      </c>
      <c r="RL75" s="420">
        <v>14.692869058112674</v>
      </c>
      <c r="RM75" s="420">
        <v>14.692869058112674</v>
      </c>
      <c r="RN75" s="420">
        <v>17.586443375268967</v>
      </c>
      <c r="RO75" s="420">
        <v>23.311872746698956</v>
      </c>
      <c r="RP75" s="420">
        <v>31.171133106186968</v>
      </c>
      <c r="RQ75" s="420">
        <v>42.008088295304923</v>
      </c>
      <c r="RR75" s="420">
        <v>57.011987087230509</v>
      </c>
      <c r="RS75" s="420">
        <v>77.861798543275356</v>
      </c>
      <c r="RT75" s="420">
        <v>106.93165281622744</v>
      </c>
      <c r="RU75" s="420">
        <v>147.58346977855248</v>
      </c>
      <c r="RV75" s="420">
        <v>204.58404884081392</v>
      </c>
      <c r="RW75" s="420">
        <v>284.69990173605657</v>
      </c>
      <c r="RX75" s="420">
        <v>397.54601394952084</v>
      </c>
      <c r="RY75" s="420">
        <v>556.79749551650741</v>
      </c>
      <c r="RZ75" s="420">
        <v>781.91998932362276</v>
      </c>
      <c r="SA75" s="420"/>
      <c r="SB75" s="420">
        <v>51.96008900892113</v>
      </c>
      <c r="SC75" s="420">
        <v>58.248730477484372</v>
      </c>
      <c r="SD75" s="420">
        <v>65.155986612360209</v>
      </c>
      <c r="SE75" s="420">
        <v>72.744088946513273</v>
      </c>
      <c r="SF75" s="420">
        <v>81.081616347125873</v>
      </c>
      <c r="SG75" s="420">
        <v>90.24414815038952</v>
      </c>
      <c r="SH75" s="420">
        <v>100.31498489088312</v>
      </c>
      <c r="SI75" s="420">
        <v>111.38594364757441</v>
      </c>
      <c r="SJ75" s="420">
        <v>123.55823575977155</v>
      </c>
      <c r="SK75" s="420">
        <v>136.94343547394581</v>
      </c>
      <c r="SL75" s="420">
        <v>151.66454897418046</v>
      </c>
      <c r="SM75" s="420">
        <v>167.85719423388292</v>
      </c>
      <c r="SN75" s="420">
        <v>185.67090321406349</v>
      </c>
      <c r="SO75" s="420">
        <v>205.27055913463187</v>
      </c>
      <c r="SP75" s="420">
        <v>226.83798287168196</v>
      </c>
      <c r="SQ75" s="420">
        <v>250.57368399871856</v>
      </c>
      <c r="SR75" s="420">
        <v>276.698793607639</v>
      </c>
      <c r="SS75" s="420">
        <v>302.5636235149392</v>
      </c>
      <c r="ST75" s="420">
        <v>328.49888928056714</v>
      </c>
      <c r="SU75" s="420">
        <v>355.499321226456</v>
      </c>
      <c r="SV75" s="420">
        <v>383.04834167639666</v>
      </c>
      <c r="SW75" s="420">
        <v>410.31773617936886</v>
      </c>
      <c r="SX75" s="420">
        <v>436.0268157725796</v>
      </c>
      <c r="SY75" s="420">
        <v>458.24083748878769</v>
      </c>
      <c r="SZ75" s="420">
        <v>474.08263862963554</v>
      </c>
      <c r="TA75" s="420">
        <v>479.32025329456098</v>
      </c>
      <c r="TB75" s="420">
        <v>467.77727561271166</v>
      </c>
      <c r="TC75" s="420">
        <v>430.48983504627671</v>
      </c>
      <c r="TD75" s="420">
        <v>354.50127941879123</v>
      </c>
      <c r="TE75" s="420">
        <v>221.13875979485147</v>
      </c>
      <c r="TF75" s="420"/>
      <c r="TG75" s="420">
        <v>3.9218841716229398</v>
      </c>
      <c r="TH75" s="420">
        <v>4.2919101112333866</v>
      </c>
      <c r="TI75" s="420">
        <v>4.6983355616608176</v>
      </c>
      <c r="TJ75" s="420">
        <v>5.1448222488239042</v>
      </c>
      <c r="TK75" s="420">
        <v>5.635405378083524</v>
      </c>
      <c r="TL75" s="420">
        <v>6.1745320649302062</v>
      </c>
      <c r="TM75" s="420">
        <v>6.7671037429616376</v>
      </c>
      <c r="TN75" s="420">
        <v>7.4185229623290851</v>
      </c>
      <c r="TO75" s="420">
        <v>8.1347450348616412</v>
      </c>
      <c r="TP75" s="420">
        <v>8.9223350295958177</v>
      </c>
      <c r="TQ75" s="420">
        <v>9.7885306749139147</v>
      </c>
      <c r="TR75" s="420">
        <v>10.741311781445813</v>
      </c>
      <c r="TS75" s="420">
        <v>11.789476863886799</v>
      </c>
      <c r="TT75" s="420">
        <v>12.942727710560767</v>
      </c>
      <c r="TU75" s="420">
        <v>14.211762727610637</v>
      </c>
      <c r="TV75" s="420">
        <v>15.608379970897539</v>
      </c>
      <c r="TW75" s="420">
        <v>17.145590873886956</v>
      </c>
      <c r="TX75" s="420">
        <v>18.837745784935258</v>
      </c>
      <c r="TY75" s="420">
        <v>20.700672543500524</v>
      </c>
      <c r="TZ75" s="420">
        <v>22.751829453034983</v>
      </c>
      <c r="UA75" s="420">
        <v>25.010474149939835</v>
      </c>
      <c r="UB75" s="420">
        <v>27.497850024374305</v>
      </c>
      <c r="UC75" s="420">
        <v>30.237392021456436</v>
      </c>
      <c r="UD75" s="420">
        <v>33.254953842179837</v>
      </c>
      <c r="UE75" s="420">
        <v>36.579058774082768</v>
      </c>
      <c r="UF75" s="420">
        <v>40.241176614427843</v>
      </c>
      <c r="UG75" s="420">
        <v>44.276029405681491</v>
      </c>
      <c r="UH75" s="420">
        <v>48.721928986962112</v>
      </c>
      <c r="UI75" s="420">
        <v>53.621149678663805</v>
      </c>
      <c r="UJ75" s="420">
        <v>59.020339763755047</v>
      </c>
      <c r="UK75" s="420"/>
      <c r="UL75" s="420">
        <v>2.0677318317326265</v>
      </c>
      <c r="UM75" s="420">
        <v>2.0677318317326265</v>
      </c>
      <c r="UN75" s="420">
        <v>2.0677318317326265</v>
      </c>
      <c r="UO75" s="420">
        <v>2.0677318317326265</v>
      </c>
      <c r="UP75" s="420">
        <v>2.0677318317326265</v>
      </c>
      <c r="UQ75" s="420">
        <v>2.0677318317326265</v>
      </c>
      <c r="UR75" s="420">
        <v>2.0677318317326265</v>
      </c>
      <c r="US75" s="420">
        <v>2.0677318317326265</v>
      </c>
      <c r="UT75" s="420">
        <v>2.0677318317326265</v>
      </c>
      <c r="UU75" s="420">
        <v>2.0677318317326265</v>
      </c>
      <c r="UV75" s="420">
        <v>2.0677318317326265</v>
      </c>
      <c r="UW75" s="420">
        <v>2.0677318317326265</v>
      </c>
      <c r="UX75" s="420">
        <v>2.0677318317326265</v>
      </c>
      <c r="UY75" s="420">
        <v>2.0677318317326265</v>
      </c>
      <c r="UZ75" s="420">
        <v>2.0677318317326265</v>
      </c>
      <c r="VA75" s="420">
        <v>2.0677318317326265</v>
      </c>
      <c r="VB75" s="420">
        <v>2.0677318317326265</v>
      </c>
      <c r="VC75" s="420">
        <v>2.4749454058415221</v>
      </c>
      <c r="VD75" s="420">
        <v>3.2806867838405323</v>
      </c>
      <c r="VE75" s="420">
        <v>4.3867228313213236</v>
      </c>
      <c r="VF75" s="420">
        <v>5.9118107576461503</v>
      </c>
      <c r="VG75" s="420">
        <v>8.0233138963084603</v>
      </c>
      <c r="VH75" s="420">
        <v>10.957514062577776</v>
      </c>
      <c r="VI75" s="420">
        <v>15.048523298845536</v>
      </c>
      <c r="VJ75" s="420">
        <v>20.769465588490164</v>
      </c>
      <c r="VK75" s="420">
        <v>28.79117403005235</v>
      </c>
      <c r="VL75" s="420">
        <v>40.065901831865403</v>
      </c>
      <c r="VM75" s="420">
        <v>55.946768760453153</v>
      </c>
      <c r="VN75" s="420">
        <v>78.358277117619295</v>
      </c>
      <c r="VO75" s="420">
        <v>110.03983261524904</v>
      </c>
      <c r="VP75" s="420"/>
      <c r="VQ75" s="420">
        <v>1.8541523398903133</v>
      </c>
      <c r="VR75" s="420">
        <v>2.2241782795007601</v>
      </c>
      <c r="VS75" s="420">
        <v>2.630603729928191</v>
      </c>
      <c r="VT75" s="420">
        <v>3.0770904170912776</v>
      </c>
      <c r="VU75" s="420">
        <v>3.5676735463508975</v>
      </c>
      <c r="VV75" s="420">
        <v>4.1068002331975801</v>
      </c>
      <c r="VW75" s="420">
        <v>4.6993719112290115</v>
      </c>
      <c r="VX75" s="420">
        <v>5.3507911305964591</v>
      </c>
      <c r="VY75" s="420">
        <v>6.0670132031290152</v>
      </c>
      <c r="VZ75" s="420">
        <v>6.8546031978631916</v>
      </c>
      <c r="WA75" s="420">
        <v>7.7207988431812886</v>
      </c>
      <c r="WB75" s="420">
        <v>8.6735799497131865</v>
      </c>
      <c r="WC75" s="420">
        <v>9.721745032154173</v>
      </c>
      <c r="WD75" s="420">
        <v>10.874995878828141</v>
      </c>
      <c r="WE75" s="420">
        <v>12.144030895878011</v>
      </c>
      <c r="WF75" s="420">
        <v>13.540648139164913</v>
      </c>
      <c r="WG75" s="420">
        <v>15.07785904215433</v>
      </c>
      <c r="WH75" s="420">
        <v>16.362800379093734</v>
      </c>
      <c r="WI75" s="420">
        <v>17.419985759659991</v>
      </c>
      <c r="WJ75" s="420">
        <v>18.365106621713657</v>
      </c>
      <c r="WK75" s="420">
        <v>19.098663392293684</v>
      </c>
      <c r="WL75" s="420">
        <v>19.474536128065843</v>
      </c>
      <c r="WM75" s="420">
        <v>19.279877958878661</v>
      </c>
      <c r="WN75" s="420">
        <v>18.206430543334299</v>
      </c>
      <c r="WO75" s="420">
        <v>15.809593185592604</v>
      </c>
      <c r="WP75" s="420">
        <v>11.450002584375493</v>
      </c>
      <c r="WQ75" s="420">
        <v>4.2101275738160879</v>
      </c>
      <c r="WR75" s="420">
        <v>-7.2248397734910412</v>
      </c>
      <c r="WS75" s="420">
        <v>-24.73712743895549</v>
      </c>
      <c r="WT75" s="420">
        <v>-51.019492851493993</v>
      </c>
      <c r="WU75" s="420"/>
      <c r="WV75" s="420">
        <v>3842.8441579203941</v>
      </c>
      <c r="WW75" s="420">
        <v>4205.4127494661689</v>
      </c>
      <c r="WX75" s="420">
        <v>4603.6472713079811</v>
      </c>
      <c r="WY75" s="420">
        <v>5041.1356524714347</v>
      </c>
      <c r="WZ75" s="420">
        <v>5521.8317744758333</v>
      </c>
      <c r="XA75" s="420">
        <v>6050.0931275056646</v>
      </c>
      <c r="XB75" s="420">
        <v>6630.7223637153165</v>
      </c>
      <c r="XC75" s="420">
        <v>7269.0131525193383</v>
      </c>
      <c r="XD75" s="420">
        <v>7970.8007848823891</v>
      </c>
      <c r="XE75" s="420">
        <v>8742.5180201846961</v>
      </c>
      <c r="XF75" s="420">
        <v>9591.2567206571657</v>
      </c>
      <c r="XG75" s="420">
        <v>10524.835875162858</v>
      </c>
      <c r="XH75" s="420">
        <v>11551.876676810913</v>
      </c>
      <c r="XI75" s="420">
        <v>12681.885388140099</v>
      </c>
      <c r="XJ75" s="420">
        <v>13925.344804089233</v>
      </c>
      <c r="XK75" s="420">
        <v>15293.815207434916</v>
      </c>
      <c r="XL75" s="420">
        <v>16800.045804653128</v>
      </c>
      <c r="XM75" s="420">
        <v>18458.09773318002</v>
      </c>
      <c r="XN75" s="420">
        <v>20283.479844815338</v>
      </c>
      <c r="XO75" s="420">
        <v>22293.298595663455</v>
      </c>
      <c r="XP75" s="420">
        <v>24506.423511774108</v>
      </c>
      <c r="XQ75" s="420">
        <v>26943.66985290388</v>
      </c>
      <c r="XR75" s="420">
        <v>29628.000266085885</v>
      </c>
      <c r="XS75" s="420">
        <v>32584.747407634459</v>
      </c>
      <c r="XT75" s="420">
        <v>35841.85971867737</v>
      </c>
      <c r="XU75" s="420">
        <v>39430.172767342061</v>
      </c>
      <c r="XV75" s="420">
        <v>43383.708822569672</v>
      </c>
      <c r="XW75" s="420">
        <v>47740.007602692691</v>
      </c>
      <c r="XX75" s="420">
        <v>52540.491449128713</v>
      </c>
      <c r="XY75" s="420">
        <v>57830.868514856324</v>
      </c>
      <c r="XZ75" s="420"/>
      <c r="YA75" s="420">
        <v>2.2560179596698449</v>
      </c>
      <c r="YB75" s="420">
        <v>2.2560179596698449</v>
      </c>
      <c r="YC75" s="420">
        <v>2.2560179596698449</v>
      </c>
      <c r="YD75" s="420">
        <v>2.2560179596698449</v>
      </c>
      <c r="YE75" s="420">
        <v>2.2560179596698449</v>
      </c>
      <c r="YF75" s="420">
        <v>2.2560179596698449</v>
      </c>
      <c r="YG75" s="420">
        <v>2.2560179596698449</v>
      </c>
      <c r="YH75" s="420">
        <v>2.2560179596698449</v>
      </c>
      <c r="YI75" s="420">
        <v>2.2560179596698449</v>
      </c>
      <c r="YJ75" s="420">
        <v>2.2560179596698449</v>
      </c>
      <c r="YK75" s="420">
        <v>2.2560179596698449</v>
      </c>
      <c r="YL75" s="420">
        <v>2.2560179596698449</v>
      </c>
      <c r="YM75" s="420">
        <v>2.2560179596698449</v>
      </c>
      <c r="YN75" s="420">
        <v>2.2560179596698449</v>
      </c>
      <c r="YO75" s="420">
        <v>2.2560179596698449</v>
      </c>
      <c r="YP75" s="420">
        <v>2.2560179596698449</v>
      </c>
      <c r="YQ75" s="420">
        <v>2.2560179596698449</v>
      </c>
      <c r="YR75" s="420">
        <v>2.7003120999990671</v>
      </c>
      <c r="YS75" s="420">
        <v>3.5794236906407431</v>
      </c>
      <c r="YT75" s="420">
        <v>4.7861745607804487</v>
      </c>
      <c r="YU75" s="420">
        <v>6.4501358632388168</v>
      </c>
      <c r="YV75" s="420">
        <v>8.7539109126028531</v>
      </c>
      <c r="YW75" s="420">
        <v>11.955297171101863</v>
      </c>
      <c r="YX75" s="420">
        <v>16.418830676054313</v>
      </c>
      <c r="YY75" s="420">
        <v>22.66071773007241</v>
      </c>
      <c r="YZ75" s="420">
        <v>31.412876996409793</v>
      </c>
      <c r="ZA75" s="420">
        <v>43.71427315471405</v>
      </c>
      <c r="ZB75" s="420">
        <v>61.041240054478656</v>
      </c>
      <c r="ZC75" s="420">
        <v>85.493523750614898</v>
      </c>
      <c r="ZD75" s="420">
        <v>120.05997820860854</v>
      </c>
      <c r="ZE75" s="420"/>
      <c r="ZF75" s="420">
        <v>3840.5881399607242</v>
      </c>
      <c r="ZG75" s="420">
        <v>4203.1567315064995</v>
      </c>
      <c r="ZH75" s="420">
        <v>4601.3912533483117</v>
      </c>
      <c r="ZI75" s="420">
        <v>5038.8796345117653</v>
      </c>
      <c r="ZJ75" s="420">
        <v>5519.5757565161639</v>
      </c>
      <c r="ZK75" s="420">
        <v>6047.8371095459952</v>
      </c>
      <c r="ZL75" s="420">
        <v>6628.4663457556471</v>
      </c>
      <c r="ZM75" s="420">
        <v>7266.7571345596689</v>
      </c>
      <c r="ZN75" s="420">
        <v>7968.5447669227196</v>
      </c>
      <c r="ZO75" s="420">
        <v>8740.2620022250267</v>
      </c>
      <c r="ZP75" s="420">
        <v>9589.0007026974963</v>
      </c>
      <c r="ZQ75" s="420">
        <v>10522.579857203189</v>
      </c>
      <c r="ZR75" s="420">
        <v>11549.620658851243</v>
      </c>
      <c r="ZS75" s="420">
        <v>12679.62937018043</v>
      </c>
      <c r="ZT75" s="420">
        <v>13923.088786129563</v>
      </c>
      <c r="ZU75" s="420">
        <v>15291.559189475247</v>
      </c>
      <c r="ZV75" s="420">
        <v>16797.789786693458</v>
      </c>
      <c r="ZW75" s="420">
        <v>18455.397421080022</v>
      </c>
      <c r="ZX75" s="420">
        <v>20279.900421124697</v>
      </c>
      <c r="ZY75" s="420">
        <v>22288.512421102674</v>
      </c>
      <c r="ZZ75" s="420">
        <v>24499.973375910868</v>
      </c>
      <c r="AAA75" s="420">
        <v>26934.915941991276</v>
      </c>
      <c r="AAB75" s="420">
        <v>29616.044968914783</v>
      </c>
      <c r="AAC75" s="420">
        <v>32568.328576958404</v>
      </c>
      <c r="AAD75" s="420">
        <v>35819.199000947294</v>
      </c>
      <c r="AAE75" s="420">
        <v>39398.759890345653</v>
      </c>
      <c r="AAF75" s="420">
        <v>43339.994549414958</v>
      </c>
      <c r="AAG75" s="420">
        <v>47678.96636263821</v>
      </c>
      <c r="AAH75" s="420">
        <v>52454.997925378098</v>
      </c>
      <c r="AAI75" s="420">
        <v>57710.808536647717</v>
      </c>
      <c r="AAJ75" s="420"/>
      <c r="AAK75" s="420">
        <v>6151.9197171218766</v>
      </c>
      <c r="AAL75" s="420">
        <v>6735.6052656919182</v>
      </c>
      <c r="AAM75" s="420">
        <v>7376.7080549593657</v>
      </c>
      <c r="AAN75" s="420">
        <v>8081.0041570120184</v>
      </c>
      <c r="AAO75" s="420">
        <v>8854.8587771031416</v>
      </c>
      <c r="AAP75" s="420">
        <v>9705.2868749066438</v>
      </c>
      <c r="AAQ75" s="420">
        <v>10640.020059620598</v>
      </c>
      <c r="AAR75" s="420">
        <v>11667.580410675557</v>
      </c>
      <c r="AAS75" s="420">
        <v>12797.361943679036</v>
      </c>
      <c r="AAT75" s="420">
        <v>14039.720516185211</v>
      </c>
      <c r="AAU75" s="420">
        <v>15406.073050655512</v>
      </c>
      <c r="AAV75" s="420">
        <v>16909.007043387788</v>
      </c>
      <c r="AAW75" s="420">
        <v>18562.401429145211</v>
      </c>
      <c r="AAX75" s="420">
        <v>20381.559982700801</v>
      </c>
      <c r="AAY75" s="420">
        <v>22383.358561635956</v>
      </c>
      <c r="AAZ75" s="420">
        <v>24586.407630705267</v>
      </c>
      <c r="ABA75" s="420">
        <v>27011.23165824185</v>
      </c>
      <c r="ABB75" s="420">
        <v>29673.666764877089</v>
      </c>
      <c r="ABC75" s="420">
        <v>32598.825118660239</v>
      </c>
      <c r="ABD75" s="420">
        <v>35815.886231815093</v>
      </c>
      <c r="ABE75" s="420">
        <v>39353.244226165138</v>
      </c>
      <c r="ABF75" s="420">
        <v>43241.613875645293</v>
      </c>
      <c r="ABG75" s="420">
        <v>47514.016028953338</v>
      </c>
      <c r="ABH75" s="420">
        <v>52205.653180636313</v>
      </c>
      <c r="ABI75" s="420">
        <v>57353.617410427483</v>
      </c>
      <c r="ABJ75" s="420">
        <v>62996.346977090434</v>
      </c>
      <c r="ABK75" s="420">
        <v>69172.710636065662</v>
      </c>
      <c r="ABL75" s="420">
        <v>75920.545370074105</v>
      </c>
      <c r="ABM75" s="420">
        <v>83274.396689659319</v>
      </c>
      <c r="ABN75" s="420">
        <v>91262.10096675728</v>
      </c>
      <c r="ABQ75" s="344"/>
      <c r="ABR75" s="344"/>
      <c r="ABS75" s="344"/>
      <c r="ABT75" s="344"/>
      <c r="ABU75" s="344"/>
      <c r="ABV75" s="344"/>
      <c r="ABW75" s="344"/>
      <c r="ABX75" s="344"/>
      <c r="ABY75" s="344"/>
      <c r="ABZ75" s="344"/>
      <c r="ACA75" s="344"/>
    </row>
    <row r="76" spans="4:755" hidden="1" outlineLevel="1" x14ac:dyDescent="0.25">
      <c r="D76" s="431" t="b">
        <v>1</v>
      </c>
      <c r="E76" s="416"/>
      <c r="F76" s="417">
        <v>506</v>
      </c>
      <c r="G76" s="417">
        <v>22005277</v>
      </c>
      <c r="H76" s="417" t="s">
        <v>1756</v>
      </c>
      <c r="I76" s="417" t="s">
        <v>1793</v>
      </c>
      <c r="J76" s="417">
        <v>11</v>
      </c>
      <c r="K76" s="417" t="s">
        <v>1794</v>
      </c>
      <c r="L76" s="417" t="s">
        <v>300</v>
      </c>
      <c r="M76" s="417" t="s">
        <v>253</v>
      </c>
      <c r="N76" s="417" t="s">
        <v>301</v>
      </c>
      <c r="O76" s="417" t="s">
        <v>1760</v>
      </c>
      <c r="P76" s="417" t="s">
        <v>1761</v>
      </c>
      <c r="Q76" s="417" t="s">
        <v>302</v>
      </c>
      <c r="R76" s="417" t="s">
        <v>298</v>
      </c>
      <c r="S76" s="418"/>
      <c r="T76" s="417">
        <v>0.57433674535164059</v>
      </c>
      <c r="U76" s="417">
        <v>2190</v>
      </c>
      <c r="V76" s="418"/>
      <c r="W76" s="419">
        <v>9.9</v>
      </c>
      <c r="X76" s="417">
        <v>8.8018665792934641E-3</v>
      </c>
      <c r="Y76" s="417">
        <v>6.3307850367012759E-3</v>
      </c>
      <c r="Z76" s="417">
        <v>2.4710815425921882E-3</v>
      </c>
      <c r="AA76" s="420">
        <v>51.892197956299761</v>
      </c>
      <c r="AB76" s="420">
        <v>2025.8512117444084</v>
      </c>
      <c r="AC76" s="420">
        <v>2077.7434097007081</v>
      </c>
      <c r="AD76" s="420">
        <v>60.926455166027509</v>
      </c>
      <c r="AE76" s="420">
        <v>3.5849346687423278</v>
      </c>
      <c r="AF76" s="420">
        <v>3512.6853944291393</v>
      </c>
      <c r="AG76" s="418"/>
      <c r="AH76" s="419">
        <v>13.794599771382265</v>
      </c>
      <c r="AI76" s="417">
        <v>2.1906452910007958E-2</v>
      </c>
      <c r="AJ76" s="417">
        <v>1.5756322030163254E-2</v>
      </c>
      <c r="AK76" s="417">
        <v>6.1501308798447042E-3</v>
      </c>
      <c r="AL76" s="420">
        <v>129.15146812163357</v>
      </c>
      <c r="AM76" s="420">
        <v>5042.0230496522408</v>
      </c>
      <c r="AN76" s="420">
        <v>5171.174517773874</v>
      </c>
      <c r="AO76" s="420">
        <v>151.63630453205849</v>
      </c>
      <c r="AP76" s="420">
        <v>8.9223350295958177</v>
      </c>
      <c r="AQ76" s="420">
        <v>8742.5180201846961</v>
      </c>
      <c r="AR76" s="418"/>
      <c r="AS76" s="417">
        <v>5.1679359468684138E-3</v>
      </c>
      <c r="AT76" s="421">
        <v>4.0659390574111693E-6</v>
      </c>
      <c r="AU76" s="417">
        <v>5.1638700078110028E-3</v>
      </c>
      <c r="AV76" s="420">
        <v>28.425883974257854</v>
      </c>
      <c r="AW76" s="420">
        <v>1.3011004983715742</v>
      </c>
      <c r="AX76" s="420">
        <v>29.726984472629429</v>
      </c>
      <c r="AY76" s="420">
        <v>14.692869058112674</v>
      </c>
      <c r="AZ76" s="420">
        <v>2.0677318317326265</v>
      </c>
      <c r="BA76" s="420">
        <v>2.2560179596698449</v>
      </c>
      <c r="BB76" s="418"/>
      <c r="BC76" s="420">
        <v>5654.9401939646177</v>
      </c>
      <c r="BD76" s="420">
        <v>14074.251177520226</v>
      </c>
      <c r="BE76" s="420">
        <v>48.74360332214458</v>
      </c>
      <c r="BF76" s="420">
        <v>14025.507574198082</v>
      </c>
      <c r="BG76" s="420"/>
      <c r="BH76" s="422">
        <v>3.3174243752227668E-2</v>
      </c>
      <c r="BI76" s="420"/>
      <c r="BJ76" s="423">
        <v>10.233933382094852</v>
      </c>
      <c r="BK76" s="423">
        <v>10.57913055243994</v>
      </c>
      <c r="BL76" s="423">
        <v>10.935971445874209</v>
      </c>
      <c r="BM76" s="423">
        <v>11.304848812683653</v>
      </c>
      <c r="BN76" s="423">
        <v>11.686168650874608</v>
      </c>
      <c r="BO76" s="423">
        <v>12.080350653027882</v>
      </c>
      <c r="BP76" s="423">
        <v>12.487828668225594</v>
      </c>
      <c r="BQ76" s="423">
        <v>12.909051179559093</v>
      </c>
      <c r="BR76" s="423">
        <v>13.344481797743509</v>
      </c>
      <c r="BS76" s="423">
        <v>13.794599771382265</v>
      </c>
      <c r="BT76" s="423">
        <v>14.25990051444313</v>
      </c>
      <c r="BU76" s="423">
        <v>14.740896151526377</v>
      </c>
      <c r="BV76" s="423">
        <v>15.238116081525186</v>
      </c>
      <c r="BW76" s="423">
        <v>15.752107560298688</v>
      </c>
      <c r="BX76" s="423">
        <v>16.283436302998933</v>
      </c>
      <c r="BY76" s="423">
        <v>16.832687106714747</v>
      </c>
      <c r="BZ76" s="423">
        <v>17.400464494117745</v>
      </c>
      <c r="CA76" s="423">
        <v>17.987393378818972</v>
      </c>
      <c r="CB76" s="423">
        <v>18.594119753168425</v>
      </c>
      <c r="CC76" s="423">
        <v>19.22131139925451</v>
      </c>
      <c r="CD76" s="423">
        <v>19.869658623885961</v>
      </c>
      <c r="CE76" s="423">
        <v>20.539875018365198</v>
      </c>
      <c r="CF76" s="423">
        <v>21.232698243889264</v>
      </c>
      <c r="CG76" s="423">
        <v>21.948890843442939</v>
      </c>
      <c r="CH76" s="423">
        <v>22.689241081077451</v>
      </c>
      <c r="CI76" s="423">
        <v>23.45456380949863</v>
      </c>
      <c r="CJ76" s="423">
        <v>24.245701366919381</v>
      </c>
      <c r="CK76" s="423">
        <v>25.063524504163539</v>
      </c>
      <c r="CL76" s="423">
        <v>25.908933343041575</v>
      </c>
      <c r="CM76" s="423">
        <v>26.782858367052885</v>
      </c>
      <c r="CN76" s="420"/>
      <c r="CO76" s="417">
        <v>9.6291576856485112E-3</v>
      </c>
      <c r="CP76" s="417">
        <v>1.0537659304862524E-2</v>
      </c>
      <c r="CQ76" s="417">
        <v>1.1535530373555246E-2</v>
      </c>
      <c r="CR76" s="417">
        <v>1.2631761299074154E-2</v>
      </c>
      <c r="CS76" s="417">
        <v>1.3836259469555547E-2</v>
      </c>
      <c r="CT76" s="417">
        <v>1.5159943610395354E-2</v>
      </c>
      <c r="CU76" s="417">
        <v>1.6614847905912264E-2</v>
      </c>
      <c r="CV76" s="417">
        <v>1.8214236900655448E-2</v>
      </c>
      <c r="CW76" s="417">
        <v>1.9972732300458148E-2</v>
      </c>
      <c r="CX76" s="417">
        <v>2.1906452910007958E-2</v>
      </c>
      <c r="CY76" s="417">
        <v>2.4033169072545338E-2</v>
      </c>
      <c r="CZ76" s="417">
        <v>2.6372473119586015E-2</v>
      </c>
      <c r="DA76" s="417">
        <v>2.8945967495693101E-2</v>
      </c>
      <c r="DB76" s="417">
        <v>3.1777472396852871E-2</v>
      </c>
      <c r="DC76" s="417">
        <v>3.4893254952645718E-2</v>
      </c>
      <c r="DD76" s="417">
        <v>3.8322282194044391E-2</v>
      </c>
      <c r="DE76" s="417">
        <v>4.2096500282402138E-2</v>
      </c>
      <c r="DF76" s="417">
        <v>4.6251142733325389E-2</v>
      </c>
      <c r="DG76" s="417">
        <v>5.0825070654204239E-2</v>
      </c>
      <c r="DH76" s="417">
        <v>5.586114832901775E-2</v>
      </c>
      <c r="DI76" s="417">
        <v>6.1406657831750103E-2</v>
      </c>
      <c r="DJ76" s="417">
        <v>6.7513756733780128E-2</v>
      </c>
      <c r="DK76" s="417">
        <v>7.4239983394738349E-2</v>
      </c>
      <c r="DL76" s="417">
        <v>8.1648814794752431E-2</v>
      </c>
      <c r="DM76" s="417">
        <v>8.981028238335019E-2</v>
      </c>
      <c r="DN76" s="417">
        <v>9.8801651991677217E-2</v>
      </c>
      <c r="DO76" s="417">
        <v>0.10870817448575759</v>
      </c>
      <c r="DP76" s="417">
        <v>0.11962391453551899</v>
      </c>
      <c r="DQ76" s="417">
        <v>0.13165266564411321</v>
      </c>
      <c r="DR76" s="417">
        <v>0.1449089604322939</v>
      </c>
      <c r="DS76" s="424"/>
      <c r="DT76" s="425">
        <v>6.9258181594970374E-3</v>
      </c>
      <c r="DU76" s="425">
        <v>7.5792623357890838E-3</v>
      </c>
      <c r="DV76" s="425">
        <v>8.2969859201363662E-3</v>
      </c>
      <c r="DW76" s="425">
        <v>9.0854553064334456E-3</v>
      </c>
      <c r="DX76" s="425">
        <v>9.9517964314348607E-3</v>
      </c>
      <c r="DY76" s="425">
        <v>1.0903862641102442E-2</v>
      </c>
      <c r="DZ76" s="425">
        <v>1.1950309580614009E-2</v>
      </c>
      <c r="EA76" s="425">
        <v>1.3100677837684026E-2</v>
      </c>
      <c r="EB76" s="425">
        <v>1.436548414483356E-2</v>
      </c>
      <c r="EC76" s="425">
        <v>1.5756322030163254E-2</v>
      </c>
      <c r="ED76" s="425">
        <v>1.7285972898852451E-2</v>
      </c>
      <c r="EE76" s="425">
        <v>1.8968528629944723E-2</v>
      </c>
      <c r="EF76" s="425">
        <v>2.0819526885998866E-2</v>
      </c>
      <c r="EG76" s="425">
        <v>2.2856100457993207E-2</v>
      </c>
      <c r="EH76" s="425">
        <v>2.5097142105708261E-2</v>
      </c>
      <c r="EI76" s="425">
        <v>2.7563486506037727E-2</v>
      </c>
      <c r="EJ76" s="425">
        <v>3.0278111089785956E-2</v>
      </c>
      <c r="EK76" s="425">
        <v>3.3266357733177036E-2</v>
      </c>
      <c r="EL76" s="425">
        <v>3.6556177475340727E-2</v>
      </c>
      <c r="EM76" s="425">
        <v>4.017840065949773E-2</v>
      </c>
      <c r="EN76" s="425">
        <v>4.4167035145661566E-2</v>
      </c>
      <c r="EO76" s="425">
        <v>4.8559595518887604E-2</v>
      </c>
      <c r="EP76" s="425">
        <v>5.3397466522162158E-2</v>
      </c>
      <c r="EQ76" s="425">
        <v>5.8726304279938933E-2</v>
      </c>
      <c r="ER76" s="425">
        <v>6.4596479250435268E-2</v>
      </c>
      <c r="ES76" s="425">
        <v>7.1063565255778532E-2</v>
      </c>
      <c r="ET76" s="425">
        <v>7.8188879392987645E-2</v>
      </c>
      <c r="EU76" s="425">
        <v>8.6040078130096523E-2</v>
      </c>
      <c r="EV76" s="425">
        <v>9.4691815445411179E-2</v>
      </c>
      <c r="EW76" s="425">
        <v>0.10422646947942521</v>
      </c>
      <c r="EX76" s="420"/>
      <c r="EY76" s="420">
        <v>6186.4503784568933</v>
      </c>
      <c r="EZ76" s="420">
        <v>6770.135927026935</v>
      </c>
      <c r="FA76" s="420">
        <v>7411.2387162943805</v>
      </c>
      <c r="FB76" s="420">
        <v>8115.5348183470342</v>
      </c>
      <c r="FC76" s="420">
        <v>8889.3894384381565</v>
      </c>
      <c r="FD76" s="420">
        <v>9739.8175362416605</v>
      </c>
      <c r="FE76" s="420">
        <v>10674.550720955613</v>
      </c>
      <c r="FF76" s="420">
        <v>11702.111072010573</v>
      </c>
      <c r="FG76" s="420">
        <v>12831.892605014053</v>
      </c>
      <c r="FH76" s="420">
        <v>14074.251177520227</v>
      </c>
      <c r="FI76" s="420">
        <v>15440.603711990525</v>
      </c>
      <c r="FJ76" s="420">
        <v>16943.537704722803</v>
      </c>
      <c r="FK76" s="420">
        <v>18596.932090480223</v>
      </c>
      <c r="FL76" s="420">
        <v>20416.090644035816</v>
      </c>
      <c r="FM76" s="420">
        <v>22417.889222970975</v>
      </c>
      <c r="FN76" s="420">
        <v>24620.938292040286</v>
      </c>
      <c r="FO76" s="420">
        <v>27045.762319576868</v>
      </c>
      <c r="FP76" s="420">
        <v>29714.997802258353</v>
      </c>
      <c r="FQ76" s="420">
        <v>32653.611857704698</v>
      </c>
      <c r="FR76" s="420">
        <v>35889.14352666073</v>
      </c>
      <c r="FS76" s="420">
        <v>39451.970149912195</v>
      </c>
      <c r="FT76" s="420">
        <v>43375.601431810072</v>
      </c>
      <c r="FU76" s="420">
        <v>47697.004074773336</v>
      </c>
      <c r="FV76" s="420">
        <v>52456.960170087215</v>
      </c>
      <c r="FW76" s="420">
        <v>57700.462862695102</v>
      </c>
      <c r="FX76" s="420">
        <v>63477.153174785904</v>
      </c>
      <c r="FY76" s="420">
        <v>69841.802278417978</v>
      </c>
      <c r="FZ76" s="420">
        <v>76854.843955223245</v>
      </c>
      <c r="GA76" s="420">
        <v>84582.962475811859</v>
      </c>
      <c r="GB76" s="420">
        <v>93099.741677745929</v>
      </c>
      <c r="GC76" s="420"/>
      <c r="GD76" s="420">
        <v>34.542960800664318</v>
      </c>
      <c r="GE76" s="420">
        <v>34.542960800664318</v>
      </c>
      <c r="GF76" s="420">
        <v>34.542960800664318</v>
      </c>
      <c r="GG76" s="420">
        <v>34.542960800664318</v>
      </c>
      <c r="GH76" s="420">
        <v>34.542960800664318</v>
      </c>
      <c r="GI76" s="420">
        <v>34.542960800664318</v>
      </c>
      <c r="GJ76" s="420">
        <v>34.542960800664318</v>
      </c>
      <c r="GK76" s="420">
        <v>34.542960800664318</v>
      </c>
      <c r="GL76" s="420">
        <v>34.542960800664318</v>
      </c>
      <c r="GM76" s="420">
        <v>34.542960800664318</v>
      </c>
      <c r="GN76" s="420">
        <v>34.542960800664318</v>
      </c>
      <c r="GO76" s="420">
        <v>34.542960800664318</v>
      </c>
      <c r="GP76" s="420">
        <v>34.542960800664318</v>
      </c>
      <c r="GQ76" s="420">
        <v>34.542960800664318</v>
      </c>
      <c r="GR76" s="420">
        <v>34.542960800664318</v>
      </c>
      <c r="GS76" s="420">
        <v>34.542960800664318</v>
      </c>
      <c r="GT76" s="420">
        <v>34.542960800664318</v>
      </c>
      <c r="GU76" s="420">
        <v>41.345759070764593</v>
      </c>
      <c r="GV76" s="420">
        <v>54.806253516202929</v>
      </c>
      <c r="GW76" s="420">
        <v>73.283388338969914</v>
      </c>
      <c r="GX76" s="420">
        <v>98.761088903487305</v>
      </c>
      <c r="GY76" s="420">
        <v>134.03528115121935</v>
      </c>
      <c r="GZ76" s="420">
        <v>183.05322427579461</v>
      </c>
      <c r="HA76" s="420">
        <v>251.39650241024185</v>
      </c>
      <c r="HB76" s="420">
        <v>346.96899504264746</v>
      </c>
      <c r="HC76" s="420">
        <v>480.97745590725293</v>
      </c>
      <c r="HD76" s="420">
        <v>669.32996589876564</v>
      </c>
      <c r="HE76" s="420">
        <v>934.63137267505203</v>
      </c>
      <c r="HF76" s="420">
        <v>1309.0318837977416</v>
      </c>
      <c r="HG76" s="420">
        <v>1838.2952596687217</v>
      </c>
      <c r="HH76" s="420"/>
      <c r="HI76" s="420">
        <v>56.76956725879019</v>
      </c>
      <c r="HJ76" s="420">
        <v>62.125720461427882</v>
      </c>
      <c r="HK76" s="420">
        <v>68.008759310628861</v>
      </c>
      <c r="HL76" s="420">
        <v>74.471687563446253</v>
      </c>
      <c r="HM76" s="420">
        <v>81.572915119844694</v>
      </c>
      <c r="HN76" s="420">
        <v>89.376814309780798</v>
      </c>
      <c r="HO76" s="420">
        <v>97.954333751855174</v>
      </c>
      <c r="HP76" s="420">
        <v>107.3836757643312</v>
      </c>
      <c r="HQ76" s="420">
        <v>117.75104393217828</v>
      </c>
      <c r="HR76" s="420">
        <v>129.15146812163357</v>
      </c>
      <c r="HS76" s="420">
        <v>141.68971499336823</v>
      </c>
      <c r="HT76" s="420">
        <v>155.48129290419269</v>
      </c>
      <c r="HU76" s="420">
        <v>170.65356101361147</v>
      </c>
      <c r="HV76" s="420">
        <v>187.34695343458708</v>
      </c>
      <c r="HW76" s="420">
        <v>205.71633039769102</v>
      </c>
      <c r="HX76" s="420">
        <v>225.93246964556494</v>
      </c>
      <c r="HY76" s="420">
        <v>248.18371265259407</v>
      </c>
      <c r="HZ76" s="420">
        <v>272.67778178653703</v>
      </c>
      <c r="IA76" s="420">
        <v>299.64378620956074</v>
      </c>
      <c r="IB76" s="420">
        <v>329.33443617232138</v>
      </c>
      <c r="IC76" s="420">
        <v>362.02848740473945</v>
      </c>
      <c r="ID76" s="420">
        <v>398.03343957117892</v>
      </c>
      <c r="IE76" s="420">
        <v>437.68851525825016</v>
      </c>
      <c r="IF76" s="420">
        <v>481.36794872510484</v>
      </c>
      <c r="IG76" s="420">
        <v>529.48461669616552</v>
      </c>
      <c r="IH76" s="420">
        <v>582.49404684490298</v>
      </c>
      <c r="II76" s="420">
        <v>640.89884333781004</v>
      </c>
      <c r="IJ76" s="420">
        <v>705.25357291690761</v>
      </c>
      <c r="IK76" s="420">
        <v>776.17015953759892</v>
      </c>
      <c r="IL76" s="420">
        <v>854.32384059130038</v>
      </c>
      <c r="IM76" s="420"/>
      <c r="IN76" s="420">
        <v>14.212941987128927</v>
      </c>
      <c r="IO76" s="420">
        <v>14.212941987128927</v>
      </c>
      <c r="IP76" s="420">
        <v>14.212941987128927</v>
      </c>
      <c r="IQ76" s="420">
        <v>14.212941987128927</v>
      </c>
      <c r="IR76" s="420">
        <v>14.212941987128927</v>
      </c>
      <c r="IS76" s="420">
        <v>14.212941987128927</v>
      </c>
      <c r="IT76" s="420">
        <v>14.212941987128927</v>
      </c>
      <c r="IU76" s="420">
        <v>14.212941987128927</v>
      </c>
      <c r="IV76" s="420">
        <v>14.212941987128927</v>
      </c>
      <c r="IW76" s="420">
        <v>14.212941987128927</v>
      </c>
      <c r="IX76" s="420">
        <v>14.212941987128927</v>
      </c>
      <c r="IY76" s="420">
        <v>14.212941987128927</v>
      </c>
      <c r="IZ76" s="420">
        <v>14.212941987128927</v>
      </c>
      <c r="JA76" s="420">
        <v>14.212941987128927</v>
      </c>
      <c r="JB76" s="420">
        <v>14.212941987128927</v>
      </c>
      <c r="JC76" s="420">
        <v>14.212941987128927</v>
      </c>
      <c r="JD76" s="420">
        <v>14.212941987128927</v>
      </c>
      <c r="JE76" s="420">
        <v>17.012000751113533</v>
      </c>
      <c r="JF76" s="420">
        <v>22.550415010825947</v>
      </c>
      <c r="JG76" s="420">
        <v>30.152960919956481</v>
      </c>
      <c r="JH76" s="420">
        <v>40.635938397728552</v>
      </c>
      <c r="JI76" s="420">
        <v>55.14975066046334</v>
      </c>
      <c r="JJ76" s="420">
        <v>75.318525015919704</v>
      </c>
      <c r="JK76" s="420">
        <v>103.43884315947719</v>
      </c>
      <c r="JL76" s="420">
        <v>142.76281139683698</v>
      </c>
      <c r="JM76" s="420">
        <v>197.90152666343465</v>
      </c>
      <c r="JN76" s="420">
        <v>275.40047972330115</v>
      </c>
      <c r="JO76" s="420">
        <v>384.56059270187745</v>
      </c>
      <c r="JP76" s="420">
        <v>538.61029258851443</v>
      </c>
      <c r="JQ76" s="420">
        <v>756.37939757564641</v>
      </c>
      <c r="JR76" s="420"/>
      <c r="JS76" s="420">
        <v>42.556625271661261</v>
      </c>
      <c r="JT76" s="420">
        <v>47.912778474298953</v>
      </c>
      <c r="JU76" s="420">
        <v>53.795817323499932</v>
      </c>
      <c r="JV76" s="420">
        <v>60.258745576317324</v>
      </c>
      <c r="JW76" s="420">
        <v>67.359973132715766</v>
      </c>
      <c r="JX76" s="420">
        <v>75.163872322651869</v>
      </c>
      <c r="JY76" s="420">
        <v>83.741391764726245</v>
      </c>
      <c r="JZ76" s="420">
        <v>93.170733777202273</v>
      </c>
      <c r="KA76" s="420">
        <v>103.53810194504935</v>
      </c>
      <c r="KB76" s="420">
        <v>114.93852613450464</v>
      </c>
      <c r="KC76" s="420">
        <v>127.4767730062393</v>
      </c>
      <c r="KD76" s="420">
        <v>141.26835091706377</v>
      </c>
      <c r="KE76" s="420">
        <v>156.44061902648255</v>
      </c>
      <c r="KF76" s="420">
        <v>173.13401144745816</v>
      </c>
      <c r="KG76" s="420">
        <v>191.50338841056211</v>
      </c>
      <c r="KH76" s="420">
        <v>211.71952765843602</v>
      </c>
      <c r="KI76" s="420">
        <v>233.97077066546515</v>
      </c>
      <c r="KJ76" s="420">
        <v>255.66578103542349</v>
      </c>
      <c r="KK76" s="420">
        <v>277.09337119873481</v>
      </c>
      <c r="KL76" s="420">
        <v>299.18147525236492</v>
      </c>
      <c r="KM76" s="420">
        <v>321.39254900701087</v>
      </c>
      <c r="KN76" s="420">
        <v>342.88368891071559</v>
      </c>
      <c r="KO76" s="420">
        <v>362.36999024233046</v>
      </c>
      <c r="KP76" s="420">
        <v>377.92910556562765</v>
      </c>
      <c r="KQ76" s="420">
        <v>386.72180529932854</v>
      </c>
      <c r="KR76" s="420">
        <v>384.59252018146833</v>
      </c>
      <c r="KS76" s="420">
        <v>365.49836361450889</v>
      </c>
      <c r="KT76" s="420">
        <v>320.69298021503016</v>
      </c>
      <c r="KU76" s="420">
        <v>237.55986694908449</v>
      </c>
      <c r="KV76" s="420">
        <v>97.944443015653974</v>
      </c>
      <c r="KW76" s="420"/>
      <c r="KX76" s="420">
        <v>2216.2618110390517</v>
      </c>
      <c r="KY76" s="420">
        <v>2425.3639474525066</v>
      </c>
      <c r="KZ76" s="420">
        <v>2655.0354944436372</v>
      </c>
      <c r="LA76" s="420">
        <v>2907.3456980587025</v>
      </c>
      <c r="LB76" s="420">
        <v>3184.5748580591553</v>
      </c>
      <c r="LC76" s="420">
        <v>3489.2360451527816</v>
      </c>
      <c r="LD76" s="420">
        <v>3824.099065796483</v>
      </c>
      <c r="LE76" s="420">
        <v>4192.2169080588883</v>
      </c>
      <c r="LF76" s="420">
        <v>4596.9549263467388</v>
      </c>
      <c r="LG76" s="420">
        <v>5042.0230496522408</v>
      </c>
      <c r="LH76" s="420">
        <v>5531.5113276327847</v>
      </c>
      <c r="LI76" s="420">
        <v>6069.9291615823113</v>
      </c>
      <c r="LJ76" s="420">
        <v>6662.2486035196371</v>
      </c>
      <c r="LK76" s="420">
        <v>7313.9521465578264</v>
      </c>
      <c r="LL76" s="420">
        <v>8031.0854738266435</v>
      </c>
      <c r="LM76" s="420">
        <v>8820.315681932072</v>
      </c>
      <c r="LN76" s="420">
        <v>9688.9955487315056</v>
      </c>
      <c r="LO76" s="420">
        <v>10645.234474616651</v>
      </c>
      <c r="LP76" s="420">
        <v>11697.976792109033</v>
      </c>
      <c r="LQ76" s="420">
        <v>12857.088211039274</v>
      </c>
      <c r="LR76" s="420">
        <v>14133.451246611701</v>
      </c>
      <c r="LS76" s="420">
        <v>15539.070566044033</v>
      </c>
      <c r="LT76" s="420">
        <v>17087.189287091889</v>
      </c>
      <c r="LU76" s="420">
        <v>18792.41736958046</v>
      </c>
      <c r="LV76" s="420">
        <v>20670.873360139285</v>
      </c>
      <c r="LW76" s="420">
        <v>22740.34088184913</v>
      </c>
      <c r="LX76" s="420">
        <v>25020.441405756046</v>
      </c>
      <c r="LY76" s="420">
        <v>27532.825001630888</v>
      </c>
      <c r="LZ76" s="420">
        <v>30301.380942531578</v>
      </c>
      <c r="MA76" s="420">
        <v>33352.470233416068</v>
      </c>
      <c r="MB76" s="420"/>
      <c r="MC76" s="426">
        <v>1.3011004983715742</v>
      </c>
      <c r="MD76" s="426">
        <v>1.3011004983715742</v>
      </c>
      <c r="ME76" s="426">
        <v>1.3011004983715742</v>
      </c>
      <c r="MF76" s="426">
        <v>1.3011004983715742</v>
      </c>
      <c r="MG76" s="426">
        <v>1.3011004983715742</v>
      </c>
      <c r="MH76" s="426">
        <v>1.3011004983715742</v>
      </c>
      <c r="MI76" s="426">
        <v>1.3011004983715742</v>
      </c>
      <c r="MJ76" s="426">
        <v>1.3011004983715742</v>
      </c>
      <c r="MK76" s="426">
        <v>1.3011004983715742</v>
      </c>
      <c r="ML76" s="426">
        <v>1.3011004983715742</v>
      </c>
      <c r="MM76" s="426">
        <v>1.3011004983715742</v>
      </c>
      <c r="MN76" s="426">
        <v>1.3011004983715742</v>
      </c>
      <c r="MO76" s="426">
        <v>1.3011004983715742</v>
      </c>
      <c r="MP76" s="426">
        <v>1.3011004983715742</v>
      </c>
      <c r="MQ76" s="426">
        <v>1.3011004983715742</v>
      </c>
      <c r="MR76" s="426">
        <v>1.3011004983715742</v>
      </c>
      <c r="MS76" s="426">
        <v>1.3011004983715742</v>
      </c>
      <c r="MT76" s="426">
        <v>1.5573357490388688</v>
      </c>
      <c r="MU76" s="426">
        <v>2.0643408124540121</v>
      </c>
      <c r="MV76" s="426">
        <v>2.7603034273876617</v>
      </c>
      <c r="MW76" s="426">
        <v>3.719950433130661</v>
      </c>
      <c r="MX76" s="426">
        <v>5.0485936081620348</v>
      </c>
      <c r="MY76" s="426">
        <v>6.8949110271166889</v>
      </c>
      <c r="MZ76" s="426">
        <v>9.4691395002985903</v>
      </c>
      <c r="NA76" s="426">
        <v>13.068987773647677</v>
      </c>
      <c r="NB76" s="426">
        <v>18.1165711647504</v>
      </c>
      <c r="NC76" s="426">
        <v>25.211085906369799</v>
      </c>
      <c r="ND76" s="426">
        <v>35.203969682813984</v>
      </c>
      <c r="NE76" s="426">
        <v>49.30619717927501</v>
      </c>
      <c r="NF76" s="426">
        <v>69.241513265506697</v>
      </c>
      <c r="NG76" s="420"/>
      <c r="NH76" s="420">
        <v>2214.9607105406803</v>
      </c>
      <c r="NI76" s="420">
        <v>2424.0628469541352</v>
      </c>
      <c r="NJ76" s="420">
        <v>2653.7343939452658</v>
      </c>
      <c r="NK76" s="420">
        <v>2906.0445975603311</v>
      </c>
      <c r="NL76" s="420">
        <v>3183.2737575607839</v>
      </c>
      <c r="NM76" s="420">
        <v>3487.9349446544102</v>
      </c>
      <c r="NN76" s="420">
        <v>3822.7979652981116</v>
      </c>
      <c r="NO76" s="420">
        <v>4190.9158075605164</v>
      </c>
      <c r="NP76" s="420">
        <v>4595.653825848367</v>
      </c>
      <c r="NQ76" s="420">
        <v>5040.721949153869</v>
      </c>
      <c r="NR76" s="420">
        <v>5530.2102271344129</v>
      </c>
      <c r="NS76" s="420">
        <v>6068.6280610839394</v>
      </c>
      <c r="NT76" s="420">
        <v>6660.9475030212652</v>
      </c>
      <c r="NU76" s="420">
        <v>7312.6510460594545</v>
      </c>
      <c r="NV76" s="420">
        <v>8029.7843733282716</v>
      </c>
      <c r="NW76" s="420">
        <v>8819.0145814337011</v>
      </c>
      <c r="NX76" s="420">
        <v>9687.6944482331346</v>
      </c>
      <c r="NY76" s="420">
        <v>10643.677138867612</v>
      </c>
      <c r="NZ76" s="420">
        <v>11695.912451296579</v>
      </c>
      <c r="OA76" s="420">
        <v>12854.327907611887</v>
      </c>
      <c r="OB76" s="420">
        <v>14129.73129617857</v>
      </c>
      <c r="OC76" s="420">
        <v>15534.02197243587</v>
      </c>
      <c r="OD76" s="420">
        <v>17080.294376064772</v>
      </c>
      <c r="OE76" s="420">
        <v>18782.948230080161</v>
      </c>
      <c r="OF76" s="420">
        <v>20657.804372365637</v>
      </c>
      <c r="OG76" s="420">
        <v>22722.224310684378</v>
      </c>
      <c r="OH76" s="420">
        <v>24995.230319849677</v>
      </c>
      <c r="OI76" s="420">
        <v>27497.621031948074</v>
      </c>
      <c r="OJ76" s="420">
        <v>30252.074745352304</v>
      </c>
      <c r="OK76" s="420">
        <v>33283.228720150561</v>
      </c>
      <c r="OL76" s="420"/>
      <c r="OM76" s="420">
        <v>2257.5173358123416</v>
      </c>
      <c r="ON76" s="420">
        <v>2471.9756254284343</v>
      </c>
      <c r="OO76" s="420">
        <v>2707.5302112687659</v>
      </c>
      <c r="OP76" s="420">
        <v>2966.3033431366484</v>
      </c>
      <c r="OQ76" s="420">
        <v>3250.6337306934997</v>
      </c>
      <c r="OR76" s="420">
        <v>3563.0988169770621</v>
      </c>
      <c r="OS76" s="420">
        <v>3906.539357062838</v>
      </c>
      <c r="OT76" s="420">
        <v>4284.0865413377187</v>
      </c>
      <c r="OU76" s="420">
        <v>4699.1919277934167</v>
      </c>
      <c r="OV76" s="420">
        <v>5155.6604752883741</v>
      </c>
      <c r="OW76" s="420">
        <v>5657.6870001406523</v>
      </c>
      <c r="OX76" s="420">
        <v>6209.8964120010032</v>
      </c>
      <c r="OY76" s="420">
        <v>6817.3881220477479</v>
      </c>
      <c r="OZ76" s="420">
        <v>7485.7850575069124</v>
      </c>
      <c r="PA76" s="420">
        <v>8221.2877617388331</v>
      </c>
      <c r="PB76" s="420">
        <v>9030.7341090921364</v>
      </c>
      <c r="PC76" s="420">
        <v>9921.6652188985991</v>
      </c>
      <c r="PD76" s="420">
        <v>10899.342919903034</v>
      </c>
      <c r="PE76" s="420">
        <v>11973.005822495314</v>
      </c>
      <c r="PF76" s="420">
        <v>13153.509382864251</v>
      </c>
      <c r="PG76" s="420">
        <v>14451.123845185581</v>
      </c>
      <c r="PH76" s="420">
        <v>15876.905661346585</v>
      </c>
      <c r="PI76" s="420">
        <v>17442.664366307101</v>
      </c>
      <c r="PJ76" s="420">
        <v>19160.87733564579</v>
      </c>
      <c r="PK76" s="420">
        <v>21044.526177664968</v>
      </c>
      <c r="PL76" s="420">
        <v>23106.816830865846</v>
      </c>
      <c r="PM76" s="420">
        <v>25360.728683464185</v>
      </c>
      <c r="PN76" s="420">
        <v>27818.314012163104</v>
      </c>
      <c r="PO76" s="420">
        <v>30489.634612301386</v>
      </c>
      <c r="PP76" s="420">
        <v>33381.173163166211</v>
      </c>
      <c r="PQ76" s="420"/>
      <c r="PR76" s="420">
        <v>66.652958067033808</v>
      </c>
      <c r="PS76" s="420">
        <v>72.941599535597049</v>
      </c>
      <c r="PT76" s="420">
        <v>79.848855670472886</v>
      </c>
      <c r="PU76" s="420">
        <v>87.43695800462595</v>
      </c>
      <c r="PV76" s="420">
        <v>95.774485405238551</v>
      </c>
      <c r="PW76" s="420">
        <v>104.9370172085022</v>
      </c>
      <c r="PX76" s="420">
        <v>115.0078539489958</v>
      </c>
      <c r="PY76" s="420">
        <v>126.07881270568708</v>
      </c>
      <c r="PZ76" s="420">
        <v>138.25110481788423</v>
      </c>
      <c r="QA76" s="420">
        <v>151.63630453205849</v>
      </c>
      <c r="QB76" s="420">
        <v>166.35741803229314</v>
      </c>
      <c r="QC76" s="420">
        <v>182.5500632919956</v>
      </c>
      <c r="QD76" s="420">
        <v>200.36377227217616</v>
      </c>
      <c r="QE76" s="420">
        <v>219.96342819274454</v>
      </c>
      <c r="QF76" s="420">
        <v>241.53085192979464</v>
      </c>
      <c r="QG76" s="420">
        <v>265.26655305683124</v>
      </c>
      <c r="QH76" s="420">
        <v>291.39166266575165</v>
      </c>
      <c r="QI76" s="420">
        <v>320.15006689020817</v>
      </c>
      <c r="QJ76" s="420">
        <v>351.81076202726609</v>
      </c>
      <c r="QK76" s="420">
        <v>386.67045433264298</v>
      </c>
      <c r="QL76" s="420">
        <v>425.05642997170156</v>
      </c>
      <c r="QM76" s="420">
        <v>467.32972326659939</v>
      </c>
      <c r="QN76" s="420">
        <v>513.88861431585497</v>
      </c>
      <c r="QO76" s="420">
        <v>565.17249030501512</v>
      </c>
      <c r="QP76" s="420">
        <v>621.66610840818805</v>
      </c>
      <c r="QQ76" s="420">
        <v>683.90430213537491</v>
      </c>
      <c r="QR76" s="420">
        <v>752.47717734876824</v>
      </c>
      <c r="QS76" s="420">
        <v>828.03584899579755</v>
      </c>
      <c r="QT76" s="420">
        <v>911.29877493529864</v>
      </c>
      <c r="QU76" s="420">
        <v>1003.0587491184742</v>
      </c>
      <c r="QV76" s="424"/>
      <c r="QW76" s="420">
        <v>14.692869058112674</v>
      </c>
      <c r="QX76" s="420">
        <v>14.692869058112674</v>
      </c>
      <c r="QY76" s="420">
        <v>14.692869058112674</v>
      </c>
      <c r="QZ76" s="420">
        <v>14.692869058112674</v>
      </c>
      <c r="RA76" s="420">
        <v>14.692869058112674</v>
      </c>
      <c r="RB76" s="420">
        <v>14.692869058112674</v>
      </c>
      <c r="RC76" s="420">
        <v>14.692869058112674</v>
      </c>
      <c r="RD76" s="420">
        <v>14.692869058112674</v>
      </c>
      <c r="RE76" s="420">
        <v>14.692869058112674</v>
      </c>
      <c r="RF76" s="420">
        <v>14.692869058112674</v>
      </c>
      <c r="RG76" s="420">
        <v>14.692869058112674</v>
      </c>
      <c r="RH76" s="420">
        <v>14.692869058112674</v>
      </c>
      <c r="RI76" s="420">
        <v>14.692869058112674</v>
      </c>
      <c r="RJ76" s="420">
        <v>14.692869058112674</v>
      </c>
      <c r="RK76" s="420">
        <v>14.692869058112674</v>
      </c>
      <c r="RL76" s="420">
        <v>14.692869058112674</v>
      </c>
      <c r="RM76" s="420">
        <v>14.692869058112674</v>
      </c>
      <c r="RN76" s="420">
        <v>17.586443375268967</v>
      </c>
      <c r="RO76" s="420">
        <v>23.311872746698956</v>
      </c>
      <c r="RP76" s="420">
        <v>31.171133106186968</v>
      </c>
      <c r="RQ76" s="420">
        <v>42.008088295304923</v>
      </c>
      <c r="RR76" s="420">
        <v>57.011987087230509</v>
      </c>
      <c r="RS76" s="420">
        <v>77.861798543275356</v>
      </c>
      <c r="RT76" s="420">
        <v>106.93165281622744</v>
      </c>
      <c r="RU76" s="420">
        <v>147.58346977855248</v>
      </c>
      <c r="RV76" s="420">
        <v>204.58404884081392</v>
      </c>
      <c r="RW76" s="420">
        <v>284.69990173605657</v>
      </c>
      <c r="RX76" s="420">
        <v>397.54601394952084</v>
      </c>
      <c r="RY76" s="420">
        <v>556.79749551650741</v>
      </c>
      <c r="RZ76" s="420">
        <v>781.91998932362276</v>
      </c>
      <c r="SA76" s="420"/>
      <c r="SB76" s="420">
        <v>51.96008900892113</v>
      </c>
      <c r="SC76" s="420">
        <v>58.248730477484372</v>
      </c>
      <c r="SD76" s="420">
        <v>65.155986612360209</v>
      </c>
      <c r="SE76" s="420">
        <v>72.744088946513273</v>
      </c>
      <c r="SF76" s="420">
        <v>81.081616347125873</v>
      </c>
      <c r="SG76" s="420">
        <v>90.24414815038952</v>
      </c>
      <c r="SH76" s="420">
        <v>100.31498489088312</v>
      </c>
      <c r="SI76" s="420">
        <v>111.38594364757441</v>
      </c>
      <c r="SJ76" s="420">
        <v>123.55823575977155</v>
      </c>
      <c r="SK76" s="420">
        <v>136.94343547394581</v>
      </c>
      <c r="SL76" s="420">
        <v>151.66454897418046</v>
      </c>
      <c r="SM76" s="420">
        <v>167.85719423388292</v>
      </c>
      <c r="SN76" s="420">
        <v>185.67090321406349</v>
      </c>
      <c r="SO76" s="420">
        <v>205.27055913463187</v>
      </c>
      <c r="SP76" s="420">
        <v>226.83798287168196</v>
      </c>
      <c r="SQ76" s="420">
        <v>250.57368399871856</v>
      </c>
      <c r="SR76" s="420">
        <v>276.698793607639</v>
      </c>
      <c r="SS76" s="420">
        <v>302.5636235149392</v>
      </c>
      <c r="ST76" s="420">
        <v>328.49888928056714</v>
      </c>
      <c r="SU76" s="420">
        <v>355.499321226456</v>
      </c>
      <c r="SV76" s="420">
        <v>383.04834167639666</v>
      </c>
      <c r="SW76" s="420">
        <v>410.31773617936886</v>
      </c>
      <c r="SX76" s="420">
        <v>436.0268157725796</v>
      </c>
      <c r="SY76" s="420">
        <v>458.24083748878769</v>
      </c>
      <c r="SZ76" s="420">
        <v>474.08263862963554</v>
      </c>
      <c r="TA76" s="420">
        <v>479.32025329456098</v>
      </c>
      <c r="TB76" s="420">
        <v>467.77727561271166</v>
      </c>
      <c r="TC76" s="420">
        <v>430.48983504627671</v>
      </c>
      <c r="TD76" s="420">
        <v>354.50127941879123</v>
      </c>
      <c r="TE76" s="420">
        <v>221.13875979485147</v>
      </c>
      <c r="TF76" s="420"/>
      <c r="TG76" s="420">
        <v>3.9218841716229398</v>
      </c>
      <c r="TH76" s="420">
        <v>4.2919101112333866</v>
      </c>
      <c r="TI76" s="420">
        <v>4.6983355616608176</v>
      </c>
      <c r="TJ76" s="420">
        <v>5.1448222488239042</v>
      </c>
      <c r="TK76" s="420">
        <v>5.635405378083524</v>
      </c>
      <c r="TL76" s="420">
        <v>6.1745320649302062</v>
      </c>
      <c r="TM76" s="420">
        <v>6.7671037429616376</v>
      </c>
      <c r="TN76" s="420">
        <v>7.4185229623290851</v>
      </c>
      <c r="TO76" s="420">
        <v>8.1347450348616412</v>
      </c>
      <c r="TP76" s="420">
        <v>8.9223350295958177</v>
      </c>
      <c r="TQ76" s="420">
        <v>9.7885306749139147</v>
      </c>
      <c r="TR76" s="420">
        <v>10.741311781445813</v>
      </c>
      <c r="TS76" s="420">
        <v>11.789476863886799</v>
      </c>
      <c r="TT76" s="420">
        <v>12.942727710560767</v>
      </c>
      <c r="TU76" s="420">
        <v>14.211762727610637</v>
      </c>
      <c r="TV76" s="420">
        <v>15.608379970897539</v>
      </c>
      <c r="TW76" s="420">
        <v>17.145590873886956</v>
      </c>
      <c r="TX76" s="420">
        <v>18.837745784935258</v>
      </c>
      <c r="TY76" s="420">
        <v>20.700672543500524</v>
      </c>
      <c r="TZ76" s="420">
        <v>22.751829453034983</v>
      </c>
      <c r="UA76" s="420">
        <v>25.010474149939835</v>
      </c>
      <c r="UB76" s="420">
        <v>27.497850024374305</v>
      </c>
      <c r="UC76" s="420">
        <v>30.237392021456436</v>
      </c>
      <c r="UD76" s="420">
        <v>33.254953842179837</v>
      </c>
      <c r="UE76" s="420">
        <v>36.579058774082768</v>
      </c>
      <c r="UF76" s="420">
        <v>40.241176614427843</v>
      </c>
      <c r="UG76" s="420">
        <v>44.276029405681491</v>
      </c>
      <c r="UH76" s="420">
        <v>48.721928986962112</v>
      </c>
      <c r="UI76" s="420">
        <v>53.621149678663805</v>
      </c>
      <c r="UJ76" s="420">
        <v>59.020339763755047</v>
      </c>
      <c r="UK76" s="420"/>
      <c r="UL76" s="420">
        <v>2.0677318317326265</v>
      </c>
      <c r="UM76" s="420">
        <v>2.0677318317326265</v>
      </c>
      <c r="UN76" s="420">
        <v>2.0677318317326265</v>
      </c>
      <c r="UO76" s="420">
        <v>2.0677318317326265</v>
      </c>
      <c r="UP76" s="420">
        <v>2.0677318317326265</v>
      </c>
      <c r="UQ76" s="420">
        <v>2.0677318317326265</v>
      </c>
      <c r="UR76" s="420">
        <v>2.0677318317326265</v>
      </c>
      <c r="US76" s="420">
        <v>2.0677318317326265</v>
      </c>
      <c r="UT76" s="420">
        <v>2.0677318317326265</v>
      </c>
      <c r="UU76" s="420">
        <v>2.0677318317326265</v>
      </c>
      <c r="UV76" s="420">
        <v>2.0677318317326265</v>
      </c>
      <c r="UW76" s="420">
        <v>2.0677318317326265</v>
      </c>
      <c r="UX76" s="420">
        <v>2.0677318317326265</v>
      </c>
      <c r="UY76" s="420">
        <v>2.0677318317326265</v>
      </c>
      <c r="UZ76" s="420">
        <v>2.0677318317326265</v>
      </c>
      <c r="VA76" s="420">
        <v>2.0677318317326265</v>
      </c>
      <c r="VB76" s="420">
        <v>2.0677318317326265</v>
      </c>
      <c r="VC76" s="420">
        <v>2.4749454058415221</v>
      </c>
      <c r="VD76" s="420">
        <v>3.2806867838405323</v>
      </c>
      <c r="VE76" s="420">
        <v>4.3867228313213236</v>
      </c>
      <c r="VF76" s="420">
        <v>5.9118107576461503</v>
      </c>
      <c r="VG76" s="420">
        <v>8.0233138963084603</v>
      </c>
      <c r="VH76" s="420">
        <v>10.957514062577776</v>
      </c>
      <c r="VI76" s="420">
        <v>15.048523298845536</v>
      </c>
      <c r="VJ76" s="420">
        <v>20.769465588490164</v>
      </c>
      <c r="VK76" s="420">
        <v>28.79117403005235</v>
      </c>
      <c r="VL76" s="420">
        <v>40.065901831865403</v>
      </c>
      <c r="VM76" s="420">
        <v>55.946768760453153</v>
      </c>
      <c r="VN76" s="420">
        <v>78.358277117619295</v>
      </c>
      <c r="VO76" s="420">
        <v>110.03983261524904</v>
      </c>
      <c r="VP76" s="420"/>
      <c r="VQ76" s="420">
        <v>1.8541523398903133</v>
      </c>
      <c r="VR76" s="420">
        <v>2.2241782795007601</v>
      </c>
      <c r="VS76" s="420">
        <v>2.630603729928191</v>
      </c>
      <c r="VT76" s="420">
        <v>3.0770904170912776</v>
      </c>
      <c r="VU76" s="420">
        <v>3.5676735463508975</v>
      </c>
      <c r="VV76" s="420">
        <v>4.1068002331975801</v>
      </c>
      <c r="VW76" s="420">
        <v>4.6993719112290115</v>
      </c>
      <c r="VX76" s="420">
        <v>5.3507911305964591</v>
      </c>
      <c r="VY76" s="420">
        <v>6.0670132031290152</v>
      </c>
      <c r="VZ76" s="420">
        <v>6.8546031978631916</v>
      </c>
      <c r="WA76" s="420">
        <v>7.7207988431812886</v>
      </c>
      <c r="WB76" s="420">
        <v>8.6735799497131865</v>
      </c>
      <c r="WC76" s="420">
        <v>9.721745032154173</v>
      </c>
      <c r="WD76" s="420">
        <v>10.874995878828141</v>
      </c>
      <c r="WE76" s="420">
        <v>12.144030895878011</v>
      </c>
      <c r="WF76" s="420">
        <v>13.540648139164913</v>
      </c>
      <c r="WG76" s="420">
        <v>15.07785904215433</v>
      </c>
      <c r="WH76" s="420">
        <v>16.362800379093734</v>
      </c>
      <c r="WI76" s="420">
        <v>17.419985759659991</v>
      </c>
      <c r="WJ76" s="420">
        <v>18.365106621713657</v>
      </c>
      <c r="WK76" s="420">
        <v>19.098663392293684</v>
      </c>
      <c r="WL76" s="420">
        <v>19.474536128065843</v>
      </c>
      <c r="WM76" s="420">
        <v>19.279877958878661</v>
      </c>
      <c r="WN76" s="420">
        <v>18.206430543334299</v>
      </c>
      <c r="WO76" s="420">
        <v>15.809593185592604</v>
      </c>
      <c r="WP76" s="420">
        <v>11.450002584375493</v>
      </c>
      <c r="WQ76" s="420">
        <v>4.2101275738160879</v>
      </c>
      <c r="WR76" s="420">
        <v>-7.2248397734910412</v>
      </c>
      <c r="WS76" s="420">
        <v>-24.73712743895549</v>
      </c>
      <c r="WT76" s="420">
        <v>-51.019492851493993</v>
      </c>
      <c r="WU76" s="420"/>
      <c r="WV76" s="420">
        <v>3842.8441579203941</v>
      </c>
      <c r="WW76" s="420">
        <v>4205.4127494661689</v>
      </c>
      <c r="WX76" s="420">
        <v>4603.6472713079811</v>
      </c>
      <c r="WY76" s="420">
        <v>5041.1356524714347</v>
      </c>
      <c r="WZ76" s="420">
        <v>5521.8317744758333</v>
      </c>
      <c r="XA76" s="420">
        <v>6050.0931275056646</v>
      </c>
      <c r="XB76" s="420">
        <v>6630.7223637153165</v>
      </c>
      <c r="XC76" s="420">
        <v>7269.0131525193383</v>
      </c>
      <c r="XD76" s="420">
        <v>7970.8007848823891</v>
      </c>
      <c r="XE76" s="420">
        <v>8742.5180201846961</v>
      </c>
      <c r="XF76" s="420">
        <v>9591.2567206571657</v>
      </c>
      <c r="XG76" s="420">
        <v>10524.835875162858</v>
      </c>
      <c r="XH76" s="420">
        <v>11551.876676810913</v>
      </c>
      <c r="XI76" s="420">
        <v>12681.885388140099</v>
      </c>
      <c r="XJ76" s="420">
        <v>13925.344804089233</v>
      </c>
      <c r="XK76" s="420">
        <v>15293.815207434916</v>
      </c>
      <c r="XL76" s="420">
        <v>16800.045804653128</v>
      </c>
      <c r="XM76" s="420">
        <v>18458.09773318002</v>
      </c>
      <c r="XN76" s="420">
        <v>20283.479844815338</v>
      </c>
      <c r="XO76" s="420">
        <v>22293.298595663455</v>
      </c>
      <c r="XP76" s="420">
        <v>24506.423511774108</v>
      </c>
      <c r="XQ76" s="420">
        <v>26943.66985290388</v>
      </c>
      <c r="XR76" s="420">
        <v>29628.000266085885</v>
      </c>
      <c r="XS76" s="420">
        <v>32584.747407634459</v>
      </c>
      <c r="XT76" s="420">
        <v>35841.85971867737</v>
      </c>
      <c r="XU76" s="420">
        <v>39430.172767342061</v>
      </c>
      <c r="XV76" s="420">
        <v>43383.708822569672</v>
      </c>
      <c r="XW76" s="420">
        <v>47740.007602692691</v>
      </c>
      <c r="XX76" s="420">
        <v>52540.491449128713</v>
      </c>
      <c r="XY76" s="420">
        <v>57830.868514856324</v>
      </c>
      <c r="XZ76" s="420"/>
      <c r="YA76" s="420">
        <v>2.2560179596698449</v>
      </c>
      <c r="YB76" s="420">
        <v>2.2560179596698449</v>
      </c>
      <c r="YC76" s="420">
        <v>2.2560179596698449</v>
      </c>
      <c r="YD76" s="420">
        <v>2.2560179596698449</v>
      </c>
      <c r="YE76" s="420">
        <v>2.2560179596698449</v>
      </c>
      <c r="YF76" s="420">
        <v>2.2560179596698449</v>
      </c>
      <c r="YG76" s="420">
        <v>2.2560179596698449</v>
      </c>
      <c r="YH76" s="420">
        <v>2.2560179596698449</v>
      </c>
      <c r="YI76" s="420">
        <v>2.2560179596698449</v>
      </c>
      <c r="YJ76" s="420">
        <v>2.2560179596698449</v>
      </c>
      <c r="YK76" s="420">
        <v>2.2560179596698449</v>
      </c>
      <c r="YL76" s="420">
        <v>2.2560179596698449</v>
      </c>
      <c r="YM76" s="420">
        <v>2.2560179596698449</v>
      </c>
      <c r="YN76" s="420">
        <v>2.2560179596698449</v>
      </c>
      <c r="YO76" s="420">
        <v>2.2560179596698449</v>
      </c>
      <c r="YP76" s="420">
        <v>2.2560179596698449</v>
      </c>
      <c r="YQ76" s="420">
        <v>2.2560179596698449</v>
      </c>
      <c r="YR76" s="420">
        <v>2.7003120999990671</v>
      </c>
      <c r="YS76" s="420">
        <v>3.5794236906407431</v>
      </c>
      <c r="YT76" s="420">
        <v>4.7861745607804487</v>
      </c>
      <c r="YU76" s="420">
        <v>6.4501358632388168</v>
      </c>
      <c r="YV76" s="420">
        <v>8.7539109126028531</v>
      </c>
      <c r="YW76" s="420">
        <v>11.955297171101863</v>
      </c>
      <c r="YX76" s="420">
        <v>16.418830676054313</v>
      </c>
      <c r="YY76" s="420">
        <v>22.66071773007241</v>
      </c>
      <c r="YZ76" s="420">
        <v>31.412876996409793</v>
      </c>
      <c r="ZA76" s="420">
        <v>43.71427315471405</v>
      </c>
      <c r="ZB76" s="420">
        <v>61.041240054478656</v>
      </c>
      <c r="ZC76" s="420">
        <v>85.493523750614898</v>
      </c>
      <c r="ZD76" s="420">
        <v>120.05997820860854</v>
      </c>
      <c r="ZE76" s="420"/>
      <c r="ZF76" s="420">
        <v>3840.5881399607242</v>
      </c>
      <c r="ZG76" s="420">
        <v>4203.1567315064995</v>
      </c>
      <c r="ZH76" s="420">
        <v>4601.3912533483117</v>
      </c>
      <c r="ZI76" s="420">
        <v>5038.8796345117653</v>
      </c>
      <c r="ZJ76" s="420">
        <v>5519.5757565161639</v>
      </c>
      <c r="ZK76" s="420">
        <v>6047.8371095459952</v>
      </c>
      <c r="ZL76" s="420">
        <v>6628.4663457556471</v>
      </c>
      <c r="ZM76" s="420">
        <v>7266.7571345596689</v>
      </c>
      <c r="ZN76" s="420">
        <v>7968.5447669227196</v>
      </c>
      <c r="ZO76" s="420">
        <v>8740.2620022250267</v>
      </c>
      <c r="ZP76" s="420">
        <v>9589.0007026974963</v>
      </c>
      <c r="ZQ76" s="420">
        <v>10522.579857203189</v>
      </c>
      <c r="ZR76" s="420">
        <v>11549.620658851243</v>
      </c>
      <c r="ZS76" s="420">
        <v>12679.62937018043</v>
      </c>
      <c r="ZT76" s="420">
        <v>13923.088786129563</v>
      </c>
      <c r="ZU76" s="420">
        <v>15291.559189475247</v>
      </c>
      <c r="ZV76" s="420">
        <v>16797.789786693458</v>
      </c>
      <c r="ZW76" s="420">
        <v>18455.397421080022</v>
      </c>
      <c r="ZX76" s="420">
        <v>20279.900421124697</v>
      </c>
      <c r="ZY76" s="420">
        <v>22288.512421102674</v>
      </c>
      <c r="ZZ76" s="420">
        <v>24499.973375910868</v>
      </c>
      <c r="AAA76" s="420">
        <v>26934.915941991276</v>
      </c>
      <c r="AAB76" s="420">
        <v>29616.044968914783</v>
      </c>
      <c r="AAC76" s="420">
        <v>32568.328576958404</v>
      </c>
      <c r="AAD76" s="420">
        <v>35819.199000947294</v>
      </c>
      <c r="AAE76" s="420">
        <v>39398.759890345653</v>
      </c>
      <c r="AAF76" s="420">
        <v>43339.994549414958</v>
      </c>
      <c r="AAG76" s="420">
        <v>47678.96636263821</v>
      </c>
      <c r="AAH76" s="420">
        <v>52454.997925378098</v>
      </c>
      <c r="AAI76" s="420">
        <v>57710.808536647717</v>
      </c>
      <c r="AAJ76" s="420"/>
      <c r="AAK76" s="420">
        <v>6151.9197171218766</v>
      </c>
      <c r="AAL76" s="420">
        <v>6735.6052656919182</v>
      </c>
      <c r="AAM76" s="420">
        <v>7376.7080549593657</v>
      </c>
      <c r="AAN76" s="420">
        <v>8081.0041570120184</v>
      </c>
      <c r="AAO76" s="420">
        <v>8854.8587771031416</v>
      </c>
      <c r="AAP76" s="420">
        <v>9705.2868749066438</v>
      </c>
      <c r="AAQ76" s="420">
        <v>10640.020059620598</v>
      </c>
      <c r="AAR76" s="420">
        <v>11667.580410675557</v>
      </c>
      <c r="AAS76" s="420">
        <v>12797.361943679036</v>
      </c>
      <c r="AAT76" s="420">
        <v>14039.720516185211</v>
      </c>
      <c r="AAU76" s="420">
        <v>15406.073050655512</v>
      </c>
      <c r="AAV76" s="420">
        <v>16909.007043387788</v>
      </c>
      <c r="AAW76" s="420">
        <v>18562.401429145211</v>
      </c>
      <c r="AAX76" s="420">
        <v>20381.559982700801</v>
      </c>
      <c r="AAY76" s="420">
        <v>22383.358561635956</v>
      </c>
      <c r="AAZ76" s="420">
        <v>24586.407630705267</v>
      </c>
      <c r="ABA76" s="420">
        <v>27011.23165824185</v>
      </c>
      <c r="ABB76" s="420">
        <v>29673.666764877089</v>
      </c>
      <c r="ABC76" s="420">
        <v>32598.825118660239</v>
      </c>
      <c r="ABD76" s="420">
        <v>35815.886231815093</v>
      </c>
      <c r="ABE76" s="420">
        <v>39353.244226165138</v>
      </c>
      <c r="ABF76" s="420">
        <v>43241.613875645293</v>
      </c>
      <c r="ABG76" s="420">
        <v>47514.016028953338</v>
      </c>
      <c r="ABH76" s="420">
        <v>52205.653180636313</v>
      </c>
      <c r="ABI76" s="420">
        <v>57353.617410427483</v>
      </c>
      <c r="ABJ76" s="420">
        <v>62996.346977090434</v>
      </c>
      <c r="ABK76" s="420">
        <v>69172.710636065662</v>
      </c>
      <c r="ABL76" s="420">
        <v>75920.545370074105</v>
      </c>
      <c r="ABM76" s="420">
        <v>83274.396689659319</v>
      </c>
      <c r="ABN76" s="420">
        <v>91262.10096675728</v>
      </c>
      <c r="ABQ76" s="344"/>
      <c r="ABR76" s="344"/>
      <c r="ABS76" s="344"/>
      <c r="ABT76" s="344"/>
      <c r="ABU76" s="344"/>
      <c r="ABV76" s="344"/>
      <c r="ABW76" s="344"/>
      <c r="ABX76" s="344"/>
      <c r="ABY76" s="344"/>
      <c r="ABZ76" s="344"/>
      <c r="ACA76" s="344"/>
    </row>
    <row r="77" spans="4:755" hidden="1" outlineLevel="1" x14ac:dyDescent="0.25">
      <c r="D77" s="431" t="b">
        <v>1</v>
      </c>
      <c r="E77" s="416"/>
      <c r="F77" s="417">
        <v>507</v>
      </c>
      <c r="G77" s="417">
        <v>22015702</v>
      </c>
      <c r="H77" s="417" t="s">
        <v>1756</v>
      </c>
      <c r="I77" s="417" t="s">
        <v>1793</v>
      </c>
      <c r="J77" s="417">
        <v>11</v>
      </c>
      <c r="K77" s="417" t="s">
        <v>1794</v>
      </c>
      <c r="L77" s="417" t="s">
        <v>329</v>
      </c>
      <c r="M77" s="417" t="s">
        <v>253</v>
      </c>
      <c r="N77" s="417" t="s">
        <v>301</v>
      </c>
      <c r="O77" s="417" t="s">
        <v>1785</v>
      </c>
      <c r="P77" s="417" t="s">
        <v>1786</v>
      </c>
      <c r="Q77" s="417" t="s">
        <v>1768</v>
      </c>
      <c r="R77" s="417" t="s">
        <v>289</v>
      </c>
      <c r="S77" s="418"/>
      <c r="T77" s="417">
        <v>0.15702783918590957</v>
      </c>
      <c r="U77" s="417">
        <v>2190</v>
      </c>
      <c r="V77" s="418"/>
      <c r="W77" s="419">
        <v>5.5</v>
      </c>
      <c r="X77" s="417">
        <v>9.328375478645656E-3</v>
      </c>
      <c r="Y77" s="417">
        <v>3.287139633835322E-3</v>
      </c>
      <c r="Z77" s="417">
        <v>6.0412358448103335E-3</v>
      </c>
      <c r="AA77" s="420">
        <v>53.113991931160534</v>
      </c>
      <c r="AB77" s="420">
        <v>1051.8846828273031</v>
      </c>
      <c r="AC77" s="420">
        <v>1104.9986747584637</v>
      </c>
      <c r="AD77" s="420">
        <v>45.141530552636475</v>
      </c>
      <c r="AE77" s="420">
        <v>3.7651544253444804</v>
      </c>
      <c r="AF77" s="420">
        <v>1823.8950326512761</v>
      </c>
      <c r="AG77" s="418"/>
      <c r="AH77" s="419">
        <v>7.1791493443720595</v>
      </c>
      <c r="AI77" s="417">
        <v>1.8275731257859664E-2</v>
      </c>
      <c r="AJ77" s="417">
        <v>6.440015273029679E-3</v>
      </c>
      <c r="AK77" s="417">
        <v>1.1835715984829985E-2</v>
      </c>
      <c r="AL77" s="420">
        <v>104.05853031839449</v>
      </c>
      <c r="AM77" s="420">
        <v>2060.8048873694975</v>
      </c>
      <c r="AN77" s="420">
        <v>2164.8634176878918</v>
      </c>
      <c r="AO77" s="420">
        <v>88.43924462914336</v>
      </c>
      <c r="AP77" s="420">
        <v>7.376520228999949</v>
      </c>
      <c r="AQ77" s="420">
        <v>3573.2926419594946</v>
      </c>
      <c r="AR77" s="418"/>
      <c r="AS77" s="417">
        <v>5.1679359468684138E-3</v>
      </c>
      <c r="AT77" s="421">
        <v>1.1116572805314172E-6</v>
      </c>
      <c r="AU77" s="417">
        <v>5.1668242895878827E-3</v>
      </c>
      <c r="AV77" s="420">
        <v>28.42425911928057</v>
      </c>
      <c r="AW77" s="420">
        <v>0.35573032977005348</v>
      </c>
      <c r="AX77" s="420">
        <v>28.779989449050625</v>
      </c>
      <c r="AY77" s="420">
        <v>14.67609691494293</v>
      </c>
      <c r="AZ77" s="420">
        <v>2.067702288914858</v>
      </c>
      <c r="BA77" s="420">
        <v>0.61681170191307222</v>
      </c>
      <c r="BB77" s="418"/>
      <c r="BC77" s="420">
        <v>2977.8003923877204</v>
      </c>
      <c r="BD77" s="420">
        <v>5833.9718245055301</v>
      </c>
      <c r="BE77" s="420">
        <v>46.140600354821487</v>
      </c>
      <c r="BF77" s="420">
        <v>5787.8312241507083</v>
      </c>
      <c r="BG77" s="420"/>
      <c r="BH77" s="422">
        <v>2.6643280808870785E-2</v>
      </c>
      <c r="BI77" s="420"/>
      <c r="BJ77" s="423">
        <v>5.6485076247031927</v>
      </c>
      <c r="BK77" s="423">
        <v>5.8010251611509283</v>
      </c>
      <c r="BL77" s="423">
        <v>5.9576608825192876</v>
      </c>
      <c r="BM77" s="423">
        <v>6.1185259855102094</v>
      </c>
      <c r="BN77" s="423">
        <v>6.2837346692907339</v>
      </c>
      <c r="BO77" s="423">
        <v>6.4534042165637286</v>
      </c>
      <c r="BP77" s="423">
        <v>6.6276550768276277</v>
      </c>
      <c r="BQ77" s="423">
        <v>6.8066109518843048</v>
      </c>
      <c r="BR77" s="423">
        <v>6.9903988836557742</v>
      </c>
      <c r="BS77" s="423">
        <v>7.1791493443720595</v>
      </c>
      <c r="BT77" s="423">
        <v>7.3729963291942733</v>
      </c>
      <c r="BU77" s="423">
        <v>7.5720774513386377</v>
      </c>
      <c r="BV77" s="423">
        <v>7.7765340397689835</v>
      </c>
      <c r="BW77" s="423">
        <v>7.9865112395270952</v>
      </c>
      <c r="BX77" s="423">
        <v>8.2021581147720983</v>
      </c>
      <c r="BY77" s="423">
        <v>8.4236277546020677</v>
      </c>
      <c r="BZ77" s="423">
        <v>8.6510773817329465</v>
      </c>
      <c r="CA77" s="423">
        <v>8.8846684641119786</v>
      </c>
      <c r="CB77" s="423">
        <v>9.1245668295448219</v>
      </c>
      <c r="CC77" s="423">
        <v>9.3709427834177745</v>
      </c>
      <c r="CD77" s="423">
        <v>9.6239712295986664</v>
      </c>
      <c r="CE77" s="423">
        <v>9.8838317946022229</v>
      </c>
      <c r="CF77" s="423">
        <v>10.15070895510809</v>
      </c>
      <c r="CG77" s="423">
        <v>10.424792168922005</v>
      </c>
      <c r="CH77" s="423">
        <v>10.706276009473106</v>
      </c>
      <c r="CI77" s="423">
        <v>10.995360303942856</v>
      </c>
      <c r="CJ77" s="423">
        <v>11.292250275123642</v>
      </c>
      <c r="CK77" s="423">
        <v>11.597156687107748</v>
      </c>
      <c r="CL77" s="423">
        <v>11.910295994910136</v>
      </c>
      <c r="CM77" s="423">
        <v>12.231890498131236</v>
      </c>
      <c r="CN77" s="420"/>
      <c r="CO77" s="417">
        <v>9.9613943227138593E-3</v>
      </c>
      <c r="CP77" s="417">
        <v>1.0641389789814428E-2</v>
      </c>
      <c r="CQ77" s="417">
        <v>1.1371997837382929E-2</v>
      </c>
      <c r="CR77" s="417">
        <v>1.2157143080195876E-2</v>
      </c>
      <c r="CS77" s="417">
        <v>1.3001062077684183E-2</v>
      </c>
      <c r="CT77" s="417">
        <v>1.3908328519699897E-2</v>
      </c>
      <c r="CU77" s="417">
        <v>1.4883880466577792E-2</v>
      </c>
      <c r="CV77" s="417">
        <v>1.5933049812184946E-2</v>
      </c>
      <c r="CW77" s="417">
        <v>1.7061594152566254E-2</v>
      </c>
      <c r="CX77" s="417">
        <v>1.8275731257859664E-2</v>
      </c>
      <c r="CY77" s="417">
        <v>1.958217636146763E-2</v>
      </c>
      <c r="CZ77" s="417">
        <v>2.0988182498133414E-2</v>
      </c>
      <c r="DA77" s="417">
        <v>2.2501584141695421E-2</v>
      </c>
      <c r="DB77" s="417">
        <v>2.4130844414000343E-2</v>
      </c>
      <c r="DC77" s="417">
        <v>2.5885106158877007E-2</v>
      </c>
      <c r="DD77" s="417">
        <v>2.7774247199352158E-2</v>
      </c>
      <c r="DE77" s="417">
        <v>2.9808940122577097E-2</v>
      </c>
      <c r="DF77" s="417">
        <v>3.20007169654015E-2</v>
      </c>
      <c r="DG77" s="417">
        <v>3.4362039204353392E-2</v>
      </c>
      <c r="DH77" s="417">
        <v>3.6906373487163052E-2</v>
      </c>
      <c r="DI77" s="417">
        <v>3.9648273579111035E-2</v>
      </c>
      <c r="DJ77" s="417">
        <v>4.260346903661788E-2</v>
      </c>
      <c r="DK77" s="417">
        <v>4.5788961162875043E-2</v>
      </c>
      <c r="DL77" s="417">
        <v>4.9223126846209574E-2</v>
      </c>
      <c r="DM77" s="417">
        <v>5.2925830931572826E-2</v>
      </c>
      <c r="DN77" s="417">
        <v>5.6918547829360823E-2</v>
      </c>
      <c r="DO77" s="417">
        <v>6.1224493124053238E-2</v>
      </c>
      <c r="DP77" s="417">
        <v>6.5868766008268284E-2</v>
      </c>
      <c r="DQ77" s="417">
        <v>7.0878503436175702E-2</v>
      </c>
      <c r="DR77" s="417">
        <v>7.628304696422139E-2</v>
      </c>
      <c r="DS77" s="424"/>
      <c r="DT77" s="425">
        <v>3.5102032675907013E-3</v>
      </c>
      <c r="DU77" s="425">
        <v>3.749820557423374E-3</v>
      </c>
      <c r="DV77" s="425">
        <v>4.0072727446192171E-3</v>
      </c>
      <c r="DW77" s="425">
        <v>4.2839427877447199E-3</v>
      </c>
      <c r="DX77" s="425">
        <v>4.5813235686471068E-3</v>
      </c>
      <c r="DY77" s="425">
        <v>4.901026767432975E-3</v>
      </c>
      <c r="DZ77" s="425">
        <v>5.2447924613406123E-3</v>
      </c>
      <c r="EA77" s="425">
        <v>5.614499506950546E-3</v>
      </c>
      <c r="EB77" s="425">
        <v>6.0121767700817433E-3</v>
      </c>
      <c r="EC77" s="425">
        <v>6.440015273029679E-3</v>
      </c>
      <c r="ED77" s="425">
        <v>6.9003813345514175E-3</v>
      </c>
      <c r="EE77" s="425">
        <v>7.3958307842256583E-3</v>
      </c>
      <c r="EF77" s="425">
        <v>7.9291243395560665E-3</v>
      </c>
      <c r="EG77" s="425">
        <v>8.5032442414818537E-3</v>
      </c>
      <c r="EH77" s="425">
        <v>9.1214122518611263E-3</v>
      </c>
      <c r="EI77" s="425">
        <v>9.7871091250483766E-3</v>
      </c>
      <c r="EJ77" s="425">
        <v>1.0504095674949551E-2</v>
      </c>
      <c r="EK77" s="425">
        <v>1.1276435568971116E-2</v>
      </c>
      <c r="EL77" s="425">
        <v>1.2108519991139181E-2</v>
      </c>
      <c r="EM77" s="425">
        <v>1.3005094328428141E-2</v>
      </c>
      <c r="EN77" s="425">
        <v>1.39712870470737E-2</v>
      </c>
      <c r="EO77" s="425">
        <v>1.5012640939435584E-2</v>
      </c>
      <c r="EP77" s="425">
        <v>1.613514693691186E-2</v>
      </c>
      <c r="EQ77" s="425">
        <v>1.7345280700576029E-2</v>
      </c>
      <c r="ER77" s="425">
        <v>1.8650042218722854E-2</v>
      </c>
      <c r="ES77" s="425">
        <v>2.0056998659471584E-2</v>
      </c>
      <c r="ET77" s="425">
        <v>2.1574330747112323E-2</v>
      </c>
      <c r="EU77" s="425">
        <v>2.3210882953120553E-2</v>
      </c>
      <c r="EV77" s="425">
        <v>2.497621781684678E-2</v>
      </c>
      <c r="EW77" s="425">
        <v>2.6880674736971335E-2</v>
      </c>
      <c r="EX77" s="420"/>
      <c r="EY77" s="420">
        <v>3179.872421603342</v>
      </c>
      <c r="EZ77" s="420">
        <v>3396.9403101536345</v>
      </c>
      <c r="FA77" s="420">
        <v>3630.1647269571185</v>
      </c>
      <c r="FB77" s="420">
        <v>3880.7984860164461</v>
      </c>
      <c r="FC77" s="420">
        <v>4150.1939801854833</v>
      </c>
      <c r="FD77" s="420">
        <v>4439.8112209600695</v>
      </c>
      <c r="FE77" s="420">
        <v>4751.2265340397935</v>
      </c>
      <c r="FF77" s="420">
        <v>5086.1419645112574</v>
      </c>
      <c r="FG77" s="420">
        <v>5446.3954499447518</v>
      </c>
      <c r="FH77" s="420">
        <v>5833.9718245055292</v>
      </c>
      <c r="FI77" s="420">
        <v>6251.0147223887343</v>
      </c>
      <c r="FJ77" s="420">
        <v>6699.8394545242691</v>
      </c>
      <c r="FK77" s="420">
        <v>7182.9469386039345</v>
      </c>
      <c r="FL77" s="420">
        <v>7703.0387690922817</v>
      </c>
      <c r="FM77" s="420">
        <v>8263.0335210405501</v>
      </c>
      <c r="FN77" s="420">
        <v>8866.0843892737848</v>
      </c>
      <c r="FO77" s="420">
        <v>9515.5982729116822</v>
      </c>
      <c r="FP77" s="420">
        <v>10215.256424272504</v>
      </c>
      <c r="FQ77" s="420">
        <v>10969.036791047121</v>
      </c>
      <c r="FR77" s="420">
        <v>11781.238191286629</v>
      </c>
      <c r="FS77" s="420">
        <v>12656.506472283856</v>
      </c>
      <c r="FT77" s="420">
        <v>13599.862816921894</v>
      </c>
      <c r="FU77" s="420">
        <v>14616.734374593569</v>
      </c>
      <c r="FV77" s="420">
        <v>15712.987408443641</v>
      </c>
      <c r="FW77" s="420">
        <v>16894.963166551843</v>
      </c>
      <c r="FX77" s="420">
        <v>18169.516701853194</v>
      </c>
      <c r="FY77" s="420">
        <v>19544.058884196467</v>
      </c>
      <c r="FZ77" s="420">
        <v>21026.601868087986</v>
      </c>
      <c r="GA77" s="420">
        <v>22625.808301483761</v>
      </c>
      <c r="GB77" s="420">
        <v>24351.044584621381</v>
      </c>
      <c r="GC77" s="420"/>
      <c r="GD77" s="420">
        <v>31.931833558454805</v>
      </c>
      <c r="GE77" s="420">
        <v>31.931833558454805</v>
      </c>
      <c r="GF77" s="420">
        <v>31.931833558454805</v>
      </c>
      <c r="GG77" s="420">
        <v>31.931833558454805</v>
      </c>
      <c r="GH77" s="420">
        <v>31.931833558454805</v>
      </c>
      <c r="GI77" s="420">
        <v>31.931833558454805</v>
      </c>
      <c r="GJ77" s="420">
        <v>31.931833558454805</v>
      </c>
      <c r="GK77" s="420">
        <v>31.931833558454805</v>
      </c>
      <c r="GL77" s="420">
        <v>31.931833558454805</v>
      </c>
      <c r="GM77" s="420">
        <v>31.931833558454805</v>
      </c>
      <c r="GN77" s="420">
        <v>31.931833558454805</v>
      </c>
      <c r="GO77" s="420">
        <v>31.931833558454805</v>
      </c>
      <c r="GP77" s="420">
        <v>31.931833558454805</v>
      </c>
      <c r="GQ77" s="420">
        <v>31.931833558454805</v>
      </c>
      <c r="GR77" s="420">
        <v>31.931833558454805</v>
      </c>
      <c r="GS77" s="420">
        <v>31.931833558454805</v>
      </c>
      <c r="GT77" s="420">
        <v>31.931833558454805</v>
      </c>
      <c r="GU77" s="420">
        <v>38.22040341632318</v>
      </c>
      <c r="GV77" s="420">
        <v>50.663409408964547</v>
      </c>
      <c r="GW77" s="420">
        <v>67.743844326007846</v>
      </c>
      <c r="GX77" s="420">
        <v>91.295667187199115</v>
      </c>
      <c r="GY77" s="420">
        <v>123.90345788190572</v>
      </c>
      <c r="GZ77" s="420">
        <v>169.21609944335631</v>
      </c>
      <c r="HA77" s="420">
        <v>232.39326004698304</v>
      </c>
      <c r="HB77" s="420">
        <v>320.74135924773066</v>
      </c>
      <c r="HC77" s="420">
        <v>444.62002420777048</v>
      </c>
      <c r="HD77" s="420">
        <v>618.73483254957637</v>
      </c>
      <c r="HE77" s="420">
        <v>863.98191524439187</v>
      </c>
      <c r="HF77" s="420">
        <v>1210.0812225492884</v>
      </c>
      <c r="HG77" s="420">
        <v>1699.3371993146918</v>
      </c>
      <c r="HH77" s="420"/>
      <c r="HI77" s="420">
        <v>56.718280572101115</v>
      </c>
      <c r="HJ77" s="420">
        <v>60.590045150562219</v>
      </c>
      <c r="HK77" s="420">
        <v>64.749988115146678</v>
      </c>
      <c r="HL77" s="420">
        <v>69.22045547433693</v>
      </c>
      <c r="HM77" s="420">
        <v>74.025569390018916</v>
      </c>
      <c r="HN77" s="420">
        <v>79.191371580437561</v>
      </c>
      <c r="HO77" s="420">
        <v>84.74597841991519</v>
      </c>
      <c r="HP77" s="420">
        <v>90.719748695840011</v>
      </c>
      <c r="HQ77" s="420">
        <v>97.145465062659369</v>
      </c>
      <c r="HR77" s="420">
        <v>104.05853031839449</v>
      </c>
      <c r="HS77" s="420">
        <v>111.49717972207523</v>
      </c>
      <c r="HT77" s="420">
        <v>119.50271067105788</v>
      </c>
      <c r="HU77" s="420">
        <v>128.11973116608067</v>
      </c>
      <c r="HV77" s="420">
        <v>137.39642860981692</v>
      </c>
      <c r="HW77" s="420">
        <v>147.38486061234715</v>
      </c>
      <c r="HX77" s="420">
        <v>158.1412696152135</v>
      </c>
      <c r="HY77" s="420">
        <v>169.7264232953963</v>
      </c>
      <c r="HZ77" s="420">
        <v>182.20598287264238</v>
      </c>
      <c r="IA77" s="420">
        <v>195.65090161907023</v>
      </c>
      <c r="IB77" s="420">
        <v>210.13785606003228</v>
      </c>
      <c r="IC77" s="420">
        <v>225.74971256100125</v>
      </c>
      <c r="ID77" s="420">
        <v>242.5760322180879</v>
      </c>
      <c r="IE77" s="420">
        <v>260.7136172111143</v>
      </c>
      <c r="IF77" s="420">
        <v>280.26710203946953</v>
      </c>
      <c r="IG77" s="420">
        <v>301.34959334394819</v>
      </c>
      <c r="IH77" s="420">
        <v>324.0833623241939</v>
      </c>
      <c r="II77" s="420">
        <v>348.60059409320456</v>
      </c>
      <c r="IJ77" s="420">
        <v>375.04419866969187</v>
      </c>
      <c r="IK77" s="420">
        <v>403.56868869823211</v>
      </c>
      <c r="IL77" s="420">
        <v>434.34112940855186</v>
      </c>
      <c r="IM77" s="420"/>
      <c r="IN77" s="420">
        <v>14.212129559640285</v>
      </c>
      <c r="IO77" s="420">
        <v>14.212129559640285</v>
      </c>
      <c r="IP77" s="420">
        <v>14.212129559640285</v>
      </c>
      <c r="IQ77" s="420">
        <v>14.212129559640285</v>
      </c>
      <c r="IR77" s="420">
        <v>14.212129559640285</v>
      </c>
      <c r="IS77" s="420">
        <v>14.212129559640285</v>
      </c>
      <c r="IT77" s="420">
        <v>14.212129559640285</v>
      </c>
      <c r="IU77" s="420">
        <v>14.212129559640285</v>
      </c>
      <c r="IV77" s="420">
        <v>14.212129559640285</v>
      </c>
      <c r="IW77" s="420">
        <v>14.212129559640285</v>
      </c>
      <c r="IX77" s="420">
        <v>14.212129559640285</v>
      </c>
      <c r="IY77" s="420">
        <v>14.212129559640285</v>
      </c>
      <c r="IZ77" s="420">
        <v>14.212129559640285</v>
      </c>
      <c r="JA77" s="420">
        <v>14.212129559640285</v>
      </c>
      <c r="JB77" s="420">
        <v>14.212129559640285</v>
      </c>
      <c r="JC77" s="420">
        <v>14.212129559640285</v>
      </c>
      <c r="JD77" s="420">
        <v>14.212129559640285</v>
      </c>
      <c r="JE77" s="420">
        <v>17.011028326329171</v>
      </c>
      <c r="JF77" s="420">
        <v>22.54912600415501</v>
      </c>
      <c r="JG77" s="420">
        <v>30.151237343350207</v>
      </c>
      <c r="JH77" s="420">
        <v>40.633615602531691</v>
      </c>
      <c r="JI77" s="420">
        <v>55.146598239700005</v>
      </c>
      <c r="JJ77" s="420">
        <v>75.314219725700255</v>
      </c>
      <c r="JK77" s="420">
        <v>103.43293048076139</v>
      </c>
      <c r="JL77" s="420">
        <v>142.75465091659018</v>
      </c>
      <c r="JM77" s="420">
        <v>197.89021439321985</v>
      </c>
      <c r="JN77" s="420">
        <v>275.38473752718755</v>
      </c>
      <c r="JO77" s="420">
        <v>384.53861079293546</v>
      </c>
      <c r="JP77" s="420">
        <v>538.57950502829215</v>
      </c>
      <c r="JQ77" s="420">
        <v>756.33616209245179</v>
      </c>
      <c r="JR77" s="420"/>
      <c r="JS77" s="420">
        <v>42.506151012460833</v>
      </c>
      <c r="JT77" s="420">
        <v>46.37791559092193</v>
      </c>
      <c r="JU77" s="420">
        <v>50.537858555506389</v>
      </c>
      <c r="JV77" s="420">
        <v>55.008325914696641</v>
      </c>
      <c r="JW77" s="420">
        <v>59.813439830378627</v>
      </c>
      <c r="JX77" s="420">
        <v>64.979242020797273</v>
      </c>
      <c r="JY77" s="420">
        <v>70.533848860274901</v>
      </c>
      <c r="JZ77" s="420">
        <v>76.507619136199722</v>
      </c>
      <c r="KA77" s="420">
        <v>82.93333550301908</v>
      </c>
      <c r="KB77" s="420">
        <v>89.8464007587542</v>
      </c>
      <c r="KC77" s="420">
        <v>97.285050162434942</v>
      </c>
      <c r="KD77" s="420">
        <v>105.29058111141759</v>
      </c>
      <c r="KE77" s="420">
        <v>113.90760160644038</v>
      </c>
      <c r="KF77" s="420">
        <v>123.18429905017663</v>
      </c>
      <c r="KG77" s="420">
        <v>133.17273105270687</v>
      </c>
      <c r="KH77" s="420">
        <v>143.92914005557321</v>
      </c>
      <c r="KI77" s="420">
        <v>155.51429373575601</v>
      </c>
      <c r="KJ77" s="420">
        <v>165.1949545463132</v>
      </c>
      <c r="KK77" s="420">
        <v>173.10177561491523</v>
      </c>
      <c r="KL77" s="420">
        <v>179.98661871668207</v>
      </c>
      <c r="KM77" s="420">
        <v>185.11609695846954</v>
      </c>
      <c r="KN77" s="420">
        <v>187.42943397838789</v>
      </c>
      <c r="KO77" s="420">
        <v>185.39939748541406</v>
      </c>
      <c r="KP77" s="420">
        <v>176.83417155870814</v>
      </c>
      <c r="KQ77" s="420">
        <v>158.59494242735801</v>
      </c>
      <c r="KR77" s="420">
        <v>126.19314793097405</v>
      </c>
      <c r="KS77" s="420">
        <v>73.21585656601701</v>
      </c>
      <c r="KT77" s="420">
        <v>-9.4944121232435919</v>
      </c>
      <c r="KU77" s="420">
        <v>-135.01081633006004</v>
      </c>
      <c r="KV77" s="420">
        <v>-321.99503268389992</v>
      </c>
      <c r="KW77" s="420"/>
      <c r="KX77" s="420">
        <v>1123.2650456290244</v>
      </c>
      <c r="KY77" s="420">
        <v>1199.9425783754798</v>
      </c>
      <c r="KZ77" s="420">
        <v>1282.3272782781494</v>
      </c>
      <c r="LA77" s="420">
        <v>1370.8616920783104</v>
      </c>
      <c r="LB77" s="420">
        <v>1466.0235419670742</v>
      </c>
      <c r="LC77" s="420">
        <v>1568.3285655785519</v>
      </c>
      <c r="LD77" s="420">
        <v>1678.3335876289959</v>
      </c>
      <c r="LE77" s="420">
        <v>1796.6398422241748</v>
      </c>
      <c r="LF77" s="420">
        <v>1923.896566426158</v>
      </c>
      <c r="LG77" s="420">
        <v>2060.8048873694975</v>
      </c>
      <c r="LH77" s="420">
        <v>2208.1220270564536</v>
      </c>
      <c r="LI77" s="420">
        <v>2366.6658509522108</v>
      </c>
      <c r="LJ77" s="420">
        <v>2537.3197886579414</v>
      </c>
      <c r="LK77" s="420">
        <v>2721.0381572741931</v>
      </c>
      <c r="LL77" s="420">
        <v>2918.8519205955604</v>
      </c>
      <c r="LM77" s="420">
        <v>3131.8749200154807</v>
      </c>
      <c r="LN77" s="420">
        <v>3361.3106159838562</v>
      </c>
      <c r="LO77" s="420">
        <v>3608.4593820707573</v>
      </c>
      <c r="LP77" s="420">
        <v>3874.726397164538</v>
      </c>
      <c r="LQ77" s="420">
        <v>4161.6301850970049</v>
      </c>
      <c r="LR77" s="420">
        <v>4470.8118550635836</v>
      </c>
      <c r="LS77" s="420">
        <v>4804.0451006193871</v>
      </c>
      <c r="LT77" s="420">
        <v>5163.2470198117953</v>
      </c>
      <c r="LU77" s="420">
        <v>5550.4898241843293</v>
      </c>
      <c r="LV77" s="420">
        <v>5968.0135099913132</v>
      </c>
      <c r="LW77" s="420">
        <v>6418.2395710309074</v>
      </c>
      <c r="LX77" s="420">
        <v>6903.7858390759429</v>
      </c>
      <c r="LY77" s="420">
        <v>7427.4825449985774</v>
      </c>
      <c r="LZ77" s="420">
        <v>7992.3897013909691</v>
      </c>
      <c r="MA77" s="420">
        <v>8601.8159158308263</v>
      </c>
      <c r="MB77" s="420"/>
      <c r="MC77" s="426">
        <v>0.35573032977005348</v>
      </c>
      <c r="MD77" s="426">
        <v>0.35573032977005348</v>
      </c>
      <c r="ME77" s="426">
        <v>0.35573032977005348</v>
      </c>
      <c r="MF77" s="426">
        <v>0.35573032977005348</v>
      </c>
      <c r="MG77" s="426">
        <v>0.35573032977005348</v>
      </c>
      <c r="MH77" s="426">
        <v>0.35573032977005348</v>
      </c>
      <c r="MI77" s="426">
        <v>0.35573032977005348</v>
      </c>
      <c r="MJ77" s="426">
        <v>0.35573032977005348</v>
      </c>
      <c r="MK77" s="426">
        <v>0.35573032977005348</v>
      </c>
      <c r="ML77" s="426">
        <v>0.35573032977005348</v>
      </c>
      <c r="MM77" s="426">
        <v>0.35573032977005348</v>
      </c>
      <c r="MN77" s="426">
        <v>0.35573032977005348</v>
      </c>
      <c r="MO77" s="426">
        <v>0.35573032977005348</v>
      </c>
      <c r="MP77" s="426">
        <v>0.35573032977005348</v>
      </c>
      <c r="MQ77" s="426">
        <v>0.35573032977005348</v>
      </c>
      <c r="MR77" s="426">
        <v>0.35573032977005348</v>
      </c>
      <c r="MS77" s="426">
        <v>0.35573032977005348</v>
      </c>
      <c r="MT77" s="426">
        <v>0.4257869090524925</v>
      </c>
      <c r="MU77" s="426">
        <v>0.56440577717950224</v>
      </c>
      <c r="MV77" s="426">
        <v>0.7546870128164378</v>
      </c>
      <c r="MW77" s="426">
        <v>1.0170614767744941</v>
      </c>
      <c r="MX77" s="426">
        <v>1.3803221744624778</v>
      </c>
      <c r="MY77" s="426">
        <v>1.8851187717483577</v>
      </c>
      <c r="MZ77" s="426">
        <v>2.5889315401045034</v>
      </c>
      <c r="NA77" s="426">
        <v>3.5731562137583568</v>
      </c>
      <c r="NB77" s="426">
        <v>4.9532021875368004</v>
      </c>
      <c r="NC77" s="426">
        <v>6.8928940651076882</v>
      </c>
      <c r="ND77" s="426">
        <v>9.6250210957232127</v>
      </c>
      <c r="NE77" s="426">
        <v>13.480672556995447</v>
      </c>
      <c r="NF77" s="426">
        <v>18.931132820673099</v>
      </c>
      <c r="NG77" s="420"/>
      <c r="NH77" s="420">
        <v>1122.9093152992543</v>
      </c>
      <c r="NI77" s="420">
        <v>1199.5868480457098</v>
      </c>
      <c r="NJ77" s="420">
        <v>1281.9715479483793</v>
      </c>
      <c r="NK77" s="420">
        <v>1370.5059617485404</v>
      </c>
      <c r="NL77" s="420">
        <v>1465.6678116373041</v>
      </c>
      <c r="NM77" s="420">
        <v>1567.9728352487818</v>
      </c>
      <c r="NN77" s="420">
        <v>1677.9778572992259</v>
      </c>
      <c r="NO77" s="420">
        <v>1796.2841118944048</v>
      </c>
      <c r="NP77" s="420">
        <v>1923.5408360963879</v>
      </c>
      <c r="NQ77" s="420">
        <v>2060.4491570397272</v>
      </c>
      <c r="NR77" s="420">
        <v>2207.7662967266833</v>
      </c>
      <c r="NS77" s="420">
        <v>2366.3101206224405</v>
      </c>
      <c r="NT77" s="420">
        <v>2536.9640583281712</v>
      </c>
      <c r="NU77" s="420">
        <v>2720.6824269444228</v>
      </c>
      <c r="NV77" s="420">
        <v>2918.4961902657901</v>
      </c>
      <c r="NW77" s="420">
        <v>3131.5191896857104</v>
      </c>
      <c r="NX77" s="420">
        <v>3360.954885654086</v>
      </c>
      <c r="NY77" s="420">
        <v>3608.0335951617049</v>
      </c>
      <c r="NZ77" s="420">
        <v>3874.1619913873583</v>
      </c>
      <c r="OA77" s="420">
        <v>4160.8754980841886</v>
      </c>
      <c r="OB77" s="420">
        <v>4469.7947935868087</v>
      </c>
      <c r="OC77" s="420">
        <v>4802.6647784449242</v>
      </c>
      <c r="OD77" s="420">
        <v>5161.3619010400471</v>
      </c>
      <c r="OE77" s="420">
        <v>5547.9008926442248</v>
      </c>
      <c r="OF77" s="420">
        <v>5964.4403537775552</v>
      </c>
      <c r="OG77" s="420">
        <v>6413.2863688433708</v>
      </c>
      <c r="OH77" s="420">
        <v>6896.8929450108353</v>
      </c>
      <c r="OI77" s="420">
        <v>7417.8575239028542</v>
      </c>
      <c r="OJ77" s="420">
        <v>7978.9090288339739</v>
      </c>
      <c r="OK77" s="420">
        <v>8582.8847830101531</v>
      </c>
      <c r="OL77" s="420"/>
      <c r="OM77" s="420">
        <v>1165.4154663117151</v>
      </c>
      <c r="ON77" s="420">
        <v>1245.9647636366317</v>
      </c>
      <c r="OO77" s="420">
        <v>1332.5094065038857</v>
      </c>
      <c r="OP77" s="420">
        <v>1425.5142876632369</v>
      </c>
      <c r="OQ77" s="420">
        <v>1525.4812514676828</v>
      </c>
      <c r="OR77" s="420">
        <v>1632.9520772695791</v>
      </c>
      <c r="OS77" s="420">
        <v>1748.5117061595008</v>
      </c>
      <c r="OT77" s="420">
        <v>1872.7917310306045</v>
      </c>
      <c r="OU77" s="420">
        <v>2006.4741715994071</v>
      </c>
      <c r="OV77" s="420">
        <v>2150.2955577984812</v>
      </c>
      <c r="OW77" s="420">
        <v>2305.0513468891181</v>
      </c>
      <c r="OX77" s="420">
        <v>2471.6007017338579</v>
      </c>
      <c r="OY77" s="420">
        <v>2650.8716599346117</v>
      </c>
      <c r="OZ77" s="420">
        <v>2843.8667259945996</v>
      </c>
      <c r="PA77" s="420">
        <v>3051.6689213184968</v>
      </c>
      <c r="PB77" s="420">
        <v>3275.4483297412835</v>
      </c>
      <c r="PC77" s="420">
        <v>3516.4691793898419</v>
      </c>
      <c r="PD77" s="420">
        <v>3773.2285497080179</v>
      </c>
      <c r="PE77" s="420">
        <v>4047.2637670022737</v>
      </c>
      <c r="PF77" s="420">
        <v>4340.8621168008704</v>
      </c>
      <c r="PG77" s="420">
        <v>4654.9108905452786</v>
      </c>
      <c r="PH77" s="420">
        <v>4990.0942124233125</v>
      </c>
      <c r="PI77" s="420">
        <v>5346.7612985254609</v>
      </c>
      <c r="PJ77" s="420">
        <v>5724.7350642029332</v>
      </c>
      <c r="PK77" s="420">
        <v>6123.0352962049128</v>
      </c>
      <c r="PL77" s="420">
        <v>6539.479516774345</v>
      </c>
      <c r="PM77" s="420">
        <v>6970.1088015768528</v>
      </c>
      <c r="PN77" s="420">
        <v>7408.3631117796103</v>
      </c>
      <c r="PO77" s="420">
        <v>7843.8982125039138</v>
      </c>
      <c r="PP77" s="420">
        <v>8260.8897503262524</v>
      </c>
      <c r="PQ77" s="420"/>
      <c r="PR77" s="420">
        <v>48.204811994867669</v>
      </c>
      <c r="PS77" s="420">
        <v>51.495420978612309</v>
      </c>
      <c r="PT77" s="420">
        <v>55.030952494985563</v>
      </c>
      <c r="PU77" s="420">
        <v>58.830398395060342</v>
      </c>
      <c r="PV77" s="420">
        <v>62.914260080975168</v>
      </c>
      <c r="PW77" s="420">
        <v>67.3046703839683</v>
      </c>
      <c r="PX77" s="420">
        <v>72.025525383478538</v>
      </c>
      <c r="PY77" s="420">
        <v>77.102626983648094</v>
      </c>
      <c r="PZ77" s="420">
        <v>82.563837130897056</v>
      </c>
      <c r="QA77" s="420">
        <v>88.43924462914336</v>
      </c>
      <c r="QB77" s="420">
        <v>94.761345588186742</v>
      </c>
      <c r="QC77" s="420">
        <v>101.56523862623877</v>
      </c>
      <c r="QD77" s="420">
        <v>108.88883604013509</v>
      </c>
      <c r="QE77" s="420">
        <v>116.77309225696655</v>
      </c>
      <c r="QF77" s="420">
        <v>125.26225098936874</v>
      </c>
      <c r="QG77" s="420">
        <v>134.40411263420373</v>
      </c>
      <c r="QH77" s="420">
        <v>144.2503235815708</v>
      </c>
      <c r="QI77" s="420">
        <v>154.85668923885066</v>
      </c>
      <c r="QJ77" s="420">
        <v>166.28351272363423</v>
      </c>
      <c r="QK77" s="420">
        <v>178.59596134091976</v>
      </c>
      <c r="QL77" s="420">
        <v>191.86446313485897</v>
      </c>
      <c r="QM77" s="420">
        <v>206.16513599471961</v>
      </c>
      <c r="QN77" s="420">
        <v>221.58025199983763</v>
      </c>
      <c r="QO77" s="420">
        <v>238.19873991040021</v>
      </c>
      <c r="QP77" s="420">
        <v>256.11672895140987</v>
      </c>
      <c r="QQ77" s="420">
        <v>275.43813729760274</v>
      </c>
      <c r="QR77" s="420">
        <v>296.27530894911939</v>
      </c>
      <c r="QS77" s="420">
        <v>318.74970299313105</v>
      </c>
      <c r="QT77" s="420">
        <v>342.9926395773474</v>
      </c>
      <c r="QU77" s="420">
        <v>369.14610727950162</v>
      </c>
      <c r="QV77" s="424"/>
      <c r="QW77" s="420">
        <v>14.67609691494293</v>
      </c>
      <c r="QX77" s="420">
        <v>14.67609691494293</v>
      </c>
      <c r="QY77" s="420">
        <v>14.67609691494293</v>
      </c>
      <c r="QZ77" s="420">
        <v>14.67609691494293</v>
      </c>
      <c r="RA77" s="420">
        <v>14.67609691494293</v>
      </c>
      <c r="RB77" s="420">
        <v>14.67609691494293</v>
      </c>
      <c r="RC77" s="420">
        <v>14.67609691494293</v>
      </c>
      <c r="RD77" s="420">
        <v>14.67609691494293</v>
      </c>
      <c r="RE77" s="420">
        <v>14.67609691494293</v>
      </c>
      <c r="RF77" s="420">
        <v>14.67609691494293</v>
      </c>
      <c r="RG77" s="420">
        <v>14.67609691494293</v>
      </c>
      <c r="RH77" s="420">
        <v>14.67609691494293</v>
      </c>
      <c r="RI77" s="420">
        <v>14.67609691494293</v>
      </c>
      <c r="RJ77" s="420">
        <v>14.67609691494293</v>
      </c>
      <c r="RK77" s="420">
        <v>14.67609691494293</v>
      </c>
      <c r="RL77" s="420">
        <v>14.67609691494293</v>
      </c>
      <c r="RM77" s="420">
        <v>14.67609691494293</v>
      </c>
      <c r="RN77" s="420">
        <v>17.566368171102237</v>
      </c>
      <c r="RO77" s="420">
        <v>23.285261874056175</v>
      </c>
      <c r="RP77" s="420">
        <v>31.135550763136582</v>
      </c>
      <c r="RQ77" s="420">
        <v>41.960135395950182</v>
      </c>
      <c r="RR77" s="420">
        <v>56.946906999329599</v>
      </c>
      <c r="RS77" s="420">
        <v>77.772918064761825</v>
      </c>
      <c r="RT77" s="420">
        <v>106.80958863779382</v>
      </c>
      <c r="RU77" s="420">
        <v>147.41500090601141</v>
      </c>
      <c r="RV77" s="420">
        <v>204.35051290281348</v>
      </c>
      <c r="RW77" s="420">
        <v>284.3749122807335</v>
      </c>
      <c r="RX77" s="420">
        <v>397.09220886651417</v>
      </c>
      <c r="RY77" s="420">
        <v>556.16190234036037</v>
      </c>
      <c r="RZ77" s="420">
        <v>781.02741524865144</v>
      </c>
      <c r="SA77" s="420"/>
      <c r="SB77" s="420">
        <v>33.528715079924737</v>
      </c>
      <c r="SC77" s="420">
        <v>36.819324063669377</v>
      </c>
      <c r="SD77" s="420">
        <v>40.354855580042631</v>
      </c>
      <c r="SE77" s="420">
        <v>44.154301480117411</v>
      </c>
      <c r="SF77" s="420">
        <v>48.238163166032237</v>
      </c>
      <c r="SG77" s="420">
        <v>52.628573469025369</v>
      </c>
      <c r="SH77" s="420">
        <v>57.349428468535606</v>
      </c>
      <c r="SI77" s="420">
        <v>62.426530068705162</v>
      </c>
      <c r="SJ77" s="420">
        <v>67.887740215954125</v>
      </c>
      <c r="SK77" s="420">
        <v>73.763147714200429</v>
      </c>
      <c r="SL77" s="420">
        <v>80.085248673243811</v>
      </c>
      <c r="SM77" s="420">
        <v>86.889141711295835</v>
      </c>
      <c r="SN77" s="420">
        <v>94.212739125192158</v>
      </c>
      <c r="SO77" s="420">
        <v>102.09699534202362</v>
      </c>
      <c r="SP77" s="420">
        <v>110.58615407442581</v>
      </c>
      <c r="SQ77" s="420">
        <v>119.7280157192608</v>
      </c>
      <c r="SR77" s="420">
        <v>129.57422666662788</v>
      </c>
      <c r="SS77" s="420">
        <v>137.29032106774844</v>
      </c>
      <c r="ST77" s="420">
        <v>142.99825084957806</v>
      </c>
      <c r="SU77" s="420">
        <v>147.46041057778316</v>
      </c>
      <c r="SV77" s="420">
        <v>149.90432773890879</v>
      </c>
      <c r="SW77" s="420">
        <v>149.21822899539001</v>
      </c>
      <c r="SX77" s="420">
        <v>143.8073339350758</v>
      </c>
      <c r="SY77" s="420">
        <v>131.3891512726064</v>
      </c>
      <c r="SZ77" s="420">
        <v>108.70172804539845</v>
      </c>
      <c r="TA77" s="420">
        <v>71.087624394789259</v>
      </c>
      <c r="TB77" s="420">
        <v>11.900396668385895</v>
      </c>
      <c r="TC77" s="420">
        <v>-78.342505873383118</v>
      </c>
      <c r="TD77" s="420">
        <v>-213.16926276301297</v>
      </c>
      <c r="TE77" s="420">
        <v>-411.88130796914982</v>
      </c>
      <c r="TF77" s="420"/>
      <c r="TG77" s="420">
        <v>4.020655901193722</v>
      </c>
      <c r="TH77" s="420">
        <v>4.2951182604789873</v>
      </c>
      <c r="TI77" s="420">
        <v>4.5900090621831025</v>
      </c>
      <c r="TJ77" s="420">
        <v>4.9069123742638183</v>
      </c>
      <c r="TK77" s="420">
        <v>5.2475381729679125</v>
      </c>
      <c r="TL77" s="420">
        <v>5.6137325084062581</v>
      </c>
      <c r="TM77" s="420">
        <v>6.0074884992911812</v>
      </c>
      <c r="TN77" s="420">
        <v>6.4309582249247033</v>
      </c>
      <c r="TO77" s="420">
        <v>6.8864655881425767</v>
      </c>
      <c r="TP77" s="420">
        <v>7.376520228999949</v>
      </c>
      <c r="TQ77" s="420">
        <v>7.9038325755687122</v>
      </c>
      <c r="TR77" s="420">
        <v>8.4713301253454354</v>
      </c>
      <c r="TS77" s="420">
        <v>9.0821750584878984</v>
      </c>
      <c r="TT77" s="420">
        <v>9.739783292456357</v>
      </c>
      <c r="TU77" s="420">
        <v>10.447845096685302</v>
      </c>
      <c r="TV77" s="420">
        <v>11.210347395711283</v>
      </c>
      <c r="TW77" s="420">
        <v>12.031597899792594</v>
      </c>
      <c r="TX77" s="420">
        <v>12.916251213546854</v>
      </c>
      <c r="TY77" s="420">
        <v>13.869337085573186</v>
      </c>
      <c r="TZ77" s="420">
        <v>14.89629097549822</v>
      </c>
      <c r="UA77" s="420">
        <v>16.002987129473063</v>
      </c>
      <c r="UB77" s="420">
        <v>17.19577437094517</v>
      </c>
      <c r="UC77" s="420">
        <v>18.481514830635426</v>
      </c>
      <c r="UD77" s="420">
        <v>19.867625858174215</v>
      </c>
      <c r="UE77" s="420">
        <v>21.362125377909518</v>
      </c>
      <c r="UF77" s="420">
        <v>22.973680973121979</v>
      </c>
      <c r="UG77" s="420">
        <v>24.711663006404827</v>
      </c>
      <c r="UH77" s="420">
        <v>26.586202109439345</v>
      </c>
      <c r="UI77" s="420">
        <v>28.608251402982368</v>
      </c>
      <c r="UJ77" s="420">
        <v>30.789653837754692</v>
      </c>
      <c r="UK77" s="420"/>
      <c r="UL77" s="420">
        <v>2.067702288914858</v>
      </c>
      <c r="UM77" s="420">
        <v>2.067702288914858</v>
      </c>
      <c r="UN77" s="420">
        <v>2.067702288914858</v>
      </c>
      <c r="UO77" s="420">
        <v>2.067702288914858</v>
      </c>
      <c r="UP77" s="420">
        <v>2.067702288914858</v>
      </c>
      <c r="UQ77" s="420">
        <v>2.067702288914858</v>
      </c>
      <c r="UR77" s="420">
        <v>2.067702288914858</v>
      </c>
      <c r="US77" s="420">
        <v>2.067702288914858</v>
      </c>
      <c r="UT77" s="420">
        <v>2.067702288914858</v>
      </c>
      <c r="UU77" s="420">
        <v>2.067702288914858</v>
      </c>
      <c r="UV77" s="420">
        <v>2.067702288914858</v>
      </c>
      <c r="UW77" s="420">
        <v>2.067702288914858</v>
      </c>
      <c r="UX77" s="420">
        <v>2.067702288914858</v>
      </c>
      <c r="UY77" s="420">
        <v>2.067702288914858</v>
      </c>
      <c r="UZ77" s="420">
        <v>2.067702288914858</v>
      </c>
      <c r="VA77" s="420">
        <v>2.067702288914858</v>
      </c>
      <c r="VB77" s="420">
        <v>2.067702288914858</v>
      </c>
      <c r="VC77" s="420">
        <v>2.4749100449402728</v>
      </c>
      <c r="VD77" s="420">
        <v>3.2806399108706796</v>
      </c>
      <c r="VE77" s="420">
        <v>4.386660155808368</v>
      </c>
      <c r="VF77" s="420">
        <v>5.9117262923662643</v>
      </c>
      <c r="VG77" s="420">
        <v>8.0231992628261573</v>
      </c>
      <c r="VH77" s="420">
        <v>10.957357506569796</v>
      </c>
      <c r="VI77" s="420">
        <v>15.04830829234678</v>
      </c>
      <c r="VJ77" s="420">
        <v>20.769168843753917</v>
      </c>
      <c r="VK77" s="420">
        <v>28.790762674771809</v>
      </c>
      <c r="VL77" s="420">
        <v>40.065329388370365</v>
      </c>
      <c r="VM77" s="420">
        <v>55.945969418309815</v>
      </c>
      <c r="VN77" s="420">
        <v>78.357157569974831</v>
      </c>
      <c r="VO77" s="420">
        <v>110.03826041586015</v>
      </c>
      <c r="VP77" s="420"/>
      <c r="VQ77" s="420">
        <v>1.952953612278864</v>
      </c>
      <c r="VR77" s="420">
        <v>2.2274159715641293</v>
      </c>
      <c r="VS77" s="420">
        <v>2.5223067732682445</v>
      </c>
      <c r="VT77" s="420">
        <v>2.8392100853489604</v>
      </c>
      <c r="VU77" s="420">
        <v>3.1798358840530545</v>
      </c>
      <c r="VV77" s="420">
        <v>3.5460302194914002</v>
      </c>
      <c r="VW77" s="420">
        <v>3.9397862103763233</v>
      </c>
      <c r="VX77" s="420">
        <v>4.3632559360098453</v>
      </c>
      <c r="VY77" s="420">
        <v>4.8187632992277187</v>
      </c>
      <c r="VZ77" s="420">
        <v>5.308817940085091</v>
      </c>
      <c r="WA77" s="420">
        <v>5.8361302866538542</v>
      </c>
      <c r="WB77" s="420">
        <v>6.4036278364305774</v>
      </c>
      <c r="WC77" s="420">
        <v>7.0144727695730404</v>
      </c>
      <c r="WD77" s="420">
        <v>7.672081003541499</v>
      </c>
      <c r="WE77" s="420">
        <v>8.3801428077704436</v>
      </c>
      <c r="WF77" s="420">
        <v>9.1426451067964258</v>
      </c>
      <c r="WG77" s="420">
        <v>9.963895610877735</v>
      </c>
      <c r="WH77" s="420">
        <v>10.441341168606581</v>
      </c>
      <c r="WI77" s="420">
        <v>10.588697174702506</v>
      </c>
      <c r="WJ77" s="420">
        <v>10.509630819689852</v>
      </c>
      <c r="WK77" s="420">
        <v>10.091260837106798</v>
      </c>
      <c r="WL77" s="420">
        <v>9.1725751081190126</v>
      </c>
      <c r="WM77" s="420">
        <v>7.5241573240656301</v>
      </c>
      <c r="WN77" s="420">
        <v>4.8193175658274345</v>
      </c>
      <c r="WO77" s="420">
        <v>0.59295653415560068</v>
      </c>
      <c r="WP77" s="420">
        <v>-5.8170817016498297</v>
      </c>
      <c r="WQ77" s="420">
        <v>-15.353666381965539</v>
      </c>
      <c r="WR77" s="420">
        <v>-29.35976730887047</v>
      </c>
      <c r="WS77" s="420">
        <v>-49.748906166992462</v>
      </c>
      <c r="WT77" s="420">
        <v>-79.248606578105466</v>
      </c>
      <c r="WU77" s="420"/>
      <c r="WV77" s="420">
        <v>1947.6636275061553</v>
      </c>
      <c r="WW77" s="420">
        <v>2080.6171473885015</v>
      </c>
      <c r="WX77" s="420">
        <v>2223.4664990066535</v>
      </c>
      <c r="WY77" s="420">
        <v>2376.9790276944746</v>
      </c>
      <c r="WZ77" s="420">
        <v>2541.9830705744471</v>
      </c>
      <c r="XA77" s="420">
        <v>2719.3728809087047</v>
      </c>
      <c r="XB77" s="420">
        <v>2910.1139541081129</v>
      </c>
      <c r="XC77" s="420">
        <v>3115.2487883826698</v>
      </c>
      <c r="XD77" s="420">
        <v>3335.9031157368945</v>
      </c>
      <c r="XE77" s="420">
        <v>3573.2926419594946</v>
      </c>
      <c r="XF77" s="420">
        <v>3828.7303374464504</v>
      </c>
      <c r="XG77" s="420">
        <v>4103.634324149416</v>
      </c>
      <c r="XH77" s="420">
        <v>4399.5364076812893</v>
      </c>
      <c r="XI77" s="420">
        <v>4718.0913076588477</v>
      </c>
      <c r="XJ77" s="420">
        <v>5061.0866437465884</v>
      </c>
      <c r="XK77" s="420">
        <v>5430.4537396131764</v>
      </c>
      <c r="XL77" s="420">
        <v>5828.2793121510667</v>
      </c>
      <c r="XM77" s="420">
        <v>6256.8181188767066</v>
      </c>
      <c r="XN77" s="420">
        <v>6718.5066424543056</v>
      </c>
      <c r="XO77" s="420">
        <v>7215.9778978131726</v>
      </c>
      <c r="XP77" s="420">
        <v>7752.0774543949392</v>
      </c>
      <c r="XQ77" s="420">
        <v>8329.8807737187526</v>
      </c>
      <c r="XR77" s="420">
        <v>8952.7119707401853</v>
      </c>
      <c r="XS77" s="420">
        <v>9624.1641164512675</v>
      </c>
      <c r="XT77" s="420">
        <v>10348.12120888726</v>
      </c>
      <c r="XU77" s="420">
        <v>11128.781950227367</v>
      </c>
      <c r="XV77" s="420">
        <v>11970.685479071793</v>
      </c>
      <c r="XW77" s="420">
        <v>12878.739219317145</v>
      </c>
      <c r="XX77" s="420">
        <v>13858.24902041423</v>
      </c>
      <c r="XY77" s="420">
        <v>14914.951778264747</v>
      </c>
      <c r="XZ77" s="420"/>
      <c r="YA77" s="420">
        <v>0.61681170191307222</v>
      </c>
      <c r="YB77" s="420">
        <v>0.61681170191307222</v>
      </c>
      <c r="YC77" s="420">
        <v>0.61681170191307222</v>
      </c>
      <c r="YD77" s="420">
        <v>0.61681170191307222</v>
      </c>
      <c r="YE77" s="420">
        <v>0.61681170191307222</v>
      </c>
      <c r="YF77" s="420">
        <v>0.61681170191307222</v>
      </c>
      <c r="YG77" s="420">
        <v>0.61681170191307222</v>
      </c>
      <c r="YH77" s="420">
        <v>0.61681170191307222</v>
      </c>
      <c r="YI77" s="420">
        <v>0.61681170191307222</v>
      </c>
      <c r="YJ77" s="420">
        <v>0.61681170191307222</v>
      </c>
      <c r="YK77" s="420">
        <v>0.61681170191307222</v>
      </c>
      <c r="YL77" s="420">
        <v>0.61681170191307222</v>
      </c>
      <c r="YM77" s="420">
        <v>0.61681170191307222</v>
      </c>
      <c r="YN77" s="420">
        <v>0.61681170191307222</v>
      </c>
      <c r="YO77" s="420">
        <v>0.61681170191307222</v>
      </c>
      <c r="YP77" s="420">
        <v>0.61681170191307222</v>
      </c>
      <c r="YQ77" s="420">
        <v>0.61681170191307222</v>
      </c>
      <c r="YR77" s="420">
        <v>0.73828494802436562</v>
      </c>
      <c r="YS77" s="420">
        <v>0.97864044434078457</v>
      </c>
      <c r="YT77" s="420">
        <v>1.3085749002282199</v>
      </c>
      <c r="YU77" s="420">
        <v>1.7635140103038505</v>
      </c>
      <c r="YV77" s="420">
        <v>2.3933828475320156</v>
      </c>
      <c r="YW77" s="420">
        <v>3.2686651111869005</v>
      </c>
      <c r="YX77" s="420">
        <v>4.4890276025115039</v>
      </c>
      <c r="YY77" s="420">
        <v>6.1956048752835304</v>
      </c>
      <c r="YZ77" s="420">
        <v>8.5885088099994835</v>
      </c>
      <c r="ZA77" s="420">
        <v>11.951799898968025</v>
      </c>
      <c r="ZB77" s="420">
        <v>16.689118543363627</v>
      </c>
      <c r="ZC77" s="420">
        <v>23.37455057090045</v>
      </c>
      <c r="ZD77" s="420">
        <v>32.82527037210982</v>
      </c>
      <c r="ZE77" s="420"/>
      <c r="ZF77" s="420">
        <v>1947.0468158042422</v>
      </c>
      <c r="ZG77" s="420">
        <v>2080.0003356865886</v>
      </c>
      <c r="ZH77" s="420">
        <v>2222.8496873047407</v>
      </c>
      <c r="ZI77" s="420">
        <v>2376.3622159925617</v>
      </c>
      <c r="ZJ77" s="420">
        <v>2541.3662588725342</v>
      </c>
      <c r="ZK77" s="420">
        <v>2718.7560692067918</v>
      </c>
      <c r="ZL77" s="420">
        <v>2909.4971424062001</v>
      </c>
      <c r="ZM77" s="420">
        <v>3114.6319766807569</v>
      </c>
      <c r="ZN77" s="420">
        <v>3335.2863040349816</v>
      </c>
      <c r="ZO77" s="420">
        <v>3572.6758302575818</v>
      </c>
      <c r="ZP77" s="420">
        <v>3828.1135257445376</v>
      </c>
      <c r="ZQ77" s="420">
        <v>4103.0175124475027</v>
      </c>
      <c r="ZR77" s="420">
        <v>4398.919595979376</v>
      </c>
      <c r="ZS77" s="420">
        <v>4717.4744959569343</v>
      </c>
      <c r="ZT77" s="420">
        <v>5060.4698320446751</v>
      </c>
      <c r="ZU77" s="420">
        <v>5429.836927911263</v>
      </c>
      <c r="ZV77" s="420">
        <v>5827.6625004491534</v>
      </c>
      <c r="ZW77" s="420">
        <v>6256.0798339286821</v>
      </c>
      <c r="ZX77" s="420">
        <v>6717.5280020099644</v>
      </c>
      <c r="ZY77" s="420">
        <v>7214.6693229129442</v>
      </c>
      <c r="ZZ77" s="420">
        <v>7750.3139403846353</v>
      </c>
      <c r="AAA77" s="420">
        <v>8327.4873908712198</v>
      </c>
      <c r="AAB77" s="420">
        <v>8949.4433056289981</v>
      </c>
      <c r="AAC77" s="420">
        <v>9619.6750888487568</v>
      </c>
      <c r="AAD77" s="420">
        <v>10341.925604011976</v>
      </c>
      <c r="AAE77" s="420">
        <v>11120.193441417367</v>
      </c>
      <c r="AAF77" s="420">
        <v>11958.733679172825</v>
      </c>
      <c r="AAG77" s="420">
        <v>12862.050100773782</v>
      </c>
      <c r="AAH77" s="420">
        <v>13834.874469843329</v>
      </c>
      <c r="AAI77" s="420">
        <v>14882.126507892637</v>
      </c>
      <c r="AAJ77" s="420"/>
      <c r="AAK77" s="420">
        <v>3147.9439508081609</v>
      </c>
      <c r="AAL77" s="420">
        <v>3365.0118393584535</v>
      </c>
      <c r="AAM77" s="420">
        <v>3598.236256161937</v>
      </c>
      <c r="AAN77" s="420">
        <v>3848.870015221265</v>
      </c>
      <c r="AAO77" s="420">
        <v>4118.2655093903022</v>
      </c>
      <c r="AAP77" s="420">
        <v>4407.8827501648884</v>
      </c>
      <c r="AAQ77" s="420">
        <v>4719.2980632446133</v>
      </c>
      <c r="AAR77" s="420">
        <v>5054.2134937160763</v>
      </c>
      <c r="AAS77" s="420">
        <v>5414.4669791495708</v>
      </c>
      <c r="AAT77" s="420">
        <v>5802.043353710349</v>
      </c>
      <c r="AAU77" s="420">
        <v>6219.0862515935532</v>
      </c>
      <c r="AAV77" s="420">
        <v>6667.9109837290862</v>
      </c>
      <c r="AAW77" s="420">
        <v>7151.0184678087535</v>
      </c>
      <c r="AAX77" s="420">
        <v>7671.1102982970988</v>
      </c>
      <c r="AAY77" s="420">
        <v>8231.1050502453672</v>
      </c>
      <c r="AAZ77" s="420">
        <v>8834.1559184786038</v>
      </c>
      <c r="ABA77" s="420">
        <v>9483.6698021164993</v>
      </c>
      <c r="ABB77" s="420">
        <v>10177.040045873055</v>
      </c>
      <c r="ABC77" s="420">
        <v>10918.378717036518</v>
      </c>
      <c r="ABD77" s="420">
        <v>11713.501481111289</v>
      </c>
      <c r="ABE77" s="420">
        <v>12565.220419505929</v>
      </c>
      <c r="ABF77" s="420">
        <v>13475.972407398043</v>
      </c>
      <c r="ABG77" s="420">
        <v>14447.536095413601</v>
      </c>
      <c r="ABH77" s="420">
        <v>15480.618621890124</v>
      </c>
      <c r="ABI77" s="420">
        <v>16574.255584796443</v>
      </c>
      <c r="ABJ77" s="420">
        <v>17724.943500884852</v>
      </c>
      <c r="ABK77" s="420">
        <v>18925.389211036098</v>
      </c>
      <c r="ABL77" s="420">
        <v>20162.71093937114</v>
      </c>
      <c r="ABM77" s="420">
        <v>21415.854513417238</v>
      </c>
      <c r="ABN77" s="420">
        <v>22651.886343671635</v>
      </c>
      <c r="ABQ77" s="344"/>
      <c r="ABR77" s="344"/>
      <c r="ABS77" s="344"/>
      <c r="ABT77" s="344"/>
      <c r="ABU77" s="344"/>
      <c r="ABV77" s="344"/>
      <c r="ABW77" s="344"/>
      <c r="ABX77" s="344"/>
      <c r="ABY77" s="344"/>
      <c r="ABZ77" s="344"/>
      <c r="ACA77" s="344"/>
    </row>
    <row r="78" spans="4:755" hidden="1" outlineLevel="1" x14ac:dyDescent="0.25">
      <c r="D78" s="431" t="b">
        <v>1</v>
      </c>
      <c r="E78" s="416"/>
      <c r="F78" s="417">
        <v>508</v>
      </c>
      <c r="G78" s="417">
        <v>22015703</v>
      </c>
      <c r="H78" s="417" t="s">
        <v>1756</v>
      </c>
      <c r="I78" s="417" t="s">
        <v>1795</v>
      </c>
      <c r="J78" s="417">
        <v>11</v>
      </c>
      <c r="K78" s="417" t="s">
        <v>1796</v>
      </c>
      <c r="L78" s="417" t="s">
        <v>329</v>
      </c>
      <c r="M78" s="417" t="s">
        <v>253</v>
      </c>
      <c r="N78" s="417" t="s">
        <v>301</v>
      </c>
      <c r="O78" s="417" t="s">
        <v>1785</v>
      </c>
      <c r="P78" s="417" t="s">
        <v>1786</v>
      </c>
      <c r="Q78" s="417" t="s">
        <v>1768</v>
      </c>
      <c r="R78" s="417" t="s">
        <v>289</v>
      </c>
      <c r="S78" s="418"/>
      <c r="T78" s="417">
        <v>0.15702783918590957</v>
      </c>
      <c r="U78" s="417">
        <v>2190</v>
      </c>
      <c r="V78" s="418"/>
      <c r="W78" s="419">
        <v>5.5</v>
      </c>
      <c r="X78" s="417">
        <v>9.328375478645656E-3</v>
      </c>
      <c r="Y78" s="417">
        <v>3.287139633835322E-3</v>
      </c>
      <c r="Z78" s="417">
        <v>6.0412358448103335E-3</v>
      </c>
      <c r="AA78" s="420">
        <v>53.113991931160534</v>
      </c>
      <c r="AB78" s="420">
        <v>1051.8846828273031</v>
      </c>
      <c r="AC78" s="420">
        <v>1104.9986747584637</v>
      </c>
      <c r="AD78" s="420">
        <v>45.141530552636475</v>
      </c>
      <c r="AE78" s="420">
        <v>3.7651544253444804</v>
      </c>
      <c r="AF78" s="420">
        <v>1360.5503980197718</v>
      </c>
      <c r="AG78" s="418"/>
      <c r="AH78" s="419">
        <v>7.1791493443720595</v>
      </c>
      <c r="AI78" s="417">
        <v>1.8275731257859664E-2</v>
      </c>
      <c r="AJ78" s="417">
        <v>6.440015273029679E-3</v>
      </c>
      <c r="AK78" s="417">
        <v>1.1835715984829985E-2</v>
      </c>
      <c r="AL78" s="420">
        <v>104.05853031839449</v>
      </c>
      <c r="AM78" s="420">
        <v>2060.8048873694975</v>
      </c>
      <c r="AN78" s="420">
        <v>2164.8634176878918</v>
      </c>
      <c r="AO78" s="420">
        <v>88.43924462914336</v>
      </c>
      <c r="AP78" s="420">
        <v>7.376520228999949</v>
      </c>
      <c r="AQ78" s="420">
        <v>2665.5287937223334</v>
      </c>
      <c r="AR78" s="418"/>
      <c r="AS78" s="417">
        <v>5.1679359468684138E-3</v>
      </c>
      <c r="AT78" s="421">
        <v>1.1116572805314172E-6</v>
      </c>
      <c r="AU78" s="417">
        <v>5.1668242895878827E-3</v>
      </c>
      <c r="AV78" s="420">
        <v>28.42425911928057</v>
      </c>
      <c r="AW78" s="420">
        <v>0.35573032977005348</v>
      </c>
      <c r="AX78" s="420">
        <v>28.779989449050625</v>
      </c>
      <c r="AY78" s="420">
        <v>14.67609691494293</v>
      </c>
      <c r="AZ78" s="420">
        <v>2.067702288914858</v>
      </c>
      <c r="BA78" s="420">
        <v>0.4601160656275205</v>
      </c>
      <c r="BB78" s="418"/>
      <c r="BC78" s="420">
        <v>2514.4557577562164</v>
      </c>
      <c r="BD78" s="420">
        <v>4926.2079762683688</v>
      </c>
      <c r="BE78" s="420">
        <v>45.983904718535939</v>
      </c>
      <c r="BF78" s="420">
        <v>4880.2240715498328</v>
      </c>
      <c r="BG78" s="420"/>
      <c r="BH78" s="422">
        <v>2.6643280808870785E-2</v>
      </c>
      <c r="BI78" s="420"/>
      <c r="BJ78" s="423">
        <v>5.6485076247031927</v>
      </c>
      <c r="BK78" s="423">
        <v>5.8010251611509283</v>
      </c>
      <c r="BL78" s="423">
        <v>5.9576608825192876</v>
      </c>
      <c r="BM78" s="423">
        <v>6.1185259855102094</v>
      </c>
      <c r="BN78" s="423">
        <v>6.2837346692907339</v>
      </c>
      <c r="BO78" s="423">
        <v>6.4534042165637286</v>
      </c>
      <c r="BP78" s="423">
        <v>6.6276550768276277</v>
      </c>
      <c r="BQ78" s="423">
        <v>6.8066109518843048</v>
      </c>
      <c r="BR78" s="423">
        <v>6.9903988836557742</v>
      </c>
      <c r="BS78" s="423">
        <v>7.1791493443720595</v>
      </c>
      <c r="BT78" s="423">
        <v>7.3729963291942733</v>
      </c>
      <c r="BU78" s="423">
        <v>7.5720774513386377</v>
      </c>
      <c r="BV78" s="423">
        <v>7.7765340397689835</v>
      </c>
      <c r="BW78" s="423">
        <v>7.9865112395270952</v>
      </c>
      <c r="BX78" s="423">
        <v>8.2021581147720983</v>
      </c>
      <c r="BY78" s="423">
        <v>8.4236277546020677</v>
      </c>
      <c r="BZ78" s="423">
        <v>8.6510773817329465</v>
      </c>
      <c r="CA78" s="423">
        <v>8.8846684641119786</v>
      </c>
      <c r="CB78" s="423">
        <v>9.1245668295448219</v>
      </c>
      <c r="CC78" s="423">
        <v>9.3709427834177745</v>
      </c>
      <c r="CD78" s="423">
        <v>9.6239712295986664</v>
      </c>
      <c r="CE78" s="423">
        <v>9.8838317946022229</v>
      </c>
      <c r="CF78" s="423">
        <v>10.15070895510809</v>
      </c>
      <c r="CG78" s="423">
        <v>10.424792168922005</v>
      </c>
      <c r="CH78" s="423">
        <v>10.706276009473106</v>
      </c>
      <c r="CI78" s="423">
        <v>10.995360303942856</v>
      </c>
      <c r="CJ78" s="423">
        <v>11.292250275123642</v>
      </c>
      <c r="CK78" s="423">
        <v>11.597156687107748</v>
      </c>
      <c r="CL78" s="423">
        <v>11.910295994910136</v>
      </c>
      <c r="CM78" s="423">
        <v>12.231890498131236</v>
      </c>
      <c r="CN78" s="420"/>
      <c r="CO78" s="417">
        <v>9.9613943227138593E-3</v>
      </c>
      <c r="CP78" s="417">
        <v>1.0641389789814428E-2</v>
      </c>
      <c r="CQ78" s="417">
        <v>1.1371997837382929E-2</v>
      </c>
      <c r="CR78" s="417">
        <v>1.2157143080195876E-2</v>
      </c>
      <c r="CS78" s="417">
        <v>1.3001062077684183E-2</v>
      </c>
      <c r="CT78" s="417">
        <v>1.3908328519699897E-2</v>
      </c>
      <c r="CU78" s="417">
        <v>1.4883880466577792E-2</v>
      </c>
      <c r="CV78" s="417">
        <v>1.5933049812184946E-2</v>
      </c>
      <c r="CW78" s="417">
        <v>1.7061594152566254E-2</v>
      </c>
      <c r="CX78" s="417">
        <v>1.8275731257859664E-2</v>
      </c>
      <c r="CY78" s="417">
        <v>1.958217636146763E-2</v>
      </c>
      <c r="CZ78" s="417">
        <v>2.0988182498133414E-2</v>
      </c>
      <c r="DA78" s="417">
        <v>2.2501584141695421E-2</v>
      </c>
      <c r="DB78" s="417">
        <v>2.4130844414000343E-2</v>
      </c>
      <c r="DC78" s="417">
        <v>2.5885106158877007E-2</v>
      </c>
      <c r="DD78" s="417">
        <v>2.7774247199352158E-2</v>
      </c>
      <c r="DE78" s="417">
        <v>2.9808940122577097E-2</v>
      </c>
      <c r="DF78" s="417">
        <v>3.20007169654015E-2</v>
      </c>
      <c r="DG78" s="417">
        <v>3.4362039204353392E-2</v>
      </c>
      <c r="DH78" s="417">
        <v>3.6906373487163052E-2</v>
      </c>
      <c r="DI78" s="417">
        <v>3.9648273579111035E-2</v>
      </c>
      <c r="DJ78" s="417">
        <v>4.260346903661788E-2</v>
      </c>
      <c r="DK78" s="417">
        <v>4.5788961162875043E-2</v>
      </c>
      <c r="DL78" s="417">
        <v>4.9223126846209574E-2</v>
      </c>
      <c r="DM78" s="417">
        <v>5.2925830931572826E-2</v>
      </c>
      <c r="DN78" s="417">
        <v>5.6918547829360823E-2</v>
      </c>
      <c r="DO78" s="417">
        <v>6.1224493124053238E-2</v>
      </c>
      <c r="DP78" s="417">
        <v>6.5868766008268284E-2</v>
      </c>
      <c r="DQ78" s="417">
        <v>7.0878503436175702E-2</v>
      </c>
      <c r="DR78" s="417">
        <v>7.628304696422139E-2</v>
      </c>
      <c r="DS78" s="424"/>
      <c r="DT78" s="425">
        <v>3.5102032675907013E-3</v>
      </c>
      <c r="DU78" s="425">
        <v>3.749820557423374E-3</v>
      </c>
      <c r="DV78" s="425">
        <v>4.0072727446192171E-3</v>
      </c>
      <c r="DW78" s="425">
        <v>4.2839427877447199E-3</v>
      </c>
      <c r="DX78" s="425">
        <v>4.5813235686471068E-3</v>
      </c>
      <c r="DY78" s="425">
        <v>4.901026767432975E-3</v>
      </c>
      <c r="DZ78" s="425">
        <v>5.2447924613406123E-3</v>
      </c>
      <c r="EA78" s="425">
        <v>5.614499506950546E-3</v>
      </c>
      <c r="EB78" s="425">
        <v>6.0121767700817433E-3</v>
      </c>
      <c r="EC78" s="425">
        <v>6.440015273029679E-3</v>
      </c>
      <c r="ED78" s="425">
        <v>6.9003813345514175E-3</v>
      </c>
      <c r="EE78" s="425">
        <v>7.3958307842256583E-3</v>
      </c>
      <c r="EF78" s="425">
        <v>7.9291243395560665E-3</v>
      </c>
      <c r="EG78" s="425">
        <v>8.5032442414818537E-3</v>
      </c>
      <c r="EH78" s="425">
        <v>9.1214122518611263E-3</v>
      </c>
      <c r="EI78" s="425">
        <v>9.7871091250483766E-3</v>
      </c>
      <c r="EJ78" s="425">
        <v>1.0504095674949551E-2</v>
      </c>
      <c r="EK78" s="425">
        <v>1.1276435568971116E-2</v>
      </c>
      <c r="EL78" s="425">
        <v>1.2108519991139181E-2</v>
      </c>
      <c r="EM78" s="425">
        <v>1.3005094328428141E-2</v>
      </c>
      <c r="EN78" s="425">
        <v>1.39712870470737E-2</v>
      </c>
      <c r="EO78" s="425">
        <v>1.5012640939435584E-2</v>
      </c>
      <c r="EP78" s="425">
        <v>1.613514693691186E-2</v>
      </c>
      <c r="EQ78" s="425">
        <v>1.7345280700576029E-2</v>
      </c>
      <c r="ER78" s="425">
        <v>1.8650042218722854E-2</v>
      </c>
      <c r="ES78" s="425">
        <v>2.0056998659471584E-2</v>
      </c>
      <c r="ET78" s="425">
        <v>2.1574330747112323E-2</v>
      </c>
      <c r="EU78" s="425">
        <v>2.3210882953120553E-2</v>
      </c>
      <c r="EV78" s="425">
        <v>2.497621781684678E-2</v>
      </c>
      <c r="EW78" s="425">
        <v>2.6880674736971335E-2</v>
      </c>
      <c r="EX78" s="420"/>
      <c r="EY78" s="420">
        <v>2685.0854543072619</v>
      </c>
      <c r="EZ78" s="420">
        <v>2868.3776600523274</v>
      </c>
      <c r="FA78" s="420">
        <v>3065.3124442574667</v>
      </c>
      <c r="FB78" s="420">
        <v>3276.9476835320124</v>
      </c>
      <c r="FC78" s="420">
        <v>3504.4253389042597</v>
      </c>
      <c r="FD78" s="420">
        <v>3748.9782446237732</v>
      </c>
      <c r="FE78" s="420">
        <v>4011.9374506969834</v>
      </c>
      <c r="FF78" s="420">
        <v>4294.740164627422</v>
      </c>
      <c r="FG78" s="420">
        <v>4598.938341582344</v>
      </c>
      <c r="FH78" s="420">
        <v>4926.2079762683679</v>
      </c>
      <c r="FI78" s="420">
        <v>5278.359154196356</v>
      </c>
      <c r="FJ78" s="420">
        <v>5657.3469247757903</v>
      </c>
      <c r="FK78" s="420">
        <v>6065.2830638348614</v>
      </c>
      <c r="FL78" s="420">
        <v>6504.4487987432349</v>
      </c>
      <c r="FM78" s="420">
        <v>6977.3085753585938</v>
      </c>
      <c r="FN78" s="420">
        <v>7486.5249525628024</v>
      </c>
      <c r="FO78" s="420">
        <v>8034.9747172383877</v>
      </c>
      <c r="FP78" s="420">
        <v>8625.7663202106869</v>
      </c>
      <c r="FQ78" s="420">
        <v>9262.258741987911</v>
      </c>
      <c r="FR78" s="420">
        <v>9948.0819061296625</v>
      </c>
      <c r="FS78" s="420">
        <v>10687.158767816201</v>
      </c>
      <c r="FT78" s="420">
        <v>11483.729215739671</v>
      </c>
      <c r="FU78" s="420">
        <v>12342.375936863871</v>
      </c>
      <c r="FV78" s="420">
        <v>13268.052405967894</v>
      </c>
      <c r="FW78" s="420">
        <v>14266.113175286398</v>
      </c>
      <c r="FX78" s="420">
        <v>15342.346654064764</v>
      </c>
      <c r="FY78" s="420">
        <v>16503.010583556861</v>
      </c>
      <c r="FZ78" s="420">
        <v>17754.870430004805</v>
      </c>
      <c r="GA78" s="420">
        <v>19105.240936561317</v>
      </c>
      <c r="GB78" s="420">
        <v>20562.031095067177</v>
      </c>
      <c r="GC78" s="420"/>
      <c r="GD78" s="420">
        <v>31.775137922169254</v>
      </c>
      <c r="GE78" s="420">
        <v>31.775137922169254</v>
      </c>
      <c r="GF78" s="420">
        <v>31.775137922169254</v>
      </c>
      <c r="GG78" s="420">
        <v>31.775137922169254</v>
      </c>
      <c r="GH78" s="420">
        <v>31.775137922169254</v>
      </c>
      <c r="GI78" s="420">
        <v>31.775137922169254</v>
      </c>
      <c r="GJ78" s="420">
        <v>31.775137922169254</v>
      </c>
      <c r="GK78" s="420">
        <v>31.775137922169254</v>
      </c>
      <c r="GL78" s="420">
        <v>31.775137922169254</v>
      </c>
      <c r="GM78" s="420">
        <v>31.775137922169254</v>
      </c>
      <c r="GN78" s="420">
        <v>31.775137922169254</v>
      </c>
      <c r="GO78" s="420">
        <v>31.775137922169254</v>
      </c>
      <c r="GP78" s="420">
        <v>31.775137922169254</v>
      </c>
      <c r="GQ78" s="420">
        <v>31.775137922169254</v>
      </c>
      <c r="GR78" s="420">
        <v>31.775137922169254</v>
      </c>
      <c r="GS78" s="420">
        <v>31.775137922169254</v>
      </c>
      <c r="GT78" s="420">
        <v>31.775137922169254</v>
      </c>
      <c r="GU78" s="420">
        <v>38.032848560713411</v>
      </c>
      <c r="GV78" s="420">
        <v>50.414794334631267</v>
      </c>
      <c r="GW78" s="420">
        <v>67.411412279108291</v>
      </c>
      <c r="GX78" s="420">
        <v>90.847661824969478</v>
      </c>
      <c r="GY78" s="420">
        <v>123.29543983197935</v>
      </c>
      <c r="GZ78" s="420">
        <v>168.38572356395383</v>
      </c>
      <c r="HA78" s="420">
        <v>231.25286171423858</v>
      </c>
      <c r="HB78" s="420">
        <v>319.1674198346239</v>
      </c>
      <c r="HC78" s="420">
        <v>442.43818840836377</v>
      </c>
      <c r="HD78" s="420">
        <v>615.69858196594146</v>
      </c>
      <c r="HE78" s="420">
        <v>859.74219015310962</v>
      </c>
      <c r="HF78" s="420">
        <v>1204.1431217265642</v>
      </c>
      <c r="HG78" s="420">
        <v>1690.9982255059103</v>
      </c>
      <c r="HH78" s="420"/>
      <c r="HI78" s="420">
        <v>56.718280572101115</v>
      </c>
      <c r="HJ78" s="420">
        <v>60.590045150562219</v>
      </c>
      <c r="HK78" s="420">
        <v>64.749988115146678</v>
      </c>
      <c r="HL78" s="420">
        <v>69.22045547433693</v>
      </c>
      <c r="HM78" s="420">
        <v>74.025569390018916</v>
      </c>
      <c r="HN78" s="420">
        <v>79.191371580437561</v>
      </c>
      <c r="HO78" s="420">
        <v>84.74597841991519</v>
      </c>
      <c r="HP78" s="420">
        <v>90.719748695840011</v>
      </c>
      <c r="HQ78" s="420">
        <v>97.145465062659369</v>
      </c>
      <c r="HR78" s="420">
        <v>104.05853031839449</v>
      </c>
      <c r="HS78" s="420">
        <v>111.49717972207523</v>
      </c>
      <c r="HT78" s="420">
        <v>119.50271067105788</v>
      </c>
      <c r="HU78" s="420">
        <v>128.11973116608067</v>
      </c>
      <c r="HV78" s="420">
        <v>137.39642860981692</v>
      </c>
      <c r="HW78" s="420">
        <v>147.38486061234715</v>
      </c>
      <c r="HX78" s="420">
        <v>158.1412696152135</v>
      </c>
      <c r="HY78" s="420">
        <v>169.7264232953963</v>
      </c>
      <c r="HZ78" s="420">
        <v>182.20598287264238</v>
      </c>
      <c r="IA78" s="420">
        <v>195.65090161907023</v>
      </c>
      <c r="IB78" s="420">
        <v>210.13785606003228</v>
      </c>
      <c r="IC78" s="420">
        <v>225.74971256100125</v>
      </c>
      <c r="ID78" s="420">
        <v>242.5760322180879</v>
      </c>
      <c r="IE78" s="420">
        <v>260.7136172111143</v>
      </c>
      <c r="IF78" s="420">
        <v>280.26710203946953</v>
      </c>
      <c r="IG78" s="420">
        <v>301.34959334394819</v>
      </c>
      <c r="IH78" s="420">
        <v>324.0833623241939</v>
      </c>
      <c r="II78" s="420">
        <v>348.60059409320456</v>
      </c>
      <c r="IJ78" s="420">
        <v>375.04419866969187</v>
      </c>
      <c r="IK78" s="420">
        <v>403.56868869823211</v>
      </c>
      <c r="IL78" s="420">
        <v>434.34112940855186</v>
      </c>
      <c r="IM78" s="420"/>
      <c r="IN78" s="420">
        <v>14.212129559640285</v>
      </c>
      <c r="IO78" s="420">
        <v>14.212129559640285</v>
      </c>
      <c r="IP78" s="420">
        <v>14.212129559640285</v>
      </c>
      <c r="IQ78" s="420">
        <v>14.212129559640285</v>
      </c>
      <c r="IR78" s="420">
        <v>14.212129559640285</v>
      </c>
      <c r="IS78" s="420">
        <v>14.212129559640285</v>
      </c>
      <c r="IT78" s="420">
        <v>14.212129559640285</v>
      </c>
      <c r="IU78" s="420">
        <v>14.212129559640285</v>
      </c>
      <c r="IV78" s="420">
        <v>14.212129559640285</v>
      </c>
      <c r="IW78" s="420">
        <v>14.212129559640285</v>
      </c>
      <c r="IX78" s="420">
        <v>14.212129559640285</v>
      </c>
      <c r="IY78" s="420">
        <v>14.212129559640285</v>
      </c>
      <c r="IZ78" s="420">
        <v>14.212129559640285</v>
      </c>
      <c r="JA78" s="420">
        <v>14.212129559640285</v>
      </c>
      <c r="JB78" s="420">
        <v>14.212129559640285</v>
      </c>
      <c r="JC78" s="420">
        <v>14.212129559640285</v>
      </c>
      <c r="JD78" s="420">
        <v>14.212129559640285</v>
      </c>
      <c r="JE78" s="420">
        <v>17.011028326329171</v>
      </c>
      <c r="JF78" s="420">
        <v>22.54912600415501</v>
      </c>
      <c r="JG78" s="420">
        <v>30.151237343350207</v>
      </c>
      <c r="JH78" s="420">
        <v>40.633615602531691</v>
      </c>
      <c r="JI78" s="420">
        <v>55.146598239700005</v>
      </c>
      <c r="JJ78" s="420">
        <v>75.314219725700255</v>
      </c>
      <c r="JK78" s="420">
        <v>103.43293048076139</v>
      </c>
      <c r="JL78" s="420">
        <v>142.75465091659018</v>
      </c>
      <c r="JM78" s="420">
        <v>197.89021439321985</v>
      </c>
      <c r="JN78" s="420">
        <v>275.38473752718755</v>
      </c>
      <c r="JO78" s="420">
        <v>384.53861079293546</v>
      </c>
      <c r="JP78" s="420">
        <v>538.57950502829215</v>
      </c>
      <c r="JQ78" s="420">
        <v>756.33616209245179</v>
      </c>
      <c r="JR78" s="420"/>
      <c r="JS78" s="420">
        <v>42.506151012460833</v>
      </c>
      <c r="JT78" s="420">
        <v>46.37791559092193</v>
      </c>
      <c r="JU78" s="420">
        <v>50.537858555506389</v>
      </c>
      <c r="JV78" s="420">
        <v>55.008325914696641</v>
      </c>
      <c r="JW78" s="420">
        <v>59.813439830378627</v>
      </c>
      <c r="JX78" s="420">
        <v>64.979242020797273</v>
      </c>
      <c r="JY78" s="420">
        <v>70.533848860274901</v>
      </c>
      <c r="JZ78" s="420">
        <v>76.507619136199722</v>
      </c>
      <c r="KA78" s="420">
        <v>82.93333550301908</v>
      </c>
      <c r="KB78" s="420">
        <v>89.8464007587542</v>
      </c>
      <c r="KC78" s="420">
        <v>97.285050162434942</v>
      </c>
      <c r="KD78" s="420">
        <v>105.29058111141759</v>
      </c>
      <c r="KE78" s="420">
        <v>113.90760160644038</v>
      </c>
      <c r="KF78" s="420">
        <v>123.18429905017663</v>
      </c>
      <c r="KG78" s="420">
        <v>133.17273105270687</v>
      </c>
      <c r="KH78" s="420">
        <v>143.92914005557321</v>
      </c>
      <c r="KI78" s="420">
        <v>155.51429373575601</v>
      </c>
      <c r="KJ78" s="420">
        <v>165.1949545463132</v>
      </c>
      <c r="KK78" s="420">
        <v>173.10177561491523</v>
      </c>
      <c r="KL78" s="420">
        <v>179.98661871668207</v>
      </c>
      <c r="KM78" s="420">
        <v>185.11609695846954</v>
      </c>
      <c r="KN78" s="420">
        <v>187.42943397838789</v>
      </c>
      <c r="KO78" s="420">
        <v>185.39939748541406</v>
      </c>
      <c r="KP78" s="420">
        <v>176.83417155870814</v>
      </c>
      <c r="KQ78" s="420">
        <v>158.59494242735801</v>
      </c>
      <c r="KR78" s="420">
        <v>126.19314793097405</v>
      </c>
      <c r="KS78" s="420">
        <v>73.21585656601701</v>
      </c>
      <c r="KT78" s="420">
        <v>-9.4944121232435919</v>
      </c>
      <c r="KU78" s="420">
        <v>-135.01081633006004</v>
      </c>
      <c r="KV78" s="420">
        <v>-321.99503268389992</v>
      </c>
      <c r="KW78" s="420"/>
      <c r="KX78" s="420">
        <v>1123.2650456290244</v>
      </c>
      <c r="KY78" s="420">
        <v>1199.9425783754798</v>
      </c>
      <c r="KZ78" s="420">
        <v>1282.3272782781494</v>
      </c>
      <c r="LA78" s="420">
        <v>1370.8616920783104</v>
      </c>
      <c r="LB78" s="420">
        <v>1466.0235419670742</v>
      </c>
      <c r="LC78" s="420">
        <v>1568.3285655785519</v>
      </c>
      <c r="LD78" s="420">
        <v>1678.3335876289959</v>
      </c>
      <c r="LE78" s="420">
        <v>1796.6398422241748</v>
      </c>
      <c r="LF78" s="420">
        <v>1923.896566426158</v>
      </c>
      <c r="LG78" s="420">
        <v>2060.8048873694975</v>
      </c>
      <c r="LH78" s="420">
        <v>2208.1220270564536</v>
      </c>
      <c r="LI78" s="420">
        <v>2366.6658509522108</v>
      </c>
      <c r="LJ78" s="420">
        <v>2537.3197886579414</v>
      </c>
      <c r="LK78" s="420">
        <v>2721.0381572741931</v>
      </c>
      <c r="LL78" s="420">
        <v>2918.8519205955604</v>
      </c>
      <c r="LM78" s="420">
        <v>3131.8749200154807</v>
      </c>
      <c r="LN78" s="420">
        <v>3361.3106159838562</v>
      </c>
      <c r="LO78" s="420">
        <v>3608.4593820707573</v>
      </c>
      <c r="LP78" s="420">
        <v>3874.726397164538</v>
      </c>
      <c r="LQ78" s="420">
        <v>4161.6301850970049</v>
      </c>
      <c r="LR78" s="420">
        <v>4470.8118550635836</v>
      </c>
      <c r="LS78" s="420">
        <v>4804.0451006193871</v>
      </c>
      <c r="LT78" s="420">
        <v>5163.2470198117953</v>
      </c>
      <c r="LU78" s="420">
        <v>5550.4898241843293</v>
      </c>
      <c r="LV78" s="420">
        <v>5968.0135099913132</v>
      </c>
      <c r="LW78" s="420">
        <v>6418.2395710309074</v>
      </c>
      <c r="LX78" s="420">
        <v>6903.7858390759429</v>
      </c>
      <c r="LY78" s="420">
        <v>7427.4825449985774</v>
      </c>
      <c r="LZ78" s="420">
        <v>7992.3897013909691</v>
      </c>
      <c r="MA78" s="420">
        <v>8601.8159158308263</v>
      </c>
      <c r="MB78" s="420"/>
      <c r="MC78" s="426">
        <v>0.35573032977005348</v>
      </c>
      <c r="MD78" s="426">
        <v>0.35573032977005348</v>
      </c>
      <c r="ME78" s="426">
        <v>0.35573032977005348</v>
      </c>
      <c r="MF78" s="426">
        <v>0.35573032977005348</v>
      </c>
      <c r="MG78" s="426">
        <v>0.35573032977005348</v>
      </c>
      <c r="MH78" s="426">
        <v>0.35573032977005348</v>
      </c>
      <c r="MI78" s="426">
        <v>0.35573032977005348</v>
      </c>
      <c r="MJ78" s="426">
        <v>0.35573032977005348</v>
      </c>
      <c r="MK78" s="426">
        <v>0.35573032977005348</v>
      </c>
      <c r="ML78" s="426">
        <v>0.35573032977005348</v>
      </c>
      <c r="MM78" s="426">
        <v>0.35573032977005348</v>
      </c>
      <c r="MN78" s="426">
        <v>0.35573032977005348</v>
      </c>
      <c r="MO78" s="426">
        <v>0.35573032977005348</v>
      </c>
      <c r="MP78" s="426">
        <v>0.35573032977005348</v>
      </c>
      <c r="MQ78" s="426">
        <v>0.35573032977005348</v>
      </c>
      <c r="MR78" s="426">
        <v>0.35573032977005348</v>
      </c>
      <c r="MS78" s="426">
        <v>0.35573032977005348</v>
      </c>
      <c r="MT78" s="426">
        <v>0.4257869090524925</v>
      </c>
      <c r="MU78" s="426">
        <v>0.56440577717950224</v>
      </c>
      <c r="MV78" s="426">
        <v>0.7546870128164378</v>
      </c>
      <c r="MW78" s="426">
        <v>1.0170614767744941</v>
      </c>
      <c r="MX78" s="426">
        <v>1.3803221744624778</v>
      </c>
      <c r="MY78" s="426">
        <v>1.8851187717483577</v>
      </c>
      <c r="MZ78" s="426">
        <v>2.5889315401045034</v>
      </c>
      <c r="NA78" s="426">
        <v>3.5731562137583568</v>
      </c>
      <c r="NB78" s="426">
        <v>4.9532021875368004</v>
      </c>
      <c r="NC78" s="426">
        <v>6.8928940651076882</v>
      </c>
      <c r="ND78" s="426">
        <v>9.6250210957232127</v>
      </c>
      <c r="NE78" s="426">
        <v>13.480672556995447</v>
      </c>
      <c r="NF78" s="426">
        <v>18.931132820673099</v>
      </c>
      <c r="NG78" s="420"/>
      <c r="NH78" s="420">
        <v>1122.9093152992543</v>
      </c>
      <c r="NI78" s="420">
        <v>1199.5868480457098</v>
      </c>
      <c r="NJ78" s="420">
        <v>1281.9715479483793</v>
      </c>
      <c r="NK78" s="420">
        <v>1370.5059617485404</v>
      </c>
      <c r="NL78" s="420">
        <v>1465.6678116373041</v>
      </c>
      <c r="NM78" s="420">
        <v>1567.9728352487818</v>
      </c>
      <c r="NN78" s="420">
        <v>1677.9778572992259</v>
      </c>
      <c r="NO78" s="420">
        <v>1796.2841118944048</v>
      </c>
      <c r="NP78" s="420">
        <v>1923.5408360963879</v>
      </c>
      <c r="NQ78" s="420">
        <v>2060.4491570397272</v>
      </c>
      <c r="NR78" s="420">
        <v>2207.7662967266833</v>
      </c>
      <c r="NS78" s="420">
        <v>2366.3101206224405</v>
      </c>
      <c r="NT78" s="420">
        <v>2536.9640583281712</v>
      </c>
      <c r="NU78" s="420">
        <v>2720.6824269444228</v>
      </c>
      <c r="NV78" s="420">
        <v>2918.4961902657901</v>
      </c>
      <c r="NW78" s="420">
        <v>3131.5191896857104</v>
      </c>
      <c r="NX78" s="420">
        <v>3360.954885654086</v>
      </c>
      <c r="NY78" s="420">
        <v>3608.0335951617049</v>
      </c>
      <c r="NZ78" s="420">
        <v>3874.1619913873583</v>
      </c>
      <c r="OA78" s="420">
        <v>4160.8754980841886</v>
      </c>
      <c r="OB78" s="420">
        <v>4469.7947935868087</v>
      </c>
      <c r="OC78" s="420">
        <v>4802.6647784449242</v>
      </c>
      <c r="OD78" s="420">
        <v>5161.3619010400471</v>
      </c>
      <c r="OE78" s="420">
        <v>5547.9008926442248</v>
      </c>
      <c r="OF78" s="420">
        <v>5964.4403537775552</v>
      </c>
      <c r="OG78" s="420">
        <v>6413.2863688433708</v>
      </c>
      <c r="OH78" s="420">
        <v>6896.8929450108353</v>
      </c>
      <c r="OI78" s="420">
        <v>7417.8575239028542</v>
      </c>
      <c r="OJ78" s="420">
        <v>7978.9090288339739</v>
      </c>
      <c r="OK78" s="420">
        <v>8582.8847830101531</v>
      </c>
      <c r="OL78" s="420"/>
      <c r="OM78" s="420">
        <v>1165.4154663117151</v>
      </c>
      <c r="ON78" s="420">
        <v>1245.9647636366317</v>
      </c>
      <c r="OO78" s="420">
        <v>1332.5094065038857</v>
      </c>
      <c r="OP78" s="420">
        <v>1425.5142876632369</v>
      </c>
      <c r="OQ78" s="420">
        <v>1525.4812514676828</v>
      </c>
      <c r="OR78" s="420">
        <v>1632.9520772695791</v>
      </c>
      <c r="OS78" s="420">
        <v>1748.5117061595008</v>
      </c>
      <c r="OT78" s="420">
        <v>1872.7917310306045</v>
      </c>
      <c r="OU78" s="420">
        <v>2006.4741715994071</v>
      </c>
      <c r="OV78" s="420">
        <v>2150.2955577984812</v>
      </c>
      <c r="OW78" s="420">
        <v>2305.0513468891181</v>
      </c>
      <c r="OX78" s="420">
        <v>2471.6007017338579</v>
      </c>
      <c r="OY78" s="420">
        <v>2650.8716599346117</v>
      </c>
      <c r="OZ78" s="420">
        <v>2843.8667259945996</v>
      </c>
      <c r="PA78" s="420">
        <v>3051.6689213184968</v>
      </c>
      <c r="PB78" s="420">
        <v>3275.4483297412835</v>
      </c>
      <c r="PC78" s="420">
        <v>3516.4691793898419</v>
      </c>
      <c r="PD78" s="420">
        <v>3773.2285497080179</v>
      </c>
      <c r="PE78" s="420">
        <v>4047.2637670022737</v>
      </c>
      <c r="PF78" s="420">
        <v>4340.8621168008704</v>
      </c>
      <c r="PG78" s="420">
        <v>4654.9108905452786</v>
      </c>
      <c r="PH78" s="420">
        <v>4990.0942124233125</v>
      </c>
      <c r="PI78" s="420">
        <v>5346.7612985254609</v>
      </c>
      <c r="PJ78" s="420">
        <v>5724.7350642029332</v>
      </c>
      <c r="PK78" s="420">
        <v>6123.0352962049128</v>
      </c>
      <c r="PL78" s="420">
        <v>6539.479516774345</v>
      </c>
      <c r="PM78" s="420">
        <v>6970.1088015768528</v>
      </c>
      <c r="PN78" s="420">
        <v>7408.3631117796103</v>
      </c>
      <c r="PO78" s="420">
        <v>7843.8982125039138</v>
      </c>
      <c r="PP78" s="420">
        <v>8260.8897503262524</v>
      </c>
      <c r="PQ78" s="420"/>
      <c r="PR78" s="420">
        <v>48.204811994867669</v>
      </c>
      <c r="PS78" s="420">
        <v>51.495420978612309</v>
      </c>
      <c r="PT78" s="420">
        <v>55.030952494985563</v>
      </c>
      <c r="PU78" s="420">
        <v>58.830398395060342</v>
      </c>
      <c r="PV78" s="420">
        <v>62.914260080975168</v>
      </c>
      <c r="PW78" s="420">
        <v>67.3046703839683</v>
      </c>
      <c r="PX78" s="420">
        <v>72.025525383478538</v>
      </c>
      <c r="PY78" s="420">
        <v>77.102626983648094</v>
      </c>
      <c r="PZ78" s="420">
        <v>82.563837130897056</v>
      </c>
      <c r="QA78" s="420">
        <v>88.43924462914336</v>
      </c>
      <c r="QB78" s="420">
        <v>94.761345588186742</v>
      </c>
      <c r="QC78" s="420">
        <v>101.56523862623877</v>
      </c>
      <c r="QD78" s="420">
        <v>108.88883604013509</v>
      </c>
      <c r="QE78" s="420">
        <v>116.77309225696655</v>
      </c>
      <c r="QF78" s="420">
        <v>125.26225098936874</v>
      </c>
      <c r="QG78" s="420">
        <v>134.40411263420373</v>
      </c>
      <c r="QH78" s="420">
        <v>144.2503235815708</v>
      </c>
      <c r="QI78" s="420">
        <v>154.85668923885066</v>
      </c>
      <c r="QJ78" s="420">
        <v>166.28351272363423</v>
      </c>
      <c r="QK78" s="420">
        <v>178.59596134091976</v>
      </c>
      <c r="QL78" s="420">
        <v>191.86446313485897</v>
      </c>
      <c r="QM78" s="420">
        <v>206.16513599471961</v>
      </c>
      <c r="QN78" s="420">
        <v>221.58025199983763</v>
      </c>
      <c r="QO78" s="420">
        <v>238.19873991040021</v>
      </c>
      <c r="QP78" s="420">
        <v>256.11672895140987</v>
      </c>
      <c r="QQ78" s="420">
        <v>275.43813729760274</v>
      </c>
      <c r="QR78" s="420">
        <v>296.27530894911939</v>
      </c>
      <c r="QS78" s="420">
        <v>318.74970299313105</v>
      </c>
      <c r="QT78" s="420">
        <v>342.9926395773474</v>
      </c>
      <c r="QU78" s="420">
        <v>369.14610727950162</v>
      </c>
      <c r="QV78" s="424"/>
      <c r="QW78" s="420">
        <v>14.67609691494293</v>
      </c>
      <c r="QX78" s="420">
        <v>14.67609691494293</v>
      </c>
      <c r="QY78" s="420">
        <v>14.67609691494293</v>
      </c>
      <c r="QZ78" s="420">
        <v>14.67609691494293</v>
      </c>
      <c r="RA78" s="420">
        <v>14.67609691494293</v>
      </c>
      <c r="RB78" s="420">
        <v>14.67609691494293</v>
      </c>
      <c r="RC78" s="420">
        <v>14.67609691494293</v>
      </c>
      <c r="RD78" s="420">
        <v>14.67609691494293</v>
      </c>
      <c r="RE78" s="420">
        <v>14.67609691494293</v>
      </c>
      <c r="RF78" s="420">
        <v>14.67609691494293</v>
      </c>
      <c r="RG78" s="420">
        <v>14.67609691494293</v>
      </c>
      <c r="RH78" s="420">
        <v>14.67609691494293</v>
      </c>
      <c r="RI78" s="420">
        <v>14.67609691494293</v>
      </c>
      <c r="RJ78" s="420">
        <v>14.67609691494293</v>
      </c>
      <c r="RK78" s="420">
        <v>14.67609691494293</v>
      </c>
      <c r="RL78" s="420">
        <v>14.67609691494293</v>
      </c>
      <c r="RM78" s="420">
        <v>14.67609691494293</v>
      </c>
      <c r="RN78" s="420">
        <v>17.566368171102237</v>
      </c>
      <c r="RO78" s="420">
        <v>23.285261874056175</v>
      </c>
      <c r="RP78" s="420">
        <v>31.135550763136582</v>
      </c>
      <c r="RQ78" s="420">
        <v>41.960135395950182</v>
      </c>
      <c r="RR78" s="420">
        <v>56.946906999329599</v>
      </c>
      <c r="RS78" s="420">
        <v>77.772918064761825</v>
      </c>
      <c r="RT78" s="420">
        <v>106.80958863779382</v>
      </c>
      <c r="RU78" s="420">
        <v>147.41500090601141</v>
      </c>
      <c r="RV78" s="420">
        <v>204.35051290281348</v>
      </c>
      <c r="RW78" s="420">
        <v>284.3749122807335</v>
      </c>
      <c r="RX78" s="420">
        <v>397.09220886651417</v>
      </c>
      <c r="RY78" s="420">
        <v>556.16190234036037</v>
      </c>
      <c r="RZ78" s="420">
        <v>781.02741524865144</v>
      </c>
      <c r="SA78" s="420"/>
      <c r="SB78" s="420">
        <v>33.528715079924737</v>
      </c>
      <c r="SC78" s="420">
        <v>36.819324063669377</v>
      </c>
      <c r="SD78" s="420">
        <v>40.354855580042631</v>
      </c>
      <c r="SE78" s="420">
        <v>44.154301480117411</v>
      </c>
      <c r="SF78" s="420">
        <v>48.238163166032237</v>
      </c>
      <c r="SG78" s="420">
        <v>52.628573469025369</v>
      </c>
      <c r="SH78" s="420">
        <v>57.349428468535606</v>
      </c>
      <c r="SI78" s="420">
        <v>62.426530068705162</v>
      </c>
      <c r="SJ78" s="420">
        <v>67.887740215954125</v>
      </c>
      <c r="SK78" s="420">
        <v>73.763147714200429</v>
      </c>
      <c r="SL78" s="420">
        <v>80.085248673243811</v>
      </c>
      <c r="SM78" s="420">
        <v>86.889141711295835</v>
      </c>
      <c r="SN78" s="420">
        <v>94.212739125192158</v>
      </c>
      <c r="SO78" s="420">
        <v>102.09699534202362</v>
      </c>
      <c r="SP78" s="420">
        <v>110.58615407442581</v>
      </c>
      <c r="SQ78" s="420">
        <v>119.7280157192608</v>
      </c>
      <c r="SR78" s="420">
        <v>129.57422666662788</v>
      </c>
      <c r="SS78" s="420">
        <v>137.29032106774844</v>
      </c>
      <c r="ST78" s="420">
        <v>142.99825084957806</v>
      </c>
      <c r="SU78" s="420">
        <v>147.46041057778316</v>
      </c>
      <c r="SV78" s="420">
        <v>149.90432773890879</v>
      </c>
      <c r="SW78" s="420">
        <v>149.21822899539001</v>
      </c>
      <c r="SX78" s="420">
        <v>143.8073339350758</v>
      </c>
      <c r="SY78" s="420">
        <v>131.3891512726064</v>
      </c>
      <c r="SZ78" s="420">
        <v>108.70172804539845</v>
      </c>
      <c r="TA78" s="420">
        <v>71.087624394789259</v>
      </c>
      <c r="TB78" s="420">
        <v>11.900396668385895</v>
      </c>
      <c r="TC78" s="420">
        <v>-78.342505873383118</v>
      </c>
      <c r="TD78" s="420">
        <v>-213.16926276301297</v>
      </c>
      <c r="TE78" s="420">
        <v>-411.88130796914982</v>
      </c>
      <c r="TF78" s="420"/>
      <c r="TG78" s="420">
        <v>4.020655901193722</v>
      </c>
      <c r="TH78" s="420">
        <v>4.2951182604789873</v>
      </c>
      <c r="TI78" s="420">
        <v>4.5900090621831025</v>
      </c>
      <c r="TJ78" s="420">
        <v>4.9069123742638183</v>
      </c>
      <c r="TK78" s="420">
        <v>5.2475381729679125</v>
      </c>
      <c r="TL78" s="420">
        <v>5.6137325084062581</v>
      </c>
      <c r="TM78" s="420">
        <v>6.0074884992911812</v>
      </c>
      <c r="TN78" s="420">
        <v>6.4309582249247033</v>
      </c>
      <c r="TO78" s="420">
        <v>6.8864655881425767</v>
      </c>
      <c r="TP78" s="420">
        <v>7.376520228999949</v>
      </c>
      <c r="TQ78" s="420">
        <v>7.9038325755687122</v>
      </c>
      <c r="TR78" s="420">
        <v>8.4713301253454354</v>
      </c>
      <c r="TS78" s="420">
        <v>9.0821750584878984</v>
      </c>
      <c r="TT78" s="420">
        <v>9.739783292456357</v>
      </c>
      <c r="TU78" s="420">
        <v>10.447845096685302</v>
      </c>
      <c r="TV78" s="420">
        <v>11.210347395711283</v>
      </c>
      <c r="TW78" s="420">
        <v>12.031597899792594</v>
      </c>
      <c r="TX78" s="420">
        <v>12.916251213546854</v>
      </c>
      <c r="TY78" s="420">
        <v>13.869337085573186</v>
      </c>
      <c r="TZ78" s="420">
        <v>14.89629097549822</v>
      </c>
      <c r="UA78" s="420">
        <v>16.002987129473063</v>
      </c>
      <c r="UB78" s="420">
        <v>17.19577437094517</v>
      </c>
      <c r="UC78" s="420">
        <v>18.481514830635426</v>
      </c>
      <c r="UD78" s="420">
        <v>19.867625858174215</v>
      </c>
      <c r="UE78" s="420">
        <v>21.362125377909518</v>
      </c>
      <c r="UF78" s="420">
        <v>22.973680973121979</v>
      </c>
      <c r="UG78" s="420">
        <v>24.711663006404827</v>
      </c>
      <c r="UH78" s="420">
        <v>26.586202109439345</v>
      </c>
      <c r="UI78" s="420">
        <v>28.608251402982368</v>
      </c>
      <c r="UJ78" s="420">
        <v>30.789653837754692</v>
      </c>
      <c r="UK78" s="420"/>
      <c r="UL78" s="420">
        <v>2.067702288914858</v>
      </c>
      <c r="UM78" s="420">
        <v>2.067702288914858</v>
      </c>
      <c r="UN78" s="420">
        <v>2.067702288914858</v>
      </c>
      <c r="UO78" s="420">
        <v>2.067702288914858</v>
      </c>
      <c r="UP78" s="420">
        <v>2.067702288914858</v>
      </c>
      <c r="UQ78" s="420">
        <v>2.067702288914858</v>
      </c>
      <c r="UR78" s="420">
        <v>2.067702288914858</v>
      </c>
      <c r="US78" s="420">
        <v>2.067702288914858</v>
      </c>
      <c r="UT78" s="420">
        <v>2.067702288914858</v>
      </c>
      <c r="UU78" s="420">
        <v>2.067702288914858</v>
      </c>
      <c r="UV78" s="420">
        <v>2.067702288914858</v>
      </c>
      <c r="UW78" s="420">
        <v>2.067702288914858</v>
      </c>
      <c r="UX78" s="420">
        <v>2.067702288914858</v>
      </c>
      <c r="UY78" s="420">
        <v>2.067702288914858</v>
      </c>
      <c r="UZ78" s="420">
        <v>2.067702288914858</v>
      </c>
      <c r="VA78" s="420">
        <v>2.067702288914858</v>
      </c>
      <c r="VB78" s="420">
        <v>2.067702288914858</v>
      </c>
      <c r="VC78" s="420">
        <v>2.4749100449402728</v>
      </c>
      <c r="VD78" s="420">
        <v>3.2806399108706796</v>
      </c>
      <c r="VE78" s="420">
        <v>4.386660155808368</v>
      </c>
      <c r="VF78" s="420">
        <v>5.9117262923662643</v>
      </c>
      <c r="VG78" s="420">
        <v>8.0231992628261573</v>
      </c>
      <c r="VH78" s="420">
        <v>10.957357506569796</v>
      </c>
      <c r="VI78" s="420">
        <v>15.04830829234678</v>
      </c>
      <c r="VJ78" s="420">
        <v>20.769168843753917</v>
      </c>
      <c r="VK78" s="420">
        <v>28.790762674771809</v>
      </c>
      <c r="VL78" s="420">
        <v>40.065329388370365</v>
      </c>
      <c r="VM78" s="420">
        <v>55.945969418309815</v>
      </c>
      <c r="VN78" s="420">
        <v>78.357157569974831</v>
      </c>
      <c r="VO78" s="420">
        <v>110.03826041586015</v>
      </c>
      <c r="VP78" s="420"/>
      <c r="VQ78" s="420">
        <v>1.952953612278864</v>
      </c>
      <c r="VR78" s="420">
        <v>2.2274159715641293</v>
      </c>
      <c r="VS78" s="420">
        <v>2.5223067732682445</v>
      </c>
      <c r="VT78" s="420">
        <v>2.8392100853489604</v>
      </c>
      <c r="VU78" s="420">
        <v>3.1798358840530545</v>
      </c>
      <c r="VV78" s="420">
        <v>3.5460302194914002</v>
      </c>
      <c r="VW78" s="420">
        <v>3.9397862103763233</v>
      </c>
      <c r="VX78" s="420">
        <v>4.3632559360098453</v>
      </c>
      <c r="VY78" s="420">
        <v>4.8187632992277187</v>
      </c>
      <c r="VZ78" s="420">
        <v>5.308817940085091</v>
      </c>
      <c r="WA78" s="420">
        <v>5.8361302866538542</v>
      </c>
      <c r="WB78" s="420">
        <v>6.4036278364305774</v>
      </c>
      <c r="WC78" s="420">
        <v>7.0144727695730404</v>
      </c>
      <c r="WD78" s="420">
        <v>7.672081003541499</v>
      </c>
      <c r="WE78" s="420">
        <v>8.3801428077704436</v>
      </c>
      <c r="WF78" s="420">
        <v>9.1426451067964258</v>
      </c>
      <c r="WG78" s="420">
        <v>9.963895610877735</v>
      </c>
      <c r="WH78" s="420">
        <v>10.441341168606581</v>
      </c>
      <c r="WI78" s="420">
        <v>10.588697174702506</v>
      </c>
      <c r="WJ78" s="420">
        <v>10.509630819689852</v>
      </c>
      <c r="WK78" s="420">
        <v>10.091260837106798</v>
      </c>
      <c r="WL78" s="420">
        <v>9.1725751081190126</v>
      </c>
      <c r="WM78" s="420">
        <v>7.5241573240656301</v>
      </c>
      <c r="WN78" s="420">
        <v>4.8193175658274345</v>
      </c>
      <c r="WO78" s="420">
        <v>0.59295653415560068</v>
      </c>
      <c r="WP78" s="420">
        <v>-5.8170817016498297</v>
      </c>
      <c r="WQ78" s="420">
        <v>-15.353666381965539</v>
      </c>
      <c r="WR78" s="420">
        <v>-29.35976730887047</v>
      </c>
      <c r="WS78" s="420">
        <v>-49.748906166992462</v>
      </c>
      <c r="WT78" s="420">
        <v>-79.248606578105466</v>
      </c>
      <c r="WU78" s="420"/>
      <c r="WV78" s="420">
        <v>1452.8766602100752</v>
      </c>
      <c r="WW78" s="420">
        <v>1552.0544972871946</v>
      </c>
      <c r="WX78" s="420">
        <v>1658.6142163070024</v>
      </c>
      <c r="WY78" s="420">
        <v>1773.1282252100414</v>
      </c>
      <c r="WZ78" s="420">
        <v>1896.2144292932239</v>
      </c>
      <c r="XA78" s="420">
        <v>2028.5399045724096</v>
      </c>
      <c r="XB78" s="420">
        <v>2170.8248707653029</v>
      </c>
      <c r="XC78" s="420">
        <v>2323.8469884988353</v>
      </c>
      <c r="XD78" s="420">
        <v>2488.4460073744876</v>
      </c>
      <c r="XE78" s="420">
        <v>2665.5287937223334</v>
      </c>
      <c r="XF78" s="420">
        <v>2856.0747692540731</v>
      </c>
      <c r="XG78" s="420">
        <v>3061.1417944009381</v>
      </c>
      <c r="XH78" s="420">
        <v>3281.8725329122171</v>
      </c>
      <c r="XI78" s="420">
        <v>3519.5013373098018</v>
      </c>
      <c r="XJ78" s="420">
        <v>3775.3616980646334</v>
      </c>
      <c r="XK78" s="420">
        <v>4050.8943029021939</v>
      </c>
      <c r="XL78" s="420">
        <v>4347.6557564777722</v>
      </c>
      <c r="XM78" s="420">
        <v>4667.3280148148915</v>
      </c>
      <c r="XN78" s="420">
        <v>5011.728593395098</v>
      </c>
      <c r="XO78" s="420">
        <v>5382.8216126562074</v>
      </c>
      <c r="XP78" s="420">
        <v>5782.7297499272863</v>
      </c>
      <c r="XQ78" s="420">
        <v>6213.7471725365322</v>
      </c>
      <c r="XR78" s="420">
        <v>6678.3535330104905</v>
      </c>
      <c r="XS78" s="420">
        <v>7179.2291139755225</v>
      </c>
      <c r="XT78" s="420">
        <v>7719.2712176218192</v>
      </c>
      <c r="XU78" s="420">
        <v>8301.6119024389409</v>
      </c>
      <c r="XV78" s="420">
        <v>8929.6371784321909</v>
      </c>
      <c r="XW78" s="420">
        <v>9607.0077812339641</v>
      </c>
      <c r="XX78" s="420">
        <v>10337.681655491788</v>
      </c>
      <c r="XY78" s="420">
        <v>11125.938288710546</v>
      </c>
      <c r="XZ78" s="420"/>
      <c r="YA78" s="420">
        <v>0.4601160656275205</v>
      </c>
      <c r="YB78" s="420">
        <v>0.4601160656275205</v>
      </c>
      <c r="YC78" s="420">
        <v>0.4601160656275205</v>
      </c>
      <c r="YD78" s="420">
        <v>0.4601160656275205</v>
      </c>
      <c r="YE78" s="420">
        <v>0.4601160656275205</v>
      </c>
      <c r="YF78" s="420">
        <v>0.4601160656275205</v>
      </c>
      <c r="YG78" s="420">
        <v>0.4601160656275205</v>
      </c>
      <c r="YH78" s="420">
        <v>0.4601160656275205</v>
      </c>
      <c r="YI78" s="420">
        <v>0.4601160656275205</v>
      </c>
      <c r="YJ78" s="420">
        <v>0.4601160656275205</v>
      </c>
      <c r="YK78" s="420">
        <v>0.4601160656275205</v>
      </c>
      <c r="YL78" s="420">
        <v>0.4601160656275205</v>
      </c>
      <c r="YM78" s="420">
        <v>0.4601160656275205</v>
      </c>
      <c r="YN78" s="420">
        <v>0.4601160656275205</v>
      </c>
      <c r="YO78" s="420">
        <v>0.4601160656275205</v>
      </c>
      <c r="YP78" s="420">
        <v>0.4601160656275205</v>
      </c>
      <c r="YQ78" s="420">
        <v>0.4601160656275205</v>
      </c>
      <c r="YR78" s="420">
        <v>0.55073009241459447</v>
      </c>
      <c r="YS78" s="420">
        <v>0.73002537000750634</v>
      </c>
      <c r="YT78" s="420">
        <v>0.9761428533286608</v>
      </c>
      <c r="YU78" s="420">
        <v>1.3155086480742102</v>
      </c>
      <c r="YV78" s="420">
        <v>1.7853647976056404</v>
      </c>
      <c r="YW78" s="420">
        <v>2.4382892317844087</v>
      </c>
      <c r="YX78" s="420">
        <v>3.3486292697670366</v>
      </c>
      <c r="YY78" s="420">
        <v>4.621665462176809</v>
      </c>
      <c r="YZ78" s="420">
        <v>6.4066730105927503</v>
      </c>
      <c r="ZA78" s="420">
        <v>8.9155493153331484</v>
      </c>
      <c r="ZB78" s="420">
        <v>12.449393452081372</v>
      </c>
      <c r="ZC78" s="420">
        <v>17.436449748176049</v>
      </c>
      <c r="ZD78" s="420">
        <v>24.486296563328377</v>
      </c>
      <c r="ZE78" s="420"/>
      <c r="ZF78" s="420">
        <v>1452.4165441444477</v>
      </c>
      <c r="ZG78" s="420">
        <v>1551.5943812215671</v>
      </c>
      <c r="ZH78" s="420">
        <v>1658.1541002413749</v>
      </c>
      <c r="ZI78" s="420">
        <v>1772.6681091444138</v>
      </c>
      <c r="ZJ78" s="420">
        <v>1895.7543132275964</v>
      </c>
      <c r="ZK78" s="420">
        <v>2028.0797885067821</v>
      </c>
      <c r="ZL78" s="420">
        <v>2170.3647546996754</v>
      </c>
      <c r="ZM78" s="420">
        <v>2323.3868724332078</v>
      </c>
      <c r="ZN78" s="420">
        <v>2487.9858913088601</v>
      </c>
      <c r="ZO78" s="420">
        <v>2665.0686776567059</v>
      </c>
      <c r="ZP78" s="420">
        <v>2855.6146531884456</v>
      </c>
      <c r="ZQ78" s="420">
        <v>3060.6816783353106</v>
      </c>
      <c r="ZR78" s="420">
        <v>3281.4124168465896</v>
      </c>
      <c r="ZS78" s="420">
        <v>3519.0412212441743</v>
      </c>
      <c r="ZT78" s="420">
        <v>3774.9015819990059</v>
      </c>
      <c r="ZU78" s="420">
        <v>4050.4341868365664</v>
      </c>
      <c r="ZV78" s="420">
        <v>4347.1956404121447</v>
      </c>
      <c r="ZW78" s="420">
        <v>4666.7772847224769</v>
      </c>
      <c r="ZX78" s="420">
        <v>5010.9985680250902</v>
      </c>
      <c r="ZY78" s="420">
        <v>5381.8454698028791</v>
      </c>
      <c r="ZZ78" s="420">
        <v>5781.4142412792125</v>
      </c>
      <c r="AAA78" s="420">
        <v>6211.9618077389268</v>
      </c>
      <c r="AAB78" s="420">
        <v>6675.9152437787061</v>
      </c>
      <c r="AAC78" s="420">
        <v>7175.8804847057554</v>
      </c>
      <c r="AAD78" s="420">
        <v>7714.6495521596426</v>
      </c>
      <c r="AAE78" s="420">
        <v>8295.2052294283476</v>
      </c>
      <c r="AAF78" s="420">
        <v>8920.721629116857</v>
      </c>
      <c r="AAG78" s="420">
        <v>9594.5583877818826</v>
      </c>
      <c r="AAH78" s="420">
        <v>10320.245205743611</v>
      </c>
      <c r="AAI78" s="420">
        <v>11101.451992147217</v>
      </c>
      <c r="AAJ78" s="420"/>
      <c r="AAK78" s="420">
        <v>2653.3136791483666</v>
      </c>
      <c r="AAL78" s="420">
        <v>2836.6058848934326</v>
      </c>
      <c r="AAM78" s="420">
        <v>3033.540669098571</v>
      </c>
      <c r="AAN78" s="420">
        <v>3245.1759083731172</v>
      </c>
      <c r="AAO78" s="420">
        <v>3472.6535637453644</v>
      </c>
      <c r="AAP78" s="420">
        <v>3717.206469464878</v>
      </c>
      <c r="AAQ78" s="420">
        <v>3980.1656755380882</v>
      </c>
      <c r="AAR78" s="420">
        <v>4262.9683894685277</v>
      </c>
      <c r="AAS78" s="420">
        <v>4567.1665664234488</v>
      </c>
      <c r="AAT78" s="420">
        <v>4894.4362011094727</v>
      </c>
      <c r="AAU78" s="420">
        <v>5246.5873790374608</v>
      </c>
      <c r="AAV78" s="420">
        <v>5625.575149616895</v>
      </c>
      <c r="AAW78" s="420">
        <v>6033.5112886759662</v>
      </c>
      <c r="AAX78" s="420">
        <v>6472.6770235843387</v>
      </c>
      <c r="AAY78" s="420">
        <v>6945.5368001996994</v>
      </c>
      <c r="AAZ78" s="420">
        <v>7454.7531774039071</v>
      </c>
      <c r="ABA78" s="420">
        <v>8003.2029420794915</v>
      </c>
      <c r="ABB78" s="420">
        <v>8587.7374966668503</v>
      </c>
      <c r="ABC78" s="420">
        <v>9211.8492830516443</v>
      </c>
      <c r="ABD78" s="420">
        <v>9880.6776280012236</v>
      </c>
      <c r="ABE78" s="420">
        <v>10596.320720400507</v>
      </c>
      <c r="ABF78" s="420">
        <v>11360.446824265749</v>
      </c>
      <c r="ABG78" s="420">
        <v>12174.008033563308</v>
      </c>
      <c r="ABH78" s="420">
        <v>13036.824017747123</v>
      </c>
      <c r="ABI78" s="420">
        <v>13946.979532944109</v>
      </c>
      <c r="ABJ78" s="420">
        <v>14899.955288895833</v>
      </c>
      <c r="ABK78" s="420">
        <v>15887.377160980132</v>
      </c>
      <c r="ABL78" s="420">
        <v>16895.219226379239</v>
      </c>
      <c r="ABM78" s="420">
        <v>17901.225249317518</v>
      </c>
      <c r="ABN78" s="420">
        <v>18871.211827926214</v>
      </c>
      <c r="ABQ78" s="344"/>
      <c r="ABR78" s="344"/>
      <c r="ABS78" s="344"/>
      <c r="ABT78" s="344"/>
      <c r="ABU78" s="344"/>
      <c r="ABV78" s="344"/>
      <c r="ABW78" s="344"/>
      <c r="ABX78" s="344"/>
      <c r="ABY78" s="344"/>
      <c r="ABZ78" s="344"/>
      <c r="ACA78" s="344"/>
    </row>
    <row r="79" spans="4:755" hidden="1" outlineLevel="1" x14ac:dyDescent="0.25">
      <c r="D79" s="431" t="b">
        <v>0</v>
      </c>
      <c r="E79" s="416"/>
      <c r="F79" s="417">
        <v>509</v>
      </c>
      <c r="G79" s="417">
        <v>22013371</v>
      </c>
      <c r="H79" s="417" t="s">
        <v>1756</v>
      </c>
      <c r="I79" s="417" t="s">
        <v>1787</v>
      </c>
      <c r="J79" s="417">
        <v>11</v>
      </c>
      <c r="K79" s="417" t="s">
        <v>1797</v>
      </c>
      <c r="L79" s="417" t="s">
        <v>330</v>
      </c>
      <c r="M79" s="417" t="s">
        <v>318</v>
      </c>
      <c r="N79" s="417" t="s">
        <v>319</v>
      </c>
      <c r="O79" s="417" t="s">
        <v>325</v>
      </c>
      <c r="P79" s="417" t="s">
        <v>326</v>
      </c>
      <c r="Q79" s="417" t="s">
        <v>327</v>
      </c>
      <c r="R79" s="417" t="s">
        <v>296</v>
      </c>
      <c r="S79" s="418"/>
      <c r="T79" s="417">
        <v>0.57433674535164059</v>
      </c>
      <c r="U79" s="417">
        <v>1</v>
      </c>
      <c r="V79" s="418"/>
      <c r="W79" s="419">
        <v>1.7651351311158072</v>
      </c>
      <c r="X79" s="417">
        <v>5.1679359468684138E-3</v>
      </c>
      <c r="Y79" s="417">
        <v>4.0659390574111693E-6</v>
      </c>
      <c r="Z79" s="417">
        <v>5.1638700078110028E-3</v>
      </c>
      <c r="AA79" s="420">
        <v>14.212941987128927</v>
      </c>
      <c r="AB79" s="420">
        <v>0.32527512459289354</v>
      </c>
      <c r="AC79" s="420">
        <v>14.538217111721821</v>
      </c>
      <c r="AD79" s="420">
        <v>14.692869058112674</v>
      </c>
      <c r="AE79" s="420">
        <v>2.0677318317326265</v>
      </c>
      <c r="AF79" s="420">
        <v>4.5120359193396897</v>
      </c>
      <c r="AG79" s="418"/>
      <c r="AH79" s="419">
        <v>7.1689155358454535</v>
      </c>
      <c r="AI79" s="417">
        <v>2.1400800748787984E-2</v>
      </c>
      <c r="AJ79" s="417">
        <v>1.6837351027366908E-5</v>
      </c>
      <c r="AK79" s="417">
        <v>2.1383963397760618E-2</v>
      </c>
      <c r="AL79" s="420">
        <v>58.85683233069949</v>
      </c>
      <c r="AM79" s="420">
        <v>1.3469880821893527</v>
      </c>
      <c r="AN79" s="420">
        <v>60.203820412888845</v>
      </c>
      <c r="AO79" s="420">
        <v>60.844245434435102</v>
      </c>
      <c r="AP79" s="420">
        <v>8.5626287531003467</v>
      </c>
      <c r="AQ79" s="420">
        <v>18.684670760998067</v>
      </c>
      <c r="AR79" s="418"/>
      <c r="AS79" s="417">
        <v>5.1679359468684138E-3</v>
      </c>
      <c r="AT79" s="421">
        <v>4.0659390574111693E-6</v>
      </c>
      <c r="AU79" s="417">
        <v>5.1638700078110028E-3</v>
      </c>
      <c r="AV79" s="420">
        <v>14.212941987128927</v>
      </c>
      <c r="AW79" s="420">
        <v>0.32527512459289354</v>
      </c>
      <c r="AX79" s="420">
        <v>14.538217111721821</v>
      </c>
      <c r="AY79" s="420">
        <v>14.692869058112674</v>
      </c>
      <c r="AZ79" s="420">
        <v>2.0677318317326265</v>
      </c>
      <c r="BA79" s="420">
        <v>4.5120359193396897</v>
      </c>
      <c r="BB79" s="418"/>
      <c r="BC79" s="420">
        <v>35.810853920906808</v>
      </c>
      <c r="BD79" s="420">
        <v>148.29536536142237</v>
      </c>
      <c r="BE79" s="420">
        <v>35.810853920906808</v>
      </c>
      <c r="BF79" s="420">
        <v>112.48451144051556</v>
      </c>
      <c r="BG79" s="420"/>
      <c r="BH79" s="422">
        <v>0.14015271439480237</v>
      </c>
      <c r="BI79" s="420"/>
      <c r="BJ79" s="423">
        <v>2.0306987860226084</v>
      </c>
      <c r="BK79" s="423">
        <v>2.3362163535586804</v>
      </c>
      <c r="BL79" s="423">
        <v>2.6876988789287894</v>
      </c>
      <c r="BM79" s="423">
        <v>3.0920617659367942</v>
      </c>
      <c r="BN79" s="423">
        <v>3.5572608372626702</v>
      </c>
      <c r="BO79" s="423">
        <v>4.0924488649368653</v>
      </c>
      <c r="BP79" s="423">
        <v>4.7081556507424445</v>
      </c>
      <c r="BQ79" s="423">
        <v>5.4164951996193063</v>
      </c>
      <c r="BR79" s="423">
        <v>6.231404062198437</v>
      </c>
      <c r="BS79" s="423">
        <v>7.1689155358454535</v>
      </c>
      <c r="BT79" s="423">
        <v>8.2474751191073867</v>
      </c>
      <c r="BU79" s="423">
        <v>9.4883034261155519</v>
      </c>
      <c r="BV79" s="423">
        <v>10.915813701270036</v>
      </c>
      <c r="BW79" s="423">
        <v>12.558092148789537</v>
      </c>
      <c r="BX79" s="423">
        <v>14.44745052759014</v>
      </c>
      <c r="BY79" s="423">
        <v>16.621061883773788</v>
      </c>
      <c r="BZ79" s="423">
        <v>19.121691928736329</v>
      </c>
      <c r="CA79" s="423">
        <v>21.998540452728424</v>
      </c>
      <c r="CB79" s="423">
        <v>25.308209328645422</v>
      </c>
      <c r="CC79" s="423">
        <v>28</v>
      </c>
      <c r="CD79" s="423">
        <v>28</v>
      </c>
      <c r="CE79" s="423">
        <v>28</v>
      </c>
      <c r="CF79" s="423">
        <v>28</v>
      </c>
      <c r="CG79" s="423">
        <v>28</v>
      </c>
      <c r="CH79" s="423">
        <v>28</v>
      </c>
      <c r="CI79" s="423">
        <v>28</v>
      </c>
      <c r="CJ79" s="423">
        <v>28</v>
      </c>
      <c r="CK79" s="423">
        <v>28</v>
      </c>
      <c r="CL79" s="423">
        <v>28</v>
      </c>
      <c r="CM79" s="423">
        <v>28</v>
      </c>
      <c r="CN79" s="420"/>
      <c r="CO79" s="417">
        <v>5.1679359468684138E-3</v>
      </c>
      <c r="CP79" s="417">
        <v>5.1679359468684138E-3</v>
      </c>
      <c r="CQ79" s="417">
        <v>5.1679359468684138E-3</v>
      </c>
      <c r="CR79" s="417">
        <v>5.1679359468684138E-3</v>
      </c>
      <c r="CS79" s="417">
        <v>5.1679359468684138E-3</v>
      </c>
      <c r="CT79" s="417">
        <v>5.4425591098734771E-3</v>
      </c>
      <c r="CU79" s="417">
        <v>7.5348887623651545E-3</v>
      </c>
      <c r="CV79" s="417">
        <v>1.0560036277192318E-2</v>
      </c>
      <c r="CW79" s="417">
        <v>1.4961355269325681E-2</v>
      </c>
      <c r="CX79" s="417">
        <v>2.1400800748787984E-2</v>
      </c>
      <c r="CY79" s="417">
        <v>3.0869114868372762E-2</v>
      </c>
      <c r="CZ79" s="417">
        <v>4.4852312655006367E-2</v>
      </c>
      <c r="DA79" s="417">
        <v>6.558348019751592E-2</v>
      </c>
      <c r="DB79" s="417">
        <v>9.6423928305288342E-2</v>
      </c>
      <c r="DC79" s="417">
        <v>0.14244058807397325</v>
      </c>
      <c r="DD79" s="417">
        <v>0.21128126068003403</v>
      </c>
      <c r="DE79" s="417">
        <v>0.31450213417316053</v>
      </c>
      <c r="DF79" s="417">
        <v>0.46958227755346987</v>
      </c>
      <c r="DG79" s="417">
        <v>0.70298195641071926</v>
      </c>
      <c r="DH79" s="417">
        <v>0.94176007037367371</v>
      </c>
      <c r="DI79" s="417">
        <v>0.94176007037367371</v>
      </c>
      <c r="DJ79" s="417">
        <v>0.94176007037367371</v>
      </c>
      <c r="DK79" s="417">
        <v>0.94176007037367371</v>
      </c>
      <c r="DL79" s="417">
        <v>0.94176007037367371</v>
      </c>
      <c r="DM79" s="417">
        <v>0.94176007037367371</v>
      </c>
      <c r="DN79" s="417">
        <v>0.94176007037367371</v>
      </c>
      <c r="DO79" s="417">
        <v>0.94176007037367371</v>
      </c>
      <c r="DP79" s="417">
        <v>0.94176007037367371</v>
      </c>
      <c r="DQ79" s="417">
        <v>0.94176007037367371</v>
      </c>
      <c r="DR79" s="417">
        <v>0.94176007037367371</v>
      </c>
      <c r="DS79" s="424"/>
      <c r="DT79" s="425">
        <v>4.0659390574111693E-6</v>
      </c>
      <c r="DU79" s="425">
        <v>4.0659390574111693E-6</v>
      </c>
      <c r="DV79" s="425">
        <v>4.0659390574111693E-6</v>
      </c>
      <c r="DW79" s="425">
        <v>4.0659390574111693E-6</v>
      </c>
      <c r="DX79" s="425">
        <v>4.0659390574111693E-6</v>
      </c>
      <c r="DY79" s="425">
        <v>4.2820023089707601E-6</v>
      </c>
      <c r="DZ79" s="425">
        <v>5.9281691621417171E-6</v>
      </c>
      <c r="EA79" s="425">
        <v>8.3082422825176576E-6</v>
      </c>
      <c r="EB79" s="425">
        <v>1.1771035741690587E-5</v>
      </c>
      <c r="EC79" s="425">
        <v>1.6837351027366908E-5</v>
      </c>
      <c r="ED79" s="425">
        <v>2.4286667075872809E-5</v>
      </c>
      <c r="EE79" s="425">
        <v>3.5288125029822682E-5</v>
      </c>
      <c r="EF79" s="425">
        <v>5.1598633651335703E-5</v>
      </c>
      <c r="EG79" s="425">
        <v>7.5862746790245514E-5</v>
      </c>
      <c r="EH79" s="425">
        <v>1.1206693665805412E-4</v>
      </c>
      <c r="EI79" s="425">
        <v>1.6622820768871546E-4</v>
      </c>
      <c r="EJ79" s="425">
        <v>2.4743853718788765E-4</v>
      </c>
      <c r="EK79" s="425">
        <v>3.694498040614666E-4</v>
      </c>
      <c r="EL79" s="425">
        <v>5.5307995737789229E-4</v>
      </c>
      <c r="EM79" s="425">
        <v>7.4094166263088729E-4</v>
      </c>
      <c r="EN79" s="425">
        <v>7.4094166263088729E-4</v>
      </c>
      <c r="EO79" s="425">
        <v>7.4094166263088729E-4</v>
      </c>
      <c r="EP79" s="425">
        <v>7.4094166263088729E-4</v>
      </c>
      <c r="EQ79" s="425">
        <v>7.4094166263088729E-4</v>
      </c>
      <c r="ER79" s="425">
        <v>7.4094166263088729E-4</v>
      </c>
      <c r="ES79" s="425">
        <v>7.4094166263088729E-4</v>
      </c>
      <c r="ET79" s="425">
        <v>7.4094166263088729E-4</v>
      </c>
      <c r="EU79" s="425">
        <v>7.4094166263088729E-4</v>
      </c>
      <c r="EV79" s="425">
        <v>7.4094166263088729E-4</v>
      </c>
      <c r="EW79" s="425">
        <v>7.4094166263088729E-4</v>
      </c>
      <c r="EX79" s="420"/>
      <c r="EY79" s="420">
        <v>35.810853920906808</v>
      </c>
      <c r="EZ79" s="420">
        <v>35.810853920906808</v>
      </c>
      <c r="FA79" s="420">
        <v>35.810853920906808</v>
      </c>
      <c r="FB79" s="420">
        <v>35.810853920906808</v>
      </c>
      <c r="FC79" s="420">
        <v>35.810853920906808</v>
      </c>
      <c r="FD79" s="420">
        <v>37.71383609305061</v>
      </c>
      <c r="FE79" s="420">
        <v>52.212489387150548</v>
      </c>
      <c r="FF79" s="420">
        <v>73.175039398691581</v>
      </c>
      <c r="FG79" s="420">
        <v>103.67367427091939</v>
      </c>
      <c r="FH79" s="420">
        <v>148.29536536142237</v>
      </c>
      <c r="FI79" s="420">
        <v>213.90539174326506</v>
      </c>
      <c r="FJ79" s="420">
        <v>310.8009915402634</v>
      </c>
      <c r="FK79" s="420">
        <v>454.45618001536877</v>
      </c>
      <c r="FL79" s="420">
        <v>668.16292742813152</v>
      </c>
      <c r="FM79" s="420">
        <v>987.03218158423454</v>
      </c>
      <c r="FN79" s="420">
        <v>1464.0588506176352</v>
      </c>
      <c r="FO79" s="420">
        <v>2179.3207385848536</v>
      </c>
      <c r="FP79" s="420">
        <v>3253.9378425353771</v>
      </c>
      <c r="FQ79" s="420">
        <v>4871.2647387420375</v>
      </c>
      <c r="FR79" s="420">
        <v>6525.8611281997109</v>
      </c>
      <c r="FS79" s="420">
        <v>6525.8611281997109</v>
      </c>
      <c r="FT79" s="420">
        <v>6525.8611281997109</v>
      </c>
      <c r="FU79" s="420">
        <v>6525.8611281997109</v>
      </c>
      <c r="FV79" s="420">
        <v>6525.8611281997109</v>
      </c>
      <c r="FW79" s="420">
        <v>6525.8611281997109</v>
      </c>
      <c r="FX79" s="420">
        <v>6525.8611281997109</v>
      </c>
      <c r="FY79" s="420">
        <v>6525.8611281997109</v>
      </c>
      <c r="FZ79" s="420">
        <v>6525.8611281997109</v>
      </c>
      <c r="GA79" s="420">
        <v>6525.8611281997109</v>
      </c>
      <c r="GB79" s="420">
        <v>6525.8611281997109</v>
      </c>
      <c r="GC79" s="420"/>
      <c r="GD79" s="420">
        <v>35.810853920906808</v>
      </c>
      <c r="GE79" s="420">
        <v>35.810853920906808</v>
      </c>
      <c r="GF79" s="420">
        <v>35.810853920906808</v>
      </c>
      <c r="GG79" s="420">
        <v>35.810853920906808</v>
      </c>
      <c r="GH79" s="420">
        <v>35.810853920906808</v>
      </c>
      <c r="GI79" s="420">
        <v>35.810853920906808</v>
      </c>
      <c r="GJ79" s="420">
        <v>35.810853920906808</v>
      </c>
      <c r="GK79" s="420">
        <v>35.810853920906808</v>
      </c>
      <c r="GL79" s="420">
        <v>35.810853920906808</v>
      </c>
      <c r="GM79" s="420">
        <v>35.810853920906808</v>
      </c>
      <c r="GN79" s="420">
        <v>35.810853920906808</v>
      </c>
      <c r="GO79" s="420">
        <v>35.810853920906808</v>
      </c>
      <c r="GP79" s="420">
        <v>35.810853920906808</v>
      </c>
      <c r="GQ79" s="420">
        <v>35.810853920906808</v>
      </c>
      <c r="GR79" s="420">
        <v>35.810853920906808</v>
      </c>
      <c r="GS79" s="420">
        <v>35.810853920906808</v>
      </c>
      <c r="GT79" s="420">
        <v>35.810853920906808</v>
      </c>
      <c r="GU79" s="420">
        <v>42.863347669481875</v>
      </c>
      <c r="GV79" s="420">
        <v>56.817907125760435</v>
      </c>
      <c r="GW79" s="420">
        <v>75.973241835872585</v>
      </c>
      <c r="GX79" s="420">
        <v>102.38609678543993</v>
      </c>
      <c r="GY79" s="420">
        <v>138.95502187124853</v>
      </c>
      <c r="GZ79" s="420">
        <v>189.77215972075575</v>
      </c>
      <c r="HA79" s="420">
        <v>260.62396550173344</v>
      </c>
      <c r="HB79" s="420">
        <v>359.70442916743639</v>
      </c>
      <c r="HC79" s="420">
        <v>498.63164631830813</v>
      </c>
      <c r="HD79" s="420">
        <v>693.89760107724362</v>
      </c>
      <c r="HE79" s="420">
        <v>968.93684794151227</v>
      </c>
      <c r="HF79" s="420">
        <v>1357.0796620186898</v>
      </c>
      <c r="HG79" s="420">
        <v>1905.7695542481122</v>
      </c>
      <c r="HH79" s="420"/>
      <c r="HI79" s="420">
        <v>14.212941987128927</v>
      </c>
      <c r="HJ79" s="420">
        <v>14.212941987128927</v>
      </c>
      <c r="HK79" s="420">
        <v>14.212941987128927</v>
      </c>
      <c r="HL79" s="420">
        <v>14.212941987128927</v>
      </c>
      <c r="HM79" s="420">
        <v>14.212941987128927</v>
      </c>
      <c r="HN79" s="420">
        <v>14.968215102787028</v>
      </c>
      <c r="HO79" s="420">
        <v>20.722574343023762</v>
      </c>
      <c r="HP79" s="420">
        <v>29.042384528906567</v>
      </c>
      <c r="HQ79" s="420">
        <v>41.146964025474588</v>
      </c>
      <c r="HR79" s="420">
        <v>58.85683233069949</v>
      </c>
      <c r="HS79" s="420">
        <v>84.896744721470952</v>
      </c>
      <c r="HT79" s="420">
        <v>123.35356403565071</v>
      </c>
      <c r="HU79" s="420">
        <v>180.36876016742286</v>
      </c>
      <c r="HV79" s="420">
        <v>265.18666509491027</v>
      </c>
      <c r="HW79" s="420">
        <v>391.74243561100741</v>
      </c>
      <c r="HX79" s="420">
        <v>581.06917962720797</v>
      </c>
      <c r="HY79" s="420">
        <v>864.94891457391816</v>
      </c>
      <c r="HZ79" s="420">
        <v>1291.4528619681591</v>
      </c>
      <c r="IA79" s="420">
        <v>1933.352477117757</v>
      </c>
      <c r="IB79" s="420">
        <v>2590.0439524848261</v>
      </c>
      <c r="IC79" s="420">
        <v>2590.0439524848261</v>
      </c>
      <c r="ID79" s="420">
        <v>2590.0439524848261</v>
      </c>
      <c r="IE79" s="420">
        <v>2590.0439524848261</v>
      </c>
      <c r="IF79" s="420">
        <v>2590.0439524848261</v>
      </c>
      <c r="IG79" s="420">
        <v>2590.0439524848261</v>
      </c>
      <c r="IH79" s="420">
        <v>2590.0439524848261</v>
      </c>
      <c r="II79" s="420">
        <v>2590.0439524848261</v>
      </c>
      <c r="IJ79" s="420">
        <v>2590.0439524848261</v>
      </c>
      <c r="IK79" s="420">
        <v>2590.0439524848261</v>
      </c>
      <c r="IL79" s="420">
        <v>2590.0439524848261</v>
      </c>
      <c r="IM79" s="420"/>
      <c r="IN79" s="420">
        <v>14.212941987128927</v>
      </c>
      <c r="IO79" s="420">
        <v>14.212941987128927</v>
      </c>
      <c r="IP79" s="420">
        <v>14.212941987128927</v>
      </c>
      <c r="IQ79" s="420">
        <v>14.212941987128927</v>
      </c>
      <c r="IR79" s="420">
        <v>14.212941987128927</v>
      </c>
      <c r="IS79" s="420">
        <v>14.212941987128927</v>
      </c>
      <c r="IT79" s="420">
        <v>14.212941987128927</v>
      </c>
      <c r="IU79" s="420">
        <v>14.212941987128927</v>
      </c>
      <c r="IV79" s="420">
        <v>14.212941987128927</v>
      </c>
      <c r="IW79" s="420">
        <v>14.212941987128927</v>
      </c>
      <c r="IX79" s="420">
        <v>14.212941987128927</v>
      </c>
      <c r="IY79" s="420">
        <v>14.212941987128927</v>
      </c>
      <c r="IZ79" s="420">
        <v>14.212941987128927</v>
      </c>
      <c r="JA79" s="420">
        <v>14.212941987128927</v>
      </c>
      <c r="JB79" s="420">
        <v>14.212941987128927</v>
      </c>
      <c r="JC79" s="420">
        <v>14.212941987128927</v>
      </c>
      <c r="JD79" s="420">
        <v>14.212941987128927</v>
      </c>
      <c r="JE79" s="420">
        <v>17.012000751113533</v>
      </c>
      <c r="JF79" s="420">
        <v>22.550415010825947</v>
      </c>
      <c r="JG79" s="420">
        <v>30.152960919956481</v>
      </c>
      <c r="JH79" s="420">
        <v>40.635938397728552</v>
      </c>
      <c r="JI79" s="420">
        <v>55.14975066046334</v>
      </c>
      <c r="JJ79" s="420">
        <v>75.318525015919704</v>
      </c>
      <c r="JK79" s="420">
        <v>103.43884315947719</v>
      </c>
      <c r="JL79" s="420">
        <v>142.76281139683698</v>
      </c>
      <c r="JM79" s="420">
        <v>197.90152666343465</v>
      </c>
      <c r="JN79" s="420">
        <v>275.40047972330115</v>
      </c>
      <c r="JO79" s="420">
        <v>384.56059270187745</v>
      </c>
      <c r="JP79" s="420">
        <v>538.61029258851443</v>
      </c>
      <c r="JQ79" s="420">
        <v>756.37939757564641</v>
      </c>
      <c r="JR79" s="420"/>
      <c r="JS79" s="420">
        <v>0</v>
      </c>
      <c r="JT79" s="420">
        <v>0</v>
      </c>
      <c r="JU79" s="420">
        <v>0</v>
      </c>
      <c r="JV79" s="420">
        <v>0</v>
      </c>
      <c r="JW79" s="420">
        <v>0</v>
      </c>
      <c r="JX79" s="420">
        <v>0.75527311565810074</v>
      </c>
      <c r="JY79" s="420">
        <v>6.5096323558948352</v>
      </c>
      <c r="JZ79" s="420">
        <v>14.82944254177764</v>
      </c>
      <c r="KA79" s="420">
        <v>26.93402203834566</v>
      </c>
      <c r="KB79" s="420">
        <v>44.643890343570561</v>
      </c>
      <c r="KC79" s="420">
        <v>70.683802734342024</v>
      </c>
      <c r="KD79" s="420">
        <v>109.14062204852178</v>
      </c>
      <c r="KE79" s="420">
        <v>166.15581818029395</v>
      </c>
      <c r="KF79" s="420">
        <v>250.97372310778135</v>
      </c>
      <c r="KG79" s="420">
        <v>377.52949362387847</v>
      </c>
      <c r="KH79" s="420">
        <v>566.85623764007903</v>
      </c>
      <c r="KI79" s="420">
        <v>850.73597258678922</v>
      </c>
      <c r="KJ79" s="420">
        <v>1274.4408612170455</v>
      </c>
      <c r="KK79" s="420">
        <v>1910.8020621069311</v>
      </c>
      <c r="KL79" s="420">
        <v>2559.8909915648696</v>
      </c>
      <c r="KM79" s="420">
        <v>2549.4080140870974</v>
      </c>
      <c r="KN79" s="420">
        <v>2534.8942018243629</v>
      </c>
      <c r="KO79" s="420">
        <v>2514.7254274689067</v>
      </c>
      <c r="KP79" s="420">
        <v>2486.6051093253491</v>
      </c>
      <c r="KQ79" s="420">
        <v>2447.281141087989</v>
      </c>
      <c r="KR79" s="420">
        <v>2392.1424258213915</v>
      </c>
      <c r="KS79" s="420">
        <v>2314.6434727615251</v>
      </c>
      <c r="KT79" s="420">
        <v>2205.4833597829488</v>
      </c>
      <c r="KU79" s="420">
        <v>2051.4336598963118</v>
      </c>
      <c r="KV79" s="420">
        <v>1833.6645549091797</v>
      </c>
      <c r="KW79" s="420"/>
      <c r="KX79" s="420">
        <v>0.32527512459289354</v>
      </c>
      <c r="KY79" s="420">
        <v>0.32527512459289354</v>
      </c>
      <c r="KZ79" s="420">
        <v>0.32527512459289354</v>
      </c>
      <c r="LA79" s="420">
        <v>0.32527512459289354</v>
      </c>
      <c r="LB79" s="420">
        <v>0.32527512459289354</v>
      </c>
      <c r="LC79" s="420">
        <v>0.34256018471766081</v>
      </c>
      <c r="LD79" s="420">
        <v>0.47425353297133738</v>
      </c>
      <c r="LE79" s="420">
        <v>0.66465938260141266</v>
      </c>
      <c r="LF79" s="420">
        <v>0.94168285933524698</v>
      </c>
      <c r="LG79" s="420">
        <v>1.3469880821893527</v>
      </c>
      <c r="LH79" s="420">
        <v>1.9429333660698247</v>
      </c>
      <c r="LI79" s="420">
        <v>2.8230500023858145</v>
      </c>
      <c r="LJ79" s="420">
        <v>4.1278906921068561</v>
      </c>
      <c r="LK79" s="420">
        <v>6.0690197432196413</v>
      </c>
      <c r="LL79" s="420">
        <v>8.9653549326443294</v>
      </c>
      <c r="LM79" s="420">
        <v>13.298256615097237</v>
      </c>
      <c r="LN79" s="420">
        <v>19.795082975031011</v>
      </c>
      <c r="LO79" s="420">
        <v>29.555984324917329</v>
      </c>
      <c r="LP79" s="420">
        <v>44.246396590231384</v>
      </c>
      <c r="LQ79" s="420">
        <v>59.27533301047098</v>
      </c>
      <c r="LR79" s="420">
        <v>59.27533301047098</v>
      </c>
      <c r="LS79" s="420">
        <v>59.27533301047098</v>
      </c>
      <c r="LT79" s="420">
        <v>59.27533301047098</v>
      </c>
      <c r="LU79" s="420">
        <v>59.27533301047098</v>
      </c>
      <c r="LV79" s="420">
        <v>59.27533301047098</v>
      </c>
      <c r="LW79" s="420">
        <v>59.27533301047098</v>
      </c>
      <c r="LX79" s="420">
        <v>59.27533301047098</v>
      </c>
      <c r="LY79" s="420">
        <v>59.27533301047098</v>
      </c>
      <c r="LZ79" s="420">
        <v>59.27533301047098</v>
      </c>
      <c r="MA79" s="420">
        <v>59.27533301047098</v>
      </c>
      <c r="MB79" s="420"/>
      <c r="MC79" s="426">
        <v>0.32527512459289354</v>
      </c>
      <c r="MD79" s="426">
        <v>0.32527512459289354</v>
      </c>
      <c r="ME79" s="426">
        <v>0.32527512459289354</v>
      </c>
      <c r="MF79" s="426">
        <v>0.32527512459289354</v>
      </c>
      <c r="MG79" s="426">
        <v>0.32527512459289354</v>
      </c>
      <c r="MH79" s="426">
        <v>0.32527512459289354</v>
      </c>
      <c r="MI79" s="426">
        <v>0.32527512459289354</v>
      </c>
      <c r="MJ79" s="426">
        <v>0.32527512459289354</v>
      </c>
      <c r="MK79" s="426">
        <v>0.32527512459289354</v>
      </c>
      <c r="ML79" s="426">
        <v>0.32527512459289354</v>
      </c>
      <c r="MM79" s="426">
        <v>0.32527512459289354</v>
      </c>
      <c r="MN79" s="426">
        <v>0.32527512459289354</v>
      </c>
      <c r="MO79" s="426">
        <v>0.32527512459289354</v>
      </c>
      <c r="MP79" s="426">
        <v>0.32527512459289354</v>
      </c>
      <c r="MQ79" s="426">
        <v>0.32527512459289354</v>
      </c>
      <c r="MR79" s="426">
        <v>0.32527512459289354</v>
      </c>
      <c r="MS79" s="426">
        <v>0.32527512459289354</v>
      </c>
      <c r="MT79" s="426">
        <v>0.38933393725971721</v>
      </c>
      <c r="MU79" s="426">
        <v>0.51608520311350303</v>
      </c>
      <c r="MV79" s="426">
        <v>0.69007585684691541</v>
      </c>
      <c r="MW79" s="426">
        <v>0.92998760828266525</v>
      </c>
      <c r="MX79" s="426">
        <v>1.2621484020405087</v>
      </c>
      <c r="MY79" s="426">
        <v>1.7237277567791722</v>
      </c>
      <c r="MZ79" s="426">
        <v>2.3672848750746476</v>
      </c>
      <c r="NA79" s="426">
        <v>3.2672469434119193</v>
      </c>
      <c r="NB79" s="426">
        <v>4.5291427911876001</v>
      </c>
      <c r="NC79" s="426">
        <v>6.3027714765924499</v>
      </c>
      <c r="ND79" s="426">
        <v>8.800992420703496</v>
      </c>
      <c r="NE79" s="426">
        <v>12.326549294818753</v>
      </c>
      <c r="NF79" s="426">
        <v>17.310378316376674</v>
      </c>
      <c r="NG79" s="420"/>
      <c r="NH79" s="420">
        <v>0</v>
      </c>
      <c r="NI79" s="420">
        <v>0</v>
      </c>
      <c r="NJ79" s="420">
        <v>0</v>
      </c>
      <c r="NK79" s="420">
        <v>0</v>
      </c>
      <c r="NL79" s="420">
        <v>0</v>
      </c>
      <c r="NM79" s="420">
        <v>1.7285060124767271E-2</v>
      </c>
      <c r="NN79" s="420">
        <v>0.14897840837844384</v>
      </c>
      <c r="NO79" s="420">
        <v>0.33938425800851912</v>
      </c>
      <c r="NP79" s="420">
        <v>0.61640773474235344</v>
      </c>
      <c r="NQ79" s="420">
        <v>1.0217129575964592</v>
      </c>
      <c r="NR79" s="420">
        <v>1.6176582414769312</v>
      </c>
      <c r="NS79" s="420">
        <v>2.4977748777929207</v>
      </c>
      <c r="NT79" s="420">
        <v>3.8026155675139623</v>
      </c>
      <c r="NU79" s="420">
        <v>5.7437446186267476</v>
      </c>
      <c r="NV79" s="420">
        <v>8.6400798080514356</v>
      </c>
      <c r="NW79" s="420">
        <v>12.972981490504344</v>
      </c>
      <c r="NX79" s="420">
        <v>19.469807850438119</v>
      </c>
      <c r="NY79" s="420">
        <v>29.166650387657612</v>
      </c>
      <c r="NZ79" s="420">
        <v>43.730311387117879</v>
      </c>
      <c r="OA79" s="420">
        <v>58.585257153624063</v>
      </c>
      <c r="OB79" s="420">
        <v>58.345345402188315</v>
      </c>
      <c r="OC79" s="420">
        <v>58.013184608430471</v>
      </c>
      <c r="OD79" s="420">
        <v>57.551605253691811</v>
      </c>
      <c r="OE79" s="420">
        <v>56.908048135396335</v>
      </c>
      <c r="OF79" s="420">
        <v>56.008086067059061</v>
      </c>
      <c r="OG79" s="420">
        <v>54.746190219283378</v>
      </c>
      <c r="OH79" s="420">
        <v>52.972561533878533</v>
      </c>
      <c r="OI79" s="420">
        <v>50.474340589767486</v>
      </c>
      <c r="OJ79" s="420">
        <v>46.948783715652226</v>
      </c>
      <c r="OK79" s="420">
        <v>41.964954694094303</v>
      </c>
      <c r="OL79" s="420"/>
      <c r="OM79" s="420">
        <v>0</v>
      </c>
      <c r="ON79" s="420">
        <v>0</v>
      </c>
      <c r="OO79" s="420">
        <v>0</v>
      </c>
      <c r="OP79" s="420">
        <v>0</v>
      </c>
      <c r="OQ79" s="420">
        <v>0</v>
      </c>
      <c r="OR79" s="420">
        <v>0.77255817578286801</v>
      </c>
      <c r="OS79" s="420">
        <v>6.6586107642732788</v>
      </c>
      <c r="OT79" s="420">
        <v>15.168826799786158</v>
      </c>
      <c r="OU79" s="420">
        <v>27.550429773088013</v>
      </c>
      <c r="OV79" s="420">
        <v>45.665603301167017</v>
      </c>
      <c r="OW79" s="420">
        <v>72.301460975818955</v>
      </c>
      <c r="OX79" s="420">
        <v>111.6383969263147</v>
      </c>
      <c r="OY79" s="420">
        <v>169.9584337478079</v>
      </c>
      <c r="OZ79" s="420">
        <v>256.71746772640807</v>
      </c>
      <c r="PA79" s="420">
        <v>386.1695734319299</v>
      </c>
      <c r="PB79" s="420">
        <v>579.8292191305834</v>
      </c>
      <c r="PC79" s="420">
        <v>870.2057804372273</v>
      </c>
      <c r="PD79" s="420">
        <v>1303.6075116047032</v>
      </c>
      <c r="PE79" s="420">
        <v>1954.5323734940489</v>
      </c>
      <c r="PF79" s="420">
        <v>2618.4762487184935</v>
      </c>
      <c r="PG79" s="420">
        <v>2607.7533594892857</v>
      </c>
      <c r="PH79" s="420">
        <v>2592.9073864327934</v>
      </c>
      <c r="PI79" s="420">
        <v>2572.2770327225985</v>
      </c>
      <c r="PJ79" s="420">
        <v>2543.5131574607453</v>
      </c>
      <c r="PK79" s="420">
        <v>2503.2892271550481</v>
      </c>
      <c r="PL79" s="420">
        <v>2446.8886160406751</v>
      </c>
      <c r="PM79" s="420">
        <v>2367.6160342954036</v>
      </c>
      <c r="PN79" s="420">
        <v>2255.9577003727163</v>
      </c>
      <c r="PO79" s="420">
        <v>2098.3824436119639</v>
      </c>
      <c r="PP79" s="420">
        <v>1875.6295096032741</v>
      </c>
      <c r="PQ79" s="420"/>
      <c r="PR79" s="420">
        <v>14.692869058112674</v>
      </c>
      <c r="PS79" s="420">
        <v>14.692869058112674</v>
      </c>
      <c r="PT79" s="420">
        <v>14.692869058112674</v>
      </c>
      <c r="PU79" s="420">
        <v>14.692869058112674</v>
      </c>
      <c r="PV79" s="420">
        <v>14.692869058112674</v>
      </c>
      <c r="PW79" s="420">
        <v>15.473645409801627</v>
      </c>
      <c r="PX79" s="420">
        <v>21.422311555537309</v>
      </c>
      <c r="PY79" s="420">
        <v>30.023055986931524</v>
      </c>
      <c r="PZ79" s="420">
        <v>42.536369677204029</v>
      </c>
      <c r="QA79" s="420">
        <v>60.844245434435102</v>
      </c>
      <c r="QB79" s="420">
        <v>87.76344508984846</v>
      </c>
      <c r="QC79" s="420">
        <v>127.5188321931263</v>
      </c>
      <c r="QD79" s="420">
        <v>186.45925507287683</v>
      </c>
      <c r="QE79" s="420">
        <v>274.14119819285736</v>
      </c>
      <c r="QF79" s="420">
        <v>404.97036547050362</v>
      </c>
      <c r="QG79" s="420">
        <v>600.69008778752811</v>
      </c>
      <c r="QH79" s="420">
        <v>894.15556295804242</v>
      </c>
      <c r="QI79" s="420">
        <v>1335.0612289001597</v>
      </c>
      <c r="QJ79" s="420">
        <v>1998.6358077865632</v>
      </c>
      <c r="QK79" s="420">
        <v>2677.5017222386805</v>
      </c>
      <c r="QL79" s="420">
        <v>2677.5017222386805</v>
      </c>
      <c r="QM79" s="420">
        <v>2677.5017222386805</v>
      </c>
      <c r="QN79" s="420">
        <v>2677.5017222386805</v>
      </c>
      <c r="QO79" s="420">
        <v>2677.5017222386805</v>
      </c>
      <c r="QP79" s="420">
        <v>2677.5017222386805</v>
      </c>
      <c r="QQ79" s="420">
        <v>2677.5017222386805</v>
      </c>
      <c r="QR79" s="420">
        <v>2677.5017222386805</v>
      </c>
      <c r="QS79" s="420">
        <v>2677.5017222386805</v>
      </c>
      <c r="QT79" s="420">
        <v>2677.5017222386805</v>
      </c>
      <c r="QU79" s="420">
        <v>2677.5017222386805</v>
      </c>
      <c r="QV79" s="424"/>
      <c r="QW79" s="420">
        <v>14.692869058112674</v>
      </c>
      <c r="QX79" s="420">
        <v>14.692869058112674</v>
      </c>
      <c r="QY79" s="420">
        <v>14.692869058112674</v>
      </c>
      <c r="QZ79" s="420">
        <v>14.692869058112674</v>
      </c>
      <c r="RA79" s="420">
        <v>14.692869058112674</v>
      </c>
      <c r="RB79" s="420">
        <v>14.692869058112674</v>
      </c>
      <c r="RC79" s="420">
        <v>14.692869058112674</v>
      </c>
      <c r="RD79" s="420">
        <v>14.692869058112674</v>
      </c>
      <c r="RE79" s="420">
        <v>14.692869058112674</v>
      </c>
      <c r="RF79" s="420">
        <v>14.692869058112674</v>
      </c>
      <c r="RG79" s="420">
        <v>14.692869058112674</v>
      </c>
      <c r="RH79" s="420">
        <v>14.692869058112674</v>
      </c>
      <c r="RI79" s="420">
        <v>14.692869058112674</v>
      </c>
      <c r="RJ79" s="420">
        <v>14.692869058112674</v>
      </c>
      <c r="RK79" s="420">
        <v>14.692869058112674</v>
      </c>
      <c r="RL79" s="420">
        <v>14.692869058112674</v>
      </c>
      <c r="RM79" s="420">
        <v>14.692869058112674</v>
      </c>
      <c r="RN79" s="420">
        <v>17.586443375268967</v>
      </c>
      <c r="RO79" s="420">
        <v>23.311872746698956</v>
      </c>
      <c r="RP79" s="420">
        <v>31.171133106186968</v>
      </c>
      <c r="RQ79" s="420">
        <v>42.008088295304923</v>
      </c>
      <c r="RR79" s="420">
        <v>57.011987087230509</v>
      </c>
      <c r="RS79" s="420">
        <v>77.861798543275356</v>
      </c>
      <c r="RT79" s="420">
        <v>106.93165281622744</v>
      </c>
      <c r="RU79" s="420">
        <v>147.58346977855248</v>
      </c>
      <c r="RV79" s="420">
        <v>204.58404884081392</v>
      </c>
      <c r="RW79" s="420">
        <v>284.69990173605657</v>
      </c>
      <c r="RX79" s="420">
        <v>397.54601394952084</v>
      </c>
      <c r="RY79" s="420">
        <v>556.79749551650741</v>
      </c>
      <c r="RZ79" s="420">
        <v>781.91998932362276</v>
      </c>
      <c r="SA79" s="420"/>
      <c r="SB79" s="420">
        <v>0</v>
      </c>
      <c r="SC79" s="420">
        <v>0</v>
      </c>
      <c r="SD79" s="420">
        <v>0</v>
      </c>
      <c r="SE79" s="420">
        <v>0</v>
      </c>
      <c r="SF79" s="420">
        <v>0</v>
      </c>
      <c r="SG79" s="420">
        <v>0.78077635168895299</v>
      </c>
      <c r="SH79" s="420">
        <v>6.7294424974246354</v>
      </c>
      <c r="SI79" s="420">
        <v>15.330186928818851</v>
      </c>
      <c r="SJ79" s="420">
        <v>27.843500619091355</v>
      </c>
      <c r="SK79" s="420">
        <v>46.151376376322432</v>
      </c>
      <c r="SL79" s="420">
        <v>73.070576031735783</v>
      </c>
      <c r="SM79" s="420">
        <v>112.82596313501362</v>
      </c>
      <c r="SN79" s="420">
        <v>171.76638601476415</v>
      </c>
      <c r="SO79" s="420">
        <v>259.44832913474471</v>
      </c>
      <c r="SP79" s="420">
        <v>390.27749641239097</v>
      </c>
      <c r="SQ79" s="420">
        <v>585.99721872941541</v>
      </c>
      <c r="SR79" s="420">
        <v>879.46269389992972</v>
      </c>
      <c r="SS79" s="420">
        <v>1317.4747855248906</v>
      </c>
      <c r="ST79" s="420">
        <v>1975.3239350398642</v>
      </c>
      <c r="SU79" s="420">
        <v>2646.3305891324935</v>
      </c>
      <c r="SV79" s="420">
        <v>2635.4936339433757</v>
      </c>
      <c r="SW79" s="420">
        <v>2620.4897351514501</v>
      </c>
      <c r="SX79" s="420">
        <v>2599.6399236954053</v>
      </c>
      <c r="SY79" s="420">
        <v>2570.5700694224529</v>
      </c>
      <c r="SZ79" s="420">
        <v>2529.9182524601279</v>
      </c>
      <c r="TA79" s="420">
        <v>2472.9176733978666</v>
      </c>
      <c r="TB79" s="420">
        <v>2392.8018205026237</v>
      </c>
      <c r="TC79" s="420">
        <v>2279.9557082891597</v>
      </c>
      <c r="TD79" s="420">
        <v>2120.7042267221732</v>
      </c>
      <c r="TE79" s="420">
        <v>1895.5817329150577</v>
      </c>
      <c r="TF79" s="420"/>
      <c r="TG79" s="420">
        <v>2.0677318317326265</v>
      </c>
      <c r="TH79" s="420">
        <v>2.0677318317326265</v>
      </c>
      <c r="TI79" s="420">
        <v>2.0677318317326265</v>
      </c>
      <c r="TJ79" s="420">
        <v>2.0677318317326265</v>
      </c>
      <c r="TK79" s="420">
        <v>2.0677318317326265</v>
      </c>
      <c r="TL79" s="420">
        <v>2.177610719883468</v>
      </c>
      <c r="TM79" s="420">
        <v>3.0147682755139202</v>
      </c>
      <c r="TN79" s="420">
        <v>4.2251535969274716</v>
      </c>
      <c r="TO79" s="420">
        <v>5.9861559536146229</v>
      </c>
      <c r="TP79" s="420">
        <v>8.5626287531003467</v>
      </c>
      <c r="TQ79" s="420">
        <v>12.350975725506702</v>
      </c>
      <c r="TR79" s="420">
        <v>17.945763174518348</v>
      </c>
      <c r="TS79" s="420">
        <v>26.240466413362633</v>
      </c>
      <c r="TT79" s="420">
        <v>38.579972342413768</v>
      </c>
      <c r="TU79" s="420">
        <v>56.991599957763285</v>
      </c>
      <c r="TV79" s="420">
        <v>84.535294680158501</v>
      </c>
      <c r="TW79" s="420">
        <v>125.83477826805341</v>
      </c>
      <c r="TX79" s="420">
        <v>187.88356374718393</v>
      </c>
      <c r="TY79" s="420">
        <v>281.26861155950257</v>
      </c>
      <c r="TZ79" s="420">
        <v>376.8056135731332</v>
      </c>
      <c r="UA79" s="420">
        <v>376.8056135731332</v>
      </c>
      <c r="UB79" s="420">
        <v>376.8056135731332</v>
      </c>
      <c r="UC79" s="420">
        <v>376.8056135731332</v>
      </c>
      <c r="UD79" s="420">
        <v>376.8056135731332</v>
      </c>
      <c r="UE79" s="420">
        <v>376.8056135731332</v>
      </c>
      <c r="UF79" s="420">
        <v>376.8056135731332</v>
      </c>
      <c r="UG79" s="420">
        <v>376.8056135731332</v>
      </c>
      <c r="UH79" s="420">
        <v>376.8056135731332</v>
      </c>
      <c r="UI79" s="420">
        <v>376.8056135731332</v>
      </c>
      <c r="UJ79" s="420">
        <v>376.8056135731332</v>
      </c>
      <c r="UK79" s="420"/>
      <c r="UL79" s="420">
        <v>2.0677318317326265</v>
      </c>
      <c r="UM79" s="420">
        <v>2.0677318317326265</v>
      </c>
      <c r="UN79" s="420">
        <v>2.0677318317326265</v>
      </c>
      <c r="UO79" s="420">
        <v>2.0677318317326265</v>
      </c>
      <c r="UP79" s="420">
        <v>2.0677318317326265</v>
      </c>
      <c r="UQ79" s="420">
        <v>2.0677318317326265</v>
      </c>
      <c r="UR79" s="420">
        <v>2.0677318317326265</v>
      </c>
      <c r="US79" s="420">
        <v>2.0677318317326265</v>
      </c>
      <c r="UT79" s="420">
        <v>2.0677318317326265</v>
      </c>
      <c r="UU79" s="420">
        <v>2.0677318317326265</v>
      </c>
      <c r="UV79" s="420">
        <v>2.0677318317326265</v>
      </c>
      <c r="UW79" s="420">
        <v>2.0677318317326265</v>
      </c>
      <c r="UX79" s="420">
        <v>2.0677318317326265</v>
      </c>
      <c r="UY79" s="420">
        <v>2.0677318317326265</v>
      </c>
      <c r="UZ79" s="420">
        <v>2.0677318317326265</v>
      </c>
      <c r="VA79" s="420">
        <v>2.0677318317326265</v>
      </c>
      <c r="VB79" s="420">
        <v>2.0677318317326265</v>
      </c>
      <c r="VC79" s="420">
        <v>2.4749454058415221</v>
      </c>
      <c r="VD79" s="420">
        <v>3.2806867838405323</v>
      </c>
      <c r="VE79" s="420">
        <v>4.3867228313213236</v>
      </c>
      <c r="VF79" s="420">
        <v>5.9118107576461503</v>
      </c>
      <c r="VG79" s="420">
        <v>8.0233138963084603</v>
      </c>
      <c r="VH79" s="420">
        <v>10.957514062577776</v>
      </c>
      <c r="VI79" s="420">
        <v>15.048523298845536</v>
      </c>
      <c r="VJ79" s="420">
        <v>20.769465588490164</v>
      </c>
      <c r="VK79" s="420">
        <v>28.79117403005235</v>
      </c>
      <c r="VL79" s="420">
        <v>40.065901831865403</v>
      </c>
      <c r="VM79" s="420">
        <v>55.946768760453153</v>
      </c>
      <c r="VN79" s="420">
        <v>78.358277117619295</v>
      </c>
      <c r="VO79" s="420">
        <v>110.03983261524904</v>
      </c>
      <c r="VP79" s="420"/>
      <c r="VQ79" s="420">
        <v>0</v>
      </c>
      <c r="VR79" s="420">
        <v>0</v>
      </c>
      <c r="VS79" s="420">
        <v>0</v>
      </c>
      <c r="VT79" s="420">
        <v>0</v>
      </c>
      <c r="VU79" s="420">
        <v>0</v>
      </c>
      <c r="VV79" s="420">
        <v>0.10987888815084146</v>
      </c>
      <c r="VW79" s="420">
        <v>0.9470364437812937</v>
      </c>
      <c r="VX79" s="420">
        <v>2.1574217651948451</v>
      </c>
      <c r="VY79" s="420">
        <v>3.9184241218819964</v>
      </c>
      <c r="VZ79" s="420">
        <v>6.4948969213677206</v>
      </c>
      <c r="WA79" s="420">
        <v>10.283243893774076</v>
      </c>
      <c r="WB79" s="420">
        <v>15.878031342785722</v>
      </c>
      <c r="WC79" s="420">
        <v>24.172734581630007</v>
      </c>
      <c r="WD79" s="420">
        <v>36.512240510681139</v>
      </c>
      <c r="WE79" s="420">
        <v>54.923868126030655</v>
      </c>
      <c r="WF79" s="420">
        <v>82.467562848425871</v>
      </c>
      <c r="WG79" s="420">
        <v>123.76704643632078</v>
      </c>
      <c r="WH79" s="420">
        <v>185.40861834134242</v>
      </c>
      <c r="WI79" s="420">
        <v>277.98792477566207</v>
      </c>
      <c r="WJ79" s="420">
        <v>372.41889074181188</v>
      </c>
      <c r="WK79" s="420">
        <v>370.89380281548705</v>
      </c>
      <c r="WL79" s="420">
        <v>368.78229967682472</v>
      </c>
      <c r="WM79" s="420">
        <v>365.84809951055541</v>
      </c>
      <c r="WN79" s="420">
        <v>361.75709027428769</v>
      </c>
      <c r="WO79" s="420">
        <v>356.03614798464304</v>
      </c>
      <c r="WP79" s="420">
        <v>348.01443954308087</v>
      </c>
      <c r="WQ79" s="420">
        <v>336.7397117412678</v>
      </c>
      <c r="WR79" s="420">
        <v>320.85884481268005</v>
      </c>
      <c r="WS79" s="420">
        <v>298.44733645551389</v>
      </c>
      <c r="WT79" s="420">
        <v>266.76578095788415</v>
      </c>
      <c r="WU79" s="420"/>
      <c r="WV79" s="420">
        <v>4.5120359193396897</v>
      </c>
      <c r="WW79" s="420">
        <v>4.5120359193396897</v>
      </c>
      <c r="WX79" s="420">
        <v>4.5120359193396897</v>
      </c>
      <c r="WY79" s="420">
        <v>4.5120359193396897</v>
      </c>
      <c r="WZ79" s="420">
        <v>4.5120359193396897</v>
      </c>
      <c r="XA79" s="420">
        <v>4.7518046758608268</v>
      </c>
      <c r="XB79" s="420">
        <v>6.5785816801042101</v>
      </c>
      <c r="XC79" s="420">
        <v>9.2197859033246061</v>
      </c>
      <c r="XD79" s="420">
        <v>13.062501755290901</v>
      </c>
      <c r="XE79" s="420">
        <v>18.684670760998067</v>
      </c>
      <c r="XF79" s="420">
        <v>26.951292840369099</v>
      </c>
      <c r="XG79" s="420">
        <v>39.159782134582194</v>
      </c>
      <c r="XH79" s="420">
        <v>57.259807669599525</v>
      </c>
      <c r="XI79" s="420">
        <v>84.186072054730445</v>
      </c>
      <c r="XJ79" s="420">
        <v>124.36242561231579</v>
      </c>
      <c r="XK79" s="420">
        <v>184.46603190764336</v>
      </c>
      <c r="XL79" s="420">
        <v>274.58639980980831</v>
      </c>
      <c r="XM79" s="420">
        <v>409.9842035949568</v>
      </c>
      <c r="XN79" s="420">
        <v>613.76144568798304</v>
      </c>
      <c r="XO79" s="420">
        <v>822.23450689259948</v>
      </c>
      <c r="XP79" s="420">
        <v>822.23450689259948</v>
      </c>
      <c r="XQ79" s="420">
        <v>822.23450689259948</v>
      </c>
      <c r="XR79" s="420">
        <v>822.23450689259948</v>
      </c>
      <c r="XS79" s="420">
        <v>822.23450689259948</v>
      </c>
      <c r="XT79" s="420">
        <v>822.23450689259948</v>
      </c>
      <c r="XU79" s="420">
        <v>822.23450689259948</v>
      </c>
      <c r="XV79" s="420">
        <v>822.23450689259948</v>
      </c>
      <c r="XW79" s="420">
        <v>822.23450689259948</v>
      </c>
      <c r="XX79" s="420">
        <v>822.23450689259948</v>
      </c>
      <c r="XY79" s="420">
        <v>822.23450689259948</v>
      </c>
      <c r="XZ79" s="420"/>
      <c r="YA79" s="420">
        <v>4.5120359193396897</v>
      </c>
      <c r="YB79" s="420">
        <v>4.5120359193396897</v>
      </c>
      <c r="YC79" s="420">
        <v>4.5120359193396897</v>
      </c>
      <c r="YD79" s="420">
        <v>4.5120359193396897</v>
      </c>
      <c r="YE79" s="420">
        <v>4.5120359193396897</v>
      </c>
      <c r="YF79" s="420">
        <v>4.5120359193396897</v>
      </c>
      <c r="YG79" s="420">
        <v>4.5120359193396897</v>
      </c>
      <c r="YH79" s="420">
        <v>4.5120359193396897</v>
      </c>
      <c r="YI79" s="420">
        <v>4.5120359193396897</v>
      </c>
      <c r="YJ79" s="420">
        <v>4.5120359193396897</v>
      </c>
      <c r="YK79" s="420">
        <v>4.5120359193396897</v>
      </c>
      <c r="YL79" s="420">
        <v>4.5120359193396897</v>
      </c>
      <c r="YM79" s="420">
        <v>4.5120359193396897</v>
      </c>
      <c r="YN79" s="420">
        <v>4.5120359193396897</v>
      </c>
      <c r="YO79" s="420">
        <v>4.5120359193396897</v>
      </c>
      <c r="YP79" s="420">
        <v>4.5120359193396897</v>
      </c>
      <c r="YQ79" s="420">
        <v>4.5120359193396897</v>
      </c>
      <c r="YR79" s="420">
        <v>5.4006241999981341</v>
      </c>
      <c r="YS79" s="420">
        <v>7.1588473812814861</v>
      </c>
      <c r="YT79" s="420">
        <v>9.5723491215608973</v>
      </c>
      <c r="YU79" s="420">
        <v>12.900271726477634</v>
      </c>
      <c r="YV79" s="420">
        <v>17.507821825205706</v>
      </c>
      <c r="YW79" s="420">
        <v>23.910594342203726</v>
      </c>
      <c r="YX79" s="420">
        <v>32.837661352108626</v>
      </c>
      <c r="YY79" s="420">
        <v>45.321435460144819</v>
      </c>
      <c r="YZ79" s="420">
        <v>62.825753992819585</v>
      </c>
      <c r="ZA79" s="420">
        <v>87.4285463094281</v>
      </c>
      <c r="ZB79" s="420">
        <v>122.08248010895731</v>
      </c>
      <c r="ZC79" s="420">
        <v>170.9870475012298</v>
      </c>
      <c r="ZD79" s="420">
        <v>240.11995641721708</v>
      </c>
      <c r="ZE79" s="420"/>
      <c r="ZF79" s="420">
        <v>0</v>
      </c>
      <c r="ZG79" s="420">
        <v>0</v>
      </c>
      <c r="ZH79" s="420">
        <v>0</v>
      </c>
      <c r="ZI79" s="420">
        <v>0</v>
      </c>
      <c r="ZJ79" s="420">
        <v>0</v>
      </c>
      <c r="ZK79" s="420">
        <v>0.23976875652113705</v>
      </c>
      <c r="ZL79" s="420">
        <v>2.0665457607645203</v>
      </c>
      <c r="ZM79" s="420">
        <v>4.7077499839849164</v>
      </c>
      <c r="ZN79" s="420">
        <v>8.5504658359512113</v>
      </c>
      <c r="ZO79" s="420">
        <v>14.172634841658377</v>
      </c>
      <c r="ZP79" s="420">
        <v>22.439256921029411</v>
      </c>
      <c r="ZQ79" s="420">
        <v>34.647746215242506</v>
      </c>
      <c r="ZR79" s="420">
        <v>52.747771750259837</v>
      </c>
      <c r="ZS79" s="420">
        <v>79.67403613539075</v>
      </c>
      <c r="ZT79" s="420">
        <v>119.85038969297609</v>
      </c>
      <c r="ZU79" s="420">
        <v>179.95399598830366</v>
      </c>
      <c r="ZV79" s="420">
        <v>270.07436389046865</v>
      </c>
      <c r="ZW79" s="420">
        <v>404.58357939495863</v>
      </c>
      <c r="ZX79" s="420">
        <v>606.60259830670157</v>
      </c>
      <c r="ZY79" s="420">
        <v>812.66215777103855</v>
      </c>
      <c r="ZZ79" s="420">
        <v>809.33423516612186</v>
      </c>
      <c r="AAA79" s="420">
        <v>804.72668506739376</v>
      </c>
      <c r="AAB79" s="420">
        <v>798.32391255039579</v>
      </c>
      <c r="AAC79" s="420">
        <v>789.39684554049086</v>
      </c>
      <c r="AAD79" s="420">
        <v>776.91307143245467</v>
      </c>
      <c r="AAE79" s="420">
        <v>759.40875289977987</v>
      </c>
      <c r="AAF79" s="420">
        <v>734.80596058317133</v>
      </c>
      <c r="AAG79" s="420">
        <v>700.15202678364221</v>
      </c>
      <c r="AAH79" s="420">
        <v>651.24745939136972</v>
      </c>
      <c r="AAI79" s="420">
        <v>582.11455047538243</v>
      </c>
      <c r="AAJ79" s="420"/>
      <c r="AAK79" s="420">
        <v>0</v>
      </c>
      <c r="AAL79" s="420">
        <v>0</v>
      </c>
      <c r="AAM79" s="420">
        <v>0</v>
      </c>
      <c r="AAN79" s="420">
        <v>0</v>
      </c>
      <c r="AAO79" s="420">
        <v>0</v>
      </c>
      <c r="AAP79" s="420">
        <v>1.9029821721437994</v>
      </c>
      <c r="AAQ79" s="420">
        <v>16.401635466243729</v>
      </c>
      <c r="AAR79" s="420">
        <v>37.364185477784773</v>
      </c>
      <c r="AAS79" s="420">
        <v>67.862820350012584</v>
      </c>
      <c r="AAT79" s="420">
        <v>112.48451144051555</v>
      </c>
      <c r="AAU79" s="420">
        <v>178.09453782235823</v>
      </c>
      <c r="AAV79" s="420">
        <v>274.99013761935657</v>
      </c>
      <c r="AAW79" s="420">
        <v>418.64532609446189</v>
      </c>
      <c r="AAX79" s="420">
        <v>632.35207350722476</v>
      </c>
      <c r="AAY79" s="420">
        <v>951.22132766332766</v>
      </c>
      <c r="AAZ79" s="420">
        <v>1428.2479966967285</v>
      </c>
      <c r="ABA79" s="420">
        <v>2143.5098846639467</v>
      </c>
      <c r="ABB79" s="420">
        <v>3211.0744948658948</v>
      </c>
      <c r="ABC79" s="420">
        <v>4814.4468316162765</v>
      </c>
      <c r="ABD79" s="420">
        <v>6449.8878863638374</v>
      </c>
      <c r="ABE79" s="420">
        <v>6423.4750314142702</v>
      </c>
      <c r="ABF79" s="420">
        <v>6386.9061063284626</v>
      </c>
      <c r="ABG79" s="420">
        <v>6336.0889684789545</v>
      </c>
      <c r="ABH79" s="420">
        <v>6265.2371626979766</v>
      </c>
      <c r="ABI79" s="420">
        <v>6166.1566990322735</v>
      </c>
      <c r="ABJ79" s="420">
        <v>6027.2294818814025</v>
      </c>
      <c r="ABK79" s="420">
        <v>5831.963527122467</v>
      </c>
      <c r="ABL79" s="420">
        <v>5556.9242802581985</v>
      </c>
      <c r="ABM79" s="420">
        <v>5168.7814661810207</v>
      </c>
      <c r="ABN79" s="420">
        <v>4620.0915739515985</v>
      </c>
      <c r="ABQ79" s="344"/>
      <c r="ABR79" s="344"/>
      <c r="ABS79" s="344"/>
      <c r="ABT79" s="344"/>
      <c r="ABU79" s="344"/>
      <c r="ABV79" s="344"/>
      <c r="ABW79" s="344"/>
      <c r="ABX79" s="344"/>
      <c r="ABY79" s="344"/>
      <c r="ABZ79" s="344"/>
      <c r="ACA79" s="344"/>
    </row>
    <row r="80" spans="4:755" hidden="1" outlineLevel="1" x14ac:dyDescent="0.25">
      <c r="D80" s="431" t="b">
        <v>1</v>
      </c>
      <c r="E80" s="416"/>
      <c r="F80" s="417">
        <v>510</v>
      </c>
      <c r="G80" s="417">
        <v>22013853</v>
      </c>
      <c r="H80" s="417" t="s">
        <v>1756</v>
      </c>
      <c r="I80" s="417" t="s">
        <v>1798</v>
      </c>
      <c r="J80" s="417">
        <v>11</v>
      </c>
      <c r="K80" s="417" t="s">
        <v>1799</v>
      </c>
      <c r="L80" s="417" t="s">
        <v>1781</v>
      </c>
      <c r="M80" s="417" t="s">
        <v>253</v>
      </c>
      <c r="N80" s="417" t="s">
        <v>310</v>
      </c>
      <c r="O80" s="417" t="s">
        <v>1782</v>
      </c>
      <c r="P80" s="417" t="s">
        <v>1783</v>
      </c>
      <c r="Q80" s="417" t="s">
        <v>1784</v>
      </c>
      <c r="R80" s="417" t="s">
        <v>298</v>
      </c>
      <c r="S80" s="418"/>
      <c r="T80" s="417">
        <v>0.57433674535164059</v>
      </c>
      <c r="U80" s="417">
        <v>2190</v>
      </c>
      <c r="V80" s="418"/>
      <c r="W80" s="419">
        <v>2.5292214798551407</v>
      </c>
      <c r="X80" s="417">
        <v>9.0442265753142178E-4</v>
      </c>
      <c r="Y80" s="417">
        <v>6.5051036340670564E-4</v>
      </c>
      <c r="Z80" s="417">
        <v>2.5391229412471614E-4</v>
      </c>
      <c r="AA80" s="420">
        <v>2.6660526581482542</v>
      </c>
      <c r="AB80" s="420">
        <v>52.040829072536454</v>
      </c>
      <c r="AC80" s="420">
        <v>54.706881730684707</v>
      </c>
      <c r="AD80" s="420">
        <v>6.2604069260557722</v>
      </c>
      <c r="AE80" s="420">
        <v>0.36836460891238892</v>
      </c>
      <c r="AF80" s="420">
        <v>538.49378635390133</v>
      </c>
      <c r="AG80" s="418"/>
      <c r="AH80" s="419">
        <v>4.7392390687670138</v>
      </c>
      <c r="AI80" s="417">
        <v>1.3393667777924845E-3</v>
      </c>
      <c r="AJ80" s="417">
        <v>9.6334602201889909E-4</v>
      </c>
      <c r="AK80" s="417">
        <v>3.7602075577358545E-4</v>
      </c>
      <c r="AL80" s="420">
        <v>3.9481787949845302</v>
      </c>
      <c r="AM80" s="420">
        <v>77.067681761511921</v>
      </c>
      <c r="AN80" s="420">
        <v>81.015860556496449</v>
      </c>
      <c r="AO80" s="420">
        <v>9.2710868999096814</v>
      </c>
      <c r="AP80" s="420">
        <v>0.54551410801496214</v>
      </c>
      <c r="AQ80" s="420">
        <v>797.45977335274893</v>
      </c>
      <c r="AR80" s="418"/>
      <c r="AS80" s="417">
        <v>5.1679359468684138E-3</v>
      </c>
      <c r="AT80" s="421">
        <v>4.0659390574111693E-6</v>
      </c>
      <c r="AU80" s="417">
        <v>5.1638700078110028E-3</v>
      </c>
      <c r="AV80" s="420">
        <v>14.212941987128927</v>
      </c>
      <c r="AW80" s="420">
        <v>0.32527512459289354</v>
      </c>
      <c r="AX80" s="420">
        <v>14.538217111721821</v>
      </c>
      <c r="AY80" s="420">
        <v>14.692869058112674</v>
      </c>
      <c r="AZ80" s="420">
        <v>2.0677318317326265</v>
      </c>
      <c r="BA80" s="420">
        <v>3.3657925242624716</v>
      </c>
      <c r="BB80" s="418"/>
      <c r="BC80" s="420">
        <v>599.82943961955425</v>
      </c>
      <c r="BD80" s="420">
        <v>888.29223491717005</v>
      </c>
      <c r="BE80" s="420">
        <v>34.664610525829595</v>
      </c>
      <c r="BF80" s="420">
        <v>853.62762439134042</v>
      </c>
      <c r="BG80" s="420"/>
      <c r="BH80" s="422">
        <v>6.2796504889159097E-2</v>
      </c>
      <c r="BI80" s="420"/>
      <c r="BJ80" s="423">
        <v>2.6931406616829761</v>
      </c>
      <c r="BK80" s="423">
        <v>2.867683467572649</v>
      </c>
      <c r="BL80" s="423">
        <v>3.0535384160181445</v>
      </c>
      <c r="BM80" s="423">
        <v>3.2514386484889783</v>
      </c>
      <c r="BN80" s="423">
        <v>3.4621648214511977</v>
      </c>
      <c r="BO80" s="423">
        <v>3.6865481858206546</v>
      </c>
      <c r="BP80" s="423">
        <v>3.9254738659960511</v>
      </c>
      <c r="BQ80" s="423">
        <v>4.1798843514065558</v>
      </c>
      <c r="BR80" s="423">
        <v>4.4507832143470907</v>
      </c>
      <c r="BS80" s="423">
        <v>4.7392390687670138</v>
      </c>
      <c r="BT80" s="423">
        <v>5.0463897856284303</v>
      </c>
      <c r="BU80" s="423">
        <v>5.3734469814624353</v>
      </c>
      <c r="BV80" s="423">
        <v>5.7217007978292882</v>
      </c>
      <c r="BW80" s="423">
        <v>6.0925249905360372</v>
      </c>
      <c r="BX80" s="423">
        <v>6.4873823486870146</v>
      </c>
      <c r="BY80" s="423">
        <v>6.9078304649437285</v>
      </c>
      <c r="BZ80" s="423">
        <v>7.3555278797560613</v>
      </c>
      <c r="CA80" s="423">
        <v>7.8322406238019102</v>
      </c>
      <c r="CB80" s="423">
        <v>8.3398491844432154</v>
      </c>
      <c r="CC80" s="423">
        <v>8.8803559236789464</v>
      </c>
      <c r="CD80" s="423">
        <v>9.4558929768565871</v>
      </c>
      <c r="CE80" s="423">
        <v>10.068730663300197</v>
      </c>
      <c r="CF80" s="423">
        <v>10.721286442032365</v>
      </c>
      <c r="CG80" s="423">
        <v>11.416134447917742</v>
      </c>
      <c r="CH80" s="423">
        <v>12.156015645845265</v>
      </c>
      <c r="CI80" s="423">
        <v>12.94384864300431</v>
      </c>
      <c r="CJ80" s="423">
        <v>13.782741201905926</v>
      </c>
      <c r="CK80" s="423">
        <v>14.676002499564445</v>
      </c>
      <c r="CL80" s="423">
        <v>15.627156181198391</v>
      </c>
      <c r="CM80" s="423">
        <v>16.639954259943377</v>
      </c>
      <c r="CN80" s="420"/>
      <c r="CO80" s="417">
        <v>9.0442265753142178E-4</v>
      </c>
      <c r="CP80" s="417">
        <v>9.0442265753142178E-4</v>
      </c>
      <c r="CQ80" s="417">
        <v>9.0442265753142178E-4</v>
      </c>
      <c r="CR80" s="417">
        <v>9.0442265753142178E-4</v>
      </c>
      <c r="CS80" s="417">
        <v>9.0442265753142178E-4</v>
      </c>
      <c r="CT80" s="417">
        <v>9.0442265753142178E-4</v>
      </c>
      <c r="CU80" s="417">
        <v>9.0442265753142178E-4</v>
      </c>
      <c r="CV80" s="417">
        <v>9.995441467355226E-4</v>
      </c>
      <c r="CW80" s="417">
        <v>1.1555603498591286E-3</v>
      </c>
      <c r="CX80" s="417">
        <v>1.3393667777924845E-3</v>
      </c>
      <c r="CY80" s="417">
        <v>1.5562071166529052E-3</v>
      </c>
      <c r="CZ80" s="417">
        <v>1.8123488139899363E-3</v>
      </c>
      <c r="DA80" s="417">
        <v>2.1152872269033585E-3</v>
      </c>
      <c r="DB80" s="417">
        <v>2.4739910343752423E-3</v>
      </c>
      <c r="DC80" s="417">
        <v>2.8991973282870339E-3</v>
      </c>
      <c r="DD80" s="417">
        <v>3.4037665233468176E-3</v>
      </c>
      <c r="DE80" s="417">
        <v>4.0031093071793474E-3</v>
      </c>
      <c r="DF80" s="417">
        <v>4.7157003614501794E-3</v>
      </c>
      <c r="DG80" s="417">
        <v>5.5636966115775836E-3</v>
      </c>
      <c r="DH80" s="417">
        <v>6.5736814130949069E-3</v>
      </c>
      <c r="DI80" s="417">
        <v>7.7775604858995994E-3</v>
      </c>
      <c r="DJ80" s="417">
        <v>9.2136407189460662E-3</v>
      </c>
      <c r="DK80" s="417">
        <v>1.0927929375047664E-2</v>
      </c>
      <c r="DL80" s="417">
        <v>1.2975698954806516E-2</v>
      </c>
      <c r="DM80" s="417">
        <v>1.5423372303594262E-2</v>
      </c>
      <c r="DN80" s="417">
        <v>1.8350793795822065E-2</v>
      </c>
      <c r="DO80" s="417">
        <v>2.1853966004581907E-2</v>
      </c>
      <c r="DP80" s="417">
        <v>2.6048347642624238E-2</v>
      </c>
      <c r="DQ80" s="417">
        <v>3.107282832253112E-2</v>
      </c>
      <c r="DR80" s="417">
        <v>3.7094519529865339E-2</v>
      </c>
      <c r="DS80" s="424"/>
      <c r="DT80" s="425">
        <v>6.5051036340670564E-4</v>
      </c>
      <c r="DU80" s="425">
        <v>6.5051036340670564E-4</v>
      </c>
      <c r="DV80" s="425">
        <v>6.5051036340670564E-4</v>
      </c>
      <c r="DW80" s="425">
        <v>6.5051036340670564E-4</v>
      </c>
      <c r="DX80" s="425">
        <v>6.5051036340670564E-4</v>
      </c>
      <c r="DY80" s="425">
        <v>6.5051036340670564E-4</v>
      </c>
      <c r="DZ80" s="425">
        <v>6.5051036340670564E-4</v>
      </c>
      <c r="EA80" s="425">
        <v>7.1892695380796603E-4</v>
      </c>
      <c r="EB80" s="425">
        <v>8.3114236122410043E-4</v>
      </c>
      <c r="EC80" s="425">
        <v>9.6334602201889909E-4</v>
      </c>
      <c r="ED80" s="425">
        <v>1.119309482751224E-3</v>
      </c>
      <c r="EE80" s="425">
        <v>1.3035406353332608E-3</v>
      </c>
      <c r="EF80" s="425">
        <v>1.5214305515501327E-3</v>
      </c>
      <c r="EG80" s="425">
        <v>1.7794299970646788E-3</v>
      </c>
      <c r="EH80" s="425">
        <v>2.0852616770563694E-3</v>
      </c>
      <c r="EI80" s="425">
        <v>2.4481755069000969E-3</v>
      </c>
      <c r="EJ80" s="425">
        <v>2.8792556980800038E-3</v>
      </c>
      <c r="EK80" s="425">
        <v>3.3917902545884796E-3</v>
      </c>
      <c r="EL80" s="425">
        <v>4.0017156520166615E-3</v>
      </c>
      <c r="EM80" s="425">
        <v>4.7281520971888214E-3</v>
      </c>
      <c r="EN80" s="425">
        <v>5.5940479331969941E-3</v>
      </c>
      <c r="EO80" s="425">
        <v>6.626955574885289E-3</v>
      </c>
      <c r="EP80" s="425">
        <v>7.8599659681768946E-3</v>
      </c>
      <c r="EQ80" s="425">
        <v>9.3328341260114234E-3</v>
      </c>
      <c r="ER80" s="425">
        <v>1.1093335000643162E-2</v>
      </c>
      <c r="ES80" s="425">
        <v>1.3198897043893459E-2</v>
      </c>
      <c r="ET80" s="425">
        <v>1.5718570570004177E-2</v>
      </c>
      <c r="EU80" s="425">
        <v>1.8735399815610013E-2</v>
      </c>
      <c r="EV80" s="425">
        <v>2.2349281805184806E-2</v>
      </c>
      <c r="EW80" s="425">
        <v>2.6680412281612376E-2</v>
      </c>
      <c r="EX80" s="420"/>
      <c r="EY80" s="420">
        <v>599.82943961955425</v>
      </c>
      <c r="EZ80" s="420">
        <v>599.82943961955425</v>
      </c>
      <c r="FA80" s="420">
        <v>599.82943961955425</v>
      </c>
      <c r="FB80" s="420">
        <v>599.82943961955425</v>
      </c>
      <c r="FC80" s="420">
        <v>599.82943961955425</v>
      </c>
      <c r="FD80" s="420">
        <v>599.82943961955425</v>
      </c>
      <c r="FE80" s="420">
        <v>599.82943961955425</v>
      </c>
      <c r="FF80" s="420">
        <v>662.91572907719217</v>
      </c>
      <c r="FG80" s="420">
        <v>766.38849251573072</v>
      </c>
      <c r="FH80" s="420">
        <v>888.29223491717005</v>
      </c>
      <c r="FI80" s="420">
        <v>1032.1046636112651</v>
      </c>
      <c r="FJ80" s="420">
        <v>1201.9824629979255</v>
      </c>
      <c r="FK80" s="420">
        <v>1402.8966892658395</v>
      </c>
      <c r="FL80" s="420">
        <v>1640.7955322830278</v>
      </c>
      <c r="FM80" s="420">
        <v>1922.800025288514</v>
      </c>
      <c r="FN80" s="420">
        <v>2257.4394275654145</v>
      </c>
      <c r="FO80" s="420">
        <v>2654.9343854510744</v>
      </c>
      <c r="FP80" s="420">
        <v>3127.5376414639622</v>
      </c>
      <c r="FQ80" s="420">
        <v>3689.944068677707</v>
      </c>
      <c r="FR80" s="420">
        <v>4359.7842285560055</v>
      </c>
      <c r="FS80" s="420">
        <v>5158.2185707264462</v>
      </c>
      <c r="FT80" s="420">
        <v>6110.6529157351597</v>
      </c>
      <c r="FU80" s="420">
        <v>7247.6001111340847</v>
      </c>
      <c r="FV80" s="420">
        <v>8605.7178774993481</v>
      </c>
      <c r="FW80" s="420">
        <v>10229.059045424552</v>
      </c>
      <c r="FX80" s="420">
        <v>12170.577845944266</v>
      </c>
      <c r="FY80" s="420">
        <v>14493.944919262191</v>
      </c>
      <c r="FZ80" s="420">
        <v>17275.734568765842</v>
      </c>
      <c r="GA80" s="420">
        <v>20608.060893754107</v>
      </c>
      <c r="GB80" s="420">
        <v>24601.755249351121</v>
      </c>
      <c r="GC80" s="420"/>
      <c r="GD80" s="420">
        <v>34.664610525829595</v>
      </c>
      <c r="GE80" s="420">
        <v>34.664610525829595</v>
      </c>
      <c r="GF80" s="420">
        <v>34.664610525829595</v>
      </c>
      <c r="GG80" s="420">
        <v>34.664610525829595</v>
      </c>
      <c r="GH80" s="420">
        <v>34.664610525829595</v>
      </c>
      <c r="GI80" s="420">
        <v>34.664610525829595</v>
      </c>
      <c r="GJ80" s="420">
        <v>34.664610525829595</v>
      </c>
      <c r="GK80" s="420">
        <v>34.664610525829595</v>
      </c>
      <c r="GL80" s="420">
        <v>34.664610525829595</v>
      </c>
      <c r="GM80" s="420">
        <v>34.664610525829595</v>
      </c>
      <c r="GN80" s="420">
        <v>34.664610525829595</v>
      </c>
      <c r="GO80" s="420">
        <v>34.664610525829595</v>
      </c>
      <c r="GP80" s="420">
        <v>34.664610525829595</v>
      </c>
      <c r="GQ80" s="420">
        <v>34.664610525829595</v>
      </c>
      <c r="GR80" s="420">
        <v>34.664610525829595</v>
      </c>
      <c r="GS80" s="420">
        <v>34.664610525829595</v>
      </c>
      <c r="GT80" s="420">
        <v>34.664610525829595</v>
      </c>
      <c r="GU80" s="420">
        <v>41.49136616729384</v>
      </c>
      <c r="GV80" s="420">
        <v>54.999264350336652</v>
      </c>
      <c r="GW80" s="420">
        <v>73.541469981191057</v>
      </c>
      <c r="GX80" s="420">
        <v>99.108895201605833</v>
      </c>
      <c r="GY80" s="420">
        <v>134.5073123476356</v>
      </c>
      <c r="GZ80" s="420">
        <v>183.69788165048439</v>
      </c>
      <c r="HA80" s="420">
        <v>252.28184387249223</v>
      </c>
      <c r="HB80" s="420">
        <v>348.19091354382584</v>
      </c>
      <c r="HC80" s="420">
        <v>482.67131115201488</v>
      </c>
      <c r="HD80" s="420">
        <v>671.68714097898931</v>
      </c>
      <c r="HE80" s="420">
        <v>937.922858030719</v>
      </c>
      <c r="HF80" s="420">
        <v>1313.6418930501482</v>
      </c>
      <c r="HG80" s="420">
        <v>1844.769172382858</v>
      </c>
      <c r="HH80" s="420"/>
      <c r="HI80" s="420">
        <v>2.6660526581482542</v>
      </c>
      <c r="HJ80" s="420">
        <v>2.6660526581482542</v>
      </c>
      <c r="HK80" s="420">
        <v>2.6660526581482542</v>
      </c>
      <c r="HL80" s="420">
        <v>2.6660526581482542</v>
      </c>
      <c r="HM80" s="420">
        <v>2.6660526581482542</v>
      </c>
      <c r="HN80" s="420">
        <v>2.6660526581482542</v>
      </c>
      <c r="HO80" s="420">
        <v>2.6660526581482542</v>
      </c>
      <c r="HP80" s="420">
        <v>2.946451315819878</v>
      </c>
      <c r="HQ80" s="420">
        <v>3.4063551114492316</v>
      </c>
      <c r="HR80" s="420">
        <v>3.9481787949845302</v>
      </c>
      <c r="HS80" s="420">
        <v>4.5873796785520762</v>
      </c>
      <c r="HT80" s="420">
        <v>5.3424329131889721</v>
      </c>
      <c r="HU80" s="420">
        <v>6.2354332756605224</v>
      </c>
      <c r="HV80" s="420">
        <v>7.2928185937247036</v>
      </c>
      <c r="HW80" s="420">
        <v>8.5462396139798464</v>
      </c>
      <c r="HX80" s="420">
        <v>10.033606203601277</v>
      </c>
      <c r="HY80" s="420">
        <v>11.800345911715208</v>
      </c>
      <c r="HZ80" s="420">
        <v>13.900918313999828</v>
      </c>
      <c r="IA80" s="420">
        <v>16.400637486142937</v>
      </c>
      <c r="IB80" s="420">
        <v>19.377865712737922</v>
      </c>
      <c r="IC80" s="420">
        <v>22.926654517853073</v>
      </c>
      <c r="ID80" s="420">
        <v>27.159924760195139</v>
      </c>
      <c r="IE80" s="420">
        <v>32.213296422629725</v>
      </c>
      <c r="IF80" s="420">
        <v>38.249701510371068</v>
      </c>
      <c r="IG80" s="420">
        <v>45.464940960061099</v>
      </c>
      <c r="IH80" s="420">
        <v>54.094379625581389</v>
      </c>
      <c r="II80" s="420">
        <v>64.421013419351397</v>
      </c>
      <c r="IJ80" s="420">
        <v>76.785190966509418</v>
      </c>
      <c r="IK80" s="420">
        <v>91.596330383386416</v>
      </c>
      <c r="IL80" s="420">
        <v>109.34704208457309</v>
      </c>
      <c r="IM80" s="420"/>
      <c r="IN80" s="420">
        <v>14.212941987128927</v>
      </c>
      <c r="IO80" s="420">
        <v>14.212941987128927</v>
      </c>
      <c r="IP80" s="420">
        <v>14.212941987128927</v>
      </c>
      <c r="IQ80" s="420">
        <v>14.212941987128927</v>
      </c>
      <c r="IR80" s="420">
        <v>14.212941987128927</v>
      </c>
      <c r="IS80" s="420">
        <v>14.212941987128927</v>
      </c>
      <c r="IT80" s="420">
        <v>14.212941987128927</v>
      </c>
      <c r="IU80" s="420">
        <v>14.212941987128927</v>
      </c>
      <c r="IV80" s="420">
        <v>14.212941987128927</v>
      </c>
      <c r="IW80" s="420">
        <v>14.212941987128927</v>
      </c>
      <c r="IX80" s="420">
        <v>14.212941987128927</v>
      </c>
      <c r="IY80" s="420">
        <v>14.212941987128927</v>
      </c>
      <c r="IZ80" s="420">
        <v>14.212941987128927</v>
      </c>
      <c r="JA80" s="420">
        <v>14.212941987128927</v>
      </c>
      <c r="JB80" s="420">
        <v>14.212941987128927</v>
      </c>
      <c r="JC80" s="420">
        <v>14.212941987128927</v>
      </c>
      <c r="JD80" s="420">
        <v>14.212941987128927</v>
      </c>
      <c r="JE80" s="420">
        <v>17.012000751113533</v>
      </c>
      <c r="JF80" s="420">
        <v>22.550415010825947</v>
      </c>
      <c r="JG80" s="420">
        <v>30.152960919956481</v>
      </c>
      <c r="JH80" s="420">
        <v>40.635938397728552</v>
      </c>
      <c r="JI80" s="420">
        <v>55.14975066046334</v>
      </c>
      <c r="JJ80" s="420">
        <v>75.318525015919704</v>
      </c>
      <c r="JK80" s="420">
        <v>103.43884315947719</v>
      </c>
      <c r="JL80" s="420">
        <v>142.76281139683698</v>
      </c>
      <c r="JM80" s="420">
        <v>197.90152666343465</v>
      </c>
      <c r="JN80" s="420">
        <v>275.40047972330115</v>
      </c>
      <c r="JO80" s="420">
        <v>384.56059270187745</v>
      </c>
      <c r="JP80" s="420">
        <v>538.61029258851443</v>
      </c>
      <c r="JQ80" s="420">
        <v>756.37939757564641</v>
      </c>
      <c r="JR80" s="420"/>
      <c r="JS80" s="420">
        <v>-11.546889328980672</v>
      </c>
      <c r="JT80" s="420">
        <v>-11.546889328980672</v>
      </c>
      <c r="JU80" s="420">
        <v>-11.546889328980672</v>
      </c>
      <c r="JV80" s="420">
        <v>-11.546889328980672</v>
      </c>
      <c r="JW80" s="420">
        <v>-11.546889328980672</v>
      </c>
      <c r="JX80" s="420">
        <v>-11.546889328980672</v>
      </c>
      <c r="JY80" s="420">
        <v>-11.546889328980672</v>
      </c>
      <c r="JZ80" s="420">
        <v>-11.266490671309048</v>
      </c>
      <c r="KA80" s="420">
        <v>-10.806586875679695</v>
      </c>
      <c r="KB80" s="420">
        <v>-10.264763192144397</v>
      </c>
      <c r="KC80" s="420">
        <v>-9.6255623085768498</v>
      </c>
      <c r="KD80" s="420">
        <v>-8.8705090739399548</v>
      </c>
      <c r="KE80" s="420">
        <v>-7.9775087114684045</v>
      </c>
      <c r="KF80" s="420">
        <v>-6.9201233934042232</v>
      </c>
      <c r="KG80" s="420">
        <v>-5.6667023731490804</v>
      </c>
      <c r="KH80" s="420">
        <v>-4.1793357835276499</v>
      </c>
      <c r="KI80" s="420">
        <v>-2.4125960754137186</v>
      </c>
      <c r="KJ80" s="420">
        <v>-3.1110824371137049</v>
      </c>
      <c r="KK80" s="420">
        <v>-6.1497775246830102</v>
      </c>
      <c r="KL80" s="420">
        <v>-10.775095207218559</v>
      </c>
      <c r="KM80" s="420">
        <v>-17.709283879875478</v>
      </c>
      <c r="KN80" s="420">
        <v>-27.989825900268201</v>
      </c>
      <c r="KO80" s="420">
        <v>-43.105228593289979</v>
      </c>
      <c r="KP80" s="420">
        <v>-65.189141649106119</v>
      </c>
      <c r="KQ80" s="420">
        <v>-97.297870436775881</v>
      </c>
      <c r="KR80" s="420">
        <v>-143.80714703785327</v>
      </c>
      <c r="KS80" s="420">
        <v>-210.97946630394975</v>
      </c>
      <c r="KT80" s="420">
        <v>-307.77540173536806</v>
      </c>
      <c r="KU80" s="420">
        <v>-447.013962205128</v>
      </c>
      <c r="KV80" s="420">
        <v>-647.0323554910733</v>
      </c>
      <c r="KW80" s="420"/>
      <c r="KX80" s="420">
        <v>52.040829072536454</v>
      </c>
      <c r="KY80" s="420">
        <v>52.040829072536454</v>
      </c>
      <c r="KZ80" s="420">
        <v>52.040829072536454</v>
      </c>
      <c r="LA80" s="420">
        <v>52.040829072536454</v>
      </c>
      <c r="LB80" s="420">
        <v>52.040829072536454</v>
      </c>
      <c r="LC80" s="420">
        <v>52.040829072536454</v>
      </c>
      <c r="LD80" s="420">
        <v>52.040829072536454</v>
      </c>
      <c r="LE80" s="420">
        <v>57.514156304637282</v>
      </c>
      <c r="LF80" s="420">
        <v>66.491388897928033</v>
      </c>
      <c r="LG80" s="420">
        <v>77.067681761511921</v>
      </c>
      <c r="LH80" s="420">
        <v>89.544758620097923</v>
      </c>
      <c r="LI80" s="420">
        <v>104.28325082666086</v>
      </c>
      <c r="LJ80" s="420">
        <v>121.71444412401061</v>
      </c>
      <c r="LK80" s="420">
        <v>142.35439976517429</v>
      </c>
      <c r="LL80" s="420">
        <v>166.82093416450957</v>
      </c>
      <c r="LM80" s="420">
        <v>195.85404055200775</v>
      </c>
      <c r="LN80" s="420">
        <v>230.34045584640032</v>
      </c>
      <c r="LO80" s="420">
        <v>271.34322036707835</v>
      </c>
      <c r="LP80" s="420">
        <v>320.13725216133292</v>
      </c>
      <c r="LQ80" s="420">
        <v>378.2521677751057</v>
      </c>
      <c r="LR80" s="420">
        <v>447.52383465575952</v>
      </c>
      <c r="LS80" s="420">
        <v>530.15644599082316</v>
      </c>
      <c r="LT80" s="420">
        <v>628.79727745415153</v>
      </c>
      <c r="LU80" s="420">
        <v>746.62673008091383</v>
      </c>
      <c r="LV80" s="420">
        <v>887.46680005145299</v>
      </c>
      <c r="LW80" s="420">
        <v>1055.9117635114767</v>
      </c>
      <c r="LX80" s="420">
        <v>1257.4856456003342</v>
      </c>
      <c r="LY80" s="420">
        <v>1498.8319852488012</v>
      </c>
      <c r="LZ80" s="420">
        <v>1787.9425444147846</v>
      </c>
      <c r="MA80" s="420">
        <v>2134.4329825289901</v>
      </c>
      <c r="MB80" s="420"/>
      <c r="MC80" s="426">
        <v>0.32527512459289354</v>
      </c>
      <c r="MD80" s="426">
        <v>0.32527512459289354</v>
      </c>
      <c r="ME80" s="426">
        <v>0.32527512459289354</v>
      </c>
      <c r="MF80" s="426">
        <v>0.32527512459289354</v>
      </c>
      <c r="MG80" s="426">
        <v>0.32527512459289354</v>
      </c>
      <c r="MH80" s="426">
        <v>0.32527512459289354</v>
      </c>
      <c r="MI80" s="426">
        <v>0.32527512459289354</v>
      </c>
      <c r="MJ80" s="426">
        <v>0.32527512459289354</v>
      </c>
      <c r="MK80" s="426">
        <v>0.32527512459289354</v>
      </c>
      <c r="ML80" s="426">
        <v>0.32527512459289354</v>
      </c>
      <c r="MM80" s="426">
        <v>0.32527512459289354</v>
      </c>
      <c r="MN80" s="426">
        <v>0.32527512459289354</v>
      </c>
      <c r="MO80" s="426">
        <v>0.32527512459289354</v>
      </c>
      <c r="MP80" s="426">
        <v>0.32527512459289354</v>
      </c>
      <c r="MQ80" s="426">
        <v>0.32527512459289354</v>
      </c>
      <c r="MR80" s="426">
        <v>0.32527512459289354</v>
      </c>
      <c r="MS80" s="426">
        <v>0.32527512459289354</v>
      </c>
      <c r="MT80" s="426">
        <v>0.38933393725971721</v>
      </c>
      <c r="MU80" s="426">
        <v>0.51608520311350303</v>
      </c>
      <c r="MV80" s="426">
        <v>0.69007585684691541</v>
      </c>
      <c r="MW80" s="426">
        <v>0.92998760828266525</v>
      </c>
      <c r="MX80" s="426">
        <v>1.2621484020405087</v>
      </c>
      <c r="MY80" s="426">
        <v>1.7237277567791722</v>
      </c>
      <c r="MZ80" s="426">
        <v>2.3672848750746476</v>
      </c>
      <c r="NA80" s="426">
        <v>3.2672469434119193</v>
      </c>
      <c r="NB80" s="426">
        <v>4.5291427911876001</v>
      </c>
      <c r="NC80" s="426">
        <v>6.3027714765924499</v>
      </c>
      <c r="ND80" s="426">
        <v>8.800992420703496</v>
      </c>
      <c r="NE80" s="426">
        <v>12.326549294818753</v>
      </c>
      <c r="NF80" s="426">
        <v>17.310378316376674</v>
      </c>
      <c r="NG80" s="420"/>
      <c r="NH80" s="420">
        <v>51.715553947943562</v>
      </c>
      <c r="NI80" s="420">
        <v>51.715553947943562</v>
      </c>
      <c r="NJ80" s="420">
        <v>51.715553947943562</v>
      </c>
      <c r="NK80" s="420">
        <v>51.715553947943562</v>
      </c>
      <c r="NL80" s="420">
        <v>51.715553947943562</v>
      </c>
      <c r="NM80" s="420">
        <v>51.715553947943562</v>
      </c>
      <c r="NN80" s="420">
        <v>51.715553947943562</v>
      </c>
      <c r="NO80" s="420">
        <v>57.18888118004439</v>
      </c>
      <c r="NP80" s="420">
        <v>66.166113773335141</v>
      </c>
      <c r="NQ80" s="420">
        <v>76.742406636919029</v>
      </c>
      <c r="NR80" s="420">
        <v>89.219483495505031</v>
      </c>
      <c r="NS80" s="420">
        <v>103.95797570206797</v>
      </c>
      <c r="NT80" s="420">
        <v>121.38916899941772</v>
      </c>
      <c r="NU80" s="420">
        <v>142.02912464058139</v>
      </c>
      <c r="NV80" s="420">
        <v>166.49565903991666</v>
      </c>
      <c r="NW80" s="420">
        <v>195.52876542741484</v>
      </c>
      <c r="NX80" s="420">
        <v>230.01518072180741</v>
      </c>
      <c r="NY80" s="420">
        <v>270.95388642981862</v>
      </c>
      <c r="NZ80" s="420">
        <v>319.62116695821942</v>
      </c>
      <c r="OA80" s="420">
        <v>377.56209191825877</v>
      </c>
      <c r="OB80" s="420">
        <v>446.59384704747686</v>
      </c>
      <c r="OC80" s="420">
        <v>528.89429758878271</v>
      </c>
      <c r="OD80" s="420">
        <v>627.0735496973723</v>
      </c>
      <c r="OE80" s="420">
        <v>744.25944520583914</v>
      </c>
      <c r="OF80" s="420">
        <v>884.19955310804107</v>
      </c>
      <c r="OG80" s="420">
        <v>1051.3826207202892</v>
      </c>
      <c r="OH80" s="420">
        <v>1251.1828741237418</v>
      </c>
      <c r="OI80" s="420">
        <v>1490.0309928280976</v>
      </c>
      <c r="OJ80" s="420">
        <v>1775.6159951199659</v>
      </c>
      <c r="OK80" s="420">
        <v>2117.1226042126136</v>
      </c>
      <c r="OL80" s="420"/>
      <c r="OM80" s="420">
        <v>40.168664618962893</v>
      </c>
      <c r="ON80" s="420">
        <v>40.168664618962893</v>
      </c>
      <c r="OO80" s="420">
        <v>40.168664618962893</v>
      </c>
      <c r="OP80" s="420">
        <v>40.168664618962893</v>
      </c>
      <c r="OQ80" s="420">
        <v>40.168664618962893</v>
      </c>
      <c r="OR80" s="420">
        <v>40.168664618962893</v>
      </c>
      <c r="OS80" s="420">
        <v>40.168664618962893</v>
      </c>
      <c r="OT80" s="420">
        <v>45.92239050873534</v>
      </c>
      <c r="OU80" s="420">
        <v>55.359526897655442</v>
      </c>
      <c r="OV80" s="420">
        <v>66.477643444774628</v>
      </c>
      <c r="OW80" s="420">
        <v>79.593921186928185</v>
      </c>
      <c r="OX80" s="420">
        <v>95.087466628128013</v>
      </c>
      <c r="OY80" s="420">
        <v>113.41166028794932</v>
      </c>
      <c r="OZ80" s="420">
        <v>135.10900124717716</v>
      </c>
      <c r="PA80" s="420">
        <v>160.82895666676757</v>
      </c>
      <c r="PB80" s="420">
        <v>191.34942964388719</v>
      </c>
      <c r="PC80" s="420">
        <v>227.60258464639369</v>
      </c>
      <c r="PD80" s="420">
        <v>267.84280399270494</v>
      </c>
      <c r="PE80" s="420">
        <v>313.47138943353639</v>
      </c>
      <c r="PF80" s="420">
        <v>366.78699671104022</v>
      </c>
      <c r="PG80" s="420">
        <v>428.88456316760136</v>
      </c>
      <c r="PH80" s="420">
        <v>500.90447168851449</v>
      </c>
      <c r="PI80" s="420">
        <v>583.96832110408229</v>
      </c>
      <c r="PJ80" s="420">
        <v>679.07030355673305</v>
      </c>
      <c r="PK80" s="420">
        <v>786.90168267126523</v>
      </c>
      <c r="PL80" s="420">
        <v>907.57547368243593</v>
      </c>
      <c r="PM80" s="420">
        <v>1040.2034078197921</v>
      </c>
      <c r="PN80" s="420">
        <v>1182.2555910927294</v>
      </c>
      <c r="PO80" s="420">
        <v>1328.6020329148378</v>
      </c>
      <c r="PP80" s="420">
        <v>1470.0902487215403</v>
      </c>
      <c r="PQ80" s="420"/>
      <c r="PR80" s="420">
        <v>6.2604069260557722</v>
      </c>
      <c r="PS80" s="420">
        <v>6.2604069260557722</v>
      </c>
      <c r="PT80" s="420">
        <v>6.2604069260557722</v>
      </c>
      <c r="PU80" s="420">
        <v>6.2604069260557722</v>
      </c>
      <c r="PV80" s="420">
        <v>6.2604069260557722</v>
      </c>
      <c r="PW80" s="420">
        <v>6.2604069260557722</v>
      </c>
      <c r="PX80" s="420">
        <v>6.2604069260557722</v>
      </c>
      <c r="PY80" s="420">
        <v>6.918837168676494</v>
      </c>
      <c r="PZ80" s="420">
        <v>7.9987801693061691</v>
      </c>
      <c r="QA80" s="420">
        <v>9.2710868999096814</v>
      </c>
      <c r="QB80" s="420">
        <v>10.772054116891312</v>
      </c>
      <c r="QC80" s="420">
        <v>12.545065045694495</v>
      </c>
      <c r="QD80" s="420">
        <v>14.642002492560314</v>
      </c>
      <c r="QE80" s="420">
        <v>17.124947586869286</v>
      </c>
      <c r="QF80" s="420">
        <v>20.068222398972765</v>
      </c>
      <c r="QG80" s="420">
        <v>23.560846624076191</v>
      </c>
      <c r="QH80" s="420">
        <v>27.709492927595353</v>
      </c>
      <c r="QI80" s="420">
        <v>32.64204291896651</v>
      </c>
      <c r="QJ80" s="420">
        <v>38.511866671565834</v>
      </c>
      <c r="QK80" s="420">
        <v>45.502973975188915</v>
      </c>
      <c r="QL80" s="420">
        <v>53.836215986276216</v>
      </c>
      <c r="QM80" s="420">
        <v>63.776752705994042</v>
      </c>
      <c r="QN80" s="420">
        <v>75.643046066235854</v>
      </c>
      <c r="QO80" s="420">
        <v>89.817691906135281</v>
      </c>
      <c r="QP80" s="420">
        <v>106.76046866860332</v>
      </c>
      <c r="QQ80" s="420">
        <v>127.02405852099578</v>
      </c>
      <c r="QR80" s="420">
        <v>151.27299056206886</v>
      </c>
      <c r="QS80" s="420">
        <v>180.30646914496157</v>
      </c>
      <c r="QT80" s="420">
        <v>215.08588713762668</v>
      </c>
      <c r="QU80" s="420">
        <v>256.76798900342897</v>
      </c>
      <c r="QV80" s="424"/>
      <c r="QW80" s="420">
        <v>14.692869058112674</v>
      </c>
      <c r="QX80" s="420">
        <v>14.692869058112674</v>
      </c>
      <c r="QY80" s="420">
        <v>14.692869058112674</v>
      </c>
      <c r="QZ80" s="420">
        <v>14.692869058112674</v>
      </c>
      <c r="RA80" s="420">
        <v>14.692869058112674</v>
      </c>
      <c r="RB80" s="420">
        <v>14.692869058112674</v>
      </c>
      <c r="RC80" s="420">
        <v>14.692869058112674</v>
      </c>
      <c r="RD80" s="420">
        <v>14.692869058112674</v>
      </c>
      <c r="RE80" s="420">
        <v>14.692869058112674</v>
      </c>
      <c r="RF80" s="420">
        <v>14.692869058112674</v>
      </c>
      <c r="RG80" s="420">
        <v>14.692869058112674</v>
      </c>
      <c r="RH80" s="420">
        <v>14.692869058112674</v>
      </c>
      <c r="RI80" s="420">
        <v>14.692869058112674</v>
      </c>
      <c r="RJ80" s="420">
        <v>14.692869058112674</v>
      </c>
      <c r="RK80" s="420">
        <v>14.692869058112674</v>
      </c>
      <c r="RL80" s="420">
        <v>14.692869058112674</v>
      </c>
      <c r="RM80" s="420">
        <v>14.692869058112674</v>
      </c>
      <c r="RN80" s="420">
        <v>17.586443375268967</v>
      </c>
      <c r="RO80" s="420">
        <v>23.311872746698956</v>
      </c>
      <c r="RP80" s="420">
        <v>31.171133106186968</v>
      </c>
      <c r="RQ80" s="420">
        <v>42.008088295304923</v>
      </c>
      <c r="RR80" s="420">
        <v>57.011987087230509</v>
      </c>
      <c r="RS80" s="420">
        <v>77.861798543275356</v>
      </c>
      <c r="RT80" s="420">
        <v>106.93165281622744</v>
      </c>
      <c r="RU80" s="420">
        <v>147.58346977855248</v>
      </c>
      <c r="RV80" s="420">
        <v>204.58404884081392</v>
      </c>
      <c r="RW80" s="420">
        <v>284.69990173605657</v>
      </c>
      <c r="RX80" s="420">
        <v>397.54601394952084</v>
      </c>
      <c r="RY80" s="420">
        <v>556.79749551650741</v>
      </c>
      <c r="RZ80" s="420">
        <v>781.91998932362276</v>
      </c>
      <c r="SA80" s="420"/>
      <c r="SB80" s="420">
        <v>-8.4324621320569015</v>
      </c>
      <c r="SC80" s="420">
        <v>-8.4324621320569015</v>
      </c>
      <c r="SD80" s="420">
        <v>-8.4324621320569015</v>
      </c>
      <c r="SE80" s="420">
        <v>-8.4324621320569015</v>
      </c>
      <c r="SF80" s="420">
        <v>-8.4324621320569015</v>
      </c>
      <c r="SG80" s="420">
        <v>-8.4324621320569015</v>
      </c>
      <c r="SH80" s="420">
        <v>-8.4324621320569015</v>
      </c>
      <c r="SI80" s="420">
        <v>-7.7740318894361797</v>
      </c>
      <c r="SJ80" s="420">
        <v>-6.6940888888065047</v>
      </c>
      <c r="SK80" s="420">
        <v>-5.4217821582029924</v>
      </c>
      <c r="SL80" s="420">
        <v>-3.9208149412213622</v>
      </c>
      <c r="SM80" s="420">
        <v>-2.1478040124181792</v>
      </c>
      <c r="SN80" s="420">
        <v>-5.0866565552359688E-2</v>
      </c>
      <c r="SO80" s="420">
        <v>2.4320785287566125</v>
      </c>
      <c r="SP80" s="420">
        <v>5.3753533408600909</v>
      </c>
      <c r="SQ80" s="420">
        <v>8.8679775659635176</v>
      </c>
      <c r="SR80" s="420">
        <v>13.016623869482679</v>
      </c>
      <c r="SS80" s="420">
        <v>15.055599543697543</v>
      </c>
      <c r="ST80" s="420">
        <v>15.199993924866877</v>
      </c>
      <c r="SU80" s="420">
        <v>14.331840869001947</v>
      </c>
      <c r="SV80" s="420">
        <v>11.828127690971293</v>
      </c>
      <c r="SW80" s="420">
        <v>6.7647656187635334</v>
      </c>
      <c r="SX80" s="420">
        <v>-2.2187524770395015</v>
      </c>
      <c r="SY80" s="420">
        <v>-17.11396091009216</v>
      </c>
      <c r="SZ80" s="420">
        <v>-40.823001109949161</v>
      </c>
      <c r="TA80" s="420">
        <v>-77.559990319818141</v>
      </c>
      <c r="TB80" s="420">
        <v>-133.42691117398772</v>
      </c>
      <c r="TC80" s="420">
        <v>-217.23954480455927</v>
      </c>
      <c r="TD80" s="420">
        <v>-341.71160837888073</v>
      </c>
      <c r="TE80" s="420">
        <v>-525.15200032019379</v>
      </c>
      <c r="TF80" s="420"/>
      <c r="TG80" s="420">
        <v>0.36836460891238892</v>
      </c>
      <c r="TH80" s="420">
        <v>0.36836460891238892</v>
      </c>
      <c r="TI80" s="420">
        <v>0.36836460891238892</v>
      </c>
      <c r="TJ80" s="420">
        <v>0.36836460891238892</v>
      </c>
      <c r="TK80" s="420">
        <v>0.36836460891238892</v>
      </c>
      <c r="TL80" s="420">
        <v>0.36836460891238892</v>
      </c>
      <c r="TM80" s="420">
        <v>0.36836460891238892</v>
      </c>
      <c r="TN80" s="420">
        <v>0.40710688264696226</v>
      </c>
      <c r="TO80" s="420">
        <v>0.47065111959087835</v>
      </c>
      <c r="TP80" s="420">
        <v>0.54551410801496214</v>
      </c>
      <c r="TQ80" s="420">
        <v>0.63383156220033965</v>
      </c>
      <c r="TR80" s="420">
        <v>0.73815616683070617</v>
      </c>
      <c r="TS80" s="420">
        <v>0.86154072499953505</v>
      </c>
      <c r="TT80" s="420">
        <v>1.0076381128241811</v>
      </c>
      <c r="TU80" s="420">
        <v>1.1808214678182061</v>
      </c>
      <c r="TV80" s="420">
        <v>1.3863287410600629</v>
      </c>
      <c r="TW80" s="420">
        <v>1.630436590783257</v>
      </c>
      <c r="TX80" s="420">
        <v>1.9206696171621016</v>
      </c>
      <c r="TY80" s="420">
        <v>2.2660521708123578</v>
      </c>
      <c r="TZ80" s="420">
        <v>2.6774114543511605</v>
      </c>
      <c r="UA80" s="420">
        <v>3.1677424297404002</v>
      </c>
      <c r="UB80" s="420">
        <v>3.7526472073991743</v>
      </c>
      <c r="UC80" s="420">
        <v>4.4508642026383392</v>
      </c>
      <c r="UD80" s="420">
        <v>5.2849054930782016</v>
      </c>
      <c r="UE80" s="420">
        <v>6.281824608674496</v>
      </c>
      <c r="UF80" s="420">
        <v>7.4741415681473438</v>
      </c>
      <c r="UG80" s="420">
        <v>8.9009575041332631</v>
      </c>
      <c r="UH80" s="420">
        <v>10.609297889970058</v>
      </c>
      <c r="UI80" s="420">
        <v>12.65573142989655</v>
      </c>
      <c r="UJ80" s="420">
        <v>15.108321386715247</v>
      </c>
      <c r="UK80" s="420"/>
      <c r="UL80" s="420">
        <v>2.0677318317326265</v>
      </c>
      <c r="UM80" s="420">
        <v>2.0677318317326265</v>
      </c>
      <c r="UN80" s="420">
        <v>2.0677318317326265</v>
      </c>
      <c r="UO80" s="420">
        <v>2.0677318317326265</v>
      </c>
      <c r="UP80" s="420">
        <v>2.0677318317326265</v>
      </c>
      <c r="UQ80" s="420">
        <v>2.0677318317326265</v>
      </c>
      <c r="UR80" s="420">
        <v>2.0677318317326265</v>
      </c>
      <c r="US80" s="420">
        <v>2.0677318317326265</v>
      </c>
      <c r="UT80" s="420">
        <v>2.0677318317326265</v>
      </c>
      <c r="UU80" s="420">
        <v>2.0677318317326265</v>
      </c>
      <c r="UV80" s="420">
        <v>2.0677318317326265</v>
      </c>
      <c r="UW80" s="420">
        <v>2.0677318317326265</v>
      </c>
      <c r="UX80" s="420">
        <v>2.0677318317326265</v>
      </c>
      <c r="UY80" s="420">
        <v>2.0677318317326265</v>
      </c>
      <c r="UZ80" s="420">
        <v>2.0677318317326265</v>
      </c>
      <c r="VA80" s="420">
        <v>2.0677318317326265</v>
      </c>
      <c r="VB80" s="420">
        <v>2.0677318317326265</v>
      </c>
      <c r="VC80" s="420">
        <v>2.4749454058415221</v>
      </c>
      <c r="VD80" s="420">
        <v>3.2806867838405323</v>
      </c>
      <c r="VE80" s="420">
        <v>4.3867228313213236</v>
      </c>
      <c r="VF80" s="420">
        <v>5.9118107576461503</v>
      </c>
      <c r="VG80" s="420">
        <v>8.0233138963084603</v>
      </c>
      <c r="VH80" s="420">
        <v>10.957514062577776</v>
      </c>
      <c r="VI80" s="420">
        <v>15.048523298845536</v>
      </c>
      <c r="VJ80" s="420">
        <v>20.769465588490164</v>
      </c>
      <c r="VK80" s="420">
        <v>28.79117403005235</v>
      </c>
      <c r="VL80" s="420">
        <v>40.065901831865403</v>
      </c>
      <c r="VM80" s="420">
        <v>55.946768760453153</v>
      </c>
      <c r="VN80" s="420">
        <v>78.358277117619295</v>
      </c>
      <c r="VO80" s="420">
        <v>110.03983261524904</v>
      </c>
      <c r="VP80" s="420"/>
      <c r="VQ80" s="420">
        <v>-1.6993672228202377</v>
      </c>
      <c r="VR80" s="420">
        <v>-1.6993672228202377</v>
      </c>
      <c r="VS80" s="420">
        <v>-1.6993672228202377</v>
      </c>
      <c r="VT80" s="420">
        <v>-1.6993672228202377</v>
      </c>
      <c r="VU80" s="420">
        <v>-1.6993672228202377</v>
      </c>
      <c r="VV80" s="420">
        <v>-1.6993672228202377</v>
      </c>
      <c r="VW80" s="420">
        <v>-1.6993672228202377</v>
      </c>
      <c r="VX80" s="420">
        <v>-1.6606249490856642</v>
      </c>
      <c r="VY80" s="420">
        <v>-1.5970807121417483</v>
      </c>
      <c r="VZ80" s="420">
        <v>-1.5222177237176644</v>
      </c>
      <c r="WA80" s="420">
        <v>-1.4339002695322869</v>
      </c>
      <c r="WB80" s="420">
        <v>-1.3295756649019204</v>
      </c>
      <c r="WC80" s="420">
        <v>-1.2061911067330915</v>
      </c>
      <c r="WD80" s="420">
        <v>-1.0600937189084454</v>
      </c>
      <c r="WE80" s="420">
        <v>-0.88691036391442046</v>
      </c>
      <c r="WF80" s="420">
        <v>-0.68140309067256366</v>
      </c>
      <c r="WG80" s="420">
        <v>-0.43729524094936956</v>
      </c>
      <c r="WH80" s="420">
        <v>-0.55427578867942051</v>
      </c>
      <c r="WI80" s="420">
        <v>-1.0146346130281745</v>
      </c>
      <c r="WJ80" s="420">
        <v>-1.7093113769701631</v>
      </c>
      <c r="WK80" s="420">
        <v>-2.7440683279057501</v>
      </c>
      <c r="WL80" s="420">
        <v>-4.2706666889092855</v>
      </c>
      <c r="WM80" s="420">
        <v>-6.5066498599394365</v>
      </c>
      <c r="WN80" s="420">
        <v>-9.7636178057673355</v>
      </c>
      <c r="WO80" s="420">
        <v>-14.487640979815668</v>
      </c>
      <c r="WP80" s="420">
        <v>-21.317032461905008</v>
      </c>
      <c r="WQ80" s="420">
        <v>-31.16494432773214</v>
      </c>
      <c r="WR80" s="420">
        <v>-45.337470870483095</v>
      </c>
      <c r="WS80" s="420">
        <v>-65.702545687722747</v>
      </c>
      <c r="WT80" s="420">
        <v>-94.931511228533793</v>
      </c>
      <c r="WU80" s="420"/>
      <c r="WV80" s="420">
        <v>538.49378635390133</v>
      </c>
      <c r="WW80" s="420">
        <v>538.49378635390133</v>
      </c>
      <c r="WX80" s="420">
        <v>538.49378635390133</v>
      </c>
      <c r="WY80" s="420">
        <v>538.49378635390133</v>
      </c>
      <c r="WZ80" s="420">
        <v>538.49378635390133</v>
      </c>
      <c r="XA80" s="420">
        <v>538.49378635390133</v>
      </c>
      <c r="XB80" s="420">
        <v>538.49378635390133</v>
      </c>
      <c r="XC80" s="420">
        <v>595.1291774054115</v>
      </c>
      <c r="XD80" s="420">
        <v>688.02131721745639</v>
      </c>
      <c r="XE80" s="420">
        <v>797.45977335274893</v>
      </c>
      <c r="XF80" s="420">
        <v>926.56663963352355</v>
      </c>
      <c r="XG80" s="420">
        <v>1079.0735580455503</v>
      </c>
      <c r="XH80" s="420">
        <v>1259.4432686486084</v>
      </c>
      <c r="XI80" s="420">
        <v>1473.0157282244352</v>
      </c>
      <c r="XJ80" s="420">
        <v>1726.1838076432334</v>
      </c>
      <c r="XK80" s="420">
        <v>2026.604605444669</v>
      </c>
      <c r="XL80" s="420">
        <v>2383.4536541745802</v>
      </c>
      <c r="XM80" s="420">
        <v>2807.7307902467551</v>
      </c>
      <c r="XN80" s="420">
        <v>3312.6282601878529</v>
      </c>
      <c r="XO80" s="420">
        <v>3913.9738096386218</v>
      </c>
      <c r="XP80" s="420">
        <v>4630.764123136817</v>
      </c>
      <c r="XQ80" s="420">
        <v>5485.8071450707475</v>
      </c>
      <c r="XR80" s="420">
        <v>6506.4956269884296</v>
      </c>
      <c r="XS80" s="420">
        <v>7725.7388485088495</v>
      </c>
      <c r="XT80" s="420">
        <v>9183.0850111357613</v>
      </c>
      <c r="XU80" s="420">
        <v>10926.073502718064</v>
      </c>
      <c r="XV80" s="420">
        <v>13011.864312176303</v>
      </c>
      <c r="XW80" s="420">
        <v>15509.2016255156</v>
      </c>
      <c r="XX80" s="420">
        <v>18500.780400388412</v>
      </c>
      <c r="XY80" s="420">
        <v>22086.098914347411</v>
      </c>
      <c r="XZ80" s="420"/>
      <c r="YA80" s="420">
        <v>3.3657925242624716</v>
      </c>
      <c r="YB80" s="420">
        <v>3.3657925242624716</v>
      </c>
      <c r="YC80" s="420">
        <v>3.3657925242624716</v>
      </c>
      <c r="YD80" s="420">
        <v>3.3657925242624716</v>
      </c>
      <c r="YE80" s="420">
        <v>3.3657925242624716</v>
      </c>
      <c r="YF80" s="420">
        <v>3.3657925242624716</v>
      </c>
      <c r="YG80" s="420">
        <v>3.3657925242624716</v>
      </c>
      <c r="YH80" s="420">
        <v>3.3657925242624716</v>
      </c>
      <c r="YI80" s="420">
        <v>3.3657925242624716</v>
      </c>
      <c r="YJ80" s="420">
        <v>3.3657925242624716</v>
      </c>
      <c r="YK80" s="420">
        <v>3.3657925242624716</v>
      </c>
      <c r="YL80" s="420">
        <v>3.3657925242624716</v>
      </c>
      <c r="YM80" s="420">
        <v>3.3657925242624716</v>
      </c>
      <c r="YN80" s="420">
        <v>3.3657925242624716</v>
      </c>
      <c r="YO80" s="420">
        <v>3.3657925242624716</v>
      </c>
      <c r="YP80" s="420">
        <v>3.3657925242624716</v>
      </c>
      <c r="YQ80" s="420">
        <v>3.3657925242624716</v>
      </c>
      <c r="YR80" s="420">
        <v>4.0286426978100973</v>
      </c>
      <c r="YS80" s="420">
        <v>5.3402046058577008</v>
      </c>
      <c r="YT80" s="420">
        <v>7.1405772668793608</v>
      </c>
      <c r="YU80" s="420">
        <v>9.6230701426435363</v>
      </c>
      <c r="YV80" s="420">
        <v>13.060112301592765</v>
      </c>
      <c r="YW80" s="420">
        <v>17.836316271932375</v>
      </c>
      <c r="YX80" s="420">
        <v>24.495539722867402</v>
      </c>
      <c r="YY80" s="420">
        <v>33.807919836534289</v>
      </c>
      <c r="YZ80" s="420">
        <v>46.865418826526323</v>
      </c>
      <c r="ZA80" s="420">
        <v>65.218086211173727</v>
      </c>
      <c r="ZB80" s="420">
        <v>91.068490198164</v>
      </c>
      <c r="ZC80" s="420">
        <v>127.54927853268808</v>
      </c>
      <c r="ZD80" s="420">
        <v>179.11957455196284</v>
      </c>
      <c r="ZE80" s="420"/>
      <c r="ZF80" s="420">
        <v>535.12799382963885</v>
      </c>
      <c r="ZG80" s="420">
        <v>535.12799382963885</v>
      </c>
      <c r="ZH80" s="420">
        <v>535.12799382963885</v>
      </c>
      <c r="ZI80" s="420">
        <v>535.12799382963885</v>
      </c>
      <c r="ZJ80" s="420">
        <v>535.12799382963885</v>
      </c>
      <c r="ZK80" s="420">
        <v>535.12799382963885</v>
      </c>
      <c r="ZL80" s="420">
        <v>535.12799382963885</v>
      </c>
      <c r="ZM80" s="420">
        <v>591.76338488114902</v>
      </c>
      <c r="ZN80" s="420">
        <v>684.65552469319391</v>
      </c>
      <c r="ZO80" s="420">
        <v>794.09398082848645</v>
      </c>
      <c r="ZP80" s="420">
        <v>923.20084710926108</v>
      </c>
      <c r="ZQ80" s="420">
        <v>1075.7077655212879</v>
      </c>
      <c r="ZR80" s="420">
        <v>1256.077476124346</v>
      </c>
      <c r="ZS80" s="420">
        <v>1469.6499357001728</v>
      </c>
      <c r="ZT80" s="420">
        <v>1722.8180151189711</v>
      </c>
      <c r="ZU80" s="420">
        <v>2023.2388129204066</v>
      </c>
      <c r="ZV80" s="420">
        <v>2380.0878616503178</v>
      </c>
      <c r="ZW80" s="420">
        <v>2803.702147548945</v>
      </c>
      <c r="ZX80" s="420">
        <v>3307.2880555819952</v>
      </c>
      <c r="ZY80" s="420">
        <v>3906.8332323717423</v>
      </c>
      <c r="ZZ80" s="420">
        <v>4621.1410529941732</v>
      </c>
      <c r="AAA80" s="420">
        <v>5472.7470327691544</v>
      </c>
      <c r="AAB80" s="420">
        <v>6488.6593107164972</v>
      </c>
      <c r="AAC80" s="420">
        <v>7701.2433087859818</v>
      </c>
      <c r="AAD80" s="420">
        <v>9149.2770912992273</v>
      </c>
      <c r="AAE80" s="420">
        <v>10879.208083891537</v>
      </c>
      <c r="AAF80" s="420">
        <v>12946.646225965129</v>
      </c>
      <c r="AAG80" s="420">
        <v>15418.133135317436</v>
      </c>
      <c r="AAH80" s="420">
        <v>18373.231121855722</v>
      </c>
      <c r="AAI80" s="420">
        <v>21906.979339795449</v>
      </c>
      <c r="AAJ80" s="420"/>
      <c r="AAK80" s="420">
        <v>565.16482909372462</v>
      </c>
      <c r="AAL80" s="420">
        <v>565.16482909372462</v>
      </c>
      <c r="AAM80" s="420">
        <v>565.16482909372462</v>
      </c>
      <c r="AAN80" s="420">
        <v>565.16482909372462</v>
      </c>
      <c r="AAO80" s="420">
        <v>565.16482909372462</v>
      </c>
      <c r="AAP80" s="420">
        <v>565.16482909372462</v>
      </c>
      <c r="AAQ80" s="420">
        <v>565.16482909372462</v>
      </c>
      <c r="AAR80" s="420">
        <v>628.25111855136254</v>
      </c>
      <c r="AAS80" s="420">
        <v>731.72388198990109</v>
      </c>
      <c r="AAT80" s="420">
        <v>853.62762439134053</v>
      </c>
      <c r="AAU80" s="420">
        <v>997.44005308543569</v>
      </c>
      <c r="AAV80" s="420">
        <v>1167.3178524720956</v>
      </c>
      <c r="AAW80" s="420">
        <v>1368.2320787400101</v>
      </c>
      <c r="AAX80" s="420">
        <v>1606.1309217571979</v>
      </c>
      <c r="AAY80" s="420">
        <v>1888.1354147626844</v>
      </c>
      <c r="AAZ80" s="420">
        <v>2222.7748170395848</v>
      </c>
      <c r="ABA80" s="420">
        <v>2620.2697749252447</v>
      </c>
      <c r="ABB80" s="420">
        <v>3086.0462752966682</v>
      </c>
      <c r="ABC80" s="420">
        <v>3634.9448043273701</v>
      </c>
      <c r="ABD80" s="420">
        <v>4286.2427585748146</v>
      </c>
      <c r="ABE80" s="420">
        <v>5059.10967552484</v>
      </c>
      <c r="ABF80" s="420">
        <v>5976.1456033875238</v>
      </c>
      <c r="ABG80" s="420">
        <v>7063.9022294836004</v>
      </c>
      <c r="ABH80" s="420">
        <v>8353.4360336268546</v>
      </c>
      <c r="ABI80" s="420">
        <v>9880.8681318807267</v>
      </c>
      <c r="ABJ80" s="420">
        <v>11687.90653479225</v>
      </c>
      <c r="ABK80" s="420">
        <v>13822.2577782832</v>
      </c>
      <c r="ABL80" s="420">
        <v>16337.811710735123</v>
      </c>
      <c r="ABM80" s="420">
        <v>19294.419000703954</v>
      </c>
      <c r="ABN80" s="420">
        <v>22756.98607696826</v>
      </c>
      <c r="ABQ80" s="344"/>
      <c r="ABR80" s="344"/>
      <c r="ABS80" s="344"/>
      <c r="ABT80" s="344"/>
      <c r="ABU80" s="344"/>
      <c r="ABV80" s="344"/>
      <c r="ABW80" s="344"/>
      <c r="ABX80" s="344"/>
      <c r="ABY80" s="344"/>
      <c r="ABZ80" s="344"/>
      <c r="ACA80" s="344"/>
    </row>
    <row r="81" spans="4:755" hidden="1" outlineLevel="1" x14ac:dyDescent="0.25">
      <c r="D81" s="431" t="b">
        <v>1</v>
      </c>
      <c r="E81" s="416"/>
      <c r="F81" s="417">
        <v>511</v>
      </c>
      <c r="G81" s="417">
        <v>22005262</v>
      </c>
      <c r="H81" s="417" t="s">
        <v>1756</v>
      </c>
      <c r="I81" s="417" t="s">
        <v>1798</v>
      </c>
      <c r="J81" s="417">
        <v>11</v>
      </c>
      <c r="K81" s="417" t="s">
        <v>1799</v>
      </c>
      <c r="L81" s="417" t="s">
        <v>300</v>
      </c>
      <c r="M81" s="417" t="s">
        <v>253</v>
      </c>
      <c r="N81" s="417" t="s">
        <v>301</v>
      </c>
      <c r="O81" s="417" t="s">
        <v>1760</v>
      </c>
      <c r="P81" s="417" t="s">
        <v>1761</v>
      </c>
      <c r="Q81" s="417" t="s">
        <v>302</v>
      </c>
      <c r="R81" s="417" t="s">
        <v>298</v>
      </c>
      <c r="S81" s="418"/>
      <c r="T81" s="417">
        <v>0.57433674535164059</v>
      </c>
      <c r="U81" s="417">
        <v>2190</v>
      </c>
      <c r="V81" s="418"/>
      <c r="W81" s="419">
        <v>9.9</v>
      </c>
      <c r="X81" s="417">
        <v>8.8018665792934641E-3</v>
      </c>
      <c r="Y81" s="417">
        <v>6.3307850367012759E-3</v>
      </c>
      <c r="Z81" s="417">
        <v>2.4710815425921882E-3</v>
      </c>
      <c r="AA81" s="420">
        <v>51.892197956299761</v>
      </c>
      <c r="AB81" s="420">
        <v>2025.8512117444084</v>
      </c>
      <c r="AC81" s="420">
        <v>2077.7434097007081</v>
      </c>
      <c r="AD81" s="420">
        <v>60.926455166027509</v>
      </c>
      <c r="AE81" s="420">
        <v>3.5849346687423278</v>
      </c>
      <c r="AF81" s="420">
        <v>5240.6365782592402</v>
      </c>
      <c r="AG81" s="418"/>
      <c r="AH81" s="419">
        <v>13.794599771382265</v>
      </c>
      <c r="AI81" s="417">
        <v>2.1906452910007958E-2</v>
      </c>
      <c r="AJ81" s="417">
        <v>1.5756322030163254E-2</v>
      </c>
      <c r="AK81" s="417">
        <v>6.1501308798447042E-3</v>
      </c>
      <c r="AL81" s="420">
        <v>129.15146812163357</v>
      </c>
      <c r="AM81" s="420">
        <v>5042.0230496522408</v>
      </c>
      <c r="AN81" s="420">
        <v>5171.174517773874</v>
      </c>
      <c r="AO81" s="420">
        <v>151.63630453205849</v>
      </c>
      <c r="AP81" s="420">
        <v>8.9223350295958177</v>
      </c>
      <c r="AQ81" s="420">
        <v>13043.115046776422</v>
      </c>
      <c r="AR81" s="418"/>
      <c r="AS81" s="417">
        <v>5.1679359468684138E-3</v>
      </c>
      <c r="AT81" s="421">
        <v>4.0659390574111693E-6</v>
      </c>
      <c r="AU81" s="417">
        <v>5.1638700078110028E-3</v>
      </c>
      <c r="AV81" s="420">
        <v>28.425883974257854</v>
      </c>
      <c r="AW81" s="420">
        <v>1.3011004983715742</v>
      </c>
      <c r="AX81" s="420">
        <v>29.726984472629429</v>
      </c>
      <c r="AY81" s="420">
        <v>14.692869058112674</v>
      </c>
      <c r="AZ81" s="420">
        <v>2.0677318317326265</v>
      </c>
      <c r="BA81" s="420">
        <v>3.3657925242624716</v>
      </c>
      <c r="BB81" s="418"/>
      <c r="BC81" s="420">
        <v>7382.8913777947182</v>
      </c>
      <c r="BD81" s="420">
        <v>18374.84820411195</v>
      </c>
      <c r="BE81" s="420">
        <v>49.853377886737206</v>
      </c>
      <c r="BF81" s="420">
        <v>18324.994826225211</v>
      </c>
      <c r="BG81" s="420"/>
      <c r="BH81" s="422">
        <v>3.3174243752227668E-2</v>
      </c>
      <c r="BI81" s="420"/>
      <c r="BJ81" s="423">
        <v>10.233933382094852</v>
      </c>
      <c r="BK81" s="423">
        <v>10.57913055243994</v>
      </c>
      <c r="BL81" s="423">
        <v>10.935971445874209</v>
      </c>
      <c r="BM81" s="423">
        <v>11.304848812683653</v>
      </c>
      <c r="BN81" s="423">
        <v>11.686168650874608</v>
      </c>
      <c r="BO81" s="423">
        <v>12.080350653027882</v>
      </c>
      <c r="BP81" s="423">
        <v>12.487828668225594</v>
      </c>
      <c r="BQ81" s="423">
        <v>12.909051179559093</v>
      </c>
      <c r="BR81" s="423">
        <v>13.344481797743509</v>
      </c>
      <c r="BS81" s="423">
        <v>13.794599771382265</v>
      </c>
      <c r="BT81" s="423">
        <v>14.25990051444313</v>
      </c>
      <c r="BU81" s="423">
        <v>14.740896151526377</v>
      </c>
      <c r="BV81" s="423">
        <v>15.238116081525186</v>
      </c>
      <c r="BW81" s="423">
        <v>15.752107560298688</v>
      </c>
      <c r="BX81" s="423">
        <v>16.283436302998933</v>
      </c>
      <c r="BY81" s="423">
        <v>16.832687106714747</v>
      </c>
      <c r="BZ81" s="423">
        <v>17.400464494117745</v>
      </c>
      <c r="CA81" s="423">
        <v>17.987393378818972</v>
      </c>
      <c r="CB81" s="423">
        <v>18.594119753168425</v>
      </c>
      <c r="CC81" s="423">
        <v>19.22131139925451</v>
      </c>
      <c r="CD81" s="423">
        <v>19.869658623885961</v>
      </c>
      <c r="CE81" s="423">
        <v>20.539875018365198</v>
      </c>
      <c r="CF81" s="423">
        <v>21.232698243889264</v>
      </c>
      <c r="CG81" s="423">
        <v>21.948890843442939</v>
      </c>
      <c r="CH81" s="423">
        <v>22.689241081077451</v>
      </c>
      <c r="CI81" s="423">
        <v>23.45456380949863</v>
      </c>
      <c r="CJ81" s="423">
        <v>24.245701366919381</v>
      </c>
      <c r="CK81" s="423">
        <v>25.063524504163539</v>
      </c>
      <c r="CL81" s="423">
        <v>25.908933343041575</v>
      </c>
      <c r="CM81" s="423">
        <v>26.782858367052885</v>
      </c>
      <c r="CN81" s="420"/>
      <c r="CO81" s="417">
        <v>9.6291576856485112E-3</v>
      </c>
      <c r="CP81" s="417">
        <v>1.0537659304862524E-2</v>
      </c>
      <c r="CQ81" s="417">
        <v>1.1535530373555246E-2</v>
      </c>
      <c r="CR81" s="417">
        <v>1.2631761299074154E-2</v>
      </c>
      <c r="CS81" s="417">
        <v>1.3836259469555547E-2</v>
      </c>
      <c r="CT81" s="417">
        <v>1.5159943610395354E-2</v>
      </c>
      <c r="CU81" s="417">
        <v>1.6614847905912264E-2</v>
      </c>
      <c r="CV81" s="417">
        <v>1.8214236900655448E-2</v>
      </c>
      <c r="CW81" s="417">
        <v>1.9972732300458148E-2</v>
      </c>
      <c r="CX81" s="417">
        <v>2.1906452910007958E-2</v>
      </c>
      <c r="CY81" s="417">
        <v>2.4033169072545338E-2</v>
      </c>
      <c r="CZ81" s="417">
        <v>2.6372473119586015E-2</v>
      </c>
      <c r="DA81" s="417">
        <v>2.8945967495693101E-2</v>
      </c>
      <c r="DB81" s="417">
        <v>3.1777472396852871E-2</v>
      </c>
      <c r="DC81" s="417">
        <v>3.4893254952645718E-2</v>
      </c>
      <c r="DD81" s="417">
        <v>3.8322282194044391E-2</v>
      </c>
      <c r="DE81" s="417">
        <v>4.2096500282402138E-2</v>
      </c>
      <c r="DF81" s="417">
        <v>4.6251142733325389E-2</v>
      </c>
      <c r="DG81" s="417">
        <v>5.0825070654204239E-2</v>
      </c>
      <c r="DH81" s="417">
        <v>5.586114832901775E-2</v>
      </c>
      <c r="DI81" s="417">
        <v>6.1406657831750103E-2</v>
      </c>
      <c r="DJ81" s="417">
        <v>6.7513756733780128E-2</v>
      </c>
      <c r="DK81" s="417">
        <v>7.4239983394738349E-2</v>
      </c>
      <c r="DL81" s="417">
        <v>8.1648814794752431E-2</v>
      </c>
      <c r="DM81" s="417">
        <v>8.981028238335019E-2</v>
      </c>
      <c r="DN81" s="417">
        <v>9.8801651991677217E-2</v>
      </c>
      <c r="DO81" s="417">
        <v>0.10870817448575759</v>
      </c>
      <c r="DP81" s="417">
        <v>0.11962391453551899</v>
      </c>
      <c r="DQ81" s="417">
        <v>0.13165266564411321</v>
      </c>
      <c r="DR81" s="417">
        <v>0.1449089604322939</v>
      </c>
      <c r="DS81" s="424"/>
      <c r="DT81" s="425">
        <v>6.9258181594970374E-3</v>
      </c>
      <c r="DU81" s="425">
        <v>7.5792623357890838E-3</v>
      </c>
      <c r="DV81" s="425">
        <v>8.2969859201363662E-3</v>
      </c>
      <c r="DW81" s="425">
        <v>9.0854553064334456E-3</v>
      </c>
      <c r="DX81" s="425">
        <v>9.9517964314348607E-3</v>
      </c>
      <c r="DY81" s="425">
        <v>1.0903862641102442E-2</v>
      </c>
      <c r="DZ81" s="425">
        <v>1.1950309580614009E-2</v>
      </c>
      <c r="EA81" s="425">
        <v>1.3100677837684026E-2</v>
      </c>
      <c r="EB81" s="425">
        <v>1.436548414483356E-2</v>
      </c>
      <c r="EC81" s="425">
        <v>1.5756322030163254E-2</v>
      </c>
      <c r="ED81" s="425">
        <v>1.7285972898852451E-2</v>
      </c>
      <c r="EE81" s="425">
        <v>1.8968528629944723E-2</v>
      </c>
      <c r="EF81" s="425">
        <v>2.0819526885998866E-2</v>
      </c>
      <c r="EG81" s="425">
        <v>2.2856100457993207E-2</v>
      </c>
      <c r="EH81" s="425">
        <v>2.5097142105708261E-2</v>
      </c>
      <c r="EI81" s="425">
        <v>2.7563486506037727E-2</v>
      </c>
      <c r="EJ81" s="425">
        <v>3.0278111089785956E-2</v>
      </c>
      <c r="EK81" s="425">
        <v>3.3266357733177036E-2</v>
      </c>
      <c r="EL81" s="425">
        <v>3.6556177475340727E-2</v>
      </c>
      <c r="EM81" s="425">
        <v>4.017840065949773E-2</v>
      </c>
      <c r="EN81" s="425">
        <v>4.4167035145661566E-2</v>
      </c>
      <c r="EO81" s="425">
        <v>4.8559595518887604E-2</v>
      </c>
      <c r="EP81" s="425">
        <v>5.3397466522162158E-2</v>
      </c>
      <c r="EQ81" s="425">
        <v>5.8726304279938933E-2</v>
      </c>
      <c r="ER81" s="425">
        <v>6.4596479250435268E-2</v>
      </c>
      <c r="ES81" s="425">
        <v>7.1063565255778532E-2</v>
      </c>
      <c r="ET81" s="425">
        <v>7.8188879392987645E-2</v>
      </c>
      <c r="EU81" s="425">
        <v>8.6040078130096523E-2</v>
      </c>
      <c r="EV81" s="425">
        <v>9.4691815445411179E-2</v>
      </c>
      <c r="EW81" s="425">
        <v>0.10422646947942521</v>
      </c>
      <c r="EX81" s="420"/>
      <c r="EY81" s="420">
        <v>8076.8124138626472</v>
      </c>
      <c r="EZ81" s="420">
        <v>8838.851773444263</v>
      </c>
      <c r="FA81" s="420">
        <v>9675.8530666169827</v>
      </c>
      <c r="FB81" s="420">
        <v>10595.357330306371</v>
      </c>
      <c r="FC81" s="420">
        <v>11605.674753014928</v>
      </c>
      <c r="FD81" s="420">
        <v>12715.963819804507</v>
      </c>
      <c r="FE81" s="420">
        <v>13936.318648194831</v>
      </c>
      <c r="FF81" s="420">
        <v>15277.865365888527</v>
      </c>
      <c r="FG81" s="420">
        <v>16752.868469848017</v>
      </c>
      <c r="FH81" s="420">
        <v>18374.848204111953</v>
      </c>
      <c r="FI81" s="420">
        <v>20158.710101808949</v>
      </c>
      <c r="FJ81" s="420">
        <v>22120.887956170733</v>
      </c>
      <c r="FK81" s="420">
        <v>24279.501617148213</v>
      </c>
      <c r="FL81" s="420">
        <v>26654.531155784414</v>
      </c>
      <c r="FM81" s="420">
        <v>29268.009099242674</v>
      </c>
      <c r="FN81" s="420">
        <v>32144.232616911278</v>
      </c>
      <c r="FO81" s="420">
        <v>35309.997734051845</v>
      </c>
      <c r="FP81" s="420">
        <v>38794.857865981328</v>
      </c>
      <c r="FQ81" s="420">
        <v>42631.409204893142</v>
      </c>
      <c r="FR81" s="420">
        <v>46855.605755514822</v>
      </c>
      <c r="FS81" s="420">
        <v>51507.107107457377</v>
      </c>
      <c r="FT81" s="420">
        <v>56629.662354228341</v>
      </c>
      <c r="FU81" s="420">
        <v>62271.533924641</v>
      </c>
      <c r="FV81" s="420">
        <v>68485.965485257824</v>
      </c>
      <c r="FW81" s="420">
        <v>75331.698506451328</v>
      </c>
      <c r="FX81" s="420">
        <v>82873.542563943483</v>
      </c>
      <c r="FY81" s="420">
        <v>91183.004977011064</v>
      </c>
      <c r="FZ81" s="420">
        <v>100338.98596918149</v>
      </c>
      <c r="GA81" s="420">
        <v>110428.54618294357</v>
      </c>
      <c r="GB81" s="420">
        <v>121547.75409316145</v>
      </c>
      <c r="GC81" s="420"/>
      <c r="GD81" s="420">
        <v>35.652735365256945</v>
      </c>
      <c r="GE81" s="420">
        <v>35.652735365256945</v>
      </c>
      <c r="GF81" s="420">
        <v>35.652735365256945</v>
      </c>
      <c r="GG81" s="420">
        <v>35.652735365256945</v>
      </c>
      <c r="GH81" s="420">
        <v>35.652735365256945</v>
      </c>
      <c r="GI81" s="420">
        <v>35.652735365256945</v>
      </c>
      <c r="GJ81" s="420">
        <v>35.652735365256945</v>
      </c>
      <c r="GK81" s="420">
        <v>35.652735365256945</v>
      </c>
      <c r="GL81" s="420">
        <v>35.652735365256945</v>
      </c>
      <c r="GM81" s="420">
        <v>35.652735365256945</v>
      </c>
      <c r="GN81" s="420">
        <v>35.652735365256945</v>
      </c>
      <c r="GO81" s="420">
        <v>35.652735365256945</v>
      </c>
      <c r="GP81" s="420">
        <v>35.652735365256945</v>
      </c>
      <c r="GQ81" s="420">
        <v>35.652735365256945</v>
      </c>
      <c r="GR81" s="420">
        <v>35.652735365256945</v>
      </c>
      <c r="GS81" s="420">
        <v>35.652735365256945</v>
      </c>
      <c r="GT81" s="420">
        <v>35.652735365256945</v>
      </c>
      <c r="GU81" s="420">
        <v>42.674089668575625</v>
      </c>
      <c r="GV81" s="420">
        <v>56.567034431419884</v>
      </c>
      <c r="GW81" s="420">
        <v>75.637791045068823</v>
      </c>
      <c r="GX81" s="420">
        <v>101.93402318289202</v>
      </c>
      <c r="GY81" s="420">
        <v>138.34148254020928</v>
      </c>
      <c r="GZ81" s="420">
        <v>188.93424337662512</v>
      </c>
      <c r="HA81" s="420">
        <v>259.47321145705496</v>
      </c>
      <c r="HB81" s="420">
        <v>358.11619714910938</v>
      </c>
      <c r="HC81" s="420">
        <v>496.42999773736949</v>
      </c>
      <c r="HD81" s="420">
        <v>690.83377895522528</v>
      </c>
      <c r="HE81" s="420">
        <v>964.65862281873729</v>
      </c>
      <c r="HF81" s="420">
        <v>1351.0876385798147</v>
      </c>
      <c r="HG81" s="420">
        <v>1897.354856012076</v>
      </c>
      <c r="HH81" s="420"/>
      <c r="HI81" s="420">
        <v>56.76956725879019</v>
      </c>
      <c r="HJ81" s="420">
        <v>62.125720461427882</v>
      </c>
      <c r="HK81" s="420">
        <v>68.008759310628861</v>
      </c>
      <c r="HL81" s="420">
        <v>74.471687563446253</v>
      </c>
      <c r="HM81" s="420">
        <v>81.572915119844694</v>
      </c>
      <c r="HN81" s="420">
        <v>89.376814309780798</v>
      </c>
      <c r="HO81" s="420">
        <v>97.954333751855174</v>
      </c>
      <c r="HP81" s="420">
        <v>107.3836757643312</v>
      </c>
      <c r="HQ81" s="420">
        <v>117.75104393217828</v>
      </c>
      <c r="HR81" s="420">
        <v>129.15146812163357</v>
      </c>
      <c r="HS81" s="420">
        <v>141.68971499336823</v>
      </c>
      <c r="HT81" s="420">
        <v>155.48129290419269</v>
      </c>
      <c r="HU81" s="420">
        <v>170.65356101361147</v>
      </c>
      <c r="HV81" s="420">
        <v>187.34695343458708</v>
      </c>
      <c r="HW81" s="420">
        <v>205.71633039769102</v>
      </c>
      <c r="HX81" s="420">
        <v>225.93246964556494</v>
      </c>
      <c r="HY81" s="420">
        <v>248.18371265259407</v>
      </c>
      <c r="HZ81" s="420">
        <v>272.67778178653703</v>
      </c>
      <c r="IA81" s="420">
        <v>299.64378620956074</v>
      </c>
      <c r="IB81" s="420">
        <v>329.33443617232138</v>
      </c>
      <c r="IC81" s="420">
        <v>362.02848740473945</v>
      </c>
      <c r="ID81" s="420">
        <v>398.03343957117892</v>
      </c>
      <c r="IE81" s="420">
        <v>437.68851525825016</v>
      </c>
      <c r="IF81" s="420">
        <v>481.36794872510484</v>
      </c>
      <c r="IG81" s="420">
        <v>529.48461669616552</v>
      </c>
      <c r="IH81" s="420">
        <v>582.49404684490298</v>
      </c>
      <c r="II81" s="420">
        <v>640.89884333781004</v>
      </c>
      <c r="IJ81" s="420">
        <v>705.25357291690761</v>
      </c>
      <c r="IK81" s="420">
        <v>776.17015953759892</v>
      </c>
      <c r="IL81" s="420">
        <v>854.32384059130038</v>
      </c>
      <c r="IM81" s="420"/>
      <c r="IN81" s="420">
        <v>14.212941987128927</v>
      </c>
      <c r="IO81" s="420">
        <v>14.212941987128927</v>
      </c>
      <c r="IP81" s="420">
        <v>14.212941987128927</v>
      </c>
      <c r="IQ81" s="420">
        <v>14.212941987128927</v>
      </c>
      <c r="IR81" s="420">
        <v>14.212941987128927</v>
      </c>
      <c r="IS81" s="420">
        <v>14.212941987128927</v>
      </c>
      <c r="IT81" s="420">
        <v>14.212941987128927</v>
      </c>
      <c r="IU81" s="420">
        <v>14.212941987128927</v>
      </c>
      <c r="IV81" s="420">
        <v>14.212941987128927</v>
      </c>
      <c r="IW81" s="420">
        <v>14.212941987128927</v>
      </c>
      <c r="IX81" s="420">
        <v>14.212941987128927</v>
      </c>
      <c r="IY81" s="420">
        <v>14.212941987128927</v>
      </c>
      <c r="IZ81" s="420">
        <v>14.212941987128927</v>
      </c>
      <c r="JA81" s="420">
        <v>14.212941987128927</v>
      </c>
      <c r="JB81" s="420">
        <v>14.212941987128927</v>
      </c>
      <c r="JC81" s="420">
        <v>14.212941987128927</v>
      </c>
      <c r="JD81" s="420">
        <v>14.212941987128927</v>
      </c>
      <c r="JE81" s="420">
        <v>17.012000751113533</v>
      </c>
      <c r="JF81" s="420">
        <v>22.550415010825947</v>
      </c>
      <c r="JG81" s="420">
        <v>30.152960919956481</v>
      </c>
      <c r="JH81" s="420">
        <v>40.635938397728552</v>
      </c>
      <c r="JI81" s="420">
        <v>55.14975066046334</v>
      </c>
      <c r="JJ81" s="420">
        <v>75.318525015919704</v>
      </c>
      <c r="JK81" s="420">
        <v>103.43884315947719</v>
      </c>
      <c r="JL81" s="420">
        <v>142.76281139683698</v>
      </c>
      <c r="JM81" s="420">
        <v>197.90152666343465</v>
      </c>
      <c r="JN81" s="420">
        <v>275.40047972330115</v>
      </c>
      <c r="JO81" s="420">
        <v>384.56059270187745</v>
      </c>
      <c r="JP81" s="420">
        <v>538.61029258851443</v>
      </c>
      <c r="JQ81" s="420">
        <v>756.37939757564641</v>
      </c>
      <c r="JR81" s="420"/>
      <c r="JS81" s="420">
        <v>42.556625271661261</v>
      </c>
      <c r="JT81" s="420">
        <v>47.912778474298953</v>
      </c>
      <c r="JU81" s="420">
        <v>53.795817323499932</v>
      </c>
      <c r="JV81" s="420">
        <v>60.258745576317324</v>
      </c>
      <c r="JW81" s="420">
        <v>67.359973132715766</v>
      </c>
      <c r="JX81" s="420">
        <v>75.163872322651869</v>
      </c>
      <c r="JY81" s="420">
        <v>83.741391764726245</v>
      </c>
      <c r="JZ81" s="420">
        <v>93.170733777202273</v>
      </c>
      <c r="KA81" s="420">
        <v>103.53810194504935</v>
      </c>
      <c r="KB81" s="420">
        <v>114.93852613450464</v>
      </c>
      <c r="KC81" s="420">
        <v>127.4767730062393</v>
      </c>
      <c r="KD81" s="420">
        <v>141.26835091706377</v>
      </c>
      <c r="KE81" s="420">
        <v>156.44061902648255</v>
      </c>
      <c r="KF81" s="420">
        <v>173.13401144745816</v>
      </c>
      <c r="KG81" s="420">
        <v>191.50338841056211</v>
      </c>
      <c r="KH81" s="420">
        <v>211.71952765843602</v>
      </c>
      <c r="KI81" s="420">
        <v>233.97077066546515</v>
      </c>
      <c r="KJ81" s="420">
        <v>255.66578103542349</v>
      </c>
      <c r="KK81" s="420">
        <v>277.09337119873481</v>
      </c>
      <c r="KL81" s="420">
        <v>299.18147525236492</v>
      </c>
      <c r="KM81" s="420">
        <v>321.39254900701087</v>
      </c>
      <c r="KN81" s="420">
        <v>342.88368891071559</v>
      </c>
      <c r="KO81" s="420">
        <v>362.36999024233046</v>
      </c>
      <c r="KP81" s="420">
        <v>377.92910556562765</v>
      </c>
      <c r="KQ81" s="420">
        <v>386.72180529932854</v>
      </c>
      <c r="KR81" s="420">
        <v>384.59252018146833</v>
      </c>
      <c r="KS81" s="420">
        <v>365.49836361450889</v>
      </c>
      <c r="KT81" s="420">
        <v>320.69298021503016</v>
      </c>
      <c r="KU81" s="420">
        <v>237.55986694908449</v>
      </c>
      <c r="KV81" s="420">
        <v>97.944443015653974</v>
      </c>
      <c r="KW81" s="420"/>
      <c r="KX81" s="420">
        <v>2216.2618110390517</v>
      </c>
      <c r="KY81" s="420">
        <v>2425.3639474525066</v>
      </c>
      <c r="KZ81" s="420">
        <v>2655.0354944436372</v>
      </c>
      <c r="LA81" s="420">
        <v>2907.3456980587025</v>
      </c>
      <c r="LB81" s="420">
        <v>3184.5748580591553</v>
      </c>
      <c r="LC81" s="420">
        <v>3489.2360451527816</v>
      </c>
      <c r="LD81" s="420">
        <v>3824.099065796483</v>
      </c>
      <c r="LE81" s="420">
        <v>4192.2169080588883</v>
      </c>
      <c r="LF81" s="420">
        <v>4596.9549263467388</v>
      </c>
      <c r="LG81" s="420">
        <v>5042.0230496522408</v>
      </c>
      <c r="LH81" s="420">
        <v>5531.5113276327847</v>
      </c>
      <c r="LI81" s="420">
        <v>6069.9291615823113</v>
      </c>
      <c r="LJ81" s="420">
        <v>6662.2486035196371</v>
      </c>
      <c r="LK81" s="420">
        <v>7313.9521465578264</v>
      </c>
      <c r="LL81" s="420">
        <v>8031.0854738266435</v>
      </c>
      <c r="LM81" s="420">
        <v>8820.315681932072</v>
      </c>
      <c r="LN81" s="420">
        <v>9688.9955487315056</v>
      </c>
      <c r="LO81" s="420">
        <v>10645.234474616651</v>
      </c>
      <c r="LP81" s="420">
        <v>11697.976792109033</v>
      </c>
      <c r="LQ81" s="420">
        <v>12857.088211039274</v>
      </c>
      <c r="LR81" s="420">
        <v>14133.451246611701</v>
      </c>
      <c r="LS81" s="420">
        <v>15539.070566044033</v>
      </c>
      <c r="LT81" s="420">
        <v>17087.189287091889</v>
      </c>
      <c r="LU81" s="420">
        <v>18792.41736958046</v>
      </c>
      <c r="LV81" s="420">
        <v>20670.873360139285</v>
      </c>
      <c r="LW81" s="420">
        <v>22740.34088184913</v>
      </c>
      <c r="LX81" s="420">
        <v>25020.441405756046</v>
      </c>
      <c r="LY81" s="420">
        <v>27532.825001630888</v>
      </c>
      <c r="LZ81" s="420">
        <v>30301.380942531578</v>
      </c>
      <c r="MA81" s="420">
        <v>33352.470233416068</v>
      </c>
      <c r="MB81" s="420"/>
      <c r="MC81" s="426">
        <v>1.3011004983715742</v>
      </c>
      <c r="MD81" s="426">
        <v>1.3011004983715742</v>
      </c>
      <c r="ME81" s="426">
        <v>1.3011004983715742</v>
      </c>
      <c r="MF81" s="426">
        <v>1.3011004983715742</v>
      </c>
      <c r="MG81" s="426">
        <v>1.3011004983715742</v>
      </c>
      <c r="MH81" s="426">
        <v>1.3011004983715742</v>
      </c>
      <c r="MI81" s="426">
        <v>1.3011004983715742</v>
      </c>
      <c r="MJ81" s="426">
        <v>1.3011004983715742</v>
      </c>
      <c r="MK81" s="426">
        <v>1.3011004983715742</v>
      </c>
      <c r="ML81" s="426">
        <v>1.3011004983715742</v>
      </c>
      <c r="MM81" s="426">
        <v>1.3011004983715742</v>
      </c>
      <c r="MN81" s="426">
        <v>1.3011004983715742</v>
      </c>
      <c r="MO81" s="426">
        <v>1.3011004983715742</v>
      </c>
      <c r="MP81" s="426">
        <v>1.3011004983715742</v>
      </c>
      <c r="MQ81" s="426">
        <v>1.3011004983715742</v>
      </c>
      <c r="MR81" s="426">
        <v>1.3011004983715742</v>
      </c>
      <c r="MS81" s="426">
        <v>1.3011004983715742</v>
      </c>
      <c r="MT81" s="426">
        <v>1.5573357490388688</v>
      </c>
      <c r="MU81" s="426">
        <v>2.0643408124540121</v>
      </c>
      <c r="MV81" s="426">
        <v>2.7603034273876617</v>
      </c>
      <c r="MW81" s="426">
        <v>3.719950433130661</v>
      </c>
      <c r="MX81" s="426">
        <v>5.0485936081620348</v>
      </c>
      <c r="MY81" s="426">
        <v>6.8949110271166889</v>
      </c>
      <c r="MZ81" s="426">
        <v>9.4691395002985903</v>
      </c>
      <c r="NA81" s="426">
        <v>13.068987773647677</v>
      </c>
      <c r="NB81" s="426">
        <v>18.1165711647504</v>
      </c>
      <c r="NC81" s="426">
        <v>25.211085906369799</v>
      </c>
      <c r="ND81" s="426">
        <v>35.203969682813984</v>
      </c>
      <c r="NE81" s="426">
        <v>49.30619717927501</v>
      </c>
      <c r="NF81" s="426">
        <v>69.241513265506697</v>
      </c>
      <c r="NG81" s="420"/>
      <c r="NH81" s="420">
        <v>2214.9607105406803</v>
      </c>
      <c r="NI81" s="420">
        <v>2424.0628469541352</v>
      </c>
      <c r="NJ81" s="420">
        <v>2653.7343939452658</v>
      </c>
      <c r="NK81" s="420">
        <v>2906.0445975603311</v>
      </c>
      <c r="NL81" s="420">
        <v>3183.2737575607839</v>
      </c>
      <c r="NM81" s="420">
        <v>3487.9349446544102</v>
      </c>
      <c r="NN81" s="420">
        <v>3822.7979652981116</v>
      </c>
      <c r="NO81" s="420">
        <v>4190.9158075605164</v>
      </c>
      <c r="NP81" s="420">
        <v>4595.653825848367</v>
      </c>
      <c r="NQ81" s="420">
        <v>5040.721949153869</v>
      </c>
      <c r="NR81" s="420">
        <v>5530.2102271344129</v>
      </c>
      <c r="NS81" s="420">
        <v>6068.6280610839394</v>
      </c>
      <c r="NT81" s="420">
        <v>6660.9475030212652</v>
      </c>
      <c r="NU81" s="420">
        <v>7312.6510460594545</v>
      </c>
      <c r="NV81" s="420">
        <v>8029.7843733282716</v>
      </c>
      <c r="NW81" s="420">
        <v>8819.0145814337011</v>
      </c>
      <c r="NX81" s="420">
        <v>9687.6944482331346</v>
      </c>
      <c r="NY81" s="420">
        <v>10643.677138867612</v>
      </c>
      <c r="NZ81" s="420">
        <v>11695.912451296579</v>
      </c>
      <c r="OA81" s="420">
        <v>12854.327907611887</v>
      </c>
      <c r="OB81" s="420">
        <v>14129.73129617857</v>
      </c>
      <c r="OC81" s="420">
        <v>15534.02197243587</v>
      </c>
      <c r="OD81" s="420">
        <v>17080.294376064772</v>
      </c>
      <c r="OE81" s="420">
        <v>18782.948230080161</v>
      </c>
      <c r="OF81" s="420">
        <v>20657.804372365637</v>
      </c>
      <c r="OG81" s="420">
        <v>22722.224310684378</v>
      </c>
      <c r="OH81" s="420">
        <v>24995.230319849677</v>
      </c>
      <c r="OI81" s="420">
        <v>27497.621031948074</v>
      </c>
      <c r="OJ81" s="420">
        <v>30252.074745352304</v>
      </c>
      <c r="OK81" s="420">
        <v>33283.228720150561</v>
      </c>
      <c r="OL81" s="420"/>
      <c r="OM81" s="420">
        <v>2257.5173358123416</v>
      </c>
      <c r="ON81" s="420">
        <v>2471.9756254284343</v>
      </c>
      <c r="OO81" s="420">
        <v>2707.5302112687659</v>
      </c>
      <c r="OP81" s="420">
        <v>2966.3033431366484</v>
      </c>
      <c r="OQ81" s="420">
        <v>3250.6337306934997</v>
      </c>
      <c r="OR81" s="420">
        <v>3563.0988169770621</v>
      </c>
      <c r="OS81" s="420">
        <v>3906.539357062838</v>
      </c>
      <c r="OT81" s="420">
        <v>4284.0865413377187</v>
      </c>
      <c r="OU81" s="420">
        <v>4699.1919277934167</v>
      </c>
      <c r="OV81" s="420">
        <v>5155.6604752883741</v>
      </c>
      <c r="OW81" s="420">
        <v>5657.6870001406523</v>
      </c>
      <c r="OX81" s="420">
        <v>6209.8964120010032</v>
      </c>
      <c r="OY81" s="420">
        <v>6817.3881220477479</v>
      </c>
      <c r="OZ81" s="420">
        <v>7485.7850575069124</v>
      </c>
      <c r="PA81" s="420">
        <v>8221.2877617388331</v>
      </c>
      <c r="PB81" s="420">
        <v>9030.7341090921364</v>
      </c>
      <c r="PC81" s="420">
        <v>9921.6652188985991</v>
      </c>
      <c r="PD81" s="420">
        <v>10899.342919903034</v>
      </c>
      <c r="PE81" s="420">
        <v>11973.005822495314</v>
      </c>
      <c r="PF81" s="420">
        <v>13153.509382864251</v>
      </c>
      <c r="PG81" s="420">
        <v>14451.123845185581</v>
      </c>
      <c r="PH81" s="420">
        <v>15876.905661346585</v>
      </c>
      <c r="PI81" s="420">
        <v>17442.664366307101</v>
      </c>
      <c r="PJ81" s="420">
        <v>19160.87733564579</v>
      </c>
      <c r="PK81" s="420">
        <v>21044.526177664968</v>
      </c>
      <c r="PL81" s="420">
        <v>23106.816830865846</v>
      </c>
      <c r="PM81" s="420">
        <v>25360.728683464185</v>
      </c>
      <c r="PN81" s="420">
        <v>27818.314012163104</v>
      </c>
      <c r="PO81" s="420">
        <v>30489.634612301386</v>
      </c>
      <c r="PP81" s="420">
        <v>33381.173163166211</v>
      </c>
      <c r="PQ81" s="420"/>
      <c r="PR81" s="420">
        <v>66.652958067033808</v>
      </c>
      <c r="PS81" s="420">
        <v>72.941599535597049</v>
      </c>
      <c r="PT81" s="420">
        <v>79.848855670472886</v>
      </c>
      <c r="PU81" s="420">
        <v>87.43695800462595</v>
      </c>
      <c r="PV81" s="420">
        <v>95.774485405238551</v>
      </c>
      <c r="PW81" s="420">
        <v>104.9370172085022</v>
      </c>
      <c r="PX81" s="420">
        <v>115.0078539489958</v>
      </c>
      <c r="PY81" s="420">
        <v>126.07881270568708</v>
      </c>
      <c r="PZ81" s="420">
        <v>138.25110481788423</v>
      </c>
      <c r="QA81" s="420">
        <v>151.63630453205849</v>
      </c>
      <c r="QB81" s="420">
        <v>166.35741803229314</v>
      </c>
      <c r="QC81" s="420">
        <v>182.5500632919956</v>
      </c>
      <c r="QD81" s="420">
        <v>200.36377227217616</v>
      </c>
      <c r="QE81" s="420">
        <v>219.96342819274454</v>
      </c>
      <c r="QF81" s="420">
        <v>241.53085192979464</v>
      </c>
      <c r="QG81" s="420">
        <v>265.26655305683124</v>
      </c>
      <c r="QH81" s="420">
        <v>291.39166266575165</v>
      </c>
      <c r="QI81" s="420">
        <v>320.15006689020817</v>
      </c>
      <c r="QJ81" s="420">
        <v>351.81076202726609</v>
      </c>
      <c r="QK81" s="420">
        <v>386.67045433264298</v>
      </c>
      <c r="QL81" s="420">
        <v>425.05642997170156</v>
      </c>
      <c r="QM81" s="420">
        <v>467.32972326659939</v>
      </c>
      <c r="QN81" s="420">
        <v>513.88861431585497</v>
      </c>
      <c r="QO81" s="420">
        <v>565.17249030501512</v>
      </c>
      <c r="QP81" s="420">
        <v>621.66610840818805</v>
      </c>
      <c r="QQ81" s="420">
        <v>683.90430213537491</v>
      </c>
      <c r="QR81" s="420">
        <v>752.47717734876824</v>
      </c>
      <c r="QS81" s="420">
        <v>828.03584899579755</v>
      </c>
      <c r="QT81" s="420">
        <v>911.29877493529864</v>
      </c>
      <c r="QU81" s="420">
        <v>1003.0587491184742</v>
      </c>
      <c r="QV81" s="424"/>
      <c r="QW81" s="420">
        <v>14.692869058112674</v>
      </c>
      <c r="QX81" s="420">
        <v>14.692869058112674</v>
      </c>
      <c r="QY81" s="420">
        <v>14.692869058112674</v>
      </c>
      <c r="QZ81" s="420">
        <v>14.692869058112674</v>
      </c>
      <c r="RA81" s="420">
        <v>14.692869058112674</v>
      </c>
      <c r="RB81" s="420">
        <v>14.692869058112674</v>
      </c>
      <c r="RC81" s="420">
        <v>14.692869058112674</v>
      </c>
      <c r="RD81" s="420">
        <v>14.692869058112674</v>
      </c>
      <c r="RE81" s="420">
        <v>14.692869058112674</v>
      </c>
      <c r="RF81" s="420">
        <v>14.692869058112674</v>
      </c>
      <c r="RG81" s="420">
        <v>14.692869058112674</v>
      </c>
      <c r="RH81" s="420">
        <v>14.692869058112674</v>
      </c>
      <c r="RI81" s="420">
        <v>14.692869058112674</v>
      </c>
      <c r="RJ81" s="420">
        <v>14.692869058112674</v>
      </c>
      <c r="RK81" s="420">
        <v>14.692869058112674</v>
      </c>
      <c r="RL81" s="420">
        <v>14.692869058112674</v>
      </c>
      <c r="RM81" s="420">
        <v>14.692869058112674</v>
      </c>
      <c r="RN81" s="420">
        <v>17.586443375268967</v>
      </c>
      <c r="RO81" s="420">
        <v>23.311872746698956</v>
      </c>
      <c r="RP81" s="420">
        <v>31.171133106186968</v>
      </c>
      <c r="RQ81" s="420">
        <v>42.008088295304923</v>
      </c>
      <c r="RR81" s="420">
        <v>57.011987087230509</v>
      </c>
      <c r="RS81" s="420">
        <v>77.861798543275356</v>
      </c>
      <c r="RT81" s="420">
        <v>106.93165281622744</v>
      </c>
      <c r="RU81" s="420">
        <v>147.58346977855248</v>
      </c>
      <c r="RV81" s="420">
        <v>204.58404884081392</v>
      </c>
      <c r="RW81" s="420">
        <v>284.69990173605657</v>
      </c>
      <c r="RX81" s="420">
        <v>397.54601394952084</v>
      </c>
      <c r="RY81" s="420">
        <v>556.79749551650741</v>
      </c>
      <c r="RZ81" s="420">
        <v>781.91998932362276</v>
      </c>
      <c r="SA81" s="420"/>
      <c r="SB81" s="420">
        <v>51.96008900892113</v>
      </c>
      <c r="SC81" s="420">
        <v>58.248730477484372</v>
      </c>
      <c r="SD81" s="420">
        <v>65.155986612360209</v>
      </c>
      <c r="SE81" s="420">
        <v>72.744088946513273</v>
      </c>
      <c r="SF81" s="420">
        <v>81.081616347125873</v>
      </c>
      <c r="SG81" s="420">
        <v>90.24414815038952</v>
      </c>
      <c r="SH81" s="420">
        <v>100.31498489088312</v>
      </c>
      <c r="SI81" s="420">
        <v>111.38594364757441</v>
      </c>
      <c r="SJ81" s="420">
        <v>123.55823575977155</v>
      </c>
      <c r="SK81" s="420">
        <v>136.94343547394581</v>
      </c>
      <c r="SL81" s="420">
        <v>151.66454897418046</v>
      </c>
      <c r="SM81" s="420">
        <v>167.85719423388292</v>
      </c>
      <c r="SN81" s="420">
        <v>185.67090321406349</v>
      </c>
      <c r="SO81" s="420">
        <v>205.27055913463187</v>
      </c>
      <c r="SP81" s="420">
        <v>226.83798287168196</v>
      </c>
      <c r="SQ81" s="420">
        <v>250.57368399871856</v>
      </c>
      <c r="SR81" s="420">
        <v>276.698793607639</v>
      </c>
      <c r="SS81" s="420">
        <v>302.5636235149392</v>
      </c>
      <c r="ST81" s="420">
        <v>328.49888928056714</v>
      </c>
      <c r="SU81" s="420">
        <v>355.499321226456</v>
      </c>
      <c r="SV81" s="420">
        <v>383.04834167639666</v>
      </c>
      <c r="SW81" s="420">
        <v>410.31773617936886</v>
      </c>
      <c r="SX81" s="420">
        <v>436.0268157725796</v>
      </c>
      <c r="SY81" s="420">
        <v>458.24083748878769</v>
      </c>
      <c r="SZ81" s="420">
        <v>474.08263862963554</v>
      </c>
      <c r="TA81" s="420">
        <v>479.32025329456098</v>
      </c>
      <c r="TB81" s="420">
        <v>467.77727561271166</v>
      </c>
      <c r="TC81" s="420">
        <v>430.48983504627671</v>
      </c>
      <c r="TD81" s="420">
        <v>354.50127941879123</v>
      </c>
      <c r="TE81" s="420">
        <v>221.13875979485147</v>
      </c>
      <c r="TF81" s="420"/>
      <c r="TG81" s="420">
        <v>3.9218841716229398</v>
      </c>
      <c r="TH81" s="420">
        <v>4.2919101112333866</v>
      </c>
      <c r="TI81" s="420">
        <v>4.6983355616608176</v>
      </c>
      <c r="TJ81" s="420">
        <v>5.1448222488239042</v>
      </c>
      <c r="TK81" s="420">
        <v>5.635405378083524</v>
      </c>
      <c r="TL81" s="420">
        <v>6.1745320649302062</v>
      </c>
      <c r="TM81" s="420">
        <v>6.7671037429616376</v>
      </c>
      <c r="TN81" s="420">
        <v>7.4185229623290851</v>
      </c>
      <c r="TO81" s="420">
        <v>8.1347450348616412</v>
      </c>
      <c r="TP81" s="420">
        <v>8.9223350295958177</v>
      </c>
      <c r="TQ81" s="420">
        <v>9.7885306749139147</v>
      </c>
      <c r="TR81" s="420">
        <v>10.741311781445813</v>
      </c>
      <c r="TS81" s="420">
        <v>11.789476863886799</v>
      </c>
      <c r="TT81" s="420">
        <v>12.942727710560767</v>
      </c>
      <c r="TU81" s="420">
        <v>14.211762727610637</v>
      </c>
      <c r="TV81" s="420">
        <v>15.608379970897539</v>
      </c>
      <c r="TW81" s="420">
        <v>17.145590873886956</v>
      </c>
      <c r="TX81" s="420">
        <v>18.837745784935258</v>
      </c>
      <c r="TY81" s="420">
        <v>20.700672543500524</v>
      </c>
      <c r="TZ81" s="420">
        <v>22.751829453034983</v>
      </c>
      <c r="UA81" s="420">
        <v>25.010474149939835</v>
      </c>
      <c r="UB81" s="420">
        <v>27.497850024374305</v>
      </c>
      <c r="UC81" s="420">
        <v>30.237392021456436</v>
      </c>
      <c r="UD81" s="420">
        <v>33.254953842179837</v>
      </c>
      <c r="UE81" s="420">
        <v>36.579058774082768</v>
      </c>
      <c r="UF81" s="420">
        <v>40.241176614427843</v>
      </c>
      <c r="UG81" s="420">
        <v>44.276029405681491</v>
      </c>
      <c r="UH81" s="420">
        <v>48.721928986962112</v>
      </c>
      <c r="UI81" s="420">
        <v>53.621149678663805</v>
      </c>
      <c r="UJ81" s="420">
        <v>59.020339763755047</v>
      </c>
      <c r="UK81" s="420"/>
      <c r="UL81" s="420">
        <v>2.0677318317326265</v>
      </c>
      <c r="UM81" s="420">
        <v>2.0677318317326265</v>
      </c>
      <c r="UN81" s="420">
        <v>2.0677318317326265</v>
      </c>
      <c r="UO81" s="420">
        <v>2.0677318317326265</v>
      </c>
      <c r="UP81" s="420">
        <v>2.0677318317326265</v>
      </c>
      <c r="UQ81" s="420">
        <v>2.0677318317326265</v>
      </c>
      <c r="UR81" s="420">
        <v>2.0677318317326265</v>
      </c>
      <c r="US81" s="420">
        <v>2.0677318317326265</v>
      </c>
      <c r="UT81" s="420">
        <v>2.0677318317326265</v>
      </c>
      <c r="UU81" s="420">
        <v>2.0677318317326265</v>
      </c>
      <c r="UV81" s="420">
        <v>2.0677318317326265</v>
      </c>
      <c r="UW81" s="420">
        <v>2.0677318317326265</v>
      </c>
      <c r="UX81" s="420">
        <v>2.0677318317326265</v>
      </c>
      <c r="UY81" s="420">
        <v>2.0677318317326265</v>
      </c>
      <c r="UZ81" s="420">
        <v>2.0677318317326265</v>
      </c>
      <c r="VA81" s="420">
        <v>2.0677318317326265</v>
      </c>
      <c r="VB81" s="420">
        <v>2.0677318317326265</v>
      </c>
      <c r="VC81" s="420">
        <v>2.4749454058415221</v>
      </c>
      <c r="VD81" s="420">
        <v>3.2806867838405323</v>
      </c>
      <c r="VE81" s="420">
        <v>4.3867228313213236</v>
      </c>
      <c r="VF81" s="420">
        <v>5.9118107576461503</v>
      </c>
      <c r="VG81" s="420">
        <v>8.0233138963084603</v>
      </c>
      <c r="VH81" s="420">
        <v>10.957514062577776</v>
      </c>
      <c r="VI81" s="420">
        <v>15.048523298845536</v>
      </c>
      <c r="VJ81" s="420">
        <v>20.769465588490164</v>
      </c>
      <c r="VK81" s="420">
        <v>28.79117403005235</v>
      </c>
      <c r="VL81" s="420">
        <v>40.065901831865403</v>
      </c>
      <c r="VM81" s="420">
        <v>55.946768760453153</v>
      </c>
      <c r="VN81" s="420">
        <v>78.358277117619295</v>
      </c>
      <c r="VO81" s="420">
        <v>110.03983261524904</v>
      </c>
      <c r="VP81" s="420"/>
      <c r="VQ81" s="420">
        <v>1.8541523398903133</v>
      </c>
      <c r="VR81" s="420">
        <v>2.2241782795007601</v>
      </c>
      <c r="VS81" s="420">
        <v>2.630603729928191</v>
      </c>
      <c r="VT81" s="420">
        <v>3.0770904170912776</v>
      </c>
      <c r="VU81" s="420">
        <v>3.5676735463508975</v>
      </c>
      <c r="VV81" s="420">
        <v>4.1068002331975801</v>
      </c>
      <c r="VW81" s="420">
        <v>4.6993719112290115</v>
      </c>
      <c r="VX81" s="420">
        <v>5.3507911305964591</v>
      </c>
      <c r="VY81" s="420">
        <v>6.0670132031290152</v>
      </c>
      <c r="VZ81" s="420">
        <v>6.8546031978631916</v>
      </c>
      <c r="WA81" s="420">
        <v>7.7207988431812886</v>
      </c>
      <c r="WB81" s="420">
        <v>8.6735799497131865</v>
      </c>
      <c r="WC81" s="420">
        <v>9.721745032154173</v>
      </c>
      <c r="WD81" s="420">
        <v>10.874995878828141</v>
      </c>
      <c r="WE81" s="420">
        <v>12.144030895878011</v>
      </c>
      <c r="WF81" s="420">
        <v>13.540648139164913</v>
      </c>
      <c r="WG81" s="420">
        <v>15.07785904215433</v>
      </c>
      <c r="WH81" s="420">
        <v>16.362800379093734</v>
      </c>
      <c r="WI81" s="420">
        <v>17.419985759659991</v>
      </c>
      <c r="WJ81" s="420">
        <v>18.365106621713657</v>
      </c>
      <c r="WK81" s="420">
        <v>19.098663392293684</v>
      </c>
      <c r="WL81" s="420">
        <v>19.474536128065843</v>
      </c>
      <c r="WM81" s="420">
        <v>19.279877958878661</v>
      </c>
      <c r="WN81" s="420">
        <v>18.206430543334299</v>
      </c>
      <c r="WO81" s="420">
        <v>15.809593185592604</v>
      </c>
      <c r="WP81" s="420">
        <v>11.450002584375493</v>
      </c>
      <c r="WQ81" s="420">
        <v>4.2101275738160879</v>
      </c>
      <c r="WR81" s="420">
        <v>-7.2248397734910412</v>
      </c>
      <c r="WS81" s="420">
        <v>-24.73712743895549</v>
      </c>
      <c r="WT81" s="420">
        <v>-51.019492851493993</v>
      </c>
      <c r="WU81" s="420"/>
      <c r="WV81" s="420">
        <v>5733.2061933261484</v>
      </c>
      <c r="WW81" s="420">
        <v>6274.1285958834987</v>
      </c>
      <c r="WX81" s="420">
        <v>6868.2616216305832</v>
      </c>
      <c r="WY81" s="420">
        <v>7520.9581644307718</v>
      </c>
      <c r="WZ81" s="420">
        <v>8238.1170890526046</v>
      </c>
      <c r="XA81" s="420">
        <v>9026.2394110685109</v>
      </c>
      <c r="XB81" s="420">
        <v>9892.4902909545344</v>
      </c>
      <c r="XC81" s="420">
        <v>10844.767446397291</v>
      </c>
      <c r="XD81" s="420">
        <v>11891.776649716352</v>
      </c>
      <c r="XE81" s="420">
        <v>13043.115046776422</v>
      </c>
      <c r="XF81" s="420">
        <v>14309.363110475586</v>
      </c>
      <c r="XG81" s="420">
        <v>15702.186126610788</v>
      </c>
      <c r="XH81" s="420">
        <v>17234.446203478903</v>
      </c>
      <c r="XI81" s="420">
        <v>18920.325899888696</v>
      </c>
      <c r="XJ81" s="420">
        <v>20775.464680360932</v>
      </c>
      <c r="XK81" s="420">
        <v>22817.109532305909</v>
      </c>
      <c r="XL81" s="420">
        <v>25064.281219128105</v>
      </c>
      <c r="XM81" s="420">
        <v>27537.957796902996</v>
      </c>
      <c r="XN81" s="420">
        <v>30261.277192003781</v>
      </c>
      <c r="XO81" s="420">
        <v>33259.760824517551</v>
      </c>
      <c r="XP81" s="420">
        <v>36561.560469319287</v>
      </c>
      <c r="XQ81" s="420">
        <v>40197.730775322154</v>
      </c>
      <c r="XR81" s="420">
        <v>44202.530115953545</v>
      </c>
      <c r="XS81" s="420">
        <v>48613.752722805053</v>
      </c>
      <c r="XT81" s="420">
        <v>53473.095362433611</v>
      </c>
      <c r="XU81" s="420">
        <v>58826.562156499633</v>
      </c>
      <c r="XV81" s="420">
        <v>64724.91152116275</v>
      </c>
      <c r="XW81" s="420">
        <v>71224.149616650946</v>
      </c>
      <c r="XX81" s="420">
        <v>78386.075156260413</v>
      </c>
      <c r="XY81" s="420">
        <v>86278.880930271844</v>
      </c>
      <c r="XZ81" s="420"/>
      <c r="YA81" s="420">
        <v>3.3657925242624716</v>
      </c>
      <c r="YB81" s="420">
        <v>3.3657925242624716</v>
      </c>
      <c r="YC81" s="420">
        <v>3.3657925242624716</v>
      </c>
      <c r="YD81" s="420">
        <v>3.3657925242624716</v>
      </c>
      <c r="YE81" s="420">
        <v>3.3657925242624716</v>
      </c>
      <c r="YF81" s="420">
        <v>3.3657925242624716</v>
      </c>
      <c r="YG81" s="420">
        <v>3.3657925242624716</v>
      </c>
      <c r="YH81" s="420">
        <v>3.3657925242624716</v>
      </c>
      <c r="YI81" s="420">
        <v>3.3657925242624716</v>
      </c>
      <c r="YJ81" s="420">
        <v>3.3657925242624716</v>
      </c>
      <c r="YK81" s="420">
        <v>3.3657925242624716</v>
      </c>
      <c r="YL81" s="420">
        <v>3.3657925242624716</v>
      </c>
      <c r="YM81" s="420">
        <v>3.3657925242624716</v>
      </c>
      <c r="YN81" s="420">
        <v>3.3657925242624716</v>
      </c>
      <c r="YO81" s="420">
        <v>3.3657925242624716</v>
      </c>
      <c r="YP81" s="420">
        <v>3.3657925242624716</v>
      </c>
      <c r="YQ81" s="420">
        <v>3.3657925242624716</v>
      </c>
      <c r="YR81" s="420">
        <v>4.0286426978100973</v>
      </c>
      <c r="YS81" s="420">
        <v>5.3402046058577008</v>
      </c>
      <c r="YT81" s="420">
        <v>7.1405772668793608</v>
      </c>
      <c r="YU81" s="420">
        <v>9.6230701426435363</v>
      </c>
      <c r="YV81" s="420">
        <v>13.060112301592765</v>
      </c>
      <c r="YW81" s="420">
        <v>17.836316271932375</v>
      </c>
      <c r="YX81" s="420">
        <v>24.495539722867402</v>
      </c>
      <c r="YY81" s="420">
        <v>33.807919836534289</v>
      </c>
      <c r="YZ81" s="420">
        <v>46.865418826526323</v>
      </c>
      <c r="ZA81" s="420">
        <v>65.218086211173727</v>
      </c>
      <c r="ZB81" s="420">
        <v>91.068490198164</v>
      </c>
      <c r="ZC81" s="420">
        <v>127.54927853268808</v>
      </c>
      <c r="ZD81" s="420">
        <v>179.11957455196284</v>
      </c>
      <c r="ZE81" s="420"/>
      <c r="ZF81" s="420">
        <v>5729.8404008018861</v>
      </c>
      <c r="ZG81" s="420">
        <v>6270.7628033592364</v>
      </c>
      <c r="ZH81" s="420">
        <v>6864.8958291063209</v>
      </c>
      <c r="ZI81" s="420">
        <v>7517.5923719065095</v>
      </c>
      <c r="ZJ81" s="420">
        <v>8234.7512965283422</v>
      </c>
      <c r="ZK81" s="420">
        <v>9022.8736185442485</v>
      </c>
      <c r="ZL81" s="420">
        <v>9889.1244984302721</v>
      </c>
      <c r="ZM81" s="420">
        <v>10841.401653873028</v>
      </c>
      <c r="ZN81" s="420">
        <v>11888.41085719209</v>
      </c>
      <c r="ZO81" s="420">
        <v>13039.74925425216</v>
      </c>
      <c r="ZP81" s="420">
        <v>14305.997317951324</v>
      </c>
      <c r="ZQ81" s="420">
        <v>15698.820334086526</v>
      </c>
      <c r="ZR81" s="420">
        <v>17231.080410954641</v>
      </c>
      <c r="ZS81" s="420">
        <v>18916.960107364433</v>
      </c>
      <c r="ZT81" s="420">
        <v>20772.09888783667</v>
      </c>
      <c r="ZU81" s="420">
        <v>22813.743739781647</v>
      </c>
      <c r="ZV81" s="420">
        <v>25060.915426603842</v>
      </c>
      <c r="ZW81" s="420">
        <v>27533.929154205187</v>
      </c>
      <c r="ZX81" s="420">
        <v>30255.936987397923</v>
      </c>
      <c r="ZY81" s="420">
        <v>33252.62024725067</v>
      </c>
      <c r="ZZ81" s="420">
        <v>36551.937399176641</v>
      </c>
      <c r="AAA81" s="420">
        <v>40184.670663020559</v>
      </c>
      <c r="AAB81" s="420">
        <v>44184.693799681612</v>
      </c>
      <c r="AAC81" s="420">
        <v>48589.257183082183</v>
      </c>
      <c r="AAD81" s="420">
        <v>53439.287442597073</v>
      </c>
      <c r="AAE81" s="420">
        <v>58779.696737673105</v>
      </c>
      <c r="AAF81" s="420">
        <v>64659.69343495158</v>
      </c>
      <c r="AAG81" s="420">
        <v>71133.081126452787</v>
      </c>
      <c r="AAH81" s="420">
        <v>78258.525877727719</v>
      </c>
      <c r="AAI81" s="420">
        <v>86099.761355719878</v>
      </c>
      <c r="AAJ81" s="420"/>
      <c r="AAK81" s="420">
        <v>8041.1719779630384</v>
      </c>
      <c r="AAL81" s="420">
        <v>8803.2113375446552</v>
      </c>
      <c r="AAM81" s="420">
        <v>9640.2126307173749</v>
      </c>
      <c r="AAN81" s="420">
        <v>10559.716894406763</v>
      </c>
      <c r="AAO81" s="420">
        <v>11570.03431711532</v>
      </c>
      <c r="AAP81" s="420">
        <v>12680.323383904899</v>
      </c>
      <c r="AAQ81" s="420">
        <v>13900.678212295223</v>
      </c>
      <c r="AAR81" s="420">
        <v>15242.224929988919</v>
      </c>
      <c r="AAS81" s="420">
        <v>16717.228033948406</v>
      </c>
      <c r="AAT81" s="420">
        <v>18339.207768212342</v>
      </c>
      <c r="AAU81" s="420">
        <v>20123.069665909337</v>
      </c>
      <c r="AAV81" s="420">
        <v>22085.247520271125</v>
      </c>
      <c r="AAW81" s="420">
        <v>24243.861181248609</v>
      </c>
      <c r="AAX81" s="420">
        <v>26618.890719884806</v>
      </c>
      <c r="AAY81" s="420">
        <v>29232.368663343063</v>
      </c>
      <c r="AAZ81" s="420">
        <v>32108.592181011667</v>
      </c>
      <c r="ABA81" s="420">
        <v>35274.357298152237</v>
      </c>
      <c r="ABB81" s="420">
        <v>38752.198498002253</v>
      </c>
      <c r="ABC81" s="420">
        <v>42574.861684933465</v>
      </c>
      <c r="ABD81" s="420">
        <v>46779.994057963086</v>
      </c>
      <c r="ABE81" s="420">
        <v>51405.208249430914</v>
      </c>
      <c r="ABF81" s="420">
        <v>56491.368596674583</v>
      </c>
      <c r="ABG81" s="420">
        <v>62082.664859720171</v>
      </c>
      <c r="ABH81" s="420">
        <v>68226.5817867601</v>
      </c>
      <c r="ABI81" s="420">
        <v>74973.70585207727</v>
      </c>
      <c r="ABJ81" s="420">
        <v>82377.283824417886</v>
      </c>
      <c r="ABK81" s="420">
        <v>90492.409521602298</v>
      </c>
      <c r="ABL81" s="420">
        <v>99374.660133888668</v>
      </c>
      <c r="ABM81" s="420">
        <v>109077.92464200893</v>
      </c>
      <c r="ABN81" s="420">
        <v>119651.05378582944</v>
      </c>
      <c r="ABQ81" s="344"/>
      <c r="ABR81" s="344"/>
      <c r="ABS81" s="344"/>
      <c r="ABT81" s="344"/>
      <c r="ABU81" s="344"/>
      <c r="ABV81" s="344"/>
      <c r="ABW81" s="344"/>
      <c r="ABX81" s="344"/>
      <c r="ABY81" s="344"/>
      <c r="ABZ81" s="344"/>
      <c r="ACA81" s="344"/>
    </row>
    <row r="82" spans="4:755" hidden="1" outlineLevel="1" x14ac:dyDescent="0.25">
      <c r="D82" s="431" t="b">
        <v>1</v>
      </c>
      <c r="E82" s="416"/>
      <c r="F82" s="417">
        <v>512</v>
      </c>
      <c r="G82" s="417">
        <v>22005263</v>
      </c>
      <c r="H82" s="417" t="s">
        <v>1756</v>
      </c>
      <c r="I82" s="417" t="s">
        <v>1798</v>
      </c>
      <c r="J82" s="417">
        <v>11</v>
      </c>
      <c r="K82" s="417" t="s">
        <v>1799</v>
      </c>
      <c r="L82" s="417" t="s">
        <v>300</v>
      </c>
      <c r="M82" s="417" t="s">
        <v>253</v>
      </c>
      <c r="N82" s="417" t="s">
        <v>301</v>
      </c>
      <c r="O82" s="417" t="s">
        <v>1760</v>
      </c>
      <c r="P82" s="417" t="s">
        <v>1761</v>
      </c>
      <c r="Q82" s="417" t="s">
        <v>302</v>
      </c>
      <c r="R82" s="417" t="s">
        <v>298</v>
      </c>
      <c r="S82" s="418"/>
      <c r="T82" s="417">
        <v>0.57433674535164059</v>
      </c>
      <c r="U82" s="417">
        <v>2190</v>
      </c>
      <c r="V82" s="418"/>
      <c r="W82" s="419">
        <v>9.9</v>
      </c>
      <c r="X82" s="417">
        <v>8.8018665792934641E-3</v>
      </c>
      <c r="Y82" s="417">
        <v>6.3307850367012759E-3</v>
      </c>
      <c r="Z82" s="417">
        <v>2.4710815425921882E-3</v>
      </c>
      <c r="AA82" s="420">
        <v>51.892197956299761</v>
      </c>
      <c r="AB82" s="420">
        <v>2025.8512117444084</v>
      </c>
      <c r="AC82" s="420">
        <v>2077.7434097007081</v>
      </c>
      <c r="AD82" s="420">
        <v>60.926455166027509</v>
      </c>
      <c r="AE82" s="420">
        <v>3.5849346687423278</v>
      </c>
      <c r="AF82" s="420">
        <v>5240.6365782592402</v>
      </c>
      <c r="AG82" s="418"/>
      <c r="AH82" s="419">
        <v>13.794599771382265</v>
      </c>
      <c r="AI82" s="417">
        <v>2.1906452910007958E-2</v>
      </c>
      <c r="AJ82" s="417">
        <v>1.5756322030163254E-2</v>
      </c>
      <c r="AK82" s="417">
        <v>6.1501308798447042E-3</v>
      </c>
      <c r="AL82" s="420">
        <v>129.15146812163357</v>
      </c>
      <c r="AM82" s="420">
        <v>5042.0230496522408</v>
      </c>
      <c r="AN82" s="420">
        <v>5171.174517773874</v>
      </c>
      <c r="AO82" s="420">
        <v>151.63630453205849</v>
      </c>
      <c r="AP82" s="420">
        <v>8.9223350295958177</v>
      </c>
      <c r="AQ82" s="420">
        <v>13043.115046776422</v>
      </c>
      <c r="AR82" s="418"/>
      <c r="AS82" s="417">
        <v>5.1679359468684138E-3</v>
      </c>
      <c r="AT82" s="421">
        <v>4.0659390574111693E-6</v>
      </c>
      <c r="AU82" s="417">
        <v>5.1638700078110028E-3</v>
      </c>
      <c r="AV82" s="420">
        <v>28.425883974257854</v>
      </c>
      <c r="AW82" s="420">
        <v>1.3011004983715742</v>
      </c>
      <c r="AX82" s="420">
        <v>29.726984472629429</v>
      </c>
      <c r="AY82" s="420">
        <v>14.692869058112674</v>
      </c>
      <c r="AZ82" s="420">
        <v>2.0677318317326265</v>
      </c>
      <c r="BA82" s="420">
        <v>3.3657925242624716</v>
      </c>
      <c r="BB82" s="418"/>
      <c r="BC82" s="420">
        <v>7382.8913777947182</v>
      </c>
      <c r="BD82" s="420">
        <v>18374.84820411195</v>
      </c>
      <c r="BE82" s="420">
        <v>49.853377886737206</v>
      </c>
      <c r="BF82" s="420">
        <v>18324.994826225211</v>
      </c>
      <c r="BG82" s="420"/>
      <c r="BH82" s="422">
        <v>3.3174243752227668E-2</v>
      </c>
      <c r="BI82" s="420"/>
      <c r="BJ82" s="423">
        <v>10.233933382094852</v>
      </c>
      <c r="BK82" s="423">
        <v>10.57913055243994</v>
      </c>
      <c r="BL82" s="423">
        <v>10.935971445874209</v>
      </c>
      <c r="BM82" s="423">
        <v>11.304848812683653</v>
      </c>
      <c r="BN82" s="423">
        <v>11.686168650874608</v>
      </c>
      <c r="BO82" s="423">
        <v>12.080350653027882</v>
      </c>
      <c r="BP82" s="423">
        <v>12.487828668225594</v>
      </c>
      <c r="BQ82" s="423">
        <v>12.909051179559093</v>
      </c>
      <c r="BR82" s="423">
        <v>13.344481797743509</v>
      </c>
      <c r="BS82" s="423">
        <v>13.794599771382265</v>
      </c>
      <c r="BT82" s="423">
        <v>14.25990051444313</v>
      </c>
      <c r="BU82" s="423">
        <v>14.740896151526377</v>
      </c>
      <c r="BV82" s="423">
        <v>15.238116081525186</v>
      </c>
      <c r="BW82" s="423">
        <v>15.752107560298688</v>
      </c>
      <c r="BX82" s="423">
        <v>16.283436302998933</v>
      </c>
      <c r="BY82" s="423">
        <v>16.832687106714747</v>
      </c>
      <c r="BZ82" s="423">
        <v>17.400464494117745</v>
      </c>
      <c r="CA82" s="423">
        <v>17.987393378818972</v>
      </c>
      <c r="CB82" s="423">
        <v>18.594119753168425</v>
      </c>
      <c r="CC82" s="423">
        <v>19.22131139925451</v>
      </c>
      <c r="CD82" s="423">
        <v>19.869658623885961</v>
      </c>
      <c r="CE82" s="423">
        <v>20.539875018365198</v>
      </c>
      <c r="CF82" s="423">
        <v>21.232698243889264</v>
      </c>
      <c r="CG82" s="423">
        <v>21.948890843442939</v>
      </c>
      <c r="CH82" s="423">
        <v>22.689241081077451</v>
      </c>
      <c r="CI82" s="423">
        <v>23.45456380949863</v>
      </c>
      <c r="CJ82" s="423">
        <v>24.245701366919381</v>
      </c>
      <c r="CK82" s="423">
        <v>25.063524504163539</v>
      </c>
      <c r="CL82" s="423">
        <v>25.908933343041575</v>
      </c>
      <c r="CM82" s="423">
        <v>26.782858367052885</v>
      </c>
      <c r="CN82" s="420"/>
      <c r="CO82" s="417">
        <v>9.6291576856485112E-3</v>
      </c>
      <c r="CP82" s="417">
        <v>1.0537659304862524E-2</v>
      </c>
      <c r="CQ82" s="417">
        <v>1.1535530373555246E-2</v>
      </c>
      <c r="CR82" s="417">
        <v>1.2631761299074154E-2</v>
      </c>
      <c r="CS82" s="417">
        <v>1.3836259469555547E-2</v>
      </c>
      <c r="CT82" s="417">
        <v>1.5159943610395354E-2</v>
      </c>
      <c r="CU82" s="417">
        <v>1.6614847905912264E-2</v>
      </c>
      <c r="CV82" s="417">
        <v>1.8214236900655448E-2</v>
      </c>
      <c r="CW82" s="417">
        <v>1.9972732300458148E-2</v>
      </c>
      <c r="CX82" s="417">
        <v>2.1906452910007958E-2</v>
      </c>
      <c r="CY82" s="417">
        <v>2.4033169072545338E-2</v>
      </c>
      <c r="CZ82" s="417">
        <v>2.6372473119586015E-2</v>
      </c>
      <c r="DA82" s="417">
        <v>2.8945967495693101E-2</v>
      </c>
      <c r="DB82" s="417">
        <v>3.1777472396852871E-2</v>
      </c>
      <c r="DC82" s="417">
        <v>3.4893254952645718E-2</v>
      </c>
      <c r="DD82" s="417">
        <v>3.8322282194044391E-2</v>
      </c>
      <c r="DE82" s="417">
        <v>4.2096500282402138E-2</v>
      </c>
      <c r="DF82" s="417">
        <v>4.6251142733325389E-2</v>
      </c>
      <c r="DG82" s="417">
        <v>5.0825070654204239E-2</v>
      </c>
      <c r="DH82" s="417">
        <v>5.586114832901775E-2</v>
      </c>
      <c r="DI82" s="417">
        <v>6.1406657831750103E-2</v>
      </c>
      <c r="DJ82" s="417">
        <v>6.7513756733780128E-2</v>
      </c>
      <c r="DK82" s="417">
        <v>7.4239983394738349E-2</v>
      </c>
      <c r="DL82" s="417">
        <v>8.1648814794752431E-2</v>
      </c>
      <c r="DM82" s="417">
        <v>8.981028238335019E-2</v>
      </c>
      <c r="DN82" s="417">
        <v>9.8801651991677217E-2</v>
      </c>
      <c r="DO82" s="417">
        <v>0.10870817448575759</v>
      </c>
      <c r="DP82" s="417">
        <v>0.11962391453551899</v>
      </c>
      <c r="DQ82" s="417">
        <v>0.13165266564411321</v>
      </c>
      <c r="DR82" s="417">
        <v>0.1449089604322939</v>
      </c>
      <c r="DS82" s="424"/>
      <c r="DT82" s="425">
        <v>6.9258181594970374E-3</v>
      </c>
      <c r="DU82" s="425">
        <v>7.5792623357890838E-3</v>
      </c>
      <c r="DV82" s="425">
        <v>8.2969859201363662E-3</v>
      </c>
      <c r="DW82" s="425">
        <v>9.0854553064334456E-3</v>
      </c>
      <c r="DX82" s="425">
        <v>9.9517964314348607E-3</v>
      </c>
      <c r="DY82" s="425">
        <v>1.0903862641102442E-2</v>
      </c>
      <c r="DZ82" s="425">
        <v>1.1950309580614009E-2</v>
      </c>
      <c r="EA82" s="425">
        <v>1.3100677837684026E-2</v>
      </c>
      <c r="EB82" s="425">
        <v>1.436548414483356E-2</v>
      </c>
      <c r="EC82" s="425">
        <v>1.5756322030163254E-2</v>
      </c>
      <c r="ED82" s="425">
        <v>1.7285972898852451E-2</v>
      </c>
      <c r="EE82" s="425">
        <v>1.8968528629944723E-2</v>
      </c>
      <c r="EF82" s="425">
        <v>2.0819526885998866E-2</v>
      </c>
      <c r="EG82" s="425">
        <v>2.2856100457993207E-2</v>
      </c>
      <c r="EH82" s="425">
        <v>2.5097142105708261E-2</v>
      </c>
      <c r="EI82" s="425">
        <v>2.7563486506037727E-2</v>
      </c>
      <c r="EJ82" s="425">
        <v>3.0278111089785956E-2</v>
      </c>
      <c r="EK82" s="425">
        <v>3.3266357733177036E-2</v>
      </c>
      <c r="EL82" s="425">
        <v>3.6556177475340727E-2</v>
      </c>
      <c r="EM82" s="425">
        <v>4.017840065949773E-2</v>
      </c>
      <c r="EN82" s="425">
        <v>4.4167035145661566E-2</v>
      </c>
      <c r="EO82" s="425">
        <v>4.8559595518887604E-2</v>
      </c>
      <c r="EP82" s="425">
        <v>5.3397466522162158E-2</v>
      </c>
      <c r="EQ82" s="425">
        <v>5.8726304279938933E-2</v>
      </c>
      <c r="ER82" s="425">
        <v>6.4596479250435268E-2</v>
      </c>
      <c r="ES82" s="425">
        <v>7.1063565255778532E-2</v>
      </c>
      <c r="ET82" s="425">
        <v>7.8188879392987645E-2</v>
      </c>
      <c r="EU82" s="425">
        <v>8.6040078130096523E-2</v>
      </c>
      <c r="EV82" s="425">
        <v>9.4691815445411179E-2</v>
      </c>
      <c r="EW82" s="425">
        <v>0.10422646947942521</v>
      </c>
      <c r="EX82" s="420"/>
      <c r="EY82" s="420">
        <v>8076.8124138626472</v>
      </c>
      <c r="EZ82" s="420">
        <v>8838.851773444263</v>
      </c>
      <c r="FA82" s="420">
        <v>9675.8530666169827</v>
      </c>
      <c r="FB82" s="420">
        <v>10595.357330306371</v>
      </c>
      <c r="FC82" s="420">
        <v>11605.674753014928</v>
      </c>
      <c r="FD82" s="420">
        <v>12715.963819804507</v>
      </c>
      <c r="FE82" s="420">
        <v>13936.318648194831</v>
      </c>
      <c r="FF82" s="420">
        <v>15277.865365888527</v>
      </c>
      <c r="FG82" s="420">
        <v>16752.868469848017</v>
      </c>
      <c r="FH82" s="420">
        <v>18374.848204111953</v>
      </c>
      <c r="FI82" s="420">
        <v>20158.710101808949</v>
      </c>
      <c r="FJ82" s="420">
        <v>22120.887956170733</v>
      </c>
      <c r="FK82" s="420">
        <v>24279.501617148213</v>
      </c>
      <c r="FL82" s="420">
        <v>26654.531155784414</v>
      </c>
      <c r="FM82" s="420">
        <v>29268.009099242674</v>
      </c>
      <c r="FN82" s="420">
        <v>32144.232616911278</v>
      </c>
      <c r="FO82" s="420">
        <v>35309.997734051845</v>
      </c>
      <c r="FP82" s="420">
        <v>38794.857865981328</v>
      </c>
      <c r="FQ82" s="420">
        <v>42631.409204893142</v>
      </c>
      <c r="FR82" s="420">
        <v>46855.605755514822</v>
      </c>
      <c r="FS82" s="420">
        <v>51507.107107457377</v>
      </c>
      <c r="FT82" s="420">
        <v>56629.662354228341</v>
      </c>
      <c r="FU82" s="420">
        <v>62271.533924641</v>
      </c>
      <c r="FV82" s="420">
        <v>68485.965485257824</v>
      </c>
      <c r="FW82" s="420">
        <v>75331.698506451328</v>
      </c>
      <c r="FX82" s="420">
        <v>82873.542563943483</v>
      </c>
      <c r="FY82" s="420">
        <v>91183.004977011064</v>
      </c>
      <c r="FZ82" s="420">
        <v>100338.98596918149</v>
      </c>
      <c r="GA82" s="420">
        <v>110428.54618294357</v>
      </c>
      <c r="GB82" s="420">
        <v>121547.75409316145</v>
      </c>
      <c r="GC82" s="420"/>
      <c r="GD82" s="420">
        <v>35.652735365256945</v>
      </c>
      <c r="GE82" s="420">
        <v>35.652735365256945</v>
      </c>
      <c r="GF82" s="420">
        <v>35.652735365256945</v>
      </c>
      <c r="GG82" s="420">
        <v>35.652735365256945</v>
      </c>
      <c r="GH82" s="420">
        <v>35.652735365256945</v>
      </c>
      <c r="GI82" s="420">
        <v>35.652735365256945</v>
      </c>
      <c r="GJ82" s="420">
        <v>35.652735365256945</v>
      </c>
      <c r="GK82" s="420">
        <v>35.652735365256945</v>
      </c>
      <c r="GL82" s="420">
        <v>35.652735365256945</v>
      </c>
      <c r="GM82" s="420">
        <v>35.652735365256945</v>
      </c>
      <c r="GN82" s="420">
        <v>35.652735365256945</v>
      </c>
      <c r="GO82" s="420">
        <v>35.652735365256945</v>
      </c>
      <c r="GP82" s="420">
        <v>35.652735365256945</v>
      </c>
      <c r="GQ82" s="420">
        <v>35.652735365256945</v>
      </c>
      <c r="GR82" s="420">
        <v>35.652735365256945</v>
      </c>
      <c r="GS82" s="420">
        <v>35.652735365256945</v>
      </c>
      <c r="GT82" s="420">
        <v>35.652735365256945</v>
      </c>
      <c r="GU82" s="420">
        <v>42.674089668575625</v>
      </c>
      <c r="GV82" s="420">
        <v>56.567034431419884</v>
      </c>
      <c r="GW82" s="420">
        <v>75.637791045068823</v>
      </c>
      <c r="GX82" s="420">
        <v>101.93402318289202</v>
      </c>
      <c r="GY82" s="420">
        <v>138.34148254020928</v>
      </c>
      <c r="GZ82" s="420">
        <v>188.93424337662512</v>
      </c>
      <c r="HA82" s="420">
        <v>259.47321145705496</v>
      </c>
      <c r="HB82" s="420">
        <v>358.11619714910938</v>
      </c>
      <c r="HC82" s="420">
        <v>496.42999773736949</v>
      </c>
      <c r="HD82" s="420">
        <v>690.83377895522528</v>
      </c>
      <c r="HE82" s="420">
        <v>964.65862281873729</v>
      </c>
      <c r="HF82" s="420">
        <v>1351.0876385798147</v>
      </c>
      <c r="HG82" s="420">
        <v>1897.354856012076</v>
      </c>
      <c r="HH82" s="420"/>
      <c r="HI82" s="420">
        <v>56.76956725879019</v>
      </c>
      <c r="HJ82" s="420">
        <v>62.125720461427882</v>
      </c>
      <c r="HK82" s="420">
        <v>68.008759310628861</v>
      </c>
      <c r="HL82" s="420">
        <v>74.471687563446253</v>
      </c>
      <c r="HM82" s="420">
        <v>81.572915119844694</v>
      </c>
      <c r="HN82" s="420">
        <v>89.376814309780798</v>
      </c>
      <c r="HO82" s="420">
        <v>97.954333751855174</v>
      </c>
      <c r="HP82" s="420">
        <v>107.3836757643312</v>
      </c>
      <c r="HQ82" s="420">
        <v>117.75104393217828</v>
      </c>
      <c r="HR82" s="420">
        <v>129.15146812163357</v>
      </c>
      <c r="HS82" s="420">
        <v>141.68971499336823</v>
      </c>
      <c r="HT82" s="420">
        <v>155.48129290419269</v>
      </c>
      <c r="HU82" s="420">
        <v>170.65356101361147</v>
      </c>
      <c r="HV82" s="420">
        <v>187.34695343458708</v>
      </c>
      <c r="HW82" s="420">
        <v>205.71633039769102</v>
      </c>
      <c r="HX82" s="420">
        <v>225.93246964556494</v>
      </c>
      <c r="HY82" s="420">
        <v>248.18371265259407</v>
      </c>
      <c r="HZ82" s="420">
        <v>272.67778178653703</v>
      </c>
      <c r="IA82" s="420">
        <v>299.64378620956074</v>
      </c>
      <c r="IB82" s="420">
        <v>329.33443617232138</v>
      </c>
      <c r="IC82" s="420">
        <v>362.02848740473945</v>
      </c>
      <c r="ID82" s="420">
        <v>398.03343957117892</v>
      </c>
      <c r="IE82" s="420">
        <v>437.68851525825016</v>
      </c>
      <c r="IF82" s="420">
        <v>481.36794872510484</v>
      </c>
      <c r="IG82" s="420">
        <v>529.48461669616552</v>
      </c>
      <c r="IH82" s="420">
        <v>582.49404684490298</v>
      </c>
      <c r="II82" s="420">
        <v>640.89884333781004</v>
      </c>
      <c r="IJ82" s="420">
        <v>705.25357291690761</v>
      </c>
      <c r="IK82" s="420">
        <v>776.17015953759892</v>
      </c>
      <c r="IL82" s="420">
        <v>854.32384059130038</v>
      </c>
      <c r="IM82" s="420"/>
      <c r="IN82" s="420">
        <v>14.212941987128927</v>
      </c>
      <c r="IO82" s="420">
        <v>14.212941987128927</v>
      </c>
      <c r="IP82" s="420">
        <v>14.212941987128927</v>
      </c>
      <c r="IQ82" s="420">
        <v>14.212941987128927</v>
      </c>
      <c r="IR82" s="420">
        <v>14.212941987128927</v>
      </c>
      <c r="IS82" s="420">
        <v>14.212941987128927</v>
      </c>
      <c r="IT82" s="420">
        <v>14.212941987128927</v>
      </c>
      <c r="IU82" s="420">
        <v>14.212941987128927</v>
      </c>
      <c r="IV82" s="420">
        <v>14.212941987128927</v>
      </c>
      <c r="IW82" s="420">
        <v>14.212941987128927</v>
      </c>
      <c r="IX82" s="420">
        <v>14.212941987128927</v>
      </c>
      <c r="IY82" s="420">
        <v>14.212941987128927</v>
      </c>
      <c r="IZ82" s="420">
        <v>14.212941987128927</v>
      </c>
      <c r="JA82" s="420">
        <v>14.212941987128927</v>
      </c>
      <c r="JB82" s="420">
        <v>14.212941987128927</v>
      </c>
      <c r="JC82" s="420">
        <v>14.212941987128927</v>
      </c>
      <c r="JD82" s="420">
        <v>14.212941987128927</v>
      </c>
      <c r="JE82" s="420">
        <v>17.012000751113533</v>
      </c>
      <c r="JF82" s="420">
        <v>22.550415010825947</v>
      </c>
      <c r="JG82" s="420">
        <v>30.152960919956481</v>
      </c>
      <c r="JH82" s="420">
        <v>40.635938397728552</v>
      </c>
      <c r="JI82" s="420">
        <v>55.14975066046334</v>
      </c>
      <c r="JJ82" s="420">
        <v>75.318525015919704</v>
      </c>
      <c r="JK82" s="420">
        <v>103.43884315947719</v>
      </c>
      <c r="JL82" s="420">
        <v>142.76281139683698</v>
      </c>
      <c r="JM82" s="420">
        <v>197.90152666343465</v>
      </c>
      <c r="JN82" s="420">
        <v>275.40047972330115</v>
      </c>
      <c r="JO82" s="420">
        <v>384.56059270187745</v>
      </c>
      <c r="JP82" s="420">
        <v>538.61029258851443</v>
      </c>
      <c r="JQ82" s="420">
        <v>756.37939757564641</v>
      </c>
      <c r="JR82" s="420"/>
      <c r="JS82" s="420">
        <v>42.556625271661261</v>
      </c>
      <c r="JT82" s="420">
        <v>47.912778474298953</v>
      </c>
      <c r="JU82" s="420">
        <v>53.795817323499932</v>
      </c>
      <c r="JV82" s="420">
        <v>60.258745576317324</v>
      </c>
      <c r="JW82" s="420">
        <v>67.359973132715766</v>
      </c>
      <c r="JX82" s="420">
        <v>75.163872322651869</v>
      </c>
      <c r="JY82" s="420">
        <v>83.741391764726245</v>
      </c>
      <c r="JZ82" s="420">
        <v>93.170733777202273</v>
      </c>
      <c r="KA82" s="420">
        <v>103.53810194504935</v>
      </c>
      <c r="KB82" s="420">
        <v>114.93852613450464</v>
      </c>
      <c r="KC82" s="420">
        <v>127.4767730062393</v>
      </c>
      <c r="KD82" s="420">
        <v>141.26835091706377</v>
      </c>
      <c r="KE82" s="420">
        <v>156.44061902648255</v>
      </c>
      <c r="KF82" s="420">
        <v>173.13401144745816</v>
      </c>
      <c r="KG82" s="420">
        <v>191.50338841056211</v>
      </c>
      <c r="KH82" s="420">
        <v>211.71952765843602</v>
      </c>
      <c r="KI82" s="420">
        <v>233.97077066546515</v>
      </c>
      <c r="KJ82" s="420">
        <v>255.66578103542349</v>
      </c>
      <c r="KK82" s="420">
        <v>277.09337119873481</v>
      </c>
      <c r="KL82" s="420">
        <v>299.18147525236492</v>
      </c>
      <c r="KM82" s="420">
        <v>321.39254900701087</v>
      </c>
      <c r="KN82" s="420">
        <v>342.88368891071559</v>
      </c>
      <c r="KO82" s="420">
        <v>362.36999024233046</v>
      </c>
      <c r="KP82" s="420">
        <v>377.92910556562765</v>
      </c>
      <c r="KQ82" s="420">
        <v>386.72180529932854</v>
      </c>
      <c r="KR82" s="420">
        <v>384.59252018146833</v>
      </c>
      <c r="KS82" s="420">
        <v>365.49836361450889</v>
      </c>
      <c r="KT82" s="420">
        <v>320.69298021503016</v>
      </c>
      <c r="KU82" s="420">
        <v>237.55986694908449</v>
      </c>
      <c r="KV82" s="420">
        <v>97.944443015653974</v>
      </c>
      <c r="KW82" s="420"/>
      <c r="KX82" s="420">
        <v>2216.2618110390517</v>
      </c>
      <c r="KY82" s="420">
        <v>2425.3639474525066</v>
      </c>
      <c r="KZ82" s="420">
        <v>2655.0354944436372</v>
      </c>
      <c r="LA82" s="420">
        <v>2907.3456980587025</v>
      </c>
      <c r="LB82" s="420">
        <v>3184.5748580591553</v>
      </c>
      <c r="LC82" s="420">
        <v>3489.2360451527816</v>
      </c>
      <c r="LD82" s="420">
        <v>3824.099065796483</v>
      </c>
      <c r="LE82" s="420">
        <v>4192.2169080588883</v>
      </c>
      <c r="LF82" s="420">
        <v>4596.9549263467388</v>
      </c>
      <c r="LG82" s="420">
        <v>5042.0230496522408</v>
      </c>
      <c r="LH82" s="420">
        <v>5531.5113276327847</v>
      </c>
      <c r="LI82" s="420">
        <v>6069.9291615823113</v>
      </c>
      <c r="LJ82" s="420">
        <v>6662.2486035196371</v>
      </c>
      <c r="LK82" s="420">
        <v>7313.9521465578264</v>
      </c>
      <c r="LL82" s="420">
        <v>8031.0854738266435</v>
      </c>
      <c r="LM82" s="420">
        <v>8820.315681932072</v>
      </c>
      <c r="LN82" s="420">
        <v>9688.9955487315056</v>
      </c>
      <c r="LO82" s="420">
        <v>10645.234474616651</v>
      </c>
      <c r="LP82" s="420">
        <v>11697.976792109033</v>
      </c>
      <c r="LQ82" s="420">
        <v>12857.088211039274</v>
      </c>
      <c r="LR82" s="420">
        <v>14133.451246611701</v>
      </c>
      <c r="LS82" s="420">
        <v>15539.070566044033</v>
      </c>
      <c r="LT82" s="420">
        <v>17087.189287091889</v>
      </c>
      <c r="LU82" s="420">
        <v>18792.41736958046</v>
      </c>
      <c r="LV82" s="420">
        <v>20670.873360139285</v>
      </c>
      <c r="LW82" s="420">
        <v>22740.34088184913</v>
      </c>
      <c r="LX82" s="420">
        <v>25020.441405756046</v>
      </c>
      <c r="LY82" s="420">
        <v>27532.825001630888</v>
      </c>
      <c r="LZ82" s="420">
        <v>30301.380942531578</v>
      </c>
      <c r="MA82" s="420">
        <v>33352.470233416068</v>
      </c>
      <c r="MB82" s="420"/>
      <c r="MC82" s="426">
        <v>1.3011004983715742</v>
      </c>
      <c r="MD82" s="426">
        <v>1.3011004983715742</v>
      </c>
      <c r="ME82" s="426">
        <v>1.3011004983715742</v>
      </c>
      <c r="MF82" s="426">
        <v>1.3011004983715742</v>
      </c>
      <c r="MG82" s="426">
        <v>1.3011004983715742</v>
      </c>
      <c r="MH82" s="426">
        <v>1.3011004983715742</v>
      </c>
      <c r="MI82" s="426">
        <v>1.3011004983715742</v>
      </c>
      <c r="MJ82" s="426">
        <v>1.3011004983715742</v>
      </c>
      <c r="MK82" s="426">
        <v>1.3011004983715742</v>
      </c>
      <c r="ML82" s="426">
        <v>1.3011004983715742</v>
      </c>
      <c r="MM82" s="426">
        <v>1.3011004983715742</v>
      </c>
      <c r="MN82" s="426">
        <v>1.3011004983715742</v>
      </c>
      <c r="MO82" s="426">
        <v>1.3011004983715742</v>
      </c>
      <c r="MP82" s="426">
        <v>1.3011004983715742</v>
      </c>
      <c r="MQ82" s="426">
        <v>1.3011004983715742</v>
      </c>
      <c r="MR82" s="426">
        <v>1.3011004983715742</v>
      </c>
      <c r="MS82" s="426">
        <v>1.3011004983715742</v>
      </c>
      <c r="MT82" s="426">
        <v>1.5573357490388688</v>
      </c>
      <c r="MU82" s="426">
        <v>2.0643408124540121</v>
      </c>
      <c r="MV82" s="426">
        <v>2.7603034273876617</v>
      </c>
      <c r="MW82" s="426">
        <v>3.719950433130661</v>
      </c>
      <c r="MX82" s="426">
        <v>5.0485936081620348</v>
      </c>
      <c r="MY82" s="426">
        <v>6.8949110271166889</v>
      </c>
      <c r="MZ82" s="426">
        <v>9.4691395002985903</v>
      </c>
      <c r="NA82" s="426">
        <v>13.068987773647677</v>
      </c>
      <c r="NB82" s="426">
        <v>18.1165711647504</v>
      </c>
      <c r="NC82" s="426">
        <v>25.211085906369799</v>
      </c>
      <c r="ND82" s="426">
        <v>35.203969682813984</v>
      </c>
      <c r="NE82" s="426">
        <v>49.30619717927501</v>
      </c>
      <c r="NF82" s="426">
        <v>69.241513265506697</v>
      </c>
      <c r="NG82" s="420"/>
      <c r="NH82" s="420">
        <v>2214.9607105406803</v>
      </c>
      <c r="NI82" s="420">
        <v>2424.0628469541352</v>
      </c>
      <c r="NJ82" s="420">
        <v>2653.7343939452658</v>
      </c>
      <c r="NK82" s="420">
        <v>2906.0445975603311</v>
      </c>
      <c r="NL82" s="420">
        <v>3183.2737575607839</v>
      </c>
      <c r="NM82" s="420">
        <v>3487.9349446544102</v>
      </c>
      <c r="NN82" s="420">
        <v>3822.7979652981116</v>
      </c>
      <c r="NO82" s="420">
        <v>4190.9158075605164</v>
      </c>
      <c r="NP82" s="420">
        <v>4595.653825848367</v>
      </c>
      <c r="NQ82" s="420">
        <v>5040.721949153869</v>
      </c>
      <c r="NR82" s="420">
        <v>5530.2102271344129</v>
      </c>
      <c r="NS82" s="420">
        <v>6068.6280610839394</v>
      </c>
      <c r="NT82" s="420">
        <v>6660.9475030212652</v>
      </c>
      <c r="NU82" s="420">
        <v>7312.6510460594545</v>
      </c>
      <c r="NV82" s="420">
        <v>8029.7843733282716</v>
      </c>
      <c r="NW82" s="420">
        <v>8819.0145814337011</v>
      </c>
      <c r="NX82" s="420">
        <v>9687.6944482331346</v>
      </c>
      <c r="NY82" s="420">
        <v>10643.677138867612</v>
      </c>
      <c r="NZ82" s="420">
        <v>11695.912451296579</v>
      </c>
      <c r="OA82" s="420">
        <v>12854.327907611887</v>
      </c>
      <c r="OB82" s="420">
        <v>14129.73129617857</v>
      </c>
      <c r="OC82" s="420">
        <v>15534.02197243587</v>
      </c>
      <c r="OD82" s="420">
        <v>17080.294376064772</v>
      </c>
      <c r="OE82" s="420">
        <v>18782.948230080161</v>
      </c>
      <c r="OF82" s="420">
        <v>20657.804372365637</v>
      </c>
      <c r="OG82" s="420">
        <v>22722.224310684378</v>
      </c>
      <c r="OH82" s="420">
        <v>24995.230319849677</v>
      </c>
      <c r="OI82" s="420">
        <v>27497.621031948074</v>
      </c>
      <c r="OJ82" s="420">
        <v>30252.074745352304</v>
      </c>
      <c r="OK82" s="420">
        <v>33283.228720150561</v>
      </c>
      <c r="OL82" s="420"/>
      <c r="OM82" s="420">
        <v>2257.5173358123416</v>
      </c>
      <c r="ON82" s="420">
        <v>2471.9756254284343</v>
      </c>
      <c r="OO82" s="420">
        <v>2707.5302112687659</v>
      </c>
      <c r="OP82" s="420">
        <v>2966.3033431366484</v>
      </c>
      <c r="OQ82" s="420">
        <v>3250.6337306934997</v>
      </c>
      <c r="OR82" s="420">
        <v>3563.0988169770621</v>
      </c>
      <c r="OS82" s="420">
        <v>3906.539357062838</v>
      </c>
      <c r="OT82" s="420">
        <v>4284.0865413377187</v>
      </c>
      <c r="OU82" s="420">
        <v>4699.1919277934167</v>
      </c>
      <c r="OV82" s="420">
        <v>5155.6604752883741</v>
      </c>
      <c r="OW82" s="420">
        <v>5657.6870001406523</v>
      </c>
      <c r="OX82" s="420">
        <v>6209.8964120010032</v>
      </c>
      <c r="OY82" s="420">
        <v>6817.3881220477479</v>
      </c>
      <c r="OZ82" s="420">
        <v>7485.7850575069124</v>
      </c>
      <c r="PA82" s="420">
        <v>8221.2877617388331</v>
      </c>
      <c r="PB82" s="420">
        <v>9030.7341090921364</v>
      </c>
      <c r="PC82" s="420">
        <v>9921.6652188985991</v>
      </c>
      <c r="PD82" s="420">
        <v>10899.342919903034</v>
      </c>
      <c r="PE82" s="420">
        <v>11973.005822495314</v>
      </c>
      <c r="PF82" s="420">
        <v>13153.509382864251</v>
      </c>
      <c r="PG82" s="420">
        <v>14451.123845185581</v>
      </c>
      <c r="PH82" s="420">
        <v>15876.905661346585</v>
      </c>
      <c r="PI82" s="420">
        <v>17442.664366307101</v>
      </c>
      <c r="PJ82" s="420">
        <v>19160.87733564579</v>
      </c>
      <c r="PK82" s="420">
        <v>21044.526177664968</v>
      </c>
      <c r="PL82" s="420">
        <v>23106.816830865846</v>
      </c>
      <c r="PM82" s="420">
        <v>25360.728683464185</v>
      </c>
      <c r="PN82" s="420">
        <v>27818.314012163104</v>
      </c>
      <c r="PO82" s="420">
        <v>30489.634612301386</v>
      </c>
      <c r="PP82" s="420">
        <v>33381.173163166211</v>
      </c>
      <c r="PQ82" s="420"/>
      <c r="PR82" s="420">
        <v>66.652958067033808</v>
      </c>
      <c r="PS82" s="420">
        <v>72.941599535597049</v>
      </c>
      <c r="PT82" s="420">
        <v>79.848855670472886</v>
      </c>
      <c r="PU82" s="420">
        <v>87.43695800462595</v>
      </c>
      <c r="PV82" s="420">
        <v>95.774485405238551</v>
      </c>
      <c r="PW82" s="420">
        <v>104.9370172085022</v>
      </c>
      <c r="PX82" s="420">
        <v>115.0078539489958</v>
      </c>
      <c r="PY82" s="420">
        <v>126.07881270568708</v>
      </c>
      <c r="PZ82" s="420">
        <v>138.25110481788423</v>
      </c>
      <c r="QA82" s="420">
        <v>151.63630453205849</v>
      </c>
      <c r="QB82" s="420">
        <v>166.35741803229314</v>
      </c>
      <c r="QC82" s="420">
        <v>182.5500632919956</v>
      </c>
      <c r="QD82" s="420">
        <v>200.36377227217616</v>
      </c>
      <c r="QE82" s="420">
        <v>219.96342819274454</v>
      </c>
      <c r="QF82" s="420">
        <v>241.53085192979464</v>
      </c>
      <c r="QG82" s="420">
        <v>265.26655305683124</v>
      </c>
      <c r="QH82" s="420">
        <v>291.39166266575165</v>
      </c>
      <c r="QI82" s="420">
        <v>320.15006689020817</v>
      </c>
      <c r="QJ82" s="420">
        <v>351.81076202726609</v>
      </c>
      <c r="QK82" s="420">
        <v>386.67045433264298</v>
      </c>
      <c r="QL82" s="420">
        <v>425.05642997170156</v>
      </c>
      <c r="QM82" s="420">
        <v>467.32972326659939</v>
      </c>
      <c r="QN82" s="420">
        <v>513.88861431585497</v>
      </c>
      <c r="QO82" s="420">
        <v>565.17249030501512</v>
      </c>
      <c r="QP82" s="420">
        <v>621.66610840818805</v>
      </c>
      <c r="QQ82" s="420">
        <v>683.90430213537491</v>
      </c>
      <c r="QR82" s="420">
        <v>752.47717734876824</v>
      </c>
      <c r="QS82" s="420">
        <v>828.03584899579755</v>
      </c>
      <c r="QT82" s="420">
        <v>911.29877493529864</v>
      </c>
      <c r="QU82" s="420">
        <v>1003.0587491184742</v>
      </c>
      <c r="QV82" s="424"/>
      <c r="QW82" s="420">
        <v>14.692869058112674</v>
      </c>
      <c r="QX82" s="420">
        <v>14.692869058112674</v>
      </c>
      <c r="QY82" s="420">
        <v>14.692869058112674</v>
      </c>
      <c r="QZ82" s="420">
        <v>14.692869058112674</v>
      </c>
      <c r="RA82" s="420">
        <v>14.692869058112674</v>
      </c>
      <c r="RB82" s="420">
        <v>14.692869058112674</v>
      </c>
      <c r="RC82" s="420">
        <v>14.692869058112674</v>
      </c>
      <c r="RD82" s="420">
        <v>14.692869058112674</v>
      </c>
      <c r="RE82" s="420">
        <v>14.692869058112674</v>
      </c>
      <c r="RF82" s="420">
        <v>14.692869058112674</v>
      </c>
      <c r="RG82" s="420">
        <v>14.692869058112674</v>
      </c>
      <c r="RH82" s="420">
        <v>14.692869058112674</v>
      </c>
      <c r="RI82" s="420">
        <v>14.692869058112674</v>
      </c>
      <c r="RJ82" s="420">
        <v>14.692869058112674</v>
      </c>
      <c r="RK82" s="420">
        <v>14.692869058112674</v>
      </c>
      <c r="RL82" s="420">
        <v>14.692869058112674</v>
      </c>
      <c r="RM82" s="420">
        <v>14.692869058112674</v>
      </c>
      <c r="RN82" s="420">
        <v>17.586443375268967</v>
      </c>
      <c r="RO82" s="420">
        <v>23.311872746698956</v>
      </c>
      <c r="RP82" s="420">
        <v>31.171133106186968</v>
      </c>
      <c r="RQ82" s="420">
        <v>42.008088295304923</v>
      </c>
      <c r="RR82" s="420">
        <v>57.011987087230509</v>
      </c>
      <c r="RS82" s="420">
        <v>77.861798543275356</v>
      </c>
      <c r="RT82" s="420">
        <v>106.93165281622744</v>
      </c>
      <c r="RU82" s="420">
        <v>147.58346977855248</v>
      </c>
      <c r="RV82" s="420">
        <v>204.58404884081392</v>
      </c>
      <c r="RW82" s="420">
        <v>284.69990173605657</v>
      </c>
      <c r="RX82" s="420">
        <v>397.54601394952084</v>
      </c>
      <c r="RY82" s="420">
        <v>556.79749551650741</v>
      </c>
      <c r="RZ82" s="420">
        <v>781.91998932362276</v>
      </c>
      <c r="SA82" s="420"/>
      <c r="SB82" s="420">
        <v>51.96008900892113</v>
      </c>
      <c r="SC82" s="420">
        <v>58.248730477484372</v>
      </c>
      <c r="SD82" s="420">
        <v>65.155986612360209</v>
      </c>
      <c r="SE82" s="420">
        <v>72.744088946513273</v>
      </c>
      <c r="SF82" s="420">
        <v>81.081616347125873</v>
      </c>
      <c r="SG82" s="420">
        <v>90.24414815038952</v>
      </c>
      <c r="SH82" s="420">
        <v>100.31498489088312</v>
      </c>
      <c r="SI82" s="420">
        <v>111.38594364757441</v>
      </c>
      <c r="SJ82" s="420">
        <v>123.55823575977155</v>
      </c>
      <c r="SK82" s="420">
        <v>136.94343547394581</v>
      </c>
      <c r="SL82" s="420">
        <v>151.66454897418046</v>
      </c>
      <c r="SM82" s="420">
        <v>167.85719423388292</v>
      </c>
      <c r="SN82" s="420">
        <v>185.67090321406349</v>
      </c>
      <c r="SO82" s="420">
        <v>205.27055913463187</v>
      </c>
      <c r="SP82" s="420">
        <v>226.83798287168196</v>
      </c>
      <c r="SQ82" s="420">
        <v>250.57368399871856</v>
      </c>
      <c r="SR82" s="420">
        <v>276.698793607639</v>
      </c>
      <c r="SS82" s="420">
        <v>302.5636235149392</v>
      </c>
      <c r="ST82" s="420">
        <v>328.49888928056714</v>
      </c>
      <c r="SU82" s="420">
        <v>355.499321226456</v>
      </c>
      <c r="SV82" s="420">
        <v>383.04834167639666</v>
      </c>
      <c r="SW82" s="420">
        <v>410.31773617936886</v>
      </c>
      <c r="SX82" s="420">
        <v>436.0268157725796</v>
      </c>
      <c r="SY82" s="420">
        <v>458.24083748878769</v>
      </c>
      <c r="SZ82" s="420">
        <v>474.08263862963554</v>
      </c>
      <c r="TA82" s="420">
        <v>479.32025329456098</v>
      </c>
      <c r="TB82" s="420">
        <v>467.77727561271166</v>
      </c>
      <c r="TC82" s="420">
        <v>430.48983504627671</v>
      </c>
      <c r="TD82" s="420">
        <v>354.50127941879123</v>
      </c>
      <c r="TE82" s="420">
        <v>221.13875979485147</v>
      </c>
      <c r="TF82" s="420"/>
      <c r="TG82" s="420">
        <v>3.9218841716229398</v>
      </c>
      <c r="TH82" s="420">
        <v>4.2919101112333866</v>
      </c>
      <c r="TI82" s="420">
        <v>4.6983355616608176</v>
      </c>
      <c r="TJ82" s="420">
        <v>5.1448222488239042</v>
      </c>
      <c r="TK82" s="420">
        <v>5.635405378083524</v>
      </c>
      <c r="TL82" s="420">
        <v>6.1745320649302062</v>
      </c>
      <c r="TM82" s="420">
        <v>6.7671037429616376</v>
      </c>
      <c r="TN82" s="420">
        <v>7.4185229623290851</v>
      </c>
      <c r="TO82" s="420">
        <v>8.1347450348616412</v>
      </c>
      <c r="TP82" s="420">
        <v>8.9223350295958177</v>
      </c>
      <c r="TQ82" s="420">
        <v>9.7885306749139147</v>
      </c>
      <c r="TR82" s="420">
        <v>10.741311781445813</v>
      </c>
      <c r="TS82" s="420">
        <v>11.789476863886799</v>
      </c>
      <c r="TT82" s="420">
        <v>12.942727710560767</v>
      </c>
      <c r="TU82" s="420">
        <v>14.211762727610637</v>
      </c>
      <c r="TV82" s="420">
        <v>15.608379970897539</v>
      </c>
      <c r="TW82" s="420">
        <v>17.145590873886956</v>
      </c>
      <c r="TX82" s="420">
        <v>18.837745784935258</v>
      </c>
      <c r="TY82" s="420">
        <v>20.700672543500524</v>
      </c>
      <c r="TZ82" s="420">
        <v>22.751829453034983</v>
      </c>
      <c r="UA82" s="420">
        <v>25.010474149939835</v>
      </c>
      <c r="UB82" s="420">
        <v>27.497850024374305</v>
      </c>
      <c r="UC82" s="420">
        <v>30.237392021456436</v>
      </c>
      <c r="UD82" s="420">
        <v>33.254953842179837</v>
      </c>
      <c r="UE82" s="420">
        <v>36.579058774082768</v>
      </c>
      <c r="UF82" s="420">
        <v>40.241176614427843</v>
      </c>
      <c r="UG82" s="420">
        <v>44.276029405681491</v>
      </c>
      <c r="UH82" s="420">
        <v>48.721928986962112</v>
      </c>
      <c r="UI82" s="420">
        <v>53.621149678663805</v>
      </c>
      <c r="UJ82" s="420">
        <v>59.020339763755047</v>
      </c>
      <c r="UK82" s="420"/>
      <c r="UL82" s="420">
        <v>2.0677318317326265</v>
      </c>
      <c r="UM82" s="420">
        <v>2.0677318317326265</v>
      </c>
      <c r="UN82" s="420">
        <v>2.0677318317326265</v>
      </c>
      <c r="UO82" s="420">
        <v>2.0677318317326265</v>
      </c>
      <c r="UP82" s="420">
        <v>2.0677318317326265</v>
      </c>
      <c r="UQ82" s="420">
        <v>2.0677318317326265</v>
      </c>
      <c r="UR82" s="420">
        <v>2.0677318317326265</v>
      </c>
      <c r="US82" s="420">
        <v>2.0677318317326265</v>
      </c>
      <c r="UT82" s="420">
        <v>2.0677318317326265</v>
      </c>
      <c r="UU82" s="420">
        <v>2.0677318317326265</v>
      </c>
      <c r="UV82" s="420">
        <v>2.0677318317326265</v>
      </c>
      <c r="UW82" s="420">
        <v>2.0677318317326265</v>
      </c>
      <c r="UX82" s="420">
        <v>2.0677318317326265</v>
      </c>
      <c r="UY82" s="420">
        <v>2.0677318317326265</v>
      </c>
      <c r="UZ82" s="420">
        <v>2.0677318317326265</v>
      </c>
      <c r="VA82" s="420">
        <v>2.0677318317326265</v>
      </c>
      <c r="VB82" s="420">
        <v>2.0677318317326265</v>
      </c>
      <c r="VC82" s="420">
        <v>2.4749454058415221</v>
      </c>
      <c r="VD82" s="420">
        <v>3.2806867838405323</v>
      </c>
      <c r="VE82" s="420">
        <v>4.3867228313213236</v>
      </c>
      <c r="VF82" s="420">
        <v>5.9118107576461503</v>
      </c>
      <c r="VG82" s="420">
        <v>8.0233138963084603</v>
      </c>
      <c r="VH82" s="420">
        <v>10.957514062577776</v>
      </c>
      <c r="VI82" s="420">
        <v>15.048523298845536</v>
      </c>
      <c r="VJ82" s="420">
        <v>20.769465588490164</v>
      </c>
      <c r="VK82" s="420">
        <v>28.79117403005235</v>
      </c>
      <c r="VL82" s="420">
        <v>40.065901831865403</v>
      </c>
      <c r="VM82" s="420">
        <v>55.946768760453153</v>
      </c>
      <c r="VN82" s="420">
        <v>78.358277117619295</v>
      </c>
      <c r="VO82" s="420">
        <v>110.03983261524904</v>
      </c>
      <c r="VP82" s="420"/>
      <c r="VQ82" s="420">
        <v>1.8541523398903133</v>
      </c>
      <c r="VR82" s="420">
        <v>2.2241782795007601</v>
      </c>
      <c r="VS82" s="420">
        <v>2.630603729928191</v>
      </c>
      <c r="VT82" s="420">
        <v>3.0770904170912776</v>
      </c>
      <c r="VU82" s="420">
        <v>3.5676735463508975</v>
      </c>
      <c r="VV82" s="420">
        <v>4.1068002331975801</v>
      </c>
      <c r="VW82" s="420">
        <v>4.6993719112290115</v>
      </c>
      <c r="VX82" s="420">
        <v>5.3507911305964591</v>
      </c>
      <c r="VY82" s="420">
        <v>6.0670132031290152</v>
      </c>
      <c r="VZ82" s="420">
        <v>6.8546031978631916</v>
      </c>
      <c r="WA82" s="420">
        <v>7.7207988431812886</v>
      </c>
      <c r="WB82" s="420">
        <v>8.6735799497131865</v>
      </c>
      <c r="WC82" s="420">
        <v>9.721745032154173</v>
      </c>
      <c r="WD82" s="420">
        <v>10.874995878828141</v>
      </c>
      <c r="WE82" s="420">
        <v>12.144030895878011</v>
      </c>
      <c r="WF82" s="420">
        <v>13.540648139164913</v>
      </c>
      <c r="WG82" s="420">
        <v>15.07785904215433</v>
      </c>
      <c r="WH82" s="420">
        <v>16.362800379093734</v>
      </c>
      <c r="WI82" s="420">
        <v>17.419985759659991</v>
      </c>
      <c r="WJ82" s="420">
        <v>18.365106621713657</v>
      </c>
      <c r="WK82" s="420">
        <v>19.098663392293684</v>
      </c>
      <c r="WL82" s="420">
        <v>19.474536128065843</v>
      </c>
      <c r="WM82" s="420">
        <v>19.279877958878661</v>
      </c>
      <c r="WN82" s="420">
        <v>18.206430543334299</v>
      </c>
      <c r="WO82" s="420">
        <v>15.809593185592604</v>
      </c>
      <c r="WP82" s="420">
        <v>11.450002584375493</v>
      </c>
      <c r="WQ82" s="420">
        <v>4.2101275738160879</v>
      </c>
      <c r="WR82" s="420">
        <v>-7.2248397734910412</v>
      </c>
      <c r="WS82" s="420">
        <v>-24.73712743895549</v>
      </c>
      <c r="WT82" s="420">
        <v>-51.019492851493993</v>
      </c>
      <c r="WU82" s="420"/>
      <c r="WV82" s="420">
        <v>5733.2061933261484</v>
      </c>
      <c r="WW82" s="420">
        <v>6274.1285958834987</v>
      </c>
      <c r="WX82" s="420">
        <v>6868.2616216305832</v>
      </c>
      <c r="WY82" s="420">
        <v>7520.9581644307718</v>
      </c>
      <c r="WZ82" s="420">
        <v>8238.1170890526046</v>
      </c>
      <c r="XA82" s="420">
        <v>9026.2394110685109</v>
      </c>
      <c r="XB82" s="420">
        <v>9892.4902909545344</v>
      </c>
      <c r="XC82" s="420">
        <v>10844.767446397291</v>
      </c>
      <c r="XD82" s="420">
        <v>11891.776649716352</v>
      </c>
      <c r="XE82" s="420">
        <v>13043.115046776422</v>
      </c>
      <c r="XF82" s="420">
        <v>14309.363110475586</v>
      </c>
      <c r="XG82" s="420">
        <v>15702.186126610788</v>
      </c>
      <c r="XH82" s="420">
        <v>17234.446203478903</v>
      </c>
      <c r="XI82" s="420">
        <v>18920.325899888696</v>
      </c>
      <c r="XJ82" s="420">
        <v>20775.464680360932</v>
      </c>
      <c r="XK82" s="420">
        <v>22817.109532305909</v>
      </c>
      <c r="XL82" s="420">
        <v>25064.281219128105</v>
      </c>
      <c r="XM82" s="420">
        <v>27537.957796902996</v>
      </c>
      <c r="XN82" s="420">
        <v>30261.277192003781</v>
      </c>
      <c r="XO82" s="420">
        <v>33259.760824517551</v>
      </c>
      <c r="XP82" s="420">
        <v>36561.560469319287</v>
      </c>
      <c r="XQ82" s="420">
        <v>40197.730775322154</v>
      </c>
      <c r="XR82" s="420">
        <v>44202.530115953545</v>
      </c>
      <c r="XS82" s="420">
        <v>48613.752722805053</v>
      </c>
      <c r="XT82" s="420">
        <v>53473.095362433611</v>
      </c>
      <c r="XU82" s="420">
        <v>58826.562156499633</v>
      </c>
      <c r="XV82" s="420">
        <v>64724.91152116275</v>
      </c>
      <c r="XW82" s="420">
        <v>71224.149616650946</v>
      </c>
      <c r="XX82" s="420">
        <v>78386.075156260413</v>
      </c>
      <c r="XY82" s="420">
        <v>86278.880930271844</v>
      </c>
      <c r="XZ82" s="420"/>
      <c r="YA82" s="420">
        <v>3.3657925242624716</v>
      </c>
      <c r="YB82" s="420">
        <v>3.3657925242624716</v>
      </c>
      <c r="YC82" s="420">
        <v>3.3657925242624716</v>
      </c>
      <c r="YD82" s="420">
        <v>3.3657925242624716</v>
      </c>
      <c r="YE82" s="420">
        <v>3.3657925242624716</v>
      </c>
      <c r="YF82" s="420">
        <v>3.3657925242624716</v>
      </c>
      <c r="YG82" s="420">
        <v>3.3657925242624716</v>
      </c>
      <c r="YH82" s="420">
        <v>3.3657925242624716</v>
      </c>
      <c r="YI82" s="420">
        <v>3.3657925242624716</v>
      </c>
      <c r="YJ82" s="420">
        <v>3.3657925242624716</v>
      </c>
      <c r="YK82" s="420">
        <v>3.3657925242624716</v>
      </c>
      <c r="YL82" s="420">
        <v>3.3657925242624716</v>
      </c>
      <c r="YM82" s="420">
        <v>3.3657925242624716</v>
      </c>
      <c r="YN82" s="420">
        <v>3.3657925242624716</v>
      </c>
      <c r="YO82" s="420">
        <v>3.3657925242624716</v>
      </c>
      <c r="YP82" s="420">
        <v>3.3657925242624716</v>
      </c>
      <c r="YQ82" s="420">
        <v>3.3657925242624716</v>
      </c>
      <c r="YR82" s="420">
        <v>4.0286426978100973</v>
      </c>
      <c r="YS82" s="420">
        <v>5.3402046058577008</v>
      </c>
      <c r="YT82" s="420">
        <v>7.1405772668793608</v>
      </c>
      <c r="YU82" s="420">
        <v>9.6230701426435363</v>
      </c>
      <c r="YV82" s="420">
        <v>13.060112301592765</v>
      </c>
      <c r="YW82" s="420">
        <v>17.836316271932375</v>
      </c>
      <c r="YX82" s="420">
        <v>24.495539722867402</v>
      </c>
      <c r="YY82" s="420">
        <v>33.807919836534289</v>
      </c>
      <c r="YZ82" s="420">
        <v>46.865418826526323</v>
      </c>
      <c r="ZA82" s="420">
        <v>65.218086211173727</v>
      </c>
      <c r="ZB82" s="420">
        <v>91.068490198164</v>
      </c>
      <c r="ZC82" s="420">
        <v>127.54927853268808</v>
      </c>
      <c r="ZD82" s="420">
        <v>179.11957455196284</v>
      </c>
      <c r="ZE82" s="420"/>
      <c r="ZF82" s="420">
        <v>5729.8404008018861</v>
      </c>
      <c r="ZG82" s="420">
        <v>6270.7628033592364</v>
      </c>
      <c r="ZH82" s="420">
        <v>6864.8958291063209</v>
      </c>
      <c r="ZI82" s="420">
        <v>7517.5923719065095</v>
      </c>
      <c r="ZJ82" s="420">
        <v>8234.7512965283422</v>
      </c>
      <c r="ZK82" s="420">
        <v>9022.8736185442485</v>
      </c>
      <c r="ZL82" s="420">
        <v>9889.1244984302721</v>
      </c>
      <c r="ZM82" s="420">
        <v>10841.401653873028</v>
      </c>
      <c r="ZN82" s="420">
        <v>11888.41085719209</v>
      </c>
      <c r="ZO82" s="420">
        <v>13039.74925425216</v>
      </c>
      <c r="ZP82" s="420">
        <v>14305.997317951324</v>
      </c>
      <c r="ZQ82" s="420">
        <v>15698.820334086526</v>
      </c>
      <c r="ZR82" s="420">
        <v>17231.080410954641</v>
      </c>
      <c r="ZS82" s="420">
        <v>18916.960107364433</v>
      </c>
      <c r="ZT82" s="420">
        <v>20772.09888783667</v>
      </c>
      <c r="ZU82" s="420">
        <v>22813.743739781647</v>
      </c>
      <c r="ZV82" s="420">
        <v>25060.915426603842</v>
      </c>
      <c r="ZW82" s="420">
        <v>27533.929154205187</v>
      </c>
      <c r="ZX82" s="420">
        <v>30255.936987397923</v>
      </c>
      <c r="ZY82" s="420">
        <v>33252.62024725067</v>
      </c>
      <c r="ZZ82" s="420">
        <v>36551.937399176641</v>
      </c>
      <c r="AAA82" s="420">
        <v>40184.670663020559</v>
      </c>
      <c r="AAB82" s="420">
        <v>44184.693799681612</v>
      </c>
      <c r="AAC82" s="420">
        <v>48589.257183082183</v>
      </c>
      <c r="AAD82" s="420">
        <v>53439.287442597073</v>
      </c>
      <c r="AAE82" s="420">
        <v>58779.696737673105</v>
      </c>
      <c r="AAF82" s="420">
        <v>64659.69343495158</v>
      </c>
      <c r="AAG82" s="420">
        <v>71133.081126452787</v>
      </c>
      <c r="AAH82" s="420">
        <v>78258.525877727719</v>
      </c>
      <c r="AAI82" s="420">
        <v>86099.761355719878</v>
      </c>
      <c r="AAJ82" s="420"/>
      <c r="AAK82" s="420">
        <v>8041.1719779630384</v>
      </c>
      <c r="AAL82" s="420">
        <v>8803.2113375446552</v>
      </c>
      <c r="AAM82" s="420">
        <v>9640.2126307173749</v>
      </c>
      <c r="AAN82" s="420">
        <v>10559.716894406763</v>
      </c>
      <c r="AAO82" s="420">
        <v>11570.03431711532</v>
      </c>
      <c r="AAP82" s="420">
        <v>12680.323383904899</v>
      </c>
      <c r="AAQ82" s="420">
        <v>13900.678212295223</v>
      </c>
      <c r="AAR82" s="420">
        <v>15242.224929988919</v>
      </c>
      <c r="AAS82" s="420">
        <v>16717.228033948406</v>
      </c>
      <c r="AAT82" s="420">
        <v>18339.207768212342</v>
      </c>
      <c r="AAU82" s="420">
        <v>20123.069665909337</v>
      </c>
      <c r="AAV82" s="420">
        <v>22085.247520271125</v>
      </c>
      <c r="AAW82" s="420">
        <v>24243.861181248609</v>
      </c>
      <c r="AAX82" s="420">
        <v>26618.890719884806</v>
      </c>
      <c r="AAY82" s="420">
        <v>29232.368663343063</v>
      </c>
      <c r="AAZ82" s="420">
        <v>32108.592181011667</v>
      </c>
      <c r="ABA82" s="420">
        <v>35274.357298152237</v>
      </c>
      <c r="ABB82" s="420">
        <v>38752.198498002253</v>
      </c>
      <c r="ABC82" s="420">
        <v>42574.861684933465</v>
      </c>
      <c r="ABD82" s="420">
        <v>46779.994057963086</v>
      </c>
      <c r="ABE82" s="420">
        <v>51405.208249430914</v>
      </c>
      <c r="ABF82" s="420">
        <v>56491.368596674583</v>
      </c>
      <c r="ABG82" s="420">
        <v>62082.664859720171</v>
      </c>
      <c r="ABH82" s="420">
        <v>68226.5817867601</v>
      </c>
      <c r="ABI82" s="420">
        <v>74973.70585207727</v>
      </c>
      <c r="ABJ82" s="420">
        <v>82377.283824417886</v>
      </c>
      <c r="ABK82" s="420">
        <v>90492.409521602298</v>
      </c>
      <c r="ABL82" s="420">
        <v>99374.660133888668</v>
      </c>
      <c r="ABM82" s="420">
        <v>109077.92464200893</v>
      </c>
      <c r="ABN82" s="420">
        <v>119651.05378582944</v>
      </c>
      <c r="ABQ82" s="344"/>
      <c r="ABR82" s="344"/>
      <c r="ABS82" s="344"/>
      <c r="ABT82" s="344"/>
      <c r="ABU82" s="344"/>
      <c r="ABV82" s="344"/>
      <c r="ABW82" s="344"/>
      <c r="ABX82" s="344"/>
      <c r="ABY82" s="344"/>
      <c r="ABZ82" s="344"/>
      <c r="ACA82" s="344"/>
    </row>
    <row r="83" spans="4:755" hidden="1" outlineLevel="1" x14ac:dyDescent="0.25">
      <c r="D83" s="431" t="b">
        <v>1</v>
      </c>
      <c r="E83" s="416"/>
      <c r="F83" s="417">
        <v>513</v>
      </c>
      <c r="G83" s="417">
        <v>22015704</v>
      </c>
      <c r="H83" s="417" t="s">
        <v>1756</v>
      </c>
      <c r="I83" s="417" t="s">
        <v>1798</v>
      </c>
      <c r="J83" s="417">
        <v>11</v>
      </c>
      <c r="K83" s="417" t="s">
        <v>1799</v>
      </c>
      <c r="L83" s="417" t="s">
        <v>329</v>
      </c>
      <c r="M83" s="417" t="s">
        <v>253</v>
      </c>
      <c r="N83" s="417" t="s">
        <v>301</v>
      </c>
      <c r="O83" s="417" t="s">
        <v>1785</v>
      </c>
      <c r="P83" s="417" t="s">
        <v>1786</v>
      </c>
      <c r="Q83" s="417" t="s">
        <v>1768</v>
      </c>
      <c r="R83" s="417" t="s">
        <v>289</v>
      </c>
      <c r="S83" s="418"/>
      <c r="T83" s="417">
        <v>0.15702783918590957</v>
      </c>
      <c r="U83" s="417">
        <v>2190</v>
      </c>
      <c r="V83" s="418"/>
      <c r="W83" s="419">
        <v>5.5</v>
      </c>
      <c r="X83" s="417">
        <v>9.328375478645656E-3</v>
      </c>
      <c r="Y83" s="417">
        <v>3.287139633835322E-3</v>
      </c>
      <c r="Z83" s="417">
        <v>6.0412358448103335E-3</v>
      </c>
      <c r="AA83" s="420">
        <v>53.113991931160534</v>
      </c>
      <c r="AB83" s="420">
        <v>1051.8846828273031</v>
      </c>
      <c r="AC83" s="420">
        <v>1104.9986747584637</v>
      </c>
      <c r="AD83" s="420">
        <v>45.141530552636475</v>
      </c>
      <c r="AE83" s="420">
        <v>3.7651544253444804</v>
      </c>
      <c r="AF83" s="420">
        <v>2721.1007960395436</v>
      </c>
      <c r="AG83" s="418"/>
      <c r="AH83" s="419">
        <v>7.1791493443720595</v>
      </c>
      <c r="AI83" s="417">
        <v>1.8275731257859664E-2</v>
      </c>
      <c r="AJ83" s="417">
        <v>6.440015273029679E-3</v>
      </c>
      <c r="AK83" s="417">
        <v>1.1835715984829985E-2</v>
      </c>
      <c r="AL83" s="420">
        <v>104.05853031839449</v>
      </c>
      <c r="AM83" s="420">
        <v>2060.8048873694975</v>
      </c>
      <c r="AN83" s="420">
        <v>2164.8634176878918</v>
      </c>
      <c r="AO83" s="420">
        <v>88.43924462914336</v>
      </c>
      <c r="AP83" s="420">
        <v>7.376520228999949</v>
      </c>
      <c r="AQ83" s="420">
        <v>5331.0575874446668</v>
      </c>
      <c r="AR83" s="418"/>
      <c r="AS83" s="417">
        <v>5.1679359468684138E-3</v>
      </c>
      <c r="AT83" s="421">
        <v>1.1116572805314172E-6</v>
      </c>
      <c r="AU83" s="417">
        <v>5.1668242895878827E-3</v>
      </c>
      <c r="AV83" s="420">
        <v>28.42425911928057</v>
      </c>
      <c r="AW83" s="420">
        <v>0.35573032977005348</v>
      </c>
      <c r="AX83" s="420">
        <v>28.779989449050625</v>
      </c>
      <c r="AY83" s="420">
        <v>14.67609691494293</v>
      </c>
      <c r="AZ83" s="420">
        <v>2.067702288914858</v>
      </c>
      <c r="BA83" s="420">
        <v>0.920232131255041</v>
      </c>
      <c r="BB83" s="418"/>
      <c r="BC83" s="420">
        <v>3875.0061557759882</v>
      </c>
      <c r="BD83" s="420">
        <v>7591.7367699907027</v>
      </c>
      <c r="BE83" s="420">
        <v>46.444020784163456</v>
      </c>
      <c r="BF83" s="420">
        <v>7545.2927492065392</v>
      </c>
      <c r="BG83" s="420"/>
      <c r="BH83" s="422">
        <v>2.6643280808870785E-2</v>
      </c>
      <c r="BI83" s="420"/>
      <c r="BJ83" s="423">
        <v>5.6485076247031927</v>
      </c>
      <c r="BK83" s="423">
        <v>5.8010251611509283</v>
      </c>
      <c r="BL83" s="423">
        <v>5.9576608825192876</v>
      </c>
      <c r="BM83" s="423">
        <v>6.1185259855102094</v>
      </c>
      <c r="BN83" s="423">
        <v>6.2837346692907339</v>
      </c>
      <c r="BO83" s="423">
        <v>6.4534042165637286</v>
      </c>
      <c r="BP83" s="423">
        <v>6.6276550768276277</v>
      </c>
      <c r="BQ83" s="423">
        <v>6.8066109518843048</v>
      </c>
      <c r="BR83" s="423">
        <v>6.9903988836557742</v>
      </c>
      <c r="BS83" s="423">
        <v>7.1791493443720595</v>
      </c>
      <c r="BT83" s="423">
        <v>7.3729963291942733</v>
      </c>
      <c r="BU83" s="423">
        <v>7.5720774513386377</v>
      </c>
      <c r="BV83" s="423">
        <v>7.7765340397689835</v>
      </c>
      <c r="BW83" s="423">
        <v>7.9865112395270952</v>
      </c>
      <c r="BX83" s="423">
        <v>8.2021581147720983</v>
      </c>
      <c r="BY83" s="423">
        <v>8.4236277546020677</v>
      </c>
      <c r="BZ83" s="423">
        <v>8.6510773817329465</v>
      </c>
      <c r="CA83" s="423">
        <v>8.8846684641119786</v>
      </c>
      <c r="CB83" s="423">
        <v>9.1245668295448219</v>
      </c>
      <c r="CC83" s="423">
        <v>9.3709427834177745</v>
      </c>
      <c r="CD83" s="423">
        <v>9.6239712295986664</v>
      </c>
      <c r="CE83" s="423">
        <v>9.8838317946022229</v>
      </c>
      <c r="CF83" s="423">
        <v>10.15070895510809</v>
      </c>
      <c r="CG83" s="423">
        <v>10.424792168922005</v>
      </c>
      <c r="CH83" s="423">
        <v>10.706276009473106</v>
      </c>
      <c r="CI83" s="423">
        <v>10.995360303942856</v>
      </c>
      <c r="CJ83" s="423">
        <v>11.292250275123642</v>
      </c>
      <c r="CK83" s="423">
        <v>11.597156687107748</v>
      </c>
      <c r="CL83" s="423">
        <v>11.910295994910136</v>
      </c>
      <c r="CM83" s="423">
        <v>12.231890498131236</v>
      </c>
      <c r="CN83" s="420"/>
      <c r="CO83" s="417">
        <v>9.9613943227138593E-3</v>
      </c>
      <c r="CP83" s="417">
        <v>1.0641389789814428E-2</v>
      </c>
      <c r="CQ83" s="417">
        <v>1.1371997837382929E-2</v>
      </c>
      <c r="CR83" s="417">
        <v>1.2157143080195876E-2</v>
      </c>
      <c r="CS83" s="417">
        <v>1.3001062077684183E-2</v>
      </c>
      <c r="CT83" s="417">
        <v>1.3908328519699897E-2</v>
      </c>
      <c r="CU83" s="417">
        <v>1.4883880466577792E-2</v>
      </c>
      <c r="CV83" s="417">
        <v>1.5933049812184946E-2</v>
      </c>
      <c r="CW83" s="417">
        <v>1.7061594152566254E-2</v>
      </c>
      <c r="CX83" s="417">
        <v>1.8275731257859664E-2</v>
      </c>
      <c r="CY83" s="417">
        <v>1.958217636146763E-2</v>
      </c>
      <c r="CZ83" s="417">
        <v>2.0988182498133414E-2</v>
      </c>
      <c r="DA83" s="417">
        <v>2.2501584141695421E-2</v>
      </c>
      <c r="DB83" s="417">
        <v>2.4130844414000343E-2</v>
      </c>
      <c r="DC83" s="417">
        <v>2.5885106158877007E-2</v>
      </c>
      <c r="DD83" s="417">
        <v>2.7774247199352158E-2</v>
      </c>
      <c r="DE83" s="417">
        <v>2.9808940122577097E-2</v>
      </c>
      <c r="DF83" s="417">
        <v>3.20007169654015E-2</v>
      </c>
      <c r="DG83" s="417">
        <v>3.4362039204353392E-2</v>
      </c>
      <c r="DH83" s="417">
        <v>3.6906373487163052E-2</v>
      </c>
      <c r="DI83" s="417">
        <v>3.9648273579111035E-2</v>
      </c>
      <c r="DJ83" s="417">
        <v>4.260346903661788E-2</v>
      </c>
      <c r="DK83" s="417">
        <v>4.5788961162875043E-2</v>
      </c>
      <c r="DL83" s="417">
        <v>4.9223126846209574E-2</v>
      </c>
      <c r="DM83" s="417">
        <v>5.2925830931572826E-2</v>
      </c>
      <c r="DN83" s="417">
        <v>5.6918547829360823E-2</v>
      </c>
      <c r="DO83" s="417">
        <v>6.1224493124053238E-2</v>
      </c>
      <c r="DP83" s="417">
        <v>6.5868766008268284E-2</v>
      </c>
      <c r="DQ83" s="417">
        <v>7.0878503436175702E-2</v>
      </c>
      <c r="DR83" s="417">
        <v>7.628304696422139E-2</v>
      </c>
      <c r="DS83" s="424"/>
      <c r="DT83" s="425">
        <v>3.5102032675907013E-3</v>
      </c>
      <c r="DU83" s="425">
        <v>3.749820557423374E-3</v>
      </c>
      <c r="DV83" s="425">
        <v>4.0072727446192171E-3</v>
      </c>
      <c r="DW83" s="425">
        <v>4.2839427877447199E-3</v>
      </c>
      <c r="DX83" s="425">
        <v>4.5813235686471068E-3</v>
      </c>
      <c r="DY83" s="425">
        <v>4.901026767432975E-3</v>
      </c>
      <c r="DZ83" s="425">
        <v>5.2447924613406123E-3</v>
      </c>
      <c r="EA83" s="425">
        <v>5.614499506950546E-3</v>
      </c>
      <c r="EB83" s="425">
        <v>6.0121767700817433E-3</v>
      </c>
      <c r="EC83" s="425">
        <v>6.440015273029679E-3</v>
      </c>
      <c r="ED83" s="425">
        <v>6.9003813345514175E-3</v>
      </c>
      <c r="EE83" s="425">
        <v>7.3958307842256583E-3</v>
      </c>
      <c r="EF83" s="425">
        <v>7.9291243395560665E-3</v>
      </c>
      <c r="EG83" s="425">
        <v>8.5032442414818537E-3</v>
      </c>
      <c r="EH83" s="425">
        <v>9.1214122518611263E-3</v>
      </c>
      <c r="EI83" s="425">
        <v>9.7871091250483766E-3</v>
      </c>
      <c r="EJ83" s="425">
        <v>1.0504095674949551E-2</v>
      </c>
      <c r="EK83" s="425">
        <v>1.1276435568971116E-2</v>
      </c>
      <c r="EL83" s="425">
        <v>1.2108519991139181E-2</v>
      </c>
      <c r="EM83" s="425">
        <v>1.3005094328428141E-2</v>
      </c>
      <c r="EN83" s="425">
        <v>1.39712870470737E-2</v>
      </c>
      <c r="EO83" s="425">
        <v>1.5012640939435584E-2</v>
      </c>
      <c r="EP83" s="425">
        <v>1.613514693691186E-2</v>
      </c>
      <c r="EQ83" s="425">
        <v>1.7345280700576029E-2</v>
      </c>
      <c r="ER83" s="425">
        <v>1.8650042218722854E-2</v>
      </c>
      <c r="ES83" s="425">
        <v>2.0056998659471584E-2</v>
      </c>
      <c r="ET83" s="425">
        <v>2.1574330747112323E-2</v>
      </c>
      <c r="EU83" s="425">
        <v>2.3210882953120553E-2</v>
      </c>
      <c r="EV83" s="425">
        <v>2.497621781684678E-2</v>
      </c>
      <c r="EW83" s="425">
        <v>2.6880674736971335E-2</v>
      </c>
      <c r="EX83" s="420"/>
      <c r="EY83" s="420">
        <v>4137.9621145173378</v>
      </c>
      <c r="EZ83" s="420">
        <v>4420.4321573395227</v>
      </c>
      <c r="FA83" s="420">
        <v>4723.9266605644689</v>
      </c>
      <c r="FB83" s="420">
        <v>5050.0759087420538</v>
      </c>
      <c r="FC83" s="420">
        <v>5400.639768197484</v>
      </c>
      <c r="FD83" s="420">
        <v>5777.5181491961839</v>
      </c>
      <c r="FE83" s="420">
        <v>6182.7623214622872</v>
      </c>
      <c r="FF83" s="420">
        <v>6618.5871531262583</v>
      </c>
      <c r="FG83" s="420">
        <v>7087.3843489568326</v>
      </c>
      <c r="FH83" s="420">
        <v>7591.7367699907018</v>
      </c>
      <c r="FI83" s="420">
        <v>8134.4339234504305</v>
      </c>
      <c r="FJ83" s="420">
        <v>8718.4887191767302</v>
      </c>
      <c r="FK83" s="420">
        <v>9347.1555967470795</v>
      </c>
      <c r="FL83" s="420">
        <v>10023.950136053036</v>
      </c>
      <c r="FM83" s="420">
        <v>10752.670273423229</v>
      </c>
      <c r="FN83" s="420">
        <v>11537.419255464996</v>
      </c>
      <c r="FO83" s="420">
        <v>12382.630473716161</v>
      </c>
      <c r="FP83" s="420">
        <v>13293.09433502558</v>
      </c>
      <c r="FQ83" s="420">
        <v>14273.987335383012</v>
      </c>
      <c r="FR83" s="420">
        <v>15330.903518785872</v>
      </c>
      <c r="FS83" s="420">
        <v>16469.888517743493</v>
      </c>
      <c r="FT83" s="420">
        <v>17697.476388276202</v>
      </c>
      <c r="FU83" s="420">
        <v>19020.729469874364</v>
      </c>
      <c r="FV83" s="420">
        <v>20447.281519943419</v>
      </c>
      <c r="FW83" s="420">
        <v>21985.384392908221</v>
      </c>
      <c r="FX83" s="420">
        <v>23643.958556503712</v>
      </c>
      <c r="FY83" s="420">
        <v>25432.647761989057</v>
      </c>
      <c r="FZ83" s="420">
        <v>27361.878211238771</v>
      </c>
      <c r="GA83" s="420">
        <v>29442.92259205311</v>
      </c>
      <c r="GB83" s="420">
        <v>31687.969383777727</v>
      </c>
      <c r="GC83" s="420"/>
      <c r="GD83" s="420">
        <v>32.235253987796774</v>
      </c>
      <c r="GE83" s="420">
        <v>32.235253987796774</v>
      </c>
      <c r="GF83" s="420">
        <v>32.235253987796774</v>
      </c>
      <c r="GG83" s="420">
        <v>32.235253987796774</v>
      </c>
      <c r="GH83" s="420">
        <v>32.235253987796774</v>
      </c>
      <c r="GI83" s="420">
        <v>32.235253987796774</v>
      </c>
      <c r="GJ83" s="420">
        <v>32.235253987796774</v>
      </c>
      <c r="GK83" s="420">
        <v>32.235253987796774</v>
      </c>
      <c r="GL83" s="420">
        <v>32.235253987796774</v>
      </c>
      <c r="GM83" s="420">
        <v>32.235253987796774</v>
      </c>
      <c r="GN83" s="420">
        <v>32.235253987796774</v>
      </c>
      <c r="GO83" s="420">
        <v>32.235253987796774</v>
      </c>
      <c r="GP83" s="420">
        <v>32.235253987796774</v>
      </c>
      <c r="GQ83" s="420">
        <v>32.235253987796774</v>
      </c>
      <c r="GR83" s="420">
        <v>32.235253987796774</v>
      </c>
      <c r="GS83" s="420">
        <v>32.235253987796774</v>
      </c>
      <c r="GT83" s="420">
        <v>32.235253987796774</v>
      </c>
      <c r="GU83" s="420">
        <v>38.583578653128008</v>
      </c>
      <c r="GV83" s="420">
        <v>51.144819704638778</v>
      </c>
      <c r="GW83" s="420">
        <v>68.387555132436944</v>
      </c>
      <c r="GX83" s="420">
        <v>92.163170473043692</v>
      </c>
      <c r="GY83" s="420">
        <v>125.08080462958499</v>
      </c>
      <c r="GZ83" s="420">
        <v>170.82401279573824</v>
      </c>
      <c r="HA83" s="420">
        <v>234.60149098400564</v>
      </c>
      <c r="HB83" s="420">
        <v>323.78908529680069</v>
      </c>
      <c r="HC83" s="420">
        <v>448.8448614189565</v>
      </c>
      <c r="HD83" s="420">
        <v>624.61413128127458</v>
      </c>
      <c r="HE83" s="420">
        <v>872.191583605191</v>
      </c>
      <c r="HF83" s="420">
        <v>1221.5795714747401</v>
      </c>
      <c r="HG83" s="420">
        <v>1715.4845220692387</v>
      </c>
      <c r="HH83" s="420"/>
      <c r="HI83" s="420">
        <v>56.718280572101115</v>
      </c>
      <c r="HJ83" s="420">
        <v>60.590045150562219</v>
      </c>
      <c r="HK83" s="420">
        <v>64.749988115146678</v>
      </c>
      <c r="HL83" s="420">
        <v>69.22045547433693</v>
      </c>
      <c r="HM83" s="420">
        <v>74.025569390018916</v>
      </c>
      <c r="HN83" s="420">
        <v>79.191371580437561</v>
      </c>
      <c r="HO83" s="420">
        <v>84.74597841991519</v>
      </c>
      <c r="HP83" s="420">
        <v>90.719748695840011</v>
      </c>
      <c r="HQ83" s="420">
        <v>97.145465062659369</v>
      </c>
      <c r="HR83" s="420">
        <v>104.05853031839449</v>
      </c>
      <c r="HS83" s="420">
        <v>111.49717972207523</v>
      </c>
      <c r="HT83" s="420">
        <v>119.50271067105788</v>
      </c>
      <c r="HU83" s="420">
        <v>128.11973116608067</v>
      </c>
      <c r="HV83" s="420">
        <v>137.39642860981692</v>
      </c>
      <c r="HW83" s="420">
        <v>147.38486061234715</v>
      </c>
      <c r="HX83" s="420">
        <v>158.1412696152135</v>
      </c>
      <c r="HY83" s="420">
        <v>169.7264232953963</v>
      </c>
      <c r="HZ83" s="420">
        <v>182.20598287264238</v>
      </c>
      <c r="IA83" s="420">
        <v>195.65090161907023</v>
      </c>
      <c r="IB83" s="420">
        <v>210.13785606003228</v>
      </c>
      <c r="IC83" s="420">
        <v>225.74971256100125</v>
      </c>
      <c r="ID83" s="420">
        <v>242.5760322180879</v>
      </c>
      <c r="IE83" s="420">
        <v>260.7136172111143</v>
      </c>
      <c r="IF83" s="420">
        <v>280.26710203946953</v>
      </c>
      <c r="IG83" s="420">
        <v>301.34959334394819</v>
      </c>
      <c r="IH83" s="420">
        <v>324.0833623241939</v>
      </c>
      <c r="II83" s="420">
        <v>348.60059409320456</v>
      </c>
      <c r="IJ83" s="420">
        <v>375.04419866969187</v>
      </c>
      <c r="IK83" s="420">
        <v>403.56868869823211</v>
      </c>
      <c r="IL83" s="420">
        <v>434.34112940855186</v>
      </c>
      <c r="IM83" s="420"/>
      <c r="IN83" s="420">
        <v>14.212129559640285</v>
      </c>
      <c r="IO83" s="420">
        <v>14.212129559640285</v>
      </c>
      <c r="IP83" s="420">
        <v>14.212129559640285</v>
      </c>
      <c r="IQ83" s="420">
        <v>14.212129559640285</v>
      </c>
      <c r="IR83" s="420">
        <v>14.212129559640285</v>
      </c>
      <c r="IS83" s="420">
        <v>14.212129559640285</v>
      </c>
      <c r="IT83" s="420">
        <v>14.212129559640285</v>
      </c>
      <c r="IU83" s="420">
        <v>14.212129559640285</v>
      </c>
      <c r="IV83" s="420">
        <v>14.212129559640285</v>
      </c>
      <c r="IW83" s="420">
        <v>14.212129559640285</v>
      </c>
      <c r="IX83" s="420">
        <v>14.212129559640285</v>
      </c>
      <c r="IY83" s="420">
        <v>14.212129559640285</v>
      </c>
      <c r="IZ83" s="420">
        <v>14.212129559640285</v>
      </c>
      <c r="JA83" s="420">
        <v>14.212129559640285</v>
      </c>
      <c r="JB83" s="420">
        <v>14.212129559640285</v>
      </c>
      <c r="JC83" s="420">
        <v>14.212129559640285</v>
      </c>
      <c r="JD83" s="420">
        <v>14.212129559640285</v>
      </c>
      <c r="JE83" s="420">
        <v>17.011028326329171</v>
      </c>
      <c r="JF83" s="420">
        <v>22.54912600415501</v>
      </c>
      <c r="JG83" s="420">
        <v>30.151237343350207</v>
      </c>
      <c r="JH83" s="420">
        <v>40.633615602531691</v>
      </c>
      <c r="JI83" s="420">
        <v>55.146598239700005</v>
      </c>
      <c r="JJ83" s="420">
        <v>75.314219725700255</v>
      </c>
      <c r="JK83" s="420">
        <v>103.43293048076139</v>
      </c>
      <c r="JL83" s="420">
        <v>142.75465091659018</v>
      </c>
      <c r="JM83" s="420">
        <v>197.89021439321985</v>
      </c>
      <c r="JN83" s="420">
        <v>275.38473752718755</v>
      </c>
      <c r="JO83" s="420">
        <v>384.53861079293546</v>
      </c>
      <c r="JP83" s="420">
        <v>538.57950502829215</v>
      </c>
      <c r="JQ83" s="420">
        <v>756.33616209245179</v>
      </c>
      <c r="JR83" s="420"/>
      <c r="JS83" s="420">
        <v>42.506151012460833</v>
      </c>
      <c r="JT83" s="420">
        <v>46.37791559092193</v>
      </c>
      <c r="JU83" s="420">
        <v>50.537858555506389</v>
      </c>
      <c r="JV83" s="420">
        <v>55.008325914696641</v>
      </c>
      <c r="JW83" s="420">
        <v>59.813439830378627</v>
      </c>
      <c r="JX83" s="420">
        <v>64.979242020797273</v>
      </c>
      <c r="JY83" s="420">
        <v>70.533848860274901</v>
      </c>
      <c r="JZ83" s="420">
        <v>76.507619136199722</v>
      </c>
      <c r="KA83" s="420">
        <v>82.93333550301908</v>
      </c>
      <c r="KB83" s="420">
        <v>89.8464007587542</v>
      </c>
      <c r="KC83" s="420">
        <v>97.285050162434942</v>
      </c>
      <c r="KD83" s="420">
        <v>105.29058111141759</v>
      </c>
      <c r="KE83" s="420">
        <v>113.90760160644038</v>
      </c>
      <c r="KF83" s="420">
        <v>123.18429905017663</v>
      </c>
      <c r="KG83" s="420">
        <v>133.17273105270687</v>
      </c>
      <c r="KH83" s="420">
        <v>143.92914005557321</v>
      </c>
      <c r="KI83" s="420">
        <v>155.51429373575601</v>
      </c>
      <c r="KJ83" s="420">
        <v>165.1949545463132</v>
      </c>
      <c r="KK83" s="420">
        <v>173.10177561491523</v>
      </c>
      <c r="KL83" s="420">
        <v>179.98661871668207</v>
      </c>
      <c r="KM83" s="420">
        <v>185.11609695846954</v>
      </c>
      <c r="KN83" s="420">
        <v>187.42943397838789</v>
      </c>
      <c r="KO83" s="420">
        <v>185.39939748541406</v>
      </c>
      <c r="KP83" s="420">
        <v>176.83417155870814</v>
      </c>
      <c r="KQ83" s="420">
        <v>158.59494242735801</v>
      </c>
      <c r="KR83" s="420">
        <v>126.19314793097405</v>
      </c>
      <c r="KS83" s="420">
        <v>73.21585656601701</v>
      </c>
      <c r="KT83" s="420">
        <v>-9.4944121232435919</v>
      </c>
      <c r="KU83" s="420">
        <v>-135.01081633006004</v>
      </c>
      <c r="KV83" s="420">
        <v>-321.99503268389992</v>
      </c>
      <c r="KW83" s="420"/>
      <c r="KX83" s="420">
        <v>1123.2650456290244</v>
      </c>
      <c r="KY83" s="420">
        <v>1199.9425783754798</v>
      </c>
      <c r="KZ83" s="420">
        <v>1282.3272782781494</v>
      </c>
      <c r="LA83" s="420">
        <v>1370.8616920783104</v>
      </c>
      <c r="LB83" s="420">
        <v>1466.0235419670742</v>
      </c>
      <c r="LC83" s="420">
        <v>1568.3285655785519</v>
      </c>
      <c r="LD83" s="420">
        <v>1678.3335876289959</v>
      </c>
      <c r="LE83" s="420">
        <v>1796.6398422241748</v>
      </c>
      <c r="LF83" s="420">
        <v>1923.896566426158</v>
      </c>
      <c r="LG83" s="420">
        <v>2060.8048873694975</v>
      </c>
      <c r="LH83" s="420">
        <v>2208.1220270564536</v>
      </c>
      <c r="LI83" s="420">
        <v>2366.6658509522108</v>
      </c>
      <c r="LJ83" s="420">
        <v>2537.3197886579414</v>
      </c>
      <c r="LK83" s="420">
        <v>2721.0381572741931</v>
      </c>
      <c r="LL83" s="420">
        <v>2918.8519205955604</v>
      </c>
      <c r="LM83" s="420">
        <v>3131.8749200154807</v>
      </c>
      <c r="LN83" s="420">
        <v>3361.3106159838562</v>
      </c>
      <c r="LO83" s="420">
        <v>3608.4593820707573</v>
      </c>
      <c r="LP83" s="420">
        <v>3874.726397164538</v>
      </c>
      <c r="LQ83" s="420">
        <v>4161.6301850970049</v>
      </c>
      <c r="LR83" s="420">
        <v>4470.8118550635836</v>
      </c>
      <c r="LS83" s="420">
        <v>4804.0451006193871</v>
      </c>
      <c r="LT83" s="420">
        <v>5163.2470198117953</v>
      </c>
      <c r="LU83" s="420">
        <v>5550.4898241843293</v>
      </c>
      <c r="LV83" s="420">
        <v>5968.0135099913132</v>
      </c>
      <c r="LW83" s="420">
        <v>6418.2395710309074</v>
      </c>
      <c r="LX83" s="420">
        <v>6903.7858390759429</v>
      </c>
      <c r="LY83" s="420">
        <v>7427.4825449985774</v>
      </c>
      <c r="LZ83" s="420">
        <v>7992.3897013909691</v>
      </c>
      <c r="MA83" s="420">
        <v>8601.8159158308263</v>
      </c>
      <c r="MB83" s="420"/>
      <c r="MC83" s="426">
        <v>0.35573032977005348</v>
      </c>
      <c r="MD83" s="426">
        <v>0.35573032977005348</v>
      </c>
      <c r="ME83" s="426">
        <v>0.35573032977005348</v>
      </c>
      <c r="MF83" s="426">
        <v>0.35573032977005348</v>
      </c>
      <c r="MG83" s="426">
        <v>0.35573032977005348</v>
      </c>
      <c r="MH83" s="426">
        <v>0.35573032977005348</v>
      </c>
      <c r="MI83" s="426">
        <v>0.35573032977005348</v>
      </c>
      <c r="MJ83" s="426">
        <v>0.35573032977005348</v>
      </c>
      <c r="MK83" s="426">
        <v>0.35573032977005348</v>
      </c>
      <c r="ML83" s="426">
        <v>0.35573032977005348</v>
      </c>
      <c r="MM83" s="426">
        <v>0.35573032977005348</v>
      </c>
      <c r="MN83" s="426">
        <v>0.35573032977005348</v>
      </c>
      <c r="MO83" s="426">
        <v>0.35573032977005348</v>
      </c>
      <c r="MP83" s="426">
        <v>0.35573032977005348</v>
      </c>
      <c r="MQ83" s="426">
        <v>0.35573032977005348</v>
      </c>
      <c r="MR83" s="426">
        <v>0.35573032977005348</v>
      </c>
      <c r="MS83" s="426">
        <v>0.35573032977005348</v>
      </c>
      <c r="MT83" s="426">
        <v>0.4257869090524925</v>
      </c>
      <c r="MU83" s="426">
        <v>0.56440577717950224</v>
      </c>
      <c r="MV83" s="426">
        <v>0.7546870128164378</v>
      </c>
      <c r="MW83" s="426">
        <v>1.0170614767744941</v>
      </c>
      <c r="MX83" s="426">
        <v>1.3803221744624778</v>
      </c>
      <c r="MY83" s="426">
        <v>1.8851187717483577</v>
      </c>
      <c r="MZ83" s="426">
        <v>2.5889315401045034</v>
      </c>
      <c r="NA83" s="426">
        <v>3.5731562137583568</v>
      </c>
      <c r="NB83" s="426">
        <v>4.9532021875368004</v>
      </c>
      <c r="NC83" s="426">
        <v>6.8928940651076882</v>
      </c>
      <c r="ND83" s="426">
        <v>9.6250210957232127</v>
      </c>
      <c r="NE83" s="426">
        <v>13.480672556995447</v>
      </c>
      <c r="NF83" s="426">
        <v>18.931132820673099</v>
      </c>
      <c r="NG83" s="420"/>
      <c r="NH83" s="420">
        <v>1122.9093152992543</v>
      </c>
      <c r="NI83" s="420">
        <v>1199.5868480457098</v>
      </c>
      <c r="NJ83" s="420">
        <v>1281.9715479483793</v>
      </c>
      <c r="NK83" s="420">
        <v>1370.5059617485404</v>
      </c>
      <c r="NL83" s="420">
        <v>1465.6678116373041</v>
      </c>
      <c r="NM83" s="420">
        <v>1567.9728352487818</v>
      </c>
      <c r="NN83" s="420">
        <v>1677.9778572992259</v>
      </c>
      <c r="NO83" s="420">
        <v>1796.2841118944048</v>
      </c>
      <c r="NP83" s="420">
        <v>1923.5408360963879</v>
      </c>
      <c r="NQ83" s="420">
        <v>2060.4491570397272</v>
      </c>
      <c r="NR83" s="420">
        <v>2207.7662967266833</v>
      </c>
      <c r="NS83" s="420">
        <v>2366.3101206224405</v>
      </c>
      <c r="NT83" s="420">
        <v>2536.9640583281712</v>
      </c>
      <c r="NU83" s="420">
        <v>2720.6824269444228</v>
      </c>
      <c r="NV83" s="420">
        <v>2918.4961902657901</v>
      </c>
      <c r="NW83" s="420">
        <v>3131.5191896857104</v>
      </c>
      <c r="NX83" s="420">
        <v>3360.954885654086</v>
      </c>
      <c r="NY83" s="420">
        <v>3608.0335951617049</v>
      </c>
      <c r="NZ83" s="420">
        <v>3874.1619913873583</v>
      </c>
      <c r="OA83" s="420">
        <v>4160.8754980841886</v>
      </c>
      <c r="OB83" s="420">
        <v>4469.7947935868087</v>
      </c>
      <c r="OC83" s="420">
        <v>4802.6647784449242</v>
      </c>
      <c r="OD83" s="420">
        <v>5161.3619010400471</v>
      </c>
      <c r="OE83" s="420">
        <v>5547.9008926442248</v>
      </c>
      <c r="OF83" s="420">
        <v>5964.4403537775552</v>
      </c>
      <c r="OG83" s="420">
        <v>6413.2863688433708</v>
      </c>
      <c r="OH83" s="420">
        <v>6896.8929450108353</v>
      </c>
      <c r="OI83" s="420">
        <v>7417.8575239028542</v>
      </c>
      <c r="OJ83" s="420">
        <v>7978.9090288339739</v>
      </c>
      <c r="OK83" s="420">
        <v>8582.8847830101531</v>
      </c>
      <c r="OL83" s="420"/>
      <c r="OM83" s="420">
        <v>1165.4154663117151</v>
      </c>
      <c r="ON83" s="420">
        <v>1245.9647636366317</v>
      </c>
      <c r="OO83" s="420">
        <v>1332.5094065038857</v>
      </c>
      <c r="OP83" s="420">
        <v>1425.5142876632369</v>
      </c>
      <c r="OQ83" s="420">
        <v>1525.4812514676828</v>
      </c>
      <c r="OR83" s="420">
        <v>1632.9520772695791</v>
      </c>
      <c r="OS83" s="420">
        <v>1748.5117061595008</v>
      </c>
      <c r="OT83" s="420">
        <v>1872.7917310306045</v>
      </c>
      <c r="OU83" s="420">
        <v>2006.4741715994071</v>
      </c>
      <c r="OV83" s="420">
        <v>2150.2955577984812</v>
      </c>
      <c r="OW83" s="420">
        <v>2305.0513468891181</v>
      </c>
      <c r="OX83" s="420">
        <v>2471.6007017338579</v>
      </c>
      <c r="OY83" s="420">
        <v>2650.8716599346117</v>
      </c>
      <c r="OZ83" s="420">
        <v>2843.8667259945996</v>
      </c>
      <c r="PA83" s="420">
        <v>3051.6689213184968</v>
      </c>
      <c r="PB83" s="420">
        <v>3275.4483297412835</v>
      </c>
      <c r="PC83" s="420">
        <v>3516.4691793898419</v>
      </c>
      <c r="PD83" s="420">
        <v>3773.2285497080179</v>
      </c>
      <c r="PE83" s="420">
        <v>4047.2637670022737</v>
      </c>
      <c r="PF83" s="420">
        <v>4340.8621168008704</v>
      </c>
      <c r="PG83" s="420">
        <v>4654.9108905452786</v>
      </c>
      <c r="PH83" s="420">
        <v>4990.0942124233125</v>
      </c>
      <c r="PI83" s="420">
        <v>5346.7612985254609</v>
      </c>
      <c r="PJ83" s="420">
        <v>5724.7350642029332</v>
      </c>
      <c r="PK83" s="420">
        <v>6123.0352962049128</v>
      </c>
      <c r="PL83" s="420">
        <v>6539.479516774345</v>
      </c>
      <c r="PM83" s="420">
        <v>6970.1088015768528</v>
      </c>
      <c r="PN83" s="420">
        <v>7408.3631117796103</v>
      </c>
      <c r="PO83" s="420">
        <v>7843.8982125039138</v>
      </c>
      <c r="PP83" s="420">
        <v>8260.8897503262524</v>
      </c>
      <c r="PQ83" s="420"/>
      <c r="PR83" s="420">
        <v>48.204811994867669</v>
      </c>
      <c r="PS83" s="420">
        <v>51.495420978612309</v>
      </c>
      <c r="PT83" s="420">
        <v>55.030952494985563</v>
      </c>
      <c r="PU83" s="420">
        <v>58.830398395060342</v>
      </c>
      <c r="PV83" s="420">
        <v>62.914260080975168</v>
      </c>
      <c r="PW83" s="420">
        <v>67.3046703839683</v>
      </c>
      <c r="PX83" s="420">
        <v>72.025525383478538</v>
      </c>
      <c r="PY83" s="420">
        <v>77.102626983648094</v>
      </c>
      <c r="PZ83" s="420">
        <v>82.563837130897056</v>
      </c>
      <c r="QA83" s="420">
        <v>88.43924462914336</v>
      </c>
      <c r="QB83" s="420">
        <v>94.761345588186742</v>
      </c>
      <c r="QC83" s="420">
        <v>101.56523862623877</v>
      </c>
      <c r="QD83" s="420">
        <v>108.88883604013509</v>
      </c>
      <c r="QE83" s="420">
        <v>116.77309225696655</v>
      </c>
      <c r="QF83" s="420">
        <v>125.26225098936874</v>
      </c>
      <c r="QG83" s="420">
        <v>134.40411263420373</v>
      </c>
      <c r="QH83" s="420">
        <v>144.2503235815708</v>
      </c>
      <c r="QI83" s="420">
        <v>154.85668923885066</v>
      </c>
      <c r="QJ83" s="420">
        <v>166.28351272363423</v>
      </c>
      <c r="QK83" s="420">
        <v>178.59596134091976</v>
      </c>
      <c r="QL83" s="420">
        <v>191.86446313485897</v>
      </c>
      <c r="QM83" s="420">
        <v>206.16513599471961</v>
      </c>
      <c r="QN83" s="420">
        <v>221.58025199983763</v>
      </c>
      <c r="QO83" s="420">
        <v>238.19873991040021</v>
      </c>
      <c r="QP83" s="420">
        <v>256.11672895140987</v>
      </c>
      <c r="QQ83" s="420">
        <v>275.43813729760274</v>
      </c>
      <c r="QR83" s="420">
        <v>296.27530894911939</v>
      </c>
      <c r="QS83" s="420">
        <v>318.74970299313105</v>
      </c>
      <c r="QT83" s="420">
        <v>342.9926395773474</v>
      </c>
      <c r="QU83" s="420">
        <v>369.14610727950162</v>
      </c>
      <c r="QV83" s="424"/>
      <c r="QW83" s="420">
        <v>14.67609691494293</v>
      </c>
      <c r="QX83" s="420">
        <v>14.67609691494293</v>
      </c>
      <c r="QY83" s="420">
        <v>14.67609691494293</v>
      </c>
      <c r="QZ83" s="420">
        <v>14.67609691494293</v>
      </c>
      <c r="RA83" s="420">
        <v>14.67609691494293</v>
      </c>
      <c r="RB83" s="420">
        <v>14.67609691494293</v>
      </c>
      <c r="RC83" s="420">
        <v>14.67609691494293</v>
      </c>
      <c r="RD83" s="420">
        <v>14.67609691494293</v>
      </c>
      <c r="RE83" s="420">
        <v>14.67609691494293</v>
      </c>
      <c r="RF83" s="420">
        <v>14.67609691494293</v>
      </c>
      <c r="RG83" s="420">
        <v>14.67609691494293</v>
      </c>
      <c r="RH83" s="420">
        <v>14.67609691494293</v>
      </c>
      <c r="RI83" s="420">
        <v>14.67609691494293</v>
      </c>
      <c r="RJ83" s="420">
        <v>14.67609691494293</v>
      </c>
      <c r="RK83" s="420">
        <v>14.67609691494293</v>
      </c>
      <c r="RL83" s="420">
        <v>14.67609691494293</v>
      </c>
      <c r="RM83" s="420">
        <v>14.67609691494293</v>
      </c>
      <c r="RN83" s="420">
        <v>17.566368171102237</v>
      </c>
      <c r="RO83" s="420">
        <v>23.285261874056175</v>
      </c>
      <c r="RP83" s="420">
        <v>31.135550763136582</v>
      </c>
      <c r="RQ83" s="420">
        <v>41.960135395950182</v>
      </c>
      <c r="RR83" s="420">
        <v>56.946906999329599</v>
      </c>
      <c r="RS83" s="420">
        <v>77.772918064761825</v>
      </c>
      <c r="RT83" s="420">
        <v>106.80958863779382</v>
      </c>
      <c r="RU83" s="420">
        <v>147.41500090601141</v>
      </c>
      <c r="RV83" s="420">
        <v>204.35051290281348</v>
      </c>
      <c r="RW83" s="420">
        <v>284.3749122807335</v>
      </c>
      <c r="RX83" s="420">
        <v>397.09220886651417</v>
      </c>
      <c r="RY83" s="420">
        <v>556.16190234036037</v>
      </c>
      <c r="RZ83" s="420">
        <v>781.02741524865144</v>
      </c>
      <c r="SA83" s="420"/>
      <c r="SB83" s="420">
        <v>33.528715079924737</v>
      </c>
      <c r="SC83" s="420">
        <v>36.819324063669377</v>
      </c>
      <c r="SD83" s="420">
        <v>40.354855580042631</v>
      </c>
      <c r="SE83" s="420">
        <v>44.154301480117411</v>
      </c>
      <c r="SF83" s="420">
        <v>48.238163166032237</v>
      </c>
      <c r="SG83" s="420">
        <v>52.628573469025369</v>
      </c>
      <c r="SH83" s="420">
        <v>57.349428468535606</v>
      </c>
      <c r="SI83" s="420">
        <v>62.426530068705162</v>
      </c>
      <c r="SJ83" s="420">
        <v>67.887740215954125</v>
      </c>
      <c r="SK83" s="420">
        <v>73.763147714200429</v>
      </c>
      <c r="SL83" s="420">
        <v>80.085248673243811</v>
      </c>
      <c r="SM83" s="420">
        <v>86.889141711295835</v>
      </c>
      <c r="SN83" s="420">
        <v>94.212739125192158</v>
      </c>
      <c r="SO83" s="420">
        <v>102.09699534202362</v>
      </c>
      <c r="SP83" s="420">
        <v>110.58615407442581</v>
      </c>
      <c r="SQ83" s="420">
        <v>119.7280157192608</v>
      </c>
      <c r="SR83" s="420">
        <v>129.57422666662788</v>
      </c>
      <c r="SS83" s="420">
        <v>137.29032106774844</v>
      </c>
      <c r="ST83" s="420">
        <v>142.99825084957806</v>
      </c>
      <c r="SU83" s="420">
        <v>147.46041057778316</v>
      </c>
      <c r="SV83" s="420">
        <v>149.90432773890879</v>
      </c>
      <c r="SW83" s="420">
        <v>149.21822899539001</v>
      </c>
      <c r="SX83" s="420">
        <v>143.8073339350758</v>
      </c>
      <c r="SY83" s="420">
        <v>131.3891512726064</v>
      </c>
      <c r="SZ83" s="420">
        <v>108.70172804539845</v>
      </c>
      <c r="TA83" s="420">
        <v>71.087624394789259</v>
      </c>
      <c r="TB83" s="420">
        <v>11.900396668385895</v>
      </c>
      <c r="TC83" s="420">
        <v>-78.342505873383118</v>
      </c>
      <c r="TD83" s="420">
        <v>-213.16926276301297</v>
      </c>
      <c r="TE83" s="420">
        <v>-411.88130796914982</v>
      </c>
      <c r="TF83" s="420"/>
      <c r="TG83" s="420">
        <v>4.020655901193722</v>
      </c>
      <c r="TH83" s="420">
        <v>4.2951182604789873</v>
      </c>
      <c r="TI83" s="420">
        <v>4.5900090621831025</v>
      </c>
      <c r="TJ83" s="420">
        <v>4.9069123742638183</v>
      </c>
      <c r="TK83" s="420">
        <v>5.2475381729679125</v>
      </c>
      <c r="TL83" s="420">
        <v>5.6137325084062581</v>
      </c>
      <c r="TM83" s="420">
        <v>6.0074884992911812</v>
      </c>
      <c r="TN83" s="420">
        <v>6.4309582249247033</v>
      </c>
      <c r="TO83" s="420">
        <v>6.8864655881425767</v>
      </c>
      <c r="TP83" s="420">
        <v>7.376520228999949</v>
      </c>
      <c r="TQ83" s="420">
        <v>7.9038325755687122</v>
      </c>
      <c r="TR83" s="420">
        <v>8.4713301253454354</v>
      </c>
      <c r="TS83" s="420">
        <v>9.0821750584878984</v>
      </c>
      <c r="TT83" s="420">
        <v>9.739783292456357</v>
      </c>
      <c r="TU83" s="420">
        <v>10.447845096685302</v>
      </c>
      <c r="TV83" s="420">
        <v>11.210347395711283</v>
      </c>
      <c r="TW83" s="420">
        <v>12.031597899792594</v>
      </c>
      <c r="TX83" s="420">
        <v>12.916251213546854</v>
      </c>
      <c r="TY83" s="420">
        <v>13.869337085573186</v>
      </c>
      <c r="TZ83" s="420">
        <v>14.89629097549822</v>
      </c>
      <c r="UA83" s="420">
        <v>16.002987129473063</v>
      </c>
      <c r="UB83" s="420">
        <v>17.19577437094517</v>
      </c>
      <c r="UC83" s="420">
        <v>18.481514830635426</v>
      </c>
      <c r="UD83" s="420">
        <v>19.867625858174215</v>
      </c>
      <c r="UE83" s="420">
        <v>21.362125377909518</v>
      </c>
      <c r="UF83" s="420">
        <v>22.973680973121979</v>
      </c>
      <c r="UG83" s="420">
        <v>24.711663006404827</v>
      </c>
      <c r="UH83" s="420">
        <v>26.586202109439345</v>
      </c>
      <c r="UI83" s="420">
        <v>28.608251402982368</v>
      </c>
      <c r="UJ83" s="420">
        <v>30.789653837754692</v>
      </c>
      <c r="UK83" s="420"/>
      <c r="UL83" s="420">
        <v>2.067702288914858</v>
      </c>
      <c r="UM83" s="420">
        <v>2.067702288914858</v>
      </c>
      <c r="UN83" s="420">
        <v>2.067702288914858</v>
      </c>
      <c r="UO83" s="420">
        <v>2.067702288914858</v>
      </c>
      <c r="UP83" s="420">
        <v>2.067702288914858</v>
      </c>
      <c r="UQ83" s="420">
        <v>2.067702288914858</v>
      </c>
      <c r="UR83" s="420">
        <v>2.067702288914858</v>
      </c>
      <c r="US83" s="420">
        <v>2.067702288914858</v>
      </c>
      <c r="UT83" s="420">
        <v>2.067702288914858</v>
      </c>
      <c r="UU83" s="420">
        <v>2.067702288914858</v>
      </c>
      <c r="UV83" s="420">
        <v>2.067702288914858</v>
      </c>
      <c r="UW83" s="420">
        <v>2.067702288914858</v>
      </c>
      <c r="UX83" s="420">
        <v>2.067702288914858</v>
      </c>
      <c r="UY83" s="420">
        <v>2.067702288914858</v>
      </c>
      <c r="UZ83" s="420">
        <v>2.067702288914858</v>
      </c>
      <c r="VA83" s="420">
        <v>2.067702288914858</v>
      </c>
      <c r="VB83" s="420">
        <v>2.067702288914858</v>
      </c>
      <c r="VC83" s="420">
        <v>2.4749100449402728</v>
      </c>
      <c r="VD83" s="420">
        <v>3.2806399108706796</v>
      </c>
      <c r="VE83" s="420">
        <v>4.386660155808368</v>
      </c>
      <c r="VF83" s="420">
        <v>5.9117262923662643</v>
      </c>
      <c r="VG83" s="420">
        <v>8.0231992628261573</v>
      </c>
      <c r="VH83" s="420">
        <v>10.957357506569796</v>
      </c>
      <c r="VI83" s="420">
        <v>15.04830829234678</v>
      </c>
      <c r="VJ83" s="420">
        <v>20.769168843753917</v>
      </c>
      <c r="VK83" s="420">
        <v>28.790762674771809</v>
      </c>
      <c r="VL83" s="420">
        <v>40.065329388370365</v>
      </c>
      <c r="VM83" s="420">
        <v>55.945969418309815</v>
      </c>
      <c r="VN83" s="420">
        <v>78.357157569974831</v>
      </c>
      <c r="VO83" s="420">
        <v>110.03826041586015</v>
      </c>
      <c r="VP83" s="420"/>
      <c r="VQ83" s="420">
        <v>1.952953612278864</v>
      </c>
      <c r="VR83" s="420">
        <v>2.2274159715641293</v>
      </c>
      <c r="VS83" s="420">
        <v>2.5223067732682445</v>
      </c>
      <c r="VT83" s="420">
        <v>2.8392100853489604</v>
      </c>
      <c r="VU83" s="420">
        <v>3.1798358840530545</v>
      </c>
      <c r="VV83" s="420">
        <v>3.5460302194914002</v>
      </c>
      <c r="VW83" s="420">
        <v>3.9397862103763233</v>
      </c>
      <c r="VX83" s="420">
        <v>4.3632559360098453</v>
      </c>
      <c r="VY83" s="420">
        <v>4.8187632992277187</v>
      </c>
      <c r="VZ83" s="420">
        <v>5.308817940085091</v>
      </c>
      <c r="WA83" s="420">
        <v>5.8361302866538542</v>
      </c>
      <c r="WB83" s="420">
        <v>6.4036278364305774</v>
      </c>
      <c r="WC83" s="420">
        <v>7.0144727695730404</v>
      </c>
      <c r="WD83" s="420">
        <v>7.672081003541499</v>
      </c>
      <c r="WE83" s="420">
        <v>8.3801428077704436</v>
      </c>
      <c r="WF83" s="420">
        <v>9.1426451067964258</v>
      </c>
      <c r="WG83" s="420">
        <v>9.963895610877735</v>
      </c>
      <c r="WH83" s="420">
        <v>10.441341168606581</v>
      </c>
      <c r="WI83" s="420">
        <v>10.588697174702506</v>
      </c>
      <c r="WJ83" s="420">
        <v>10.509630819689852</v>
      </c>
      <c r="WK83" s="420">
        <v>10.091260837106798</v>
      </c>
      <c r="WL83" s="420">
        <v>9.1725751081190126</v>
      </c>
      <c r="WM83" s="420">
        <v>7.5241573240656301</v>
      </c>
      <c r="WN83" s="420">
        <v>4.8193175658274345</v>
      </c>
      <c r="WO83" s="420">
        <v>0.59295653415560068</v>
      </c>
      <c r="WP83" s="420">
        <v>-5.8170817016498297</v>
      </c>
      <c r="WQ83" s="420">
        <v>-15.353666381965539</v>
      </c>
      <c r="WR83" s="420">
        <v>-29.35976730887047</v>
      </c>
      <c r="WS83" s="420">
        <v>-49.748906166992462</v>
      </c>
      <c r="WT83" s="420">
        <v>-79.248606578105466</v>
      </c>
      <c r="WU83" s="420"/>
      <c r="WV83" s="420">
        <v>2905.7533204201504</v>
      </c>
      <c r="WW83" s="420">
        <v>3104.1089945743893</v>
      </c>
      <c r="WX83" s="420">
        <v>3317.2284326140048</v>
      </c>
      <c r="WY83" s="420">
        <v>3546.2564504200827</v>
      </c>
      <c r="WZ83" s="420">
        <v>3792.4288585864479</v>
      </c>
      <c r="XA83" s="420">
        <v>4057.0798091448191</v>
      </c>
      <c r="XB83" s="420">
        <v>4341.6497415306058</v>
      </c>
      <c r="XC83" s="420">
        <v>4647.6939769976707</v>
      </c>
      <c r="XD83" s="420">
        <v>4976.8920147489753</v>
      </c>
      <c r="XE83" s="420">
        <v>5331.0575874446668</v>
      </c>
      <c r="XF83" s="420">
        <v>5712.1495385081462</v>
      </c>
      <c r="XG83" s="420">
        <v>6122.2835888018762</v>
      </c>
      <c r="XH83" s="420">
        <v>6563.7450658244343</v>
      </c>
      <c r="XI83" s="420">
        <v>7039.0026746196036</v>
      </c>
      <c r="XJ83" s="420">
        <v>7550.7233961292668</v>
      </c>
      <c r="XK83" s="420">
        <v>8101.7886058043878</v>
      </c>
      <c r="XL83" s="420">
        <v>8695.3115129555445</v>
      </c>
      <c r="XM83" s="420">
        <v>9334.656029629783</v>
      </c>
      <c r="XN83" s="420">
        <v>10023.457186790196</v>
      </c>
      <c r="XO83" s="420">
        <v>10765.643225312415</v>
      </c>
      <c r="XP83" s="420">
        <v>11565.459499854573</v>
      </c>
      <c r="XQ83" s="420">
        <v>12427.494345073064</v>
      </c>
      <c r="XR83" s="420">
        <v>13356.707066020981</v>
      </c>
      <c r="XS83" s="420">
        <v>14358.458227951045</v>
      </c>
      <c r="XT83" s="420">
        <v>15438.542435243638</v>
      </c>
      <c r="XU83" s="420">
        <v>16603.223804877882</v>
      </c>
      <c r="XV83" s="420">
        <v>17859.274356864382</v>
      </c>
      <c r="XW83" s="420">
        <v>19214.015562467928</v>
      </c>
      <c r="XX83" s="420">
        <v>20675.363310983576</v>
      </c>
      <c r="XY83" s="420">
        <v>22251.876577421091</v>
      </c>
      <c r="XZ83" s="420"/>
      <c r="YA83" s="420">
        <v>0.920232131255041</v>
      </c>
      <c r="YB83" s="420">
        <v>0.920232131255041</v>
      </c>
      <c r="YC83" s="420">
        <v>0.920232131255041</v>
      </c>
      <c r="YD83" s="420">
        <v>0.920232131255041</v>
      </c>
      <c r="YE83" s="420">
        <v>0.920232131255041</v>
      </c>
      <c r="YF83" s="420">
        <v>0.920232131255041</v>
      </c>
      <c r="YG83" s="420">
        <v>0.920232131255041</v>
      </c>
      <c r="YH83" s="420">
        <v>0.920232131255041</v>
      </c>
      <c r="YI83" s="420">
        <v>0.920232131255041</v>
      </c>
      <c r="YJ83" s="420">
        <v>0.920232131255041</v>
      </c>
      <c r="YK83" s="420">
        <v>0.920232131255041</v>
      </c>
      <c r="YL83" s="420">
        <v>0.920232131255041</v>
      </c>
      <c r="YM83" s="420">
        <v>0.920232131255041</v>
      </c>
      <c r="YN83" s="420">
        <v>0.920232131255041</v>
      </c>
      <c r="YO83" s="420">
        <v>0.920232131255041</v>
      </c>
      <c r="YP83" s="420">
        <v>0.920232131255041</v>
      </c>
      <c r="YQ83" s="420">
        <v>0.920232131255041</v>
      </c>
      <c r="YR83" s="420">
        <v>1.1014601848291889</v>
      </c>
      <c r="YS83" s="420">
        <v>1.4600507400150127</v>
      </c>
      <c r="YT83" s="420">
        <v>1.9522857066573216</v>
      </c>
      <c r="YU83" s="420">
        <v>2.6310172961484204</v>
      </c>
      <c r="YV83" s="420">
        <v>3.5707295952112807</v>
      </c>
      <c r="YW83" s="420">
        <v>4.8765784635688174</v>
      </c>
      <c r="YX83" s="420">
        <v>6.6972585395340731</v>
      </c>
      <c r="YY83" s="420">
        <v>9.2433309243536179</v>
      </c>
      <c r="YZ83" s="420">
        <v>12.813346021185501</v>
      </c>
      <c r="ZA83" s="420">
        <v>17.831098630666297</v>
      </c>
      <c r="ZB83" s="420">
        <v>24.898786904162744</v>
      </c>
      <c r="ZC83" s="420">
        <v>34.872899496352098</v>
      </c>
      <c r="ZD83" s="420">
        <v>48.972593126656754</v>
      </c>
      <c r="ZE83" s="420"/>
      <c r="ZF83" s="420">
        <v>2904.8330882888954</v>
      </c>
      <c r="ZG83" s="420">
        <v>3103.1887624431342</v>
      </c>
      <c r="ZH83" s="420">
        <v>3316.3082004827497</v>
      </c>
      <c r="ZI83" s="420">
        <v>3545.3362182888277</v>
      </c>
      <c r="ZJ83" s="420">
        <v>3791.5086264551928</v>
      </c>
      <c r="ZK83" s="420">
        <v>4056.1595770135641</v>
      </c>
      <c r="ZL83" s="420">
        <v>4340.7295093993507</v>
      </c>
      <c r="ZM83" s="420">
        <v>4646.7737448664157</v>
      </c>
      <c r="ZN83" s="420">
        <v>4975.9717826177202</v>
      </c>
      <c r="ZO83" s="420">
        <v>5330.1373553134117</v>
      </c>
      <c r="ZP83" s="420">
        <v>5711.2293063768911</v>
      </c>
      <c r="ZQ83" s="420">
        <v>6121.3633566706212</v>
      </c>
      <c r="ZR83" s="420">
        <v>6562.8248336931792</v>
      </c>
      <c r="ZS83" s="420">
        <v>7038.0824424883485</v>
      </c>
      <c r="ZT83" s="420">
        <v>7549.8031639980118</v>
      </c>
      <c r="ZU83" s="420">
        <v>8100.8683736731327</v>
      </c>
      <c r="ZV83" s="420">
        <v>8694.3912808242894</v>
      </c>
      <c r="ZW83" s="420">
        <v>9333.5545694449538</v>
      </c>
      <c r="ZX83" s="420">
        <v>10021.99713605018</v>
      </c>
      <c r="ZY83" s="420">
        <v>10763.690939605758</v>
      </c>
      <c r="ZZ83" s="420">
        <v>11562.828482558425</v>
      </c>
      <c r="AAA83" s="420">
        <v>12423.923615477854</v>
      </c>
      <c r="AAB83" s="420">
        <v>13351.830487557412</v>
      </c>
      <c r="AAC83" s="420">
        <v>14351.760969411511</v>
      </c>
      <c r="AAD83" s="420">
        <v>15429.299104319285</v>
      </c>
      <c r="AAE83" s="420">
        <v>16590.410458856695</v>
      </c>
      <c r="AAF83" s="420">
        <v>17841.443258233714</v>
      </c>
      <c r="AAG83" s="420">
        <v>19189.116775563765</v>
      </c>
      <c r="AAH83" s="420">
        <v>20640.490411487222</v>
      </c>
      <c r="AAI83" s="420">
        <v>22202.903984294433</v>
      </c>
      <c r="AAJ83" s="420"/>
      <c r="AAK83" s="420">
        <v>4105.7302232928141</v>
      </c>
      <c r="AAL83" s="420">
        <v>4388.2002661149991</v>
      </c>
      <c r="AAM83" s="420">
        <v>4691.6947693399461</v>
      </c>
      <c r="AAN83" s="420">
        <v>5017.844017517531</v>
      </c>
      <c r="AAO83" s="420">
        <v>5368.4078769729604</v>
      </c>
      <c r="AAP83" s="420">
        <v>5745.2862579716602</v>
      </c>
      <c r="AAQ83" s="420">
        <v>6150.5304302377635</v>
      </c>
      <c r="AAR83" s="420">
        <v>6586.3552619017346</v>
      </c>
      <c r="AAS83" s="420">
        <v>7055.1524577323089</v>
      </c>
      <c r="AAT83" s="420">
        <v>7559.5048787661781</v>
      </c>
      <c r="AAU83" s="420">
        <v>8102.2020322259068</v>
      </c>
      <c r="AAV83" s="420">
        <v>8686.2568279522056</v>
      </c>
      <c r="AAW83" s="420">
        <v>9314.9237055225567</v>
      </c>
      <c r="AAX83" s="420">
        <v>9991.718244828513</v>
      </c>
      <c r="AAY83" s="420">
        <v>10720.438382198705</v>
      </c>
      <c r="AAZ83" s="420">
        <v>11505.187364240472</v>
      </c>
      <c r="ABA83" s="420">
        <v>12350.398582491636</v>
      </c>
      <c r="ABB83" s="420">
        <v>13254.514781389327</v>
      </c>
      <c r="ABC83" s="420">
        <v>14222.847851076735</v>
      </c>
      <c r="ABD83" s="420">
        <v>15262.523097804102</v>
      </c>
      <c r="ABE83" s="420">
        <v>16377.734961679718</v>
      </c>
      <c r="ABF83" s="420">
        <v>17572.408632004677</v>
      </c>
      <c r="ABG83" s="420">
        <v>18849.923277342015</v>
      </c>
      <c r="ABH83" s="420">
        <v>20212.704502452878</v>
      </c>
      <c r="ABI83" s="420">
        <v>21661.629085103752</v>
      </c>
      <c r="ABJ83" s="420">
        <v>23195.160518324177</v>
      </c>
      <c r="ABK83" s="420">
        <v>24808.098790096985</v>
      </c>
      <c r="ABL83" s="420">
        <v>26489.777614161121</v>
      </c>
      <c r="ABM83" s="420">
        <v>28221.470455061131</v>
      </c>
      <c r="ABN83" s="420">
        <v>29972.663820073431</v>
      </c>
      <c r="ABQ83" s="344"/>
      <c r="ABR83" s="344"/>
      <c r="ABS83" s="344"/>
      <c r="ABT83" s="344"/>
      <c r="ABU83" s="344"/>
      <c r="ABV83" s="344"/>
      <c r="ABW83" s="344"/>
      <c r="ABX83" s="344"/>
      <c r="ABY83" s="344"/>
      <c r="ABZ83" s="344"/>
      <c r="ACA83" s="344"/>
    </row>
    <row r="84" spans="4:755" hidden="1" outlineLevel="1" x14ac:dyDescent="0.25">
      <c r="D84" s="431" t="b">
        <v>1</v>
      </c>
      <c r="E84" s="416"/>
      <c r="F84" s="417">
        <v>514</v>
      </c>
      <c r="G84" s="417">
        <v>22013854</v>
      </c>
      <c r="H84" s="417" t="s">
        <v>1756</v>
      </c>
      <c r="I84" s="417" t="s">
        <v>1800</v>
      </c>
      <c r="J84" s="417">
        <v>11</v>
      </c>
      <c r="K84" s="417" t="s">
        <v>1801</v>
      </c>
      <c r="L84" s="417" t="s">
        <v>1781</v>
      </c>
      <c r="M84" s="417" t="s">
        <v>253</v>
      </c>
      <c r="N84" s="417" t="s">
        <v>310</v>
      </c>
      <c r="O84" s="417" t="s">
        <v>1782</v>
      </c>
      <c r="P84" s="417" t="s">
        <v>1783</v>
      </c>
      <c r="Q84" s="417" t="s">
        <v>1784</v>
      </c>
      <c r="R84" s="417" t="s">
        <v>298</v>
      </c>
      <c r="S84" s="418"/>
      <c r="T84" s="417">
        <v>0.57433674535164059</v>
      </c>
      <c r="U84" s="417">
        <v>2190</v>
      </c>
      <c r="V84" s="418"/>
      <c r="W84" s="419">
        <v>2.5292214798551407</v>
      </c>
      <c r="X84" s="417">
        <v>9.0442265753142178E-4</v>
      </c>
      <c r="Y84" s="417">
        <v>6.5051036340670564E-4</v>
      </c>
      <c r="Z84" s="417">
        <v>2.5391229412471614E-4</v>
      </c>
      <c r="AA84" s="420">
        <v>2.6660526581482542</v>
      </c>
      <c r="AB84" s="420">
        <v>52.040829072536454</v>
      </c>
      <c r="AC84" s="420">
        <v>54.706881730684707</v>
      </c>
      <c r="AD84" s="420">
        <v>6.2604069260557722</v>
      </c>
      <c r="AE84" s="420">
        <v>0.36836460891238892</v>
      </c>
      <c r="AF84" s="420">
        <v>269.24689317695066</v>
      </c>
      <c r="AG84" s="418"/>
      <c r="AH84" s="419">
        <v>4.7392390687670138</v>
      </c>
      <c r="AI84" s="417">
        <v>1.3393667777924845E-3</v>
      </c>
      <c r="AJ84" s="417">
        <v>9.6334602201889909E-4</v>
      </c>
      <c r="AK84" s="417">
        <v>3.7602075577358545E-4</v>
      </c>
      <c r="AL84" s="420">
        <v>3.9481787949845302</v>
      </c>
      <c r="AM84" s="420">
        <v>77.067681761511921</v>
      </c>
      <c r="AN84" s="420">
        <v>81.015860556496449</v>
      </c>
      <c r="AO84" s="420">
        <v>9.2710868999096814</v>
      </c>
      <c r="AP84" s="420">
        <v>0.54551410801496214</v>
      </c>
      <c r="AQ84" s="420">
        <v>398.72988667637446</v>
      </c>
      <c r="AR84" s="418"/>
      <c r="AS84" s="417">
        <v>5.1679359468684138E-3</v>
      </c>
      <c r="AT84" s="421">
        <v>4.0659390574111693E-6</v>
      </c>
      <c r="AU84" s="417">
        <v>5.1638700078110028E-3</v>
      </c>
      <c r="AV84" s="420">
        <v>14.212941987128927</v>
      </c>
      <c r="AW84" s="420">
        <v>0.32527512459289354</v>
      </c>
      <c r="AX84" s="420">
        <v>14.538217111721821</v>
      </c>
      <c r="AY84" s="420">
        <v>14.692869058112674</v>
      </c>
      <c r="AZ84" s="420">
        <v>2.0677318317326265</v>
      </c>
      <c r="BA84" s="420">
        <v>1.6828962621312358</v>
      </c>
      <c r="BB84" s="418"/>
      <c r="BC84" s="420">
        <v>330.58254644260353</v>
      </c>
      <c r="BD84" s="420">
        <v>489.56234824079553</v>
      </c>
      <c r="BE84" s="420">
        <v>32.981714263698358</v>
      </c>
      <c r="BF84" s="420">
        <v>456.58063397709719</v>
      </c>
      <c r="BG84" s="420"/>
      <c r="BH84" s="422">
        <v>6.2796504889159097E-2</v>
      </c>
      <c r="BI84" s="420"/>
      <c r="BJ84" s="423">
        <v>2.6931406616829761</v>
      </c>
      <c r="BK84" s="423">
        <v>2.867683467572649</v>
      </c>
      <c r="BL84" s="423">
        <v>3.0535384160181445</v>
      </c>
      <c r="BM84" s="423">
        <v>3.2514386484889783</v>
      </c>
      <c r="BN84" s="423">
        <v>3.4621648214511977</v>
      </c>
      <c r="BO84" s="423">
        <v>3.6865481858206546</v>
      </c>
      <c r="BP84" s="423">
        <v>3.9254738659960511</v>
      </c>
      <c r="BQ84" s="423">
        <v>4.1798843514065558</v>
      </c>
      <c r="BR84" s="423">
        <v>4.4507832143470907</v>
      </c>
      <c r="BS84" s="423">
        <v>4.7392390687670138</v>
      </c>
      <c r="BT84" s="423">
        <v>5.0463897856284303</v>
      </c>
      <c r="BU84" s="423">
        <v>5.3734469814624353</v>
      </c>
      <c r="BV84" s="423">
        <v>5.7217007978292882</v>
      </c>
      <c r="BW84" s="423">
        <v>6.0925249905360372</v>
      </c>
      <c r="BX84" s="423">
        <v>6.4873823486870146</v>
      </c>
      <c r="BY84" s="423">
        <v>6.9078304649437285</v>
      </c>
      <c r="BZ84" s="423">
        <v>7.3555278797560613</v>
      </c>
      <c r="CA84" s="423">
        <v>7.8322406238019102</v>
      </c>
      <c r="CB84" s="423">
        <v>8.3398491844432154</v>
      </c>
      <c r="CC84" s="423">
        <v>8.8803559236789464</v>
      </c>
      <c r="CD84" s="423">
        <v>9.4558929768565871</v>
      </c>
      <c r="CE84" s="423">
        <v>10.068730663300197</v>
      </c>
      <c r="CF84" s="423">
        <v>10.721286442032365</v>
      </c>
      <c r="CG84" s="423">
        <v>11.416134447917742</v>
      </c>
      <c r="CH84" s="423">
        <v>12.156015645845265</v>
      </c>
      <c r="CI84" s="423">
        <v>12.94384864300431</v>
      </c>
      <c r="CJ84" s="423">
        <v>13.782741201905926</v>
      </c>
      <c r="CK84" s="423">
        <v>14.676002499564445</v>
      </c>
      <c r="CL84" s="423">
        <v>15.627156181198391</v>
      </c>
      <c r="CM84" s="423">
        <v>16.639954259943377</v>
      </c>
      <c r="CN84" s="420"/>
      <c r="CO84" s="417">
        <v>9.0442265753142178E-4</v>
      </c>
      <c r="CP84" s="417">
        <v>9.0442265753142178E-4</v>
      </c>
      <c r="CQ84" s="417">
        <v>9.0442265753142178E-4</v>
      </c>
      <c r="CR84" s="417">
        <v>9.0442265753142178E-4</v>
      </c>
      <c r="CS84" s="417">
        <v>9.0442265753142178E-4</v>
      </c>
      <c r="CT84" s="417">
        <v>9.0442265753142178E-4</v>
      </c>
      <c r="CU84" s="417">
        <v>9.0442265753142178E-4</v>
      </c>
      <c r="CV84" s="417">
        <v>9.995441467355226E-4</v>
      </c>
      <c r="CW84" s="417">
        <v>1.1555603498591286E-3</v>
      </c>
      <c r="CX84" s="417">
        <v>1.3393667777924845E-3</v>
      </c>
      <c r="CY84" s="417">
        <v>1.5562071166529052E-3</v>
      </c>
      <c r="CZ84" s="417">
        <v>1.8123488139899363E-3</v>
      </c>
      <c r="DA84" s="417">
        <v>2.1152872269033585E-3</v>
      </c>
      <c r="DB84" s="417">
        <v>2.4739910343752423E-3</v>
      </c>
      <c r="DC84" s="417">
        <v>2.8991973282870339E-3</v>
      </c>
      <c r="DD84" s="417">
        <v>3.4037665233468176E-3</v>
      </c>
      <c r="DE84" s="417">
        <v>4.0031093071793474E-3</v>
      </c>
      <c r="DF84" s="417">
        <v>4.7157003614501794E-3</v>
      </c>
      <c r="DG84" s="417">
        <v>5.5636966115775836E-3</v>
      </c>
      <c r="DH84" s="417">
        <v>6.5736814130949069E-3</v>
      </c>
      <c r="DI84" s="417">
        <v>7.7775604858995994E-3</v>
      </c>
      <c r="DJ84" s="417">
        <v>9.2136407189460662E-3</v>
      </c>
      <c r="DK84" s="417">
        <v>1.0927929375047664E-2</v>
      </c>
      <c r="DL84" s="417">
        <v>1.2975698954806516E-2</v>
      </c>
      <c r="DM84" s="417">
        <v>1.5423372303594262E-2</v>
      </c>
      <c r="DN84" s="417">
        <v>1.8350793795822065E-2</v>
      </c>
      <c r="DO84" s="417">
        <v>2.1853966004581907E-2</v>
      </c>
      <c r="DP84" s="417">
        <v>2.6048347642624238E-2</v>
      </c>
      <c r="DQ84" s="417">
        <v>3.107282832253112E-2</v>
      </c>
      <c r="DR84" s="417">
        <v>3.7094519529865339E-2</v>
      </c>
      <c r="DS84" s="424"/>
      <c r="DT84" s="425">
        <v>6.5051036340670564E-4</v>
      </c>
      <c r="DU84" s="425">
        <v>6.5051036340670564E-4</v>
      </c>
      <c r="DV84" s="425">
        <v>6.5051036340670564E-4</v>
      </c>
      <c r="DW84" s="425">
        <v>6.5051036340670564E-4</v>
      </c>
      <c r="DX84" s="425">
        <v>6.5051036340670564E-4</v>
      </c>
      <c r="DY84" s="425">
        <v>6.5051036340670564E-4</v>
      </c>
      <c r="DZ84" s="425">
        <v>6.5051036340670564E-4</v>
      </c>
      <c r="EA84" s="425">
        <v>7.1892695380796603E-4</v>
      </c>
      <c r="EB84" s="425">
        <v>8.3114236122410043E-4</v>
      </c>
      <c r="EC84" s="425">
        <v>9.6334602201889909E-4</v>
      </c>
      <c r="ED84" s="425">
        <v>1.119309482751224E-3</v>
      </c>
      <c r="EE84" s="425">
        <v>1.3035406353332608E-3</v>
      </c>
      <c r="EF84" s="425">
        <v>1.5214305515501327E-3</v>
      </c>
      <c r="EG84" s="425">
        <v>1.7794299970646788E-3</v>
      </c>
      <c r="EH84" s="425">
        <v>2.0852616770563694E-3</v>
      </c>
      <c r="EI84" s="425">
        <v>2.4481755069000969E-3</v>
      </c>
      <c r="EJ84" s="425">
        <v>2.8792556980800038E-3</v>
      </c>
      <c r="EK84" s="425">
        <v>3.3917902545884796E-3</v>
      </c>
      <c r="EL84" s="425">
        <v>4.0017156520166615E-3</v>
      </c>
      <c r="EM84" s="425">
        <v>4.7281520971888214E-3</v>
      </c>
      <c r="EN84" s="425">
        <v>5.5940479331969941E-3</v>
      </c>
      <c r="EO84" s="425">
        <v>6.626955574885289E-3</v>
      </c>
      <c r="EP84" s="425">
        <v>7.8599659681768946E-3</v>
      </c>
      <c r="EQ84" s="425">
        <v>9.3328341260114234E-3</v>
      </c>
      <c r="ER84" s="425">
        <v>1.1093335000643162E-2</v>
      </c>
      <c r="ES84" s="425">
        <v>1.3198897043893459E-2</v>
      </c>
      <c r="ET84" s="425">
        <v>1.5718570570004177E-2</v>
      </c>
      <c r="EU84" s="425">
        <v>1.8735399815610013E-2</v>
      </c>
      <c r="EV84" s="425">
        <v>2.2349281805184806E-2</v>
      </c>
      <c r="EW84" s="425">
        <v>2.6680412281612376E-2</v>
      </c>
      <c r="EX84" s="420"/>
      <c r="EY84" s="420">
        <v>330.58254644260359</v>
      </c>
      <c r="EZ84" s="420">
        <v>330.58254644260359</v>
      </c>
      <c r="FA84" s="420">
        <v>330.58254644260359</v>
      </c>
      <c r="FB84" s="420">
        <v>330.58254644260359</v>
      </c>
      <c r="FC84" s="420">
        <v>330.58254644260359</v>
      </c>
      <c r="FD84" s="420">
        <v>330.58254644260359</v>
      </c>
      <c r="FE84" s="420">
        <v>330.58254644260359</v>
      </c>
      <c r="FF84" s="420">
        <v>365.35114037448636</v>
      </c>
      <c r="FG84" s="420">
        <v>422.37783390700253</v>
      </c>
      <c r="FH84" s="420">
        <v>489.56234824079559</v>
      </c>
      <c r="FI84" s="420">
        <v>568.82134379450338</v>
      </c>
      <c r="FJ84" s="420">
        <v>662.44568397515025</v>
      </c>
      <c r="FK84" s="420">
        <v>773.17505494153522</v>
      </c>
      <c r="FL84" s="420">
        <v>904.28766817081009</v>
      </c>
      <c r="FM84" s="420">
        <v>1059.7081214668972</v>
      </c>
      <c r="FN84" s="420">
        <v>1244.1371248430798</v>
      </c>
      <c r="FO84" s="420">
        <v>1463.2075583637845</v>
      </c>
      <c r="FP84" s="420">
        <v>1723.6722463405847</v>
      </c>
      <c r="FQ84" s="420">
        <v>2033.6299385837806</v>
      </c>
      <c r="FR84" s="420">
        <v>2402.7973237366946</v>
      </c>
      <c r="FS84" s="420">
        <v>2842.8365091580381</v>
      </c>
      <c r="FT84" s="420">
        <v>3367.7493431997855</v>
      </c>
      <c r="FU84" s="420">
        <v>3994.3522976398704</v>
      </c>
      <c r="FV84" s="420">
        <v>4742.8484532449238</v>
      </c>
      <c r="FW84" s="420">
        <v>5637.5165398566733</v>
      </c>
      <c r="FX84" s="420">
        <v>6707.5410945852336</v>
      </c>
      <c r="FY84" s="420">
        <v>7988.0127631740397</v>
      </c>
      <c r="FZ84" s="420">
        <v>9521.133756008041</v>
      </c>
      <c r="GA84" s="420">
        <v>11357.670693559901</v>
      </c>
      <c r="GB84" s="420">
        <v>13558.705792177414</v>
      </c>
      <c r="GC84" s="420"/>
      <c r="GD84" s="420">
        <v>32.981714263698358</v>
      </c>
      <c r="GE84" s="420">
        <v>32.981714263698358</v>
      </c>
      <c r="GF84" s="420">
        <v>32.981714263698358</v>
      </c>
      <c r="GG84" s="420">
        <v>32.981714263698358</v>
      </c>
      <c r="GH84" s="420">
        <v>32.981714263698358</v>
      </c>
      <c r="GI84" s="420">
        <v>32.981714263698358</v>
      </c>
      <c r="GJ84" s="420">
        <v>32.981714263698358</v>
      </c>
      <c r="GK84" s="420">
        <v>32.981714263698358</v>
      </c>
      <c r="GL84" s="420">
        <v>32.981714263698358</v>
      </c>
      <c r="GM84" s="420">
        <v>32.981714263698358</v>
      </c>
      <c r="GN84" s="420">
        <v>32.981714263698358</v>
      </c>
      <c r="GO84" s="420">
        <v>32.981714263698358</v>
      </c>
      <c r="GP84" s="420">
        <v>32.981714263698358</v>
      </c>
      <c r="GQ84" s="420">
        <v>32.981714263698358</v>
      </c>
      <c r="GR84" s="420">
        <v>32.981714263698358</v>
      </c>
      <c r="GS84" s="420">
        <v>32.981714263698358</v>
      </c>
      <c r="GT84" s="420">
        <v>32.981714263698358</v>
      </c>
      <c r="GU84" s="420">
        <v>39.477044818388791</v>
      </c>
      <c r="GV84" s="420">
        <v>52.329162047407799</v>
      </c>
      <c r="GW84" s="420">
        <v>69.971181347751369</v>
      </c>
      <c r="GX84" s="420">
        <v>94.297360130284076</v>
      </c>
      <c r="GY84" s="420">
        <v>127.97725619683921</v>
      </c>
      <c r="GZ84" s="420">
        <v>174.7797235145182</v>
      </c>
      <c r="HA84" s="420">
        <v>240.03407401105852</v>
      </c>
      <c r="HB84" s="420">
        <v>331.28695362555868</v>
      </c>
      <c r="HC84" s="420">
        <v>459.2386017387517</v>
      </c>
      <c r="HD84" s="420">
        <v>639.07809787340238</v>
      </c>
      <c r="HE84" s="420">
        <v>892.388612931637</v>
      </c>
      <c r="HF84" s="420">
        <v>1249.867253783804</v>
      </c>
      <c r="HG84" s="420">
        <v>1755.2093851068767</v>
      </c>
      <c r="HH84" s="420"/>
      <c r="HI84" s="420">
        <v>2.6660526581482542</v>
      </c>
      <c r="HJ84" s="420">
        <v>2.6660526581482542</v>
      </c>
      <c r="HK84" s="420">
        <v>2.6660526581482542</v>
      </c>
      <c r="HL84" s="420">
        <v>2.6660526581482542</v>
      </c>
      <c r="HM84" s="420">
        <v>2.6660526581482542</v>
      </c>
      <c r="HN84" s="420">
        <v>2.6660526581482542</v>
      </c>
      <c r="HO84" s="420">
        <v>2.6660526581482542</v>
      </c>
      <c r="HP84" s="420">
        <v>2.946451315819878</v>
      </c>
      <c r="HQ84" s="420">
        <v>3.4063551114492316</v>
      </c>
      <c r="HR84" s="420">
        <v>3.9481787949845302</v>
      </c>
      <c r="HS84" s="420">
        <v>4.5873796785520762</v>
      </c>
      <c r="HT84" s="420">
        <v>5.3424329131889721</v>
      </c>
      <c r="HU84" s="420">
        <v>6.2354332756605224</v>
      </c>
      <c r="HV84" s="420">
        <v>7.2928185937247036</v>
      </c>
      <c r="HW84" s="420">
        <v>8.5462396139798464</v>
      </c>
      <c r="HX84" s="420">
        <v>10.033606203601277</v>
      </c>
      <c r="HY84" s="420">
        <v>11.800345911715208</v>
      </c>
      <c r="HZ84" s="420">
        <v>13.900918313999828</v>
      </c>
      <c r="IA84" s="420">
        <v>16.400637486142937</v>
      </c>
      <c r="IB84" s="420">
        <v>19.377865712737922</v>
      </c>
      <c r="IC84" s="420">
        <v>22.926654517853073</v>
      </c>
      <c r="ID84" s="420">
        <v>27.159924760195139</v>
      </c>
      <c r="IE84" s="420">
        <v>32.213296422629725</v>
      </c>
      <c r="IF84" s="420">
        <v>38.249701510371068</v>
      </c>
      <c r="IG84" s="420">
        <v>45.464940960061099</v>
      </c>
      <c r="IH84" s="420">
        <v>54.094379625581389</v>
      </c>
      <c r="II84" s="420">
        <v>64.421013419351397</v>
      </c>
      <c r="IJ84" s="420">
        <v>76.785190966509418</v>
      </c>
      <c r="IK84" s="420">
        <v>91.596330383386416</v>
      </c>
      <c r="IL84" s="420">
        <v>109.34704208457309</v>
      </c>
      <c r="IM84" s="420"/>
      <c r="IN84" s="420">
        <v>14.212941987128927</v>
      </c>
      <c r="IO84" s="420">
        <v>14.212941987128927</v>
      </c>
      <c r="IP84" s="420">
        <v>14.212941987128927</v>
      </c>
      <c r="IQ84" s="420">
        <v>14.212941987128927</v>
      </c>
      <c r="IR84" s="420">
        <v>14.212941987128927</v>
      </c>
      <c r="IS84" s="420">
        <v>14.212941987128927</v>
      </c>
      <c r="IT84" s="420">
        <v>14.212941987128927</v>
      </c>
      <c r="IU84" s="420">
        <v>14.212941987128927</v>
      </c>
      <c r="IV84" s="420">
        <v>14.212941987128927</v>
      </c>
      <c r="IW84" s="420">
        <v>14.212941987128927</v>
      </c>
      <c r="IX84" s="420">
        <v>14.212941987128927</v>
      </c>
      <c r="IY84" s="420">
        <v>14.212941987128927</v>
      </c>
      <c r="IZ84" s="420">
        <v>14.212941987128927</v>
      </c>
      <c r="JA84" s="420">
        <v>14.212941987128927</v>
      </c>
      <c r="JB84" s="420">
        <v>14.212941987128927</v>
      </c>
      <c r="JC84" s="420">
        <v>14.212941987128927</v>
      </c>
      <c r="JD84" s="420">
        <v>14.212941987128927</v>
      </c>
      <c r="JE84" s="420">
        <v>17.012000751113533</v>
      </c>
      <c r="JF84" s="420">
        <v>22.550415010825947</v>
      </c>
      <c r="JG84" s="420">
        <v>30.152960919956481</v>
      </c>
      <c r="JH84" s="420">
        <v>40.635938397728552</v>
      </c>
      <c r="JI84" s="420">
        <v>55.14975066046334</v>
      </c>
      <c r="JJ84" s="420">
        <v>75.318525015919704</v>
      </c>
      <c r="JK84" s="420">
        <v>103.43884315947719</v>
      </c>
      <c r="JL84" s="420">
        <v>142.76281139683698</v>
      </c>
      <c r="JM84" s="420">
        <v>197.90152666343465</v>
      </c>
      <c r="JN84" s="420">
        <v>275.40047972330115</v>
      </c>
      <c r="JO84" s="420">
        <v>384.56059270187745</v>
      </c>
      <c r="JP84" s="420">
        <v>538.61029258851443</v>
      </c>
      <c r="JQ84" s="420">
        <v>756.37939757564641</v>
      </c>
      <c r="JR84" s="420"/>
      <c r="JS84" s="420">
        <v>-11.546889328980672</v>
      </c>
      <c r="JT84" s="420">
        <v>-11.546889328980672</v>
      </c>
      <c r="JU84" s="420">
        <v>-11.546889328980672</v>
      </c>
      <c r="JV84" s="420">
        <v>-11.546889328980672</v>
      </c>
      <c r="JW84" s="420">
        <v>-11.546889328980672</v>
      </c>
      <c r="JX84" s="420">
        <v>-11.546889328980672</v>
      </c>
      <c r="JY84" s="420">
        <v>-11.546889328980672</v>
      </c>
      <c r="JZ84" s="420">
        <v>-11.266490671309048</v>
      </c>
      <c r="KA84" s="420">
        <v>-10.806586875679695</v>
      </c>
      <c r="KB84" s="420">
        <v>-10.264763192144397</v>
      </c>
      <c r="KC84" s="420">
        <v>-9.6255623085768498</v>
      </c>
      <c r="KD84" s="420">
        <v>-8.8705090739399548</v>
      </c>
      <c r="KE84" s="420">
        <v>-7.9775087114684045</v>
      </c>
      <c r="KF84" s="420">
        <v>-6.9201233934042232</v>
      </c>
      <c r="KG84" s="420">
        <v>-5.6667023731490804</v>
      </c>
      <c r="KH84" s="420">
        <v>-4.1793357835276499</v>
      </c>
      <c r="KI84" s="420">
        <v>-2.4125960754137186</v>
      </c>
      <c r="KJ84" s="420">
        <v>-3.1110824371137049</v>
      </c>
      <c r="KK84" s="420">
        <v>-6.1497775246830102</v>
      </c>
      <c r="KL84" s="420">
        <v>-10.775095207218559</v>
      </c>
      <c r="KM84" s="420">
        <v>-17.709283879875478</v>
      </c>
      <c r="KN84" s="420">
        <v>-27.989825900268201</v>
      </c>
      <c r="KO84" s="420">
        <v>-43.105228593289979</v>
      </c>
      <c r="KP84" s="420">
        <v>-65.189141649106119</v>
      </c>
      <c r="KQ84" s="420">
        <v>-97.297870436775881</v>
      </c>
      <c r="KR84" s="420">
        <v>-143.80714703785327</v>
      </c>
      <c r="KS84" s="420">
        <v>-210.97946630394975</v>
      </c>
      <c r="KT84" s="420">
        <v>-307.77540173536806</v>
      </c>
      <c r="KU84" s="420">
        <v>-447.013962205128</v>
      </c>
      <c r="KV84" s="420">
        <v>-647.0323554910733</v>
      </c>
      <c r="KW84" s="420"/>
      <c r="KX84" s="420">
        <v>52.040829072536454</v>
      </c>
      <c r="KY84" s="420">
        <v>52.040829072536454</v>
      </c>
      <c r="KZ84" s="420">
        <v>52.040829072536454</v>
      </c>
      <c r="LA84" s="420">
        <v>52.040829072536454</v>
      </c>
      <c r="LB84" s="420">
        <v>52.040829072536454</v>
      </c>
      <c r="LC84" s="420">
        <v>52.040829072536454</v>
      </c>
      <c r="LD84" s="420">
        <v>52.040829072536454</v>
      </c>
      <c r="LE84" s="420">
        <v>57.514156304637282</v>
      </c>
      <c r="LF84" s="420">
        <v>66.491388897928033</v>
      </c>
      <c r="LG84" s="420">
        <v>77.067681761511921</v>
      </c>
      <c r="LH84" s="420">
        <v>89.544758620097923</v>
      </c>
      <c r="LI84" s="420">
        <v>104.28325082666086</v>
      </c>
      <c r="LJ84" s="420">
        <v>121.71444412401061</v>
      </c>
      <c r="LK84" s="420">
        <v>142.35439976517429</v>
      </c>
      <c r="LL84" s="420">
        <v>166.82093416450957</v>
      </c>
      <c r="LM84" s="420">
        <v>195.85404055200775</v>
      </c>
      <c r="LN84" s="420">
        <v>230.34045584640032</v>
      </c>
      <c r="LO84" s="420">
        <v>271.34322036707835</v>
      </c>
      <c r="LP84" s="420">
        <v>320.13725216133292</v>
      </c>
      <c r="LQ84" s="420">
        <v>378.2521677751057</v>
      </c>
      <c r="LR84" s="420">
        <v>447.52383465575952</v>
      </c>
      <c r="LS84" s="420">
        <v>530.15644599082316</v>
      </c>
      <c r="LT84" s="420">
        <v>628.79727745415153</v>
      </c>
      <c r="LU84" s="420">
        <v>746.62673008091383</v>
      </c>
      <c r="LV84" s="420">
        <v>887.46680005145299</v>
      </c>
      <c r="LW84" s="420">
        <v>1055.9117635114767</v>
      </c>
      <c r="LX84" s="420">
        <v>1257.4856456003342</v>
      </c>
      <c r="LY84" s="420">
        <v>1498.8319852488012</v>
      </c>
      <c r="LZ84" s="420">
        <v>1787.9425444147846</v>
      </c>
      <c r="MA84" s="420">
        <v>2134.4329825289901</v>
      </c>
      <c r="MB84" s="420"/>
      <c r="MC84" s="426">
        <v>0.32527512459289354</v>
      </c>
      <c r="MD84" s="426">
        <v>0.32527512459289354</v>
      </c>
      <c r="ME84" s="426">
        <v>0.32527512459289354</v>
      </c>
      <c r="MF84" s="426">
        <v>0.32527512459289354</v>
      </c>
      <c r="MG84" s="426">
        <v>0.32527512459289354</v>
      </c>
      <c r="MH84" s="426">
        <v>0.32527512459289354</v>
      </c>
      <c r="MI84" s="426">
        <v>0.32527512459289354</v>
      </c>
      <c r="MJ84" s="426">
        <v>0.32527512459289354</v>
      </c>
      <c r="MK84" s="426">
        <v>0.32527512459289354</v>
      </c>
      <c r="ML84" s="426">
        <v>0.32527512459289354</v>
      </c>
      <c r="MM84" s="426">
        <v>0.32527512459289354</v>
      </c>
      <c r="MN84" s="426">
        <v>0.32527512459289354</v>
      </c>
      <c r="MO84" s="426">
        <v>0.32527512459289354</v>
      </c>
      <c r="MP84" s="426">
        <v>0.32527512459289354</v>
      </c>
      <c r="MQ84" s="426">
        <v>0.32527512459289354</v>
      </c>
      <c r="MR84" s="426">
        <v>0.32527512459289354</v>
      </c>
      <c r="MS84" s="426">
        <v>0.32527512459289354</v>
      </c>
      <c r="MT84" s="426">
        <v>0.38933393725971721</v>
      </c>
      <c r="MU84" s="426">
        <v>0.51608520311350303</v>
      </c>
      <c r="MV84" s="426">
        <v>0.69007585684691541</v>
      </c>
      <c r="MW84" s="426">
        <v>0.92998760828266525</v>
      </c>
      <c r="MX84" s="426">
        <v>1.2621484020405087</v>
      </c>
      <c r="MY84" s="426">
        <v>1.7237277567791722</v>
      </c>
      <c r="MZ84" s="426">
        <v>2.3672848750746476</v>
      </c>
      <c r="NA84" s="426">
        <v>3.2672469434119193</v>
      </c>
      <c r="NB84" s="426">
        <v>4.5291427911876001</v>
      </c>
      <c r="NC84" s="426">
        <v>6.3027714765924499</v>
      </c>
      <c r="ND84" s="426">
        <v>8.800992420703496</v>
      </c>
      <c r="NE84" s="426">
        <v>12.326549294818753</v>
      </c>
      <c r="NF84" s="426">
        <v>17.310378316376674</v>
      </c>
      <c r="NG84" s="420"/>
      <c r="NH84" s="420">
        <v>51.715553947943562</v>
      </c>
      <c r="NI84" s="420">
        <v>51.715553947943562</v>
      </c>
      <c r="NJ84" s="420">
        <v>51.715553947943562</v>
      </c>
      <c r="NK84" s="420">
        <v>51.715553947943562</v>
      </c>
      <c r="NL84" s="420">
        <v>51.715553947943562</v>
      </c>
      <c r="NM84" s="420">
        <v>51.715553947943562</v>
      </c>
      <c r="NN84" s="420">
        <v>51.715553947943562</v>
      </c>
      <c r="NO84" s="420">
        <v>57.18888118004439</v>
      </c>
      <c r="NP84" s="420">
        <v>66.166113773335141</v>
      </c>
      <c r="NQ84" s="420">
        <v>76.742406636919029</v>
      </c>
      <c r="NR84" s="420">
        <v>89.219483495505031</v>
      </c>
      <c r="NS84" s="420">
        <v>103.95797570206797</v>
      </c>
      <c r="NT84" s="420">
        <v>121.38916899941772</v>
      </c>
      <c r="NU84" s="420">
        <v>142.02912464058139</v>
      </c>
      <c r="NV84" s="420">
        <v>166.49565903991666</v>
      </c>
      <c r="NW84" s="420">
        <v>195.52876542741484</v>
      </c>
      <c r="NX84" s="420">
        <v>230.01518072180741</v>
      </c>
      <c r="NY84" s="420">
        <v>270.95388642981862</v>
      </c>
      <c r="NZ84" s="420">
        <v>319.62116695821942</v>
      </c>
      <c r="OA84" s="420">
        <v>377.56209191825877</v>
      </c>
      <c r="OB84" s="420">
        <v>446.59384704747686</v>
      </c>
      <c r="OC84" s="420">
        <v>528.89429758878271</v>
      </c>
      <c r="OD84" s="420">
        <v>627.0735496973723</v>
      </c>
      <c r="OE84" s="420">
        <v>744.25944520583914</v>
      </c>
      <c r="OF84" s="420">
        <v>884.19955310804107</v>
      </c>
      <c r="OG84" s="420">
        <v>1051.3826207202892</v>
      </c>
      <c r="OH84" s="420">
        <v>1251.1828741237418</v>
      </c>
      <c r="OI84" s="420">
        <v>1490.0309928280976</v>
      </c>
      <c r="OJ84" s="420">
        <v>1775.6159951199659</v>
      </c>
      <c r="OK84" s="420">
        <v>2117.1226042126136</v>
      </c>
      <c r="OL84" s="420"/>
      <c r="OM84" s="420">
        <v>40.168664618962893</v>
      </c>
      <c r="ON84" s="420">
        <v>40.168664618962893</v>
      </c>
      <c r="OO84" s="420">
        <v>40.168664618962893</v>
      </c>
      <c r="OP84" s="420">
        <v>40.168664618962893</v>
      </c>
      <c r="OQ84" s="420">
        <v>40.168664618962893</v>
      </c>
      <c r="OR84" s="420">
        <v>40.168664618962893</v>
      </c>
      <c r="OS84" s="420">
        <v>40.168664618962893</v>
      </c>
      <c r="OT84" s="420">
        <v>45.92239050873534</v>
      </c>
      <c r="OU84" s="420">
        <v>55.359526897655442</v>
      </c>
      <c r="OV84" s="420">
        <v>66.477643444774628</v>
      </c>
      <c r="OW84" s="420">
        <v>79.593921186928185</v>
      </c>
      <c r="OX84" s="420">
        <v>95.087466628128013</v>
      </c>
      <c r="OY84" s="420">
        <v>113.41166028794932</v>
      </c>
      <c r="OZ84" s="420">
        <v>135.10900124717716</v>
      </c>
      <c r="PA84" s="420">
        <v>160.82895666676757</v>
      </c>
      <c r="PB84" s="420">
        <v>191.34942964388719</v>
      </c>
      <c r="PC84" s="420">
        <v>227.60258464639369</v>
      </c>
      <c r="PD84" s="420">
        <v>267.84280399270494</v>
      </c>
      <c r="PE84" s="420">
        <v>313.47138943353639</v>
      </c>
      <c r="PF84" s="420">
        <v>366.78699671104022</v>
      </c>
      <c r="PG84" s="420">
        <v>428.88456316760136</v>
      </c>
      <c r="PH84" s="420">
        <v>500.90447168851449</v>
      </c>
      <c r="PI84" s="420">
        <v>583.96832110408229</v>
      </c>
      <c r="PJ84" s="420">
        <v>679.07030355673305</v>
      </c>
      <c r="PK84" s="420">
        <v>786.90168267126523</v>
      </c>
      <c r="PL84" s="420">
        <v>907.57547368243593</v>
      </c>
      <c r="PM84" s="420">
        <v>1040.2034078197921</v>
      </c>
      <c r="PN84" s="420">
        <v>1182.2555910927294</v>
      </c>
      <c r="PO84" s="420">
        <v>1328.6020329148378</v>
      </c>
      <c r="PP84" s="420">
        <v>1470.0902487215403</v>
      </c>
      <c r="PQ84" s="420"/>
      <c r="PR84" s="420">
        <v>6.2604069260557722</v>
      </c>
      <c r="PS84" s="420">
        <v>6.2604069260557722</v>
      </c>
      <c r="PT84" s="420">
        <v>6.2604069260557722</v>
      </c>
      <c r="PU84" s="420">
        <v>6.2604069260557722</v>
      </c>
      <c r="PV84" s="420">
        <v>6.2604069260557722</v>
      </c>
      <c r="PW84" s="420">
        <v>6.2604069260557722</v>
      </c>
      <c r="PX84" s="420">
        <v>6.2604069260557722</v>
      </c>
      <c r="PY84" s="420">
        <v>6.918837168676494</v>
      </c>
      <c r="PZ84" s="420">
        <v>7.9987801693061691</v>
      </c>
      <c r="QA84" s="420">
        <v>9.2710868999096814</v>
      </c>
      <c r="QB84" s="420">
        <v>10.772054116891312</v>
      </c>
      <c r="QC84" s="420">
        <v>12.545065045694495</v>
      </c>
      <c r="QD84" s="420">
        <v>14.642002492560314</v>
      </c>
      <c r="QE84" s="420">
        <v>17.124947586869286</v>
      </c>
      <c r="QF84" s="420">
        <v>20.068222398972765</v>
      </c>
      <c r="QG84" s="420">
        <v>23.560846624076191</v>
      </c>
      <c r="QH84" s="420">
        <v>27.709492927595353</v>
      </c>
      <c r="QI84" s="420">
        <v>32.64204291896651</v>
      </c>
      <c r="QJ84" s="420">
        <v>38.511866671565834</v>
      </c>
      <c r="QK84" s="420">
        <v>45.502973975188915</v>
      </c>
      <c r="QL84" s="420">
        <v>53.836215986276216</v>
      </c>
      <c r="QM84" s="420">
        <v>63.776752705994042</v>
      </c>
      <c r="QN84" s="420">
        <v>75.643046066235854</v>
      </c>
      <c r="QO84" s="420">
        <v>89.817691906135281</v>
      </c>
      <c r="QP84" s="420">
        <v>106.76046866860332</v>
      </c>
      <c r="QQ84" s="420">
        <v>127.02405852099578</v>
      </c>
      <c r="QR84" s="420">
        <v>151.27299056206886</v>
      </c>
      <c r="QS84" s="420">
        <v>180.30646914496157</v>
      </c>
      <c r="QT84" s="420">
        <v>215.08588713762668</v>
      </c>
      <c r="QU84" s="420">
        <v>256.76798900342897</v>
      </c>
      <c r="QV84" s="424"/>
      <c r="QW84" s="420">
        <v>14.692869058112674</v>
      </c>
      <c r="QX84" s="420">
        <v>14.692869058112674</v>
      </c>
      <c r="QY84" s="420">
        <v>14.692869058112674</v>
      </c>
      <c r="QZ84" s="420">
        <v>14.692869058112674</v>
      </c>
      <c r="RA84" s="420">
        <v>14.692869058112674</v>
      </c>
      <c r="RB84" s="420">
        <v>14.692869058112674</v>
      </c>
      <c r="RC84" s="420">
        <v>14.692869058112674</v>
      </c>
      <c r="RD84" s="420">
        <v>14.692869058112674</v>
      </c>
      <c r="RE84" s="420">
        <v>14.692869058112674</v>
      </c>
      <c r="RF84" s="420">
        <v>14.692869058112674</v>
      </c>
      <c r="RG84" s="420">
        <v>14.692869058112674</v>
      </c>
      <c r="RH84" s="420">
        <v>14.692869058112674</v>
      </c>
      <c r="RI84" s="420">
        <v>14.692869058112674</v>
      </c>
      <c r="RJ84" s="420">
        <v>14.692869058112674</v>
      </c>
      <c r="RK84" s="420">
        <v>14.692869058112674</v>
      </c>
      <c r="RL84" s="420">
        <v>14.692869058112674</v>
      </c>
      <c r="RM84" s="420">
        <v>14.692869058112674</v>
      </c>
      <c r="RN84" s="420">
        <v>17.586443375268967</v>
      </c>
      <c r="RO84" s="420">
        <v>23.311872746698956</v>
      </c>
      <c r="RP84" s="420">
        <v>31.171133106186968</v>
      </c>
      <c r="RQ84" s="420">
        <v>42.008088295304923</v>
      </c>
      <c r="RR84" s="420">
        <v>57.011987087230509</v>
      </c>
      <c r="RS84" s="420">
        <v>77.861798543275356</v>
      </c>
      <c r="RT84" s="420">
        <v>106.93165281622744</v>
      </c>
      <c r="RU84" s="420">
        <v>147.58346977855248</v>
      </c>
      <c r="RV84" s="420">
        <v>204.58404884081392</v>
      </c>
      <c r="RW84" s="420">
        <v>284.69990173605657</v>
      </c>
      <c r="RX84" s="420">
        <v>397.54601394952084</v>
      </c>
      <c r="RY84" s="420">
        <v>556.79749551650741</v>
      </c>
      <c r="RZ84" s="420">
        <v>781.91998932362276</v>
      </c>
      <c r="SA84" s="420"/>
      <c r="SB84" s="420">
        <v>-8.4324621320569015</v>
      </c>
      <c r="SC84" s="420">
        <v>-8.4324621320569015</v>
      </c>
      <c r="SD84" s="420">
        <v>-8.4324621320569015</v>
      </c>
      <c r="SE84" s="420">
        <v>-8.4324621320569015</v>
      </c>
      <c r="SF84" s="420">
        <v>-8.4324621320569015</v>
      </c>
      <c r="SG84" s="420">
        <v>-8.4324621320569015</v>
      </c>
      <c r="SH84" s="420">
        <v>-8.4324621320569015</v>
      </c>
      <c r="SI84" s="420">
        <v>-7.7740318894361797</v>
      </c>
      <c r="SJ84" s="420">
        <v>-6.6940888888065047</v>
      </c>
      <c r="SK84" s="420">
        <v>-5.4217821582029924</v>
      </c>
      <c r="SL84" s="420">
        <v>-3.9208149412213622</v>
      </c>
      <c r="SM84" s="420">
        <v>-2.1478040124181792</v>
      </c>
      <c r="SN84" s="420">
        <v>-5.0866565552359688E-2</v>
      </c>
      <c r="SO84" s="420">
        <v>2.4320785287566125</v>
      </c>
      <c r="SP84" s="420">
        <v>5.3753533408600909</v>
      </c>
      <c r="SQ84" s="420">
        <v>8.8679775659635176</v>
      </c>
      <c r="SR84" s="420">
        <v>13.016623869482679</v>
      </c>
      <c r="SS84" s="420">
        <v>15.055599543697543</v>
      </c>
      <c r="ST84" s="420">
        <v>15.199993924866877</v>
      </c>
      <c r="SU84" s="420">
        <v>14.331840869001947</v>
      </c>
      <c r="SV84" s="420">
        <v>11.828127690971293</v>
      </c>
      <c r="SW84" s="420">
        <v>6.7647656187635334</v>
      </c>
      <c r="SX84" s="420">
        <v>-2.2187524770395015</v>
      </c>
      <c r="SY84" s="420">
        <v>-17.11396091009216</v>
      </c>
      <c r="SZ84" s="420">
        <v>-40.823001109949161</v>
      </c>
      <c r="TA84" s="420">
        <v>-77.559990319818141</v>
      </c>
      <c r="TB84" s="420">
        <v>-133.42691117398772</v>
      </c>
      <c r="TC84" s="420">
        <v>-217.23954480455927</v>
      </c>
      <c r="TD84" s="420">
        <v>-341.71160837888073</v>
      </c>
      <c r="TE84" s="420">
        <v>-525.15200032019379</v>
      </c>
      <c r="TF84" s="420"/>
      <c r="TG84" s="420">
        <v>0.36836460891238892</v>
      </c>
      <c r="TH84" s="420">
        <v>0.36836460891238892</v>
      </c>
      <c r="TI84" s="420">
        <v>0.36836460891238892</v>
      </c>
      <c r="TJ84" s="420">
        <v>0.36836460891238892</v>
      </c>
      <c r="TK84" s="420">
        <v>0.36836460891238892</v>
      </c>
      <c r="TL84" s="420">
        <v>0.36836460891238892</v>
      </c>
      <c r="TM84" s="420">
        <v>0.36836460891238892</v>
      </c>
      <c r="TN84" s="420">
        <v>0.40710688264696226</v>
      </c>
      <c r="TO84" s="420">
        <v>0.47065111959087835</v>
      </c>
      <c r="TP84" s="420">
        <v>0.54551410801496214</v>
      </c>
      <c r="TQ84" s="420">
        <v>0.63383156220033965</v>
      </c>
      <c r="TR84" s="420">
        <v>0.73815616683070617</v>
      </c>
      <c r="TS84" s="420">
        <v>0.86154072499953505</v>
      </c>
      <c r="TT84" s="420">
        <v>1.0076381128241811</v>
      </c>
      <c r="TU84" s="420">
        <v>1.1808214678182061</v>
      </c>
      <c r="TV84" s="420">
        <v>1.3863287410600629</v>
      </c>
      <c r="TW84" s="420">
        <v>1.630436590783257</v>
      </c>
      <c r="TX84" s="420">
        <v>1.9206696171621016</v>
      </c>
      <c r="TY84" s="420">
        <v>2.2660521708123578</v>
      </c>
      <c r="TZ84" s="420">
        <v>2.6774114543511605</v>
      </c>
      <c r="UA84" s="420">
        <v>3.1677424297404002</v>
      </c>
      <c r="UB84" s="420">
        <v>3.7526472073991743</v>
      </c>
      <c r="UC84" s="420">
        <v>4.4508642026383392</v>
      </c>
      <c r="UD84" s="420">
        <v>5.2849054930782016</v>
      </c>
      <c r="UE84" s="420">
        <v>6.281824608674496</v>
      </c>
      <c r="UF84" s="420">
        <v>7.4741415681473438</v>
      </c>
      <c r="UG84" s="420">
        <v>8.9009575041332631</v>
      </c>
      <c r="UH84" s="420">
        <v>10.609297889970058</v>
      </c>
      <c r="UI84" s="420">
        <v>12.65573142989655</v>
      </c>
      <c r="UJ84" s="420">
        <v>15.108321386715247</v>
      </c>
      <c r="UK84" s="420"/>
      <c r="UL84" s="420">
        <v>2.0677318317326265</v>
      </c>
      <c r="UM84" s="420">
        <v>2.0677318317326265</v>
      </c>
      <c r="UN84" s="420">
        <v>2.0677318317326265</v>
      </c>
      <c r="UO84" s="420">
        <v>2.0677318317326265</v>
      </c>
      <c r="UP84" s="420">
        <v>2.0677318317326265</v>
      </c>
      <c r="UQ84" s="420">
        <v>2.0677318317326265</v>
      </c>
      <c r="UR84" s="420">
        <v>2.0677318317326265</v>
      </c>
      <c r="US84" s="420">
        <v>2.0677318317326265</v>
      </c>
      <c r="UT84" s="420">
        <v>2.0677318317326265</v>
      </c>
      <c r="UU84" s="420">
        <v>2.0677318317326265</v>
      </c>
      <c r="UV84" s="420">
        <v>2.0677318317326265</v>
      </c>
      <c r="UW84" s="420">
        <v>2.0677318317326265</v>
      </c>
      <c r="UX84" s="420">
        <v>2.0677318317326265</v>
      </c>
      <c r="UY84" s="420">
        <v>2.0677318317326265</v>
      </c>
      <c r="UZ84" s="420">
        <v>2.0677318317326265</v>
      </c>
      <c r="VA84" s="420">
        <v>2.0677318317326265</v>
      </c>
      <c r="VB84" s="420">
        <v>2.0677318317326265</v>
      </c>
      <c r="VC84" s="420">
        <v>2.4749454058415221</v>
      </c>
      <c r="VD84" s="420">
        <v>3.2806867838405323</v>
      </c>
      <c r="VE84" s="420">
        <v>4.3867228313213236</v>
      </c>
      <c r="VF84" s="420">
        <v>5.9118107576461503</v>
      </c>
      <c r="VG84" s="420">
        <v>8.0233138963084603</v>
      </c>
      <c r="VH84" s="420">
        <v>10.957514062577776</v>
      </c>
      <c r="VI84" s="420">
        <v>15.048523298845536</v>
      </c>
      <c r="VJ84" s="420">
        <v>20.769465588490164</v>
      </c>
      <c r="VK84" s="420">
        <v>28.79117403005235</v>
      </c>
      <c r="VL84" s="420">
        <v>40.065901831865403</v>
      </c>
      <c r="VM84" s="420">
        <v>55.946768760453153</v>
      </c>
      <c r="VN84" s="420">
        <v>78.358277117619295</v>
      </c>
      <c r="VO84" s="420">
        <v>110.03983261524904</v>
      </c>
      <c r="VP84" s="420"/>
      <c r="VQ84" s="420">
        <v>-1.6993672228202377</v>
      </c>
      <c r="VR84" s="420">
        <v>-1.6993672228202377</v>
      </c>
      <c r="VS84" s="420">
        <v>-1.6993672228202377</v>
      </c>
      <c r="VT84" s="420">
        <v>-1.6993672228202377</v>
      </c>
      <c r="VU84" s="420">
        <v>-1.6993672228202377</v>
      </c>
      <c r="VV84" s="420">
        <v>-1.6993672228202377</v>
      </c>
      <c r="VW84" s="420">
        <v>-1.6993672228202377</v>
      </c>
      <c r="VX84" s="420">
        <v>-1.6606249490856642</v>
      </c>
      <c r="VY84" s="420">
        <v>-1.5970807121417483</v>
      </c>
      <c r="VZ84" s="420">
        <v>-1.5222177237176644</v>
      </c>
      <c r="WA84" s="420">
        <v>-1.4339002695322869</v>
      </c>
      <c r="WB84" s="420">
        <v>-1.3295756649019204</v>
      </c>
      <c r="WC84" s="420">
        <v>-1.2061911067330915</v>
      </c>
      <c r="WD84" s="420">
        <v>-1.0600937189084454</v>
      </c>
      <c r="WE84" s="420">
        <v>-0.88691036391442046</v>
      </c>
      <c r="WF84" s="420">
        <v>-0.68140309067256366</v>
      </c>
      <c r="WG84" s="420">
        <v>-0.43729524094936956</v>
      </c>
      <c r="WH84" s="420">
        <v>-0.55427578867942051</v>
      </c>
      <c r="WI84" s="420">
        <v>-1.0146346130281745</v>
      </c>
      <c r="WJ84" s="420">
        <v>-1.7093113769701631</v>
      </c>
      <c r="WK84" s="420">
        <v>-2.7440683279057501</v>
      </c>
      <c r="WL84" s="420">
        <v>-4.2706666889092855</v>
      </c>
      <c r="WM84" s="420">
        <v>-6.5066498599394365</v>
      </c>
      <c r="WN84" s="420">
        <v>-9.7636178057673355</v>
      </c>
      <c r="WO84" s="420">
        <v>-14.487640979815668</v>
      </c>
      <c r="WP84" s="420">
        <v>-21.317032461905008</v>
      </c>
      <c r="WQ84" s="420">
        <v>-31.16494432773214</v>
      </c>
      <c r="WR84" s="420">
        <v>-45.337470870483095</v>
      </c>
      <c r="WS84" s="420">
        <v>-65.702545687722747</v>
      </c>
      <c r="WT84" s="420">
        <v>-94.931511228533793</v>
      </c>
      <c r="WU84" s="420"/>
      <c r="WV84" s="420">
        <v>269.24689317695066</v>
      </c>
      <c r="WW84" s="420">
        <v>269.24689317695066</v>
      </c>
      <c r="WX84" s="420">
        <v>269.24689317695066</v>
      </c>
      <c r="WY84" s="420">
        <v>269.24689317695066</v>
      </c>
      <c r="WZ84" s="420">
        <v>269.24689317695066</v>
      </c>
      <c r="XA84" s="420">
        <v>269.24689317695066</v>
      </c>
      <c r="XB84" s="420">
        <v>269.24689317695066</v>
      </c>
      <c r="XC84" s="420">
        <v>297.56458870270575</v>
      </c>
      <c r="XD84" s="420">
        <v>344.01065860872819</v>
      </c>
      <c r="XE84" s="420">
        <v>398.72988667637446</v>
      </c>
      <c r="XF84" s="420">
        <v>463.28331981676178</v>
      </c>
      <c r="XG84" s="420">
        <v>539.53677902277514</v>
      </c>
      <c r="XH84" s="420">
        <v>629.7216343243042</v>
      </c>
      <c r="XI84" s="420">
        <v>736.50786411221759</v>
      </c>
      <c r="XJ84" s="420">
        <v>863.09190382161671</v>
      </c>
      <c r="XK84" s="420">
        <v>1013.3023027223345</v>
      </c>
      <c r="XL84" s="420">
        <v>1191.7268270872901</v>
      </c>
      <c r="XM84" s="420">
        <v>1403.8653951233775</v>
      </c>
      <c r="XN84" s="420">
        <v>1656.3141300939265</v>
      </c>
      <c r="XO84" s="420">
        <v>1956.9869048193109</v>
      </c>
      <c r="XP84" s="420">
        <v>2315.3820615684085</v>
      </c>
      <c r="XQ84" s="420">
        <v>2742.9035725353738</v>
      </c>
      <c r="XR84" s="420">
        <v>3253.2478134942148</v>
      </c>
      <c r="XS84" s="420">
        <v>3862.8694242544248</v>
      </c>
      <c r="XT84" s="420">
        <v>4591.5425055678807</v>
      </c>
      <c r="XU84" s="420">
        <v>5463.0367513590318</v>
      </c>
      <c r="XV84" s="420">
        <v>6505.9321560881517</v>
      </c>
      <c r="XW84" s="420">
        <v>7754.6008127577998</v>
      </c>
      <c r="XX84" s="420">
        <v>9250.390200194206</v>
      </c>
      <c r="XY84" s="420">
        <v>11043.049457173705</v>
      </c>
      <c r="XZ84" s="420"/>
      <c r="YA84" s="420">
        <v>1.6828962621312358</v>
      </c>
      <c r="YB84" s="420">
        <v>1.6828962621312358</v>
      </c>
      <c r="YC84" s="420">
        <v>1.6828962621312358</v>
      </c>
      <c r="YD84" s="420">
        <v>1.6828962621312358</v>
      </c>
      <c r="YE84" s="420">
        <v>1.6828962621312358</v>
      </c>
      <c r="YF84" s="420">
        <v>1.6828962621312358</v>
      </c>
      <c r="YG84" s="420">
        <v>1.6828962621312358</v>
      </c>
      <c r="YH84" s="420">
        <v>1.6828962621312358</v>
      </c>
      <c r="YI84" s="420">
        <v>1.6828962621312358</v>
      </c>
      <c r="YJ84" s="420">
        <v>1.6828962621312358</v>
      </c>
      <c r="YK84" s="420">
        <v>1.6828962621312358</v>
      </c>
      <c r="YL84" s="420">
        <v>1.6828962621312358</v>
      </c>
      <c r="YM84" s="420">
        <v>1.6828962621312358</v>
      </c>
      <c r="YN84" s="420">
        <v>1.6828962621312358</v>
      </c>
      <c r="YO84" s="420">
        <v>1.6828962621312358</v>
      </c>
      <c r="YP84" s="420">
        <v>1.6828962621312358</v>
      </c>
      <c r="YQ84" s="420">
        <v>1.6828962621312358</v>
      </c>
      <c r="YR84" s="420">
        <v>2.0143213489050487</v>
      </c>
      <c r="YS84" s="420">
        <v>2.6701023029288504</v>
      </c>
      <c r="YT84" s="420">
        <v>3.5702886334396804</v>
      </c>
      <c r="YU84" s="420">
        <v>4.8115350713217682</v>
      </c>
      <c r="YV84" s="420">
        <v>6.5300561507963826</v>
      </c>
      <c r="YW84" s="420">
        <v>8.9181581359661877</v>
      </c>
      <c r="YX84" s="420">
        <v>12.247769861433701</v>
      </c>
      <c r="YY84" s="420">
        <v>16.903959918267145</v>
      </c>
      <c r="YZ84" s="420">
        <v>23.432709413263161</v>
      </c>
      <c r="ZA84" s="420">
        <v>32.609043105586863</v>
      </c>
      <c r="ZB84" s="420">
        <v>45.534245099082</v>
      </c>
      <c r="ZC84" s="420">
        <v>63.774639266344039</v>
      </c>
      <c r="ZD84" s="420">
        <v>89.559787275981421</v>
      </c>
      <c r="ZE84" s="420"/>
      <c r="ZF84" s="420">
        <v>267.56399691481943</v>
      </c>
      <c r="ZG84" s="420">
        <v>267.56399691481943</v>
      </c>
      <c r="ZH84" s="420">
        <v>267.56399691481943</v>
      </c>
      <c r="ZI84" s="420">
        <v>267.56399691481943</v>
      </c>
      <c r="ZJ84" s="420">
        <v>267.56399691481943</v>
      </c>
      <c r="ZK84" s="420">
        <v>267.56399691481943</v>
      </c>
      <c r="ZL84" s="420">
        <v>267.56399691481943</v>
      </c>
      <c r="ZM84" s="420">
        <v>295.88169244057451</v>
      </c>
      <c r="ZN84" s="420">
        <v>342.32776234659696</v>
      </c>
      <c r="ZO84" s="420">
        <v>397.04699041424323</v>
      </c>
      <c r="ZP84" s="420">
        <v>461.60042355463054</v>
      </c>
      <c r="ZQ84" s="420">
        <v>537.85388276064396</v>
      </c>
      <c r="ZR84" s="420">
        <v>628.03873806217302</v>
      </c>
      <c r="ZS84" s="420">
        <v>734.82496785008641</v>
      </c>
      <c r="ZT84" s="420">
        <v>861.40900755948553</v>
      </c>
      <c r="ZU84" s="420">
        <v>1011.6194064602033</v>
      </c>
      <c r="ZV84" s="420">
        <v>1190.0439308251589</v>
      </c>
      <c r="ZW84" s="420">
        <v>1401.8510737744725</v>
      </c>
      <c r="ZX84" s="420">
        <v>1653.6440277909976</v>
      </c>
      <c r="ZY84" s="420">
        <v>1953.4166161858711</v>
      </c>
      <c r="ZZ84" s="420">
        <v>2310.5705264970866</v>
      </c>
      <c r="AAA84" s="420">
        <v>2736.3735163845772</v>
      </c>
      <c r="AAB84" s="420">
        <v>3244.3296553582486</v>
      </c>
      <c r="AAC84" s="420">
        <v>3850.6216543929909</v>
      </c>
      <c r="AAD84" s="420">
        <v>4574.6385456496137</v>
      </c>
      <c r="AAE84" s="420">
        <v>5439.6040419457686</v>
      </c>
      <c r="AAF84" s="420">
        <v>6473.3231129825645</v>
      </c>
      <c r="AAG84" s="420">
        <v>7709.0665676587178</v>
      </c>
      <c r="AAH84" s="420">
        <v>9186.6155609278612</v>
      </c>
      <c r="AAI84" s="420">
        <v>10953.489669897725</v>
      </c>
      <c r="AAJ84" s="420"/>
      <c r="AAK84" s="420">
        <v>297.60083217890519</v>
      </c>
      <c r="AAL84" s="420">
        <v>297.60083217890519</v>
      </c>
      <c r="AAM84" s="420">
        <v>297.60083217890519</v>
      </c>
      <c r="AAN84" s="420">
        <v>297.60083217890519</v>
      </c>
      <c r="AAO84" s="420">
        <v>297.60083217890519</v>
      </c>
      <c r="AAP84" s="420">
        <v>297.60083217890519</v>
      </c>
      <c r="AAQ84" s="420">
        <v>297.60083217890519</v>
      </c>
      <c r="AAR84" s="420">
        <v>332.36942611078803</v>
      </c>
      <c r="AAS84" s="420">
        <v>389.39611964330413</v>
      </c>
      <c r="AAT84" s="420">
        <v>456.58063397709719</v>
      </c>
      <c r="AAU84" s="420">
        <v>535.83962953080504</v>
      </c>
      <c r="AAV84" s="420">
        <v>629.46396971145191</v>
      </c>
      <c r="AAW84" s="420">
        <v>740.19334067783689</v>
      </c>
      <c r="AAX84" s="420">
        <v>871.30595390711176</v>
      </c>
      <c r="AAY84" s="420">
        <v>1026.7264072031987</v>
      </c>
      <c r="AAZ84" s="420">
        <v>1211.1554105793814</v>
      </c>
      <c r="ABA84" s="420">
        <v>1430.2258441000859</v>
      </c>
      <c r="ABB84" s="420">
        <v>1684.1952015221955</v>
      </c>
      <c r="ABC84" s="420">
        <v>1981.3007765363727</v>
      </c>
      <c r="ABD84" s="420">
        <v>2332.826142388943</v>
      </c>
      <c r="ABE84" s="420">
        <v>2748.5391490277534</v>
      </c>
      <c r="ABF84" s="420">
        <v>3239.7720870029461</v>
      </c>
      <c r="ABG84" s="420">
        <v>3819.5725741253523</v>
      </c>
      <c r="ABH84" s="420">
        <v>4502.8143792338642</v>
      </c>
      <c r="ABI84" s="420">
        <v>5306.2295862311139</v>
      </c>
      <c r="ABJ84" s="420">
        <v>6248.3024928464811</v>
      </c>
      <c r="ABK84" s="420">
        <v>7348.9346653006369</v>
      </c>
      <c r="ABL84" s="420">
        <v>8628.7451430764049</v>
      </c>
      <c r="ABM84" s="420">
        <v>10107.803439776095</v>
      </c>
      <c r="ABN84" s="420">
        <v>11803.496407070539</v>
      </c>
      <c r="ABQ84" s="344"/>
      <c r="ABR84" s="344"/>
      <c r="ABS84" s="344"/>
      <c r="ABT84" s="344"/>
      <c r="ABU84" s="344"/>
      <c r="ABV84" s="344"/>
      <c r="ABW84" s="344"/>
      <c r="ABX84" s="344"/>
      <c r="ABY84" s="344"/>
      <c r="ABZ84" s="344"/>
      <c r="ACA84" s="344"/>
    </row>
    <row r="85" spans="4:755" hidden="1" outlineLevel="1" x14ac:dyDescent="0.25">
      <c r="D85" s="431" t="b">
        <v>1</v>
      </c>
      <c r="E85" s="416"/>
      <c r="F85" s="417">
        <v>515</v>
      </c>
      <c r="G85" s="417">
        <v>22005265</v>
      </c>
      <c r="H85" s="417" t="s">
        <v>1756</v>
      </c>
      <c r="I85" s="417" t="s">
        <v>1800</v>
      </c>
      <c r="J85" s="417">
        <v>11</v>
      </c>
      <c r="K85" s="417" t="s">
        <v>1801</v>
      </c>
      <c r="L85" s="417" t="s">
        <v>300</v>
      </c>
      <c r="M85" s="417" t="s">
        <v>253</v>
      </c>
      <c r="N85" s="417" t="s">
        <v>301</v>
      </c>
      <c r="O85" s="417" t="s">
        <v>1802</v>
      </c>
      <c r="P85" s="417" t="s">
        <v>1803</v>
      </c>
      <c r="Q85" s="417" t="s">
        <v>302</v>
      </c>
      <c r="R85" s="417" t="s">
        <v>298</v>
      </c>
      <c r="S85" s="418"/>
      <c r="T85" s="417">
        <v>0.57433674535164059</v>
      </c>
      <c r="U85" s="417">
        <v>2190</v>
      </c>
      <c r="V85" s="418"/>
      <c r="W85" s="419">
        <v>9.9</v>
      </c>
      <c r="X85" s="417">
        <v>8.8018665792934641E-3</v>
      </c>
      <c r="Y85" s="417">
        <v>6.3307850367012759E-3</v>
      </c>
      <c r="Z85" s="417">
        <v>2.4710815425921882E-3</v>
      </c>
      <c r="AA85" s="420">
        <v>51.892197956299761</v>
      </c>
      <c r="AB85" s="420">
        <v>2025.8512117444084</v>
      </c>
      <c r="AC85" s="420">
        <v>2077.7434097007081</v>
      </c>
      <c r="AD85" s="420">
        <v>60.926455166027509</v>
      </c>
      <c r="AE85" s="420">
        <v>3.5849346687423278</v>
      </c>
      <c r="AF85" s="420">
        <v>2620.3182891296201</v>
      </c>
      <c r="AG85" s="418"/>
      <c r="AH85" s="419">
        <v>13.794599771382265</v>
      </c>
      <c r="AI85" s="417">
        <v>2.1906452910007958E-2</v>
      </c>
      <c r="AJ85" s="417">
        <v>1.5756322030163254E-2</v>
      </c>
      <c r="AK85" s="417">
        <v>6.1501308798447042E-3</v>
      </c>
      <c r="AL85" s="420">
        <v>129.15146812163357</v>
      </c>
      <c r="AM85" s="420">
        <v>5042.0230496522408</v>
      </c>
      <c r="AN85" s="420">
        <v>5171.174517773874</v>
      </c>
      <c r="AO85" s="420">
        <v>151.63630453205849</v>
      </c>
      <c r="AP85" s="420">
        <v>8.9223350295958177</v>
      </c>
      <c r="AQ85" s="420">
        <v>6521.5575233882109</v>
      </c>
      <c r="AR85" s="418"/>
      <c r="AS85" s="417">
        <v>5.1679359468684138E-3</v>
      </c>
      <c r="AT85" s="421">
        <v>4.0659390574111693E-6</v>
      </c>
      <c r="AU85" s="417">
        <v>5.1638700078110028E-3</v>
      </c>
      <c r="AV85" s="420">
        <v>28.425883974257854</v>
      </c>
      <c r="AW85" s="420">
        <v>1.3011004983715742</v>
      </c>
      <c r="AX85" s="420">
        <v>29.726984472629429</v>
      </c>
      <c r="AY85" s="420">
        <v>14.692869058112674</v>
      </c>
      <c r="AZ85" s="420">
        <v>2.0677318317326265</v>
      </c>
      <c r="BA85" s="420">
        <v>1.6828962621312358</v>
      </c>
      <c r="BB85" s="418"/>
      <c r="BC85" s="420">
        <v>4762.5730886650981</v>
      </c>
      <c r="BD85" s="420">
        <v>11853.29068072374</v>
      </c>
      <c r="BE85" s="420">
        <v>48.170481624605969</v>
      </c>
      <c r="BF85" s="420">
        <v>11805.120199099134</v>
      </c>
      <c r="BG85" s="420"/>
      <c r="BH85" s="422">
        <v>3.3174243752227668E-2</v>
      </c>
      <c r="BI85" s="420"/>
      <c r="BJ85" s="423">
        <v>10.233933382094852</v>
      </c>
      <c r="BK85" s="423">
        <v>10.57913055243994</v>
      </c>
      <c r="BL85" s="423">
        <v>10.935971445874209</v>
      </c>
      <c r="BM85" s="423">
        <v>11.304848812683653</v>
      </c>
      <c r="BN85" s="423">
        <v>11.686168650874608</v>
      </c>
      <c r="BO85" s="423">
        <v>12.080350653027882</v>
      </c>
      <c r="BP85" s="423">
        <v>12.487828668225594</v>
      </c>
      <c r="BQ85" s="423">
        <v>12.909051179559093</v>
      </c>
      <c r="BR85" s="423">
        <v>13.344481797743509</v>
      </c>
      <c r="BS85" s="423">
        <v>13.794599771382265</v>
      </c>
      <c r="BT85" s="423">
        <v>14.25990051444313</v>
      </c>
      <c r="BU85" s="423">
        <v>14.740896151526377</v>
      </c>
      <c r="BV85" s="423">
        <v>15.238116081525186</v>
      </c>
      <c r="BW85" s="423">
        <v>15.752107560298688</v>
      </c>
      <c r="BX85" s="423">
        <v>16.283436302998933</v>
      </c>
      <c r="BY85" s="423">
        <v>16.832687106714747</v>
      </c>
      <c r="BZ85" s="423">
        <v>17.400464494117745</v>
      </c>
      <c r="CA85" s="423">
        <v>17.987393378818972</v>
      </c>
      <c r="CB85" s="423">
        <v>18.594119753168425</v>
      </c>
      <c r="CC85" s="423">
        <v>19.22131139925451</v>
      </c>
      <c r="CD85" s="423">
        <v>19.869658623885961</v>
      </c>
      <c r="CE85" s="423">
        <v>20.539875018365198</v>
      </c>
      <c r="CF85" s="423">
        <v>21.232698243889264</v>
      </c>
      <c r="CG85" s="423">
        <v>21.948890843442939</v>
      </c>
      <c r="CH85" s="423">
        <v>22.689241081077451</v>
      </c>
      <c r="CI85" s="423">
        <v>23.45456380949863</v>
      </c>
      <c r="CJ85" s="423">
        <v>24.245701366919381</v>
      </c>
      <c r="CK85" s="423">
        <v>25.063524504163539</v>
      </c>
      <c r="CL85" s="423">
        <v>25.908933343041575</v>
      </c>
      <c r="CM85" s="423">
        <v>26.782858367052885</v>
      </c>
      <c r="CN85" s="420"/>
      <c r="CO85" s="417">
        <v>9.6291576856485112E-3</v>
      </c>
      <c r="CP85" s="417">
        <v>1.0537659304862524E-2</v>
      </c>
      <c r="CQ85" s="417">
        <v>1.1535530373555246E-2</v>
      </c>
      <c r="CR85" s="417">
        <v>1.2631761299074154E-2</v>
      </c>
      <c r="CS85" s="417">
        <v>1.3836259469555547E-2</v>
      </c>
      <c r="CT85" s="417">
        <v>1.5159943610395354E-2</v>
      </c>
      <c r="CU85" s="417">
        <v>1.6614847905912264E-2</v>
      </c>
      <c r="CV85" s="417">
        <v>1.8214236900655448E-2</v>
      </c>
      <c r="CW85" s="417">
        <v>1.9972732300458148E-2</v>
      </c>
      <c r="CX85" s="417">
        <v>2.1906452910007958E-2</v>
      </c>
      <c r="CY85" s="417">
        <v>2.4033169072545338E-2</v>
      </c>
      <c r="CZ85" s="417">
        <v>2.6372473119586015E-2</v>
      </c>
      <c r="DA85" s="417">
        <v>2.8945967495693101E-2</v>
      </c>
      <c r="DB85" s="417">
        <v>3.1777472396852871E-2</v>
      </c>
      <c r="DC85" s="417">
        <v>3.4893254952645718E-2</v>
      </c>
      <c r="DD85" s="417">
        <v>3.8322282194044391E-2</v>
      </c>
      <c r="DE85" s="417">
        <v>4.2096500282402138E-2</v>
      </c>
      <c r="DF85" s="417">
        <v>4.6251142733325389E-2</v>
      </c>
      <c r="DG85" s="417">
        <v>5.0825070654204239E-2</v>
      </c>
      <c r="DH85" s="417">
        <v>5.586114832901775E-2</v>
      </c>
      <c r="DI85" s="417">
        <v>6.1406657831750103E-2</v>
      </c>
      <c r="DJ85" s="417">
        <v>6.7513756733780128E-2</v>
      </c>
      <c r="DK85" s="417">
        <v>7.4239983394738349E-2</v>
      </c>
      <c r="DL85" s="417">
        <v>8.1648814794752431E-2</v>
      </c>
      <c r="DM85" s="417">
        <v>8.981028238335019E-2</v>
      </c>
      <c r="DN85" s="417">
        <v>9.8801651991677217E-2</v>
      </c>
      <c r="DO85" s="417">
        <v>0.10870817448575759</v>
      </c>
      <c r="DP85" s="417">
        <v>0.11962391453551899</v>
      </c>
      <c r="DQ85" s="417">
        <v>0.13165266564411321</v>
      </c>
      <c r="DR85" s="417">
        <v>0.1449089604322939</v>
      </c>
      <c r="DS85" s="424"/>
      <c r="DT85" s="425">
        <v>6.9258181594970374E-3</v>
      </c>
      <c r="DU85" s="425">
        <v>7.5792623357890838E-3</v>
      </c>
      <c r="DV85" s="425">
        <v>8.2969859201363662E-3</v>
      </c>
      <c r="DW85" s="425">
        <v>9.0854553064334456E-3</v>
      </c>
      <c r="DX85" s="425">
        <v>9.9517964314348607E-3</v>
      </c>
      <c r="DY85" s="425">
        <v>1.0903862641102442E-2</v>
      </c>
      <c r="DZ85" s="425">
        <v>1.1950309580614009E-2</v>
      </c>
      <c r="EA85" s="425">
        <v>1.3100677837684026E-2</v>
      </c>
      <c r="EB85" s="425">
        <v>1.436548414483356E-2</v>
      </c>
      <c r="EC85" s="425">
        <v>1.5756322030163254E-2</v>
      </c>
      <c r="ED85" s="425">
        <v>1.7285972898852451E-2</v>
      </c>
      <c r="EE85" s="425">
        <v>1.8968528629944723E-2</v>
      </c>
      <c r="EF85" s="425">
        <v>2.0819526885998866E-2</v>
      </c>
      <c r="EG85" s="425">
        <v>2.2856100457993207E-2</v>
      </c>
      <c r="EH85" s="425">
        <v>2.5097142105708261E-2</v>
      </c>
      <c r="EI85" s="425">
        <v>2.7563486506037727E-2</v>
      </c>
      <c r="EJ85" s="425">
        <v>3.0278111089785956E-2</v>
      </c>
      <c r="EK85" s="425">
        <v>3.3266357733177036E-2</v>
      </c>
      <c r="EL85" s="425">
        <v>3.6556177475340727E-2</v>
      </c>
      <c r="EM85" s="425">
        <v>4.017840065949773E-2</v>
      </c>
      <c r="EN85" s="425">
        <v>4.4167035145661566E-2</v>
      </c>
      <c r="EO85" s="425">
        <v>4.8559595518887604E-2</v>
      </c>
      <c r="EP85" s="425">
        <v>5.3397466522162158E-2</v>
      </c>
      <c r="EQ85" s="425">
        <v>5.8726304279938933E-2</v>
      </c>
      <c r="ER85" s="425">
        <v>6.4596479250435268E-2</v>
      </c>
      <c r="ES85" s="425">
        <v>7.1063565255778532E-2</v>
      </c>
      <c r="ET85" s="425">
        <v>7.8188879392987645E-2</v>
      </c>
      <c r="EU85" s="425">
        <v>8.6040078130096523E-2</v>
      </c>
      <c r="EV85" s="425">
        <v>9.4691815445411179E-2</v>
      </c>
      <c r="EW85" s="425">
        <v>0.10422646947942521</v>
      </c>
      <c r="EX85" s="420"/>
      <c r="EY85" s="420">
        <v>5210.2093171995721</v>
      </c>
      <c r="EZ85" s="420">
        <v>5701.7874755025141</v>
      </c>
      <c r="FA85" s="420">
        <v>6241.7222558016902</v>
      </c>
      <c r="FB85" s="420">
        <v>6834.878248090984</v>
      </c>
      <c r="FC85" s="420">
        <v>7486.6162084886246</v>
      </c>
      <c r="FD85" s="420">
        <v>8202.8441142702486</v>
      </c>
      <c r="FE85" s="420">
        <v>8990.0735027175615</v>
      </c>
      <c r="FF85" s="420">
        <v>9855.4816426898797</v>
      </c>
      <c r="FG85" s="420">
        <v>10806.980144989839</v>
      </c>
      <c r="FH85" s="420">
        <v>11853.29068072374</v>
      </c>
      <c r="FI85" s="420">
        <v>13004.028546571149</v>
      </c>
      <c r="FJ85" s="420">
        <v>14269.794892865339</v>
      </c>
      <c r="FK85" s="420">
        <v>15662.278515408761</v>
      </c>
      <c r="FL85" s="420">
        <v>17194.368205840063</v>
      </c>
      <c r="FM85" s="420">
        <v>18880.276759062202</v>
      </c>
      <c r="FN85" s="420">
        <v>20735.677850758319</v>
      </c>
      <c r="FO85" s="420">
        <v>22777.857124487789</v>
      </c>
      <c r="FP85" s="420">
        <v>25025.878967529825</v>
      </c>
      <c r="FQ85" s="420">
        <v>27500.770608891249</v>
      </c>
      <c r="FR85" s="420">
        <v>30225.725343256043</v>
      </c>
      <c r="FS85" s="420">
        <v>33226.326872797727</v>
      </c>
      <c r="FT85" s="420">
        <v>36530.796966567257</v>
      </c>
      <c r="FU85" s="420">
        <v>40170.268866664221</v>
      </c>
      <c r="FV85" s="420">
        <v>44179.089123855279</v>
      </c>
      <c r="FW85" s="420">
        <v>48595.150825234523</v>
      </c>
      <c r="FX85" s="420">
        <v>53460.261485693649</v>
      </c>
      <c r="FY85" s="420">
        <v>58820.549216429674</v>
      </c>
      <c r="FZ85" s="420">
        <v>64726.91116085602</v>
      </c>
      <c r="GA85" s="420">
        <v>71235.508604813338</v>
      </c>
      <c r="GB85" s="420">
        <v>78408.313628025513</v>
      </c>
      <c r="GC85" s="420"/>
      <c r="GD85" s="420">
        <v>33.969839103125707</v>
      </c>
      <c r="GE85" s="420">
        <v>33.969839103125707</v>
      </c>
      <c r="GF85" s="420">
        <v>33.969839103125707</v>
      </c>
      <c r="GG85" s="420">
        <v>33.969839103125707</v>
      </c>
      <c r="GH85" s="420">
        <v>33.969839103125707</v>
      </c>
      <c r="GI85" s="420">
        <v>33.969839103125707</v>
      </c>
      <c r="GJ85" s="420">
        <v>33.969839103125707</v>
      </c>
      <c r="GK85" s="420">
        <v>33.969839103125707</v>
      </c>
      <c r="GL85" s="420">
        <v>33.969839103125707</v>
      </c>
      <c r="GM85" s="420">
        <v>33.969839103125707</v>
      </c>
      <c r="GN85" s="420">
        <v>33.969839103125707</v>
      </c>
      <c r="GO85" s="420">
        <v>33.969839103125707</v>
      </c>
      <c r="GP85" s="420">
        <v>33.969839103125707</v>
      </c>
      <c r="GQ85" s="420">
        <v>33.969839103125707</v>
      </c>
      <c r="GR85" s="420">
        <v>33.969839103125707</v>
      </c>
      <c r="GS85" s="420">
        <v>33.969839103125707</v>
      </c>
      <c r="GT85" s="420">
        <v>33.969839103125707</v>
      </c>
      <c r="GU85" s="420">
        <v>40.659768319670576</v>
      </c>
      <c r="GV85" s="420">
        <v>53.896932128491038</v>
      </c>
      <c r="GW85" s="420">
        <v>72.067502411629135</v>
      </c>
      <c r="GX85" s="420">
        <v>97.122488111570249</v>
      </c>
      <c r="GY85" s="420">
        <v>131.8114263894129</v>
      </c>
      <c r="GZ85" s="420">
        <v>180.01608524065892</v>
      </c>
      <c r="HA85" s="420">
        <v>247.22544159562122</v>
      </c>
      <c r="HB85" s="420">
        <v>341.21223723084222</v>
      </c>
      <c r="HC85" s="420">
        <v>472.99728832410631</v>
      </c>
      <c r="HD85" s="420">
        <v>658.22473584963836</v>
      </c>
      <c r="HE85" s="420">
        <v>919.12437771965529</v>
      </c>
      <c r="HF85" s="420">
        <v>1287.3129993134705</v>
      </c>
      <c r="HG85" s="420">
        <v>1807.7950687360944</v>
      </c>
      <c r="HH85" s="420"/>
      <c r="HI85" s="420">
        <v>56.76956725879019</v>
      </c>
      <c r="HJ85" s="420">
        <v>62.125720461427882</v>
      </c>
      <c r="HK85" s="420">
        <v>68.008759310628861</v>
      </c>
      <c r="HL85" s="420">
        <v>74.471687563446253</v>
      </c>
      <c r="HM85" s="420">
        <v>81.572915119844694</v>
      </c>
      <c r="HN85" s="420">
        <v>89.376814309780798</v>
      </c>
      <c r="HO85" s="420">
        <v>97.954333751855174</v>
      </c>
      <c r="HP85" s="420">
        <v>107.3836757643312</v>
      </c>
      <c r="HQ85" s="420">
        <v>117.75104393217828</v>
      </c>
      <c r="HR85" s="420">
        <v>129.15146812163357</v>
      </c>
      <c r="HS85" s="420">
        <v>141.68971499336823</v>
      </c>
      <c r="HT85" s="420">
        <v>155.48129290419269</v>
      </c>
      <c r="HU85" s="420">
        <v>170.65356101361147</v>
      </c>
      <c r="HV85" s="420">
        <v>187.34695343458708</v>
      </c>
      <c r="HW85" s="420">
        <v>205.71633039769102</v>
      </c>
      <c r="HX85" s="420">
        <v>225.93246964556494</v>
      </c>
      <c r="HY85" s="420">
        <v>248.18371265259407</v>
      </c>
      <c r="HZ85" s="420">
        <v>272.67778178653703</v>
      </c>
      <c r="IA85" s="420">
        <v>299.64378620956074</v>
      </c>
      <c r="IB85" s="420">
        <v>329.33443617232138</v>
      </c>
      <c r="IC85" s="420">
        <v>362.02848740473945</v>
      </c>
      <c r="ID85" s="420">
        <v>398.03343957117892</v>
      </c>
      <c r="IE85" s="420">
        <v>437.68851525825016</v>
      </c>
      <c r="IF85" s="420">
        <v>481.36794872510484</v>
      </c>
      <c r="IG85" s="420">
        <v>529.48461669616552</v>
      </c>
      <c r="IH85" s="420">
        <v>582.49404684490298</v>
      </c>
      <c r="II85" s="420">
        <v>640.89884333781004</v>
      </c>
      <c r="IJ85" s="420">
        <v>705.25357291690761</v>
      </c>
      <c r="IK85" s="420">
        <v>776.17015953759892</v>
      </c>
      <c r="IL85" s="420">
        <v>854.32384059130038</v>
      </c>
      <c r="IM85" s="420"/>
      <c r="IN85" s="420">
        <v>14.212941987128927</v>
      </c>
      <c r="IO85" s="420">
        <v>14.212941987128927</v>
      </c>
      <c r="IP85" s="420">
        <v>14.212941987128927</v>
      </c>
      <c r="IQ85" s="420">
        <v>14.212941987128927</v>
      </c>
      <c r="IR85" s="420">
        <v>14.212941987128927</v>
      </c>
      <c r="IS85" s="420">
        <v>14.212941987128927</v>
      </c>
      <c r="IT85" s="420">
        <v>14.212941987128927</v>
      </c>
      <c r="IU85" s="420">
        <v>14.212941987128927</v>
      </c>
      <c r="IV85" s="420">
        <v>14.212941987128927</v>
      </c>
      <c r="IW85" s="420">
        <v>14.212941987128927</v>
      </c>
      <c r="IX85" s="420">
        <v>14.212941987128927</v>
      </c>
      <c r="IY85" s="420">
        <v>14.212941987128927</v>
      </c>
      <c r="IZ85" s="420">
        <v>14.212941987128927</v>
      </c>
      <c r="JA85" s="420">
        <v>14.212941987128927</v>
      </c>
      <c r="JB85" s="420">
        <v>14.212941987128927</v>
      </c>
      <c r="JC85" s="420">
        <v>14.212941987128927</v>
      </c>
      <c r="JD85" s="420">
        <v>14.212941987128927</v>
      </c>
      <c r="JE85" s="420">
        <v>17.012000751113533</v>
      </c>
      <c r="JF85" s="420">
        <v>22.550415010825947</v>
      </c>
      <c r="JG85" s="420">
        <v>30.152960919956481</v>
      </c>
      <c r="JH85" s="420">
        <v>40.635938397728552</v>
      </c>
      <c r="JI85" s="420">
        <v>55.14975066046334</v>
      </c>
      <c r="JJ85" s="420">
        <v>75.318525015919704</v>
      </c>
      <c r="JK85" s="420">
        <v>103.43884315947719</v>
      </c>
      <c r="JL85" s="420">
        <v>142.76281139683698</v>
      </c>
      <c r="JM85" s="420">
        <v>197.90152666343465</v>
      </c>
      <c r="JN85" s="420">
        <v>275.40047972330115</v>
      </c>
      <c r="JO85" s="420">
        <v>384.56059270187745</v>
      </c>
      <c r="JP85" s="420">
        <v>538.61029258851443</v>
      </c>
      <c r="JQ85" s="420">
        <v>756.37939757564641</v>
      </c>
      <c r="JR85" s="420"/>
      <c r="JS85" s="420">
        <v>42.556625271661261</v>
      </c>
      <c r="JT85" s="420">
        <v>47.912778474298953</v>
      </c>
      <c r="JU85" s="420">
        <v>53.795817323499932</v>
      </c>
      <c r="JV85" s="420">
        <v>60.258745576317324</v>
      </c>
      <c r="JW85" s="420">
        <v>67.359973132715766</v>
      </c>
      <c r="JX85" s="420">
        <v>75.163872322651869</v>
      </c>
      <c r="JY85" s="420">
        <v>83.741391764726245</v>
      </c>
      <c r="JZ85" s="420">
        <v>93.170733777202273</v>
      </c>
      <c r="KA85" s="420">
        <v>103.53810194504935</v>
      </c>
      <c r="KB85" s="420">
        <v>114.93852613450464</v>
      </c>
      <c r="KC85" s="420">
        <v>127.4767730062393</v>
      </c>
      <c r="KD85" s="420">
        <v>141.26835091706377</v>
      </c>
      <c r="KE85" s="420">
        <v>156.44061902648255</v>
      </c>
      <c r="KF85" s="420">
        <v>173.13401144745816</v>
      </c>
      <c r="KG85" s="420">
        <v>191.50338841056211</v>
      </c>
      <c r="KH85" s="420">
        <v>211.71952765843602</v>
      </c>
      <c r="KI85" s="420">
        <v>233.97077066546515</v>
      </c>
      <c r="KJ85" s="420">
        <v>255.66578103542349</v>
      </c>
      <c r="KK85" s="420">
        <v>277.09337119873481</v>
      </c>
      <c r="KL85" s="420">
        <v>299.18147525236492</v>
      </c>
      <c r="KM85" s="420">
        <v>321.39254900701087</v>
      </c>
      <c r="KN85" s="420">
        <v>342.88368891071559</v>
      </c>
      <c r="KO85" s="420">
        <v>362.36999024233046</v>
      </c>
      <c r="KP85" s="420">
        <v>377.92910556562765</v>
      </c>
      <c r="KQ85" s="420">
        <v>386.72180529932854</v>
      </c>
      <c r="KR85" s="420">
        <v>384.59252018146833</v>
      </c>
      <c r="KS85" s="420">
        <v>365.49836361450889</v>
      </c>
      <c r="KT85" s="420">
        <v>320.69298021503016</v>
      </c>
      <c r="KU85" s="420">
        <v>237.55986694908449</v>
      </c>
      <c r="KV85" s="420">
        <v>97.944443015653974</v>
      </c>
      <c r="KW85" s="420"/>
      <c r="KX85" s="420">
        <v>2216.2618110390517</v>
      </c>
      <c r="KY85" s="420">
        <v>2425.3639474525066</v>
      </c>
      <c r="KZ85" s="420">
        <v>2655.0354944436372</v>
      </c>
      <c r="LA85" s="420">
        <v>2907.3456980587025</v>
      </c>
      <c r="LB85" s="420">
        <v>3184.5748580591553</v>
      </c>
      <c r="LC85" s="420">
        <v>3489.2360451527816</v>
      </c>
      <c r="LD85" s="420">
        <v>3824.099065796483</v>
      </c>
      <c r="LE85" s="420">
        <v>4192.2169080588883</v>
      </c>
      <c r="LF85" s="420">
        <v>4596.9549263467388</v>
      </c>
      <c r="LG85" s="420">
        <v>5042.0230496522408</v>
      </c>
      <c r="LH85" s="420">
        <v>5531.5113276327847</v>
      </c>
      <c r="LI85" s="420">
        <v>6069.9291615823113</v>
      </c>
      <c r="LJ85" s="420">
        <v>6662.2486035196371</v>
      </c>
      <c r="LK85" s="420">
        <v>7313.9521465578264</v>
      </c>
      <c r="LL85" s="420">
        <v>8031.0854738266435</v>
      </c>
      <c r="LM85" s="420">
        <v>8820.315681932072</v>
      </c>
      <c r="LN85" s="420">
        <v>9688.9955487315056</v>
      </c>
      <c r="LO85" s="420">
        <v>10645.234474616651</v>
      </c>
      <c r="LP85" s="420">
        <v>11697.976792109033</v>
      </c>
      <c r="LQ85" s="420">
        <v>12857.088211039274</v>
      </c>
      <c r="LR85" s="420">
        <v>14133.451246611701</v>
      </c>
      <c r="LS85" s="420">
        <v>15539.070566044033</v>
      </c>
      <c r="LT85" s="420">
        <v>17087.189287091889</v>
      </c>
      <c r="LU85" s="420">
        <v>18792.41736958046</v>
      </c>
      <c r="LV85" s="420">
        <v>20670.873360139285</v>
      </c>
      <c r="LW85" s="420">
        <v>22740.34088184913</v>
      </c>
      <c r="LX85" s="420">
        <v>25020.441405756046</v>
      </c>
      <c r="LY85" s="420">
        <v>27532.825001630888</v>
      </c>
      <c r="LZ85" s="420">
        <v>30301.380942531578</v>
      </c>
      <c r="MA85" s="420">
        <v>33352.470233416068</v>
      </c>
      <c r="MB85" s="420"/>
      <c r="MC85" s="426">
        <v>1.3011004983715742</v>
      </c>
      <c r="MD85" s="426">
        <v>1.3011004983715742</v>
      </c>
      <c r="ME85" s="426">
        <v>1.3011004983715742</v>
      </c>
      <c r="MF85" s="426">
        <v>1.3011004983715742</v>
      </c>
      <c r="MG85" s="426">
        <v>1.3011004983715742</v>
      </c>
      <c r="MH85" s="426">
        <v>1.3011004983715742</v>
      </c>
      <c r="MI85" s="426">
        <v>1.3011004983715742</v>
      </c>
      <c r="MJ85" s="426">
        <v>1.3011004983715742</v>
      </c>
      <c r="MK85" s="426">
        <v>1.3011004983715742</v>
      </c>
      <c r="ML85" s="426">
        <v>1.3011004983715742</v>
      </c>
      <c r="MM85" s="426">
        <v>1.3011004983715742</v>
      </c>
      <c r="MN85" s="426">
        <v>1.3011004983715742</v>
      </c>
      <c r="MO85" s="426">
        <v>1.3011004983715742</v>
      </c>
      <c r="MP85" s="426">
        <v>1.3011004983715742</v>
      </c>
      <c r="MQ85" s="426">
        <v>1.3011004983715742</v>
      </c>
      <c r="MR85" s="426">
        <v>1.3011004983715742</v>
      </c>
      <c r="MS85" s="426">
        <v>1.3011004983715742</v>
      </c>
      <c r="MT85" s="426">
        <v>1.5573357490388688</v>
      </c>
      <c r="MU85" s="426">
        <v>2.0643408124540121</v>
      </c>
      <c r="MV85" s="426">
        <v>2.7603034273876617</v>
      </c>
      <c r="MW85" s="426">
        <v>3.719950433130661</v>
      </c>
      <c r="MX85" s="426">
        <v>5.0485936081620348</v>
      </c>
      <c r="MY85" s="426">
        <v>6.8949110271166889</v>
      </c>
      <c r="MZ85" s="426">
        <v>9.4691395002985903</v>
      </c>
      <c r="NA85" s="426">
        <v>13.068987773647677</v>
      </c>
      <c r="NB85" s="426">
        <v>18.1165711647504</v>
      </c>
      <c r="NC85" s="426">
        <v>25.211085906369799</v>
      </c>
      <c r="ND85" s="426">
        <v>35.203969682813984</v>
      </c>
      <c r="NE85" s="426">
        <v>49.30619717927501</v>
      </c>
      <c r="NF85" s="426">
        <v>69.241513265506697</v>
      </c>
      <c r="NG85" s="420"/>
      <c r="NH85" s="420">
        <v>2214.9607105406803</v>
      </c>
      <c r="NI85" s="420">
        <v>2424.0628469541352</v>
      </c>
      <c r="NJ85" s="420">
        <v>2653.7343939452658</v>
      </c>
      <c r="NK85" s="420">
        <v>2906.0445975603311</v>
      </c>
      <c r="NL85" s="420">
        <v>3183.2737575607839</v>
      </c>
      <c r="NM85" s="420">
        <v>3487.9349446544102</v>
      </c>
      <c r="NN85" s="420">
        <v>3822.7979652981116</v>
      </c>
      <c r="NO85" s="420">
        <v>4190.9158075605164</v>
      </c>
      <c r="NP85" s="420">
        <v>4595.653825848367</v>
      </c>
      <c r="NQ85" s="420">
        <v>5040.721949153869</v>
      </c>
      <c r="NR85" s="420">
        <v>5530.2102271344129</v>
      </c>
      <c r="NS85" s="420">
        <v>6068.6280610839394</v>
      </c>
      <c r="NT85" s="420">
        <v>6660.9475030212652</v>
      </c>
      <c r="NU85" s="420">
        <v>7312.6510460594545</v>
      </c>
      <c r="NV85" s="420">
        <v>8029.7843733282716</v>
      </c>
      <c r="NW85" s="420">
        <v>8819.0145814337011</v>
      </c>
      <c r="NX85" s="420">
        <v>9687.6944482331346</v>
      </c>
      <c r="NY85" s="420">
        <v>10643.677138867612</v>
      </c>
      <c r="NZ85" s="420">
        <v>11695.912451296579</v>
      </c>
      <c r="OA85" s="420">
        <v>12854.327907611887</v>
      </c>
      <c r="OB85" s="420">
        <v>14129.73129617857</v>
      </c>
      <c r="OC85" s="420">
        <v>15534.02197243587</v>
      </c>
      <c r="OD85" s="420">
        <v>17080.294376064772</v>
      </c>
      <c r="OE85" s="420">
        <v>18782.948230080161</v>
      </c>
      <c r="OF85" s="420">
        <v>20657.804372365637</v>
      </c>
      <c r="OG85" s="420">
        <v>22722.224310684378</v>
      </c>
      <c r="OH85" s="420">
        <v>24995.230319849677</v>
      </c>
      <c r="OI85" s="420">
        <v>27497.621031948074</v>
      </c>
      <c r="OJ85" s="420">
        <v>30252.074745352304</v>
      </c>
      <c r="OK85" s="420">
        <v>33283.228720150561</v>
      </c>
      <c r="OL85" s="420"/>
      <c r="OM85" s="420">
        <v>2257.5173358123416</v>
      </c>
      <c r="ON85" s="420">
        <v>2471.9756254284343</v>
      </c>
      <c r="OO85" s="420">
        <v>2707.5302112687659</v>
      </c>
      <c r="OP85" s="420">
        <v>2966.3033431366484</v>
      </c>
      <c r="OQ85" s="420">
        <v>3250.6337306934997</v>
      </c>
      <c r="OR85" s="420">
        <v>3563.0988169770621</v>
      </c>
      <c r="OS85" s="420">
        <v>3906.539357062838</v>
      </c>
      <c r="OT85" s="420">
        <v>4284.0865413377187</v>
      </c>
      <c r="OU85" s="420">
        <v>4699.1919277934167</v>
      </c>
      <c r="OV85" s="420">
        <v>5155.6604752883741</v>
      </c>
      <c r="OW85" s="420">
        <v>5657.6870001406523</v>
      </c>
      <c r="OX85" s="420">
        <v>6209.8964120010032</v>
      </c>
      <c r="OY85" s="420">
        <v>6817.3881220477479</v>
      </c>
      <c r="OZ85" s="420">
        <v>7485.7850575069124</v>
      </c>
      <c r="PA85" s="420">
        <v>8221.2877617388331</v>
      </c>
      <c r="PB85" s="420">
        <v>9030.7341090921364</v>
      </c>
      <c r="PC85" s="420">
        <v>9921.6652188985991</v>
      </c>
      <c r="PD85" s="420">
        <v>10899.342919903034</v>
      </c>
      <c r="PE85" s="420">
        <v>11973.005822495314</v>
      </c>
      <c r="PF85" s="420">
        <v>13153.509382864251</v>
      </c>
      <c r="PG85" s="420">
        <v>14451.123845185581</v>
      </c>
      <c r="PH85" s="420">
        <v>15876.905661346585</v>
      </c>
      <c r="PI85" s="420">
        <v>17442.664366307101</v>
      </c>
      <c r="PJ85" s="420">
        <v>19160.87733564579</v>
      </c>
      <c r="PK85" s="420">
        <v>21044.526177664968</v>
      </c>
      <c r="PL85" s="420">
        <v>23106.816830865846</v>
      </c>
      <c r="PM85" s="420">
        <v>25360.728683464185</v>
      </c>
      <c r="PN85" s="420">
        <v>27818.314012163104</v>
      </c>
      <c r="PO85" s="420">
        <v>30489.634612301386</v>
      </c>
      <c r="PP85" s="420">
        <v>33381.173163166211</v>
      </c>
      <c r="PQ85" s="420"/>
      <c r="PR85" s="420">
        <v>66.652958067033808</v>
      </c>
      <c r="PS85" s="420">
        <v>72.941599535597049</v>
      </c>
      <c r="PT85" s="420">
        <v>79.848855670472886</v>
      </c>
      <c r="PU85" s="420">
        <v>87.43695800462595</v>
      </c>
      <c r="PV85" s="420">
        <v>95.774485405238551</v>
      </c>
      <c r="PW85" s="420">
        <v>104.9370172085022</v>
      </c>
      <c r="PX85" s="420">
        <v>115.0078539489958</v>
      </c>
      <c r="PY85" s="420">
        <v>126.07881270568708</v>
      </c>
      <c r="PZ85" s="420">
        <v>138.25110481788423</v>
      </c>
      <c r="QA85" s="420">
        <v>151.63630453205849</v>
      </c>
      <c r="QB85" s="420">
        <v>166.35741803229314</v>
      </c>
      <c r="QC85" s="420">
        <v>182.5500632919956</v>
      </c>
      <c r="QD85" s="420">
        <v>200.36377227217616</v>
      </c>
      <c r="QE85" s="420">
        <v>219.96342819274454</v>
      </c>
      <c r="QF85" s="420">
        <v>241.53085192979464</v>
      </c>
      <c r="QG85" s="420">
        <v>265.26655305683124</v>
      </c>
      <c r="QH85" s="420">
        <v>291.39166266575165</v>
      </c>
      <c r="QI85" s="420">
        <v>320.15006689020817</v>
      </c>
      <c r="QJ85" s="420">
        <v>351.81076202726609</v>
      </c>
      <c r="QK85" s="420">
        <v>386.67045433264298</v>
      </c>
      <c r="QL85" s="420">
        <v>425.05642997170156</v>
      </c>
      <c r="QM85" s="420">
        <v>467.32972326659939</v>
      </c>
      <c r="QN85" s="420">
        <v>513.88861431585497</v>
      </c>
      <c r="QO85" s="420">
        <v>565.17249030501512</v>
      </c>
      <c r="QP85" s="420">
        <v>621.66610840818805</v>
      </c>
      <c r="QQ85" s="420">
        <v>683.90430213537491</v>
      </c>
      <c r="QR85" s="420">
        <v>752.47717734876824</v>
      </c>
      <c r="QS85" s="420">
        <v>828.03584899579755</v>
      </c>
      <c r="QT85" s="420">
        <v>911.29877493529864</v>
      </c>
      <c r="QU85" s="420">
        <v>1003.0587491184742</v>
      </c>
      <c r="QV85" s="424"/>
      <c r="QW85" s="420">
        <v>14.692869058112674</v>
      </c>
      <c r="QX85" s="420">
        <v>14.692869058112674</v>
      </c>
      <c r="QY85" s="420">
        <v>14.692869058112674</v>
      </c>
      <c r="QZ85" s="420">
        <v>14.692869058112674</v>
      </c>
      <c r="RA85" s="420">
        <v>14.692869058112674</v>
      </c>
      <c r="RB85" s="420">
        <v>14.692869058112674</v>
      </c>
      <c r="RC85" s="420">
        <v>14.692869058112674</v>
      </c>
      <c r="RD85" s="420">
        <v>14.692869058112674</v>
      </c>
      <c r="RE85" s="420">
        <v>14.692869058112674</v>
      </c>
      <c r="RF85" s="420">
        <v>14.692869058112674</v>
      </c>
      <c r="RG85" s="420">
        <v>14.692869058112674</v>
      </c>
      <c r="RH85" s="420">
        <v>14.692869058112674</v>
      </c>
      <c r="RI85" s="420">
        <v>14.692869058112674</v>
      </c>
      <c r="RJ85" s="420">
        <v>14.692869058112674</v>
      </c>
      <c r="RK85" s="420">
        <v>14.692869058112674</v>
      </c>
      <c r="RL85" s="420">
        <v>14.692869058112674</v>
      </c>
      <c r="RM85" s="420">
        <v>14.692869058112674</v>
      </c>
      <c r="RN85" s="420">
        <v>17.586443375268967</v>
      </c>
      <c r="RO85" s="420">
        <v>23.311872746698956</v>
      </c>
      <c r="RP85" s="420">
        <v>31.171133106186968</v>
      </c>
      <c r="RQ85" s="420">
        <v>42.008088295304923</v>
      </c>
      <c r="RR85" s="420">
        <v>57.011987087230509</v>
      </c>
      <c r="RS85" s="420">
        <v>77.861798543275356</v>
      </c>
      <c r="RT85" s="420">
        <v>106.93165281622744</v>
      </c>
      <c r="RU85" s="420">
        <v>147.58346977855248</v>
      </c>
      <c r="RV85" s="420">
        <v>204.58404884081392</v>
      </c>
      <c r="RW85" s="420">
        <v>284.69990173605657</v>
      </c>
      <c r="RX85" s="420">
        <v>397.54601394952084</v>
      </c>
      <c r="RY85" s="420">
        <v>556.79749551650741</v>
      </c>
      <c r="RZ85" s="420">
        <v>781.91998932362276</v>
      </c>
      <c r="SA85" s="420"/>
      <c r="SB85" s="420">
        <v>51.96008900892113</v>
      </c>
      <c r="SC85" s="420">
        <v>58.248730477484372</v>
      </c>
      <c r="SD85" s="420">
        <v>65.155986612360209</v>
      </c>
      <c r="SE85" s="420">
        <v>72.744088946513273</v>
      </c>
      <c r="SF85" s="420">
        <v>81.081616347125873</v>
      </c>
      <c r="SG85" s="420">
        <v>90.24414815038952</v>
      </c>
      <c r="SH85" s="420">
        <v>100.31498489088312</v>
      </c>
      <c r="SI85" s="420">
        <v>111.38594364757441</v>
      </c>
      <c r="SJ85" s="420">
        <v>123.55823575977155</v>
      </c>
      <c r="SK85" s="420">
        <v>136.94343547394581</v>
      </c>
      <c r="SL85" s="420">
        <v>151.66454897418046</v>
      </c>
      <c r="SM85" s="420">
        <v>167.85719423388292</v>
      </c>
      <c r="SN85" s="420">
        <v>185.67090321406349</v>
      </c>
      <c r="SO85" s="420">
        <v>205.27055913463187</v>
      </c>
      <c r="SP85" s="420">
        <v>226.83798287168196</v>
      </c>
      <c r="SQ85" s="420">
        <v>250.57368399871856</v>
      </c>
      <c r="SR85" s="420">
        <v>276.698793607639</v>
      </c>
      <c r="SS85" s="420">
        <v>302.5636235149392</v>
      </c>
      <c r="ST85" s="420">
        <v>328.49888928056714</v>
      </c>
      <c r="SU85" s="420">
        <v>355.499321226456</v>
      </c>
      <c r="SV85" s="420">
        <v>383.04834167639666</v>
      </c>
      <c r="SW85" s="420">
        <v>410.31773617936886</v>
      </c>
      <c r="SX85" s="420">
        <v>436.0268157725796</v>
      </c>
      <c r="SY85" s="420">
        <v>458.24083748878769</v>
      </c>
      <c r="SZ85" s="420">
        <v>474.08263862963554</v>
      </c>
      <c r="TA85" s="420">
        <v>479.32025329456098</v>
      </c>
      <c r="TB85" s="420">
        <v>467.77727561271166</v>
      </c>
      <c r="TC85" s="420">
        <v>430.48983504627671</v>
      </c>
      <c r="TD85" s="420">
        <v>354.50127941879123</v>
      </c>
      <c r="TE85" s="420">
        <v>221.13875979485147</v>
      </c>
      <c r="TF85" s="420"/>
      <c r="TG85" s="420">
        <v>3.9218841716229398</v>
      </c>
      <c r="TH85" s="420">
        <v>4.2919101112333866</v>
      </c>
      <c r="TI85" s="420">
        <v>4.6983355616608176</v>
      </c>
      <c r="TJ85" s="420">
        <v>5.1448222488239042</v>
      </c>
      <c r="TK85" s="420">
        <v>5.635405378083524</v>
      </c>
      <c r="TL85" s="420">
        <v>6.1745320649302062</v>
      </c>
      <c r="TM85" s="420">
        <v>6.7671037429616376</v>
      </c>
      <c r="TN85" s="420">
        <v>7.4185229623290851</v>
      </c>
      <c r="TO85" s="420">
        <v>8.1347450348616412</v>
      </c>
      <c r="TP85" s="420">
        <v>8.9223350295958177</v>
      </c>
      <c r="TQ85" s="420">
        <v>9.7885306749139147</v>
      </c>
      <c r="TR85" s="420">
        <v>10.741311781445813</v>
      </c>
      <c r="TS85" s="420">
        <v>11.789476863886799</v>
      </c>
      <c r="TT85" s="420">
        <v>12.942727710560767</v>
      </c>
      <c r="TU85" s="420">
        <v>14.211762727610637</v>
      </c>
      <c r="TV85" s="420">
        <v>15.608379970897539</v>
      </c>
      <c r="TW85" s="420">
        <v>17.145590873886956</v>
      </c>
      <c r="TX85" s="420">
        <v>18.837745784935258</v>
      </c>
      <c r="TY85" s="420">
        <v>20.700672543500524</v>
      </c>
      <c r="TZ85" s="420">
        <v>22.751829453034983</v>
      </c>
      <c r="UA85" s="420">
        <v>25.010474149939835</v>
      </c>
      <c r="UB85" s="420">
        <v>27.497850024374305</v>
      </c>
      <c r="UC85" s="420">
        <v>30.237392021456436</v>
      </c>
      <c r="UD85" s="420">
        <v>33.254953842179837</v>
      </c>
      <c r="UE85" s="420">
        <v>36.579058774082768</v>
      </c>
      <c r="UF85" s="420">
        <v>40.241176614427843</v>
      </c>
      <c r="UG85" s="420">
        <v>44.276029405681491</v>
      </c>
      <c r="UH85" s="420">
        <v>48.721928986962112</v>
      </c>
      <c r="UI85" s="420">
        <v>53.621149678663805</v>
      </c>
      <c r="UJ85" s="420">
        <v>59.020339763755047</v>
      </c>
      <c r="UK85" s="420"/>
      <c r="UL85" s="420">
        <v>2.0677318317326265</v>
      </c>
      <c r="UM85" s="420">
        <v>2.0677318317326265</v>
      </c>
      <c r="UN85" s="420">
        <v>2.0677318317326265</v>
      </c>
      <c r="UO85" s="420">
        <v>2.0677318317326265</v>
      </c>
      <c r="UP85" s="420">
        <v>2.0677318317326265</v>
      </c>
      <c r="UQ85" s="420">
        <v>2.0677318317326265</v>
      </c>
      <c r="UR85" s="420">
        <v>2.0677318317326265</v>
      </c>
      <c r="US85" s="420">
        <v>2.0677318317326265</v>
      </c>
      <c r="UT85" s="420">
        <v>2.0677318317326265</v>
      </c>
      <c r="UU85" s="420">
        <v>2.0677318317326265</v>
      </c>
      <c r="UV85" s="420">
        <v>2.0677318317326265</v>
      </c>
      <c r="UW85" s="420">
        <v>2.0677318317326265</v>
      </c>
      <c r="UX85" s="420">
        <v>2.0677318317326265</v>
      </c>
      <c r="UY85" s="420">
        <v>2.0677318317326265</v>
      </c>
      <c r="UZ85" s="420">
        <v>2.0677318317326265</v>
      </c>
      <c r="VA85" s="420">
        <v>2.0677318317326265</v>
      </c>
      <c r="VB85" s="420">
        <v>2.0677318317326265</v>
      </c>
      <c r="VC85" s="420">
        <v>2.4749454058415221</v>
      </c>
      <c r="VD85" s="420">
        <v>3.2806867838405323</v>
      </c>
      <c r="VE85" s="420">
        <v>4.3867228313213236</v>
      </c>
      <c r="VF85" s="420">
        <v>5.9118107576461503</v>
      </c>
      <c r="VG85" s="420">
        <v>8.0233138963084603</v>
      </c>
      <c r="VH85" s="420">
        <v>10.957514062577776</v>
      </c>
      <c r="VI85" s="420">
        <v>15.048523298845536</v>
      </c>
      <c r="VJ85" s="420">
        <v>20.769465588490164</v>
      </c>
      <c r="VK85" s="420">
        <v>28.79117403005235</v>
      </c>
      <c r="VL85" s="420">
        <v>40.065901831865403</v>
      </c>
      <c r="VM85" s="420">
        <v>55.946768760453153</v>
      </c>
      <c r="VN85" s="420">
        <v>78.358277117619295</v>
      </c>
      <c r="VO85" s="420">
        <v>110.03983261524904</v>
      </c>
      <c r="VP85" s="420"/>
      <c r="VQ85" s="420">
        <v>1.8541523398903133</v>
      </c>
      <c r="VR85" s="420">
        <v>2.2241782795007601</v>
      </c>
      <c r="VS85" s="420">
        <v>2.630603729928191</v>
      </c>
      <c r="VT85" s="420">
        <v>3.0770904170912776</v>
      </c>
      <c r="VU85" s="420">
        <v>3.5676735463508975</v>
      </c>
      <c r="VV85" s="420">
        <v>4.1068002331975801</v>
      </c>
      <c r="VW85" s="420">
        <v>4.6993719112290115</v>
      </c>
      <c r="VX85" s="420">
        <v>5.3507911305964591</v>
      </c>
      <c r="VY85" s="420">
        <v>6.0670132031290152</v>
      </c>
      <c r="VZ85" s="420">
        <v>6.8546031978631916</v>
      </c>
      <c r="WA85" s="420">
        <v>7.7207988431812886</v>
      </c>
      <c r="WB85" s="420">
        <v>8.6735799497131865</v>
      </c>
      <c r="WC85" s="420">
        <v>9.721745032154173</v>
      </c>
      <c r="WD85" s="420">
        <v>10.874995878828141</v>
      </c>
      <c r="WE85" s="420">
        <v>12.144030895878011</v>
      </c>
      <c r="WF85" s="420">
        <v>13.540648139164913</v>
      </c>
      <c r="WG85" s="420">
        <v>15.07785904215433</v>
      </c>
      <c r="WH85" s="420">
        <v>16.362800379093734</v>
      </c>
      <c r="WI85" s="420">
        <v>17.419985759659991</v>
      </c>
      <c r="WJ85" s="420">
        <v>18.365106621713657</v>
      </c>
      <c r="WK85" s="420">
        <v>19.098663392293684</v>
      </c>
      <c r="WL85" s="420">
        <v>19.474536128065843</v>
      </c>
      <c r="WM85" s="420">
        <v>19.279877958878661</v>
      </c>
      <c r="WN85" s="420">
        <v>18.206430543334299</v>
      </c>
      <c r="WO85" s="420">
        <v>15.809593185592604</v>
      </c>
      <c r="WP85" s="420">
        <v>11.450002584375493</v>
      </c>
      <c r="WQ85" s="420">
        <v>4.2101275738160879</v>
      </c>
      <c r="WR85" s="420">
        <v>-7.2248397734910412</v>
      </c>
      <c r="WS85" s="420">
        <v>-24.73712743895549</v>
      </c>
      <c r="WT85" s="420">
        <v>-51.019492851493993</v>
      </c>
      <c r="WU85" s="420"/>
      <c r="WV85" s="420">
        <v>2866.6030966630742</v>
      </c>
      <c r="WW85" s="420">
        <v>3137.0642979417494</v>
      </c>
      <c r="WX85" s="420">
        <v>3434.1308108152916</v>
      </c>
      <c r="WY85" s="420">
        <v>3760.4790822153859</v>
      </c>
      <c r="WZ85" s="420">
        <v>4119.0585445263023</v>
      </c>
      <c r="XA85" s="420">
        <v>4513.1197055342554</v>
      </c>
      <c r="XB85" s="420">
        <v>4946.2451454772672</v>
      </c>
      <c r="XC85" s="420">
        <v>5422.3837231986454</v>
      </c>
      <c r="XD85" s="420">
        <v>5945.888324858176</v>
      </c>
      <c r="XE85" s="420">
        <v>6521.5575233882109</v>
      </c>
      <c r="XF85" s="420">
        <v>7154.681555237793</v>
      </c>
      <c r="XG85" s="420">
        <v>7851.093063305394</v>
      </c>
      <c r="XH85" s="420">
        <v>8617.2231017394515</v>
      </c>
      <c r="XI85" s="420">
        <v>9460.1629499443479</v>
      </c>
      <c r="XJ85" s="420">
        <v>10387.732340180466</v>
      </c>
      <c r="XK85" s="420">
        <v>11408.554766152954</v>
      </c>
      <c r="XL85" s="420">
        <v>12532.140609564052</v>
      </c>
      <c r="XM85" s="420">
        <v>13768.978898451498</v>
      </c>
      <c r="XN85" s="420">
        <v>15130.638596001891</v>
      </c>
      <c r="XO85" s="420">
        <v>16629.880412258775</v>
      </c>
      <c r="XP85" s="420">
        <v>18280.780234659644</v>
      </c>
      <c r="XQ85" s="420">
        <v>20098.865387661077</v>
      </c>
      <c r="XR85" s="420">
        <v>22101.265057976772</v>
      </c>
      <c r="XS85" s="420">
        <v>24306.876361402527</v>
      </c>
      <c r="XT85" s="420">
        <v>26736.547681216805</v>
      </c>
      <c r="XU85" s="420">
        <v>29413.281078249816</v>
      </c>
      <c r="XV85" s="420">
        <v>32362.455760581375</v>
      </c>
      <c r="XW85" s="420">
        <v>35612.074808325473</v>
      </c>
      <c r="XX85" s="420">
        <v>39193.037578130206</v>
      </c>
      <c r="XY85" s="420">
        <v>43139.440465135922</v>
      </c>
      <c r="XZ85" s="420"/>
      <c r="YA85" s="420">
        <v>1.6828962621312358</v>
      </c>
      <c r="YB85" s="420">
        <v>1.6828962621312358</v>
      </c>
      <c r="YC85" s="420">
        <v>1.6828962621312358</v>
      </c>
      <c r="YD85" s="420">
        <v>1.6828962621312358</v>
      </c>
      <c r="YE85" s="420">
        <v>1.6828962621312358</v>
      </c>
      <c r="YF85" s="420">
        <v>1.6828962621312358</v>
      </c>
      <c r="YG85" s="420">
        <v>1.6828962621312358</v>
      </c>
      <c r="YH85" s="420">
        <v>1.6828962621312358</v>
      </c>
      <c r="YI85" s="420">
        <v>1.6828962621312358</v>
      </c>
      <c r="YJ85" s="420">
        <v>1.6828962621312358</v>
      </c>
      <c r="YK85" s="420">
        <v>1.6828962621312358</v>
      </c>
      <c r="YL85" s="420">
        <v>1.6828962621312358</v>
      </c>
      <c r="YM85" s="420">
        <v>1.6828962621312358</v>
      </c>
      <c r="YN85" s="420">
        <v>1.6828962621312358</v>
      </c>
      <c r="YO85" s="420">
        <v>1.6828962621312358</v>
      </c>
      <c r="YP85" s="420">
        <v>1.6828962621312358</v>
      </c>
      <c r="YQ85" s="420">
        <v>1.6828962621312358</v>
      </c>
      <c r="YR85" s="420">
        <v>2.0143213489050487</v>
      </c>
      <c r="YS85" s="420">
        <v>2.6701023029288504</v>
      </c>
      <c r="YT85" s="420">
        <v>3.5702886334396804</v>
      </c>
      <c r="YU85" s="420">
        <v>4.8115350713217682</v>
      </c>
      <c r="YV85" s="420">
        <v>6.5300561507963826</v>
      </c>
      <c r="YW85" s="420">
        <v>8.9181581359661877</v>
      </c>
      <c r="YX85" s="420">
        <v>12.247769861433701</v>
      </c>
      <c r="YY85" s="420">
        <v>16.903959918267145</v>
      </c>
      <c r="YZ85" s="420">
        <v>23.432709413263161</v>
      </c>
      <c r="ZA85" s="420">
        <v>32.609043105586863</v>
      </c>
      <c r="ZB85" s="420">
        <v>45.534245099082</v>
      </c>
      <c r="ZC85" s="420">
        <v>63.774639266344039</v>
      </c>
      <c r="ZD85" s="420">
        <v>89.559787275981421</v>
      </c>
      <c r="ZE85" s="420"/>
      <c r="ZF85" s="420">
        <v>2864.920200400943</v>
      </c>
      <c r="ZG85" s="420">
        <v>3135.3814016796182</v>
      </c>
      <c r="ZH85" s="420">
        <v>3432.4479145531604</v>
      </c>
      <c r="ZI85" s="420">
        <v>3758.7961859532547</v>
      </c>
      <c r="ZJ85" s="420">
        <v>4117.3756482641711</v>
      </c>
      <c r="ZK85" s="420">
        <v>4511.4368092721243</v>
      </c>
      <c r="ZL85" s="420">
        <v>4944.562249215136</v>
      </c>
      <c r="ZM85" s="420">
        <v>5420.7008269365142</v>
      </c>
      <c r="ZN85" s="420">
        <v>5944.2054285960448</v>
      </c>
      <c r="ZO85" s="420">
        <v>6519.8746271260798</v>
      </c>
      <c r="ZP85" s="420">
        <v>7152.9986589756618</v>
      </c>
      <c r="ZQ85" s="420">
        <v>7849.4101670432628</v>
      </c>
      <c r="ZR85" s="420">
        <v>8615.5402054773203</v>
      </c>
      <c r="ZS85" s="420">
        <v>9458.4800536822167</v>
      </c>
      <c r="ZT85" s="420">
        <v>10386.049443918335</v>
      </c>
      <c r="ZU85" s="420">
        <v>11406.871869890823</v>
      </c>
      <c r="ZV85" s="420">
        <v>12530.457713301921</v>
      </c>
      <c r="ZW85" s="420">
        <v>13766.964577102593</v>
      </c>
      <c r="ZX85" s="420">
        <v>15127.968493698962</v>
      </c>
      <c r="ZY85" s="420">
        <v>16626.310123625335</v>
      </c>
      <c r="ZZ85" s="420">
        <v>18275.96869958832</v>
      </c>
      <c r="AAA85" s="420">
        <v>20092.33533151028</v>
      </c>
      <c r="AAB85" s="420">
        <v>22092.346899840806</v>
      </c>
      <c r="AAC85" s="420">
        <v>24294.628591541092</v>
      </c>
      <c r="AAD85" s="420">
        <v>26719.643721298537</v>
      </c>
      <c r="AAE85" s="420">
        <v>29389.848368836552</v>
      </c>
      <c r="AAF85" s="420">
        <v>32329.84671747579</v>
      </c>
      <c r="AAG85" s="420">
        <v>35566.540563226394</v>
      </c>
      <c r="AAH85" s="420">
        <v>39129.26293886386</v>
      </c>
      <c r="AAI85" s="420">
        <v>43049.880677859939</v>
      </c>
      <c r="AAJ85" s="420"/>
      <c r="AAK85" s="420">
        <v>5176.2517775620963</v>
      </c>
      <c r="AAL85" s="420">
        <v>5667.8299358650384</v>
      </c>
      <c r="AAM85" s="420">
        <v>6207.7647161642144</v>
      </c>
      <c r="AAN85" s="420">
        <v>6800.9207084535083</v>
      </c>
      <c r="AAO85" s="420">
        <v>7452.6586688511488</v>
      </c>
      <c r="AAP85" s="420">
        <v>8168.8865746327738</v>
      </c>
      <c r="AAQ85" s="420">
        <v>8956.1159630800867</v>
      </c>
      <c r="AAR85" s="420">
        <v>9821.524103052403</v>
      </c>
      <c r="AAS85" s="420">
        <v>10773.022605352362</v>
      </c>
      <c r="AAT85" s="420">
        <v>11819.333141086263</v>
      </c>
      <c r="AAU85" s="420">
        <v>12970.071006933675</v>
      </c>
      <c r="AAV85" s="420">
        <v>14235.837353227862</v>
      </c>
      <c r="AAW85" s="420">
        <v>15628.320975771287</v>
      </c>
      <c r="AAX85" s="420">
        <v>17160.410666202588</v>
      </c>
      <c r="AAY85" s="420">
        <v>18846.319219424728</v>
      </c>
      <c r="AAZ85" s="420">
        <v>20701.720311120844</v>
      </c>
      <c r="ABA85" s="420">
        <v>22743.899584850311</v>
      </c>
      <c r="ABB85" s="420">
        <v>24985.233920899664</v>
      </c>
      <c r="ABC85" s="420">
        <v>27446.8931912345</v>
      </c>
      <c r="ABD85" s="420">
        <v>30153.683934337758</v>
      </c>
      <c r="ABE85" s="420">
        <v>33129.23954984259</v>
      </c>
      <c r="ABF85" s="420">
        <v>36399.033265164297</v>
      </c>
      <c r="ABG85" s="420">
        <v>39990.317959879365</v>
      </c>
      <c r="ABH85" s="420">
        <v>43931.953195219001</v>
      </c>
      <c r="ABI85" s="420">
        <v>48254.062130778737</v>
      </c>
      <c r="ABJ85" s="420">
        <v>52987.435455581333</v>
      </c>
      <c r="ABK85" s="420">
        <v>58162.562804126501</v>
      </c>
      <c r="ABL85" s="420">
        <v>63808.119570662282</v>
      </c>
      <c r="ABM85" s="420">
        <v>69948.661703145073</v>
      </c>
      <c r="ABN85" s="420">
        <v>76601.173107969502</v>
      </c>
      <c r="ABQ85" s="344"/>
      <c r="ABR85" s="344"/>
      <c r="ABS85" s="344"/>
      <c r="ABT85" s="344"/>
      <c r="ABU85" s="344"/>
      <c r="ABV85" s="344"/>
      <c r="ABW85" s="344"/>
      <c r="ABX85" s="344"/>
      <c r="ABY85" s="344"/>
      <c r="ABZ85" s="344"/>
      <c r="ACA85" s="344"/>
    </row>
    <row r="86" spans="4:755" hidden="1" outlineLevel="1" x14ac:dyDescent="0.25">
      <c r="D86" s="431" t="b">
        <v>1</v>
      </c>
      <c r="E86" s="416"/>
      <c r="F86" s="417">
        <v>516</v>
      </c>
      <c r="G86" s="417">
        <v>22005264</v>
      </c>
      <c r="H86" s="417" t="s">
        <v>1756</v>
      </c>
      <c r="I86" s="417" t="s">
        <v>1800</v>
      </c>
      <c r="J86" s="417">
        <v>11</v>
      </c>
      <c r="K86" s="417" t="s">
        <v>1801</v>
      </c>
      <c r="L86" s="417" t="s">
        <v>300</v>
      </c>
      <c r="M86" s="417" t="s">
        <v>253</v>
      </c>
      <c r="N86" s="417" t="s">
        <v>301</v>
      </c>
      <c r="O86" s="417" t="s">
        <v>1802</v>
      </c>
      <c r="P86" s="417" t="s">
        <v>1803</v>
      </c>
      <c r="Q86" s="417" t="s">
        <v>302</v>
      </c>
      <c r="R86" s="417" t="s">
        <v>298</v>
      </c>
      <c r="S86" s="418"/>
      <c r="T86" s="417">
        <v>0.57433674535164059</v>
      </c>
      <c r="U86" s="417">
        <v>2190</v>
      </c>
      <c r="V86" s="418"/>
      <c r="W86" s="419">
        <v>9.9</v>
      </c>
      <c r="X86" s="417">
        <v>8.8018665792934641E-3</v>
      </c>
      <c r="Y86" s="417">
        <v>6.3307850367012759E-3</v>
      </c>
      <c r="Z86" s="417">
        <v>2.4710815425921882E-3</v>
      </c>
      <c r="AA86" s="420">
        <v>51.892197956299761</v>
      </c>
      <c r="AB86" s="420">
        <v>2025.8512117444084</v>
      </c>
      <c r="AC86" s="420">
        <v>2077.7434097007081</v>
      </c>
      <c r="AD86" s="420">
        <v>60.926455166027509</v>
      </c>
      <c r="AE86" s="420">
        <v>3.5849346687423278</v>
      </c>
      <c r="AF86" s="420">
        <v>2620.3182891296201</v>
      </c>
      <c r="AG86" s="418"/>
      <c r="AH86" s="419">
        <v>13.794599771382265</v>
      </c>
      <c r="AI86" s="417">
        <v>2.1906452910007958E-2</v>
      </c>
      <c r="AJ86" s="417">
        <v>1.5756322030163254E-2</v>
      </c>
      <c r="AK86" s="417">
        <v>6.1501308798447042E-3</v>
      </c>
      <c r="AL86" s="420">
        <v>129.15146812163357</v>
      </c>
      <c r="AM86" s="420">
        <v>5042.0230496522408</v>
      </c>
      <c r="AN86" s="420">
        <v>5171.174517773874</v>
      </c>
      <c r="AO86" s="420">
        <v>151.63630453205849</v>
      </c>
      <c r="AP86" s="420">
        <v>8.9223350295958177</v>
      </c>
      <c r="AQ86" s="420">
        <v>6521.5575233882109</v>
      </c>
      <c r="AR86" s="418"/>
      <c r="AS86" s="417">
        <v>5.1679359468684138E-3</v>
      </c>
      <c r="AT86" s="421">
        <v>4.0659390574111693E-6</v>
      </c>
      <c r="AU86" s="417">
        <v>5.1638700078110028E-3</v>
      </c>
      <c r="AV86" s="420">
        <v>28.425883974257854</v>
      </c>
      <c r="AW86" s="420">
        <v>1.3011004983715742</v>
      </c>
      <c r="AX86" s="420">
        <v>29.726984472629429</v>
      </c>
      <c r="AY86" s="420">
        <v>14.692869058112674</v>
      </c>
      <c r="AZ86" s="420">
        <v>2.0677318317326265</v>
      </c>
      <c r="BA86" s="420">
        <v>1.6828962621312358</v>
      </c>
      <c r="BB86" s="418"/>
      <c r="BC86" s="420">
        <v>4762.5730886650981</v>
      </c>
      <c r="BD86" s="420">
        <v>11853.29068072374</v>
      </c>
      <c r="BE86" s="420">
        <v>48.170481624605969</v>
      </c>
      <c r="BF86" s="420">
        <v>11805.120199099134</v>
      </c>
      <c r="BG86" s="420"/>
      <c r="BH86" s="422">
        <v>3.3174243752227668E-2</v>
      </c>
      <c r="BI86" s="420"/>
      <c r="BJ86" s="423">
        <v>10.233933382094852</v>
      </c>
      <c r="BK86" s="423">
        <v>10.57913055243994</v>
      </c>
      <c r="BL86" s="423">
        <v>10.935971445874209</v>
      </c>
      <c r="BM86" s="423">
        <v>11.304848812683653</v>
      </c>
      <c r="BN86" s="423">
        <v>11.686168650874608</v>
      </c>
      <c r="BO86" s="423">
        <v>12.080350653027882</v>
      </c>
      <c r="BP86" s="423">
        <v>12.487828668225594</v>
      </c>
      <c r="BQ86" s="423">
        <v>12.909051179559093</v>
      </c>
      <c r="BR86" s="423">
        <v>13.344481797743509</v>
      </c>
      <c r="BS86" s="423">
        <v>13.794599771382265</v>
      </c>
      <c r="BT86" s="423">
        <v>14.25990051444313</v>
      </c>
      <c r="BU86" s="423">
        <v>14.740896151526377</v>
      </c>
      <c r="BV86" s="423">
        <v>15.238116081525186</v>
      </c>
      <c r="BW86" s="423">
        <v>15.752107560298688</v>
      </c>
      <c r="BX86" s="423">
        <v>16.283436302998933</v>
      </c>
      <c r="BY86" s="423">
        <v>16.832687106714747</v>
      </c>
      <c r="BZ86" s="423">
        <v>17.400464494117745</v>
      </c>
      <c r="CA86" s="423">
        <v>17.987393378818972</v>
      </c>
      <c r="CB86" s="423">
        <v>18.594119753168425</v>
      </c>
      <c r="CC86" s="423">
        <v>19.22131139925451</v>
      </c>
      <c r="CD86" s="423">
        <v>19.869658623885961</v>
      </c>
      <c r="CE86" s="423">
        <v>20.539875018365198</v>
      </c>
      <c r="CF86" s="423">
        <v>21.232698243889264</v>
      </c>
      <c r="CG86" s="423">
        <v>21.948890843442939</v>
      </c>
      <c r="CH86" s="423">
        <v>22.689241081077451</v>
      </c>
      <c r="CI86" s="423">
        <v>23.45456380949863</v>
      </c>
      <c r="CJ86" s="423">
        <v>24.245701366919381</v>
      </c>
      <c r="CK86" s="423">
        <v>25.063524504163539</v>
      </c>
      <c r="CL86" s="423">
        <v>25.908933343041575</v>
      </c>
      <c r="CM86" s="423">
        <v>26.782858367052885</v>
      </c>
      <c r="CN86" s="420"/>
      <c r="CO86" s="417">
        <v>9.6291576856485112E-3</v>
      </c>
      <c r="CP86" s="417">
        <v>1.0537659304862524E-2</v>
      </c>
      <c r="CQ86" s="417">
        <v>1.1535530373555246E-2</v>
      </c>
      <c r="CR86" s="417">
        <v>1.2631761299074154E-2</v>
      </c>
      <c r="CS86" s="417">
        <v>1.3836259469555547E-2</v>
      </c>
      <c r="CT86" s="417">
        <v>1.5159943610395354E-2</v>
      </c>
      <c r="CU86" s="417">
        <v>1.6614847905912264E-2</v>
      </c>
      <c r="CV86" s="417">
        <v>1.8214236900655448E-2</v>
      </c>
      <c r="CW86" s="417">
        <v>1.9972732300458148E-2</v>
      </c>
      <c r="CX86" s="417">
        <v>2.1906452910007958E-2</v>
      </c>
      <c r="CY86" s="417">
        <v>2.4033169072545338E-2</v>
      </c>
      <c r="CZ86" s="417">
        <v>2.6372473119586015E-2</v>
      </c>
      <c r="DA86" s="417">
        <v>2.8945967495693101E-2</v>
      </c>
      <c r="DB86" s="417">
        <v>3.1777472396852871E-2</v>
      </c>
      <c r="DC86" s="417">
        <v>3.4893254952645718E-2</v>
      </c>
      <c r="DD86" s="417">
        <v>3.8322282194044391E-2</v>
      </c>
      <c r="DE86" s="417">
        <v>4.2096500282402138E-2</v>
      </c>
      <c r="DF86" s="417">
        <v>4.6251142733325389E-2</v>
      </c>
      <c r="DG86" s="417">
        <v>5.0825070654204239E-2</v>
      </c>
      <c r="DH86" s="417">
        <v>5.586114832901775E-2</v>
      </c>
      <c r="DI86" s="417">
        <v>6.1406657831750103E-2</v>
      </c>
      <c r="DJ86" s="417">
        <v>6.7513756733780128E-2</v>
      </c>
      <c r="DK86" s="417">
        <v>7.4239983394738349E-2</v>
      </c>
      <c r="DL86" s="417">
        <v>8.1648814794752431E-2</v>
      </c>
      <c r="DM86" s="417">
        <v>8.981028238335019E-2</v>
      </c>
      <c r="DN86" s="417">
        <v>9.8801651991677217E-2</v>
      </c>
      <c r="DO86" s="417">
        <v>0.10870817448575759</v>
      </c>
      <c r="DP86" s="417">
        <v>0.11962391453551899</v>
      </c>
      <c r="DQ86" s="417">
        <v>0.13165266564411321</v>
      </c>
      <c r="DR86" s="417">
        <v>0.1449089604322939</v>
      </c>
      <c r="DS86" s="424"/>
      <c r="DT86" s="425">
        <v>6.9258181594970374E-3</v>
      </c>
      <c r="DU86" s="425">
        <v>7.5792623357890838E-3</v>
      </c>
      <c r="DV86" s="425">
        <v>8.2969859201363662E-3</v>
      </c>
      <c r="DW86" s="425">
        <v>9.0854553064334456E-3</v>
      </c>
      <c r="DX86" s="425">
        <v>9.9517964314348607E-3</v>
      </c>
      <c r="DY86" s="425">
        <v>1.0903862641102442E-2</v>
      </c>
      <c r="DZ86" s="425">
        <v>1.1950309580614009E-2</v>
      </c>
      <c r="EA86" s="425">
        <v>1.3100677837684026E-2</v>
      </c>
      <c r="EB86" s="425">
        <v>1.436548414483356E-2</v>
      </c>
      <c r="EC86" s="425">
        <v>1.5756322030163254E-2</v>
      </c>
      <c r="ED86" s="425">
        <v>1.7285972898852451E-2</v>
      </c>
      <c r="EE86" s="425">
        <v>1.8968528629944723E-2</v>
      </c>
      <c r="EF86" s="425">
        <v>2.0819526885998866E-2</v>
      </c>
      <c r="EG86" s="425">
        <v>2.2856100457993207E-2</v>
      </c>
      <c r="EH86" s="425">
        <v>2.5097142105708261E-2</v>
      </c>
      <c r="EI86" s="425">
        <v>2.7563486506037727E-2</v>
      </c>
      <c r="EJ86" s="425">
        <v>3.0278111089785956E-2</v>
      </c>
      <c r="EK86" s="425">
        <v>3.3266357733177036E-2</v>
      </c>
      <c r="EL86" s="425">
        <v>3.6556177475340727E-2</v>
      </c>
      <c r="EM86" s="425">
        <v>4.017840065949773E-2</v>
      </c>
      <c r="EN86" s="425">
        <v>4.4167035145661566E-2</v>
      </c>
      <c r="EO86" s="425">
        <v>4.8559595518887604E-2</v>
      </c>
      <c r="EP86" s="425">
        <v>5.3397466522162158E-2</v>
      </c>
      <c r="EQ86" s="425">
        <v>5.8726304279938933E-2</v>
      </c>
      <c r="ER86" s="425">
        <v>6.4596479250435268E-2</v>
      </c>
      <c r="ES86" s="425">
        <v>7.1063565255778532E-2</v>
      </c>
      <c r="ET86" s="425">
        <v>7.8188879392987645E-2</v>
      </c>
      <c r="EU86" s="425">
        <v>8.6040078130096523E-2</v>
      </c>
      <c r="EV86" s="425">
        <v>9.4691815445411179E-2</v>
      </c>
      <c r="EW86" s="425">
        <v>0.10422646947942521</v>
      </c>
      <c r="EX86" s="420"/>
      <c r="EY86" s="420">
        <v>5210.2093171995721</v>
      </c>
      <c r="EZ86" s="420">
        <v>5701.7874755025141</v>
      </c>
      <c r="FA86" s="420">
        <v>6241.7222558016902</v>
      </c>
      <c r="FB86" s="420">
        <v>6834.878248090984</v>
      </c>
      <c r="FC86" s="420">
        <v>7486.6162084886246</v>
      </c>
      <c r="FD86" s="420">
        <v>8202.8441142702486</v>
      </c>
      <c r="FE86" s="420">
        <v>8990.0735027175615</v>
      </c>
      <c r="FF86" s="420">
        <v>9855.4816426898797</v>
      </c>
      <c r="FG86" s="420">
        <v>10806.980144989839</v>
      </c>
      <c r="FH86" s="420">
        <v>11853.29068072374</v>
      </c>
      <c r="FI86" s="420">
        <v>13004.028546571149</v>
      </c>
      <c r="FJ86" s="420">
        <v>14269.794892865339</v>
      </c>
      <c r="FK86" s="420">
        <v>15662.278515408761</v>
      </c>
      <c r="FL86" s="420">
        <v>17194.368205840063</v>
      </c>
      <c r="FM86" s="420">
        <v>18880.276759062202</v>
      </c>
      <c r="FN86" s="420">
        <v>20735.677850758319</v>
      </c>
      <c r="FO86" s="420">
        <v>22777.857124487789</v>
      </c>
      <c r="FP86" s="420">
        <v>25025.878967529825</v>
      </c>
      <c r="FQ86" s="420">
        <v>27500.770608891249</v>
      </c>
      <c r="FR86" s="420">
        <v>30225.725343256043</v>
      </c>
      <c r="FS86" s="420">
        <v>33226.326872797727</v>
      </c>
      <c r="FT86" s="420">
        <v>36530.796966567257</v>
      </c>
      <c r="FU86" s="420">
        <v>40170.268866664221</v>
      </c>
      <c r="FV86" s="420">
        <v>44179.089123855279</v>
      </c>
      <c r="FW86" s="420">
        <v>48595.150825234523</v>
      </c>
      <c r="FX86" s="420">
        <v>53460.261485693649</v>
      </c>
      <c r="FY86" s="420">
        <v>58820.549216429674</v>
      </c>
      <c r="FZ86" s="420">
        <v>64726.91116085602</v>
      </c>
      <c r="GA86" s="420">
        <v>71235.508604813338</v>
      </c>
      <c r="GB86" s="420">
        <v>78408.313628025513</v>
      </c>
      <c r="GC86" s="420"/>
      <c r="GD86" s="420">
        <v>33.969839103125707</v>
      </c>
      <c r="GE86" s="420">
        <v>33.969839103125707</v>
      </c>
      <c r="GF86" s="420">
        <v>33.969839103125707</v>
      </c>
      <c r="GG86" s="420">
        <v>33.969839103125707</v>
      </c>
      <c r="GH86" s="420">
        <v>33.969839103125707</v>
      </c>
      <c r="GI86" s="420">
        <v>33.969839103125707</v>
      </c>
      <c r="GJ86" s="420">
        <v>33.969839103125707</v>
      </c>
      <c r="GK86" s="420">
        <v>33.969839103125707</v>
      </c>
      <c r="GL86" s="420">
        <v>33.969839103125707</v>
      </c>
      <c r="GM86" s="420">
        <v>33.969839103125707</v>
      </c>
      <c r="GN86" s="420">
        <v>33.969839103125707</v>
      </c>
      <c r="GO86" s="420">
        <v>33.969839103125707</v>
      </c>
      <c r="GP86" s="420">
        <v>33.969839103125707</v>
      </c>
      <c r="GQ86" s="420">
        <v>33.969839103125707</v>
      </c>
      <c r="GR86" s="420">
        <v>33.969839103125707</v>
      </c>
      <c r="GS86" s="420">
        <v>33.969839103125707</v>
      </c>
      <c r="GT86" s="420">
        <v>33.969839103125707</v>
      </c>
      <c r="GU86" s="420">
        <v>40.659768319670576</v>
      </c>
      <c r="GV86" s="420">
        <v>53.896932128491038</v>
      </c>
      <c r="GW86" s="420">
        <v>72.067502411629135</v>
      </c>
      <c r="GX86" s="420">
        <v>97.122488111570249</v>
      </c>
      <c r="GY86" s="420">
        <v>131.8114263894129</v>
      </c>
      <c r="GZ86" s="420">
        <v>180.01608524065892</v>
      </c>
      <c r="HA86" s="420">
        <v>247.22544159562122</v>
      </c>
      <c r="HB86" s="420">
        <v>341.21223723084222</v>
      </c>
      <c r="HC86" s="420">
        <v>472.99728832410631</v>
      </c>
      <c r="HD86" s="420">
        <v>658.22473584963836</v>
      </c>
      <c r="HE86" s="420">
        <v>919.12437771965529</v>
      </c>
      <c r="HF86" s="420">
        <v>1287.3129993134705</v>
      </c>
      <c r="HG86" s="420">
        <v>1807.7950687360944</v>
      </c>
      <c r="HH86" s="420"/>
      <c r="HI86" s="420">
        <v>56.76956725879019</v>
      </c>
      <c r="HJ86" s="420">
        <v>62.125720461427882</v>
      </c>
      <c r="HK86" s="420">
        <v>68.008759310628861</v>
      </c>
      <c r="HL86" s="420">
        <v>74.471687563446253</v>
      </c>
      <c r="HM86" s="420">
        <v>81.572915119844694</v>
      </c>
      <c r="HN86" s="420">
        <v>89.376814309780798</v>
      </c>
      <c r="HO86" s="420">
        <v>97.954333751855174</v>
      </c>
      <c r="HP86" s="420">
        <v>107.3836757643312</v>
      </c>
      <c r="HQ86" s="420">
        <v>117.75104393217828</v>
      </c>
      <c r="HR86" s="420">
        <v>129.15146812163357</v>
      </c>
      <c r="HS86" s="420">
        <v>141.68971499336823</v>
      </c>
      <c r="HT86" s="420">
        <v>155.48129290419269</v>
      </c>
      <c r="HU86" s="420">
        <v>170.65356101361147</v>
      </c>
      <c r="HV86" s="420">
        <v>187.34695343458708</v>
      </c>
      <c r="HW86" s="420">
        <v>205.71633039769102</v>
      </c>
      <c r="HX86" s="420">
        <v>225.93246964556494</v>
      </c>
      <c r="HY86" s="420">
        <v>248.18371265259407</v>
      </c>
      <c r="HZ86" s="420">
        <v>272.67778178653703</v>
      </c>
      <c r="IA86" s="420">
        <v>299.64378620956074</v>
      </c>
      <c r="IB86" s="420">
        <v>329.33443617232138</v>
      </c>
      <c r="IC86" s="420">
        <v>362.02848740473945</v>
      </c>
      <c r="ID86" s="420">
        <v>398.03343957117892</v>
      </c>
      <c r="IE86" s="420">
        <v>437.68851525825016</v>
      </c>
      <c r="IF86" s="420">
        <v>481.36794872510484</v>
      </c>
      <c r="IG86" s="420">
        <v>529.48461669616552</v>
      </c>
      <c r="IH86" s="420">
        <v>582.49404684490298</v>
      </c>
      <c r="II86" s="420">
        <v>640.89884333781004</v>
      </c>
      <c r="IJ86" s="420">
        <v>705.25357291690761</v>
      </c>
      <c r="IK86" s="420">
        <v>776.17015953759892</v>
      </c>
      <c r="IL86" s="420">
        <v>854.32384059130038</v>
      </c>
      <c r="IM86" s="420"/>
      <c r="IN86" s="420">
        <v>14.212941987128927</v>
      </c>
      <c r="IO86" s="420">
        <v>14.212941987128927</v>
      </c>
      <c r="IP86" s="420">
        <v>14.212941987128927</v>
      </c>
      <c r="IQ86" s="420">
        <v>14.212941987128927</v>
      </c>
      <c r="IR86" s="420">
        <v>14.212941987128927</v>
      </c>
      <c r="IS86" s="420">
        <v>14.212941987128927</v>
      </c>
      <c r="IT86" s="420">
        <v>14.212941987128927</v>
      </c>
      <c r="IU86" s="420">
        <v>14.212941987128927</v>
      </c>
      <c r="IV86" s="420">
        <v>14.212941987128927</v>
      </c>
      <c r="IW86" s="420">
        <v>14.212941987128927</v>
      </c>
      <c r="IX86" s="420">
        <v>14.212941987128927</v>
      </c>
      <c r="IY86" s="420">
        <v>14.212941987128927</v>
      </c>
      <c r="IZ86" s="420">
        <v>14.212941987128927</v>
      </c>
      <c r="JA86" s="420">
        <v>14.212941987128927</v>
      </c>
      <c r="JB86" s="420">
        <v>14.212941987128927</v>
      </c>
      <c r="JC86" s="420">
        <v>14.212941987128927</v>
      </c>
      <c r="JD86" s="420">
        <v>14.212941987128927</v>
      </c>
      <c r="JE86" s="420">
        <v>17.012000751113533</v>
      </c>
      <c r="JF86" s="420">
        <v>22.550415010825947</v>
      </c>
      <c r="JG86" s="420">
        <v>30.152960919956481</v>
      </c>
      <c r="JH86" s="420">
        <v>40.635938397728552</v>
      </c>
      <c r="JI86" s="420">
        <v>55.14975066046334</v>
      </c>
      <c r="JJ86" s="420">
        <v>75.318525015919704</v>
      </c>
      <c r="JK86" s="420">
        <v>103.43884315947719</v>
      </c>
      <c r="JL86" s="420">
        <v>142.76281139683698</v>
      </c>
      <c r="JM86" s="420">
        <v>197.90152666343465</v>
      </c>
      <c r="JN86" s="420">
        <v>275.40047972330115</v>
      </c>
      <c r="JO86" s="420">
        <v>384.56059270187745</v>
      </c>
      <c r="JP86" s="420">
        <v>538.61029258851443</v>
      </c>
      <c r="JQ86" s="420">
        <v>756.37939757564641</v>
      </c>
      <c r="JR86" s="420"/>
      <c r="JS86" s="420">
        <v>42.556625271661261</v>
      </c>
      <c r="JT86" s="420">
        <v>47.912778474298953</v>
      </c>
      <c r="JU86" s="420">
        <v>53.795817323499932</v>
      </c>
      <c r="JV86" s="420">
        <v>60.258745576317324</v>
      </c>
      <c r="JW86" s="420">
        <v>67.359973132715766</v>
      </c>
      <c r="JX86" s="420">
        <v>75.163872322651869</v>
      </c>
      <c r="JY86" s="420">
        <v>83.741391764726245</v>
      </c>
      <c r="JZ86" s="420">
        <v>93.170733777202273</v>
      </c>
      <c r="KA86" s="420">
        <v>103.53810194504935</v>
      </c>
      <c r="KB86" s="420">
        <v>114.93852613450464</v>
      </c>
      <c r="KC86" s="420">
        <v>127.4767730062393</v>
      </c>
      <c r="KD86" s="420">
        <v>141.26835091706377</v>
      </c>
      <c r="KE86" s="420">
        <v>156.44061902648255</v>
      </c>
      <c r="KF86" s="420">
        <v>173.13401144745816</v>
      </c>
      <c r="KG86" s="420">
        <v>191.50338841056211</v>
      </c>
      <c r="KH86" s="420">
        <v>211.71952765843602</v>
      </c>
      <c r="KI86" s="420">
        <v>233.97077066546515</v>
      </c>
      <c r="KJ86" s="420">
        <v>255.66578103542349</v>
      </c>
      <c r="KK86" s="420">
        <v>277.09337119873481</v>
      </c>
      <c r="KL86" s="420">
        <v>299.18147525236492</v>
      </c>
      <c r="KM86" s="420">
        <v>321.39254900701087</v>
      </c>
      <c r="KN86" s="420">
        <v>342.88368891071559</v>
      </c>
      <c r="KO86" s="420">
        <v>362.36999024233046</v>
      </c>
      <c r="KP86" s="420">
        <v>377.92910556562765</v>
      </c>
      <c r="KQ86" s="420">
        <v>386.72180529932854</v>
      </c>
      <c r="KR86" s="420">
        <v>384.59252018146833</v>
      </c>
      <c r="KS86" s="420">
        <v>365.49836361450889</v>
      </c>
      <c r="KT86" s="420">
        <v>320.69298021503016</v>
      </c>
      <c r="KU86" s="420">
        <v>237.55986694908449</v>
      </c>
      <c r="KV86" s="420">
        <v>97.944443015653974</v>
      </c>
      <c r="KW86" s="420"/>
      <c r="KX86" s="420">
        <v>2216.2618110390517</v>
      </c>
      <c r="KY86" s="420">
        <v>2425.3639474525066</v>
      </c>
      <c r="KZ86" s="420">
        <v>2655.0354944436372</v>
      </c>
      <c r="LA86" s="420">
        <v>2907.3456980587025</v>
      </c>
      <c r="LB86" s="420">
        <v>3184.5748580591553</v>
      </c>
      <c r="LC86" s="420">
        <v>3489.2360451527816</v>
      </c>
      <c r="LD86" s="420">
        <v>3824.099065796483</v>
      </c>
      <c r="LE86" s="420">
        <v>4192.2169080588883</v>
      </c>
      <c r="LF86" s="420">
        <v>4596.9549263467388</v>
      </c>
      <c r="LG86" s="420">
        <v>5042.0230496522408</v>
      </c>
      <c r="LH86" s="420">
        <v>5531.5113276327847</v>
      </c>
      <c r="LI86" s="420">
        <v>6069.9291615823113</v>
      </c>
      <c r="LJ86" s="420">
        <v>6662.2486035196371</v>
      </c>
      <c r="LK86" s="420">
        <v>7313.9521465578264</v>
      </c>
      <c r="LL86" s="420">
        <v>8031.0854738266435</v>
      </c>
      <c r="LM86" s="420">
        <v>8820.315681932072</v>
      </c>
      <c r="LN86" s="420">
        <v>9688.9955487315056</v>
      </c>
      <c r="LO86" s="420">
        <v>10645.234474616651</v>
      </c>
      <c r="LP86" s="420">
        <v>11697.976792109033</v>
      </c>
      <c r="LQ86" s="420">
        <v>12857.088211039274</v>
      </c>
      <c r="LR86" s="420">
        <v>14133.451246611701</v>
      </c>
      <c r="LS86" s="420">
        <v>15539.070566044033</v>
      </c>
      <c r="LT86" s="420">
        <v>17087.189287091889</v>
      </c>
      <c r="LU86" s="420">
        <v>18792.41736958046</v>
      </c>
      <c r="LV86" s="420">
        <v>20670.873360139285</v>
      </c>
      <c r="LW86" s="420">
        <v>22740.34088184913</v>
      </c>
      <c r="LX86" s="420">
        <v>25020.441405756046</v>
      </c>
      <c r="LY86" s="420">
        <v>27532.825001630888</v>
      </c>
      <c r="LZ86" s="420">
        <v>30301.380942531578</v>
      </c>
      <c r="MA86" s="420">
        <v>33352.470233416068</v>
      </c>
      <c r="MB86" s="420"/>
      <c r="MC86" s="426">
        <v>1.3011004983715742</v>
      </c>
      <c r="MD86" s="426">
        <v>1.3011004983715742</v>
      </c>
      <c r="ME86" s="426">
        <v>1.3011004983715742</v>
      </c>
      <c r="MF86" s="426">
        <v>1.3011004983715742</v>
      </c>
      <c r="MG86" s="426">
        <v>1.3011004983715742</v>
      </c>
      <c r="MH86" s="426">
        <v>1.3011004983715742</v>
      </c>
      <c r="MI86" s="426">
        <v>1.3011004983715742</v>
      </c>
      <c r="MJ86" s="426">
        <v>1.3011004983715742</v>
      </c>
      <c r="MK86" s="426">
        <v>1.3011004983715742</v>
      </c>
      <c r="ML86" s="426">
        <v>1.3011004983715742</v>
      </c>
      <c r="MM86" s="426">
        <v>1.3011004983715742</v>
      </c>
      <c r="MN86" s="426">
        <v>1.3011004983715742</v>
      </c>
      <c r="MO86" s="426">
        <v>1.3011004983715742</v>
      </c>
      <c r="MP86" s="426">
        <v>1.3011004983715742</v>
      </c>
      <c r="MQ86" s="426">
        <v>1.3011004983715742</v>
      </c>
      <c r="MR86" s="426">
        <v>1.3011004983715742</v>
      </c>
      <c r="MS86" s="426">
        <v>1.3011004983715742</v>
      </c>
      <c r="MT86" s="426">
        <v>1.5573357490388688</v>
      </c>
      <c r="MU86" s="426">
        <v>2.0643408124540121</v>
      </c>
      <c r="MV86" s="426">
        <v>2.7603034273876617</v>
      </c>
      <c r="MW86" s="426">
        <v>3.719950433130661</v>
      </c>
      <c r="MX86" s="426">
        <v>5.0485936081620348</v>
      </c>
      <c r="MY86" s="426">
        <v>6.8949110271166889</v>
      </c>
      <c r="MZ86" s="426">
        <v>9.4691395002985903</v>
      </c>
      <c r="NA86" s="426">
        <v>13.068987773647677</v>
      </c>
      <c r="NB86" s="426">
        <v>18.1165711647504</v>
      </c>
      <c r="NC86" s="426">
        <v>25.211085906369799</v>
      </c>
      <c r="ND86" s="426">
        <v>35.203969682813984</v>
      </c>
      <c r="NE86" s="426">
        <v>49.30619717927501</v>
      </c>
      <c r="NF86" s="426">
        <v>69.241513265506697</v>
      </c>
      <c r="NG86" s="420"/>
      <c r="NH86" s="420">
        <v>2214.9607105406803</v>
      </c>
      <c r="NI86" s="420">
        <v>2424.0628469541352</v>
      </c>
      <c r="NJ86" s="420">
        <v>2653.7343939452658</v>
      </c>
      <c r="NK86" s="420">
        <v>2906.0445975603311</v>
      </c>
      <c r="NL86" s="420">
        <v>3183.2737575607839</v>
      </c>
      <c r="NM86" s="420">
        <v>3487.9349446544102</v>
      </c>
      <c r="NN86" s="420">
        <v>3822.7979652981116</v>
      </c>
      <c r="NO86" s="420">
        <v>4190.9158075605164</v>
      </c>
      <c r="NP86" s="420">
        <v>4595.653825848367</v>
      </c>
      <c r="NQ86" s="420">
        <v>5040.721949153869</v>
      </c>
      <c r="NR86" s="420">
        <v>5530.2102271344129</v>
      </c>
      <c r="NS86" s="420">
        <v>6068.6280610839394</v>
      </c>
      <c r="NT86" s="420">
        <v>6660.9475030212652</v>
      </c>
      <c r="NU86" s="420">
        <v>7312.6510460594545</v>
      </c>
      <c r="NV86" s="420">
        <v>8029.7843733282716</v>
      </c>
      <c r="NW86" s="420">
        <v>8819.0145814337011</v>
      </c>
      <c r="NX86" s="420">
        <v>9687.6944482331346</v>
      </c>
      <c r="NY86" s="420">
        <v>10643.677138867612</v>
      </c>
      <c r="NZ86" s="420">
        <v>11695.912451296579</v>
      </c>
      <c r="OA86" s="420">
        <v>12854.327907611887</v>
      </c>
      <c r="OB86" s="420">
        <v>14129.73129617857</v>
      </c>
      <c r="OC86" s="420">
        <v>15534.02197243587</v>
      </c>
      <c r="OD86" s="420">
        <v>17080.294376064772</v>
      </c>
      <c r="OE86" s="420">
        <v>18782.948230080161</v>
      </c>
      <c r="OF86" s="420">
        <v>20657.804372365637</v>
      </c>
      <c r="OG86" s="420">
        <v>22722.224310684378</v>
      </c>
      <c r="OH86" s="420">
        <v>24995.230319849677</v>
      </c>
      <c r="OI86" s="420">
        <v>27497.621031948074</v>
      </c>
      <c r="OJ86" s="420">
        <v>30252.074745352304</v>
      </c>
      <c r="OK86" s="420">
        <v>33283.228720150561</v>
      </c>
      <c r="OL86" s="420"/>
      <c r="OM86" s="420">
        <v>2257.5173358123416</v>
      </c>
      <c r="ON86" s="420">
        <v>2471.9756254284343</v>
      </c>
      <c r="OO86" s="420">
        <v>2707.5302112687659</v>
      </c>
      <c r="OP86" s="420">
        <v>2966.3033431366484</v>
      </c>
      <c r="OQ86" s="420">
        <v>3250.6337306934997</v>
      </c>
      <c r="OR86" s="420">
        <v>3563.0988169770621</v>
      </c>
      <c r="OS86" s="420">
        <v>3906.539357062838</v>
      </c>
      <c r="OT86" s="420">
        <v>4284.0865413377187</v>
      </c>
      <c r="OU86" s="420">
        <v>4699.1919277934167</v>
      </c>
      <c r="OV86" s="420">
        <v>5155.6604752883741</v>
      </c>
      <c r="OW86" s="420">
        <v>5657.6870001406523</v>
      </c>
      <c r="OX86" s="420">
        <v>6209.8964120010032</v>
      </c>
      <c r="OY86" s="420">
        <v>6817.3881220477479</v>
      </c>
      <c r="OZ86" s="420">
        <v>7485.7850575069124</v>
      </c>
      <c r="PA86" s="420">
        <v>8221.2877617388331</v>
      </c>
      <c r="PB86" s="420">
        <v>9030.7341090921364</v>
      </c>
      <c r="PC86" s="420">
        <v>9921.6652188985991</v>
      </c>
      <c r="PD86" s="420">
        <v>10899.342919903034</v>
      </c>
      <c r="PE86" s="420">
        <v>11973.005822495314</v>
      </c>
      <c r="PF86" s="420">
        <v>13153.509382864251</v>
      </c>
      <c r="PG86" s="420">
        <v>14451.123845185581</v>
      </c>
      <c r="PH86" s="420">
        <v>15876.905661346585</v>
      </c>
      <c r="PI86" s="420">
        <v>17442.664366307101</v>
      </c>
      <c r="PJ86" s="420">
        <v>19160.87733564579</v>
      </c>
      <c r="PK86" s="420">
        <v>21044.526177664968</v>
      </c>
      <c r="PL86" s="420">
        <v>23106.816830865846</v>
      </c>
      <c r="PM86" s="420">
        <v>25360.728683464185</v>
      </c>
      <c r="PN86" s="420">
        <v>27818.314012163104</v>
      </c>
      <c r="PO86" s="420">
        <v>30489.634612301386</v>
      </c>
      <c r="PP86" s="420">
        <v>33381.173163166211</v>
      </c>
      <c r="PQ86" s="420"/>
      <c r="PR86" s="420">
        <v>66.652958067033808</v>
      </c>
      <c r="PS86" s="420">
        <v>72.941599535597049</v>
      </c>
      <c r="PT86" s="420">
        <v>79.848855670472886</v>
      </c>
      <c r="PU86" s="420">
        <v>87.43695800462595</v>
      </c>
      <c r="PV86" s="420">
        <v>95.774485405238551</v>
      </c>
      <c r="PW86" s="420">
        <v>104.9370172085022</v>
      </c>
      <c r="PX86" s="420">
        <v>115.0078539489958</v>
      </c>
      <c r="PY86" s="420">
        <v>126.07881270568708</v>
      </c>
      <c r="PZ86" s="420">
        <v>138.25110481788423</v>
      </c>
      <c r="QA86" s="420">
        <v>151.63630453205849</v>
      </c>
      <c r="QB86" s="420">
        <v>166.35741803229314</v>
      </c>
      <c r="QC86" s="420">
        <v>182.5500632919956</v>
      </c>
      <c r="QD86" s="420">
        <v>200.36377227217616</v>
      </c>
      <c r="QE86" s="420">
        <v>219.96342819274454</v>
      </c>
      <c r="QF86" s="420">
        <v>241.53085192979464</v>
      </c>
      <c r="QG86" s="420">
        <v>265.26655305683124</v>
      </c>
      <c r="QH86" s="420">
        <v>291.39166266575165</v>
      </c>
      <c r="QI86" s="420">
        <v>320.15006689020817</v>
      </c>
      <c r="QJ86" s="420">
        <v>351.81076202726609</v>
      </c>
      <c r="QK86" s="420">
        <v>386.67045433264298</v>
      </c>
      <c r="QL86" s="420">
        <v>425.05642997170156</v>
      </c>
      <c r="QM86" s="420">
        <v>467.32972326659939</v>
      </c>
      <c r="QN86" s="420">
        <v>513.88861431585497</v>
      </c>
      <c r="QO86" s="420">
        <v>565.17249030501512</v>
      </c>
      <c r="QP86" s="420">
        <v>621.66610840818805</v>
      </c>
      <c r="QQ86" s="420">
        <v>683.90430213537491</v>
      </c>
      <c r="QR86" s="420">
        <v>752.47717734876824</v>
      </c>
      <c r="QS86" s="420">
        <v>828.03584899579755</v>
      </c>
      <c r="QT86" s="420">
        <v>911.29877493529864</v>
      </c>
      <c r="QU86" s="420">
        <v>1003.0587491184742</v>
      </c>
      <c r="QV86" s="424"/>
      <c r="QW86" s="420">
        <v>14.692869058112674</v>
      </c>
      <c r="QX86" s="420">
        <v>14.692869058112674</v>
      </c>
      <c r="QY86" s="420">
        <v>14.692869058112674</v>
      </c>
      <c r="QZ86" s="420">
        <v>14.692869058112674</v>
      </c>
      <c r="RA86" s="420">
        <v>14.692869058112674</v>
      </c>
      <c r="RB86" s="420">
        <v>14.692869058112674</v>
      </c>
      <c r="RC86" s="420">
        <v>14.692869058112674</v>
      </c>
      <c r="RD86" s="420">
        <v>14.692869058112674</v>
      </c>
      <c r="RE86" s="420">
        <v>14.692869058112674</v>
      </c>
      <c r="RF86" s="420">
        <v>14.692869058112674</v>
      </c>
      <c r="RG86" s="420">
        <v>14.692869058112674</v>
      </c>
      <c r="RH86" s="420">
        <v>14.692869058112674</v>
      </c>
      <c r="RI86" s="420">
        <v>14.692869058112674</v>
      </c>
      <c r="RJ86" s="420">
        <v>14.692869058112674</v>
      </c>
      <c r="RK86" s="420">
        <v>14.692869058112674</v>
      </c>
      <c r="RL86" s="420">
        <v>14.692869058112674</v>
      </c>
      <c r="RM86" s="420">
        <v>14.692869058112674</v>
      </c>
      <c r="RN86" s="420">
        <v>17.586443375268967</v>
      </c>
      <c r="RO86" s="420">
        <v>23.311872746698956</v>
      </c>
      <c r="RP86" s="420">
        <v>31.171133106186968</v>
      </c>
      <c r="RQ86" s="420">
        <v>42.008088295304923</v>
      </c>
      <c r="RR86" s="420">
        <v>57.011987087230509</v>
      </c>
      <c r="RS86" s="420">
        <v>77.861798543275356</v>
      </c>
      <c r="RT86" s="420">
        <v>106.93165281622744</v>
      </c>
      <c r="RU86" s="420">
        <v>147.58346977855248</v>
      </c>
      <c r="RV86" s="420">
        <v>204.58404884081392</v>
      </c>
      <c r="RW86" s="420">
        <v>284.69990173605657</v>
      </c>
      <c r="RX86" s="420">
        <v>397.54601394952084</v>
      </c>
      <c r="RY86" s="420">
        <v>556.79749551650741</v>
      </c>
      <c r="RZ86" s="420">
        <v>781.91998932362276</v>
      </c>
      <c r="SA86" s="420"/>
      <c r="SB86" s="420">
        <v>51.96008900892113</v>
      </c>
      <c r="SC86" s="420">
        <v>58.248730477484372</v>
      </c>
      <c r="SD86" s="420">
        <v>65.155986612360209</v>
      </c>
      <c r="SE86" s="420">
        <v>72.744088946513273</v>
      </c>
      <c r="SF86" s="420">
        <v>81.081616347125873</v>
      </c>
      <c r="SG86" s="420">
        <v>90.24414815038952</v>
      </c>
      <c r="SH86" s="420">
        <v>100.31498489088312</v>
      </c>
      <c r="SI86" s="420">
        <v>111.38594364757441</v>
      </c>
      <c r="SJ86" s="420">
        <v>123.55823575977155</v>
      </c>
      <c r="SK86" s="420">
        <v>136.94343547394581</v>
      </c>
      <c r="SL86" s="420">
        <v>151.66454897418046</v>
      </c>
      <c r="SM86" s="420">
        <v>167.85719423388292</v>
      </c>
      <c r="SN86" s="420">
        <v>185.67090321406349</v>
      </c>
      <c r="SO86" s="420">
        <v>205.27055913463187</v>
      </c>
      <c r="SP86" s="420">
        <v>226.83798287168196</v>
      </c>
      <c r="SQ86" s="420">
        <v>250.57368399871856</v>
      </c>
      <c r="SR86" s="420">
        <v>276.698793607639</v>
      </c>
      <c r="SS86" s="420">
        <v>302.5636235149392</v>
      </c>
      <c r="ST86" s="420">
        <v>328.49888928056714</v>
      </c>
      <c r="SU86" s="420">
        <v>355.499321226456</v>
      </c>
      <c r="SV86" s="420">
        <v>383.04834167639666</v>
      </c>
      <c r="SW86" s="420">
        <v>410.31773617936886</v>
      </c>
      <c r="SX86" s="420">
        <v>436.0268157725796</v>
      </c>
      <c r="SY86" s="420">
        <v>458.24083748878769</v>
      </c>
      <c r="SZ86" s="420">
        <v>474.08263862963554</v>
      </c>
      <c r="TA86" s="420">
        <v>479.32025329456098</v>
      </c>
      <c r="TB86" s="420">
        <v>467.77727561271166</v>
      </c>
      <c r="TC86" s="420">
        <v>430.48983504627671</v>
      </c>
      <c r="TD86" s="420">
        <v>354.50127941879123</v>
      </c>
      <c r="TE86" s="420">
        <v>221.13875979485147</v>
      </c>
      <c r="TF86" s="420"/>
      <c r="TG86" s="420">
        <v>3.9218841716229398</v>
      </c>
      <c r="TH86" s="420">
        <v>4.2919101112333866</v>
      </c>
      <c r="TI86" s="420">
        <v>4.6983355616608176</v>
      </c>
      <c r="TJ86" s="420">
        <v>5.1448222488239042</v>
      </c>
      <c r="TK86" s="420">
        <v>5.635405378083524</v>
      </c>
      <c r="TL86" s="420">
        <v>6.1745320649302062</v>
      </c>
      <c r="TM86" s="420">
        <v>6.7671037429616376</v>
      </c>
      <c r="TN86" s="420">
        <v>7.4185229623290851</v>
      </c>
      <c r="TO86" s="420">
        <v>8.1347450348616412</v>
      </c>
      <c r="TP86" s="420">
        <v>8.9223350295958177</v>
      </c>
      <c r="TQ86" s="420">
        <v>9.7885306749139147</v>
      </c>
      <c r="TR86" s="420">
        <v>10.741311781445813</v>
      </c>
      <c r="TS86" s="420">
        <v>11.789476863886799</v>
      </c>
      <c r="TT86" s="420">
        <v>12.942727710560767</v>
      </c>
      <c r="TU86" s="420">
        <v>14.211762727610637</v>
      </c>
      <c r="TV86" s="420">
        <v>15.608379970897539</v>
      </c>
      <c r="TW86" s="420">
        <v>17.145590873886956</v>
      </c>
      <c r="TX86" s="420">
        <v>18.837745784935258</v>
      </c>
      <c r="TY86" s="420">
        <v>20.700672543500524</v>
      </c>
      <c r="TZ86" s="420">
        <v>22.751829453034983</v>
      </c>
      <c r="UA86" s="420">
        <v>25.010474149939835</v>
      </c>
      <c r="UB86" s="420">
        <v>27.497850024374305</v>
      </c>
      <c r="UC86" s="420">
        <v>30.237392021456436</v>
      </c>
      <c r="UD86" s="420">
        <v>33.254953842179837</v>
      </c>
      <c r="UE86" s="420">
        <v>36.579058774082768</v>
      </c>
      <c r="UF86" s="420">
        <v>40.241176614427843</v>
      </c>
      <c r="UG86" s="420">
        <v>44.276029405681491</v>
      </c>
      <c r="UH86" s="420">
        <v>48.721928986962112</v>
      </c>
      <c r="UI86" s="420">
        <v>53.621149678663805</v>
      </c>
      <c r="UJ86" s="420">
        <v>59.020339763755047</v>
      </c>
      <c r="UK86" s="420"/>
      <c r="UL86" s="420">
        <v>2.0677318317326265</v>
      </c>
      <c r="UM86" s="420">
        <v>2.0677318317326265</v>
      </c>
      <c r="UN86" s="420">
        <v>2.0677318317326265</v>
      </c>
      <c r="UO86" s="420">
        <v>2.0677318317326265</v>
      </c>
      <c r="UP86" s="420">
        <v>2.0677318317326265</v>
      </c>
      <c r="UQ86" s="420">
        <v>2.0677318317326265</v>
      </c>
      <c r="UR86" s="420">
        <v>2.0677318317326265</v>
      </c>
      <c r="US86" s="420">
        <v>2.0677318317326265</v>
      </c>
      <c r="UT86" s="420">
        <v>2.0677318317326265</v>
      </c>
      <c r="UU86" s="420">
        <v>2.0677318317326265</v>
      </c>
      <c r="UV86" s="420">
        <v>2.0677318317326265</v>
      </c>
      <c r="UW86" s="420">
        <v>2.0677318317326265</v>
      </c>
      <c r="UX86" s="420">
        <v>2.0677318317326265</v>
      </c>
      <c r="UY86" s="420">
        <v>2.0677318317326265</v>
      </c>
      <c r="UZ86" s="420">
        <v>2.0677318317326265</v>
      </c>
      <c r="VA86" s="420">
        <v>2.0677318317326265</v>
      </c>
      <c r="VB86" s="420">
        <v>2.0677318317326265</v>
      </c>
      <c r="VC86" s="420">
        <v>2.4749454058415221</v>
      </c>
      <c r="VD86" s="420">
        <v>3.2806867838405323</v>
      </c>
      <c r="VE86" s="420">
        <v>4.3867228313213236</v>
      </c>
      <c r="VF86" s="420">
        <v>5.9118107576461503</v>
      </c>
      <c r="VG86" s="420">
        <v>8.0233138963084603</v>
      </c>
      <c r="VH86" s="420">
        <v>10.957514062577776</v>
      </c>
      <c r="VI86" s="420">
        <v>15.048523298845536</v>
      </c>
      <c r="VJ86" s="420">
        <v>20.769465588490164</v>
      </c>
      <c r="VK86" s="420">
        <v>28.79117403005235</v>
      </c>
      <c r="VL86" s="420">
        <v>40.065901831865403</v>
      </c>
      <c r="VM86" s="420">
        <v>55.946768760453153</v>
      </c>
      <c r="VN86" s="420">
        <v>78.358277117619295</v>
      </c>
      <c r="VO86" s="420">
        <v>110.03983261524904</v>
      </c>
      <c r="VP86" s="420"/>
      <c r="VQ86" s="420">
        <v>1.8541523398903133</v>
      </c>
      <c r="VR86" s="420">
        <v>2.2241782795007601</v>
      </c>
      <c r="VS86" s="420">
        <v>2.630603729928191</v>
      </c>
      <c r="VT86" s="420">
        <v>3.0770904170912776</v>
      </c>
      <c r="VU86" s="420">
        <v>3.5676735463508975</v>
      </c>
      <c r="VV86" s="420">
        <v>4.1068002331975801</v>
      </c>
      <c r="VW86" s="420">
        <v>4.6993719112290115</v>
      </c>
      <c r="VX86" s="420">
        <v>5.3507911305964591</v>
      </c>
      <c r="VY86" s="420">
        <v>6.0670132031290152</v>
      </c>
      <c r="VZ86" s="420">
        <v>6.8546031978631916</v>
      </c>
      <c r="WA86" s="420">
        <v>7.7207988431812886</v>
      </c>
      <c r="WB86" s="420">
        <v>8.6735799497131865</v>
      </c>
      <c r="WC86" s="420">
        <v>9.721745032154173</v>
      </c>
      <c r="WD86" s="420">
        <v>10.874995878828141</v>
      </c>
      <c r="WE86" s="420">
        <v>12.144030895878011</v>
      </c>
      <c r="WF86" s="420">
        <v>13.540648139164913</v>
      </c>
      <c r="WG86" s="420">
        <v>15.07785904215433</v>
      </c>
      <c r="WH86" s="420">
        <v>16.362800379093734</v>
      </c>
      <c r="WI86" s="420">
        <v>17.419985759659991</v>
      </c>
      <c r="WJ86" s="420">
        <v>18.365106621713657</v>
      </c>
      <c r="WK86" s="420">
        <v>19.098663392293684</v>
      </c>
      <c r="WL86" s="420">
        <v>19.474536128065843</v>
      </c>
      <c r="WM86" s="420">
        <v>19.279877958878661</v>
      </c>
      <c r="WN86" s="420">
        <v>18.206430543334299</v>
      </c>
      <c r="WO86" s="420">
        <v>15.809593185592604</v>
      </c>
      <c r="WP86" s="420">
        <v>11.450002584375493</v>
      </c>
      <c r="WQ86" s="420">
        <v>4.2101275738160879</v>
      </c>
      <c r="WR86" s="420">
        <v>-7.2248397734910412</v>
      </c>
      <c r="WS86" s="420">
        <v>-24.73712743895549</v>
      </c>
      <c r="WT86" s="420">
        <v>-51.019492851493993</v>
      </c>
      <c r="WU86" s="420"/>
      <c r="WV86" s="420">
        <v>2866.6030966630742</v>
      </c>
      <c r="WW86" s="420">
        <v>3137.0642979417494</v>
      </c>
      <c r="WX86" s="420">
        <v>3434.1308108152916</v>
      </c>
      <c r="WY86" s="420">
        <v>3760.4790822153859</v>
      </c>
      <c r="WZ86" s="420">
        <v>4119.0585445263023</v>
      </c>
      <c r="XA86" s="420">
        <v>4513.1197055342554</v>
      </c>
      <c r="XB86" s="420">
        <v>4946.2451454772672</v>
      </c>
      <c r="XC86" s="420">
        <v>5422.3837231986454</v>
      </c>
      <c r="XD86" s="420">
        <v>5945.888324858176</v>
      </c>
      <c r="XE86" s="420">
        <v>6521.5575233882109</v>
      </c>
      <c r="XF86" s="420">
        <v>7154.681555237793</v>
      </c>
      <c r="XG86" s="420">
        <v>7851.093063305394</v>
      </c>
      <c r="XH86" s="420">
        <v>8617.2231017394515</v>
      </c>
      <c r="XI86" s="420">
        <v>9460.1629499443479</v>
      </c>
      <c r="XJ86" s="420">
        <v>10387.732340180466</v>
      </c>
      <c r="XK86" s="420">
        <v>11408.554766152954</v>
      </c>
      <c r="XL86" s="420">
        <v>12532.140609564052</v>
      </c>
      <c r="XM86" s="420">
        <v>13768.978898451498</v>
      </c>
      <c r="XN86" s="420">
        <v>15130.638596001891</v>
      </c>
      <c r="XO86" s="420">
        <v>16629.880412258775</v>
      </c>
      <c r="XP86" s="420">
        <v>18280.780234659644</v>
      </c>
      <c r="XQ86" s="420">
        <v>20098.865387661077</v>
      </c>
      <c r="XR86" s="420">
        <v>22101.265057976772</v>
      </c>
      <c r="XS86" s="420">
        <v>24306.876361402527</v>
      </c>
      <c r="XT86" s="420">
        <v>26736.547681216805</v>
      </c>
      <c r="XU86" s="420">
        <v>29413.281078249816</v>
      </c>
      <c r="XV86" s="420">
        <v>32362.455760581375</v>
      </c>
      <c r="XW86" s="420">
        <v>35612.074808325473</v>
      </c>
      <c r="XX86" s="420">
        <v>39193.037578130206</v>
      </c>
      <c r="XY86" s="420">
        <v>43139.440465135922</v>
      </c>
      <c r="XZ86" s="420"/>
      <c r="YA86" s="420">
        <v>1.6828962621312358</v>
      </c>
      <c r="YB86" s="420">
        <v>1.6828962621312358</v>
      </c>
      <c r="YC86" s="420">
        <v>1.6828962621312358</v>
      </c>
      <c r="YD86" s="420">
        <v>1.6828962621312358</v>
      </c>
      <c r="YE86" s="420">
        <v>1.6828962621312358</v>
      </c>
      <c r="YF86" s="420">
        <v>1.6828962621312358</v>
      </c>
      <c r="YG86" s="420">
        <v>1.6828962621312358</v>
      </c>
      <c r="YH86" s="420">
        <v>1.6828962621312358</v>
      </c>
      <c r="YI86" s="420">
        <v>1.6828962621312358</v>
      </c>
      <c r="YJ86" s="420">
        <v>1.6828962621312358</v>
      </c>
      <c r="YK86" s="420">
        <v>1.6828962621312358</v>
      </c>
      <c r="YL86" s="420">
        <v>1.6828962621312358</v>
      </c>
      <c r="YM86" s="420">
        <v>1.6828962621312358</v>
      </c>
      <c r="YN86" s="420">
        <v>1.6828962621312358</v>
      </c>
      <c r="YO86" s="420">
        <v>1.6828962621312358</v>
      </c>
      <c r="YP86" s="420">
        <v>1.6828962621312358</v>
      </c>
      <c r="YQ86" s="420">
        <v>1.6828962621312358</v>
      </c>
      <c r="YR86" s="420">
        <v>2.0143213489050487</v>
      </c>
      <c r="YS86" s="420">
        <v>2.6701023029288504</v>
      </c>
      <c r="YT86" s="420">
        <v>3.5702886334396804</v>
      </c>
      <c r="YU86" s="420">
        <v>4.8115350713217682</v>
      </c>
      <c r="YV86" s="420">
        <v>6.5300561507963826</v>
      </c>
      <c r="YW86" s="420">
        <v>8.9181581359661877</v>
      </c>
      <c r="YX86" s="420">
        <v>12.247769861433701</v>
      </c>
      <c r="YY86" s="420">
        <v>16.903959918267145</v>
      </c>
      <c r="YZ86" s="420">
        <v>23.432709413263161</v>
      </c>
      <c r="ZA86" s="420">
        <v>32.609043105586863</v>
      </c>
      <c r="ZB86" s="420">
        <v>45.534245099082</v>
      </c>
      <c r="ZC86" s="420">
        <v>63.774639266344039</v>
      </c>
      <c r="ZD86" s="420">
        <v>89.559787275981421</v>
      </c>
      <c r="ZE86" s="420"/>
      <c r="ZF86" s="420">
        <v>2864.920200400943</v>
      </c>
      <c r="ZG86" s="420">
        <v>3135.3814016796182</v>
      </c>
      <c r="ZH86" s="420">
        <v>3432.4479145531604</v>
      </c>
      <c r="ZI86" s="420">
        <v>3758.7961859532547</v>
      </c>
      <c r="ZJ86" s="420">
        <v>4117.3756482641711</v>
      </c>
      <c r="ZK86" s="420">
        <v>4511.4368092721243</v>
      </c>
      <c r="ZL86" s="420">
        <v>4944.562249215136</v>
      </c>
      <c r="ZM86" s="420">
        <v>5420.7008269365142</v>
      </c>
      <c r="ZN86" s="420">
        <v>5944.2054285960448</v>
      </c>
      <c r="ZO86" s="420">
        <v>6519.8746271260798</v>
      </c>
      <c r="ZP86" s="420">
        <v>7152.9986589756618</v>
      </c>
      <c r="ZQ86" s="420">
        <v>7849.4101670432628</v>
      </c>
      <c r="ZR86" s="420">
        <v>8615.5402054773203</v>
      </c>
      <c r="ZS86" s="420">
        <v>9458.4800536822167</v>
      </c>
      <c r="ZT86" s="420">
        <v>10386.049443918335</v>
      </c>
      <c r="ZU86" s="420">
        <v>11406.871869890823</v>
      </c>
      <c r="ZV86" s="420">
        <v>12530.457713301921</v>
      </c>
      <c r="ZW86" s="420">
        <v>13766.964577102593</v>
      </c>
      <c r="ZX86" s="420">
        <v>15127.968493698962</v>
      </c>
      <c r="ZY86" s="420">
        <v>16626.310123625335</v>
      </c>
      <c r="ZZ86" s="420">
        <v>18275.96869958832</v>
      </c>
      <c r="AAA86" s="420">
        <v>20092.33533151028</v>
      </c>
      <c r="AAB86" s="420">
        <v>22092.346899840806</v>
      </c>
      <c r="AAC86" s="420">
        <v>24294.628591541092</v>
      </c>
      <c r="AAD86" s="420">
        <v>26719.643721298537</v>
      </c>
      <c r="AAE86" s="420">
        <v>29389.848368836552</v>
      </c>
      <c r="AAF86" s="420">
        <v>32329.84671747579</v>
      </c>
      <c r="AAG86" s="420">
        <v>35566.540563226394</v>
      </c>
      <c r="AAH86" s="420">
        <v>39129.26293886386</v>
      </c>
      <c r="AAI86" s="420">
        <v>43049.880677859939</v>
      </c>
      <c r="AAJ86" s="420"/>
      <c r="AAK86" s="420">
        <v>5176.2517775620963</v>
      </c>
      <c r="AAL86" s="420">
        <v>5667.8299358650384</v>
      </c>
      <c r="AAM86" s="420">
        <v>6207.7647161642144</v>
      </c>
      <c r="AAN86" s="420">
        <v>6800.9207084535083</v>
      </c>
      <c r="AAO86" s="420">
        <v>7452.6586688511488</v>
      </c>
      <c r="AAP86" s="420">
        <v>8168.8865746327738</v>
      </c>
      <c r="AAQ86" s="420">
        <v>8956.1159630800867</v>
      </c>
      <c r="AAR86" s="420">
        <v>9821.524103052403</v>
      </c>
      <c r="AAS86" s="420">
        <v>10773.022605352362</v>
      </c>
      <c r="AAT86" s="420">
        <v>11819.333141086263</v>
      </c>
      <c r="AAU86" s="420">
        <v>12970.071006933675</v>
      </c>
      <c r="AAV86" s="420">
        <v>14235.837353227862</v>
      </c>
      <c r="AAW86" s="420">
        <v>15628.320975771287</v>
      </c>
      <c r="AAX86" s="420">
        <v>17160.410666202588</v>
      </c>
      <c r="AAY86" s="420">
        <v>18846.319219424728</v>
      </c>
      <c r="AAZ86" s="420">
        <v>20701.720311120844</v>
      </c>
      <c r="ABA86" s="420">
        <v>22743.899584850311</v>
      </c>
      <c r="ABB86" s="420">
        <v>24985.233920899664</v>
      </c>
      <c r="ABC86" s="420">
        <v>27446.8931912345</v>
      </c>
      <c r="ABD86" s="420">
        <v>30153.683934337758</v>
      </c>
      <c r="ABE86" s="420">
        <v>33129.23954984259</v>
      </c>
      <c r="ABF86" s="420">
        <v>36399.033265164297</v>
      </c>
      <c r="ABG86" s="420">
        <v>39990.317959879365</v>
      </c>
      <c r="ABH86" s="420">
        <v>43931.953195219001</v>
      </c>
      <c r="ABI86" s="420">
        <v>48254.062130778737</v>
      </c>
      <c r="ABJ86" s="420">
        <v>52987.435455581333</v>
      </c>
      <c r="ABK86" s="420">
        <v>58162.562804126501</v>
      </c>
      <c r="ABL86" s="420">
        <v>63808.119570662282</v>
      </c>
      <c r="ABM86" s="420">
        <v>69948.661703145073</v>
      </c>
      <c r="ABN86" s="420">
        <v>76601.173107969502</v>
      </c>
      <c r="ABQ86" s="344"/>
      <c r="ABR86" s="344"/>
      <c r="ABS86" s="344"/>
      <c r="ABT86" s="344"/>
      <c r="ABU86" s="344"/>
      <c r="ABV86" s="344"/>
      <c r="ABW86" s="344"/>
      <c r="ABX86" s="344"/>
      <c r="ABY86" s="344"/>
      <c r="ABZ86" s="344"/>
      <c r="ACA86" s="344"/>
    </row>
    <row r="87" spans="4:755" hidden="1" outlineLevel="1" x14ac:dyDescent="0.25">
      <c r="D87" s="431" t="b">
        <v>1</v>
      </c>
      <c r="E87" s="416"/>
      <c r="F87" s="417">
        <v>517</v>
      </c>
      <c r="G87" s="417">
        <v>22015705</v>
      </c>
      <c r="H87" s="417" t="s">
        <v>1756</v>
      </c>
      <c r="I87" s="417" t="s">
        <v>1800</v>
      </c>
      <c r="J87" s="417">
        <v>11</v>
      </c>
      <c r="K87" s="417" t="s">
        <v>1801</v>
      </c>
      <c r="L87" s="417" t="s">
        <v>329</v>
      </c>
      <c r="M87" s="417" t="s">
        <v>253</v>
      </c>
      <c r="N87" s="417" t="s">
        <v>301</v>
      </c>
      <c r="O87" s="417" t="s">
        <v>1785</v>
      </c>
      <c r="P87" s="417" t="s">
        <v>1786</v>
      </c>
      <c r="Q87" s="417" t="s">
        <v>1768</v>
      </c>
      <c r="R87" s="417" t="s">
        <v>289</v>
      </c>
      <c r="S87" s="418"/>
      <c r="T87" s="417">
        <v>0.15702783918590957</v>
      </c>
      <c r="U87" s="417">
        <v>2190</v>
      </c>
      <c r="V87" s="418"/>
      <c r="W87" s="419">
        <v>5.5</v>
      </c>
      <c r="X87" s="417">
        <v>9.328375478645656E-3</v>
      </c>
      <c r="Y87" s="417">
        <v>3.287139633835322E-3</v>
      </c>
      <c r="Z87" s="417">
        <v>6.0412358448103335E-3</v>
      </c>
      <c r="AA87" s="420">
        <v>53.113991931160534</v>
      </c>
      <c r="AB87" s="420">
        <v>1051.8846828273031</v>
      </c>
      <c r="AC87" s="420">
        <v>1104.9986747584637</v>
      </c>
      <c r="AD87" s="420">
        <v>45.141530552636475</v>
      </c>
      <c r="AE87" s="420">
        <v>3.7651544253444804</v>
      </c>
      <c r="AF87" s="420">
        <v>1360.5503980197718</v>
      </c>
      <c r="AG87" s="418"/>
      <c r="AH87" s="419">
        <v>7.1791493443720595</v>
      </c>
      <c r="AI87" s="417">
        <v>1.8275731257859664E-2</v>
      </c>
      <c r="AJ87" s="417">
        <v>6.440015273029679E-3</v>
      </c>
      <c r="AK87" s="417">
        <v>1.1835715984829985E-2</v>
      </c>
      <c r="AL87" s="420">
        <v>104.05853031839449</v>
      </c>
      <c r="AM87" s="420">
        <v>2060.8048873694975</v>
      </c>
      <c r="AN87" s="420">
        <v>2164.8634176878918</v>
      </c>
      <c r="AO87" s="420">
        <v>88.43924462914336</v>
      </c>
      <c r="AP87" s="420">
        <v>7.376520228999949</v>
      </c>
      <c r="AQ87" s="420">
        <v>2665.5287937223334</v>
      </c>
      <c r="AR87" s="418"/>
      <c r="AS87" s="417">
        <v>5.1679359468684138E-3</v>
      </c>
      <c r="AT87" s="421">
        <v>1.1116572805314172E-6</v>
      </c>
      <c r="AU87" s="417">
        <v>5.1668242895878827E-3</v>
      </c>
      <c r="AV87" s="420">
        <v>28.42425911928057</v>
      </c>
      <c r="AW87" s="420">
        <v>0.35573032977005348</v>
      </c>
      <c r="AX87" s="420">
        <v>28.779989449050625</v>
      </c>
      <c r="AY87" s="420">
        <v>14.67609691494293</v>
      </c>
      <c r="AZ87" s="420">
        <v>2.067702288914858</v>
      </c>
      <c r="BA87" s="420">
        <v>0.4601160656275205</v>
      </c>
      <c r="BB87" s="418"/>
      <c r="BC87" s="420">
        <v>2514.4557577562164</v>
      </c>
      <c r="BD87" s="420">
        <v>4926.2079762683688</v>
      </c>
      <c r="BE87" s="420">
        <v>45.983904718535939</v>
      </c>
      <c r="BF87" s="420">
        <v>4880.2240715498328</v>
      </c>
      <c r="BG87" s="420"/>
      <c r="BH87" s="422">
        <v>2.6643280808870785E-2</v>
      </c>
      <c r="BI87" s="420"/>
      <c r="BJ87" s="423">
        <v>5.6485076247031927</v>
      </c>
      <c r="BK87" s="423">
        <v>5.8010251611509283</v>
      </c>
      <c r="BL87" s="423">
        <v>5.9576608825192876</v>
      </c>
      <c r="BM87" s="423">
        <v>6.1185259855102094</v>
      </c>
      <c r="BN87" s="423">
        <v>6.2837346692907339</v>
      </c>
      <c r="BO87" s="423">
        <v>6.4534042165637286</v>
      </c>
      <c r="BP87" s="423">
        <v>6.6276550768276277</v>
      </c>
      <c r="BQ87" s="423">
        <v>6.8066109518843048</v>
      </c>
      <c r="BR87" s="423">
        <v>6.9903988836557742</v>
      </c>
      <c r="BS87" s="423">
        <v>7.1791493443720595</v>
      </c>
      <c r="BT87" s="423">
        <v>7.3729963291942733</v>
      </c>
      <c r="BU87" s="423">
        <v>7.5720774513386377</v>
      </c>
      <c r="BV87" s="423">
        <v>7.7765340397689835</v>
      </c>
      <c r="BW87" s="423">
        <v>7.9865112395270952</v>
      </c>
      <c r="BX87" s="423">
        <v>8.2021581147720983</v>
      </c>
      <c r="BY87" s="423">
        <v>8.4236277546020677</v>
      </c>
      <c r="BZ87" s="423">
        <v>8.6510773817329465</v>
      </c>
      <c r="CA87" s="423">
        <v>8.8846684641119786</v>
      </c>
      <c r="CB87" s="423">
        <v>9.1245668295448219</v>
      </c>
      <c r="CC87" s="423">
        <v>9.3709427834177745</v>
      </c>
      <c r="CD87" s="423">
        <v>9.6239712295986664</v>
      </c>
      <c r="CE87" s="423">
        <v>9.8838317946022229</v>
      </c>
      <c r="CF87" s="423">
        <v>10.15070895510809</v>
      </c>
      <c r="CG87" s="423">
        <v>10.424792168922005</v>
      </c>
      <c r="CH87" s="423">
        <v>10.706276009473106</v>
      </c>
      <c r="CI87" s="423">
        <v>10.995360303942856</v>
      </c>
      <c r="CJ87" s="423">
        <v>11.292250275123642</v>
      </c>
      <c r="CK87" s="423">
        <v>11.597156687107748</v>
      </c>
      <c r="CL87" s="423">
        <v>11.910295994910136</v>
      </c>
      <c r="CM87" s="423">
        <v>12.231890498131236</v>
      </c>
      <c r="CN87" s="420"/>
      <c r="CO87" s="417">
        <v>9.9613943227138593E-3</v>
      </c>
      <c r="CP87" s="417">
        <v>1.0641389789814428E-2</v>
      </c>
      <c r="CQ87" s="417">
        <v>1.1371997837382929E-2</v>
      </c>
      <c r="CR87" s="417">
        <v>1.2157143080195876E-2</v>
      </c>
      <c r="CS87" s="417">
        <v>1.3001062077684183E-2</v>
      </c>
      <c r="CT87" s="417">
        <v>1.3908328519699897E-2</v>
      </c>
      <c r="CU87" s="417">
        <v>1.4883880466577792E-2</v>
      </c>
      <c r="CV87" s="417">
        <v>1.5933049812184946E-2</v>
      </c>
      <c r="CW87" s="417">
        <v>1.7061594152566254E-2</v>
      </c>
      <c r="CX87" s="417">
        <v>1.8275731257859664E-2</v>
      </c>
      <c r="CY87" s="417">
        <v>1.958217636146763E-2</v>
      </c>
      <c r="CZ87" s="417">
        <v>2.0988182498133414E-2</v>
      </c>
      <c r="DA87" s="417">
        <v>2.2501584141695421E-2</v>
      </c>
      <c r="DB87" s="417">
        <v>2.4130844414000343E-2</v>
      </c>
      <c r="DC87" s="417">
        <v>2.5885106158877007E-2</v>
      </c>
      <c r="DD87" s="417">
        <v>2.7774247199352158E-2</v>
      </c>
      <c r="DE87" s="417">
        <v>2.9808940122577097E-2</v>
      </c>
      <c r="DF87" s="417">
        <v>3.20007169654015E-2</v>
      </c>
      <c r="DG87" s="417">
        <v>3.4362039204353392E-2</v>
      </c>
      <c r="DH87" s="417">
        <v>3.6906373487163052E-2</v>
      </c>
      <c r="DI87" s="417">
        <v>3.9648273579111035E-2</v>
      </c>
      <c r="DJ87" s="417">
        <v>4.260346903661788E-2</v>
      </c>
      <c r="DK87" s="417">
        <v>4.5788961162875043E-2</v>
      </c>
      <c r="DL87" s="417">
        <v>4.9223126846209574E-2</v>
      </c>
      <c r="DM87" s="417">
        <v>5.2925830931572826E-2</v>
      </c>
      <c r="DN87" s="417">
        <v>5.6918547829360823E-2</v>
      </c>
      <c r="DO87" s="417">
        <v>6.1224493124053238E-2</v>
      </c>
      <c r="DP87" s="417">
        <v>6.5868766008268284E-2</v>
      </c>
      <c r="DQ87" s="417">
        <v>7.0878503436175702E-2</v>
      </c>
      <c r="DR87" s="417">
        <v>7.628304696422139E-2</v>
      </c>
      <c r="DS87" s="424"/>
      <c r="DT87" s="425">
        <v>3.5102032675907013E-3</v>
      </c>
      <c r="DU87" s="425">
        <v>3.749820557423374E-3</v>
      </c>
      <c r="DV87" s="425">
        <v>4.0072727446192171E-3</v>
      </c>
      <c r="DW87" s="425">
        <v>4.2839427877447199E-3</v>
      </c>
      <c r="DX87" s="425">
        <v>4.5813235686471068E-3</v>
      </c>
      <c r="DY87" s="425">
        <v>4.901026767432975E-3</v>
      </c>
      <c r="DZ87" s="425">
        <v>5.2447924613406123E-3</v>
      </c>
      <c r="EA87" s="425">
        <v>5.614499506950546E-3</v>
      </c>
      <c r="EB87" s="425">
        <v>6.0121767700817433E-3</v>
      </c>
      <c r="EC87" s="425">
        <v>6.440015273029679E-3</v>
      </c>
      <c r="ED87" s="425">
        <v>6.9003813345514175E-3</v>
      </c>
      <c r="EE87" s="425">
        <v>7.3958307842256583E-3</v>
      </c>
      <c r="EF87" s="425">
        <v>7.9291243395560665E-3</v>
      </c>
      <c r="EG87" s="425">
        <v>8.5032442414818537E-3</v>
      </c>
      <c r="EH87" s="425">
        <v>9.1214122518611263E-3</v>
      </c>
      <c r="EI87" s="425">
        <v>9.7871091250483766E-3</v>
      </c>
      <c r="EJ87" s="425">
        <v>1.0504095674949551E-2</v>
      </c>
      <c r="EK87" s="425">
        <v>1.1276435568971116E-2</v>
      </c>
      <c r="EL87" s="425">
        <v>1.2108519991139181E-2</v>
      </c>
      <c r="EM87" s="425">
        <v>1.3005094328428141E-2</v>
      </c>
      <c r="EN87" s="425">
        <v>1.39712870470737E-2</v>
      </c>
      <c r="EO87" s="425">
        <v>1.5012640939435584E-2</v>
      </c>
      <c r="EP87" s="425">
        <v>1.613514693691186E-2</v>
      </c>
      <c r="EQ87" s="425">
        <v>1.7345280700576029E-2</v>
      </c>
      <c r="ER87" s="425">
        <v>1.8650042218722854E-2</v>
      </c>
      <c r="ES87" s="425">
        <v>2.0056998659471584E-2</v>
      </c>
      <c r="ET87" s="425">
        <v>2.1574330747112323E-2</v>
      </c>
      <c r="EU87" s="425">
        <v>2.3210882953120553E-2</v>
      </c>
      <c r="EV87" s="425">
        <v>2.497621781684678E-2</v>
      </c>
      <c r="EW87" s="425">
        <v>2.6880674736971335E-2</v>
      </c>
      <c r="EX87" s="420"/>
      <c r="EY87" s="420">
        <v>2685.0854543072619</v>
      </c>
      <c r="EZ87" s="420">
        <v>2868.3776600523274</v>
      </c>
      <c r="FA87" s="420">
        <v>3065.3124442574667</v>
      </c>
      <c r="FB87" s="420">
        <v>3276.9476835320124</v>
      </c>
      <c r="FC87" s="420">
        <v>3504.4253389042597</v>
      </c>
      <c r="FD87" s="420">
        <v>3748.9782446237732</v>
      </c>
      <c r="FE87" s="420">
        <v>4011.9374506969834</v>
      </c>
      <c r="FF87" s="420">
        <v>4294.740164627422</v>
      </c>
      <c r="FG87" s="420">
        <v>4598.938341582344</v>
      </c>
      <c r="FH87" s="420">
        <v>4926.2079762683679</v>
      </c>
      <c r="FI87" s="420">
        <v>5278.359154196356</v>
      </c>
      <c r="FJ87" s="420">
        <v>5657.3469247757903</v>
      </c>
      <c r="FK87" s="420">
        <v>6065.2830638348614</v>
      </c>
      <c r="FL87" s="420">
        <v>6504.4487987432349</v>
      </c>
      <c r="FM87" s="420">
        <v>6977.3085753585938</v>
      </c>
      <c r="FN87" s="420">
        <v>7486.5249525628024</v>
      </c>
      <c r="FO87" s="420">
        <v>8034.9747172383877</v>
      </c>
      <c r="FP87" s="420">
        <v>8625.7663202106869</v>
      </c>
      <c r="FQ87" s="420">
        <v>9262.258741987911</v>
      </c>
      <c r="FR87" s="420">
        <v>9948.0819061296625</v>
      </c>
      <c r="FS87" s="420">
        <v>10687.158767816201</v>
      </c>
      <c r="FT87" s="420">
        <v>11483.729215739671</v>
      </c>
      <c r="FU87" s="420">
        <v>12342.375936863871</v>
      </c>
      <c r="FV87" s="420">
        <v>13268.052405967894</v>
      </c>
      <c r="FW87" s="420">
        <v>14266.113175286398</v>
      </c>
      <c r="FX87" s="420">
        <v>15342.346654064764</v>
      </c>
      <c r="FY87" s="420">
        <v>16503.010583556861</v>
      </c>
      <c r="FZ87" s="420">
        <v>17754.870430004805</v>
      </c>
      <c r="GA87" s="420">
        <v>19105.240936561317</v>
      </c>
      <c r="GB87" s="420">
        <v>20562.031095067177</v>
      </c>
      <c r="GC87" s="420"/>
      <c r="GD87" s="420">
        <v>31.775137922169254</v>
      </c>
      <c r="GE87" s="420">
        <v>31.775137922169254</v>
      </c>
      <c r="GF87" s="420">
        <v>31.775137922169254</v>
      </c>
      <c r="GG87" s="420">
        <v>31.775137922169254</v>
      </c>
      <c r="GH87" s="420">
        <v>31.775137922169254</v>
      </c>
      <c r="GI87" s="420">
        <v>31.775137922169254</v>
      </c>
      <c r="GJ87" s="420">
        <v>31.775137922169254</v>
      </c>
      <c r="GK87" s="420">
        <v>31.775137922169254</v>
      </c>
      <c r="GL87" s="420">
        <v>31.775137922169254</v>
      </c>
      <c r="GM87" s="420">
        <v>31.775137922169254</v>
      </c>
      <c r="GN87" s="420">
        <v>31.775137922169254</v>
      </c>
      <c r="GO87" s="420">
        <v>31.775137922169254</v>
      </c>
      <c r="GP87" s="420">
        <v>31.775137922169254</v>
      </c>
      <c r="GQ87" s="420">
        <v>31.775137922169254</v>
      </c>
      <c r="GR87" s="420">
        <v>31.775137922169254</v>
      </c>
      <c r="GS87" s="420">
        <v>31.775137922169254</v>
      </c>
      <c r="GT87" s="420">
        <v>31.775137922169254</v>
      </c>
      <c r="GU87" s="420">
        <v>38.032848560713411</v>
      </c>
      <c r="GV87" s="420">
        <v>50.414794334631267</v>
      </c>
      <c r="GW87" s="420">
        <v>67.411412279108291</v>
      </c>
      <c r="GX87" s="420">
        <v>90.847661824969478</v>
      </c>
      <c r="GY87" s="420">
        <v>123.29543983197935</v>
      </c>
      <c r="GZ87" s="420">
        <v>168.38572356395383</v>
      </c>
      <c r="HA87" s="420">
        <v>231.25286171423858</v>
      </c>
      <c r="HB87" s="420">
        <v>319.1674198346239</v>
      </c>
      <c r="HC87" s="420">
        <v>442.43818840836377</v>
      </c>
      <c r="HD87" s="420">
        <v>615.69858196594146</v>
      </c>
      <c r="HE87" s="420">
        <v>859.74219015310962</v>
      </c>
      <c r="HF87" s="420">
        <v>1204.1431217265642</v>
      </c>
      <c r="HG87" s="420">
        <v>1690.9982255059103</v>
      </c>
      <c r="HH87" s="420"/>
      <c r="HI87" s="420">
        <v>56.718280572101115</v>
      </c>
      <c r="HJ87" s="420">
        <v>60.590045150562219</v>
      </c>
      <c r="HK87" s="420">
        <v>64.749988115146678</v>
      </c>
      <c r="HL87" s="420">
        <v>69.22045547433693</v>
      </c>
      <c r="HM87" s="420">
        <v>74.025569390018916</v>
      </c>
      <c r="HN87" s="420">
        <v>79.191371580437561</v>
      </c>
      <c r="HO87" s="420">
        <v>84.74597841991519</v>
      </c>
      <c r="HP87" s="420">
        <v>90.719748695840011</v>
      </c>
      <c r="HQ87" s="420">
        <v>97.145465062659369</v>
      </c>
      <c r="HR87" s="420">
        <v>104.05853031839449</v>
      </c>
      <c r="HS87" s="420">
        <v>111.49717972207523</v>
      </c>
      <c r="HT87" s="420">
        <v>119.50271067105788</v>
      </c>
      <c r="HU87" s="420">
        <v>128.11973116608067</v>
      </c>
      <c r="HV87" s="420">
        <v>137.39642860981692</v>
      </c>
      <c r="HW87" s="420">
        <v>147.38486061234715</v>
      </c>
      <c r="HX87" s="420">
        <v>158.1412696152135</v>
      </c>
      <c r="HY87" s="420">
        <v>169.7264232953963</v>
      </c>
      <c r="HZ87" s="420">
        <v>182.20598287264238</v>
      </c>
      <c r="IA87" s="420">
        <v>195.65090161907023</v>
      </c>
      <c r="IB87" s="420">
        <v>210.13785606003228</v>
      </c>
      <c r="IC87" s="420">
        <v>225.74971256100125</v>
      </c>
      <c r="ID87" s="420">
        <v>242.5760322180879</v>
      </c>
      <c r="IE87" s="420">
        <v>260.7136172111143</v>
      </c>
      <c r="IF87" s="420">
        <v>280.26710203946953</v>
      </c>
      <c r="IG87" s="420">
        <v>301.34959334394819</v>
      </c>
      <c r="IH87" s="420">
        <v>324.0833623241939</v>
      </c>
      <c r="II87" s="420">
        <v>348.60059409320456</v>
      </c>
      <c r="IJ87" s="420">
        <v>375.04419866969187</v>
      </c>
      <c r="IK87" s="420">
        <v>403.56868869823211</v>
      </c>
      <c r="IL87" s="420">
        <v>434.34112940855186</v>
      </c>
      <c r="IM87" s="420"/>
      <c r="IN87" s="420">
        <v>14.212129559640285</v>
      </c>
      <c r="IO87" s="420">
        <v>14.212129559640285</v>
      </c>
      <c r="IP87" s="420">
        <v>14.212129559640285</v>
      </c>
      <c r="IQ87" s="420">
        <v>14.212129559640285</v>
      </c>
      <c r="IR87" s="420">
        <v>14.212129559640285</v>
      </c>
      <c r="IS87" s="420">
        <v>14.212129559640285</v>
      </c>
      <c r="IT87" s="420">
        <v>14.212129559640285</v>
      </c>
      <c r="IU87" s="420">
        <v>14.212129559640285</v>
      </c>
      <c r="IV87" s="420">
        <v>14.212129559640285</v>
      </c>
      <c r="IW87" s="420">
        <v>14.212129559640285</v>
      </c>
      <c r="IX87" s="420">
        <v>14.212129559640285</v>
      </c>
      <c r="IY87" s="420">
        <v>14.212129559640285</v>
      </c>
      <c r="IZ87" s="420">
        <v>14.212129559640285</v>
      </c>
      <c r="JA87" s="420">
        <v>14.212129559640285</v>
      </c>
      <c r="JB87" s="420">
        <v>14.212129559640285</v>
      </c>
      <c r="JC87" s="420">
        <v>14.212129559640285</v>
      </c>
      <c r="JD87" s="420">
        <v>14.212129559640285</v>
      </c>
      <c r="JE87" s="420">
        <v>17.011028326329171</v>
      </c>
      <c r="JF87" s="420">
        <v>22.54912600415501</v>
      </c>
      <c r="JG87" s="420">
        <v>30.151237343350207</v>
      </c>
      <c r="JH87" s="420">
        <v>40.633615602531691</v>
      </c>
      <c r="JI87" s="420">
        <v>55.146598239700005</v>
      </c>
      <c r="JJ87" s="420">
        <v>75.314219725700255</v>
      </c>
      <c r="JK87" s="420">
        <v>103.43293048076139</v>
      </c>
      <c r="JL87" s="420">
        <v>142.75465091659018</v>
      </c>
      <c r="JM87" s="420">
        <v>197.89021439321985</v>
      </c>
      <c r="JN87" s="420">
        <v>275.38473752718755</v>
      </c>
      <c r="JO87" s="420">
        <v>384.53861079293546</v>
      </c>
      <c r="JP87" s="420">
        <v>538.57950502829215</v>
      </c>
      <c r="JQ87" s="420">
        <v>756.33616209245179</v>
      </c>
      <c r="JR87" s="420"/>
      <c r="JS87" s="420">
        <v>42.506151012460833</v>
      </c>
      <c r="JT87" s="420">
        <v>46.37791559092193</v>
      </c>
      <c r="JU87" s="420">
        <v>50.537858555506389</v>
      </c>
      <c r="JV87" s="420">
        <v>55.008325914696641</v>
      </c>
      <c r="JW87" s="420">
        <v>59.813439830378627</v>
      </c>
      <c r="JX87" s="420">
        <v>64.979242020797273</v>
      </c>
      <c r="JY87" s="420">
        <v>70.533848860274901</v>
      </c>
      <c r="JZ87" s="420">
        <v>76.507619136199722</v>
      </c>
      <c r="KA87" s="420">
        <v>82.93333550301908</v>
      </c>
      <c r="KB87" s="420">
        <v>89.8464007587542</v>
      </c>
      <c r="KC87" s="420">
        <v>97.285050162434942</v>
      </c>
      <c r="KD87" s="420">
        <v>105.29058111141759</v>
      </c>
      <c r="KE87" s="420">
        <v>113.90760160644038</v>
      </c>
      <c r="KF87" s="420">
        <v>123.18429905017663</v>
      </c>
      <c r="KG87" s="420">
        <v>133.17273105270687</v>
      </c>
      <c r="KH87" s="420">
        <v>143.92914005557321</v>
      </c>
      <c r="KI87" s="420">
        <v>155.51429373575601</v>
      </c>
      <c r="KJ87" s="420">
        <v>165.1949545463132</v>
      </c>
      <c r="KK87" s="420">
        <v>173.10177561491523</v>
      </c>
      <c r="KL87" s="420">
        <v>179.98661871668207</v>
      </c>
      <c r="KM87" s="420">
        <v>185.11609695846954</v>
      </c>
      <c r="KN87" s="420">
        <v>187.42943397838789</v>
      </c>
      <c r="KO87" s="420">
        <v>185.39939748541406</v>
      </c>
      <c r="KP87" s="420">
        <v>176.83417155870814</v>
      </c>
      <c r="KQ87" s="420">
        <v>158.59494242735801</v>
      </c>
      <c r="KR87" s="420">
        <v>126.19314793097405</v>
      </c>
      <c r="KS87" s="420">
        <v>73.21585656601701</v>
      </c>
      <c r="KT87" s="420">
        <v>-9.4944121232435919</v>
      </c>
      <c r="KU87" s="420">
        <v>-135.01081633006004</v>
      </c>
      <c r="KV87" s="420">
        <v>-321.99503268389992</v>
      </c>
      <c r="KW87" s="420"/>
      <c r="KX87" s="420">
        <v>1123.2650456290244</v>
      </c>
      <c r="KY87" s="420">
        <v>1199.9425783754798</v>
      </c>
      <c r="KZ87" s="420">
        <v>1282.3272782781494</v>
      </c>
      <c r="LA87" s="420">
        <v>1370.8616920783104</v>
      </c>
      <c r="LB87" s="420">
        <v>1466.0235419670742</v>
      </c>
      <c r="LC87" s="420">
        <v>1568.3285655785519</v>
      </c>
      <c r="LD87" s="420">
        <v>1678.3335876289959</v>
      </c>
      <c r="LE87" s="420">
        <v>1796.6398422241748</v>
      </c>
      <c r="LF87" s="420">
        <v>1923.896566426158</v>
      </c>
      <c r="LG87" s="420">
        <v>2060.8048873694975</v>
      </c>
      <c r="LH87" s="420">
        <v>2208.1220270564536</v>
      </c>
      <c r="LI87" s="420">
        <v>2366.6658509522108</v>
      </c>
      <c r="LJ87" s="420">
        <v>2537.3197886579414</v>
      </c>
      <c r="LK87" s="420">
        <v>2721.0381572741931</v>
      </c>
      <c r="LL87" s="420">
        <v>2918.8519205955604</v>
      </c>
      <c r="LM87" s="420">
        <v>3131.8749200154807</v>
      </c>
      <c r="LN87" s="420">
        <v>3361.3106159838562</v>
      </c>
      <c r="LO87" s="420">
        <v>3608.4593820707573</v>
      </c>
      <c r="LP87" s="420">
        <v>3874.726397164538</v>
      </c>
      <c r="LQ87" s="420">
        <v>4161.6301850970049</v>
      </c>
      <c r="LR87" s="420">
        <v>4470.8118550635836</v>
      </c>
      <c r="LS87" s="420">
        <v>4804.0451006193871</v>
      </c>
      <c r="LT87" s="420">
        <v>5163.2470198117953</v>
      </c>
      <c r="LU87" s="420">
        <v>5550.4898241843293</v>
      </c>
      <c r="LV87" s="420">
        <v>5968.0135099913132</v>
      </c>
      <c r="LW87" s="420">
        <v>6418.2395710309074</v>
      </c>
      <c r="LX87" s="420">
        <v>6903.7858390759429</v>
      </c>
      <c r="LY87" s="420">
        <v>7427.4825449985774</v>
      </c>
      <c r="LZ87" s="420">
        <v>7992.3897013909691</v>
      </c>
      <c r="MA87" s="420">
        <v>8601.8159158308263</v>
      </c>
      <c r="MB87" s="420"/>
      <c r="MC87" s="426">
        <v>0.35573032977005348</v>
      </c>
      <c r="MD87" s="426">
        <v>0.35573032977005348</v>
      </c>
      <c r="ME87" s="426">
        <v>0.35573032977005348</v>
      </c>
      <c r="MF87" s="426">
        <v>0.35573032977005348</v>
      </c>
      <c r="MG87" s="426">
        <v>0.35573032977005348</v>
      </c>
      <c r="MH87" s="426">
        <v>0.35573032977005348</v>
      </c>
      <c r="MI87" s="426">
        <v>0.35573032977005348</v>
      </c>
      <c r="MJ87" s="426">
        <v>0.35573032977005348</v>
      </c>
      <c r="MK87" s="426">
        <v>0.35573032977005348</v>
      </c>
      <c r="ML87" s="426">
        <v>0.35573032977005348</v>
      </c>
      <c r="MM87" s="426">
        <v>0.35573032977005348</v>
      </c>
      <c r="MN87" s="426">
        <v>0.35573032977005348</v>
      </c>
      <c r="MO87" s="426">
        <v>0.35573032977005348</v>
      </c>
      <c r="MP87" s="426">
        <v>0.35573032977005348</v>
      </c>
      <c r="MQ87" s="426">
        <v>0.35573032977005348</v>
      </c>
      <c r="MR87" s="426">
        <v>0.35573032977005348</v>
      </c>
      <c r="MS87" s="426">
        <v>0.35573032977005348</v>
      </c>
      <c r="MT87" s="426">
        <v>0.4257869090524925</v>
      </c>
      <c r="MU87" s="426">
        <v>0.56440577717950224</v>
      </c>
      <c r="MV87" s="426">
        <v>0.7546870128164378</v>
      </c>
      <c r="MW87" s="426">
        <v>1.0170614767744941</v>
      </c>
      <c r="MX87" s="426">
        <v>1.3803221744624778</v>
      </c>
      <c r="MY87" s="426">
        <v>1.8851187717483577</v>
      </c>
      <c r="MZ87" s="426">
        <v>2.5889315401045034</v>
      </c>
      <c r="NA87" s="426">
        <v>3.5731562137583568</v>
      </c>
      <c r="NB87" s="426">
        <v>4.9532021875368004</v>
      </c>
      <c r="NC87" s="426">
        <v>6.8928940651076882</v>
      </c>
      <c r="ND87" s="426">
        <v>9.6250210957232127</v>
      </c>
      <c r="NE87" s="426">
        <v>13.480672556995447</v>
      </c>
      <c r="NF87" s="426">
        <v>18.931132820673099</v>
      </c>
      <c r="NG87" s="420"/>
      <c r="NH87" s="420">
        <v>1122.9093152992543</v>
      </c>
      <c r="NI87" s="420">
        <v>1199.5868480457098</v>
      </c>
      <c r="NJ87" s="420">
        <v>1281.9715479483793</v>
      </c>
      <c r="NK87" s="420">
        <v>1370.5059617485404</v>
      </c>
      <c r="NL87" s="420">
        <v>1465.6678116373041</v>
      </c>
      <c r="NM87" s="420">
        <v>1567.9728352487818</v>
      </c>
      <c r="NN87" s="420">
        <v>1677.9778572992259</v>
      </c>
      <c r="NO87" s="420">
        <v>1796.2841118944048</v>
      </c>
      <c r="NP87" s="420">
        <v>1923.5408360963879</v>
      </c>
      <c r="NQ87" s="420">
        <v>2060.4491570397272</v>
      </c>
      <c r="NR87" s="420">
        <v>2207.7662967266833</v>
      </c>
      <c r="NS87" s="420">
        <v>2366.3101206224405</v>
      </c>
      <c r="NT87" s="420">
        <v>2536.9640583281712</v>
      </c>
      <c r="NU87" s="420">
        <v>2720.6824269444228</v>
      </c>
      <c r="NV87" s="420">
        <v>2918.4961902657901</v>
      </c>
      <c r="NW87" s="420">
        <v>3131.5191896857104</v>
      </c>
      <c r="NX87" s="420">
        <v>3360.954885654086</v>
      </c>
      <c r="NY87" s="420">
        <v>3608.0335951617049</v>
      </c>
      <c r="NZ87" s="420">
        <v>3874.1619913873583</v>
      </c>
      <c r="OA87" s="420">
        <v>4160.8754980841886</v>
      </c>
      <c r="OB87" s="420">
        <v>4469.7947935868087</v>
      </c>
      <c r="OC87" s="420">
        <v>4802.6647784449242</v>
      </c>
      <c r="OD87" s="420">
        <v>5161.3619010400471</v>
      </c>
      <c r="OE87" s="420">
        <v>5547.9008926442248</v>
      </c>
      <c r="OF87" s="420">
        <v>5964.4403537775552</v>
      </c>
      <c r="OG87" s="420">
        <v>6413.2863688433708</v>
      </c>
      <c r="OH87" s="420">
        <v>6896.8929450108353</v>
      </c>
      <c r="OI87" s="420">
        <v>7417.8575239028542</v>
      </c>
      <c r="OJ87" s="420">
        <v>7978.9090288339739</v>
      </c>
      <c r="OK87" s="420">
        <v>8582.8847830101531</v>
      </c>
      <c r="OL87" s="420"/>
      <c r="OM87" s="420">
        <v>1165.4154663117151</v>
      </c>
      <c r="ON87" s="420">
        <v>1245.9647636366317</v>
      </c>
      <c r="OO87" s="420">
        <v>1332.5094065038857</v>
      </c>
      <c r="OP87" s="420">
        <v>1425.5142876632369</v>
      </c>
      <c r="OQ87" s="420">
        <v>1525.4812514676828</v>
      </c>
      <c r="OR87" s="420">
        <v>1632.9520772695791</v>
      </c>
      <c r="OS87" s="420">
        <v>1748.5117061595008</v>
      </c>
      <c r="OT87" s="420">
        <v>1872.7917310306045</v>
      </c>
      <c r="OU87" s="420">
        <v>2006.4741715994071</v>
      </c>
      <c r="OV87" s="420">
        <v>2150.2955577984812</v>
      </c>
      <c r="OW87" s="420">
        <v>2305.0513468891181</v>
      </c>
      <c r="OX87" s="420">
        <v>2471.6007017338579</v>
      </c>
      <c r="OY87" s="420">
        <v>2650.8716599346117</v>
      </c>
      <c r="OZ87" s="420">
        <v>2843.8667259945996</v>
      </c>
      <c r="PA87" s="420">
        <v>3051.6689213184968</v>
      </c>
      <c r="PB87" s="420">
        <v>3275.4483297412835</v>
      </c>
      <c r="PC87" s="420">
        <v>3516.4691793898419</v>
      </c>
      <c r="PD87" s="420">
        <v>3773.2285497080179</v>
      </c>
      <c r="PE87" s="420">
        <v>4047.2637670022737</v>
      </c>
      <c r="PF87" s="420">
        <v>4340.8621168008704</v>
      </c>
      <c r="PG87" s="420">
        <v>4654.9108905452786</v>
      </c>
      <c r="PH87" s="420">
        <v>4990.0942124233125</v>
      </c>
      <c r="PI87" s="420">
        <v>5346.7612985254609</v>
      </c>
      <c r="PJ87" s="420">
        <v>5724.7350642029332</v>
      </c>
      <c r="PK87" s="420">
        <v>6123.0352962049128</v>
      </c>
      <c r="PL87" s="420">
        <v>6539.479516774345</v>
      </c>
      <c r="PM87" s="420">
        <v>6970.1088015768528</v>
      </c>
      <c r="PN87" s="420">
        <v>7408.3631117796103</v>
      </c>
      <c r="PO87" s="420">
        <v>7843.8982125039138</v>
      </c>
      <c r="PP87" s="420">
        <v>8260.8897503262524</v>
      </c>
      <c r="PQ87" s="420"/>
      <c r="PR87" s="420">
        <v>48.204811994867669</v>
      </c>
      <c r="PS87" s="420">
        <v>51.495420978612309</v>
      </c>
      <c r="PT87" s="420">
        <v>55.030952494985563</v>
      </c>
      <c r="PU87" s="420">
        <v>58.830398395060342</v>
      </c>
      <c r="PV87" s="420">
        <v>62.914260080975168</v>
      </c>
      <c r="PW87" s="420">
        <v>67.3046703839683</v>
      </c>
      <c r="PX87" s="420">
        <v>72.025525383478538</v>
      </c>
      <c r="PY87" s="420">
        <v>77.102626983648094</v>
      </c>
      <c r="PZ87" s="420">
        <v>82.563837130897056</v>
      </c>
      <c r="QA87" s="420">
        <v>88.43924462914336</v>
      </c>
      <c r="QB87" s="420">
        <v>94.761345588186742</v>
      </c>
      <c r="QC87" s="420">
        <v>101.56523862623877</v>
      </c>
      <c r="QD87" s="420">
        <v>108.88883604013509</v>
      </c>
      <c r="QE87" s="420">
        <v>116.77309225696655</v>
      </c>
      <c r="QF87" s="420">
        <v>125.26225098936874</v>
      </c>
      <c r="QG87" s="420">
        <v>134.40411263420373</v>
      </c>
      <c r="QH87" s="420">
        <v>144.2503235815708</v>
      </c>
      <c r="QI87" s="420">
        <v>154.85668923885066</v>
      </c>
      <c r="QJ87" s="420">
        <v>166.28351272363423</v>
      </c>
      <c r="QK87" s="420">
        <v>178.59596134091976</v>
      </c>
      <c r="QL87" s="420">
        <v>191.86446313485897</v>
      </c>
      <c r="QM87" s="420">
        <v>206.16513599471961</v>
      </c>
      <c r="QN87" s="420">
        <v>221.58025199983763</v>
      </c>
      <c r="QO87" s="420">
        <v>238.19873991040021</v>
      </c>
      <c r="QP87" s="420">
        <v>256.11672895140987</v>
      </c>
      <c r="QQ87" s="420">
        <v>275.43813729760274</v>
      </c>
      <c r="QR87" s="420">
        <v>296.27530894911939</v>
      </c>
      <c r="QS87" s="420">
        <v>318.74970299313105</v>
      </c>
      <c r="QT87" s="420">
        <v>342.9926395773474</v>
      </c>
      <c r="QU87" s="420">
        <v>369.14610727950162</v>
      </c>
      <c r="QV87" s="424"/>
      <c r="QW87" s="420">
        <v>14.67609691494293</v>
      </c>
      <c r="QX87" s="420">
        <v>14.67609691494293</v>
      </c>
      <c r="QY87" s="420">
        <v>14.67609691494293</v>
      </c>
      <c r="QZ87" s="420">
        <v>14.67609691494293</v>
      </c>
      <c r="RA87" s="420">
        <v>14.67609691494293</v>
      </c>
      <c r="RB87" s="420">
        <v>14.67609691494293</v>
      </c>
      <c r="RC87" s="420">
        <v>14.67609691494293</v>
      </c>
      <c r="RD87" s="420">
        <v>14.67609691494293</v>
      </c>
      <c r="RE87" s="420">
        <v>14.67609691494293</v>
      </c>
      <c r="RF87" s="420">
        <v>14.67609691494293</v>
      </c>
      <c r="RG87" s="420">
        <v>14.67609691494293</v>
      </c>
      <c r="RH87" s="420">
        <v>14.67609691494293</v>
      </c>
      <c r="RI87" s="420">
        <v>14.67609691494293</v>
      </c>
      <c r="RJ87" s="420">
        <v>14.67609691494293</v>
      </c>
      <c r="RK87" s="420">
        <v>14.67609691494293</v>
      </c>
      <c r="RL87" s="420">
        <v>14.67609691494293</v>
      </c>
      <c r="RM87" s="420">
        <v>14.67609691494293</v>
      </c>
      <c r="RN87" s="420">
        <v>17.566368171102237</v>
      </c>
      <c r="RO87" s="420">
        <v>23.285261874056175</v>
      </c>
      <c r="RP87" s="420">
        <v>31.135550763136582</v>
      </c>
      <c r="RQ87" s="420">
        <v>41.960135395950182</v>
      </c>
      <c r="RR87" s="420">
        <v>56.946906999329599</v>
      </c>
      <c r="RS87" s="420">
        <v>77.772918064761825</v>
      </c>
      <c r="RT87" s="420">
        <v>106.80958863779382</v>
      </c>
      <c r="RU87" s="420">
        <v>147.41500090601141</v>
      </c>
      <c r="RV87" s="420">
        <v>204.35051290281348</v>
      </c>
      <c r="RW87" s="420">
        <v>284.3749122807335</v>
      </c>
      <c r="RX87" s="420">
        <v>397.09220886651417</v>
      </c>
      <c r="RY87" s="420">
        <v>556.16190234036037</v>
      </c>
      <c r="RZ87" s="420">
        <v>781.02741524865144</v>
      </c>
      <c r="SA87" s="420"/>
      <c r="SB87" s="420">
        <v>33.528715079924737</v>
      </c>
      <c r="SC87" s="420">
        <v>36.819324063669377</v>
      </c>
      <c r="SD87" s="420">
        <v>40.354855580042631</v>
      </c>
      <c r="SE87" s="420">
        <v>44.154301480117411</v>
      </c>
      <c r="SF87" s="420">
        <v>48.238163166032237</v>
      </c>
      <c r="SG87" s="420">
        <v>52.628573469025369</v>
      </c>
      <c r="SH87" s="420">
        <v>57.349428468535606</v>
      </c>
      <c r="SI87" s="420">
        <v>62.426530068705162</v>
      </c>
      <c r="SJ87" s="420">
        <v>67.887740215954125</v>
      </c>
      <c r="SK87" s="420">
        <v>73.763147714200429</v>
      </c>
      <c r="SL87" s="420">
        <v>80.085248673243811</v>
      </c>
      <c r="SM87" s="420">
        <v>86.889141711295835</v>
      </c>
      <c r="SN87" s="420">
        <v>94.212739125192158</v>
      </c>
      <c r="SO87" s="420">
        <v>102.09699534202362</v>
      </c>
      <c r="SP87" s="420">
        <v>110.58615407442581</v>
      </c>
      <c r="SQ87" s="420">
        <v>119.7280157192608</v>
      </c>
      <c r="SR87" s="420">
        <v>129.57422666662788</v>
      </c>
      <c r="SS87" s="420">
        <v>137.29032106774844</v>
      </c>
      <c r="ST87" s="420">
        <v>142.99825084957806</v>
      </c>
      <c r="SU87" s="420">
        <v>147.46041057778316</v>
      </c>
      <c r="SV87" s="420">
        <v>149.90432773890879</v>
      </c>
      <c r="SW87" s="420">
        <v>149.21822899539001</v>
      </c>
      <c r="SX87" s="420">
        <v>143.8073339350758</v>
      </c>
      <c r="SY87" s="420">
        <v>131.3891512726064</v>
      </c>
      <c r="SZ87" s="420">
        <v>108.70172804539845</v>
      </c>
      <c r="TA87" s="420">
        <v>71.087624394789259</v>
      </c>
      <c r="TB87" s="420">
        <v>11.900396668385895</v>
      </c>
      <c r="TC87" s="420">
        <v>-78.342505873383118</v>
      </c>
      <c r="TD87" s="420">
        <v>-213.16926276301297</v>
      </c>
      <c r="TE87" s="420">
        <v>-411.88130796914982</v>
      </c>
      <c r="TF87" s="420"/>
      <c r="TG87" s="420">
        <v>4.020655901193722</v>
      </c>
      <c r="TH87" s="420">
        <v>4.2951182604789873</v>
      </c>
      <c r="TI87" s="420">
        <v>4.5900090621831025</v>
      </c>
      <c r="TJ87" s="420">
        <v>4.9069123742638183</v>
      </c>
      <c r="TK87" s="420">
        <v>5.2475381729679125</v>
      </c>
      <c r="TL87" s="420">
        <v>5.6137325084062581</v>
      </c>
      <c r="TM87" s="420">
        <v>6.0074884992911812</v>
      </c>
      <c r="TN87" s="420">
        <v>6.4309582249247033</v>
      </c>
      <c r="TO87" s="420">
        <v>6.8864655881425767</v>
      </c>
      <c r="TP87" s="420">
        <v>7.376520228999949</v>
      </c>
      <c r="TQ87" s="420">
        <v>7.9038325755687122</v>
      </c>
      <c r="TR87" s="420">
        <v>8.4713301253454354</v>
      </c>
      <c r="TS87" s="420">
        <v>9.0821750584878984</v>
      </c>
      <c r="TT87" s="420">
        <v>9.739783292456357</v>
      </c>
      <c r="TU87" s="420">
        <v>10.447845096685302</v>
      </c>
      <c r="TV87" s="420">
        <v>11.210347395711283</v>
      </c>
      <c r="TW87" s="420">
        <v>12.031597899792594</v>
      </c>
      <c r="TX87" s="420">
        <v>12.916251213546854</v>
      </c>
      <c r="TY87" s="420">
        <v>13.869337085573186</v>
      </c>
      <c r="TZ87" s="420">
        <v>14.89629097549822</v>
      </c>
      <c r="UA87" s="420">
        <v>16.002987129473063</v>
      </c>
      <c r="UB87" s="420">
        <v>17.19577437094517</v>
      </c>
      <c r="UC87" s="420">
        <v>18.481514830635426</v>
      </c>
      <c r="UD87" s="420">
        <v>19.867625858174215</v>
      </c>
      <c r="UE87" s="420">
        <v>21.362125377909518</v>
      </c>
      <c r="UF87" s="420">
        <v>22.973680973121979</v>
      </c>
      <c r="UG87" s="420">
        <v>24.711663006404827</v>
      </c>
      <c r="UH87" s="420">
        <v>26.586202109439345</v>
      </c>
      <c r="UI87" s="420">
        <v>28.608251402982368</v>
      </c>
      <c r="UJ87" s="420">
        <v>30.789653837754692</v>
      </c>
      <c r="UK87" s="420"/>
      <c r="UL87" s="420">
        <v>2.067702288914858</v>
      </c>
      <c r="UM87" s="420">
        <v>2.067702288914858</v>
      </c>
      <c r="UN87" s="420">
        <v>2.067702288914858</v>
      </c>
      <c r="UO87" s="420">
        <v>2.067702288914858</v>
      </c>
      <c r="UP87" s="420">
        <v>2.067702288914858</v>
      </c>
      <c r="UQ87" s="420">
        <v>2.067702288914858</v>
      </c>
      <c r="UR87" s="420">
        <v>2.067702288914858</v>
      </c>
      <c r="US87" s="420">
        <v>2.067702288914858</v>
      </c>
      <c r="UT87" s="420">
        <v>2.067702288914858</v>
      </c>
      <c r="UU87" s="420">
        <v>2.067702288914858</v>
      </c>
      <c r="UV87" s="420">
        <v>2.067702288914858</v>
      </c>
      <c r="UW87" s="420">
        <v>2.067702288914858</v>
      </c>
      <c r="UX87" s="420">
        <v>2.067702288914858</v>
      </c>
      <c r="UY87" s="420">
        <v>2.067702288914858</v>
      </c>
      <c r="UZ87" s="420">
        <v>2.067702288914858</v>
      </c>
      <c r="VA87" s="420">
        <v>2.067702288914858</v>
      </c>
      <c r="VB87" s="420">
        <v>2.067702288914858</v>
      </c>
      <c r="VC87" s="420">
        <v>2.4749100449402728</v>
      </c>
      <c r="VD87" s="420">
        <v>3.2806399108706796</v>
      </c>
      <c r="VE87" s="420">
        <v>4.386660155808368</v>
      </c>
      <c r="VF87" s="420">
        <v>5.9117262923662643</v>
      </c>
      <c r="VG87" s="420">
        <v>8.0231992628261573</v>
      </c>
      <c r="VH87" s="420">
        <v>10.957357506569796</v>
      </c>
      <c r="VI87" s="420">
        <v>15.04830829234678</v>
      </c>
      <c r="VJ87" s="420">
        <v>20.769168843753917</v>
      </c>
      <c r="VK87" s="420">
        <v>28.790762674771809</v>
      </c>
      <c r="VL87" s="420">
        <v>40.065329388370365</v>
      </c>
      <c r="VM87" s="420">
        <v>55.945969418309815</v>
      </c>
      <c r="VN87" s="420">
        <v>78.357157569974831</v>
      </c>
      <c r="VO87" s="420">
        <v>110.03826041586015</v>
      </c>
      <c r="VP87" s="420"/>
      <c r="VQ87" s="420">
        <v>1.952953612278864</v>
      </c>
      <c r="VR87" s="420">
        <v>2.2274159715641293</v>
      </c>
      <c r="VS87" s="420">
        <v>2.5223067732682445</v>
      </c>
      <c r="VT87" s="420">
        <v>2.8392100853489604</v>
      </c>
      <c r="VU87" s="420">
        <v>3.1798358840530545</v>
      </c>
      <c r="VV87" s="420">
        <v>3.5460302194914002</v>
      </c>
      <c r="VW87" s="420">
        <v>3.9397862103763233</v>
      </c>
      <c r="VX87" s="420">
        <v>4.3632559360098453</v>
      </c>
      <c r="VY87" s="420">
        <v>4.8187632992277187</v>
      </c>
      <c r="VZ87" s="420">
        <v>5.308817940085091</v>
      </c>
      <c r="WA87" s="420">
        <v>5.8361302866538542</v>
      </c>
      <c r="WB87" s="420">
        <v>6.4036278364305774</v>
      </c>
      <c r="WC87" s="420">
        <v>7.0144727695730404</v>
      </c>
      <c r="WD87" s="420">
        <v>7.672081003541499</v>
      </c>
      <c r="WE87" s="420">
        <v>8.3801428077704436</v>
      </c>
      <c r="WF87" s="420">
        <v>9.1426451067964258</v>
      </c>
      <c r="WG87" s="420">
        <v>9.963895610877735</v>
      </c>
      <c r="WH87" s="420">
        <v>10.441341168606581</v>
      </c>
      <c r="WI87" s="420">
        <v>10.588697174702506</v>
      </c>
      <c r="WJ87" s="420">
        <v>10.509630819689852</v>
      </c>
      <c r="WK87" s="420">
        <v>10.091260837106798</v>
      </c>
      <c r="WL87" s="420">
        <v>9.1725751081190126</v>
      </c>
      <c r="WM87" s="420">
        <v>7.5241573240656301</v>
      </c>
      <c r="WN87" s="420">
        <v>4.8193175658274345</v>
      </c>
      <c r="WO87" s="420">
        <v>0.59295653415560068</v>
      </c>
      <c r="WP87" s="420">
        <v>-5.8170817016498297</v>
      </c>
      <c r="WQ87" s="420">
        <v>-15.353666381965539</v>
      </c>
      <c r="WR87" s="420">
        <v>-29.35976730887047</v>
      </c>
      <c r="WS87" s="420">
        <v>-49.748906166992462</v>
      </c>
      <c r="WT87" s="420">
        <v>-79.248606578105466</v>
      </c>
      <c r="WU87" s="420"/>
      <c r="WV87" s="420">
        <v>1452.8766602100752</v>
      </c>
      <c r="WW87" s="420">
        <v>1552.0544972871946</v>
      </c>
      <c r="WX87" s="420">
        <v>1658.6142163070024</v>
      </c>
      <c r="WY87" s="420">
        <v>1773.1282252100414</v>
      </c>
      <c r="WZ87" s="420">
        <v>1896.2144292932239</v>
      </c>
      <c r="XA87" s="420">
        <v>2028.5399045724096</v>
      </c>
      <c r="XB87" s="420">
        <v>2170.8248707653029</v>
      </c>
      <c r="XC87" s="420">
        <v>2323.8469884988353</v>
      </c>
      <c r="XD87" s="420">
        <v>2488.4460073744876</v>
      </c>
      <c r="XE87" s="420">
        <v>2665.5287937223334</v>
      </c>
      <c r="XF87" s="420">
        <v>2856.0747692540731</v>
      </c>
      <c r="XG87" s="420">
        <v>3061.1417944009381</v>
      </c>
      <c r="XH87" s="420">
        <v>3281.8725329122171</v>
      </c>
      <c r="XI87" s="420">
        <v>3519.5013373098018</v>
      </c>
      <c r="XJ87" s="420">
        <v>3775.3616980646334</v>
      </c>
      <c r="XK87" s="420">
        <v>4050.8943029021939</v>
      </c>
      <c r="XL87" s="420">
        <v>4347.6557564777722</v>
      </c>
      <c r="XM87" s="420">
        <v>4667.3280148148915</v>
      </c>
      <c r="XN87" s="420">
        <v>5011.728593395098</v>
      </c>
      <c r="XO87" s="420">
        <v>5382.8216126562074</v>
      </c>
      <c r="XP87" s="420">
        <v>5782.7297499272863</v>
      </c>
      <c r="XQ87" s="420">
        <v>6213.7471725365322</v>
      </c>
      <c r="XR87" s="420">
        <v>6678.3535330104905</v>
      </c>
      <c r="XS87" s="420">
        <v>7179.2291139755225</v>
      </c>
      <c r="XT87" s="420">
        <v>7719.2712176218192</v>
      </c>
      <c r="XU87" s="420">
        <v>8301.6119024389409</v>
      </c>
      <c r="XV87" s="420">
        <v>8929.6371784321909</v>
      </c>
      <c r="XW87" s="420">
        <v>9607.0077812339641</v>
      </c>
      <c r="XX87" s="420">
        <v>10337.681655491788</v>
      </c>
      <c r="XY87" s="420">
        <v>11125.938288710546</v>
      </c>
      <c r="XZ87" s="420"/>
      <c r="YA87" s="420">
        <v>0.4601160656275205</v>
      </c>
      <c r="YB87" s="420">
        <v>0.4601160656275205</v>
      </c>
      <c r="YC87" s="420">
        <v>0.4601160656275205</v>
      </c>
      <c r="YD87" s="420">
        <v>0.4601160656275205</v>
      </c>
      <c r="YE87" s="420">
        <v>0.4601160656275205</v>
      </c>
      <c r="YF87" s="420">
        <v>0.4601160656275205</v>
      </c>
      <c r="YG87" s="420">
        <v>0.4601160656275205</v>
      </c>
      <c r="YH87" s="420">
        <v>0.4601160656275205</v>
      </c>
      <c r="YI87" s="420">
        <v>0.4601160656275205</v>
      </c>
      <c r="YJ87" s="420">
        <v>0.4601160656275205</v>
      </c>
      <c r="YK87" s="420">
        <v>0.4601160656275205</v>
      </c>
      <c r="YL87" s="420">
        <v>0.4601160656275205</v>
      </c>
      <c r="YM87" s="420">
        <v>0.4601160656275205</v>
      </c>
      <c r="YN87" s="420">
        <v>0.4601160656275205</v>
      </c>
      <c r="YO87" s="420">
        <v>0.4601160656275205</v>
      </c>
      <c r="YP87" s="420">
        <v>0.4601160656275205</v>
      </c>
      <c r="YQ87" s="420">
        <v>0.4601160656275205</v>
      </c>
      <c r="YR87" s="420">
        <v>0.55073009241459447</v>
      </c>
      <c r="YS87" s="420">
        <v>0.73002537000750634</v>
      </c>
      <c r="YT87" s="420">
        <v>0.9761428533286608</v>
      </c>
      <c r="YU87" s="420">
        <v>1.3155086480742102</v>
      </c>
      <c r="YV87" s="420">
        <v>1.7853647976056404</v>
      </c>
      <c r="YW87" s="420">
        <v>2.4382892317844087</v>
      </c>
      <c r="YX87" s="420">
        <v>3.3486292697670366</v>
      </c>
      <c r="YY87" s="420">
        <v>4.621665462176809</v>
      </c>
      <c r="YZ87" s="420">
        <v>6.4066730105927503</v>
      </c>
      <c r="ZA87" s="420">
        <v>8.9155493153331484</v>
      </c>
      <c r="ZB87" s="420">
        <v>12.449393452081372</v>
      </c>
      <c r="ZC87" s="420">
        <v>17.436449748176049</v>
      </c>
      <c r="ZD87" s="420">
        <v>24.486296563328377</v>
      </c>
      <c r="ZE87" s="420"/>
      <c r="ZF87" s="420">
        <v>1452.4165441444477</v>
      </c>
      <c r="ZG87" s="420">
        <v>1551.5943812215671</v>
      </c>
      <c r="ZH87" s="420">
        <v>1658.1541002413749</v>
      </c>
      <c r="ZI87" s="420">
        <v>1772.6681091444138</v>
      </c>
      <c r="ZJ87" s="420">
        <v>1895.7543132275964</v>
      </c>
      <c r="ZK87" s="420">
        <v>2028.0797885067821</v>
      </c>
      <c r="ZL87" s="420">
        <v>2170.3647546996754</v>
      </c>
      <c r="ZM87" s="420">
        <v>2323.3868724332078</v>
      </c>
      <c r="ZN87" s="420">
        <v>2487.9858913088601</v>
      </c>
      <c r="ZO87" s="420">
        <v>2665.0686776567059</v>
      </c>
      <c r="ZP87" s="420">
        <v>2855.6146531884456</v>
      </c>
      <c r="ZQ87" s="420">
        <v>3060.6816783353106</v>
      </c>
      <c r="ZR87" s="420">
        <v>3281.4124168465896</v>
      </c>
      <c r="ZS87" s="420">
        <v>3519.0412212441743</v>
      </c>
      <c r="ZT87" s="420">
        <v>3774.9015819990059</v>
      </c>
      <c r="ZU87" s="420">
        <v>4050.4341868365664</v>
      </c>
      <c r="ZV87" s="420">
        <v>4347.1956404121447</v>
      </c>
      <c r="ZW87" s="420">
        <v>4666.7772847224769</v>
      </c>
      <c r="ZX87" s="420">
        <v>5010.9985680250902</v>
      </c>
      <c r="ZY87" s="420">
        <v>5381.8454698028791</v>
      </c>
      <c r="ZZ87" s="420">
        <v>5781.4142412792125</v>
      </c>
      <c r="AAA87" s="420">
        <v>6211.9618077389268</v>
      </c>
      <c r="AAB87" s="420">
        <v>6675.9152437787061</v>
      </c>
      <c r="AAC87" s="420">
        <v>7175.8804847057554</v>
      </c>
      <c r="AAD87" s="420">
        <v>7714.6495521596426</v>
      </c>
      <c r="AAE87" s="420">
        <v>8295.2052294283476</v>
      </c>
      <c r="AAF87" s="420">
        <v>8920.721629116857</v>
      </c>
      <c r="AAG87" s="420">
        <v>9594.5583877818826</v>
      </c>
      <c r="AAH87" s="420">
        <v>10320.245205743611</v>
      </c>
      <c r="AAI87" s="420">
        <v>11101.451992147217</v>
      </c>
      <c r="AAJ87" s="420"/>
      <c r="AAK87" s="420">
        <v>2653.3136791483666</v>
      </c>
      <c r="AAL87" s="420">
        <v>2836.6058848934326</v>
      </c>
      <c r="AAM87" s="420">
        <v>3033.540669098571</v>
      </c>
      <c r="AAN87" s="420">
        <v>3245.1759083731172</v>
      </c>
      <c r="AAO87" s="420">
        <v>3472.6535637453644</v>
      </c>
      <c r="AAP87" s="420">
        <v>3717.206469464878</v>
      </c>
      <c r="AAQ87" s="420">
        <v>3980.1656755380882</v>
      </c>
      <c r="AAR87" s="420">
        <v>4262.9683894685277</v>
      </c>
      <c r="AAS87" s="420">
        <v>4567.1665664234488</v>
      </c>
      <c r="AAT87" s="420">
        <v>4894.4362011094727</v>
      </c>
      <c r="AAU87" s="420">
        <v>5246.5873790374608</v>
      </c>
      <c r="AAV87" s="420">
        <v>5625.575149616895</v>
      </c>
      <c r="AAW87" s="420">
        <v>6033.5112886759662</v>
      </c>
      <c r="AAX87" s="420">
        <v>6472.6770235843387</v>
      </c>
      <c r="AAY87" s="420">
        <v>6945.5368001996994</v>
      </c>
      <c r="AAZ87" s="420">
        <v>7454.7531774039071</v>
      </c>
      <c r="ABA87" s="420">
        <v>8003.2029420794915</v>
      </c>
      <c r="ABB87" s="420">
        <v>8587.7374966668503</v>
      </c>
      <c r="ABC87" s="420">
        <v>9211.8492830516443</v>
      </c>
      <c r="ABD87" s="420">
        <v>9880.6776280012236</v>
      </c>
      <c r="ABE87" s="420">
        <v>10596.320720400507</v>
      </c>
      <c r="ABF87" s="420">
        <v>11360.446824265749</v>
      </c>
      <c r="ABG87" s="420">
        <v>12174.008033563308</v>
      </c>
      <c r="ABH87" s="420">
        <v>13036.824017747123</v>
      </c>
      <c r="ABI87" s="420">
        <v>13946.979532944109</v>
      </c>
      <c r="ABJ87" s="420">
        <v>14899.955288895833</v>
      </c>
      <c r="ABK87" s="420">
        <v>15887.377160980132</v>
      </c>
      <c r="ABL87" s="420">
        <v>16895.219226379239</v>
      </c>
      <c r="ABM87" s="420">
        <v>17901.225249317518</v>
      </c>
      <c r="ABN87" s="420">
        <v>18871.211827926214</v>
      </c>
      <c r="ABQ87" s="344"/>
      <c r="ABR87" s="344"/>
      <c r="ABS87" s="344"/>
      <c r="ABT87" s="344"/>
      <c r="ABU87" s="344"/>
      <c r="ABV87" s="344"/>
      <c r="ABW87" s="344"/>
      <c r="ABX87" s="344"/>
      <c r="ABY87" s="344"/>
      <c r="ABZ87" s="344"/>
      <c r="ACA87" s="344"/>
    </row>
    <row r="88" spans="4:755" hidden="1" outlineLevel="1" x14ac:dyDescent="0.25">
      <c r="D88" s="431" t="b">
        <v>1</v>
      </c>
      <c r="E88" s="416"/>
      <c r="F88" s="417">
        <v>518</v>
      </c>
      <c r="G88" s="417">
        <v>22013855</v>
      </c>
      <c r="H88" s="417" t="s">
        <v>1756</v>
      </c>
      <c r="I88" s="417" t="s">
        <v>1804</v>
      </c>
      <c r="J88" s="417">
        <v>11</v>
      </c>
      <c r="K88" s="417" t="s">
        <v>1805</v>
      </c>
      <c r="L88" s="417" t="s">
        <v>1781</v>
      </c>
      <c r="M88" s="417" t="s">
        <v>253</v>
      </c>
      <c r="N88" s="417" t="s">
        <v>310</v>
      </c>
      <c r="O88" s="417" t="s">
        <v>1782</v>
      </c>
      <c r="P88" s="417" t="s">
        <v>1783</v>
      </c>
      <c r="Q88" s="417" t="s">
        <v>1784</v>
      </c>
      <c r="R88" s="417" t="s">
        <v>298</v>
      </c>
      <c r="S88" s="418"/>
      <c r="T88" s="417">
        <v>0.81881079364216602</v>
      </c>
      <c r="U88" s="417">
        <v>2190</v>
      </c>
      <c r="V88" s="418"/>
      <c r="W88" s="419">
        <v>2.5292214798551407</v>
      </c>
      <c r="X88" s="417">
        <v>9.0442265753142178E-4</v>
      </c>
      <c r="Y88" s="417">
        <v>7.2188034374426715E-4</v>
      </c>
      <c r="Z88" s="417">
        <v>1.8254231378715463E-4</v>
      </c>
      <c r="AA88" s="420">
        <v>2.6856794027410835</v>
      </c>
      <c r="AB88" s="420">
        <v>57.750427499541374</v>
      </c>
      <c r="AC88" s="420">
        <v>60.436106902282461</v>
      </c>
      <c r="AD88" s="420">
        <v>6.6655908653845666</v>
      </c>
      <c r="AE88" s="420">
        <v>0.36907830871576452</v>
      </c>
      <c r="AF88" s="420">
        <v>298.78699976549763</v>
      </c>
      <c r="AG88" s="418"/>
      <c r="AH88" s="419">
        <v>4.7392390687670138</v>
      </c>
      <c r="AI88" s="417">
        <v>1.3393667777924845E-3</v>
      </c>
      <c r="AJ88" s="417">
        <v>1.0690383991390682E-3</v>
      </c>
      <c r="AK88" s="417">
        <v>2.7032837865341637E-4</v>
      </c>
      <c r="AL88" s="420">
        <v>3.9772441986925768</v>
      </c>
      <c r="AM88" s="420">
        <v>85.523071931125457</v>
      </c>
      <c r="AN88" s="420">
        <v>89.500316129818032</v>
      </c>
      <c r="AO88" s="420">
        <v>9.8711270500683934</v>
      </c>
      <c r="AP88" s="420">
        <v>0.54657103178616373</v>
      </c>
      <c r="AQ88" s="420">
        <v>442.47606778725145</v>
      </c>
      <c r="AR88" s="418"/>
      <c r="AS88" s="417">
        <v>5.1679359468684138E-3</v>
      </c>
      <c r="AT88" s="421">
        <v>5.7966599097906909E-6</v>
      </c>
      <c r="AU88" s="417">
        <v>5.1621392869586231E-3</v>
      </c>
      <c r="AV88" s="420">
        <v>14.213417935363331</v>
      </c>
      <c r="AW88" s="420">
        <v>0.4637327927832553</v>
      </c>
      <c r="AX88" s="420">
        <v>14.677150728146586</v>
      </c>
      <c r="AY88" s="420">
        <v>14.702694761994456</v>
      </c>
      <c r="AZ88" s="420">
        <v>2.0677491389411502</v>
      </c>
      <c r="BA88" s="420">
        <v>2.3992433623055764</v>
      </c>
      <c r="BB88" s="418"/>
      <c r="BC88" s="420">
        <v>366.2577758418804</v>
      </c>
      <c r="BD88" s="420">
        <v>542.39408199892409</v>
      </c>
      <c r="BE88" s="420">
        <v>33.846837991387773</v>
      </c>
      <c r="BF88" s="420">
        <v>508.54724400753634</v>
      </c>
      <c r="BG88" s="420"/>
      <c r="BH88" s="422">
        <v>6.2796504889159097E-2</v>
      </c>
      <c r="BI88" s="420"/>
      <c r="BJ88" s="423">
        <v>2.6931406616829761</v>
      </c>
      <c r="BK88" s="423">
        <v>2.867683467572649</v>
      </c>
      <c r="BL88" s="423">
        <v>3.0535384160181445</v>
      </c>
      <c r="BM88" s="423">
        <v>3.2514386484889783</v>
      </c>
      <c r="BN88" s="423">
        <v>3.4621648214511977</v>
      </c>
      <c r="BO88" s="423">
        <v>3.6865481858206546</v>
      </c>
      <c r="BP88" s="423">
        <v>3.9254738659960511</v>
      </c>
      <c r="BQ88" s="423">
        <v>4.1798843514065558</v>
      </c>
      <c r="BR88" s="423">
        <v>4.4507832143470907</v>
      </c>
      <c r="BS88" s="423">
        <v>4.7392390687670138</v>
      </c>
      <c r="BT88" s="423">
        <v>5.0463897856284303</v>
      </c>
      <c r="BU88" s="423">
        <v>5.3734469814624353</v>
      </c>
      <c r="BV88" s="423">
        <v>5.7217007978292882</v>
      </c>
      <c r="BW88" s="423">
        <v>6.0925249905360372</v>
      </c>
      <c r="BX88" s="423">
        <v>6.4873823486870146</v>
      </c>
      <c r="BY88" s="423">
        <v>6.9078304649437285</v>
      </c>
      <c r="BZ88" s="423">
        <v>7.3555278797560613</v>
      </c>
      <c r="CA88" s="423">
        <v>7.8322406238019102</v>
      </c>
      <c r="CB88" s="423">
        <v>8.3398491844432154</v>
      </c>
      <c r="CC88" s="423">
        <v>8.8803559236789464</v>
      </c>
      <c r="CD88" s="423">
        <v>9.4558929768565871</v>
      </c>
      <c r="CE88" s="423">
        <v>10.068730663300197</v>
      </c>
      <c r="CF88" s="423">
        <v>10.721286442032365</v>
      </c>
      <c r="CG88" s="423">
        <v>11.416134447917742</v>
      </c>
      <c r="CH88" s="423">
        <v>12.156015645845265</v>
      </c>
      <c r="CI88" s="423">
        <v>12.94384864300431</v>
      </c>
      <c r="CJ88" s="423">
        <v>13.782741201905926</v>
      </c>
      <c r="CK88" s="423">
        <v>14.676002499564445</v>
      </c>
      <c r="CL88" s="423">
        <v>15.627156181198391</v>
      </c>
      <c r="CM88" s="423">
        <v>16.639954259943377</v>
      </c>
      <c r="CN88" s="420"/>
      <c r="CO88" s="417">
        <v>9.0442265753142178E-4</v>
      </c>
      <c r="CP88" s="417">
        <v>9.0442265753142178E-4</v>
      </c>
      <c r="CQ88" s="417">
        <v>9.0442265753142178E-4</v>
      </c>
      <c r="CR88" s="417">
        <v>9.0442265753142178E-4</v>
      </c>
      <c r="CS88" s="417">
        <v>9.0442265753142178E-4</v>
      </c>
      <c r="CT88" s="417">
        <v>9.0442265753142178E-4</v>
      </c>
      <c r="CU88" s="417">
        <v>9.0442265753142178E-4</v>
      </c>
      <c r="CV88" s="417">
        <v>9.995441467355226E-4</v>
      </c>
      <c r="CW88" s="417">
        <v>1.1555603498591286E-3</v>
      </c>
      <c r="CX88" s="417">
        <v>1.3393667777924845E-3</v>
      </c>
      <c r="CY88" s="417">
        <v>1.5562071166529052E-3</v>
      </c>
      <c r="CZ88" s="417">
        <v>1.8123488139899363E-3</v>
      </c>
      <c r="DA88" s="417">
        <v>2.1152872269033585E-3</v>
      </c>
      <c r="DB88" s="417">
        <v>2.4739910343752423E-3</v>
      </c>
      <c r="DC88" s="417">
        <v>2.8991973282870339E-3</v>
      </c>
      <c r="DD88" s="417">
        <v>3.4037665233468176E-3</v>
      </c>
      <c r="DE88" s="417">
        <v>4.0031093071793474E-3</v>
      </c>
      <c r="DF88" s="417">
        <v>4.7157003614501794E-3</v>
      </c>
      <c r="DG88" s="417">
        <v>5.5636966115775836E-3</v>
      </c>
      <c r="DH88" s="417">
        <v>6.5736814130949069E-3</v>
      </c>
      <c r="DI88" s="417">
        <v>7.7775604858995994E-3</v>
      </c>
      <c r="DJ88" s="417">
        <v>9.2136407189460662E-3</v>
      </c>
      <c r="DK88" s="417">
        <v>1.0927929375047664E-2</v>
      </c>
      <c r="DL88" s="417">
        <v>1.2975698954806516E-2</v>
      </c>
      <c r="DM88" s="417">
        <v>1.5423372303594262E-2</v>
      </c>
      <c r="DN88" s="417">
        <v>1.8350793795822065E-2</v>
      </c>
      <c r="DO88" s="417">
        <v>2.1853966004581907E-2</v>
      </c>
      <c r="DP88" s="417">
        <v>2.6048347642624238E-2</v>
      </c>
      <c r="DQ88" s="417">
        <v>3.107282832253112E-2</v>
      </c>
      <c r="DR88" s="417">
        <v>3.7094519529865339E-2</v>
      </c>
      <c r="DS88" s="424"/>
      <c r="DT88" s="425">
        <v>7.2188034374426715E-4</v>
      </c>
      <c r="DU88" s="425">
        <v>7.2188034374426715E-4</v>
      </c>
      <c r="DV88" s="425">
        <v>7.2188034374426715E-4</v>
      </c>
      <c r="DW88" s="425">
        <v>7.2188034374426715E-4</v>
      </c>
      <c r="DX88" s="425">
        <v>7.2188034374426715E-4</v>
      </c>
      <c r="DY88" s="425">
        <v>7.2188034374426715E-4</v>
      </c>
      <c r="DZ88" s="425">
        <v>7.2188034374426715E-4</v>
      </c>
      <c r="EA88" s="425">
        <v>7.97803179989375E-4</v>
      </c>
      <c r="EB88" s="425">
        <v>9.2233016900571509E-4</v>
      </c>
      <c r="EC88" s="425">
        <v>1.0690383991390682E-3</v>
      </c>
      <c r="ED88" s="425">
        <v>1.2421132077483864E-3</v>
      </c>
      <c r="EE88" s="425">
        <v>1.4465570648113883E-3</v>
      </c>
      <c r="EF88" s="425">
        <v>1.68835251722097E-3</v>
      </c>
      <c r="EG88" s="425">
        <v>1.9746580688166687E-3</v>
      </c>
      <c r="EH88" s="425">
        <v>2.3140437123044966E-3</v>
      </c>
      <c r="EI88" s="425">
        <v>2.7167742066584242E-3</v>
      </c>
      <c r="EJ88" s="425">
        <v>3.1951498546044683E-3</v>
      </c>
      <c r="EK88" s="425">
        <v>3.763916537883015E-3</v>
      </c>
      <c r="EL88" s="425">
        <v>4.4407591837833911E-3</v>
      </c>
      <c r="EM88" s="425">
        <v>5.246895750160247E-3</v>
      </c>
      <c r="EN88" s="425">
        <v>6.2077923306095191E-3</v>
      </c>
      <c r="EO88" s="425">
        <v>7.3540242208028584E-3</v>
      </c>
      <c r="EP88" s="425">
        <v>8.7223129009220066E-3</v>
      </c>
      <c r="EQ88" s="425">
        <v>1.0356775058449308E-2</v>
      </c>
      <c r="ER88" s="425">
        <v>1.2310427218402182E-2</v>
      </c>
      <c r="ES88" s="425">
        <v>1.4646998527729785E-2</v>
      </c>
      <c r="ET88" s="425">
        <v>1.7443115074784615E-2</v>
      </c>
      <c r="EU88" s="425">
        <v>2.0790932197067884E-2</v>
      </c>
      <c r="EV88" s="425">
        <v>2.4801307003740215E-2</v>
      </c>
      <c r="EW88" s="425">
        <v>2.9607622372416431E-2</v>
      </c>
      <c r="EX88" s="420"/>
      <c r="EY88" s="420">
        <v>366.25777584188046</v>
      </c>
      <c r="EZ88" s="420">
        <v>366.25777584188046</v>
      </c>
      <c r="FA88" s="420">
        <v>366.25777584188046</v>
      </c>
      <c r="FB88" s="420">
        <v>366.25777584188046</v>
      </c>
      <c r="FC88" s="420">
        <v>366.25777584188046</v>
      </c>
      <c r="FD88" s="420">
        <v>366.25777584188046</v>
      </c>
      <c r="FE88" s="420">
        <v>366.25777584188046</v>
      </c>
      <c r="FF88" s="420">
        <v>404.77846611931443</v>
      </c>
      <c r="FG88" s="420">
        <v>467.95926668363677</v>
      </c>
      <c r="FH88" s="420">
        <v>542.39408199892409</v>
      </c>
      <c r="FI88" s="420">
        <v>630.20641129260628</v>
      </c>
      <c r="FJ88" s="420">
        <v>733.93433936451538</v>
      </c>
      <c r="FK88" s="420">
        <v>856.61320903545311</v>
      </c>
      <c r="FL88" s="420">
        <v>1001.8750040785544</v>
      </c>
      <c r="FM88" s="420">
        <v>1174.0678501834659</v>
      </c>
      <c r="FN88" s="420">
        <v>1378.3997403699993</v>
      </c>
      <c r="FO88" s="420">
        <v>1621.1114340072843</v>
      </c>
      <c r="FP88" s="420">
        <v>1909.6844948972223</v>
      </c>
      <c r="FQ88" s="420">
        <v>2253.0916595757853</v>
      </c>
      <c r="FR88" s="420">
        <v>2662.0982053068519</v>
      </c>
      <c r="FS88" s="420">
        <v>3149.624770366082</v>
      </c>
      <c r="FT88" s="420">
        <v>3731.1842301011029</v>
      </c>
      <c r="FU88" s="420">
        <v>4425.407826896525</v>
      </c>
      <c r="FV88" s="420">
        <v>5254.6788822748431</v>
      </c>
      <c r="FW88" s="420">
        <v>6245.8961956063604</v>
      </c>
      <c r="FX88" s="420">
        <v>7431.3937898634076</v>
      </c>
      <c r="FY88" s="420">
        <v>8850.0491617594689</v>
      </c>
      <c r="FZ88" s="420">
        <v>10548.618826051665</v>
      </c>
      <c r="GA88" s="420">
        <v>12583.347946622465</v>
      </c>
      <c r="GB88" s="420">
        <v>15021.910503673636</v>
      </c>
      <c r="GC88" s="420"/>
      <c r="GD88" s="420">
        <v>33.846837991387773</v>
      </c>
      <c r="GE88" s="420">
        <v>33.846837991387773</v>
      </c>
      <c r="GF88" s="420">
        <v>33.846837991387773</v>
      </c>
      <c r="GG88" s="420">
        <v>33.846837991387773</v>
      </c>
      <c r="GH88" s="420">
        <v>33.846837991387773</v>
      </c>
      <c r="GI88" s="420">
        <v>33.846837991387773</v>
      </c>
      <c r="GJ88" s="420">
        <v>33.846837991387773</v>
      </c>
      <c r="GK88" s="420">
        <v>33.846837991387773</v>
      </c>
      <c r="GL88" s="420">
        <v>33.846837991387773</v>
      </c>
      <c r="GM88" s="420">
        <v>33.846837991387773</v>
      </c>
      <c r="GN88" s="420">
        <v>33.846837991387773</v>
      </c>
      <c r="GO88" s="420">
        <v>33.846837991387773</v>
      </c>
      <c r="GP88" s="420">
        <v>33.846837991387773</v>
      </c>
      <c r="GQ88" s="420">
        <v>33.846837991387773</v>
      </c>
      <c r="GR88" s="420">
        <v>33.846837991387773</v>
      </c>
      <c r="GS88" s="420">
        <v>33.846837991387773</v>
      </c>
      <c r="GT88" s="420">
        <v>33.846837991387773</v>
      </c>
      <c r="GU88" s="420">
        <v>40.512543698113092</v>
      </c>
      <c r="GV88" s="420">
        <v>53.701777169088871</v>
      </c>
      <c r="GW88" s="420">
        <v>71.806553783350495</v>
      </c>
      <c r="GX88" s="420">
        <v>96.770818091108538</v>
      </c>
      <c r="GY88" s="420">
        <v>131.33415147691062</v>
      </c>
      <c r="GZ88" s="420">
        <v>179.3642664743677</v>
      </c>
      <c r="HA88" s="420">
        <v>246.33026502225425</v>
      </c>
      <c r="HB88" s="420">
        <v>339.97674464017757</v>
      </c>
      <c r="HC88" s="420">
        <v>471.28461632303288</v>
      </c>
      <c r="HD88" s="420">
        <v>655.84137530332771</v>
      </c>
      <c r="HE88" s="420">
        <v>915.79632780037991</v>
      </c>
      <c r="HF88" s="420">
        <v>1282.6517782346907</v>
      </c>
      <c r="HG88" s="420">
        <v>1801.2492384019017</v>
      </c>
      <c r="HH88" s="420"/>
      <c r="HI88" s="420">
        <v>2.6856794027410835</v>
      </c>
      <c r="HJ88" s="420">
        <v>2.6856794027410835</v>
      </c>
      <c r="HK88" s="420">
        <v>2.6856794027410835</v>
      </c>
      <c r="HL88" s="420">
        <v>2.6856794027410835</v>
      </c>
      <c r="HM88" s="420">
        <v>2.6856794027410835</v>
      </c>
      <c r="HN88" s="420">
        <v>2.6856794027410835</v>
      </c>
      <c r="HO88" s="420">
        <v>2.6856794027410835</v>
      </c>
      <c r="HP88" s="420">
        <v>2.9681422780197657</v>
      </c>
      <c r="HQ88" s="420">
        <v>3.4314317585891754</v>
      </c>
      <c r="HR88" s="420">
        <v>3.9772441986925768</v>
      </c>
      <c r="HS88" s="420">
        <v>4.6211507029262959</v>
      </c>
      <c r="HT88" s="420">
        <v>5.3817624312954573</v>
      </c>
      <c r="HU88" s="420">
        <v>6.2813368162200032</v>
      </c>
      <c r="HV88" s="420">
        <v>7.3465063134565014</v>
      </c>
      <c r="HW88" s="420">
        <v>8.609154673673082</v>
      </c>
      <c r="HX88" s="420">
        <v>10.107470846034817</v>
      </c>
      <c r="HY88" s="420">
        <v>11.887216804759436</v>
      </c>
      <c r="HZ88" s="420">
        <v>14.003253041905824</v>
      </c>
      <c r="IA88" s="420">
        <v>16.521374457378791</v>
      </c>
      <c r="IB88" s="420">
        <v>19.520520217305066</v>
      </c>
      <c r="IC88" s="420">
        <v>23.095434227141517</v>
      </c>
      <c r="ID88" s="420">
        <v>27.359868637822473</v>
      </c>
      <c r="IE88" s="420">
        <v>32.450441829134633</v>
      </c>
      <c r="IF88" s="420">
        <v>38.531285266791485</v>
      </c>
      <c r="IG88" s="420">
        <v>45.799641319944826</v>
      </c>
      <c r="IH88" s="420">
        <v>54.492607533636381</v>
      </c>
      <c r="II88" s="420">
        <v>64.895263158166017</v>
      </c>
      <c r="IJ88" s="420">
        <v>77.35046237141033</v>
      </c>
      <c r="IK88" s="420">
        <v>92.270637312989152</v>
      </c>
      <c r="IL88" s="420">
        <v>110.15202485954421</v>
      </c>
      <c r="IM88" s="420"/>
      <c r="IN88" s="420">
        <v>14.213417935363331</v>
      </c>
      <c r="IO88" s="420">
        <v>14.213417935363331</v>
      </c>
      <c r="IP88" s="420">
        <v>14.213417935363331</v>
      </c>
      <c r="IQ88" s="420">
        <v>14.213417935363331</v>
      </c>
      <c r="IR88" s="420">
        <v>14.213417935363331</v>
      </c>
      <c r="IS88" s="420">
        <v>14.213417935363331</v>
      </c>
      <c r="IT88" s="420">
        <v>14.213417935363331</v>
      </c>
      <c r="IU88" s="420">
        <v>14.213417935363331</v>
      </c>
      <c r="IV88" s="420">
        <v>14.213417935363331</v>
      </c>
      <c r="IW88" s="420">
        <v>14.213417935363331</v>
      </c>
      <c r="IX88" s="420">
        <v>14.213417935363331</v>
      </c>
      <c r="IY88" s="420">
        <v>14.213417935363331</v>
      </c>
      <c r="IZ88" s="420">
        <v>14.213417935363331</v>
      </c>
      <c r="JA88" s="420">
        <v>14.213417935363331</v>
      </c>
      <c r="JB88" s="420">
        <v>14.213417935363331</v>
      </c>
      <c r="JC88" s="420">
        <v>14.213417935363331</v>
      </c>
      <c r="JD88" s="420">
        <v>14.213417935363331</v>
      </c>
      <c r="JE88" s="420">
        <v>17.012570431319681</v>
      </c>
      <c r="JF88" s="420">
        <v>22.551170155694564</v>
      </c>
      <c r="JG88" s="420">
        <v>30.153970650983659</v>
      </c>
      <c r="JH88" s="420">
        <v>40.637299171813979</v>
      </c>
      <c r="JI88" s="420">
        <v>55.151597458014365</v>
      </c>
      <c r="JJ88" s="420">
        <v>75.321047204431551</v>
      </c>
      <c r="JK88" s="420">
        <v>103.44230701198676</v>
      </c>
      <c r="JL88" s="420">
        <v>142.76759208953834</v>
      </c>
      <c r="JM88" s="420">
        <v>197.90815378414524</v>
      </c>
      <c r="JN88" s="420">
        <v>275.40970204843245</v>
      </c>
      <c r="JO88" s="420">
        <v>384.57347046745787</v>
      </c>
      <c r="JP88" s="420">
        <v>538.62832901039121</v>
      </c>
      <c r="JQ88" s="420">
        <v>756.40472642305497</v>
      </c>
      <c r="JR88" s="420"/>
      <c r="JS88" s="420">
        <v>-11.527738532622248</v>
      </c>
      <c r="JT88" s="420">
        <v>-11.527738532622248</v>
      </c>
      <c r="JU88" s="420">
        <v>-11.527738532622248</v>
      </c>
      <c r="JV88" s="420">
        <v>-11.527738532622248</v>
      </c>
      <c r="JW88" s="420">
        <v>-11.527738532622248</v>
      </c>
      <c r="JX88" s="420">
        <v>-11.527738532622248</v>
      </c>
      <c r="JY88" s="420">
        <v>-11.527738532622248</v>
      </c>
      <c r="JZ88" s="420">
        <v>-11.245275657343566</v>
      </c>
      <c r="KA88" s="420">
        <v>-10.781986176774156</v>
      </c>
      <c r="KB88" s="420">
        <v>-10.236173736670754</v>
      </c>
      <c r="KC88" s="420">
        <v>-9.5922672324370346</v>
      </c>
      <c r="KD88" s="420">
        <v>-8.831655504067875</v>
      </c>
      <c r="KE88" s="420">
        <v>-7.9320811191433283</v>
      </c>
      <c r="KF88" s="420">
        <v>-6.86691162190683</v>
      </c>
      <c r="KG88" s="420">
        <v>-5.6042632616902495</v>
      </c>
      <c r="KH88" s="420">
        <v>-4.1059470893285148</v>
      </c>
      <c r="KI88" s="420">
        <v>-2.326201130603895</v>
      </c>
      <c r="KJ88" s="420">
        <v>-3.009317389413857</v>
      </c>
      <c r="KK88" s="420">
        <v>-6.0297956983157732</v>
      </c>
      <c r="KL88" s="420">
        <v>-10.633450433678593</v>
      </c>
      <c r="KM88" s="420">
        <v>-17.541864944672461</v>
      </c>
      <c r="KN88" s="420">
        <v>-27.791728820191892</v>
      </c>
      <c r="KO88" s="420">
        <v>-42.870605375296918</v>
      </c>
      <c r="KP88" s="420">
        <v>-64.911021745195271</v>
      </c>
      <c r="KQ88" s="420">
        <v>-96.967950769593514</v>
      </c>
      <c r="KR88" s="420">
        <v>-143.41554625050887</v>
      </c>
      <c r="KS88" s="420">
        <v>-210.51443889026643</v>
      </c>
      <c r="KT88" s="420">
        <v>-307.22300809604752</v>
      </c>
      <c r="KU88" s="420">
        <v>-446.35769169740206</v>
      </c>
      <c r="KV88" s="420">
        <v>-646.25270156351075</v>
      </c>
      <c r="KW88" s="420"/>
      <c r="KX88" s="420">
        <v>57.750427499541374</v>
      </c>
      <c r="KY88" s="420">
        <v>57.750427499541374</v>
      </c>
      <c r="KZ88" s="420">
        <v>57.750427499541374</v>
      </c>
      <c r="LA88" s="420">
        <v>57.750427499541374</v>
      </c>
      <c r="LB88" s="420">
        <v>57.750427499541374</v>
      </c>
      <c r="LC88" s="420">
        <v>57.750427499541374</v>
      </c>
      <c r="LD88" s="420">
        <v>57.750427499541374</v>
      </c>
      <c r="LE88" s="420">
        <v>63.82425439915</v>
      </c>
      <c r="LF88" s="420">
        <v>73.786413520457202</v>
      </c>
      <c r="LG88" s="420">
        <v>85.523071931125457</v>
      </c>
      <c r="LH88" s="420">
        <v>99.369056619870918</v>
      </c>
      <c r="LI88" s="420">
        <v>115.72456518491106</v>
      </c>
      <c r="LJ88" s="420">
        <v>135.06820137767761</v>
      </c>
      <c r="LK88" s="420">
        <v>157.9726455053335</v>
      </c>
      <c r="LL88" s="420">
        <v>185.12349698435972</v>
      </c>
      <c r="LM88" s="420">
        <v>217.34193653267394</v>
      </c>
      <c r="LN88" s="420">
        <v>255.61198836835746</v>
      </c>
      <c r="LO88" s="420">
        <v>301.1133230306412</v>
      </c>
      <c r="LP88" s="420">
        <v>355.2607347026713</v>
      </c>
      <c r="LQ88" s="420">
        <v>419.75166001281974</v>
      </c>
      <c r="LR88" s="420">
        <v>496.62338644876155</v>
      </c>
      <c r="LS88" s="420">
        <v>588.3219376642287</v>
      </c>
      <c r="LT88" s="420">
        <v>697.78503207376048</v>
      </c>
      <c r="LU88" s="420">
        <v>828.54200467594467</v>
      </c>
      <c r="LV88" s="420">
        <v>984.83417747217459</v>
      </c>
      <c r="LW88" s="420">
        <v>1171.7598822183827</v>
      </c>
      <c r="LX88" s="420">
        <v>1395.4492059827692</v>
      </c>
      <c r="LY88" s="420">
        <v>1663.2745757654307</v>
      </c>
      <c r="LZ88" s="420">
        <v>1984.1045602992172</v>
      </c>
      <c r="MA88" s="420">
        <v>2368.6097897933146</v>
      </c>
      <c r="MB88" s="420"/>
      <c r="MC88" s="426">
        <v>0.4637327927832553</v>
      </c>
      <c r="MD88" s="426">
        <v>0.4637327927832553</v>
      </c>
      <c r="ME88" s="426">
        <v>0.4637327927832553</v>
      </c>
      <c r="MF88" s="426">
        <v>0.4637327927832553</v>
      </c>
      <c r="MG88" s="426">
        <v>0.4637327927832553</v>
      </c>
      <c r="MH88" s="426">
        <v>0.4637327927832553</v>
      </c>
      <c r="MI88" s="426">
        <v>0.4637327927832553</v>
      </c>
      <c r="MJ88" s="426">
        <v>0.4637327927832553</v>
      </c>
      <c r="MK88" s="426">
        <v>0.4637327927832553</v>
      </c>
      <c r="ML88" s="426">
        <v>0.4637327927832553</v>
      </c>
      <c r="MM88" s="426">
        <v>0.4637327927832553</v>
      </c>
      <c r="MN88" s="426">
        <v>0.4637327927832553</v>
      </c>
      <c r="MO88" s="426">
        <v>0.4637327927832553</v>
      </c>
      <c r="MP88" s="426">
        <v>0.4637327927832553</v>
      </c>
      <c r="MQ88" s="426">
        <v>0.4637327927832553</v>
      </c>
      <c r="MR88" s="426">
        <v>0.4637327927832553</v>
      </c>
      <c r="MS88" s="426">
        <v>0.4637327927832553</v>
      </c>
      <c r="MT88" s="426">
        <v>0.55505908813874871</v>
      </c>
      <c r="MU88" s="426">
        <v>0.73576371034665655</v>
      </c>
      <c r="MV88" s="426">
        <v>0.98381579202662883</v>
      </c>
      <c r="MW88" s="426">
        <v>1.3258491604069083</v>
      </c>
      <c r="MX88" s="426">
        <v>1.7993985987022976</v>
      </c>
      <c r="MY88" s="426">
        <v>2.4574553238575105</v>
      </c>
      <c r="MZ88" s="426">
        <v>3.3749510596787573</v>
      </c>
      <c r="NA88" s="426">
        <v>4.6579939110845414</v>
      </c>
      <c r="NB88" s="426">
        <v>6.4570324524516698</v>
      </c>
      <c r="NC88" s="426">
        <v>8.98562969662364</v>
      </c>
      <c r="ND88" s="426">
        <v>12.547251498635692</v>
      </c>
      <c r="NE88" s="426">
        <v>17.573508386234742</v>
      </c>
      <c r="NF88" s="426">
        <v>24.678770289719964</v>
      </c>
      <c r="NG88" s="420"/>
      <c r="NH88" s="420">
        <v>57.286694706758119</v>
      </c>
      <c r="NI88" s="420">
        <v>57.286694706758119</v>
      </c>
      <c r="NJ88" s="420">
        <v>57.286694706758119</v>
      </c>
      <c r="NK88" s="420">
        <v>57.286694706758119</v>
      </c>
      <c r="NL88" s="420">
        <v>57.286694706758119</v>
      </c>
      <c r="NM88" s="420">
        <v>57.286694706758119</v>
      </c>
      <c r="NN88" s="420">
        <v>57.286694706758119</v>
      </c>
      <c r="NO88" s="420">
        <v>63.360521606366746</v>
      </c>
      <c r="NP88" s="420">
        <v>73.322680727673941</v>
      </c>
      <c r="NQ88" s="420">
        <v>85.059339138342196</v>
      </c>
      <c r="NR88" s="420">
        <v>98.905323827087656</v>
      </c>
      <c r="NS88" s="420">
        <v>115.2608323921278</v>
      </c>
      <c r="NT88" s="420">
        <v>134.60446858489436</v>
      </c>
      <c r="NU88" s="420">
        <v>157.50891271255026</v>
      </c>
      <c r="NV88" s="420">
        <v>184.65976419157647</v>
      </c>
      <c r="NW88" s="420">
        <v>216.87820373989069</v>
      </c>
      <c r="NX88" s="420">
        <v>255.14825557557421</v>
      </c>
      <c r="NY88" s="420">
        <v>300.55826394250244</v>
      </c>
      <c r="NZ88" s="420">
        <v>354.52497099232465</v>
      </c>
      <c r="OA88" s="420">
        <v>418.76784422079311</v>
      </c>
      <c r="OB88" s="420">
        <v>495.29753728835465</v>
      </c>
      <c r="OC88" s="420">
        <v>586.52253906552642</v>
      </c>
      <c r="OD88" s="420">
        <v>695.32757674990296</v>
      </c>
      <c r="OE88" s="420">
        <v>825.16705361626589</v>
      </c>
      <c r="OF88" s="420">
        <v>980.17618356109006</v>
      </c>
      <c r="OG88" s="420">
        <v>1165.3028497659311</v>
      </c>
      <c r="OH88" s="420">
        <v>1386.4635762861456</v>
      </c>
      <c r="OI88" s="420">
        <v>1650.727324266795</v>
      </c>
      <c r="OJ88" s="420">
        <v>1966.5310519129823</v>
      </c>
      <c r="OK88" s="420">
        <v>2343.9310195035946</v>
      </c>
      <c r="OL88" s="420"/>
      <c r="OM88" s="420">
        <v>45.758956174135875</v>
      </c>
      <c r="ON88" s="420">
        <v>45.758956174135875</v>
      </c>
      <c r="OO88" s="420">
        <v>45.758956174135875</v>
      </c>
      <c r="OP88" s="420">
        <v>45.758956174135875</v>
      </c>
      <c r="OQ88" s="420">
        <v>45.758956174135875</v>
      </c>
      <c r="OR88" s="420">
        <v>45.758956174135875</v>
      </c>
      <c r="OS88" s="420">
        <v>45.758956174135875</v>
      </c>
      <c r="OT88" s="420">
        <v>52.115245949023176</v>
      </c>
      <c r="OU88" s="420">
        <v>62.540694550899786</v>
      </c>
      <c r="OV88" s="420">
        <v>74.823165401671446</v>
      </c>
      <c r="OW88" s="420">
        <v>89.313056594650618</v>
      </c>
      <c r="OX88" s="420">
        <v>106.42917688805991</v>
      </c>
      <c r="OY88" s="420">
        <v>126.67238746575103</v>
      </c>
      <c r="OZ88" s="420">
        <v>150.64200109064342</v>
      </c>
      <c r="PA88" s="420">
        <v>179.05550092988622</v>
      </c>
      <c r="PB88" s="420">
        <v>212.77225665056218</v>
      </c>
      <c r="PC88" s="420">
        <v>252.82205444497032</v>
      </c>
      <c r="PD88" s="420">
        <v>297.54894655308857</v>
      </c>
      <c r="PE88" s="420">
        <v>348.4951752940089</v>
      </c>
      <c r="PF88" s="420">
        <v>408.1343937871145</v>
      </c>
      <c r="PG88" s="420">
        <v>477.75567234368219</v>
      </c>
      <c r="PH88" s="420">
        <v>558.73081024533451</v>
      </c>
      <c r="PI88" s="420">
        <v>652.45697137460604</v>
      </c>
      <c r="PJ88" s="420">
        <v>760.2560318710706</v>
      </c>
      <c r="PK88" s="420">
        <v>883.20823279149658</v>
      </c>
      <c r="PL88" s="420">
        <v>1021.8873035154222</v>
      </c>
      <c r="PM88" s="420">
        <v>1175.949137395879</v>
      </c>
      <c r="PN88" s="420">
        <v>1343.5043161707474</v>
      </c>
      <c r="PO88" s="420">
        <v>1520.1733602155803</v>
      </c>
      <c r="PP88" s="420">
        <v>1697.6783179400838</v>
      </c>
      <c r="PQ88" s="420"/>
      <c r="PR88" s="420">
        <v>6.6655908653845666</v>
      </c>
      <c r="PS88" s="420">
        <v>6.6655908653845666</v>
      </c>
      <c r="PT88" s="420">
        <v>6.6655908653845666</v>
      </c>
      <c r="PU88" s="420">
        <v>6.6655908653845666</v>
      </c>
      <c r="PV88" s="420">
        <v>6.6655908653845666</v>
      </c>
      <c r="PW88" s="420">
        <v>6.6655908653845666</v>
      </c>
      <c r="PX88" s="420">
        <v>6.6655908653845666</v>
      </c>
      <c r="PY88" s="420">
        <v>7.3666358074376754</v>
      </c>
      <c r="PZ88" s="420">
        <v>8.5164745136363464</v>
      </c>
      <c r="QA88" s="420">
        <v>9.8711270500683934</v>
      </c>
      <c r="QB88" s="420">
        <v>11.469239359527744</v>
      </c>
      <c r="QC88" s="420">
        <v>13.357002501899577</v>
      </c>
      <c r="QD88" s="420">
        <v>15.589657224859859</v>
      </c>
      <c r="QE88" s="420">
        <v>18.23330265164439</v>
      </c>
      <c r="QF88" s="420">
        <v>21.367071100500407</v>
      </c>
      <c r="QG88" s="420">
        <v>25.085743769233368</v>
      </c>
      <c r="QH88" s="420">
        <v>29.502897355425446</v>
      </c>
      <c r="QI88" s="420">
        <v>34.75469017877959</v>
      </c>
      <c r="QJ88" s="420">
        <v>41.004418678679762</v>
      </c>
      <c r="QK88" s="420">
        <v>48.448002064290847</v>
      </c>
      <c r="QL88" s="420">
        <v>57.320585345892056</v>
      </c>
      <c r="QM88" s="420">
        <v>67.904490120548004</v>
      </c>
      <c r="QN88" s="420">
        <v>80.53878970558047</v>
      </c>
      <c r="QO88" s="420">
        <v>95.630842178601185</v>
      </c>
      <c r="QP88" s="420">
        <v>113.6701836073712</v>
      </c>
      <c r="QQ88" s="420">
        <v>135.2452666675234</v>
      </c>
      <c r="QR88" s="420">
        <v>161.06362988535042</v>
      </c>
      <c r="QS88" s="420">
        <v>191.97620344778394</v>
      </c>
      <c r="QT88" s="420">
        <v>229.00660316676181</v>
      </c>
      <c r="QU88" s="420">
        <v>273.3864399295079</v>
      </c>
      <c r="QV88" s="424"/>
      <c r="QW88" s="420">
        <v>14.702694761994456</v>
      </c>
      <c r="QX88" s="420">
        <v>14.702694761994456</v>
      </c>
      <c r="QY88" s="420">
        <v>14.702694761994456</v>
      </c>
      <c r="QZ88" s="420">
        <v>14.702694761994456</v>
      </c>
      <c r="RA88" s="420">
        <v>14.702694761994456</v>
      </c>
      <c r="RB88" s="420">
        <v>14.702694761994456</v>
      </c>
      <c r="RC88" s="420">
        <v>14.702694761994456</v>
      </c>
      <c r="RD88" s="420">
        <v>14.702694761994456</v>
      </c>
      <c r="RE88" s="420">
        <v>14.702694761994456</v>
      </c>
      <c r="RF88" s="420">
        <v>14.702694761994456</v>
      </c>
      <c r="RG88" s="420">
        <v>14.702694761994456</v>
      </c>
      <c r="RH88" s="420">
        <v>14.702694761994456</v>
      </c>
      <c r="RI88" s="420">
        <v>14.702694761994456</v>
      </c>
      <c r="RJ88" s="420">
        <v>14.702694761994456</v>
      </c>
      <c r="RK88" s="420">
        <v>14.702694761994456</v>
      </c>
      <c r="RL88" s="420">
        <v>14.702694761994456</v>
      </c>
      <c r="RM88" s="420">
        <v>14.702694761994456</v>
      </c>
      <c r="RN88" s="420">
        <v>17.598204126981631</v>
      </c>
      <c r="RO88" s="420">
        <v>23.327462319956091</v>
      </c>
      <c r="RP88" s="420">
        <v>31.191978478343326</v>
      </c>
      <c r="RQ88" s="420">
        <v>42.036180768912153</v>
      </c>
      <c r="RR88" s="420">
        <v>57.050113262629999</v>
      </c>
      <c r="RS88" s="420">
        <v>77.913867813964657</v>
      </c>
      <c r="RT88" s="420">
        <v>107.00316225063445</v>
      </c>
      <c r="RU88" s="420">
        <v>147.68216469417141</v>
      </c>
      <c r="RV88" s="420">
        <v>204.72086230283386</v>
      </c>
      <c r="RW88" s="420">
        <v>284.89029184424896</v>
      </c>
      <c r="RX88" s="420">
        <v>397.81186872553508</v>
      </c>
      <c r="RY88" s="420">
        <v>557.16984807007782</v>
      </c>
      <c r="RZ88" s="420">
        <v>782.44289021139059</v>
      </c>
      <c r="SA88" s="420"/>
      <c r="SB88" s="420">
        <v>-8.0371038966098887</v>
      </c>
      <c r="SC88" s="420">
        <v>-8.0371038966098887</v>
      </c>
      <c r="SD88" s="420">
        <v>-8.0371038966098887</v>
      </c>
      <c r="SE88" s="420">
        <v>-8.0371038966098887</v>
      </c>
      <c r="SF88" s="420">
        <v>-8.0371038966098887</v>
      </c>
      <c r="SG88" s="420">
        <v>-8.0371038966098887</v>
      </c>
      <c r="SH88" s="420">
        <v>-8.0371038966098887</v>
      </c>
      <c r="SI88" s="420">
        <v>-7.3360589545567807</v>
      </c>
      <c r="SJ88" s="420">
        <v>-6.1862202483581097</v>
      </c>
      <c r="SK88" s="420">
        <v>-4.8315677119260627</v>
      </c>
      <c r="SL88" s="420">
        <v>-3.2334554024667117</v>
      </c>
      <c r="SM88" s="420">
        <v>-1.3456922600948786</v>
      </c>
      <c r="SN88" s="420">
        <v>0.88696246286540337</v>
      </c>
      <c r="SO88" s="420">
        <v>3.530607889649934</v>
      </c>
      <c r="SP88" s="420">
        <v>6.6643763385059511</v>
      </c>
      <c r="SQ88" s="420">
        <v>10.383049007238911</v>
      </c>
      <c r="SR88" s="420">
        <v>14.80020259343099</v>
      </c>
      <c r="SS88" s="420">
        <v>17.156486051797959</v>
      </c>
      <c r="ST88" s="420">
        <v>17.676956358723672</v>
      </c>
      <c r="SU88" s="420">
        <v>17.256023585947521</v>
      </c>
      <c r="SV88" s="420">
        <v>15.284404576979902</v>
      </c>
      <c r="SW88" s="420">
        <v>10.854376857918005</v>
      </c>
      <c r="SX88" s="420">
        <v>2.6249218916158128</v>
      </c>
      <c r="SY88" s="420">
        <v>-11.372320072033261</v>
      </c>
      <c r="SZ88" s="420">
        <v>-34.011981086800205</v>
      </c>
      <c r="TA88" s="420">
        <v>-69.475595635310469</v>
      </c>
      <c r="TB88" s="420">
        <v>-123.82666195889854</v>
      </c>
      <c r="TC88" s="420">
        <v>-205.83566527775113</v>
      </c>
      <c r="TD88" s="420">
        <v>-328.16324490331601</v>
      </c>
      <c r="TE88" s="420">
        <v>-509.05645028188269</v>
      </c>
      <c r="TF88" s="420"/>
      <c r="TG88" s="420">
        <v>0.36907830871576452</v>
      </c>
      <c r="TH88" s="420">
        <v>0.36907830871576452</v>
      </c>
      <c r="TI88" s="420">
        <v>0.36907830871576452</v>
      </c>
      <c r="TJ88" s="420">
        <v>0.36907830871576452</v>
      </c>
      <c r="TK88" s="420">
        <v>0.36907830871576452</v>
      </c>
      <c r="TL88" s="420">
        <v>0.36907830871576452</v>
      </c>
      <c r="TM88" s="420">
        <v>0.36907830871576452</v>
      </c>
      <c r="TN88" s="420">
        <v>0.40789564490877639</v>
      </c>
      <c r="TO88" s="420">
        <v>0.47156299766869447</v>
      </c>
      <c r="TP88" s="420">
        <v>0.54657103178616373</v>
      </c>
      <c r="TQ88" s="420">
        <v>0.63505959945031121</v>
      </c>
      <c r="TR88" s="420">
        <v>0.73958633112548744</v>
      </c>
      <c r="TS88" s="420">
        <v>0.86320994465624346</v>
      </c>
      <c r="TT88" s="420">
        <v>1.0095903935417012</v>
      </c>
      <c r="TU88" s="420">
        <v>1.1831092881706873</v>
      </c>
      <c r="TV88" s="420">
        <v>1.3890147280576459</v>
      </c>
      <c r="TW88" s="420">
        <v>1.6335955323485016</v>
      </c>
      <c r="TX88" s="420">
        <v>1.9243908799950469</v>
      </c>
      <c r="TY88" s="420">
        <v>2.2704426061300254</v>
      </c>
      <c r="TZ88" s="420">
        <v>2.6825988908808749</v>
      </c>
      <c r="UA88" s="420">
        <v>3.1738798737145251</v>
      </c>
      <c r="UB88" s="420">
        <v>3.7599178938583497</v>
      </c>
      <c r="UC88" s="420">
        <v>4.4594876719657908</v>
      </c>
      <c r="UD88" s="420">
        <v>5.2951449024025798</v>
      </c>
      <c r="UE88" s="420">
        <v>6.2939955308520865</v>
      </c>
      <c r="UF88" s="420">
        <v>7.4886225829857063</v>
      </c>
      <c r="UG88" s="420">
        <v>8.918202949181067</v>
      </c>
      <c r="UH88" s="420">
        <v>10.629853213784639</v>
      </c>
      <c r="UI88" s="420">
        <v>12.680251681882105</v>
      </c>
      <c r="UJ88" s="420">
        <v>15.137593487623286</v>
      </c>
      <c r="UK88" s="420"/>
      <c r="UL88" s="420">
        <v>2.0677491389411502</v>
      </c>
      <c r="UM88" s="420">
        <v>2.0677491389411502</v>
      </c>
      <c r="UN88" s="420">
        <v>2.0677491389411502</v>
      </c>
      <c r="UO88" s="420">
        <v>2.0677491389411502</v>
      </c>
      <c r="UP88" s="420">
        <v>2.0677491389411502</v>
      </c>
      <c r="UQ88" s="420">
        <v>2.0677491389411502</v>
      </c>
      <c r="UR88" s="420">
        <v>2.0677491389411502</v>
      </c>
      <c r="US88" s="420">
        <v>2.0677491389411502</v>
      </c>
      <c r="UT88" s="420">
        <v>2.0677491389411502</v>
      </c>
      <c r="UU88" s="420">
        <v>2.0677491389411502</v>
      </c>
      <c r="UV88" s="420">
        <v>2.0677491389411502</v>
      </c>
      <c r="UW88" s="420">
        <v>2.0677491389411502</v>
      </c>
      <c r="UX88" s="420">
        <v>2.0677491389411502</v>
      </c>
      <c r="UY88" s="420">
        <v>2.0677491389411502</v>
      </c>
      <c r="UZ88" s="420">
        <v>2.0677491389411502</v>
      </c>
      <c r="VA88" s="420">
        <v>2.0677491389411502</v>
      </c>
      <c r="VB88" s="420">
        <v>2.0677491389411502</v>
      </c>
      <c r="VC88" s="420">
        <v>2.474966121485382</v>
      </c>
      <c r="VD88" s="420">
        <v>3.2807142436539363</v>
      </c>
      <c r="VE88" s="420">
        <v>4.3867595488132203</v>
      </c>
      <c r="VF88" s="420">
        <v>5.9118602403401663</v>
      </c>
      <c r="VG88" s="420">
        <v>8.0233810525830442</v>
      </c>
      <c r="VH88" s="420">
        <v>10.957605778523661</v>
      </c>
      <c r="VI88" s="420">
        <v>15.048649257118612</v>
      </c>
      <c r="VJ88" s="420">
        <v>20.769639431861123</v>
      </c>
      <c r="VK88" s="420">
        <v>28.791415016260007</v>
      </c>
      <c r="VL88" s="420">
        <v>40.066237189142903</v>
      </c>
      <c r="VM88" s="420">
        <v>55.947237042837898</v>
      </c>
      <c r="VN88" s="420">
        <v>78.35893298750571</v>
      </c>
      <c r="VO88" s="420">
        <v>110.04075366424573</v>
      </c>
      <c r="VP88" s="420"/>
      <c r="VQ88" s="420">
        <v>-1.6986708302253857</v>
      </c>
      <c r="VR88" s="420">
        <v>-1.6986708302253857</v>
      </c>
      <c r="VS88" s="420">
        <v>-1.6986708302253857</v>
      </c>
      <c r="VT88" s="420">
        <v>-1.6986708302253857</v>
      </c>
      <c r="VU88" s="420">
        <v>-1.6986708302253857</v>
      </c>
      <c r="VV88" s="420">
        <v>-1.6986708302253857</v>
      </c>
      <c r="VW88" s="420">
        <v>-1.6986708302253857</v>
      </c>
      <c r="VX88" s="420">
        <v>-1.6598534940323737</v>
      </c>
      <c r="VY88" s="420">
        <v>-1.5961861412724558</v>
      </c>
      <c r="VZ88" s="420">
        <v>-1.5211781071549866</v>
      </c>
      <c r="WA88" s="420">
        <v>-1.432689539490839</v>
      </c>
      <c r="WB88" s="420">
        <v>-1.3281628078156626</v>
      </c>
      <c r="WC88" s="420">
        <v>-1.2045391942849069</v>
      </c>
      <c r="WD88" s="420">
        <v>-1.058158745399449</v>
      </c>
      <c r="WE88" s="420">
        <v>-0.88463985077046292</v>
      </c>
      <c r="WF88" s="420">
        <v>-0.67873441088350428</v>
      </c>
      <c r="WG88" s="420">
        <v>-0.43415360659264857</v>
      </c>
      <c r="WH88" s="420">
        <v>-0.5505752414903351</v>
      </c>
      <c r="WI88" s="420">
        <v>-1.0102716375239109</v>
      </c>
      <c r="WJ88" s="420">
        <v>-1.7041606579323454</v>
      </c>
      <c r="WK88" s="420">
        <v>-2.7379803666256413</v>
      </c>
      <c r="WL88" s="420">
        <v>-4.2634631587246945</v>
      </c>
      <c r="WM88" s="420">
        <v>-6.4981181065578699</v>
      </c>
      <c r="WN88" s="420">
        <v>-9.7535043547160321</v>
      </c>
      <c r="WO88" s="420">
        <v>-14.475643901009036</v>
      </c>
      <c r="WP88" s="420">
        <v>-21.302792433274302</v>
      </c>
      <c r="WQ88" s="420">
        <v>-31.148034239961838</v>
      </c>
      <c r="WR88" s="420">
        <v>-45.317383829053256</v>
      </c>
      <c r="WS88" s="420">
        <v>-65.678681305623599</v>
      </c>
      <c r="WT88" s="420">
        <v>-94.903160176622436</v>
      </c>
      <c r="WU88" s="420"/>
      <c r="WV88" s="420">
        <v>298.78699976549763</v>
      </c>
      <c r="WW88" s="420">
        <v>298.78699976549763</v>
      </c>
      <c r="WX88" s="420">
        <v>298.78699976549763</v>
      </c>
      <c r="WY88" s="420">
        <v>298.78699976549763</v>
      </c>
      <c r="WZ88" s="420">
        <v>298.78699976549763</v>
      </c>
      <c r="XA88" s="420">
        <v>298.78699976549763</v>
      </c>
      <c r="XB88" s="420">
        <v>298.78699976549763</v>
      </c>
      <c r="XC88" s="420">
        <v>330.21153798979822</v>
      </c>
      <c r="XD88" s="420">
        <v>381.75338389328533</v>
      </c>
      <c r="XE88" s="420">
        <v>442.47606778725145</v>
      </c>
      <c r="XF88" s="420">
        <v>514.11190501083092</v>
      </c>
      <c r="XG88" s="420">
        <v>598.7314229152837</v>
      </c>
      <c r="XH88" s="420">
        <v>698.81080367203924</v>
      </c>
      <c r="XI88" s="420">
        <v>817.31295921457831</v>
      </c>
      <c r="XJ88" s="420">
        <v>957.78501813676201</v>
      </c>
      <c r="XK88" s="420">
        <v>1124.4755744939996</v>
      </c>
      <c r="XL88" s="420">
        <v>1322.4757359463933</v>
      </c>
      <c r="XM88" s="420">
        <v>1557.8888377659005</v>
      </c>
      <c r="XN88" s="420">
        <v>1838.0346891309252</v>
      </c>
      <c r="XO88" s="420">
        <v>2171.6954241215553</v>
      </c>
      <c r="XP88" s="420">
        <v>2569.4114844705723</v>
      </c>
      <c r="XQ88" s="420">
        <v>3043.838015784645</v>
      </c>
      <c r="XR88" s="420">
        <v>3610.1740756160839</v>
      </c>
      <c r="XS88" s="420">
        <v>4286.6796052511027</v>
      </c>
      <c r="XT88" s="420">
        <v>5095.2981976760175</v>
      </c>
      <c r="XU88" s="420">
        <v>6062.4074108608784</v>
      </c>
      <c r="XV88" s="420">
        <v>7219.7228597840021</v>
      </c>
      <c r="XW88" s="420">
        <v>8605.387731253255</v>
      </c>
      <c r="XX88" s="420">
        <v>10265.285894161614</v>
      </c>
      <c r="XY88" s="420">
        <v>12254.624655603646</v>
      </c>
      <c r="XZ88" s="420"/>
      <c r="YA88" s="420">
        <v>2.3992433623055764</v>
      </c>
      <c r="YB88" s="420">
        <v>2.3992433623055764</v>
      </c>
      <c r="YC88" s="420">
        <v>2.3992433623055764</v>
      </c>
      <c r="YD88" s="420">
        <v>2.3992433623055764</v>
      </c>
      <c r="YE88" s="420">
        <v>2.3992433623055764</v>
      </c>
      <c r="YF88" s="420">
        <v>2.3992433623055764</v>
      </c>
      <c r="YG88" s="420">
        <v>2.3992433623055764</v>
      </c>
      <c r="YH88" s="420">
        <v>2.3992433623055764</v>
      </c>
      <c r="YI88" s="420">
        <v>2.3992433623055764</v>
      </c>
      <c r="YJ88" s="420">
        <v>2.3992433623055764</v>
      </c>
      <c r="YK88" s="420">
        <v>2.3992433623055764</v>
      </c>
      <c r="YL88" s="420">
        <v>2.3992433623055764</v>
      </c>
      <c r="YM88" s="420">
        <v>2.3992433623055764</v>
      </c>
      <c r="YN88" s="420">
        <v>2.3992433623055764</v>
      </c>
      <c r="YO88" s="420">
        <v>2.3992433623055764</v>
      </c>
      <c r="YP88" s="420">
        <v>2.3992433623055764</v>
      </c>
      <c r="YQ88" s="420">
        <v>2.3992433623055764</v>
      </c>
      <c r="YR88" s="420">
        <v>2.871743930187646</v>
      </c>
      <c r="YS88" s="420">
        <v>3.8066667394376257</v>
      </c>
      <c r="YT88" s="420">
        <v>5.0900293131836589</v>
      </c>
      <c r="YU88" s="420">
        <v>6.859628749635319</v>
      </c>
      <c r="YV88" s="420">
        <v>9.3096611049809077</v>
      </c>
      <c r="YW88" s="420">
        <v>12.714290353590302</v>
      </c>
      <c r="YX88" s="420">
        <v>17.46119544283566</v>
      </c>
      <c r="YY88" s="420">
        <v>24.099354513522155</v>
      </c>
      <c r="YZ88" s="420">
        <v>33.407152767342012</v>
      </c>
      <c r="ZA88" s="420">
        <v>46.489514524879624</v>
      </c>
      <c r="ZB88" s="420">
        <v>64.916500065913368</v>
      </c>
      <c r="ZC88" s="420">
        <v>90.921159780481105</v>
      </c>
      <c r="ZD88" s="420">
        <v>127.68209781349043</v>
      </c>
      <c r="ZE88" s="420"/>
      <c r="ZF88" s="420">
        <v>296.38775640319204</v>
      </c>
      <c r="ZG88" s="420">
        <v>296.38775640319204</v>
      </c>
      <c r="ZH88" s="420">
        <v>296.38775640319204</v>
      </c>
      <c r="ZI88" s="420">
        <v>296.38775640319204</v>
      </c>
      <c r="ZJ88" s="420">
        <v>296.38775640319204</v>
      </c>
      <c r="ZK88" s="420">
        <v>296.38775640319204</v>
      </c>
      <c r="ZL88" s="420">
        <v>296.38775640319204</v>
      </c>
      <c r="ZM88" s="420">
        <v>327.81229462749263</v>
      </c>
      <c r="ZN88" s="420">
        <v>379.35414053097975</v>
      </c>
      <c r="ZO88" s="420">
        <v>440.07682442494587</v>
      </c>
      <c r="ZP88" s="420">
        <v>511.71266164852534</v>
      </c>
      <c r="ZQ88" s="420">
        <v>596.33217955297812</v>
      </c>
      <c r="ZR88" s="420">
        <v>696.41156030973366</v>
      </c>
      <c r="ZS88" s="420">
        <v>814.91371585227273</v>
      </c>
      <c r="ZT88" s="420">
        <v>955.38577477445642</v>
      </c>
      <c r="ZU88" s="420">
        <v>1122.0763311316941</v>
      </c>
      <c r="ZV88" s="420">
        <v>1320.0764925840879</v>
      </c>
      <c r="ZW88" s="420">
        <v>1555.0170938357128</v>
      </c>
      <c r="ZX88" s="420">
        <v>1834.2280223914877</v>
      </c>
      <c r="ZY88" s="420">
        <v>2166.6053948083718</v>
      </c>
      <c r="ZZ88" s="420">
        <v>2562.5518557209371</v>
      </c>
      <c r="AAA88" s="420">
        <v>3034.5283546796641</v>
      </c>
      <c r="AAB88" s="420">
        <v>3597.4597852624934</v>
      </c>
      <c r="AAC88" s="420">
        <v>4269.2184098082671</v>
      </c>
      <c r="AAD88" s="420">
        <v>5071.198843162495</v>
      </c>
      <c r="AAE88" s="420">
        <v>6029.0002580935361</v>
      </c>
      <c r="AAF88" s="420">
        <v>7173.2333452591229</v>
      </c>
      <c r="AAG88" s="420">
        <v>8540.4712311873409</v>
      </c>
      <c r="AAH88" s="420">
        <v>10174.364734381134</v>
      </c>
      <c r="AAI88" s="420">
        <v>12126.942557790155</v>
      </c>
      <c r="AAJ88" s="420"/>
      <c r="AAK88" s="420">
        <v>332.41093785049259</v>
      </c>
      <c r="AAL88" s="420">
        <v>332.41093785049259</v>
      </c>
      <c r="AAM88" s="420">
        <v>332.41093785049259</v>
      </c>
      <c r="AAN88" s="420">
        <v>332.41093785049259</v>
      </c>
      <c r="AAO88" s="420">
        <v>332.41093785049259</v>
      </c>
      <c r="AAP88" s="420">
        <v>332.41093785049259</v>
      </c>
      <c r="AAQ88" s="420">
        <v>332.41093785049259</v>
      </c>
      <c r="AAR88" s="420">
        <v>370.93162812792667</v>
      </c>
      <c r="AAS88" s="420">
        <v>434.11242869224895</v>
      </c>
      <c r="AAT88" s="420">
        <v>508.54724400753628</v>
      </c>
      <c r="AAU88" s="420">
        <v>596.35957330121846</v>
      </c>
      <c r="AAV88" s="420">
        <v>700.08750137312745</v>
      </c>
      <c r="AAW88" s="420">
        <v>822.76637104406518</v>
      </c>
      <c r="AAX88" s="420">
        <v>968.02816608716671</v>
      </c>
      <c r="AAY88" s="420">
        <v>1140.2210121920782</v>
      </c>
      <c r="AAZ88" s="420">
        <v>1344.5529023786119</v>
      </c>
      <c r="ABA88" s="420">
        <v>1587.2645960158966</v>
      </c>
      <c r="ABB88" s="420">
        <v>1869.1719511991089</v>
      </c>
      <c r="ABC88" s="420">
        <v>2199.3898824066964</v>
      </c>
      <c r="ABD88" s="420">
        <v>2590.2916515235011</v>
      </c>
      <c r="ABE88" s="420">
        <v>3052.8539522749734</v>
      </c>
      <c r="ABF88" s="420">
        <v>3599.8500786241916</v>
      </c>
      <c r="ABG88" s="420">
        <v>4246.0435604221575</v>
      </c>
      <c r="ABH88" s="420">
        <v>5008.3486172525882</v>
      </c>
      <c r="ABI88" s="420">
        <v>5905.9194509661829</v>
      </c>
      <c r="ABJ88" s="420">
        <v>6960.1091735403734</v>
      </c>
      <c r="ABK88" s="420">
        <v>8194.2077864561415</v>
      </c>
      <c r="ABL88" s="420">
        <v>9632.8224982512838</v>
      </c>
      <c r="ABM88" s="420">
        <v>11300.696168387773</v>
      </c>
      <c r="ABN88" s="420">
        <v>13220.661265271734</v>
      </c>
      <c r="ABQ88" s="344"/>
      <c r="ABR88" s="344"/>
      <c r="ABS88" s="344"/>
      <c r="ABT88" s="344"/>
      <c r="ABU88" s="344"/>
      <c r="ABV88" s="344"/>
      <c r="ABW88" s="344"/>
      <c r="ABX88" s="344"/>
      <c r="ABY88" s="344"/>
      <c r="ABZ88" s="344"/>
      <c r="ACA88" s="344"/>
    </row>
    <row r="89" spans="4:755" hidden="1" outlineLevel="1" x14ac:dyDescent="0.25">
      <c r="D89" s="431" t="b">
        <v>1</v>
      </c>
      <c r="E89" s="416"/>
      <c r="F89" s="417">
        <v>519</v>
      </c>
      <c r="G89" s="417">
        <v>22005266</v>
      </c>
      <c r="H89" s="417" t="s">
        <v>1756</v>
      </c>
      <c r="I89" s="417" t="s">
        <v>1804</v>
      </c>
      <c r="J89" s="417">
        <v>11</v>
      </c>
      <c r="K89" s="417" t="s">
        <v>1805</v>
      </c>
      <c r="L89" s="417" t="s">
        <v>300</v>
      </c>
      <c r="M89" s="417" t="s">
        <v>253</v>
      </c>
      <c r="N89" s="417" t="s">
        <v>301</v>
      </c>
      <c r="O89" s="417" t="s">
        <v>1802</v>
      </c>
      <c r="P89" s="417" t="s">
        <v>1803</v>
      </c>
      <c r="Q89" s="417" t="s">
        <v>302</v>
      </c>
      <c r="R89" s="417" t="s">
        <v>298</v>
      </c>
      <c r="S89" s="418"/>
      <c r="T89" s="417">
        <v>0.81881079364216602</v>
      </c>
      <c r="U89" s="417">
        <v>2190</v>
      </c>
      <c r="V89" s="418"/>
      <c r="W89" s="419">
        <v>9.9</v>
      </c>
      <c r="X89" s="417">
        <v>8.8018665792934641E-3</v>
      </c>
      <c r="Y89" s="417">
        <v>7.0253596799467596E-3</v>
      </c>
      <c r="Z89" s="417">
        <v>1.7765068993467045E-3</v>
      </c>
      <c r="AA89" s="420">
        <v>52.274214010084776</v>
      </c>
      <c r="AB89" s="420">
        <v>2248.1150975829632</v>
      </c>
      <c r="AC89" s="420">
        <v>2300.3893115930482</v>
      </c>
      <c r="AD89" s="420">
        <v>64.869716587384275</v>
      </c>
      <c r="AE89" s="420">
        <v>3.5918804151747827</v>
      </c>
      <c r="AF89" s="420">
        <v>2907.803432016442</v>
      </c>
      <c r="AG89" s="418"/>
      <c r="AH89" s="419">
        <v>13.794599771382265</v>
      </c>
      <c r="AI89" s="417">
        <v>2.1906452910007958E-2</v>
      </c>
      <c r="AJ89" s="417">
        <v>1.748500839204677E-2</v>
      </c>
      <c r="AK89" s="417">
        <v>4.4214445179611879E-3</v>
      </c>
      <c r="AL89" s="420">
        <v>130.10224562066949</v>
      </c>
      <c r="AM89" s="420">
        <v>5595.2026854549667</v>
      </c>
      <c r="AN89" s="420">
        <v>5725.304931075636</v>
      </c>
      <c r="AO89" s="420">
        <v>161.45045813920598</v>
      </c>
      <c r="AP89" s="420">
        <v>8.9396218932146532</v>
      </c>
      <c r="AQ89" s="420">
        <v>7237.0625459015919</v>
      </c>
      <c r="AR89" s="418"/>
      <c r="AS89" s="417">
        <v>5.1679359468684138E-3</v>
      </c>
      <c r="AT89" s="421">
        <v>5.7966599097906909E-6</v>
      </c>
      <c r="AU89" s="417">
        <v>5.1621392869586231E-3</v>
      </c>
      <c r="AV89" s="420">
        <v>28.426835870726663</v>
      </c>
      <c r="AW89" s="420">
        <v>1.8549311711330212</v>
      </c>
      <c r="AX89" s="420">
        <v>30.281767041859684</v>
      </c>
      <c r="AY89" s="420">
        <v>14.702694761994456</v>
      </c>
      <c r="AZ89" s="420">
        <v>2.0677491389411502</v>
      </c>
      <c r="BA89" s="420">
        <v>2.3992433623055764</v>
      </c>
      <c r="BB89" s="418"/>
      <c r="BC89" s="420">
        <v>5276.6543406120491</v>
      </c>
      <c r="BD89" s="420">
        <v>13132.757557009649</v>
      </c>
      <c r="BE89" s="420">
        <v>49.451454305100867</v>
      </c>
      <c r="BF89" s="420">
        <v>13083.306102704548</v>
      </c>
      <c r="BG89" s="420"/>
      <c r="BH89" s="422">
        <v>3.3174243752227668E-2</v>
      </c>
      <c r="BI89" s="420"/>
      <c r="BJ89" s="423">
        <v>10.233933382094852</v>
      </c>
      <c r="BK89" s="423">
        <v>10.57913055243994</v>
      </c>
      <c r="BL89" s="423">
        <v>10.935971445874209</v>
      </c>
      <c r="BM89" s="423">
        <v>11.304848812683653</v>
      </c>
      <c r="BN89" s="423">
        <v>11.686168650874608</v>
      </c>
      <c r="BO89" s="423">
        <v>12.080350653027882</v>
      </c>
      <c r="BP89" s="423">
        <v>12.487828668225594</v>
      </c>
      <c r="BQ89" s="423">
        <v>12.909051179559093</v>
      </c>
      <c r="BR89" s="423">
        <v>13.344481797743509</v>
      </c>
      <c r="BS89" s="423">
        <v>13.794599771382265</v>
      </c>
      <c r="BT89" s="423">
        <v>14.25990051444313</v>
      </c>
      <c r="BU89" s="423">
        <v>14.740896151526377</v>
      </c>
      <c r="BV89" s="423">
        <v>15.238116081525186</v>
      </c>
      <c r="BW89" s="423">
        <v>15.752107560298688</v>
      </c>
      <c r="BX89" s="423">
        <v>16.283436302998933</v>
      </c>
      <c r="BY89" s="423">
        <v>16.832687106714747</v>
      </c>
      <c r="BZ89" s="423">
        <v>17.400464494117745</v>
      </c>
      <c r="CA89" s="423">
        <v>17.987393378818972</v>
      </c>
      <c r="CB89" s="423">
        <v>18.594119753168425</v>
      </c>
      <c r="CC89" s="423">
        <v>19.22131139925451</v>
      </c>
      <c r="CD89" s="423">
        <v>19.869658623885961</v>
      </c>
      <c r="CE89" s="423">
        <v>20.539875018365198</v>
      </c>
      <c r="CF89" s="423">
        <v>21.232698243889264</v>
      </c>
      <c r="CG89" s="423">
        <v>21.948890843442939</v>
      </c>
      <c r="CH89" s="423">
        <v>22.689241081077451</v>
      </c>
      <c r="CI89" s="423">
        <v>23.45456380949863</v>
      </c>
      <c r="CJ89" s="423">
        <v>24.245701366919381</v>
      </c>
      <c r="CK89" s="423">
        <v>25.063524504163539</v>
      </c>
      <c r="CL89" s="423">
        <v>25.908933343041575</v>
      </c>
      <c r="CM89" s="423">
        <v>26.782858367052885</v>
      </c>
      <c r="CN89" s="420"/>
      <c r="CO89" s="417">
        <v>9.6291576856485112E-3</v>
      </c>
      <c r="CP89" s="417">
        <v>1.0537659304862524E-2</v>
      </c>
      <c r="CQ89" s="417">
        <v>1.1535530373555246E-2</v>
      </c>
      <c r="CR89" s="417">
        <v>1.2631761299074154E-2</v>
      </c>
      <c r="CS89" s="417">
        <v>1.3836259469555547E-2</v>
      </c>
      <c r="CT89" s="417">
        <v>1.5159943610395354E-2</v>
      </c>
      <c r="CU89" s="417">
        <v>1.6614847905912264E-2</v>
      </c>
      <c r="CV89" s="417">
        <v>1.8214236900655448E-2</v>
      </c>
      <c r="CW89" s="417">
        <v>1.9972732300458148E-2</v>
      </c>
      <c r="CX89" s="417">
        <v>2.1906452910007958E-2</v>
      </c>
      <c r="CY89" s="417">
        <v>2.4033169072545338E-2</v>
      </c>
      <c r="CZ89" s="417">
        <v>2.6372473119586015E-2</v>
      </c>
      <c r="DA89" s="417">
        <v>2.8945967495693101E-2</v>
      </c>
      <c r="DB89" s="417">
        <v>3.1777472396852871E-2</v>
      </c>
      <c r="DC89" s="417">
        <v>3.4893254952645718E-2</v>
      </c>
      <c r="DD89" s="417">
        <v>3.8322282194044391E-2</v>
      </c>
      <c r="DE89" s="417">
        <v>4.2096500282402138E-2</v>
      </c>
      <c r="DF89" s="417">
        <v>4.6251142733325389E-2</v>
      </c>
      <c r="DG89" s="417">
        <v>5.0825070654204239E-2</v>
      </c>
      <c r="DH89" s="417">
        <v>5.586114832901775E-2</v>
      </c>
      <c r="DI89" s="417">
        <v>6.1406657831750103E-2</v>
      </c>
      <c r="DJ89" s="417">
        <v>6.7513756733780128E-2</v>
      </c>
      <c r="DK89" s="417">
        <v>7.4239983394738349E-2</v>
      </c>
      <c r="DL89" s="417">
        <v>8.1648814794752431E-2</v>
      </c>
      <c r="DM89" s="417">
        <v>8.981028238335019E-2</v>
      </c>
      <c r="DN89" s="417">
        <v>9.8801651991677217E-2</v>
      </c>
      <c r="DO89" s="417">
        <v>0.10870817448575759</v>
      </c>
      <c r="DP89" s="417">
        <v>0.11962391453551899</v>
      </c>
      <c r="DQ89" s="417">
        <v>0.13165266564411321</v>
      </c>
      <c r="DR89" s="417">
        <v>0.1449089604322939</v>
      </c>
      <c r="DS89" s="424"/>
      <c r="DT89" s="425">
        <v>7.6856761627980353E-3</v>
      </c>
      <c r="DU89" s="425">
        <v>8.4108121992619023E-3</v>
      </c>
      <c r="DV89" s="425">
        <v>9.2072799835238184E-3</v>
      </c>
      <c r="DW89" s="425">
        <v>1.0082255362288283E-2</v>
      </c>
      <c r="DX89" s="425">
        <v>1.1043646086089607E-2</v>
      </c>
      <c r="DY89" s="425">
        <v>1.2100167121516091E-2</v>
      </c>
      <c r="DZ89" s="425">
        <v>1.3261423757688172E-2</v>
      </c>
      <c r="EA89" s="425">
        <v>1.4538003316693639E-2</v>
      </c>
      <c r="EB89" s="425">
        <v>1.5941576362007586E-2</v>
      </c>
      <c r="EC89" s="425">
        <v>1.748500839204677E-2</v>
      </c>
      <c r="ED89" s="425">
        <v>1.9182483108844926E-2</v>
      </c>
      <c r="EE89" s="425">
        <v>2.1049638465400589E-2</v>
      </c>
      <c r="EF89" s="425">
        <v>2.3103716820667312E-2</v>
      </c>
      <c r="EG89" s="425">
        <v>2.5363730669658944E-2</v>
      </c>
      <c r="EH89" s="425">
        <v>2.7850645569101311E-2</v>
      </c>
      <c r="EI89" s="425">
        <v>3.0587582047987855E-2</v>
      </c>
      <c r="EJ89" s="425">
        <v>3.3600038478951322E-2</v>
      </c>
      <c r="EK89" s="425">
        <v>3.6916137092394982E-2</v>
      </c>
      <c r="EL89" s="425">
        <v>4.0566895542871691E-2</v>
      </c>
      <c r="EM89" s="425">
        <v>4.4586526688491279E-2</v>
      </c>
      <c r="EN89" s="425">
        <v>4.9012769521677296E-2</v>
      </c>
      <c r="EO89" s="425">
        <v>5.3887254496114617E-2</v>
      </c>
      <c r="EP89" s="425">
        <v>5.9255906833250181E-2</v>
      </c>
      <c r="EQ89" s="425">
        <v>6.5169391765597454E-2</v>
      </c>
      <c r="ER89" s="425">
        <v>7.1683606087024662E-2</v>
      </c>
      <c r="ES89" s="425">
        <v>7.8860220836269201E-2</v>
      </c>
      <c r="ET89" s="425">
        <v>8.6767280443617575E-2</v>
      </c>
      <c r="EU89" s="425">
        <v>9.5479864227014252E-2</v>
      </c>
      <c r="EV89" s="425">
        <v>0.1050808167382954</v>
      </c>
      <c r="EW89" s="425">
        <v>0.11566155413886708</v>
      </c>
      <c r="EX89" s="420"/>
      <c r="EY89" s="420">
        <v>5772.609280166299</v>
      </c>
      <c r="EZ89" s="420">
        <v>6317.2493254671936</v>
      </c>
      <c r="FA89" s="420">
        <v>6915.4656990686026</v>
      </c>
      <c r="FB89" s="420">
        <v>7572.6480841164193</v>
      </c>
      <c r="FC89" s="420">
        <v>8294.7358870015323</v>
      </c>
      <c r="FD89" s="420">
        <v>9088.2748033710559</v>
      </c>
      <c r="FE89" s="420">
        <v>9960.4792383002004</v>
      </c>
      <c r="FF89" s="420">
        <v>10919.30118878201</v>
      </c>
      <c r="FG89" s="420">
        <v>11973.506260027278</v>
      </c>
      <c r="FH89" s="420">
        <v>13132.757557009649</v>
      </c>
      <c r="FI89" s="420">
        <v>14407.70826993031</v>
      </c>
      <c r="FJ89" s="420">
        <v>15810.103857573893</v>
      </c>
      <c r="FK89" s="420">
        <v>17352.89482672717</v>
      </c>
      <c r="FL89" s="420">
        <v>19050.361209859799</v>
      </c>
      <c r="FM89" s="420">
        <v>20918.249958151588</v>
      </c>
      <c r="FN89" s="420">
        <v>22973.926593828921</v>
      </c>
      <c r="FO89" s="420">
        <v>25236.542605891736</v>
      </c>
      <c r="FP89" s="420">
        <v>27727.220228059785</v>
      </c>
      <c r="FQ89" s="420">
        <v>30469.256408672827</v>
      </c>
      <c r="FR89" s="420">
        <v>33488.347971021663</v>
      </c>
      <c r="FS89" s="420">
        <v>36812.840171043936</v>
      </c>
      <c r="FT89" s="420">
        <v>40474.001089541962</v>
      </c>
      <c r="FU89" s="420">
        <v>44506.324550338504</v>
      </c>
      <c r="FV89" s="420">
        <v>48947.864536608737</v>
      </c>
      <c r="FW89" s="420">
        <v>53840.604387772706</v>
      </c>
      <c r="FX89" s="420">
        <v>59230.864401874729</v>
      </c>
      <c r="FY89" s="420">
        <v>65169.751846696519</v>
      </c>
      <c r="FZ89" s="420">
        <v>71713.6578006981</v>
      </c>
      <c r="GA89" s="420">
        <v>78924.80570637311</v>
      </c>
      <c r="GB89" s="420">
        <v>86871.857028309983</v>
      </c>
      <c r="GC89" s="420"/>
      <c r="GD89" s="420">
        <v>35.255571265964655</v>
      </c>
      <c r="GE89" s="420">
        <v>35.255571265964655</v>
      </c>
      <c r="GF89" s="420">
        <v>35.255571265964655</v>
      </c>
      <c r="GG89" s="420">
        <v>35.255571265964655</v>
      </c>
      <c r="GH89" s="420">
        <v>35.255571265964655</v>
      </c>
      <c r="GI89" s="420">
        <v>35.255571265964655</v>
      </c>
      <c r="GJ89" s="420">
        <v>35.255571265964655</v>
      </c>
      <c r="GK89" s="420">
        <v>35.255571265964655</v>
      </c>
      <c r="GL89" s="420">
        <v>35.255571265964655</v>
      </c>
      <c r="GM89" s="420">
        <v>35.255571265964655</v>
      </c>
      <c r="GN89" s="420">
        <v>35.255571265964655</v>
      </c>
      <c r="GO89" s="420">
        <v>35.255571265964655</v>
      </c>
      <c r="GP89" s="420">
        <v>35.255571265964655</v>
      </c>
      <c r="GQ89" s="420">
        <v>35.255571265964655</v>
      </c>
      <c r="GR89" s="420">
        <v>35.255571265964655</v>
      </c>
      <c r="GS89" s="420">
        <v>35.255571265964655</v>
      </c>
      <c r="GT89" s="420">
        <v>35.255571265964655</v>
      </c>
      <c r="GU89" s="420">
        <v>42.198709134299584</v>
      </c>
      <c r="GV89" s="420">
        <v>55.936889365426325</v>
      </c>
      <c r="GW89" s="420">
        <v>74.795201694066392</v>
      </c>
      <c r="GX89" s="420">
        <v>100.79849924370714</v>
      </c>
      <c r="GY89" s="420">
        <v>136.80038703253095</v>
      </c>
      <c r="GZ89" s="420">
        <v>186.82955497537358</v>
      </c>
      <c r="HA89" s="420">
        <v>256.58273353823461</v>
      </c>
      <c r="HB89" s="420">
        <v>354.1268567681941</v>
      </c>
      <c r="HC89" s="420">
        <v>490.89987021999616</v>
      </c>
      <c r="HD89" s="420">
        <v>683.13803351610215</v>
      </c>
      <c r="HE89" s="420">
        <v>953.91252524357913</v>
      </c>
      <c r="HF89" s="420">
        <v>1336.0368016792493</v>
      </c>
      <c r="HG89" s="420">
        <v>1876.2187152726417</v>
      </c>
      <c r="HH89" s="420"/>
      <c r="HI89" s="420">
        <v>57.187489160605736</v>
      </c>
      <c r="HJ89" s="420">
        <v>62.583072886337938</v>
      </c>
      <c r="HK89" s="420">
        <v>68.509421045491962</v>
      </c>
      <c r="HL89" s="420">
        <v>75.019927594166418</v>
      </c>
      <c r="HM89" s="420">
        <v>82.173432429904807</v>
      </c>
      <c r="HN89" s="420">
        <v>90.034781774008309</v>
      </c>
      <c r="HO89" s="420">
        <v>98.675446549245947</v>
      </c>
      <c r="HP89" s="420">
        <v>108.17420477778649</v>
      </c>
      <c r="HQ89" s="420">
        <v>118.617894651624</v>
      </c>
      <c r="HR89" s="420">
        <v>130.10224562066949</v>
      </c>
      <c r="HS89" s="420">
        <v>142.73279560886408</v>
      </c>
      <c r="HT89" s="420">
        <v>156.62590331369341</v>
      </c>
      <c r="HU89" s="420">
        <v>171.90986547767909</v>
      </c>
      <c r="HV89" s="420">
        <v>188.72615005100323</v>
      </c>
      <c r="HW89" s="420">
        <v>207.23075730255721</v>
      </c>
      <c r="HX89" s="420">
        <v>227.5957221936375</v>
      </c>
      <c r="HY89" s="420">
        <v>250.01077271663502</v>
      </c>
      <c r="HZ89" s="420">
        <v>274.68516043410688</v>
      </c>
      <c r="IA89" s="420">
        <v>301.84968114670278</v>
      </c>
      <c r="IB89" s="420">
        <v>331.75890548826783</v>
      </c>
      <c r="IC89" s="420">
        <v>364.69364131154811</v>
      </c>
      <c r="ID89" s="420">
        <v>400.96365200865375</v>
      </c>
      <c r="IE89" s="420">
        <v>440.91065742934859</v>
      </c>
      <c r="IF89" s="420">
        <v>484.91164684221701</v>
      </c>
      <c r="IG89" s="420">
        <v>533.3825364562897</v>
      </c>
      <c r="IH89" s="420">
        <v>586.78220741417283</v>
      </c>
      <c r="II89" s="420">
        <v>645.61696391565647</v>
      </c>
      <c r="IJ89" s="420">
        <v>710.44545527021239</v>
      </c>
      <c r="IK89" s="420">
        <v>781.88411024868526</v>
      </c>
      <c r="IL89" s="420">
        <v>860.61313715399342</v>
      </c>
      <c r="IM89" s="420"/>
      <c r="IN89" s="420">
        <v>14.213417935363331</v>
      </c>
      <c r="IO89" s="420">
        <v>14.213417935363331</v>
      </c>
      <c r="IP89" s="420">
        <v>14.213417935363331</v>
      </c>
      <c r="IQ89" s="420">
        <v>14.213417935363331</v>
      </c>
      <c r="IR89" s="420">
        <v>14.213417935363331</v>
      </c>
      <c r="IS89" s="420">
        <v>14.213417935363331</v>
      </c>
      <c r="IT89" s="420">
        <v>14.213417935363331</v>
      </c>
      <c r="IU89" s="420">
        <v>14.213417935363331</v>
      </c>
      <c r="IV89" s="420">
        <v>14.213417935363331</v>
      </c>
      <c r="IW89" s="420">
        <v>14.213417935363331</v>
      </c>
      <c r="IX89" s="420">
        <v>14.213417935363331</v>
      </c>
      <c r="IY89" s="420">
        <v>14.213417935363331</v>
      </c>
      <c r="IZ89" s="420">
        <v>14.213417935363331</v>
      </c>
      <c r="JA89" s="420">
        <v>14.213417935363331</v>
      </c>
      <c r="JB89" s="420">
        <v>14.213417935363331</v>
      </c>
      <c r="JC89" s="420">
        <v>14.213417935363331</v>
      </c>
      <c r="JD89" s="420">
        <v>14.213417935363331</v>
      </c>
      <c r="JE89" s="420">
        <v>17.012570431319681</v>
      </c>
      <c r="JF89" s="420">
        <v>22.551170155694564</v>
      </c>
      <c r="JG89" s="420">
        <v>30.153970650983659</v>
      </c>
      <c r="JH89" s="420">
        <v>40.637299171813979</v>
      </c>
      <c r="JI89" s="420">
        <v>55.151597458014365</v>
      </c>
      <c r="JJ89" s="420">
        <v>75.321047204431551</v>
      </c>
      <c r="JK89" s="420">
        <v>103.44230701198676</v>
      </c>
      <c r="JL89" s="420">
        <v>142.76759208953834</v>
      </c>
      <c r="JM89" s="420">
        <v>197.90815378414524</v>
      </c>
      <c r="JN89" s="420">
        <v>275.40970204843245</v>
      </c>
      <c r="JO89" s="420">
        <v>384.57347046745787</v>
      </c>
      <c r="JP89" s="420">
        <v>538.62832901039121</v>
      </c>
      <c r="JQ89" s="420">
        <v>756.40472642305497</v>
      </c>
      <c r="JR89" s="420"/>
      <c r="JS89" s="420">
        <v>42.974071225242405</v>
      </c>
      <c r="JT89" s="420">
        <v>48.369654950974606</v>
      </c>
      <c r="JU89" s="420">
        <v>54.29600311012863</v>
      </c>
      <c r="JV89" s="420">
        <v>60.806509658803087</v>
      </c>
      <c r="JW89" s="420">
        <v>67.960014494541468</v>
      </c>
      <c r="JX89" s="420">
        <v>75.82136383864497</v>
      </c>
      <c r="JY89" s="420">
        <v>84.462028613882609</v>
      </c>
      <c r="JZ89" s="420">
        <v>93.960786842423147</v>
      </c>
      <c r="KA89" s="420">
        <v>104.40447671626066</v>
      </c>
      <c r="KB89" s="420">
        <v>115.88882768530615</v>
      </c>
      <c r="KC89" s="420">
        <v>128.51937767350074</v>
      </c>
      <c r="KD89" s="420">
        <v>142.41248537833008</v>
      </c>
      <c r="KE89" s="420">
        <v>157.69644754231575</v>
      </c>
      <c r="KF89" s="420">
        <v>174.51273211563989</v>
      </c>
      <c r="KG89" s="420">
        <v>193.01733936719387</v>
      </c>
      <c r="KH89" s="420">
        <v>213.38230425827416</v>
      </c>
      <c r="KI89" s="420">
        <v>235.79735478127168</v>
      </c>
      <c r="KJ89" s="420">
        <v>257.67259000278722</v>
      </c>
      <c r="KK89" s="420">
        <v>279.29851099100824</v>
      </c>
      <c r="KL89" s="420">
        <v>301.60493483728419</v>
      </c>
      <c r="KM89" s="420">
        <v>324.05634213973411</v>
      </c>
      <c r="KN89" s="420">
        <v>345.8120545506394</v>
      </c>
      <c r="KO89" s="420">
        <v>365.58961022491701</v>
      </c>
      <c r="KP89" s="420">
        <v>381.46933983023024</v>
      </c>
      <c r="KQ89" s="420">
        <v>390.61494436675139</v>
      </c>
      <c r="KR89" s="420">
        <v>388.87405363002756</v>
      </c>
      <c r="KS89" s="420">
        <v>370.20726186722402</v>
      </c>
      <c r="KT89" s="420">
        <v>325.87198480275453</v>
      </c>
      <c r="KU89" s="420">
        <v>243.25578123829405</v>
      </c>
      <c r="KV89" s="420">
        <v>104.20841073093845</v>
      </c>
      <c r="KW89" s="420"/>
      <c r="KX89" s="420">
        <v>2459.4163720953711</v>
      </c>
      <c r="KY89" s="420">
        <v>2691.4599037638086</v>
      </c>
      <c r="KZ89" s="420">
        <v>2946.329594727622</v>
      </c>
      <c r="LA89" s="420">
        <v>3226.3217159322503</v>
      </c>
      <c r="LB89" s="420">
        <v>3533.966747548674</v>
      </c>
      <c r="LC89" s="420">
        <v>3872.0534788851492</v>
      </c>
      <c r="LD89" s="420">
        <v>4243.6556024602151</v>
      </c>
      <c r="LE89" s="420">
        <v>4652.1610613419643</v>
      </c>
      <c r="LF89" s="420">
        <v>5101.3044358424277</v>
      </c>
      <c r="LG89" s="420">
        <v>5595.2026854549667</v>
      </c>
      <c r="LH89" s="420">
        <v>6138.3945948303763</v>
      </c>
      <c r="LI89" s="420">
        <v>6735.8843089281881</v>
      </c>
      <c r="LJ89" s="420">
        <v>7393.1893826135401</v>
      </c>
      <c r="LK89" s="420">
        <v>8116.3938142908619</v>
      </c>
      <c r="LL89" s="420">
        <v>8912.2065821124197</v>
      </c>
      <c r="LM89" s="420">
        <v>9788.0262553561133</v>
      </c>
      <c r="LN89" s="420">
        <v>10752.012313264422</v>
      </c>
      <c r="LO89" s="420">
        <v>11813.163869566395</v>
      </c>
      <c r="LP89" s="420">
        <v>12981.406573718941</v>
      </c>
      <c r="LQ89" s="420">
        <v>14267.688540317209</v>
      </c>
      <c r="LR89" s="420">
        <v>15684.086246936735</v>
      </c>
      <c r="LS89" s="420">
        <v>17243.921438756679</v>
      </c>
      <c r="LT89" s="420">
        <v>18961.890186640059</v>
      </c>
      <c r="LU89" s="420">
        <v>20854.205364991187</v>
      </c>
      <c r="LV89" s="420">
        <v>22938.75394784789</v>
      </c>
      <c r="LW89" s="420">
        <v>25235.270667606146</v>
      </c>
      <c r="LX89" s="420">
        <v>27765.529741957624</v>
      </c>
      <c r="LY89" s="420">
        <v>30553.556552644561</v>
      </c>
      <c r="LZ89" s="420">
        <v>33625.861356254529</v>
      </c>
      <c r="MA89" s="420">
        <v>37011.697324437468</v>
      </c>
      <c r="MB89" s="420"/>
      <c r="MC89" s="426">
        <v>1.8549311711330212</v>
      </c>
      <c r="MD89" s="426">
        <v>1.8549311711330212</v>
      </c>
      <c r="ME89" s="426">
        <v>1.8549311711330212</v>
      </c>
      <c r="MF89" s="426">
        <v>1.8549311711330212</v>
      </c>
      <c r="MG89" s="426">
        <v>1.8549311711330212</v>
      </c>
      <c r="MH89" s="426">
        <v>1.8549311711330212</v>
      </c>
      <c r="MI89" s="426">
        <v>1.8549311711330212</v>
      </c>
      <c r="MJ89" s="426">
        <v>1.8549311711330212</v>
      </c>
      <c r="MK89" s="426">
        <v>1.8549311711330212</v>
      </c>
      <c r="ML89" s="426">
        <v>1.8549311711330212</v>
      </c>
      <c r="MM89" s="426">
        <v>1.8549311711330212</v>
      </c>
      <c r="MN89" s="426">
        <v>1.8549311711330212</v>
      </c>
      <c r="MO89" s="426">
        <v>1.8549311711330212</v>
      </c>
      <c r="MP89" s="426">
        <v>1.8549311711330212</v>
      </c>
      <c r="MQ89" s="426">
        <v>1.8549311711330212</v>
      </c>
      <c r="MR89" s="426">
        <v>1.8549311711330212</v>
      </c>
      <c r="MS89" s="426">
        <v>1.8549311711330212</v>
      </c>
      <c r="MT89" s="426">
        <v>2.2202363525549949</v>
      </c>
      <c r="MU89" s="426">
        <v>2.9430548413866262</v>
      </c>
      <c r="MV89" s="426">
        <v>3.9352631681065153</v>
      </c>
      <c r="MW89" s="426">
        <v>5.303396641627633</v>
      </c>
      <c r="MX89" s="426">
        <v>7.1975943948091903</v>
      </c>
      <c r="MY89" s="426">
        <v>9.8298212954300421</v>
      </c>
      <c r="MZ89" s="426">
        <v>13.499804238715029</v>
      </c>
      <c r="NA89" s="426">
        <v>18.631975644338166</v>
      </c>
      <c r="NB89" s="426">
        <v>25.828129809806679</v>
      </c>
      <c r="NC89" s="426">
        <v>35.94251878649456</v>
      </c>
      <c r="ND89" s="426">
        <v>50.189005994542768</v>
      </c>
      <c r="NE89" s="426">
        <v>70.294033544938969</v>
      </c>
      <c r="NF89" s="426">
        <v>98.715081158879855</v>
      </c>
      <c r="NG89" s="420"/>
      <c r="NH89" s="420">
        <v>2457.561440924238</v>
      </c>
      <c r="NI89" s="420">
        <v>2689.6049725926755</v>
      </c>
      <c r="NJ89" s="420">
        <v>2944.4746635564888</v>
      </c>
      <c r="NK89" s="420">
        <v>3224.4667847611172</v>
      </c>
      <c r="NL89" s="420">
        <v>3532.1118163775409</v>
      </c>
      <c r="NM89" s="420">
        <v>3870.1985477140161</v>
      </c>
      <c r="NN89" s="420">
        <v>4241.8006712890819</v>
      </c>
      <c r="NO89" s="420">
        <v>4650.3061301708312</v>
      </c>
      <c r="NP89" s="420">
        <v>5099.4495046712946</v>
      </c>
      <c r="NQ89" s="420">
        <v>5593.3477542838336</v>
      </c>
      <c r="NR89" s="420">
        <v>6136.5396636592432</v>
      </c>
      <c r="NS89" s="420">
        <v>6734.029377757055</v>
      </c>
      <c r="NT89" s="420">
        <v>7391.334451442407</v>
      </c>
      <c r="NU89" s="420">
        <v>8114.5388831197288</v>
      </c>
      <c r="NV89" s="420">
        <v>8910.3516509412875</v>
      </c>
      <c r="NW89" s="420">
        <v>9786.1713241849811</v>
      </c>
      <c r="NX89" s="420">
        <v>10750.15738209329</v>
      </c>
      <c r="NY89" s="420">
        <v>11810.943633213839</v>
      </c>
      <c r="NZ89" s="420">
        <v>12978.463518877554</v>
      </c>
      <c r="OA89" s="420">
        <v>14263.753277149102</v>
      </c>
      <c r="OB89" s="420">
        <v>15678.782850295107</v>
      </c>
      <c r="OC89" s="420">
        <v>17236.72384436187</v>
      </c>
      <c r="OD89" s="420">
        <v>18952.060365344631</v>
      </c>
      <c r="OE89" s="420">
        <v>20840.705560752471</v>
      </c>
      <c r="OF89" s="420">
        <v>22920.121972203553</v>
      </c>
      <c r="OG89" s="420">
        <v>25209.442537796338</v>
      </c>
      <c r="OH89" s="420">
        <v>27729.587223171129</v>
      </c>
      <c r="OI89" s="420">
        <v>30503.367546650017</v>
      </c>
      <c r="OJ89" s="420">
        <v>33555.56732270959</v>
      </c>
      <c r="OK89" s="420">
        <v>36912.982243278588</v>
      </c>
      <c r="OL89" s="420"/>
      <c r="OM89" s="420">
        <v>2500.5355121494804</v>
      </c>
      <c r="ON89" s="420">
        <v>2737.9746275436501</v>
      </c>
      <c r="OO89" s="420">
        <v>2998.7706666666177</v>
      </c>
      <c r="OP89" s="420">
        <v>3285.2732944199201</v>
      </c>
      <c r="OQ89" s="420">
        <v>3600.0718308720825</v>
      </c>
      <c r="OR89" s="420">
        <v>3946.0199115526611</v>
      </c>
      <c r="OS89" s="420">
        <v>4326.2626999029644</v>
      </c>
      <c r="OT89" s="420">
        <v>4744.266917013254</v>
      </c>
      <c r="OU89" s="420">
        <v>5203.853981387555</v>
      </c>
      <c r="OV89" s="420">
        <v>5709.2365819691395</v>
      </c>
      <c r="OW89" s="420">
        <v>6265.0590413327436</v>
      </c>
      <c r="OX89" s="420">
        <v>6876.4418631353856</v>
      </c>
      <c r="OY89" s="420">
        <v>7549.0308989847226</v>
      </c>
      <c r="OZ89" s="420">
        <v>8289.0516152353684</v>
      </c>
      <c r="PA89" s="420">
        <v>9103.3689903084814</v>
      </c>
      <c r="PB89" s="420">
        <v>9999.5536284432546</v>
      </c>
      <c r="PC89" s="420">
        <v>10985.954736874563</v>
      </c>
      <c r="PD89" s="420">
        <v>12068.616223216626</v>
      </c>
      <c r="PE89" s="420">
        <v>13257.762029868562</v>
      </c>
      <c r="PF89" s="420">
        <v>14565.358211986386</v>
      </c>
      <c r="PG89" s="420">
        <v>16002.839192434842</v>
      </c>
      <c r="PH89" s="420">
        <v>17582.535898912509</v>
      </c>
      <c r="PI89" s="420">
        <v>19317.649975569548</v>
      </c>
      <c r="PJ89" s="420">
        <v>21222.174900582701</v>
      </c>
      <c r="PK89" s="420">
        <v>23310.736916570306</v>
      </c>
      <c r="PL89" s="420">
        <v>25598.316591426366</v>
      </c>
      <c r="PM89" s="420">
        <v>28099.794485038354</v>
      </c>
      <c r="PN89" s="420">
        <v>30829.239531452771</v>
      </c>
      <c r="PO89" s="420">
        <v>33798.823103947885</v>
      </c>
      <c r="PP89" s="420">
        <v>37017.19065400953</v>
      </c>
      <c r="PQ89" s="420"/>
      <c r="PR89" s="420">
        <v>70.966848272016463</v>
      </c>
      <c r="PS89" s="420">
        <v>77.662501066417761</v>
      </c>
      <c r="PT89" s="420">
        <v>85.016806296302448</v>
      </c>
      <c r="PU89" s="420">
        <v>93.096023222861177</v>
      </c>
      <c r="PV89" s="420">
        <v>101.97316925151898</v>
      </c>
      <c r="PW89" s="420">
        <v>111.72871533869746</v>
      </c>
      <c r="PX89" s="420">
        <v>122.45135336799663</v>
      </c>
      <c r="PY89" s="420">
        <v>134.23884297230967</v>
      </c>
      <c r="PZ89" s="420">
        <v>147.19894605700995</v>
      </c>
      <c r="QA89" s="420">
        <v>161.45045813920598</v>
      </c>
      <c r="QB89" s="420">
        <v>177.12434656761752</v>
      </c>
      <c r="QC89" s="420">
        <v>194.36500673625096</v>
      </c>
      <c r="QD89" s="420">
        <v>213.33164856311376</v>
      </c>
      <c r="QE89" s="420">
        <v>234.19982678409855</v>
      </c>
      <c r="QF89" s="420">
        <v>257.16313002453728</v>
      </c>
      <c r="QG89" s="420">
        <v>282.4350451707225</v>
      </c>
      <c r="QH89" s="420">
        <v>310.25101528627994</v>
      </c>
      <c r="QI89" s="420">
        <v>340.87071122070063</v>
      </c>
      <c r="QJ89" s="420">
        <v>374.58053915839554</v>
      </c>
      <c r="QK89" s="420">
        <v>411.696408676999</v>
      </c>
      <c r="QL89" s="420">
        <v>452.56678844635121</v>
      </c>
      <c r="QM89" s="420">
        <v>497.57607952988053</v>
      </c>
      <c r="QN89" s="420">
        <v>547.14833937591595</v>
      </c>
      <c r="QO89" s="420">
        <v>601.75139303879121</v>
      </c>
      <c r="QP89" s="420">
        <v>661.901371982456</v>
      </c>
      <c r="QQ89" s="420">
        <v>728.16772503042705</v>
      </c>
      <c r="QR89" s="420">
        <v>801.17875067689215</v>
      </c>
      <c r="QS89" s="420">
        <v>881.62770511064821</v>
      </c>
      <c r="QT89" s="420">
        <v>970.27954597703263</v>
      </c>
      <c r="QU89" s="420">
        <v>1067.9783781691838</v>
      </c>
      <c r="QV89" s="424"/>
      <c r="QW89" s="420">
        <v>14.702694761994456</v>
      </c>
      <c r="QX89" s="420">
        <v>14.702694761994456</v>
      </c>
      <c r="QY89" s="420">
        <v>14.702694761994456</v>
      </c>
      <c r="QZ89" s="420">
        <v>14.702694761994456</v>
      </c>
      <c r="RA89" s="420">
        <v>14.702694761994456</v>
      </c>
      <c r="RB89" s="420">
        <v>14.702694761994456</v>
      </c>
      <c r="RC89" s="420">
        <v>14.702694761994456</v>
      </c>
      <c r="RD89" s="420">
        <v>14.702694761994456</v>
      </c>
      <c r="RE89" s="420">
        <v>14.702694761994456</v>
      </c>
      <c r="RF89" s="420">
        <v>14.702694761994456</v>
      </c>
      <c r="RG89" s="420">
        <v>14.702694761994456</v>
      </c>
      <c r="RH89" s="420">
        <v>14.702694761994456</v>
      </c>
      <c r="RI89" s="420">
        <v>14.702694761994456</v>
      </c>
      <c r="RJ89" s="420">
        <v>14.702694761994456</v>
      </c>
      <c r="RK89" s="420">
        <v>14.702694761994456</v>
      </c>
      <c r="RL89" s="420">
        <v>14.702694761994456</v>
      </c>
      <c r="RM89" s="420">
        <v>14.702694761994456</v>
      </c>
      <c r="RN89" s="420">
        <v>17.598204126981631</v>
      </c>
      <c r="RO89" s="420">
        <v>23.327462319956091</v>
      </c>
      <c r="RP89" s="420">
        <v>31.191978478343326</v>
      </c>
      <c r="RQ89" s="420">
        <v>42.036180768912153</v>
      </c>
      <c r="RR89" s="420">
        <v>57.050113262629999</v>
      </c>
      <c r="RS89" s="420">
        <v>77.913867813964657</v>
      </c>
      <c r="RT89" s="420">
        <v>107.00316225063445</v>
      </c>
      <c r="RU89" s="420">
        <v>147.68216469417141</v>
      </c>
      <c r="RV89" s="420">
        <v>204.72086230283386</v>
      </c>
      <c r="RW89" s="420">
        <v>284.89029184424896</v>
      </c>
      <c r="RX89" s="420">
        <v>397.81186872553508</v>
      </c>
      <c r="RY89" s="420">
        <v>557.16984807007782</v>
      </c>
      <c r="RZ89" s="420">
        <v>782.44289021139059</v>
      </c>
      <c r="SA89" s="420"/>
      <c r="SB89" s="420">
        <v>56.264153510022005</v>
      </c>
      <c r="SC89" s="420">
        <v>62.959806304423303</v>
      </c>
      <c r="SD89" s="420">
        <v>70.314111534307997</v>
      </c>
      <c r="SE89" s="420">
        <v>78.393328460866726</v>
      </c>
      <c r="SF89" s="420">
        <v>87.270474489524531</v>
      </c>
      <c r="SG89" s="420">
        <v>97.026020576703004</v>
      </c>
      <c r="SH89" s="420">
        <v>107.74865860600218</v>
      </c>
      <c r="SI89" s="420">
        <v>119.53614821031522</v>
      </c>
      <c r="SJ89" s="420">
        <v>132.4962512950155</v>
      </c>
      <c r="SK89" s="420">
        <v>146.74776337721153</v>
      </c>
      <c r="SL89" s="420">
        <v>162.42165180562307</v>
      </c>
      <c r="SM89" s="420">
        <v>179.66231197425651</v>
      </c>
      <c r="SN89" s="420">
        <v>198.62895380111931</v>
      </c>
      <c r="SO89" s="420">
        <v>219.4971320221041</v>
      </c>
      <c r="SP89" s="420">
        <v>242.46043526254283</v>
      </c>
      <c r="SQ89" s="420">
        <v>267.73235040872805</v>
      </c>
      <c r="SR89" s="420">
        <v>295.54832052428549</v>
      </c>
      <c r="SS89" s="420">
        <v>323.27250709371901</v>
      </c>
      <c r="ST89" s="420">
        <v>351.25307683843943</v>
      </c>
      <c r="SU89" s="420">
        <v>380.50443019865565</v>
      </c>
      <c r="SV89" s="420">
        <v>410.53060767743904</v>
      </c>
      <c r="SW89" s="420">
        <v>440.52596626725051</v>
      </c>
      <c r="SX89" s="420">
        <v>469.2344715619513</v>
      </c>
      <c r="SY89" s="420">
        <v>494.74823078815677</v>
      </c>
      <c r="SZ89" s="420">
        <v>514.21920728828457</v>
      </c>
      <c r="TA89" s="420">
        <v>523.44686272759316</v>
      </c>
      <c r="TB89" s="420">
        <v>516.28845883264319</v>
      </c>
      <c r="TC89" s="420">
        <v>483.81583638511313</v>
      </c>
      <c r="TD89" s="420">
        <v>413.10969790695481</v>
      </c>
      <c r="TE89" s="420">
        <v>285.53548795779318</v>
      </c>
      <c r="TF89" s="420"/>
      <c r="TG89" s="420">
        <v>3.9294827516559496</v>
      </c>
      <c r="TH89" s="420">
        <v>4.3002256098681153</v>
      </c>
      <c r="TI89" s="420">
        <v>4.7074385022946927</v>
      </c>
      <c r="TJ89" s="420">
        <v>5.1547902493824518</v>
      </c>
      <c r="TK89" s="420">
        <v>5.6463238746300703</v>
      </c>
      <c r="TL89" s="420">
        <v>6.1864951097343432</v>
      </c>
      <c r="TM89" s="420">
        <v>6.7802148847323789</v>
      </c>
      <c r="TN89" s="420">
        <v>7.4328962171191817</v>
      </c>
      <c r="TO89" s="420">
        <v>8.1505059570333813</v>
      </c>
      <c r="TP89" s="420">
        <v>8.9396218932146532</v>
      </c>
      <c r="TQ89" s="420">
        <v>9.8074957770138393</v>
      </c>
      <c r="TR89" s="420">
        <v>10.762122879800371</v>
      </c>
      <c r="TS89" s="420">
        <v>11.812318763233483</v>
      </c>
      <c r="TT89" s="420">
        <v>12.967804012677425</v>
      </c>
      <c r="TU89" s="420">
        <v>14.239297762244565</v>
      </c>
      <c r="TV89" s="420">
        <v>15.63862092631704</v>
      </c>
      <c r="TW89" s="420">
        <v>17.178810147778609</v>
      </c>
      <c r="TX89" s="420">
        <v>18.874243578527441</v>
      </c>
      <c r="TY89" s="420">
        <v>20.740779724175834</v>
      </c>
      <c r="TZ89" s="420">
        <v>22.795910713324915</v>
      </c>
      <c r="UA89" s="420">
        <v>25.058931493699991</v>
      </c>
      <c r="UB89" s="420">
        <v>27.551126614146575</v>
      </c>
      <c r="UC89" s="420">
        <v>30.295976424567318</v>
      </c>
      <c r="UD89" s="420">
        <v>33.319384717036428</v>
      </c>
      <c r="UE89" s="420">
        <v>36.649930042448659</v>
      </c>
      <c r="UF89" s="420">
        <v>40.319143170232749</v>
      </c>
      <c r="UG89" s="420">
        <v>44.361813416187786</v>
      </c>
      <c r="UH89" s="420">
        <v>48.816326847931293</v>
      </c>
      <c r="UI89" s="420">
        <v>53.725039691592656</v>
      </c>
      <c r="UJ89" s="420">
        <v>59.134690610349466</v>
      </c>
      <c r="UK89" s="420"/>
      <c r="UL89" s="420">
        <v>2.0677491389411502</v>
      </c>
      <c r="UM89" s="420">
        <v>2.0677491389411502</v>
      </c>
      <c r="UN89" s="420">
        <v>2.0677491389411502</v>
      </c>
      <c r="UO89" s="420">
        <v>2.0677491389411502</v>
      </c>
      <c r="UP89" s="420">
        <v>2.0677491389411502</v>
      </c>
      <c r="UQ89" s="420">
        <v>2.0677491389411502</v>
      </c>
      <c r="UR89" s="420">
        <v>2.0677491389411502</v>
      </c>
      <c r="US89" s="420">
        <v>2.0677491389411502</v>
      </c>
      <c r="UT89" s="420">
        <v>2.0677491389411502</v>
      </c>
      <c r="UU89" s="420">
        <v>2.0677491389411502</v>
      </c>
      <c r="UV89" s="420">
        <v>2.0677491389411502</v>
      </c>
      <c r="UW89" s="420">
        <v>2.0677491389411502</v>
      </c>
      <c r="UX89" s="420">
        <v>2.0677491389411502</v>
      </c>
      <c r="UY89" s="420">
        <v>2.0677491389411502</v>
      </c>
      <c r="UZ89" s="420">
        <v>2.0677491389411502</v>
      </c>
      <c r="VA89" s="420">
        <v>2.0677491389411502</v>
      </c>
      <c r="VB89" s="420">
        <v>2.0677491389411502</v>
      </c>
      <c r="VC89" s="420">
        <v>2.474966121485382</v>
      </c>
      <c r="VD89" s="420">
        <v>3.2807142436539363</v>
      </c>
      <c r="VE89" s="420">
        <v>4.3867595488132203</v>
      </c>
      <c r="VF89" s="420">
        <v>5.9118602403401663</v>
      </c>
      <c r="VG89" s="420">
        <v>8.0233810525830442</v>
      </c>
      <c r="VH89" s="420">
        <v>10.957605778523661</v>
      </c>
      <c r="VI89" s="420">
        <v>15.048649257118612</v>
      </c>
      <c r="VJ89" s="420">
        <v>20.769639431861123</v>
      </c>
      <c r="VK89" s="420">
        <v>28.791415016260007</v>
      </c>
      <c r="VL89" s="420">
        <v>40.066237189142903</v>
      </c>
      <c r="VM89" s="420">
        <v>55.947237042837898</v>
      </c>
      <c r="VN89" s="420">
        <v>78.35893298750571</v>
      </c>
      <c r="VO89" s="420">
        <v>110.04075366424573</v>
      </c>
      <c r="VP89" s="420"/>
      <c r="VQ89" s="420">
        <v>1.8617336127147994</v>
      </c>
      <c r="VR89" s="420">
        <v>2.2324764709269651</v>
      </c>
      <c r="VS89" s="420">
        <v>2.6396893633535425</v>
      </c>
      <c r="VT89" s="420">
        <v>3.0870411104413016</v>
      </c>
      <c r="VU89" s="420">
        <v>3.5785747356889201</v>
      </c>
      <c r="VV89" s="420">
        <v>4.118745970793193</v>
      </c>
      <c r="VW89" s="420">
        <v>4.7124657457912287</v>
      </c>
      <c r="VX89" s="420">
        <v>5.3651470781780315</v>
      </c>
      <c r="VY89" s="420">
        <v>6.0827568180922311</v>
      </c>
      <c r="VZ89" s="420">
        <v>6.871872754273503</v>
      </c>
      <c r="WA89" s="420">
        <v>7.7397466380726891</v>
      </c>
      <c r="WB89" s="420">
        <v>8.6943737408592199</v>
      </c>
      <c r="WC89" s="420">
        <v>9.7445696242923319</v>
      </c>
      <c r="WD89" s="420">
        <v>10.900054873736273</v>
      </c>
      <c r="WE89" s="420">
        <v>12.171548623303416</v>
      </c>
      <c r="WF89" s="420">
        <v>13.570871787375889</v>
      </c>
      <c r="WG89" s="420">
        <v>15.11106100883746</v>
      </c>
      <c r="WH89" s="420">
        <v>16.399277457042061</v>
      </c>
      <c r="WI89" s="420">
        <v>17.460065480521898</v>
      </c>
      <c r="WJ89" s="420">
        <v>18.409151164511695</v>
      </c>
      <c r="WK89" s="420">
        <v>19.147071253359826</v>
      </c>
      <c r="WL89" s="420">
        <v>19.527745561563531</v>
      </c>
      <c r="WM89" s="420">
        <v>19.338370646043657</v>
      </c>
      <c r="WN89" s="420">
        <v>18.270735459917816</v>
      </c>
      <c r="WO89" s="420">
        <v>15.880290610587537</v>
      </c>
      <c r="WP89" s="420">
        <v>11.527728153972742</v>
      </c>
      <c r="WQ89" s="420">
        <v>4.295576227044883</v>
      </c>
      <c r="WR89" s="420">
        <v>-7.1309101949066047</v>
      </c>
      <c r="WS89" s="420">
        <v>-24.633893295913055</v>
      </c>
      <c r="WT89" s="420">
        <v>-50.906063053896261</v>
      </c>
      <c r="WU89" s="420"/>
      <c r="WV89" s="420">
        <v>3181.1090878866503</v>
      </c>
      <c r="WW89" s="420">
        <v>3481.2436221407615</v>
      </c>
      <c r="WX89" s="420">
        <v>3810.902438496892</v>
      </c>
      <c r="WY89" s="420">
        <v>4173.0556271177593</v>
      </c>
      <c r="WZ89" s="420">
        <v>4570.9762138968044</v>
      </c>
      <c r="XA89" s="420">
        <v>5008.2713322634672</v>
      </c>
      <c r="XB89" s="420">
        <v>5488.9166210380108</v>
      </c>
      <c r="XC89" s="420">
        <v>6017.2941834728308</v>
      </c>
      <c r="XD89" s="420">
        <v>6598.2344775191841</v>
      </c>
      <c r="XE89" s="420">
        <v>7237.0625459015919</v>
      </c>
      <c r="XF89" s="420">
        <v>7939.6490371464397</v>
      </c>
      <c r="XG89" s="420">
        <v>8712.4665157159616</v>
      </c>
      <c r="XH89" s="420">
        <v>9562.6516113096059</v>
      </c>
      <c r="XI89" s="420">
        <v>10498.073614721159</v>
      </c>
      <c r="XJ89" s="420">
        <v>11527.410190949829</v>
      </c>
      <c r="XK89" s="420">
        <v>12660.230950182131</v>
      </c>
      <c r="XL89" s="420">
        <v>13907.089694476623</v>
      </c>
      <c r="XM89" s="420">
        <v>15279.626243260062</v>
      </c>
      <c r="XN89" s="420">
        <v>16790.678834924613</v>
      </c>
      <c r="XO89" s="420">
        <v>18454.408205825861</v>
      </c>
      <c r="XP89" s="420">
        <v>20286.434562855604</v>
      </c>
      <c r="XQ89" s="420">
        <v>22303.988792632608</v>
      </c>
      <c r="XR89" s="420">
        <v>24526.079390468618</v>
      </c>
      <c r="XS89" s="420">
        <v>26973.676747019512</v>
      </c>
      <c r="XT89" s="420">
        <v>29669.916601443627</v>
      </c>
      <c r="XU89" s="420">
        <v>32640.324658653764</v>
      </c>
      <c r="XV89" s="420">
        <v>35913.064576730161</v>
      </c>
      <c r="XW89" s="420">
        <v>39519.21176082475</v>
      </c>
      <c r="XX89" s="420">
        <v>43493.055654201293</v>
      </c>
      <c r="XY89" s="420">
        <v>47872.433497938997</v>
      </c>
      <c r="XZ89" s="420"/>
      <c r="YA89" s="420">
        <v>2.3992433623055764</v>
      </c>
      <c r="YB89" s="420">
        <v>2.3992433623055764</v>
      </c>
      <c r="YC89" s="420">
        <v>2.3992433623055764</v>
      </c>
      <c r="YD89" s="420">
        <v>2.3992433623055764</v>
      </c>
      <c r="YE89" s="420">
        <v>2.3992433623055764</v>
      </c>
      <c r="YF89" s="420">
        <v>2.3992433623055764</v>
      </c>
      <c r="YG89" s="420">
        <v>2.3992433623055764</v>
      </c>
      <c r="YH89" s="420">
        <v>2.3992433623055764</v>
      </c>
      <c r="YI89" s="420">
        <v>2.3992433623055764</v>
      </c>
      <c r="YJ89" s="420">
        <v>2.3992433623055764</v>
      </c>
      <c r="YK89" s="420">
        <v>2.3992433623055764</v>
      </c>
      <c r="YL89" s="420">
        <v>2.3992433623055764</v>
      </c>
      <c r="YM89" s="420">
        <v>2.3992433623055764</v>
      </c>
      <c r="YN89" s="420">
        <v>2.3992433623055764</v>
      </c>
      <c r="YO89" s="420">
        <v>2.3992433623055764</v>
      </c>
      <c r="YP89" s="420">
        <v>2.3992433623055764</v>
      </c>
      <c r="YQ89" s="420">
        <v>2.3992433623055764</v>
      </c>
      <c r="YR89" s="420">
        <v>2.871743930187646</v>
      </c>
      <c r="YS89" s="420">
        <v>3.8066667394376257</v>
      </c>
      <c r="YT89" s="420">
        <v>5.0900293131836589</v>
      </c>
      <c r="YU89" s="420">
        <v>6.859628749635319</v>
      </c>
      <c r="YV89" s="420">
        <v>9.3096611049809077</v>
      </c>
      <c r="YW89" s="420">
        <v>12.714290353590302</v>
      </c>
      <c r="YX89" s="420">
        <v>17.46119544283566</v>
      </c>
      <c r="YY89" s="420">
        <v>24.099354513522155</v>
      </c>
      <c r="YZ89" s="420">
        <v>33.407152767342012</v>
      </c>
      <c r="ZA89" s="420">
        <v>46.489514524879624</v>
      </c>
      <c r="ZB89" s="420">
        <v>64.916500065913368</v>
      </c>
      <c r="ZC89" s="420">
        <v>90.921159780481105</v>
      </c>
      <c r="ZD89" s="420">
        <v>127.68209781349043</v>
      </c>
      <c r="ZE89" s="420"/>
      <c r="ZF89" s="420">
        <v>3178.7098445243446</v>
      </c>
      <c r="ZG89" s="420">
        <v>3478.8443787784558</v>
      </c>
      <c r="ZH89" s="420">
        <v>3808.5031951345863</v>
      </c>
      <c r="ZI89" s="420">
        <v>4170.656383755454</v>
      </c>
      <c r="ZJ89" s="420">
        <v>4568.5769705344992</v>
      </c>
      <c r="ZK89" s="420">
        <v>5005.872088901162</v>
      </c>
      <c r="ZL89" s="420">
        <v>5486.5173776757056</v>
      </c>
      <c r="ZM89" s="420">
        <v>6014.8949401105256</v>
      </c>
      <c r="ZN89" s="420">
        <v>6595.8352341568789</v>
      </c>
      <c r="ZO89" s="420">
        <v>7234.6633025392866</v>
      </c>
      <c r="ZP89" s="420">
        <v>7937.2497937841345</v>
      </c>
      <c r="ZQ89" s="420">
        <v>8710.0672723536554</v>
      </c>
      <c r="ZR89" s="420">
        <v>9560.2523679472997</v>
      </c>
      <c r="ZS89" s="420">
        <v>10495.674371358853</v>
      </c>
      <c r="ZT89" s="420">
        <v>11525.010947587523</v>
      </c>
      <c r="ZU89" s="420">
        <v>12657.831706819825</v>
      </c>
      <c r="ZV89" s="420">
        <v>13904.690451114317</v>
      </c>
      <c r="ZW89" s="420">
        <v>15276.754499329874</v>
      </c>
      <c r="ZX89" s="420">
        <v>16786.872168185175</v>
      </c>
      <c r="ZY89" s="420">
        <v>18449.318176512676</v>
      </c>
      <c r="ZZ89" s="420">
        <v>20279.574934105967</v>
      </c>
      <c r="AAA89" s="420">
        <v>22294.679131527628</v>
      </c>
      <c r="AAB89" s="420">
        <v>24513.365100115028</v>
      </c>
      <c r="AAC89" s="420">
        <v>26956.215551576675</v>
      </c>
      <c r="AAD89" s="420">
        <v>29645.817246930106</v>
      </c>
      <c r="AAE89" s="420">
        <v>32606.917505886424</v>
      </c>
      <c r="AAF89" s="420">
        <v>35866.57506220528</v>
      </c>
      <c r="AAG89" s="420">
        <v>39454.295260758838</v>
      </c>
      <c r="AAH89" s="420">
        <v>43402.13449442081</v>
      </c>
      <c r="AAI89" s="420">
        <v>47744.751400125504</v>
      </c>
      <c r="AAJ89" s="420"/>
      <c r="AAK89" s="420">
        <v>5737.3712437965623</v>
      </c>
      <c r="AAL89" s="420">
        <v>6282.011289097456</v>
      </c>
      <c r="AAM89" s="420">
        <v>6880.227662698866</v>
      </c>
      <c r="AAN89" s="420">
        <v>7537.4100477466818</v>
      </c>
      <c r="AAO89" s="420">
        <v>8259.4978506317948</v>
      </c>
      <c r="AAP89" s="420">
        <v>9053.0367670013184</v>
      </c>
      <c r="AAQ89" s="420">
        <v>9925.2412019304647</v>
      </c>
      <c r="AAR89" s="420">
        <v>10884.063152412273</v>
      </c>
      <c r="AAS89" s="420">
        <v>11938.268223657542</v>
      </c>
      <c r="AAT89" s="420">
        <v>13097.519520639911</v>
      </c>
      <c r="AAU89" s="420">
        <v>14372.470233560573</v>
      </c>
      <c r="AAV89" s="420">
        <v>15774.865821204157</v>
      </c>
      <c r="AAW89" s="420">
        <v>17317.656790357432</v>
      </c>
      <c r="AAX89" s="420">
        <v>19015.123173490065</v>
      </c>
      <c r="AAY89" s="420">
        <v>20883.01192178185</v>
      </c>
      <c r="AAZ89" s="420">
        <v>22938.688557459187</v>
      </c>
      <c r="ABA89" s="420">
        <v>25201.304569522003</v>
      </c>
      <c r="ABB89" s="420">
        <v>27685.042507097263</v>
      </c>
      <c r="ABC89" s="420">
        <v>30413.347340372697</v>
      </c>
      <c r="ABD89" s="420">
        <v>33413.589969862231</v>
      </c>
      <c r="ABE89" s="420">
        <v>36712.091805471609</v>
      </c>
      <c r="ABF89" s="420">
        <v>40337.268742268949</v>
      </c>
      <c r="ABG89" s="420">
        <v>44319.587917892568</v>
      </c>
      <c r="ABH89" s="420">
        <v>48691.409418407449</v>
      </c>
      <c r="ABI89" s="420">
        <v>53486.653661399287</v>
      </c>
      <c r="ABJ89" s="420">
        <v>58740.208688194354</v>
      </c>
      <c r="ABK89" s="420">
        <v>64486.953582303322</v>
      </c>
      <c r="ABL89" s="420">
        <v>70760.219718401815</v>
      </c>
      <c r="ABM89" s="420">
        <v>77589.433402979746</v>
      </c>
      <c r="ABN89" s="420">
        <v>84996.571479038932</v>
      </c>
      <c r="ABQ89" s="344"/>
      <c r="ABR89" s="344"/>
      <c r="ABS89" s="344"/>
      <c r="ABT89" s="344"/>
      <c r="ABU89" s="344"/>
      <c r="ABV89" s="344"/>
      <c r="ABW89" s="344"/>
      <c r="ABX89" s="344"/>
      <c r="ABY89" s="344"/>
      <c r="ABZ89" s="344"/>
      <c r="ACA89" s="344"/>
    </row>
    <row r="90" spans="4:755" hidden="1" outlineLevel="1" x14ac:dyDescent="0.25">
      <c r="D90" s="431" t="b">
        <v>1</v>
      </c>
      <c r="E90" s="416"/>
      <c r="F90" s="417">
        <v>520</v>
      </c>
      <c r="G90" s="417">
        <v>22005267</v>
      </c>
      <c r="H90" s="417" t="s">
        <v>1756</v>
      </c>
      <c r="I90" s="417" t="s">
        <v>1804</v>
      </c>
      <c r="J90" s="417">
        <v>11</v>
      </c>
      <c r="K90" s="417" t="s">
        <v>1805</v>
      </c>
      <c r="L90" s="417" t="s">
        <v>300</v>
      </c>
      <c r="M90" s="417" t="s">
        <v>253</v>
      </c>
      <c r="N90" s="417" t="s">
        <v>301</v>
      </c>
      <c r="O90" s="417" t="s">
        <v>1802</v>
      </c>
      <c r="P90" s="417" t="s">
        <v>1803</v>
      </c>
      <c r="Q90" s="417" t="s">
        <v>302</v>
      </c>
      <c r="R90" s="417" t="s">
        <v>298</v>
      </c>
      <c r="S90" s="418"/>
      <c r="T90" s="417">
        <v>0.81881079364216602</v>
      </c>
      <c r="U90" s="417">
        <v>2190</v>
      </c>
      <c r="V90" s="418"/>
      <c r="W90" s="419">
        <v>9.9</v>
      </c>
      <c r="X90" s="417">
        <v>8.8018665792934641E-3</v>
      </c>
      <c r="Y90" s="417">
        <v>7.0253596799467596E-3</v>
      </c>
      <c r="Z90" s="417">
        <v>1.7765068993467045E-3</v>
      </c>
      <c r="AA90" s="420">
        <v>52.274214010084776</v>
      </c>
      <c r="AB90" s="420">
        <v>2248.1150975829632</v>
      </c>
      <c r="AC90" s="420">
        <v>2300.3893115930482</v>
      </c>
      <c r="AD90" s="420">
        <v>64.869716587384275</v>
      </c>
      <c r="AE90" s="420">
        <v>3.5918804151747827</v>
      </c>
      <c r="AF90" s="420">
        <v>2907.803432016442</v>
      </c>
      <c r="AG90" s="418"/>
      <c r="AH90" s="419">
        <v>13.794599771382265</v>
      </c>
      <c r="AI90" s="417">
        <v>2.1906452910007958E-2</v>
      </c>
      <c r="AJ90" s="417">
        <v>1.748500839204677E-2</v>
      </c>
      <c r="AK90" s="417">
        <v>4.4214445179611879E-3</v>
      </c>
      <c r="AL90" s="420">
        <v>130.10224562066949</v>
      </c>
      <c r="AM90" s="420">
        <v>5595.2026854549667</v>
      </c>
      <c r="AN90" s="420">
        <v>5725.304931075636</v>
      </c>
      <c r="AO90" s="420">
        <v>161.45045813920598</v>
      </c>
      <c r="AP90" s="420">
        <v>8.9396218932146532</v>
      </c>
      <c r="AQ90" s="420">
        <v>7237.0625459015919</v>
      </c>
      <c r="AR90" s="418"/>
      <c r="AS90" s="417">
        <v>5.1679359468684138E-3</v>
      </c>
      <c r="AT90" s="421">
        <v>5.7966599097906909E-6</v>
      </c>
      <c r="AU90" s="417">
        <v>5.1621392869586231E-3</v>
      </c>
      <c r="AV90" s="420">
        <v>28.426835870726663</v>
      </c>
      <c r="AW90" s="420">
        <v>1.8549311711330212</v>
      </c>
      <c r="AX90" s="420">
        <v>30.281767041859684</v>
      </c>
      <c r="AY90" s="420">
        <v>14.702694761994456</v>
      </c>
      <c r="AZ90" s="420">
        <v>2.0677491389411502</v>
      </c>
      <c r="BA90" s="420">
        <v>2.3992433623055764</v>
      </c>
      <c r="BB90" s="418"/>
      <c r="BC90" s="420">
        <v>5276.6543406120491</v>
      </c>
      <c r="BD90" s="420">
        <v>13132.757557009649</v>
      </c>
      <c r="BE90" s="420">
        <v>49.451454305100867</v>
      </c>
      <c r="BF90" s="420">
        <v>13083.306102704548</v>
      </c>
      <c r="BG90" s="420"/>
      <c r="BH90" s="422">
        <v>3.3174243752227668E-2</v>
      </c>
      <c r="BI90" s="420"/>
      <c r="BJ90" s="423">
        <v>10.233933382094852</v>
      </c>
      <c r="BK90" s="423">
        <v>10.57913055243994</v>
      </c>
      <c r="BL90" s="423">
        <v>10.935971445874209</v>
      </c>
      <c r="BM90" s="423">
        <v>11.304848812683653</v>
      </c>
      <c r="BN90" s="423">
        <v>11.686168650874608</v>
      </c>
      <c r="BO90" s="423">
        <v>12.080350653027882</v>
      </c>
      <c r="BP90" s="423">
        <v>12.487828668225594</v>
      </c>
      <c r="BQ90" s="423">
        <v>12.909051179559093</v>
      </c>
      <c r="BR90" s="423">
        <v>13.344481797743509</v>
      </c>
      <c r="BS90" s="423">
        <v>13.794599771382265</v>
      </c>
      <c r="BT90" s="423">
        <v>14.25990051444313</v>
      </c>
      <c r="BU90" s="423">
        <v>14.740896151526377</v>
      </c>
      <c r="BV90" s="423">
        <v>15.238116081525186</v>
      </c>
      <c r="BW90" s="423">
        <v>15.752107560298688</v>
      </c>
      <c r="BX90" s="423">
        <v>16.283436302998933</v>
      </c>
      <c r="BY90" s="423">
        <v>16.832687106714747</v>
      </c>
      <c r="BZ90" s="423">
        <v>17.400464494117745</v>
      </c>
      <c r="CA90" s="423">
        <v>17.987393378818972</v>
      </c>
      <c r="CB90" s="423">
        <v>18.594119753168425</v>
      </c>
      <c r="CC90" s="423">
        <v>19.22131139925451</v>
      </c>
      <c r="CD90" s="423">
        <v>19.869658623885961</v>
      </c>
      <c r="CE90" s="423">
        <v>20.539875018365198</v>
      </c>
      <c r="CF90" s="423">
        <v>21.232698243889264</v>
      </c>
      <c r="CG90" s="423">
        <v>21.948890843442939</v>
      </c>
      <c r="CH90" s="423">
        <v>22.689241081077451</v>
      </c>
      <c r="CI90" s="423">
        <v>23.45456380949863</v>
      </c>
      <c r="CJ90" s="423">
        <v>24.245701366919381</v>
      </c>
      <c r="CK90" s="423">
        <v>25.063524504163539</v>
      </c>
      <c r="CL90" s="423">
        <v>25.908933343041575</v>
      </c>
      <c r="CM90" s="423">
        <v>26.782858367052885</v>
      </c>
      <c r="CN90" s="420"/>
      <c r="CO90" s="417">
        <v>9.6291576856485112E-3</v>
      </c>
      <c r="CP90" s="417">
        <v>1.0537659304862524E-2</v>
      </c>
      <c r="CQ90" s="417">
        <v>1.1535530373555246E-2</v>
      </c>
      <c r="CR90" s="417">
        <v>1.2631761299074154E-2</v>
      </c>
      <c r="CS90" s="417">
        <v>1.3836259469555547E-2</v>
      </c>
      <c r="CT90" s="417">
        <v>1.5159943610395354E-2</v>
      </c>
      <c r="CU90" s="417">
        <v>1.6614847905912264E-2</v>
      </c>
      <c r="CV90" s="417">
        <v>1.8214236900655448E-2</v>
      </c>
      <c r="CW90" s="417">
        <v>1.9972732300458148E-2</v>
      </c>
      <c r="CX90" s="417">
        <v>2.1906452910007958E-2</v>
      </c>
      <c r="CY90" s="417">
        <v>2.4033169072545338E-2</v>
      </c>
      <c r="CZ90" s="417">
        <v>2.6372473119586015E-2</v>
      </c>
      <c r="DA90" s="417">
        <v>2.8945967495693101E-2</v>
      </c>
      <c r="DB90" s="417">
        <v>3.1777472396852871E-2</v>
      </c>
      <c r="DC90" s="417">
        <v>3.4893254952645718E-2</v>
      </c>
      <c r="DD90" s="417">
        <v>3.8322282194044391E-2</v>
      </c>
      <c r="DE90" s="417">
        <v>4.2096500282402138E-2</v>
      </c>
      <c r="DF90" s="417">
        <v>4.6251142733325389E-2</v>
      </c>
      <c r="DG90" s="417">
        <v>5.0825070654204239E-2</v>
      </c>
      <c r="DH90" s="417">
        <v>5.586114832901775E-2</v>
      </c>
      <c r="DI90" s="417">
        <v>6.1406657831750103E-2</v>
      </c>
      <c r="DJ90" s="417">
        <v>6.7513756733780128E-2</v>
      </c>
      <c r="DK90" s="417">
        <v>7.4239983394738349E-2</v>
      </c>
      <c r="DL90" s="417">
        <v>8.1648814794752431E-2</v>
      </c>
      <c r="DM90" s="417">
        <v>8.981028238335019E-2</v>
      </c>
      <c r="DN90" s="417">
        <v>9.8801651991677217E-2</v>
      </c>
      <c r="DO90" s="417">
        <v>0.10870817448575759</v>
      </c>
      <c r="DP90" s="417">
        <v>0.11962391453551899</v>
      </c>
      <c r="DQ90" s="417">
        <v>0.13165266564411321</v>
      </c>
      <c r="DR90" s="417">
        <v>0.1449089604322939</v>
      </c>
      <c r="DS90" s="424"/>
      <c r="DT90" s="425">
        <v>7.6856761627980353E-3</v>
      </c>
      <c r="DU90" s="425">
        <v>8.4108121992619023E-3</v>
      </c>
      <c r="DV90" s="425">
        <v>9.2072799835238184E-3</v>
      </c>
      <c r="DW90" s="425">
        <v>1.0082255362288283E-2</v>
      </c>
      <c r="DX90" s="425">
        <v>1.1043646086089607E-2</v>
      </c>
      <c r="DY90" s="425">
        <v>1.2100167121516091E-2</v>
      </c>
      <c r="DZ90" s="425">
        <v>1.3261423757688172E-2</v>
      </c>
      <c r="EA90" s="425">
        <v>1.4538003316693639E-2</v>
      </c>
      <c r="EB90" s="425">
        <v>1.5941576362007586E-2</v>
      </c>
      <c r="EC90" s="425">
        <v>1.748500839204677E-2</v>
      </c>
      <c r="ED90" s="425">
        <v>1.9182483108844926E-2</v>
      </c>
      <c r="EE90" s="425">
        <v>2.1049638465400589E-2</v>
      </c>
      <c r="EF90" s="425">
        <v>2.3103716820667312E-2</v>
      </c>
      <c r="EG90" s="425">
        <v>2.5363730669658944E-2</v>
      </c>
      <c r="EH90" s="425">
        <v>2.7850645569101311E-2</v>
      </c>
      <c r="EI90" s="425">
        <v>3.0587582047987855E-2</v>
      </c>
      <c r="EJ90" s="425">
        <v>3.3600038478951322E-2</v>
      </c>
      <c r="EK90" s="425">
        <v>3.6916137092394982E-2</v>
      </c>
      <c r="EL90" s="425">
        <v>4.0566895542871691E-2</v>
      </c>
      <c r="EM90" s="425">
        <v>4.4586526688491279E-2</v>
      </c>
      <c r="EN90" s="425">
        <v>4.9012769521677296E-2</v>
      </c>
      <c r="EO90" s="425">
        <v>5.3887254496114617E-2</v>
      </c>
      <c r="EP90" s="425">
        <v>5.9255906833250181E-2</v>
      </c>
      <c r="EQ90" s="425">
        <v>6.5169391765597454E-2</v>
      </c>
      <c r="ER90" s="425">
        <v>7.1683606087024662E-2</v>
      </c>
      <c r="ES90" s="425">
        <v>7.8860220836269201E-2</v>
      </c>
      <c r="ET90" s="425">
        <v>8.6767280443617575E-2</v>
      </c>
      <c r="EU90" s="425">
        <v>9.5479864227014252E-2</v>
      </c>
      <c r="EV90" s="425">
        <v>0.1050808167382954</v>
      </c>
      <c r="EW90" s="425">
        <v>0.11566155413886708</v>
      </c>
      <c r="EX90" s="420"/>
      <c r="EY90" s="420">
        <v>5772.609280166299</v>
      </c>
      <c r="EZ90" s="420">
        <v>6317.2493254671936</v>
      </c>
      <c r="FA90" s="420">
        <v>6915.4656990686026</v>
      </c>
      <c r="FB90" s="420">
        <v>7572.6480841164193</v>
      </c>
      <c r="FC90" s="420">
        <v>8294.7358870015323</v>
      </c>
      <c r="FD90" s="420">
        <v>9088.2748033710559</v>
      </c>
      <c r="FE90" s="420">
        <v>9960.4792383002004</v>
      </c>
      <c r="FF90" s="420">
        <v>10919.30118878201</v>
      </c>
      <c r="FG90" s="420">
        <v>11973.506260027278</v>
      </c>
      <c r="FH90" s="420">
        <v>13132.757557009649</v>
      </c>
      <c r="FI90" s="420">
        <v>14407.70826993031</v>
      </c>
      <c r="FJ90" s="420">
        <v>15810.103857573893</v>
      </c>
      <c r="FK90" s="420">
        <v>17352.89482672717</v>
      </c>
      <c r="FL90" s="420">
        <v>19050.361209859799</v>
      </c>
      <c r="FM90" s="420">
        <v>20918.249958151588</v>
      </c>
      <c r="FN90" s="420">
        <v>22973.926593828921</v>
      </c>
      <c r="FO90" s="420">
        <v>25236.542605891736</v>
      </c>
      <c r="FP90" s="420">
        <v>27727.220228059785</v>
      </c>
      <c r="FQ90" s="420">
        <v>30469.256408672827</v>
      </c>
      <c r="FR90" s="420">
        <v>33488.347971021663</v>
      </c>
      <c r="FS90" s="420">
        <v>36812.840171043936</v>
      </c>
      <c r="FT90" s="420">
        <v>40474.001089541962</v>
      </c>
      <c r="FU90" s="420">
        <v>44506.324550338504</v>
      </c>
      <c r="FV90" s="420">
        <v>48947.864536608737</v>
      </c>
      <c r="FW90" s="420">
        <v>53840.604387772706</v>
      </c>
      <c r="FX90" s="420">
        <v>59230.864401874729</v>
      </c>
      <c r="FY90" s="420">
        <v>65169.751846696519</v>
      </c>
      <c r="FZ90" s="420">
        <v>71713.6578006981</v>
      </c>
      <c r="GA90" s="420">
        <v>78924.80570637311</v>
      </c>
      <c r="GB90" s="420">
        <v>86871.857028309983</v>
      </c>
      <c r="GC90" s="420"/>
      <c r="GD90" s="420">
        <v>35.255571265964655</v>
      </c>
      <c r="GE90" s="420">
        <v>35.255571265964655</v>
      </c>
      <c r="GF90" s="420">
        <v>35.255571265964655</v>
      </c>
      <c r="GG90" s="420">
        <v>35.255571265964655</v>
      </c>
      <c r="GH90" s="420">
        <v>35.255571265964655</v>
      </c>
      <c r="GI90" s="420">
        <v>35.255571265964655</v>
      </c>
      <c r="GJ90" s="420">
        <v>35.255571265964655</v>
      </c>
      <c r="GK90" s="420">
        <v>35.255571265964655</v>
      </c>
      <c r="GL90" s="420">
        <v>35.255571265964655</v>
      </c>
      <c r="GM90" s="420">
        <v>35.255571265964655</v>
      </c>
      <c r="GN90" s="420">
        <v>35.255571265964655</v>
      </c>
      <c r="GO90" s="420">
        <v>35.255571265964655</v>
      </c>
      <c r="GP90" s="420">
        <v>35.255571265964655</v>
      </c>
      <c r="GQ90" s="420">
        <v>35.255571265964655</v>
      </c>
      <c r="GR90" s="420">
        <v>35.255571265964655</v>
      </c>
      <c r="GS90" s="420">
        <v>35.255571265964655</v>
      </c>
      <c r="GT90" s="420">
        <v>35.255571265964655</v>
      </c>
      <c r="GU90" s="420">
        <v>42.198709134299584</v>
      </c>
      <c r="GV90" s="420">
        <v>55.936889365426325</v>
      </c>
      <c r="GW90" s="420">
        <v>74.795201694066392</v>
      </c>
      <c r="GX90" s="420">
        <v>100.79849924370714</v>
      </c>
      <c r="GY90" s="420">
        <v>136.80038703253095</v>
      </c>
      <c r="GZ90" s="420">
        <v>186.82955497537358</v>
      </c>
      <c r="HA90" s="420">
        <v>256.58273353823461</v>
      </c>
      <c r="HB90" s="420">
        <v>354.1268567681941</v>
      </c>
      <c r="HC90" s="420">
        <v>490.89987021999616</v>
      </c>
      <c r="HD90" s="420">
        <v>683.13803351610215</v>
      </c>
      <c r="HE90" s="420">
        <v>953.91252524357913</v>
      </c>
      <c r="HF90" s="420">
        <v>1336.0368016792493</v>
      </c>
      <c r="HG90" s="420">
        <v>1876.2187152726417</v>
      </c>
      <c r="HH90" s="420"/>
      <c r="HI90" s="420">
        <v>57.187489160605736</v>
      </c>
      <c r="HJ90" s="420">
        <v>62.583072886337938</v>
      </c>
      <c r="HK90" s="420">
        <v>68.509421045491962</v>
      </c>
      <c r="HL90" s="420">
        <v>75.019927594166418</v>
      </c>
      <c r="HM90" s="420">
        <v>82.173432429904807</v>
      </c>
      <c r="HN90" s="420">
        <v>90.034781774008309</v>
      </c>
      <c r="HO90" s="420">
        <v>98.675446549245947</v>
      </c>
      <c r="HP90" s="420">
        <v>108.17420477778649</v>
      </c>
      <c r="HQ90" s="420">
        <v>118.617894651624</v>
      </c>
      <c r="HR90" s="420">
        <v>130.10224562066949</v>
      </c>
      <c r="HS90" s="420">
        <v>142.73279560886408</v>
      </c>
      <c r="HT90" s="420">
        <v>156.62590331369341</v>
      </c>
      <c r="HU90" s="420">
        <v>171.90986547767909</v>
      </c>
      <c r="HV90" s="420">
        <v>188.72615005100323</v>
      </c>
      <c r="HW90" s="420">
        <v>207.23075730255721</v>
      </c>
      <c r="HX90" s="420">
        <v>227.5957221936375</v>
      </c>
      <c r="HY90" s="420">
        <v>250.01077271663502</v>
      </c>
      <c r="HZ90" s="420">
        <v>274.68516043410688</v>
      </c>
      <c r="IA90" s="420">
        <v>301.84968114670278</v>
      </c>
      <c r="IB90" s="420">
        <v>331.75890548826783</v>
      </c>
      <c r="IC90" s="420">
        <v>364.69364131154811</v>
      </c>
      <c r="ID90" s="420">
        <v>400.96365200865375</v>
      </c>
      <c r="IE90" s="420">
        <v>440.91065742934859</v>
      </c>
      <c r="IF90" s="420">
        <v>484.91164684221701</v>
      </c>
      <c r="IG90" s="420">
        <v>533.3825364562897</v>
      </c>
      <c r="IH90" s="420">
        <v>586.78220741417283</v>
      </c>
      <c r="II90" s="420">
        <v>645.61696391565647</v>
      </c>
      <c r="IJ90" s="420">
        <v>710.44545527021239</v>
      </c>
      <c r="IK90" s="420">
        <v>781.88411024868526</v>
      </c>
      <c r="IL90" s="420">
        <v>860.61313715399342</v>
      </c>
      <c r="IM90" s="420"/>
      <c r="IN90" s="420">
        <v>14.213417935363331</v>
      </c>
      <c r="IO90" s="420">
        <v>14.213417935363331</v>
      </c>
      <c r="IP90" s="420">
        <v>14.213417935363331</v>
      </c>
      <c r="IQ90" s="420">
        <v>14.213417935363331</v>
      </c>
      <c r="IR90" s="420">
        <v>14.213417935363331</v>
      </c>
      <c r="IS90" s="420">
        <v>14.213417935363331</v>
      </c>
      <c r="IT90" s="420">
        <v>14.213417935363331</v>
      </c>
      <c r="IU90" s="420">
        <v>14.213417935363331</v>
      </c>
      <c r="IV90" s="420">
        <v>14.213417935363331</v>
      </c>
      <c r="IW90" s="420">
        <v>14.213417935363331</v>
      </c>
      <c r="IX90" s="420">
        <v>14.213417935363331</v>
      </c>
      <c r="IY90" s="420">
        <v>14.213417935363331</v>
      </c>
      <c r="IZ90" s="420">
        <v>14.213417935363331</v>
      </c>
      <c r="JA90" s="420">
        <v>14.213417935363331</v>
      </c>
      <c r="JB90" s="420">
        <v>14.213417935363331</v>
      </c>
      <c r="JC90" s="420">
        <v>14.213417935363331</v>
      </c>
      <c r="JD90" s="420">
        <v>14.213417935363331</v>
      </c>
      <c r="JE90" s="420">
        <v>17.012570431319681</v>
      </c>
      <c r="JF90" s="420">
        <v>22.551170155694564</v>
      </c>
      <c r="JG90" s="420">
        <v>30.153970650983659</v>
      </c>
      <c r="JH90" s="420">
        <v>40.637299171813979</v>
      </c>
      <c r="JI90" s="420">
        <v>55.151597458014365</v>
      </c>
      <c r="JJ90" s="420">
        <v>75.321047204431551</v>
      </c>
      <c r="JK90" s="420">
        <v>103.44230701198676</v>
      </c>
      <c r="JL90" s="420">
        <v>142.76759208953834</v>
      </c>
      <c r="JM90" s="420">
        <v>197.90815378414524</v>
      </c>
      <c r="JN90" s="420">
        <v>275.40970204843245</v>
      </c>
      <c r="JO90" s="420">
        <v>384.57347046745787</v>
      </c>
      <c r="JP90" s="420">
        <v>538.62832901039121</v>
      </c>
      <c r="JQ90" s="420">
        <v>756.40472642305497</v>
      </c>
      <c r="JR90" s="420"/>
      <c r="JS90" s="420">
        <v>42.974071225242405</v>
      </c>
      <c r="JT90" s="420">
        <v>48.369654950974606</v>
      </c>
      <c r="JU90" s="420">
        <v>54.29600311012863</v>
      </c>
      <c r="JV90" s="420">
        <v>60.806509658803087</v>
      </c>
      <c r="JW90" s="420">
        <v>67.960014494541468</v>
      </c>
      <c r="JX90" s="420">
        <v>75.82136383864497</v>
      </c>
      <c r="JY90" s="420">
        <v>84.462028613882609</v>
      </c>
      <c r="JZ90" s="420">
        <v>93.960786842423147</v>
      </c>
      <c r="KA90" s="420">
        <v>104.40447671626066</v>
      </c>
      <c r="KB90" s="420">
        <v>115.88882768530615</v>
      </c>
      <c r="KC90" s="420">
        <v>128.51937767350074</v>
      </c>
      <c r="KD90" s="420">
        <v>142.41248537833008</v>
      </c>
      <c r="KE90" s="420">
        <v>157.69644754231575</v>
      </c>
      <c r="KF90" s="420">
        <v>174.51273211563989</v>
      </c>
      <c r="KG90" s="420">
        <v>193.01733936719387</v>
      </c>
      <c r="KH90" s="420">
        <v>213.38230425827416</v>
      </c>
      <c r="KI90" s="420">
        <v>235.79735478127168</v>
      </c>
      <c r="KJ90" s="420">
        <v>257.67259000278722</v>
      </c>
      <c r="KK90" s="420">
        <v>279.29851099100824</v>
      </c>
      <c r="KL90" s="420">
        <v>301.60493483728419</v>
      </c>
      <c r="KM90" s="420">
        <v>324.05634213973411</v>
      </c>
      <c r="KN90" s="420">
        <v>345.8120545506394</v>
      </c>
      <c r="KO90" s="420">
        <v>365.58961022491701</v>
      </c>
      <c r="KP90" s="420">
        <v>381.46933983023024</v>
      </c>
      <c r="KQ90" s="420">
        <v>390.61494436675139</v>
      </c>
      <c r="KR90" s="420">
        <v>388.87405363002756</v>
      </c>
      <c r="KS90" s="420">
        <v>370.20726186722402</v>
      </c>
      <c r="KT90" s="420">
        <v>325.87198480275453</v>
      </c>
      <c r="KU90" s="420">
        <v>243.25578123829405</v>
      </c>
      <c r="KV90" s="420">
        <v>104.20841073093845</v>
      </c>
      <c r="KW90" s="420"/>
      <c r="KX90" s="420">
        <v>2459.4163720953711</v>
      </c>
      <c r="KY90" s="420">
        <v>2691.4599037638086</v>
      </c>
      <c r="KZ90" s="420">
        <v>2946.329594727622</v>
      </c>
      <c r="LA90" s="420">
        <v>3226.3217159322503</v>
      </c>
      <c r="LB90" s="420">
        <v>3533.966747548674</v>
      </c>
      <c r="LC90" s="420">
        <v>3872.0534788851492</v>
      </c>
      <c r="LD90" s="420">
        <v>4243.6556024602151</v>
      </c>
      <c r="LE90" s="420">
        <v>4652.1610613419643</v>
      </c>
      <c r="LF90" s="420">
        <v>5101.3044358424277</v>
      </c>
      <c r="LG90" s="420">
        <v>5595.2026854549667</v>
      </c>
      <c r="LH90" s="420">
        <v>6138.3945948303763</v>
      </c>
      <c r="LI90" s="420">
        <v>6735.8843089281881</v>
      </c>
      <c r="LJ90" s="420">
        <v>7393.1893826135401</v>
      </c>
      <c r="LK90" s="420">
        <v>8116.3938142908619</v>
      </c>
      <c r="LL90" s="420">
        <v>8912.2065821124197</v>
      </c>
      <c r="LM90" s="420">
        <v>9788.0262553561133</v>
      </c>
      <c r="LN90" s="420">
        <v>10752.012313264422</v>
      </c>
      <c r="LO90" s="420">
        <v>11813.163869566395</v>
      </c>
      <c r="LP90" s="420">
        <v>12981.406573718941</v>
      </c>
      <c r="LQ90" s="420">
        <v>14267.688540317209</v>
      </c>
      <c r="LR90" s="420">
        <v>15684.086246936735</v>
      </c>
      <c r="LS90" s="420">
        <v>17243.921438756679</v>
      </c>
      <c r="LT90" s="420">
        <v>18961.890186640059</v>
      </c>
      <c r="LU90" s="420">
        <v>20854.205364991187</v>
      </c>
      <c r="LV90" s="420">
        <v>22938.75394784789</v>
      </c>
      <c r="LW90" s="420">
        <v>25235.270667606146</v>
      </c>
      <c r="LX90" s="420">
        <v>27765.529741957624</v>
      </c>
      <c r="LY90" s="420">
        <v>30553.556552644561</v>
      </c>
      <c r="LZ90" s="420">
        <v>33625.861356254529</v>
      </c>
      <c r="MA90" s="420">
        <v>37011.697324437468</v>
      </c>
      <c r="MB90" s="420"/>
      <c r="MC90" s="426">
        <v>1.8549311711330212</v>
      </c>
      <c r="MD90" s="426">
        <v>1.8549311711330212</v>
      </c>
      <c r="ME90" s="426">
        <v>1.8549311711330212</v>
      </c>
      <c r="MF90" s="426">
        <v>1.8549311711330212</v>
      </c>
      <c r="MG90" s="426">
        <v>1.8549311711330212</v>
      </c>
      <c r="MH90" s="426">
        <v>1.8549311711330212</v>
      </c>
      <c r="MI90" s="426">
        <v>1.8549311711330212</v>
      </c>
      <c r="MJ90" s="426">
        <v>1.8549311711330212</v>
      </c>
      <c r="MK90" s="426">
        <v>1.8549311711330212</v>
      </c>
      <c r="ML90" s="426">
        <v>1.8549311711330212</v>
      </c>
      <c r="MM90" s="426">
        <v>1.8549311711330212</v>
      </c>
      <c r="MN90" s="426">
        <v>1.8549311711330212</v>
      </c>
      <c r="MO90" s="426">
        <v>1.8549311711330212</v>
      </c>
      <c r="MP90" s="426">
        <v>1.8549311711330212</v>
      </c>
      <c r="MQ90" s="426">
        <v>1.8549311711330212</v>
      </c>
      <c r="MR90" s="426">
        <v>1.8549311711330212</v>
      </c>
      <c r="MS90" s="426">
        <v>1.8549311711330212</v>
      </c>
      <c r="MT90" s="426">
        <v>2.2202363525549949</v>
      </c>
      <c r="MU90" s="426">
        <v>2.9430548413866262</v>
      </c>
      <c r="MV90" s="426">
        <v>3.9352631681065153</v>
      </c>
      <c r="MW90" s="426">
        <v>5.303396641627633</v>
      </c>
      <c r="MX90" s="426">
        <v>7.1975943948091903</v>
      </c>
      <c r="MY90" s="426">
        <v>9.8298212954300421</v>
      </c>
      <c r="MZ90" s="426">
        <v>13.499804238715029</v>
      </c>
      <c r="NA90" s="426">
        <v>18.631975644338166</v>
      </c>
      <c r="NB90" s="426">
        <v>25.828129809806679</v>
      </c>
      <c r="NC90" s="426">
        <v>35.94251878649456</v>
      </c>
      <c r="ND90" s="426">
        <v>50.189005994542768</v>
      </c>
      <c r="NE90" s="426">
        <v>70.294033544938969</v>
      </c>
      <c r="NF90" s="426">
        <v>98.715081158879855</v>
      </c>
      <c r="NG90" s="420"/>
      <c r="NH90" s="420">
        <v>2457.561440924238</v>
      </c>
      <c r="NI90" s="420">
        <v>2689.6049725926755</v>
      </c>
      <c r="NJ90" s="420">
        <v>2944.4746635564888</v>
      </c>
      <c r="NK90" s="420">
        <v>3224.4667847611172</v>
      </c>
      <c r="NL90" s="420">
        <v>3532.1118163775409</v>
      </c>
      <c r="NM90" s="420">
        <v>3870.1985477140161</v>
      </c>
      <c r="NN90" s="420">
        <v>4241.8006712890819</v>
      </c>
      <c r="NO90" s="420">
        <v>4650.3061301708312</v>
      </c>
      <c r="NP90" s="420">
        <v>5099.4495046712946</v>
      </c>
      <c r="NQ90" s="420">
        <v>5593.3477542838336</v>
      </c>
      <c r="NR90" s="420">
        <v>6136.5396636592432</v>
      </c>
      <c r="NS90" s="420">
        <v>6734.029377757055</v>
      </c>
      <c r="NT90" s="420">
        <v>7391.334451442407</v>
      </c>
      <c r="NU90" s="420">
        <v>8114.5388831197288</v>
      </c>
      <c r="NV90" s="420">
        <v>8910.3516509412875</v>
      </c>
      <c r="NW90" s="420">
        <v>9786.1713241849811</v>
      </c>
      <c r="NX90" s="420">
        <v>10750.15738209329</v>
      </c>
      <c r="NY90" s="420">
        <v>11810.943633213839</v>
      </c>
      <c r="NZ90" s="420">
        <v>12978.463518877554</v>
      </c>
      <c r="OA90" s="420">
        <v>14263.753277149102</v>
      </c>
      <c r="OB90" s="420">
        <v>15678.782850295107</v>
      </c>
      <c r="OC90" s="420">
        <v>17236.72384436187</v>
      </c>
      <c r="OD90" s="420">
        <v>18952.060365344631</v>
      </c>
      <c r="OE90" s="420">
        <v>20840.705560752471</v>
      </c>
      <c r="OF90" s="420">
        <v>22920.121972203553</v>
      </c>
      <c r="OG90" s="420">
        <v>25209.442537796338</v>
      </c>
      <c r="OH90" s="420">
        <v>27729.587223171129</v>
      </c>
      <c r="OI90" s="420">
        <v>30503.367546650017</v>
      </c>
      <c r="OJ90" s="420">
        <v>33555.56732270959</v>
      </c>
      <c r="OK90" s="420">
        <v>36912.982243278588</v>
      </c>
      <c r="OL90" s="420"/>
      <c r="OM90" s="420">
        <v>2500.5355121494804</v>
      </c>
      <c r="ON90" s="420">
        <v>2737.9746275436501</v>
      </c>
      <c r="OO90" s="420">
        <v>2998.7706666666177</v>
      </c>
      <c r="OP90" s="420">
        <v>3285.2732944199201</v>
      </c>
      <c r="OQ90" s="420">
        <v>3600.0718308720825</v>
      </c>
      <c r="OR90" s="420">
        <v>3946.0199115526611</v>
      </c>
      <c r="OS90" s="420">
        <v>4326.2626999029644</v>
      </c>
      <c r="OT90" s="420">
        <v>4744.266917013254</v>
      </c>
      <c r="OU90" s="420">
        <v>5203.853981387555</v>
      </c>
      <c r="OV90" s="420">
        <v>5709.2365819691395</v>
      </c>
      <c r="OW90" s="420">
        <v>6265.0590413327436</v>
      </c>
      <c r="OX90" s="420">
        <v>6876.4418631353856</v>
      </c>
      <c r="OY90" s="420">
        <v>7549.0308989847226</v>
      </c>
      <c r="OZ90" s="420">
        <v>8289.0516152353684</v>
      </c>
      <c r="PA90" s="420">
        <v>9103.3689903084814</v>
      </c>
      <c r="PB90" s="420">
        <v>9999.5536284432546</v>
      </c>
      <c r="PC90" s="420">
        <v>10985.954736874563</v>
      </c>
      <c r="PD90" s="420">
        <v>12068.616223216626</v>
      </c>
      <c r="PE90" s="420">
        <v>13257.762029868562</v>
      </c>
      <c r="PF90" s="420">
        <v>14565.358211986386</v>
      </c>
      <c r="PG90" s="420">
        <v>16002.839192434842</v>
      </c>
      <c r="PH90" s="420">
        <v>17582.535898912509</v>
      </c>
      <c r="PI90" s="420">
        <v>19317.649975569548</v>
      </c>
      <c r="PJ90" s="420">
        <v>21222.174900582701</v>
      </c>
      <c r="PK90" s="420">
        <v>23310.736916570306</v>
      </c>
      <c r="PL90" s="420">
        <v>25598.316591426366</v>
      </c>
      <c r="PM90" s="420">
        <v>28099.794485038354</v>
      </c>
      <c r="PN90" s="420">
        <v>30829.239531452771</v>
      </c>
      <c r="PO90" s="420">
        <v>33798.823103947885</v>
      </c>
      <c r="PP90" s="420">
        <v>37017.19065400953</v>
      </c>
      <c r="PQ90" s="420"/>
      <c r="PR90" s="420">
        <v>70.966848272016463</v>
      </c>
      <c r="PS90" s="420">
        <v>77.662501066417761</v>
      </c>
      <c r="PT90" s="420">
        <v>85.016806296302448</v>
      </c>
      <c r="PU90" s="420">
        <v>93.096023222861177</v>
      </c>
      <c r="PV90" s="420">
        <v>101.97316925151898</v>
      </c>
      <c r="PW90" s="420">
        <v>111.72871533869746</v>
      </c>
      <c r="PX90" s="420">
        <v>122.45135336799663</v>
      </c>
      <c r="PY90" s="420">
        <v>134.23884297230967</v>
      </c>
      <c r="PZ90" s="420">
        <v>147.19894605700995</v>
      </c>
      <c r="QA90" s="420">
        <v>161.45045813920598</v>
      </c>
      <c r="QB90" s="420">
        <v>177.12434656761752</v>
      </c>
      <c r="QC90" s="420">
        <v>194.36500673625096</v>
      </c>
      <c r="QD90" s="420">
        <v>213.33164856311376</v>
      </c>
      <c r="QE90" s="420">
        <v>234.19982678409855</v>
      </c>
      <c r="QF90" s="420">
        <v>257.16313002453728</v>
      </c>
      <c r="QG90" s="420">
        <v>282.4350451707225</v>
      </c>
      <c r="QH90" s="420">
        <v>310.25101528627994</v>
      </c>
      <c r="QI90" s="420">
        <v>340.87071122070063</v>
      </c>
      <c r="QJ90" s="420">
        <v>374.58053915839554</v>
      </c>
      <c r="QK90" s="420">
        <v>411.696408676999</v>
      </c>
      <c r="QL90" s="420">
        <v>452.56678844635121</v>
      </c>
      <c r="QM90" s="420">
        <v>497.57607952988053</v>
      </c>
      <c r="QN90" s="420">
        <v>547.14833937591595</v>
      </c>
      <c r="QO90" s="420">
        <v>601.75139303879121</v>
      </c>
      <c r="QP90" s="420">
        <v>661.901371982456</v>
      </c>
      <c r="QQ90" s="420">
        <v>728.16772503042705</v>
      </c>
      <c r="QR90" s="420">
        <v>801.17875067689215</v>
      </c>
      <c r="QS90" s="420">
        <v>881.62770511064821</v>
      </c>
      <c r="QT90" s="420">
        <v>970.27954597703263</v>
      </c>
      <c r="QU90" s="420">
        <v>1067.9783781691838</v>
      </c>
      <c r="QV90" s="424"/>
      <c r="QW90" s="420">
        <v>14.702694761994456</v>
      </c>
      <c r="QX90" s="420">
        <v>14.702694761994456</v>
      </c>
      <c r="QY90" s="420">
        <v>14.702694761994456</v>
      </c>
      <c r="QZ90" s="420">
        <v>14.702694761994456</v>
      </c>
      <c r="RA90" s="420">
        <v>14.702694761994456</v>
      </c>
      <c r="RB90" s="420">
        <v>14.702694761994456</v>
      </c>
      <c r="RC90" s="420">
        <v>14.702694761994456</v>
      </c>
      <c r="RD90" s="420">
        <v>14.702694761994456</v>
      </c>
      <c r="RE90" s="420">
        <v>14.702694761994456</v>
      </c>
      <c r="RF90" s="420">
        <v>14.702694761994456</v>
      </c>
      <c r="RG90" s="420">
        <v>14.702694761994456</v>
      </c>
      <c r="RH90" s="420">
        <v>14.702694761994456</v>
      </c>
      <c r="RI90" s="420">
        <v>14.702694761994456</v>
      </c>
      <c r="RJ90" s="420">
        <v>14.702694761994456</v>
      </c>
      <c r="RK90" s="420">
        <v>14.702694761994456</v>
      </c>
      <c r="RL90" s="420">
        <v>14.702694761994456</v>
      </c>
      <c r="RM90" s="420">
        <v>14.702694761994456</v>
      </c>
      <c r="RN90" s="420">
        <v>17.598204126981631</v>
      </c>
      <c r="RO90" s="420">
        <v>23.327462319956091</v>
      </c>
      <c r="RP90" s="420">
        <v>31.191978478343326</v>
      </c>
      <c r="RQ90" s="420">
        <v>42.036180768912153</v>
      </c>
      <c r="RR90" s="420">
        <v>57.050113262629999</v>
      </c>
      <c r="RS90" s="420">
        <v>77.913867813964657</v>
      </c>
      <c r="RT90" s="420">
        <v>107.00316225063445</v>
      </c>
      <c r="RU90" s="420">
        <v>147.68216469417141</v>
      </c>
      <c r="RV90" s="420">
        <v>204.72086230283386</v>
      </c>
      <c r="RW90" s="420">
        <v>284.89029184424896</v>
      </c>
      <c r="RX90" s="420">
        <v>397.81186872553508</v>
      </c>
      <c r="RY90" s="420">
        <v>557.16984807007782</v>
      </c>
      <c r="RZ90" s="420">
        <v>782.44289021139059</v>
      </c>
      <c r="SA90" s="420"/>
      <c r="SB90" s="420">
        <v>56.264153510022005</v>
      </c>
      <c r="SC90" s="420">
        <v>62.959806304423303</v>
      </c>
      <c r="SD90" s="420">
        <v>70.314111534307997</v>
      </c>
      <c r="SE90" s="420">
        <v>78.393328460866726</v>
      </c>
      <c r="SF90" s="420">
        <v>87.270474489524531</v>
      </c>
      <c r="SG90" s="420">
        <v>97.026020576703004</v>
      </c>
      <c r="SH90" s="420">
        <v>107.74865860600218</v>
      </c>
      <c r="SI90" s="420">
        <v>119.53614821031522</v>
      </c>
      <c r="SJ90" s="420">
        <v>132.4962512950155</v>
      </c>
      <c r="SK90" s="420">
        <v>146.74776337721153</v>
      </c>
      <c r="SL90" s="420">
        <v>162.42165180562307</v>
      </c>
      <c r="SM90" s="420">
        <v>179.66231197425651</v>
      </c>
      <c r="SN90" s="420">
        <v>198.62895380111931</v>
      </c>
      <c r="SO90" s="420">
        <v>219.4971320221041</v>
      </c>
      <c r="SP90" s="420">
        <v>242.46043526254283</v>
      </c>
      <c r="SQ90" s="420">
        <v>267.73235040872805</v>
      </c>
      <c r="SR90" s="420">
        <v>295.54832052428549</v>
      </c>
      <c r="SS90" s="420">
        <v>323.27250709371901</v>
      </c>
      <c r="ST90" s="420">
        <v>351.25307683843943</v>
      </c>
      <c r="SU90" s="420">
        <v>380.50443019865565</v>
      </c>
      <c r="SV90" s="420">
        <v>410.53060767743904</v>
      </c>
      <c r="SW90" s="420">
        <v>440.52596626725051</v>
      </c>
      <c r="SX90" s="420">
        <v>469.2344715619513</v>
      </c>
      <c r="SY90" s="420">
        <v>494.74823078815677</v>
      </c>
      <c r="SZ90" s="420">
        <v>514.21920728828457</v>
      </c>
      <c r="TA90" s="420">
        <v>523.44686272759316</v>
      </c>
      <c r="TB90" s="420">
        <v>516.28845883264319</v>
      </c>
      <c r="TC90" s="420">
        <v>483.81583638511313</v>
      </c>
      <c r="TD90" s="420">
        <v>413.10969790695481</v>
      </c>
      <c r="TE90" s="420">
        <v>285.53548795779318</v>
      </c>
      <c r="TF90" s="420"/>
      <c r="TG90" s="420">
        <v>3.9294827516559496</v>
      </c>
      <c r="TH90" s="420">
        <v>4.3002256098681153</v>
      </c>
      <c r="TI90" s="420">
        <v>4.7074385022946927</v>
      </c>
      <c r="TJ90" s="420">
        <v>5.1547902493824518</v>
      </c>
      <c r="TK90" s="420">
        <v>5.6463238746300703</v>
      </c>
      <c r="TL90" s="420">
        <v>6.1864951097343432</v>
      </c>
      <c r="TM90" s="420">
        <v>6.7802148847323789</v>
      </c>
      <c r="TN90" s="420">
        <v>7.4328962171191817</v>
      </c>
      <c r="TO90" s="420">
        <v>8.1505059570333813</v>
      </c>
      <c r="TP90" s="420">
        <v>8.9396218932146532</v>
      </c>
      <c r="TQ90" s="420">
        <v>9.8074957770138393</v>
      </c>
      <c r="TR90" s="420">
        <v>10.762122879800371</v>
      </c>
      <c r="TS90" s="420">
        <v>11.812318763233483</v>
      </c>
      <c r="TT90" s="420">
        <v>12.967804012677425</v>
      </c>
      <c r="TU90" s="420">
        <v>14.239297762244565</v>
      </c>
      <c r="TV90" s="420">
        <v>15.63862092631704</v>
      </c>
      <c r="TW90" s="420">
        <v>17.178810147778609</v>
      </c>
      <c r="TX90" s="420">
        <v>18.874243578527441</v>
      </c>
      <c r="TY90" s="420">
        <v>20.740779724175834</v>
      </c>
      <c r="TZ90" s="420">
        <v>22.795910713324915</v>
      </c>
      <c r="UA90" s="420">
        <v>25.058931493699991</v>
      </c>
      <c r="UB90" s="420">
        <v>27.551126614146575</v>
      </c>
      <c r="UC90" s="420">
        <v>30.295976424567318</v>
      </c>
      <c r="UD90" s="420">
        <v>33.319384717036428</v>
      </c>
      <c r="UE90" s="420">
        <v>36.649930042448659</v>
      </c>
      <c r="UF90" s="420">
        <v>40.319143170232749</v>
      </c>
      <c r="UG90" s="420">
        <v>44.361813416187786</v>
      </c>
      <c r="UH90" s="420">
        <v>48.816326847931293</v>
      </c>
      <c r="UI90" s="420">
        <v>53.725039691592656</v>
      </c>
      <c r="UJ90" s="420">
        <v>59.134690610349466</v>
      </c>
      <c r="UK90" s="420"/>
      <c r="UL90" s="420">
        <v>2.0677491389411502</v>
      </c>
      <c r="UM90" s="420">
        <v>2.0677491389411502</v>
      </c>
      <c r="UN90" s="420">
        <v>2.0677491389411502</v>
      </c>
      <c r="UO90" s="420">
        <v>2.0677491389411502</v>
      </c>
      <c r="UP90" s="420">
        <v>2.0677491389411502</v>
      </c>
      <c r="UQ90" s="420">
        <v>2.0677491389411502</v>
      </c>
      <c r="UR90" s="420">
        <v>2.0677491389411502</v>
      </c>
      <c r="US90" s="420">
        <v>2.0677491389411502</v>
      </c>
      <c r="UT90" s="420">
        <v>2.0677491389411502</v>
      </c>
      <c r="UU90" s="420">
        <v>2.0677491389411502</v>
      </c>
      <c r="UV90" s="420">
        <v>2.0677491389411502</v>
      </c>
      <c r="UW90" s="420">
        <v>2.0677491389411502</v>
      </c>
      <c r="UX90" s="420">
        <v>2.0677491389411502</v>
      </c>
      <c r="UY90" s="420">
        <v>2.0677491389411502</v>
      </c>
      <c r="UZ90" s="420">
        <v>2.0677491389411502</v>
      </c>
      <c r="VA90" s="420">
        <v>2.0677491389411502</v>
      </c>
      <c r="VB90" s="420">
        <v>2.0677491389411502</v>
      </c>
      <c r="VC90" s="420">
        <v>2.474966121485382</v>
      </c>
      <c r="VD90" s="420">
        <v>3.2807142436539363</v>
      </c>
      <c r="VE90" s="420">
        <v>4.3867595488132203</v>
      </c>
      <c r="VF90" s="420">
        <v>5.9118602403401663</v>
      </c>
      <c r="VG90" s="420">
        <v>8.0233810525830442</v>
      </c>
      <c r="VH90" s="420">
        <v>10.957605778523661</v>
      </c>
      <c r="VI90" s="420">
        <v>15.048649257118612</v>
      </c>
      <c r="VJ90" s="420">
        <v>20.769639431861123</v>
      </c>
      <c r="VK90" s="420">
        <v>28.791415016260007</v>
      </c>
      <c r="VL90" s="420">
        <v>40.066237189142903</v>
      </c>
      <c r="VM90" s="420">
        <v>55.947237042837898</v>
      </c>
      <c r="VN90" s="420">
        <v>78.35893298750571</v>
      </c>
      <c r="VO90" s="420">
        <v>110.04075366424573</v>
      </c>
      <c r="VP90" s="420"/>
      <c r="VQ90" s="420">
        <v>1.8617336127147994</v>
      </c>
      <c r="VR90" s="420">
        <v>2.2324764709269651</v>
      </c>
      <c r="VS90" s="420">
        <v>2.6396893633535425</v>
      </c>
      <c r="VT90" s="420">
        <v>3.0870411104413016</v>
      </c>
      <c r="VU90" s="420">
        <v>3.5785747356889201</v>
      </c>
      <c r="VV90" s="420">
        <v>4.118745970793193</v>
      </c>
      <c r="VW90" s="420">
        <v>4.7124657457912287</v>
      </c>
      <c r="VX90" s="420">
        <v>5.3651470781780315</v>
      </c>
      <c r="VY90" s="420">
        <v>6.0827568180922311</v>
      </c>
      <c r="VZ90" s="420">
        <v>6.871872754273503</v>
      </c>
      <c r="WA90" s="420">
        <v>7.7397466380726891</v>
      </c>
      <c r="WB90" s="420">
        <v>8.6943737408592199</v>
      </c>
      <c r="WC90" s="420">
        <v>9.7445696242923319</v>
      </c>
      <c r="WD90" s="420">
        <v>10.900054873736273</v>
      </c>
      <c r="WE90" s="420">
        <v>12.171548623303416</v>
      </c>
      <c r="WF90" s="420">
        <v>13.570871787375889</v>
      </c>
      <c r="WG90" s="420">
        <v>15.11106100883746</v>
      </c>
      <c r="WH90" s="420">
        <v>16.399277457042061</v>
      </c>
      <c r="WI90" s="420">
        <v>17.460065480521898</v>
      </c>
      <c r="WJ90" s="420">
        <v>18.409151164511695</v>
      </c>
      <c r="WK90" s="420">
        <v>19.147071253359826</v>
      </c>
      <c r="WL90" s="420">
        <v>19.527745561563531</v>
      </c>
      <c r="WM90" s="420">
        <v>19.338370646043657</v>
      </c>
      <c r="WN90" s="420">
        <v>18.270735459917816</v>
      </c>
      <c r="WO90" s="420">
        <v>15.880290610587537</v>
      </c>
      <c r="WP90" s="420">
        <v>11.527728153972742</v>
      </c>
      <c r="WQ90" s="420">
        <v>4.295576227044883</v>
      </c>
      <c r="WR90" s="420">
        <v>-7.1309101949066047</v>
      </c>
      <c r="WS90" s="420">
        <v>-24.633893295913055</v>
      </c>
      <c r="WT90" s="420">
        <v>-50.906063053896261</v>
      </c>
      <c r="WU90" s="420"/>
      <c r="WV90" s="420">
        <v>3181.1090878866503</v>
      </c>
      <c r="WW90" s="420">
        <v>3481.2436221407615</v>
      </c>
      <c r="WX90" s="420">
        <v>3810.902438496892</v>
      </c>
      <c r="WY90" s="420">
        <v>4173.0556271177593</v>
      </c>
      <c r="WZ90" s="420">
        <v>4570.9762138968044</v>
      </c>
      <c r="XA90" s="420">
        <v>5008.2713322634672</v>
      </c>
      <c r="XB90" s="420">
        <v>5488.9166210380108</v>
      </c>
      <c r="XC90" s="420">
        <v>6017.2941834728308</v>
      </c>
      <c r="XD90" s="420">
        <v>6598.2344775191841</v>
      </c>
      <c r="XE90" s="420">
        <v>7237.0625459015919</v>
      </c>
      <c r="XF90" s="420">
        <v>7939.6490371464397</v>
      </c>
      <c r="XG90" s="420">
        <v>8712.4665157159616</v>
      </c>
      <c r="XH90" s="420">
        <v>9562.6516113096059</v>
      </c>
      <c r="XI90" s="420">
        <v>10498.073614721159</v>
      </c>
      <c r="XJ90" s="420">
        <v>11527.410190949829</v>
      </c>
      <c r="XK90" s="420">
        <v>12660.230950182131</v>
      </c>
      <c r="XL90" s="420">
        <v>13907.089694476623</v>
      </c>
      <c r="XM90" s="420">
        <v>15279.626243260062</v>
      </c>
      <c r="XN90" s="420">
        <v>16790.678834924613</v>
      </c>
      <c r="XO90" s="420">
        <v>18454.408205825861</v>
      </c>
      <c r="XP90" s="420">
        <v>20286.434562855604</v>
      </c>
      <c r="XQ90" s="420">
        <v>22303.988792632608</v>
      </c>
      <c r="XR90" s="420">
        <v>24526.079390468618</v>
      </c>
      <c r="XS90" s="420">
        <v>26973.676747019512</v>
      </c>
      <c r="XT90" s="420">
        <v>29669.916601443627</v>
      </c>
      <c r="XU90" s="420">
        <v>32640.324658653764</v>
      </c>
      <c r="XV90" s="420">
        <v>35913.064576730161</v>
      </c>
      <c r="XW90" s="420">
        <v>39519.21176082475</v>
      </c>
      <c r="XX90" s="420">
        <v>43493.055654201293</v>
      </c>
      <c r="XY90" s="420">
        <v>47872.433497938997</v>
      </c>
      <c r="XZ90" s="420"/>
      <c r="YA90" s="420">
        <v>2.3992433623055764</v>
      </c>
      <c r="YB90" s="420">
        <v>2.3992433623055764</v>
      </c>
      <c r="YC90" s="420">
        <v>2.3992433623055764</v>
      </c>
      <c r="YD90" s="420">
        <v>2.3992433623055764</v>
      </c>
      <c r="YE90" s="420">
        <v>2.3992433623055764</v>
      </c>
      <c r="YF90" s="420">
        <v>2.3992433623055764</v>
      </c>
      <c r="YG90" s="420">
        <v>2.3992433623055764</v>
      </c>
      <c r="YH90" s="420">
        <v>2.3992433623055764</v>
      </c>
      <c r="YI90" s="420">
        <v>2.3992433623055764</v>
      </c>
      <c r="YJ90" s="420">
        <v>2.3992433623055764</v>
      </c>
      <c r="YK90" s="420">
        <v>2.3992433623055764</v>
      </c>
      <c r="YL90" s="420">
        <v>2.3992433623055764</v>
      </c>
      <c r="YM90" s="420">
        <v>2.3992433623055764</v>
      </c>
      <c r="YN90" s="420">
        <v>2.3992433623055764</v>
      </c>
      <c r="YO90" s="420">
        <v>2.3992433623055764</v>
      </c>
      <c r="YP90" s="420">
        <v>2.3992433623055764</v>
      </c>
      <c r="YQ90" s="420">
        <v>2.3992433623055764</v>
      </c>
      <c r="YR90" s="420">
        <v>2.871743930187646</v>
      </c>
      <c r="YS90" s="420">
        <v>3.8066667394376257</v>
      </c>
      <c r="YT90" s="420">
        <v>5.0900293131836589</v>
      </c>
      <c r="YU90" s="420">
        <v>6.859628749635319</v>
      </c>
      <c r="YV90" s="420">
        <v>9.3096611049809077</v>
      </c>
      <c r="YW90" s="420">
        <v>12.714290353590302</v>
      </c>
      <c r="YX90" s="420">
        <v>17.46119544283566</v>
      </c>
      <c r="YY90" s="420">
        <v>24.099354513522155</v>
      </c>
      <c r="YZ90" s="420">
        <v>33.407152767342012</v>
      </c>
      <c r="ZA90" s="420">
        <v>46.489514524879624</v>
      </c>
      <c r="ZB90" s="420">
        <v>64.916500065913368</v>
      </c>
      <c r="ZC90" s="420">
        <v>90.921159780481105</v>
      </c>
      <c r="ZD90" s="420">
        <v>127.68209781349043</v>
      </c>
      <c r="ZE90" s="420"/>
      <c r="ZF90" s="420">
        <v>3178.7098445243446</v>
      </c>
      <c r="ZG90" s="420">
        <v>3478.8443787784558</v>
      </c>
      <c r="ZH90" s="420">
        <v>3808.5031951345863</v>
      </c>
      <c r="ZI90" s="420">
        <v>4170.656383755454</v>
      </c>
      <c r="ZJ90" s="420">
        <v>4568.5769705344992</v>
      </c>
      <c r="ZK90" s="420">
        <v>5005.872088901162</v>
      </c>
      <c r="ZL90" s="420">
        <v>5486.5173776757056</v>
      </c>
      <c r="ZM90" s="420">
        <v>6014.8949401105256</v>
      </c>
      <c r="ZN90" s="420">
        <v>6595.8352341568789</v>
      </c>
      <c r="ZO90" s="420">
        <v>7234.6633025392866</v>
      </c>
      <c r="ZP90" s="420">
        <v>7937.2497937841345</v>
      </c>
      <c r="ZQ90" s="420">
        <v>8710.0672723536554</v>
      </c>
      <c r="ZR90" s="420">
        <v>9560.2523679472997</v>
      </c>
      <c r="ZS90" s="420">
        <v>10495.674371358853</v>
      </c>
      <c r="ZT90" s="420">
        <v>11525.010947587523</v>
      </c>
      <c r="ZU90" s="420">
        <v>12657.831706819825</v>
      </c>
      <c r="ZV90" s="420">
        <v>13904.690451114317</v>
      </c>
      <c r="ZW90" s="420">
        <v>15276.754499329874</v>
      </c>
      <c r="ZX90" s="420">
        <v>16786.872168185175</v>
      </c>
      <c r="ZY90" s="420">
        <v>18449.318176512676</v>
      </c>
      <c r="ZZ90" s="420">
        <v>20279.574934105967</v>
      </c>
      <c r="AAA90" s="420">
        <v>22294.679131527628</v>
      </c>
      <c r="AAB90" s="420">
        <v>24513.365100115028</v>
      </c>
      <c r="AAC90" s="420">
        <v>26956.215551576675</v>
      </c>
      <c r="AAD90" s="420">
        <v>29645.817246930106</v>
      </c>
      <c r="AAE90" s="420">
        <v>32606.917505886424</v>
      </c>
      <c r="AAF90" s="420">
        <v>35866.57506220528</v>
      </c>
      <c r="AAG90" s="420">
        <v>39454.295260758838</v>
      </c>
      <c r="AAH90" s="420">
        <v>43402.13449442081</v>
      </c>
      <c r="AAI90" s="420">
        <v>47744.751400125504</v>
      </c>
      <c r="AAJ90" s="420"/>
      <c r="AAK90" s="420">
        <v>5737.3712437965623</v>
      </c>
      <c r="AAL90" s="420">
        <v>6282.011289097456</v>
      </c>
      <c r="AAM90" s="420">
        <v>6880.227662698866</v>
      </c>
      <c r="AAN90" s="420">
        <v>7537.4100477466818</v>
      </c>
      <c r="AAO90" s="420">
        <v>8259.4978506317948</v>
      </c>
      <c r="AAP90" s="420">
        <v>9053.0367670013184</v>
      </c>
      <c r="AAQ90" s="420">
        <v>9925.2412019304647</v>
      </c>
      <c r="AAR90" s="420">
        <v>10884.063152412273</v>
      </c>
      <c r="AAS90" s="420">
        <v>11938.268223657542</v>
      </c>
      <c r="AAT90" s="420">
        <v>13097.519520639911</v>
      </c>
      <c r="AAU90" s="420">
        <v>14372.470233560573</v>
      </c>
      <c r="AAV90" s="420">
        <v>15774.865821204157</v>
      </c>
      <c r="AAW90" s="420">
        <v>17317.656790357432</v>
      </c>
      <c r="AAX90" s="420">
        <v>19015.123173490065</v>
      </c>
      <c r="AAY90" s="420">
        <v>20883.01192178185</v>
      </c>
      <c r="AAZ90" s="420">
        <v>22938.688557459187</v>
      </c>
      <c r="ABA90" s="420">
        <v>25201.304569522003</v>
      </c>
      <c r="ABB90" s="420">
        <v>27685.042507097263</v>
      </c>
      <c r="ABC90" s="420">
        <v>30413.347340372697</v>
      </c>
      <c r="ABD90" s="420">
        <v>33413.589969862231</v>
      </c>
      <c r="ABE90" s="420">
        <v>36712.091805471609</v>
      </c>
      <c r="ABF90" s="420">
        <v>40337.268742268949</v>
      </c>
      <c r="ABG90" s="420">
        <v>44319.587917892568</v>
      </c>
      <c r="ABH90" s="420">
        <v>48691.409418407449</v>
      </c>
      <c r="ABI90" s="420">
        <v>53486.653661399287</v>
      </c>
      <c r="ABJ90" s="420">
        <v>58740.208688194354</v>
      </c>
      <c r="ABK90" s="420">
        <v>64486.953582303322</v>
      </c>
      <c r="ABL90" s="420">
        <v>70760.219718401815</v>
      </c>
      <c r="ABM90" s="420">
        <v>77589.433402979746</v>
      </c>
      <c r="ABN90" s="420">
        <v>84996.571479038932</v>
      </c>
      <c r="ABQ90" s="344"/>
      <c r="ABR90" s="344"/>
      <c r="ABS90" s="344"/>
      <c r="ABT90" s="344"/>
      <c r="ABU90" s="344"/>
      <c r="ABV90" s="344"/>
      <c r="ABW90" s="344"/>
      <c r="ABX90" s="344"/>
      <c r="ABY90" s="344"/>
      <c r="ABZ90" s="344"/>
      <c r="ACA90" s="344"/>
    </row>
    <row r="91" spans="4:755" hidden="1" outlineLevel="1" x14ac:dyDescent="0.25">
      <c r="D91" s="431" t="b">
        <v>1</v>
      </c>
      <c r="E91" s="416"/>
      <c r="F91" s="417">
        <v>521</v>
      </c>
      <c r="G91" s="417">
        <v>22015706</v>
      </c>
      <c r="H91" s="417" t="s">
        <v>1756</v>
      </c>
      <c r="I91" s="417" t="s">
        <v>1804</v>
      </c>
      <c r="J91" s="417">
        <v>11</v>
      </c>
      <c r="K91" s="417" t="s">
        <v>1805</v>
      </c>
      <c r="L91" s="417" t="s">
        <v>329</v>
      </c>
      <c r="M91" s="417" t="s">
        <v>253</v>
      </c>
      <c r="N91" s="417" t="s">
        <v>301</v>
      </c>
      <c r="O91" s="417" t="s">
        <v>1785</v>
      </c>
      <c r="P91" s="417" t="s">
        <v>1786</v>
      </c>
      <c r="Q91" s="417" t="s">
        <v>1768</v>
      </c>
      <c r="R91" s="417" t="s">
        <v>289</v>
      </c>
      <c r="S91" s="418"/>
      <c r="T91" s="417">
        <v>0.28939793609242326</v>
      </c>
      <c r="U91" s="417">
        <v>2190</v>
      </c>
      <c r="V91" s="418"/>
      <c r="W91" s="419">
        <v>5.5</v>
      </c>
      <c r="X91" s="417">
        <v>9.328375478645656E-3</v>
      </c>
      <c r="Y91" s="417">
        <v>4.9035474327152545E-3</v>
      </c>
      <c r="Z91" s="417">
        <v>4.4248280459304014E-3</v>
      </c>
      <c r="AA91" s="420">
        <v>54.003016220544502</v>
      </c>
      <c r="AB91" s="420">
        <v>1569.1351784688813</v>
      </c>
      <c r="AC91" s="420">
        <v>1623.1381946894257</v>
      </c>
      <c r="AD91" s="420">
        <v>54.318252704082354</v>
      </c>
      <c r="AE91" s="420">
        <v>3.7813185033332797</v>
      </c>
      <c r="AF91" s="420">
        <v>2029.5832104660137</v>
      </c>
      <c r="AG91" s="418"/>
      <c r="AH91" s="419">
        <v>7.1791493443720595</v>
      </c>
      <c r="AI91" s="417">
        <v>1.8275731257859664E-2</v>
      </c>
      <c r="AJ91" s="417">
        <v>9.6068083125104616E-3</v>
      </c>
      <c r="AK91" s="417">
        <v>8.6689229453492025E-3</v>
      </c>
      <c r="AL91" s="420">
        <v>105.80026649010892</v>
      </c>
      <c r="AM91" s="420">
        <v>3074.1786600033479</v>
      </c>
      <c r="AN91" s="420">
        <v>3179.978926493457</v>
      </c>
      <c r="AO91" s="420">
        <v>106.41786354856777</v>
      </c>
      <c r="AP91" s="420">
        <v>7.4081881593947569</v>
      </c>
      <c r="AQ91" s="420">
        <v>3976.267615390434</v>
      </c>
      <c r="AR91" s="418"/>
      <c r="AS91" s="417">
        <v>5.1679359468684138E-3</v>
      </c>
      <c r="AT91" s="421">
        <v>2.0487534203857017E-6</v>
      </c>
      <c r="AU91" s="417">
        <v>5.1658871934480276E-3</v>
      </c>
      <c r="AV91" s="420">
        <v>28.424774522157485</v>
      </c>
      <c r="AW91" s="420">
        <v>0.65560109452342452</v>
      </c>
      <c r="AX91" s="420">
        <v>29.080375616680911</v>
      </c>
      <c r="AY91" s="420">
        <v>14.681417027176112</v>
      </c>
      <c r="AZ91" s="420">
        <v>2.0677116598762564</v>
      </c>
      <c r="BA91" s="420">
        <v>0.84798109969482949</v>
      </c>
      <c r="BB91" s="418"/>
      <c r="BC91" s="420">
        <v>3710.8209763628552</v>
      </c>
      <c r="BD91" s="420">
        <v>7270.0725935918535</v>
      </c>
      <c r="BE91" s="420">
        <v>46.677485403428108</v>
      </c>
      <c r="BF91" s="420">
        <v>7223.3951081884252</v>
      </c>
      <c r="BG91" s="420"/>
      <c r="BH91" s="422">
        <v>2.6643280808870785E-2</v>
      </c>
      <c r="BI91" s="420"/>
      <c r="BJ91" s="423">
        <v>5.6485076247031927</v>
      </c>
      <c r="BK91" s="423">
        <v>5.8010251611509283</v>
      </c>
      <c r="BL91" s="423">
        <v>5.9576608825192876</v>
      </c>
      <c r="BM91" s="423">
        <v>6.1185259855102094</v>
      </c>
      <c r="BN91" s="423">
        <v>6.2837346692907339</v>
      </c>
      <c r="BO91" s="423">
        <v>6.4534042165637286</v>
      </c>
      <c r="BP91" s="423">
        <v>6.6276550768276277</v>
      </c>
      <c r="BQ91" s="423">
        <v>6.8066109518843048</v>
      </c>
      <c r="BR91" s="423">
        <v>6.9903988836557742</v>
      </c>
      <c r="BS91" s="423">
        <v>7.1791493443720595</v>
      </c>
      <c r="BT91" s="423">
        <v>7.3729963291942733</v>
      </c>
      <c r="BU91" s="423">
        <v>7.5720774513386377</v>
      </c>
      <c r="BV91" s="423">
        <v>7.7765340397689835</v>
      </c>
      <c r="BW91" s="423">
        <v>7.9865112395270952</v>
      </c>
      <c r="BX91" s="423">
        <v>8.2021581147720983</v>
      </c>
      <c r="BY91" s="423">
        <v>8.4236277546020677</v>
      </c>
      <c r="BZ91" s="423">
        <v>8.6510773817329465</v>
      </c>
      <c r="CA91" s="423">
        <v>8.8846684641119786</v>
      </c>
      <c r="CB91" s="423">
        <v>9.1245668295448219</v>
      </c>
      <c r="CC91" s="423">
        <v>9.3709427834177745</v>
      </c>
      <c r="CD91" s="423">
        <v>9.6239712295986664</v>
      </c>
      <c r="CE91" s="423">
        <v>9.8838317946022229</v>
      </c>
      <c r="CF91" s="423">
        <v>10.15070895510809</v>
      </c>
      <c r="CG91" s="423">
        <v>10.424792168922005</v>
      </c>
      <c r="CH91" s="423">
        <v>10.706276009473106</v>
      </c>
      <c r="CI91" s="423">
        <v>10.995360303942856</v>
      </c>
      <c r="CJ91" s="423">
        <v>11.292250275123642</v>
      </c>
      <c r="CK91" s="423">
        <v>11.597156687107748</v>
      </c>
      <c r="CL91" s="423">
        <v>11.910295994910136</v>
      </c>
      <c r="CM91" s="423">
        <v>12.231890498131236</v>
      </c>
      <c r="CN91" s="420"/>
      <c r="CO91" s="417">
        <v>9.9613943227138593E-3</v>
      </c>
      <c r="CP91" s="417">
        <v>1.0641389789814428E-2</v>
      </c>
      <c r="CQ91" s="417">
        <v>1.1371997837382929E-2</v>
      </c>
      <c r="CR91" s="417">
        <v>1.2157143080195876E-2</v>
      </c>
      <c r="CS91" s="417">
        <v>1.3001062077684183E-2</v>
      </c>
      <c r="CT91" s="417">
        <v>1.3908328519699897E-2</v>
      </c>
      <c r="CU91" s="417">
        <v>1.4883880466577792E-2</v>
      </c>
      <c r="CV91" s="417">
        <v>1.5933049812184946E-2</v>
      </c>
      <c r="CW91" s="417">
        <v>1.7061594152566254E-2</v>
      </c>
      <c r="CX91" s="417">
        <v>1.8275731257859664E-2</v>
      </c>
      <c r="CY91" s="417">
        <v>1.958217636146763E-2</v>
      </c>
      <c r="CZ91" s="417">
        <v>2.0988182498133414E-2</v>
      </c>
      <c r="DA91" s="417">
        <v>2.2501584141695421E-2</v>
      </c>
      <c r="DB91" s="417">
        <v>2.4130844414000343E-2</v>
      </c>
      <c r="DC91" s="417">
        <v>2.5885106158877007E-2</v>
      </c>
      <c r="DD91" s="417">
        <v>2.7774247199352158E-2</v>
      </c>
      <c r="DE91" s="417">
        <v>2.9808940122577097E-2</v>
      </c>
      <c r="DF91" s="417">
        <v>3.20007169654015E-2</v>
      </c>
      <c r="DG91" s="417">
        <v>3.4362039204353392E-2</v>
      </c>
      <c r="DH91" s="417">
        <v>3.6906373487163052E-2</v>
      </c>
      <c r="DI91" s="417">
        <v>3.9648273579111035E-2</v>
      </c>
      <c r="DJ91" s="417">
        <v>4.260346903661788E-2</v>
      </c>
      <c r="DK91" s="417">
        <v>4.5788961162875043E-2</v>
      </c>
      <c r="DL91" s="417">
        <v>4.9223126846209574E-2</v>
      </c>
      <c r="DM91" s="417">
        <v>5.2925830931572826E-2</v>
      </c>
      <c r="DN91" s="417">
        <v>5.6918547829360823E-2</v>
      </c>
      <c r="DO91" s="417">
        <v>6.1224493124053238E-2</v>
      </c>
      <c r="DP91" s="417">
        <v>6.5868766008268284E-2</v>
      </c>
      <c r="DQ91" s="417">
        <v>7.0878503436175702E-2</v>
      </c>
      <c r="DR91" s="417">
        <v>7.628304696422139E-2</v>
      </c>
      <c r="DS91" s="424"/>
      <c r="DT91" s="425">
        <v>5.2362996825358957E-3</v>
      </c>
      <c r="DU91" s="425">
        <v>5.5937456316823503E-3</v>
      </c>
      <c r="DV91" s="425">
        <v>5.9777965550373091E-3</v>
      </c>
      <c r="DW91" s="425">
        <v>6.3905154629026193E-3</v>
      </c>
      <c r="DX91" s="425">
        <v>6.8341293421923617E-3</v>
      </c>
      <c r="DY91" s="425">
        <v>7.3110423955658052E-3</v>
      </c>
      <c r="DZ91" s="425">
        <v>7.8238503604192832E-3</v>
      </c>
      <c r="EA91" s="425">
        <v>8.3753559964126912E-3</v>
      </c>
      <c r="EB91" s="425">
        <v>8.968585837519541E-3</v>
      </c>
      <c r="EC91" s="425">
        <v>9.6068083125104616E-3</v>
      </c>
      <c r="ED91" s="425">
        <v>1.0293553346353195E-2</v>
      </c>
      <c r="EE91" s="425">
        <v>1.1032633564298101E-2</v>
      </c>
      <c r="EF91" s="425">
        <v>1.1828167230470053E-2</v>
      </c>
      <c r="EG91" s="425">
        <v>1.2684603063673182E-2</v>
      </c>
      <c r="EH91" s="425">
        <v>1.3606747084900986E-2</v>
      </c>
      <c r="EI91" s="425">
        <v>1.4599791663805909E-2</v>
      </c>
      <c r="EJ91" s="425">
        <v>1.5669346945203336E-2</v>
      </c>
      <c r="EK91" s="425">
        <v>1.6821474851645257E-2</v>
      </c>
      <c r="EL91" s="425">
        <v>1.8062725874305349E-2</v>
      </c>
      <c r="EM91" s="425">
        <v>1.9400178881959343E-2</v>
      </c>
      <c r="EN91" s="425">
        <v>2.0841484196846324E-2</v>
      </c>
      <c r="EO91" s="425">
        <v>2.2394910206766427E-2</v>
      </c>
      <c r="EP91" s="425">
        <v>2.4069393805052176E-2</v>
      </c>
      <c r="EQ91" s="425">
        <v>2.5874594974171338E-2</v>
      </c>
      <c r="ER91" s="425">
        <v>2.7820955854846775E-2</v>
      </c>
      <c r="ES91" s="425">
        <v>2.9919764670864699E-2</v>
      </c>
      <c r="ET91" s="425">
        <v>3.2183224910381773E-2</v>
      </c>
      <c r="EU91" s="425">
        <v>3.4624530197712451E-2</v>
      </c>
      <c r="EV91" s="425">
        <v>3.7257945325504825E-2</v>
      </c>
      <c r="EW91" s="425">
        <v>4.0098893956122456E-2</v>
      </c>
      <c r="EX91" s="420"/>
      <c r="EY91" s="420">
        <v>3962.6354118322042</v>
      </c>
      <c r="EZ91" s="420">
        <v>4233.1371137549922</v>
      </c>
      <c r="FA91" s="420">
        <v>4523.7724633528969</v>
      </c>
      <c r="FB91" s="420">
        <v>4836.102669527756</v>
      </c>
      <c r="FC91" s="420">
        <v>5171.8130325378552</v>
      </c>
      <c r="FD91" s="420">
        <v>5532.7229628777095</v>
      </c>
      <c r="FE91" s="420">
        <v>5920.7968173546333</v>
      </c>
      <c r="FF91" s="420">
        <v>6338.1556194685218</v>
      </c>
      <c r="FG91" s="420">
        <v>6787.0897367356874</v>
      </c>
      <c r="FH91" s="420">
        <v>7270.0725935918526</v>
      </c>
      <c r="FI91" s="420">
        <v>7789.7755049972602</v>
      </c>
      <c r="FJ91" s="420">
        <v>8349.0837228941418</v>
      </c>
      <c r="FK91" s="420">
        <v>8951.1137952736099</v>
      </c>
      <c r="FL91" s="420">
        <v>9599.2323458469364</v>
      </c>
      <c r="FM91" s="420">
        <v>10297.076391235298</v>
      </c>
      <c r="FN91" s="420">
        <v>11048.575322249675</v>
      </c>
      <c r="FO91" s="420">
        <v>11857.974686291624</v>
      </c>
      <c r="FP91" s="420">
        <v>12729.861919227045</v>
      </c>
      <c r="FQ91" s="420">
        <v>13669.194187349593</v>
      </c>
      <c r="FR91" s="420">
        <v>14681.328513325478</v>
      </c>
      <c r="FS91" s="420">
        <v>15772.054374391386</v>
      </c>
      <c r="FT91" s="420">
        <v>16947.628976643617</v>
      </c>
      <c r="FU91" s="420">
        <v>18214.815426118537</v>
      </c>
      <c r="FV91" s="420">
        <v>19580.924035618173</v>
      </c>
      <c r="FW91" s="420">
        <v>21053.857026006946</v>
      </c>
      <c r="FX91" s="420">
        <v>22642.156902111536</v>
      </c>
      <c r="FY91" s="420">
        <v>24355.058806542034</v>
      </c>
      <c r="FZ91" s="420">
        <v>26202.547179855439</v>
      </c>
      <c r="GA91" s="420">
        <v>28195.417082670279</v>
      </c>
      <c r="GB91" s="420">
        <v>30345.3405647865</v>
      </c>
      <c r="GC91" s="420"/>
      <c r="GD91" s="420">
        <v>32.471295621446032</v>
      </c>
      <c r="GE91" s="420">
        <v>32.471295621446032</v>
      </c>
      <c r="GF91" s="420">
        <v>32.471295621446032</v>
      </c>
      <c r="GG91" s="420">
        <v>32.471295621446032</v>
      </c>
      <c r="GH91" s="420">
        <v>32.471295621446032</v>
      </c>
      <c r="GI91" s="420">
        <v>32.471295621446032</v>
      </c>
      <c r="GJ91" s="420">
        <v>32.471295621446032</v>
      </c>
      <c r="GK91" s="420">
        <v>32.471295621446032</v>
      </c>
      <c r="GL91" s="420">
        <v>32.471295621446032</v>
      </c>
      <c r="GM91" s="420">
        <v>32.471295621446032</v>
      </c>
      <c r="GN91" s="420">
        <v>32.471295621446032</v>
      </c>
      <c r="GO91" s="420">
        <v>32.471295621446032</v>
      </c>
      <c r="GP91" s="420">
        <v>32.471295621446032</v>
      </c>
      <c r="GQ91" s="420">
        <v>32.471295621446032</v>
      </c>
      <c r="GR91" s="420">
        <v>32.471295621446032</v>
      </c>
      <c r="GS91" s="420">
        <v>32.471295621446032</v>
      </c>
      <c r="GT91" s="420">
        <v>32.471295621446032</v>
      </c>
      <c r="GU91" s="420">
        <v>38.866105694508441</v>
      </c>
      <c r="GV91" s="420">
        <v>51.519326038615553</v>
      </c>
      <c r="GW91" s="420">
        <v>68.88832085436519</v>
      </c>
      <c r="GX91" s="420">
        <v>92.838032390650667</v>
      </c>
      <c r="GY91" s="420">
        <v>125.99670488816859</v>
      </c>
      <c r="GZ91" s="420">
        <v>172.07486625766825</v>
      </c>
      <c r="HA91" s="420">
        <v>236.31935302440957</v>
      </c>
      <c r="HB91" s="420">
        <v>326.16002069194883</v>
      </c>
      <c r="HC91" s="420">
        <v>452.13151380222962</v>
      </c>
      <c r="HD91" s="420">
        <v>629.18784861583822</v>
      </c>
      <c r="HE91" s="420">
        <v>878.57817904902527</v>
      </c>
      <c r="HF91" s="420">
        <v>1230.5245494728235</v>
      </c>
      <c r="HG91" s="420">
        <v>1728.0461035366143</v>
      </c>
      <c r="HH91" s="420"/>
      <c r="HI91" s="420">
        <v>57.667633600320976</v>
      </c>
      <c r="HJ91" s="420">
        <v>61.604203941404656</v>
      </c>
      <c r="HK91" s="420">
        <v>65.833776210876636</v>
      </c>
      <c r="HL91" s="420">
        <v>70.379070445673761</v>
      </c>
      <c r="HM91" s="420">
        <v>75.264612565468809</v>
      </c>
      <c r="HN91" s="420">
        <v>80.516880175910643</v>
      </c>
      <c r="HO91" s="420">
        <v>86.164460264408476</v>
      </c>
      <c r="HP91" s="420">
        <v>92.238219765044192</v>
      </c>
      <c r="HQ91" s="420">
        <v>98.771490049750156</v>
      </c>
      <c r="HR91" s="420">
        <v>105.80026649010892</v>
      </c>
      <c r="HS91" s="420">
        <v>113.36342432856623</v>
      </c>
      <c r="HT91" s="420">
        <v>121.50295220009774</v>
      </c>
      <c r="HU91" s="420">
        <v>130.26420475608336</v>
      </c>
      <c r="HV91" s="420">
        <v>139.69617596202215</v>
      </c>
      <c r="HW91" s="420">
        <v>149.85179477051909</v>
      </c>
      <c r="HX91" s="420">
        <v>160.78824501153014</v>
      </c>
      <c r="HY91" s="420">
        <v>172.56731149403589</v>
      </c>
      <c r="HZ91" s="420">
        <v>185.25575447811315</v>
      </c>
      <c r="IA91" s="420">
        <v>198.92571485481162</v>
      </c>
      <c r="IB91" s="420">
        <v>213.65515256447446</v>
      </c>
      <c r="IC91" s="420">
        <v>229.52832099337618</v>
      </c>
      <c r="ID91" s="420">
        <v>246.6362803151199</v>
      </c>
      <c r="IE91" s="420">
        <v>265.07745298859146</v>
      </c>
      <c r="IF91" s="420">
        <v>284.95822488994691</v>
      </c>
      <c r="IG91" s="420">
        <v>306.39359584381629</v>
      </c>
      <c r="IH91" s="420">
        <v>329.50788363046013</v>
      </c>
      <c r="II91" s="420">
        <v>354.4354858830028</v>
      </c>
      <c r="IJ91" s="420">
        <v>381.32170465421746</v>
      </c>
      <c r="IK91" s="420">
        <v>410.32363882799405</v>
      </c>
      <c r="IL91" s="420">
        <v>441.61114997908498</v>
      </c>
      <c r="IM91" s="420"/>
      <c r="IN91" s="420">
        <v>14.212387261078742</v>
      </c>
      <c r="IO91" s="420">
        <v>14.212387261078742</v>
      </c>
      <c r="IP91" s="420">
        <v>14.212387261078742</v>
      </c>
      <c r="IQ91" s="420">
        <v>14.212387261078742</v>
      </c>
      <c r="IR91" s="420">
        <v>14.212387261078742</v>
      </c>
      <c r="IS91" s="420">
        <v>14.212387261078742</v>
      </c>
      <c r="IT91" s="420">
        <v>14.212387261078742</v>
      </c>
      <c r="IU91" s="420">
        <v>14.212387261078742</v>
      </c>
      <c r="IV91" s="420">
        <v>14.212387261078742</v>
      </c>
      <c r="IW91" s="420">
        <v>14.212387261078742</v>
      </c>
      <c r="IX91" s="420">
        <v>14.212387261078742</v>
      </c>
      <c r="IY91" s="420">
        <v>14.212387261078742</v>
      </c>
      <c r="IZ91" s="420">
        <v>14.212387261078742</v>
      </c>
      <c r="JA91" s="420">
        <v>14.212387261078742</v>
      </c>
      <c r="JB91" s="420">
        <v>14.212387261078742</v>
      </c>
      <c r="JC91" s="420">
        <v>14.212387261078742</v>
      </c>
      <c r="JD91" s="420">
        <v>14.212387261078742</v>
      </c>
      <c r="JE91" s="420">
        <v>17.011336778799365</v>
      </c>
      <c r="JF91" s="420">
        <v>22.549534876181042</v>
      </c>
      <c r="JG91" s="420">
        <v>30.151784060659683</v>
      </c>
      <c r="JH91" s="420">
        <v>40.63435239156437</v>
      </c>
      <c r="JI91" s="420">
        <v>55.147598185389555</v>
      </c>
      <c r="JJ91" s="420">
        <v>75.315585360785306</v>
      </c>
      <c r="JK91" s="420">
        <v>103.43480597836763</v>
      </c>
      <c r="JL91" s="420">
        <v>142.75723941529012</v>
      </c>
      <c r="JM91" s="420">
        <v>197.89380263752147</v>
      </c>
      <c r="JN91" s="420">
        <v>275.38973094092563</v>
      </c>
      <c r="JO91" s="420">
        <v>384.54558343927448</v>
      </c>
      <c r="JP91" s="420">
        <v>538.58927082113757</v>
      </c>
      <c r="JQ91" s="420">
        <v>756.34987635786945</v>
      </c>
      <c r="JR91" s="420"/>
      <c r="JS91" s="420">
        <v>43.455246339242237</v>
      </c>
      <c r="JT91" s="420">
        <v>47.391816680325917</v>
      </c>
      <c r="JU91" s="420">
        <v>51.62138894979789</v>
      </c>
      <c r="JV91" s="420">
        <v>56.166683184595016</v>
      </c>
      <c r="JW91" s="420">
        <v>61.052225304390063</v>
      </c>
      <c r="JX91" s="420">
        <v>66.304492914831897</v>
      </c>
      <c r="JY91" s="420">
        <v>71.95207300332973</v>
      </c>
      <c r="JZ91" s="420">
        <v>78.025832503965447</v>
      </c>
      <c r="KA91" s="420">
        <v>84.55910278867141</v>
      </c>
      <c r="KB91" s="420">
        <v>91.587879229030179</v>
      </c>
      <c r="KC91" s="420">
        <v>99.151037067487479</v>
      </c>
      <c r="KD91" s="420">
        <v>107.29056493901899</v>
      </c>
      <c r="KE91" s="420">
        <v>116.05181749500461</v>
      </c>
      <c r="KF91" s="420">
        <v>125.48378870094341</v>
      </c>
      <c r="KG91" s="420">
        <v>135.63940750944036</v>
      </c>
      <c r="KH91" s="420">
        <v>146.57585775045141</v>
      </c>
      <c r="KI91" s="420">
        <v>158.35492423295716</v>
      </c>
      <c r="KJ91" s="420">
        <v>168.24441769931377</v>
      </c>
      <c r="KK91" s="420">
        <v>176.37617997863057</v>
      </c>
      <c r="KL91" s="420">
        <v>183.50336850381478</v>
      </c>
      <c r="KM91" s="420">
        <v>188.89396860181182</v>
      </c>
      <c r="KN91" s="420">
        <v>191.48868212973036</v>
      </c>
      <c r="KO91" s="420">
        <v>189.76186762780617</v>
      </c>
      <c r="KP91" s="420">
        <v>181.52341891157926</v>
      </c>
      <c r="KQ91" s="420">
        <v>163.63635642852617</v>
      </c>
      <c r="KR91" s="420">
        <v>131.61408099293865</v>
      </c>
      <c r="KS91" s="420">
        <v>79.045754942077167</v>
      </c>
      <c r="KT91" s="420">
        <v>-3.2238787850570247</v>
      </c>
      <c r="KU91" s="420">
        <v>-128.26563199314353</v>
      </c>
      <c r="KV91" s="420">
        <v>-314.73872637878446</v>
      </c>
      <c r="KW91" s="420"/>
      <c r="KX91" s="420">
        <v>1675.6158984114866</v>
      </c>
      <c r="KY91" s="420">
        <v>1789.998602138352</v>
      </c>
      <c r="KZ91" s="420">
        <v>1912.8948976119389</v>
      </c>
      <c r="LA91" s="420">
        <v>2044.9649481288382</v>
      </c>
      <c r="LB91" s="420">
        <v>2186.921389501556</v>
      </c>
      <c r="LC91" s="420">
        <v>2339.5335665810576</v>
      </c>
      <c r="LD91" s="420">
        <v>2503.6321153341705</v>
      </c>
      <c r="LE91" s="420">
        <v>2680.113918852061</v>
      </c>
      <c r="LF91" s="420">
        <v>2869.9474680062531</v>
      </c>
      <c r="LG91" s="420">
        <v>3074.1786600033479</v>
      </c>
      <c r="LH91" s="420">
        <v>3293.9370708330225</v>
      </c>
      <c r="LI91" s="420">
        <v>3530.4427405753922</v>
      </c>
      <c r="LJ91" s="420">
        <v>3785.0135137504171</v>
      </c>
      <c r="LK91" s="420">
        <v>4059.0729803754184</v>
      </c>
      <c r="LL91" s="420">
        <v>4354.1590671683152</v>
      </c>
      <c r="LM91" s="420">
        <v>4671.9333324178906</v>
      </c>
      <c r="LN91" s="420">
        <v>5014.1910224650674</v>
      </c>
      <c r="LO91" s="420">
        <v>5382.8719525264823</v>
      </c>
      <c r="LP91" s="420">
        <v>5780.0722797777116</v>
      </c>
      <c r="LQ91" s="420">
        <v>6208.0572422269897</v>
      </c>
      <c r="LR91" s="420">
        <v>6669.2749429908235</v>
      </c>
      <c r="LS91" s="420">
        <v>7166.3712661652571</v>
      </c>
      <c r="LT91" s="420">
        <v>7702.206017616696</v>
      </c>
      <c r="LU91" s="420">
        <v>8279.8703917348284</v>
      </c>
      <c r="LV91" s="420">
        <v>8902.7058735509672</v>
      </c>
      <c r="LW91" s="420">
        <v>9574.3246946767031</v>
      </c>
      <c r="LX91" s="420">
        <v>10298.631971322167</v>
      </c>
      <c r="LY91" s="420">
        <v>11079.849663267983</v>
      </c>
      <c r="LZ91" s="420">
        <v>11922.542504161544</v>
      </c>
      <c r="MA91" s="420">
        <v>12831.646065959187</v>
      </c>
      <c r="MB91" s="420"/>
      <c r="MC91" s="426">
        <v>0.65560109452342452</v>
      </c>
      <c r="MD91" s="426">
        <v>0.65560109452342452</v>
      </c>
      <c r="ME91" s="426">
        <v>0.65560109452342452</v>
      </c>
      <c r="MF91" s="426">
        <v>0.65560109452342452</v>
      </c>
      <c r="MG91" s="426">
        <v>0.65560109452342452</v>
      </c>
      <c r="MH91" s="426">
        <v>0.65560109452342452</v>
      </c>
      <c r="MI91" s="426">
        <v>0.65560109452342452</v>
      </c>
      <c r="MJ91" s="426">
        <v>0.65560109452342452</v>
      </c>
      <c r="MK91" s="426">
        <v>0.65560109452342452</v>
      </c>
      <c r="ML91" s="426">
        <v>0.65560109452342452</v>
      </c>
      <c r="MM91" s="426">
        <v>0.65560109452342452</v>
      </c>
      <c r="MN91" s="426">
        <v>0.65560109452342452</v>
      </c>
      <c r="MO91" s="426">
        <v>0.65560109452342452</v>
      </c>
      <c r="MP91" s="426">
        <v>0.65560109452342452</v>
      </c>
      <c r="MQ91" s="426">
        <v>0.65560109452342452</v>
      </c>
      <c r="MR91" s="426">
        <v>0.65560109452342452</v>
      </c>
      <c r="MS91" s="426">
        <v>0.65560109452342452</v>
      </c>
      <c r="MT91" s="426">
        <v>0.78471341982282472</v>
      </c>
      <c r="MU91" s="426">
        <v>1.0401841347444631</v>
      </c>
      <c r="MV91" s="426">
        <v>1.3908671547486418</v>
      </c>
      <c r="MW91" s="426">
        <v>1.8744159875318591</v>
      </c>
      <c r="MX91" s="426">
        <v>2.5438953404887168</v>
      </c>
      <c r="MY91" s="426">
        <v>3.4742214161602751</v>
      </c>
      <c r="MZ91" s="426">
        <v>4.7713287546661487</v>
      </c>
      <c r="NA91" s="426">
        <v>6.5852274281965348</v>
      </c>
      <c r="NB91" s="426">
        <v>9.1286137385137778</v>
      </c>
      <c r="NC91" s="426">
        <v>12.703411869434136</v>
      </c>
      <c r="ND91" s="426">
        <v>17.738645926666216</v>
      </c>
      <c r="NE91" s="426">
        <v>24.844504231593113</v>
      </c>
      <c r="NF91" s="426">
        <v>34.889550761174448</v>
      </c>
      <c r="NG91" s="420"/>
      <c r="NH91" s="420">
        <v>1674.9602973169631</v>
      </c>
      <c r="NI91" s="420">
        <v>1789.3430010438285</v>
      </c>
      <c r="NJ91" s="420">
        <v>1912.2392965174154</v>
      </c>
      <c r="NK91" s="420">
        <v>2044.3093470343147</v>
      </c>
      <c r="NL91" s="420">
        <v>2186.2657884070327</v>
      </c>
      <c r="NM91" s="420">
        <v>2338.8779654865343</v>
      </c>
      <c r="NN91" s="420">
        <v>2502.9765142396473</v>
      </c>
      <c r="NO91" s="420">
        <v>2679.4583177575378</v>
      </c>
      <c r="NP91" s="420">
        <v>2869.2918669117298</v>
      </c>
      <c r="NQ91" s="420">
        <v>3073.5230589088246</v>
      </c>
      <c r="NR91" s="420">
        <v>3293.2814697384993</v>
      </c>
      <c r="NS91" s="420">
        <v>3529.787139480869</v>
      </c>
      <c r="NT91" s="420">
        <v>3784.3579126558939</v>
      </c>
      <c r="NU91" s="420">
        <v>4058.4173792808951</v>
      </c>
      <c r="NV91" s="420">
        <v>4353.503466073792</v>
      </c>
      <c r="NW91" s="420">
        <v>4671.2777313233673</v>
      </c>
      <c r="NX91" s="420">
        <v>5013.5354213705441</v>
      </c>
      <c r="NY91" s="420">
        <v>5382.0872391066596</v>
      </c>
      <c r="NZ91" s="420">
        <v>5779.0320956429669</v>
      </c>
      <c r="OA91" s="420">
        <v>6206.666375072241</v>
      </c>
      <c r="OB91" s="420">
        <v>6667.4005270032912</v>
      </c>
      <c r="OC91" s="420">
        <v>7163.827370824768</v>
      </c>
      <c r="OD91" s="420">
        <v>7698.7317962005354</v>
      </c>
      <c r="OE91" s="420">
        <v>8275.0990629801618</v>
      </c>
      <c r="OF91" s="420">
        <v>8896.1206461227703</v>
      </c>
      <c r="OG91" s="420">
        <v>9565.196080938189</v>
      </c>
      <c r="OH91" s="420">
        <v>10285.928559452734</v>
      </c>
      <c r="OI91" s="420">
        <v>11062.111017341318</v>
      </c>
      <c r="OJ91" s="420">
        <v>11897.697999929951</v>
      </c>
      <c r="OK91" s="420">
        <v>12796.756515198012</v>
      </c>
      <c r="OL91" s="420"/>
      <c r="OM91" s="420">
        <v>1718.4155436562053</v>
      </c>
      <c r="ON91" s="420">
        <v>1836.7348177241545</v>
      </c>
      <c r="OO91" s="420">
        <v>1963.8606854672132</v>
      </c>
      <c r="OP91" s="420">
        <v>2100.4760302189097</v>
      </c>
      <c r="OQ91" s="420">
        <v>2247.3180137114227</v>
      </c>
      <c r="OR91" s="420">
        <v>2405.1824584013661</v>
      </c>
      <c r="OS91" s="420">
        <v>2574.9285872429768</v>
      </c>
      <c r="OT91" s="420">
        <v>2757.4841502615031</v>
      </c>
      <c r="OU91" s="420">
        <v>2953.850969700401</v>
      </c>
      <c r="OV91" s="420">
        <v>3165.1109381378546</v>
      </c>
      <c r="OW91" s="420">
        <v>3392.4325068059866</v>
      </c>
      <c r="OX91" s="420">
        <v>3637.0777044198881</v>
      </c>
      <c r="OY91" s="420">
        <v>3900.4097301508987</v>
      </c>
      <c r="OZ91" s="420">
        <v>4183.9011679818386</v>
      </c>
      <c r="PA91" s="420">
        <v>4489.1428735832324</v>
      </c>
      <c r="PB91" s="420">
        <v>4817.8535890738185</v>
      </c>
      <c r="PC91" s="420">
        <v>5171.8903456035014</v>
      </c>
      <c r="PD91" s="420">
        <v>5550.3316568059736</v>
      </c>
      <c r="PE91" s="420">
        <v>5955.4082756215976</v>
      </c>
      <c r="PF91" s="420">
        <v>6390.1697435760561</v>
      </c>
      <c r="PG91" s="420">
        <v>6856.2944956051033</v>
      </c>
      <c r="PH91" s="420">
        <v>7355.3160529544984</v>
      </c>
      <c r="PI91" s="420">
        <v>7888.4936638283416</v>
      </c>
      <c r="PJ91" s="420">
        <v>8456.6224818917417</v>
      </c>
      <c r="PK91" s="420">
        <v>9059.757002551296</v>
      </c>
      <c r="PL91" s="420">
        <v>9696.8101619311274</v>
      </c>
      <c r="PM91" s="420">
        <v>10364.974314394811</v>
      </c>
      <c r="PN91" s="420">
        <v>11058.887138556262</v>
      </c>
      <c r="PO91" s="420">
        <v>11769.432367936808</v>
      </c>
      <c r="PP91" s="420">
        <v>12482.017788819228</v>
      </c>
      <c r="PQ91" s="420"/>
      <c r="PR91" s="420">
        <v>58.004261872265516</v>
      </c>
      <c r="PS91" s="420">
        <v>61.963811496329512</v>
      </c>
      <c r="PT91" s="420">
        <v>66.218073414313949</v>
      </c>
      <c r="PU91" s="420">
        <v>70.789900288795039</v>
      </c>
      <c r="PV91" s="420">
        <v>75.703961206720308</v>
      </c>
      <c r="PW91" s="420">
        <v>80.986888333759381</v>
      </c>
      <c r="PX91" s="420">
        <v>86.667435530618775</v>
      </c>
      <c r="PY91" s="420">
        <v>92.776649913608168</v>
      </c>
      <c r="PZ91" s="420">
        <v>99.348057422763588</v>
      </c>
      <c r="QA91" s="420">
        <v>106.41786354856777</v>
      </c>
      <c r="QB91" s="420">
        <v>114.02517046328592</v>
      </c>
      <c r="QC91" s="420">
        <v>122.2122119057891</v>
      </c>
      <c r="QD91" s="420">
        <v>131.02460728009169</v>
      </c>
      <c r="QE91" s="420">
        <v>140.51163654841056</v>
      </c>
      <c r="QF91" s="420">
        <v>150.72653763011024</v>
      </c>
      <c r="QG91" s="420">
        <v>161.72682815926882</v>
      </c>
      <c r="QH91" s="420">
        <v>173.57465360668391</v>
      </c>
      <c r="QI91" s="420">
        <v>186.33716393787995</v>
      </c>
      <c r="QJ91" s="420">
        <v>200.08692115817806</v>
      </c>
      <c r="QK91" s="420">
        <v>214.90234029023236</v>
      </c>
      <c r="QL91" s="420">
        <v>230.86816653990658</v>
      </c>
      <c r="QM91" s="420">
        <v>248.07599163424081</v>
      </c>
      <c r="QN91" s="420">
        <v>266.62481256206468</v>
      </c>
      <c r="QO91" s="420">
        <v>286.62163621502236</v>
      </c>
      <c r="QP91" s="420">
        <v>308.18213371618032</v>
      </c>
      <c r="QQ91" s="420">
        <v>331.43134853674354</v>
      </c>
      <c r="QR91" s="420">
        <v>356.50446284077987</v>
      </c>
      <c r="QS91" s="420">
        <v>383.54762686532081</v>
      </c>
      <c r="QT91" s="420">
        <v>412.71885654117455</v>
      </c>
      <c r="QU91" s="420">
        <v>444.18900499077523</v>
      </c>
      <c r="QV91" s="424"/>
      <c r="QW91" s="420">
        <v>14.681417027176112</v>
      </c>
      <c r="QX91" s="420">
        <v>14.681417027176112</v>
      </c>
      <c r="QY91" s="420">
        <v>14.681417027176112</v>
      </c>
      <c r="QZ91" s="420">
        <v>14.681417027176112</v>
      </c>
      <c r="RA91" s="420">
        <v>14.681417027176112</v>
      </c>
      <c r="RB91" s="420">
        <v>14.681417027176112</v>
      </c>
      <c r="RC91" s="420">
        <v>14.681417027176112</v>
      </c>
      <c r="RD91" s="420">
        <v>14.681417027176112</v>
      </c>
      <c r="RE91" s="420">
        <v>14.681417027176112</v>
      </c>
      <c r="RF91" s="420">
        <v>14.681417027176112</v>
      </c>
      <c r="RG91" s="420">
        <v>14.681417027176112</v>
      </c>
      <c r="RH91" s="420">
        <v>14.681417027176112</v>
      </c>
      <c r="RI91" s="420">
        <v>14.681417027176112</v>
      </c>
      <c r="RJ91" s="420">
        <v>14.681417027176112</v>
      </c>
      <c r="RK91" s="420">
        <v>14.681417027176112</v>
      </c>
      <c r="RL91" s="420">
        <v>14.681417027176112</v>
      </c>
      <c r="RM91" s="420">
        <v>14.681417027176112</v>
      </c>
      <c r="RN91" s="420">
        <v>17.57273601200308</v>
      </c>
      <c r="RO91" s="420">
        <v>23.293702824485095</v>
      </c>
      <c r="RP91" s="420">
        <v>31.146837457784478</v>
      </c>
      <c r="RQ91" s="420">
        <v>41.975346022516618</v>
      </c>
      <c r="RR91" s="420">
        <v>56.967550358277485</v>
      </c>
      <c r="RS91" s="420">
        <v>77.80111089117915</v>
      </c>
      <c r="RT91" s="420">
        <v>106.84830731091424</v>
      </c>
      <c r="RU91" s="420">
        <v>147.4684391160628</v>
      </c>
      <c r="RV91" s="420">
        <v>204.42459034110325</v>
      </c>
      <c r="RW91" s="420">
        <v>284.47799871157429</v>
      </c>
      <c r="RX91" s="420">
        <v>397.23615552551593</v>
      </c>
      <c r="RY91" s="420">
        <v>556.36351205699145</v>
      </c>
      <c r="RZ91" s="420">
        <v>781.31053912895834</v>
      </c>
      <c r="SA91" s="420"/>
      <c r="SB91" s="420">
        <v>43.322844845089406</v>
      </c>
      <c r="SC91" s="420">
        <v>47.282394469153402</v>
      </c>
      <c r="SD91" s="420">
        <v>51.536656387137839</v>
      </c>
      <c r="SE91" s="420">
        <v>56.108483261618929</v>
      </c>
      <c r="SF91" s="420">
        <v>61.022544179544198</v>
      </c>
      <c r="SG91" s="420">
        <v>66.305471306583271</v>
      </c>
      <c r="SH91" s="420">
        <v>71.986018503442665</v>
      </c>
      <c r="SI91" s="420">
        <v>78.095232886432058</v>
      </c>
      <c r="SJ91" s="420">
        <v>84.666640395587478</v>
      </c>
      <c r="SK91" s="420">
        <v>91.736446521391656</v>
      </c>
      <c r="SL91" s="420">
        <v>99.343753436109807</v>
      </c>
      <c r="SM91" s="420">
        <v>107.53079487861299</v>
      </c>
      <c r="SN91" s="420">
        <v>116.34319025291558</v>
      </c>
      <c r="SO91" s="420">
        <v>125.83021952123445</v>
      </c>
      <c r="SP91" s="420">
        <v>136.04512060293413</v>
      </c>
      <c r="SQ91" s="420">
        <v>147.04541113209271</v>
      </c>
      <c r="SR91" s="420">
        <v>158.8932365795078</v>
      </c>
      <c r="SS91" s="420">
        <v>168.76442792587687</v>
      </c>
      <c r="ST91" s="420">
        <v>176.79321833369295</v>
      </c>
      <c r="SU91" s="420">
        <v>183.75550283244789</v>
      </c>
      <c r="SV91" s="420">
        <v>188.89282051738996</v>
      </c>
      <c r="SW91" s="420">
        <v>191.10844127596332</v>
      </c>
      <c r="SX91" s="420">
        <v>188.82370167088553</v>
      </c>
      <c r="SY91" s="420">
        <v>179.77332890410813</v>
      </c>
      <c r="SZ91" s="420">
        <v>160.71369460011752</v>
      </c>
      <c r="TA91" s="420">
        <v>127.00675819564029</v>
      </c>
      <c r="TB91" s="420">
        <v>72.026464129205579</v>
      </c>
      <c r="TC91" s="420">
        <v>-13.688528660195118</v>
      </c>
      <c r="TD91" s="420">
        <v>-143.64465551581691</v>
      </c>
      <c r="TE91" s="420">
        <v>-337.12153413818311</v>
      </c>
      <c r="TF91" s="420"/>
      <c r="TG91" s="420">
        <v>4.0379168653431741</v>
      </c>
      <c r="TH91" s="420">
        <v>4.3135575112215765</v>
      </c>
      <c r="TI91" s="420">
        <v>4.6097143002872834</v>
      </c>
      <c r="TJ91" s="420">
        <v>4.9279781010153965</v>
      </c>
      <c r="TK91" s="420">
        <v>5.2700662307033657</v>
      </c>
      <c r="TL91" s="420">
        <v>5.6378326646875871</v>
      </c>
      <c r="TM91" s="420">
        <v>6.0332790782819679</v>
      </c>
      <c r="TN91" s="420">
        <v>6.458566789819324</v>
      </c>
      <c r="TO91" s="420">
        <v>6.9160296788169546</v>
      </c>
      <c r="TP91" s="420">
        <v>7.4081881593947569</v>
      </c>
      <c r="TQ91" s="420">
        <v>7.9377642956867316</v>
      </c>
      <c r="TR91" s="420">
        <v>8.507698153146162</v>
      </c>
      <c r="TS91" s="420">
        <v>9.1211654873970396</v>
      </c>
      <c r="TT91" s="420">
        <v>9.7815968806782685</v>
      </c>
      <c r="TU91" s="420">
        <v>10.492698445015701</v>
      </c>
      <c r="TV91" s="420">
        <v>11.258474221098858</v>
      </c>
      <c r="TW91" s="420">
        <v>12.083250412495131</v>
      </c>
      <c r="TX91" s="420">
        <v>12.971701606373593</v>
      </c>
      <c r="TY91" s="420">
        <v>13.928879144404846</v>
      </c>
      <c r="TZ91" s="420">
        <v>14.960241821033531</v>
      </c>
      <c r="UA91" s="420">
        <v>16.07168910097079</v>
      </c>
      <c r="UB91" s="420">
        <v>17.269597063618477</v>
      </c>
      <c r="UC91" s="420">
        <v>18.560857299316829</v>
      </c>
      <c r="UD91" s="420">
        <v>19.952919000910164</v>
      </c>
      <c r="UE91" s="420">
        <v>21.453834514270756</v>
      </c>
      <c r="UF91" s="420">
        <v>23.072308633235913</v>
      </c>
      <c r="UG91" s="420">
        <v>24.817751948037518</v>
      </c>
      <c r="UH91" s="420">
        <v>26.700338581885269</v>
      </c>
      <c r="UI91" s="420">
        <v>28.731068678068951</v>
      </c>
      <c r="UJ91" s="420">
        <v>30.921836029946206</v>
      </c>
      <c r="UK91" s="420"/>
      <c r="UL91" s="420">
        <v>2.0677116598762564</v>
      </c>
      <c r="UM91" s="420">
        <v>2.0677116598762564</v>
      </c>
      <c r="UN91" s="420">
        <v>2.0677116598762564</v>
      </c>
      <c r="UO91" s="420">
        <v>2.0677116598762564</v>
      </c>
      <c r="UP91" s="420">
        <v>2.0677116598762564</v>
      </c>
      <c r="UQ91" s="420">
        <v>2.0677116598762564</v>
      </c>
      <c r="UR91" s="420">
        <v>2.0677116598762564</v>
      </c>
      <c r="US91" s="420">
        <v>2.0677116598762564</v>
      </c>
      <c r="UT91" s="420">
        <v>2.0677116598762564</v>
      </c>
      <c r="UU91" s="420">
        <v>2.0677116598762564</v>
      </c>
      <c r="UV91" s="420">
        <v>2.0677116598762564</v>
      </c>
      <c r="UW91" s="420">
        <v>2.0677116598762564</v>
      </c>
      <c r="UX91" s="420">
        <v>2.0677116598762564</v>
      </c>
      <c r="UY91" s="420">
        <v>2.0677116598762564</v>
      </c>
      <c r="UZ91" s="420">
        <v>2.0677116598762564</v>
      </c>
      <c r="VA91" s="420">
        <v>2.0677116598762564</v>
      </c>
      <c r="VB91" s="420">
        <v>2.0677116598762564</v>
      </c>
      <c r="VC91" s="420">
        <v>2.4749212613937344</v>
      </c>
      <c r="VD91" s="420">
        <v>3.2806547789443532</v>
      </c>
      <c r="VE91" s="420">
        <v>4.3866800364378031</v>
      </c>
      <c r="VF91" s="420">
        <v>5.9117530846947259</v>
      </c>
      <c r="VG91" s="420">
        <v>8.0232356244875938</v>
      </c>
      <c r="VH91" s="420">
        <v>10.957407166027433</v>
      </c>
      <c r="VI91" s="420">
        <v>15.048376492259735</v>
      </c>
      <c r="VJ91" s="420">
        <v>20.769262970979369</v>
      </c>
      <c r="VK91" s="420">
        <v>28.790893156382779</v>
      </c>
      <c r="VL91" s="420">
        <v>40.065510967051743</v>
      </c>
      <c r="VM91" s="420">
        <v>55.946222969085774</v>
      </c>
      <c r="VN91" s="420">
        <v>78.357512689714667</v>
      </c>
      <c r="VO91" s="420">
        <v>110.03875911642079</v>
      </c>
      <c r="VP91" s="420"/>
      <c r="VQ91" s="420">
        <v>1.9702052054669177</v>
      </c>
      <c r="VR91" s="420">
        <v>2.2458458513453201</v>
      </c>
      <c r="VS91" s="420">
        <v>2.542002640411027</v>
      </c>
      <c r="VT91" s="420">
        <v>2.8602664411391401</v>
      </c>
      <c r="VU91" s="420">
        <v>3.2023545708271093</v>
      </c>
      <c r="VV91" s="420">
        <v>3.5701210048113308</v>
      </c>
      <c r="VW91" s="420">
        <v>3.9655674184057115</v>
      </c>
      <c r="VX91" s="420">
        <v>4.390855129943068</v>
      </c>
      <c r="VY91" s="420">
        <v>4.8483180189406987</v>
      </c>
      <c r="VZ91" s="420">
        <v>5.3404764995185001</v>
      </c>
      <c r="WA91" s="420">
        <v>5.8700526358104756</v>
      </c>
      <c r="WB91" s="420">
        <v>6.439986493269906</v>
      </c>
      <c r="WC91" s="420">
        <v>7.0534538275207836</v>
      </c>
      <c r="WD91" s="420">
        <v>7.7138852208020126</v>
      </c>
      <c r="WE91" s="420">
        <v>8.4249867851394455</v>
      </c>
      <c r="WF91" s="420">
        <v>9.190762561222602</v>
      </c>
      <c r="WG91" s="420">
        <v>10.015538752618875</v>
      </c>
      <c r="WH91" s="420">
        <v>10.496780344979857</v>
      </c>
      <c r="WI91" s="420">
        <v>10.648224365460493</v>
      </c>
      <c r="WJ91" s="420">
        <v>10.573561784595729</v>
      </c>
      <c r="WK91" s="420">
        <v>10.159936016276063</v>
      </c>
      <c r="WL91" s="420">
        <v>9.246361439130883</v>
      </c>
      <c r="WM91" s="420">
        <v>7.603450133289396</v>
      </c>
      <c r="WN91" s="420">
        <v>4.9045425086504295</v>
      </c>
      <c r="WO91" s="420">
        <v>0.68457154329138703</v>
      </c>
      <c r="WP91" s="420">
        <v>-5.7185845231468662</v>
      </c>
      <c r="WQ91" s="420">
        <v>-15.247759019014225</v>
      </c>
      <c r="WR91" s="420">
        <v>-29.245884387200505</v>
      </c>
      <c r="WS91" s="420">
        <v>-49.626444011645717</v>
      </c>
      <c r="WT91" s="420">
        <v>-79.116923086474586</v>
      </c>
      <c r="WU91" s="420"/>
      <c r="WV91" s="420">
        <v>2167.3097010827883</v>
      </c>
      <c r="WW91" s="420">
        <v>2315.2569386676846</v>
      </c>
      <c r="WX91" s="420">
        <v>2474.21600181548</v>
      </c>
      <c r="WY91" s="420">
        <v>2645.0407725634345</v>
      </c>
      <c r="WZ91" s="420">
        <v>2828.6530030334075</v>
      </c>
      <c r="XA91" s="420">
        <v>3026.0477951222942</v>
      </c>
      <c r="XB91" s="420">
        <v>3238.2995271471536</v>
      </c>
      <c r="XC91" s="420">
        <v>3466.5682641479893</v>
      </c>
      <c r="XD91" s="420">
        <v>3712.1066915781048</v>
      </c>
      <c r="XE91" s="420">
        <v>3976.267615390434</v>
      </c>
      <c r="XF91" s="420">
        <v>4260.5120750767001</v>
      </c>
      <c r="XG91" s="420">
        <v>4566.4181200597159</v>
      </c>
      <c r="XH91" s="420">
        <v>4895.6903039996214</v>
      </c>
      <c r="XI91" s="420">
        <v>5250.1699560804091</v>
      </c>
      <c r="XJ91" s="420">
        <v>5631.8462932213388</v>
      </c>
      <c r="XK91" s="420">
        <v>6042.868442439888</v>
      </c>
      <c r="XL91" s="420">
        <v>6485.5584483133407</v>
      </c>
      <c r="XM91" s="420">
        <v>6962.4253466781984</v>
      </c>
      <c r="XN91" s="420">
        <v>7476.1803924144879</v>
      </c>
      <c r="XO91" s="420">
        <v>8029.7535364227488</v>
      </c>
      <c r="XP91" s="420">
        <v>8626.3112547663113</v>
      </c>
      <c r="XQ91" s="420">
        <v>9269.2758414653817</v>
      </c>
      <c r="XR91" s="420">
        <v>9962.346285651869</v>
      </c>
      <c r="XS91" s="420">
        <v>10709.520863777467</v>
      </c>
      <c r="XT91" s="420">
        <v>11515.121588381715</v>
      </c>
      <c r="XU91" s="420">
        <v>12383.820666634394</v>
      </c>
      <c r="XV91" s="420">
        <v>13320.66913454805</v>
      </c>
      <c r="XW91" s="420">
        <v>14331.127846486032</v>
      </c>
      <c r="XX91" s="420">
        <v>15421.101014461499</v>
      </c>
      <c r="XY91" s="420">
        <v>16596.972507827511</v>
      </c>
      <c r="XZ91" s="420"/>
      <c r="YA91" s="420">
        <v>0.84798109969482949</v>
      </c>
      <c r="YB91" s="420">
        <v>0.84798109969482949</v>
      </c>
      <c r="YC91" s="420">
        <v>0.84798109969482949</v>
      </c>
      <c r="YD91" s="420">
        <v>0.84798109969482949</v>
      </c>
      <c r="YE91" s="420">
        <v>0.84798109969482949</v>
      </c>
      <c r="YF91" s="420">
        <v>0.84798109969482949</v>
      </c>
      <c r="YG91" s="420">
        <v>0.84798109969482949</v>
      </c>
      <c r="YH91" s="420">
        <v>0.84798109969482949</v>
      </c>
      <c r="YI91" s="420">
        <v>0.84798109969482949</v>
      </c>
      <c r="YJ91" s="420">
        <v>0.84798109969482949</v>
      </c>
      <c r="YK91" s="420">
        <v>0.84798109969482949</v>
      </c>
      <c r="YL91" s="420">
        <v>0.84798109969482949</v>
      </c>
      <c r="YM91" s="420">
        <v>0.84798109969482949</v>
      </c>
      <c r="YN91" s="420">
        <v>0.84798109969482949</v>
      </c>
      <c r="YO91" s="420">
        <v>0.84798109969482949</v>
      </c>
      <c r="YP91" s="420">
        <v>0.84798109969482949</v>
      </c>
      <c r="YQ91" s="420">
        <v>0.84798109969482949</v>
      </c>
      <c r="YR91" s="420">
        <v>1.014980228442669</v>
      </c>
      <c r="YS91" s="420">
        <v>1.3454164336118399</v>
      </c>
      <c r="YT91" s="420">
        <v>1.7990041036623543</v>
      </c>
      <c r="YU91" s="420">
        <v>2.4244458157109499</v>
      </c>
      <c r="YV91" s="420">
        <v>3.2903776188846785</v>
      </c>
      <c r="YW91" s="420">
        <v>4.4936991741914412</v>
      </c>
      <c r="YX91" s="420">
        <v>6.171430521067867</v>
      </c>
      <c r="YY91" s="420">
        <v>8.5176007833878469</v>
      </c>
      <c r="YZ91" s="420">
        <v>11.807320001961436</v>
      </c>
      <c r="ZA91" s="420">
        <v>16.431109186524118</v>
      </c>
      <c r="ZB91" s="420">
        <v>22.943885551207195</v>
      </c>
      <c r="ZC91" s="420">
        <v>32.134891469322319</v>
      </c>
      <c r="ZD91" s="420">
        <v>45.127562887651941</v>
      </c>
      <c r="ZE91" s="420"/>
      <c r="ZF91" s="420">
        <v>2166.4617199830936</v>
      </c>
      <c r="ZG91" s="420">
        <v>2314.40895756799</v>
      </c>
      <c r="ZH91" s="420">
        <v>2473.3680207157854</v>
      </c>
      <c r="ZI91" s="420">
        <v>2644.1927914637399</v>
      </c>
      <c r="ZJ91" s="420">
        <v>2827.8050219337129</v>
      </c>
      <c r="ZK91" s="420">
        <v>3025.1998140225996</v>
      </c>
      <c r="ZL91" s="420">
        <v>3237.451546047459</v>
      </c>
      <c r="ZM91" s="420">
        <v>3465.7202830482947</v>
      </c>
      <c r="ZN91" s="420">
        <v>3711.2587104784102</v>
      </c>
      <c r="ZO91" s="420">
        <v>3975.4196342907394</v>
      </c>
      <c r="ZP91" s="420">
        <v>4259.664093977005</v>
      </c>
      <c r="ZQ91" s="420">
        <v>4565.5701389600208</v>
      </c>
      <c r="ZR91" s="420">
        <v>4894.8423228999263</v>
      </c>
      <c r="ZS91" s="420">
        <v>5249.321974980714</v>
      </c>
      <c r="ZT91" s="420">
        <v>5630.9983121216437</v>
      </c>
      <c r="ZU91" s="420">
        <v>6042.0204613401929</v>
      </c>
      <c r="ZV91" s="420">
        <v>6484.7104672136456</v>
      </c>
      <c r="ZW91" s="420">
        <v>6961.4103664497561</v>
      </c>
      <c r="ZX91" s="420">
        <v>7474.8349759808762</v>
      </c>
      <c r="ZY91" s="420">
        <v>8027.9545323190869</v>
      </c>
      <c r="ZZ91" s="420">
        <v>8623.8868089505995</v>
      </c>
      <c r="AAA91" s="420">
        <v>9265.9854638464967</v>
      </c>
      <c r="AAB91" s="420">
        <v>9957.8525864776784</v>
      </c>
      <c r="AAC91" s="420">
        <v>10703.349433256399</v>
      </c>
      <c r="AAD91" s="420">
        <v>11506.603987598328</v>
      </c>
      <c r="AAE91" s="420">
        <v>12372.013346632433</v>
      </c>
      <c r="AAF91" s="420">
        <v>13304.238025361527</v>
      </c>
      <c r="AAG91" s="420">
        <v>14308.183960934824</v>
      </c>
      <c r="AAH91" s="420">
        <v>15388.966122992177</v>
      </c>
      <c r="AAI91" s="420">
        <v>16551.844944939861</v>
      </c>
      <c r="AAJ91" s="420"/>
      <c r="AAK91" s="420">
        <v>3930.170313689855</v>
      </c>
      <c r="AAL91" s="420">
        <v>4200.672015612643</v>
      </c>
      <c r="AAM91" s="420">
        <v>4491.3073652105477</v>
      </c>
      <c r="AAN91" s="420">
        <v>4803.6375713854077</v>
      </c>
      <c r="AAO91" s="420">
        <v>5139.3479343955069</v>
      </c>
      <c r="AAP91" s="420">
        <v>5500.2578647353603</v>
      </c>
      <c r="AAQ91" s="420">
        <v>5888.331719212284</v>
      </c>
      <c r="AAR91" s="420">
        <v>6305.6905213261725</v>
      </c>
      <c r="AAS91" s="420">
        <v>6754.6246385933391</v>
      </c>
      <c r="AAT91" s="420">
        <v>7237.6074954495043</v>
      </c>
      <c r="AAU91" s="420">
        <v>7757.3104068549128</v>
      </c>
      <c r="AAV91" s="420">
        <v>8316.6186247517926</v>
      </c>
      <c r="AAW91" s="420">
        <v>8918.6486971312606</v>
      </c>
      <c r="AAX91" s="420">
        <v>9566.767247704589</v>
      </c>
      <c r="AAY91" s="420">
        <v>10264.611293092948</v>
      </c>
      <c r="AAZ91" s="420">
        <v>11016.110224107328</v>
      </c>
      <c r="ABA91" s="420">
        <v>11825.509588149274</v>
      </c>
      <c r="ABB91" s="420">
        <v>12691.003231526585</v>
      </c>
      <c r="ABC91" s="420">
        <v>13617.684694301628</v>
      </c>
      <c r="ABD91" s="420">
        <v>14612.453340512187</v>
      </c>
      <c r="ABE91" s="420">
        <v>15679.23406108937</v>
      </c>
      <c r="ABF91" s="420">
        <v>16821.656319516089</v>
      </c>
      <c r="ABG91" s="420">
        <v>18042.773402110193</v>
      </c>
      <c r="ABH91" s="420">
        <v>19344.649786560898</v>
      </c>
      <c r="ABI91" s="420">
        <v>20727.759256293033</v>
      </c>
      <c r="ABJ91" s="420">
        <v>22190.111682236056</v>
      </c>
      <c r="ABK91" s="420">
        <v>23725.991044866529</v>
      </c>
      <c r="ABL91" s="420">
        <v>25324.13668644369</v>
      </c>
      <c r="ABM91" s="420">
        <v>26965.127391401522</v>
      </c>
      <c r="ABN91" s="420">
        <v>28617.624276534429</v>
      </c>
      <c r="ABQ91" s="344"/>
      <c r="ABR91" s="344"/>
      <c r="ABS91" s="344"/>
      <c r="ABT91" s="344"/>
      <c r="ABU91" s="344"/>
      <c r="ABV91" s="344"/>
      <c r="ABW91" s="344"/>
      <c r="ABX91" s="344"/>
      <c r="ABY91" s="344"/>
      <c r="ABZ91" s="344"/>
      <c r="ACA91" s="344"/>
    </row>
    <row r="92" spans="4:755" hidden="1" outlineLevel="1" x14ac:dyDescent="0.25">
      <c r="D92" s="431" t="b">
        <v>0</v>
      </c>
      <c r="E92" s="416"/>
      <c r="F92" s="417">
        <v>522</v>
      </c>
      <c r="G92" s="417">
        <v>22013374</v>
      </c>
      <c r="H92" s="417" t="s">
        <v>1756</v>
      </c>
      <c r="I92" s="417" t="s">
        <v>1806</v>
      </c>
      <c r="J92" s="417">
        <v>11</v>
      </c>
      <c r="K92" s="417" t="s">
        <v>1807</v>
      </c>
      <c r="L92" s="417" t="s">
        <v>330</v>
      </c>
      <c r="M92" s="417" t="s">
        <v>318</v>
      </c>
      <c r="N92" s="417" t="s">
        <v>319</v>
      </c>
      <c r="O92" s="417" t="s">
        <v>325</v>
      </c>
      <c r="P92" s="417" t="s">
        <v>326</v>
      </c>
      <c r="Q92" s="417" t="s">
        <v>327</v>
      </c>
      <c r="R92" s="417" t="s">
        <v>296</v>
      </c>
      <c r="S92" s="418"/>
      <c r="T92" s="417">
        <v>0.57433674535164059</v>
      </c>
      <c r="U92" s="417">
        <v>1</v>
      </c>
      <c r="V92" s="418"/>
      <c r="W92" s="419">
        <v>1.565699181167324</v>
      </c>
      <c r="X92" s="417">
        <v>5.1679359468684138E-3</v>
      </c>
      <c r="Y92" s="417">
        <v>4.0659390574111693E-6</v>
      </c>
      <c r="Z92" s="417">
        <v>5.1638700078110028E-3</v>
      </c>
      <c r="AA92" s="420">
        <v>14.212941987128927</v>
      </c>
      <c r="AB92" s="420">
        <v>0.32527512459289354</v>
      </c>
      <c r="AC92" s="420">
        <v>14.538217111721821</v>
      </c>
      <c r="AD92" s="420">
        <v>14.692869058112674</v>
      </c>
      <c r="AE92" s="420">
        <v>2.0677318317326265</v>
      </c>
      <c r="AF92" s="420">
        <v>1.6828962621312358</v>
      </c>
      <c r="AG92" s="418"/>
      <c r="AH92" s="419">
        <v>6.522006459247593</v>
      </c>
      <c r="AI92" s="417">
        <v>1.6791891227311024E-2</v>
      </c>
      <c r="AJ92" s="417">
        <v>1.321123309012682E-5</v>
      </c>
      <c r="AK92" s="417">
        <v>1.6778679994220898E-2</v>
      </c>
      <c r="AL92" s="420">
        <v>46.181333964205102</v>
      </c>
      <c r="AM92" s="420">
        <v>1.0568986472101456</v>
      </c>
      <c r="AN92" s="420">
        <v>47.238232611415249</v>
      </c>
      <c r="AO92" s="420">
        <v>47.740734710625816</v>
      </c>
      <c r="AP92" s="420">
        <v>6.7185677923780425</v>
      </c>
      <c r="AQ92" s="420">
        <v>5.4681426532927464</v>
      </c>
      <c r="AR92" s="418"/>
      <c r="AS92" s="417">
        <v>5.1679359468684138E-3</v>
      </c>
      <c r="AT92" s="421">
        <v>4.0659390574111693E-6</v>
      </c>
      <c r="AU92" s="417">
        <v>5.1638700078110028E-3</v>
      </c>
      <c r="AV92" s="420">
        <v>14.212941987128927</v>
      </c>
      <c r="AW92" s="420">
        <v>0.32527512459289354</v>
      </c>
      <c r="AX92" s="420">
        <v>14.538217111721821</v>
      </c>
      <c r="AY92" s="420">
        <v>14.692869058112674</v>
      </c>
      <c r="AZ92" s="420">
        <v>2.0677318317326265</v>
      </c>
      <c r="BA92" s="420">
        <v>1.6828962621312358</v>
      </c>
      <c r="BB92" s="418"/>
      <c r="BC92" s="420">
        <v>32.981714263698358</v>
      </c>
      <c r="BD92" s="420">
        <v>107.16567776771184</v>
      </c>
      <c r="BE92" s="420">
        <v>32.981714263698358</v>
      </c>
      <c r="BF92" s="420">
        <v>74.183963504013491</v>
      </c>
      <c r="BG92" s="420"/>
      <c r="BH92" s="422">
        <v>0.14268495823916286</v>
      </c>
      <c r="BI92" s="420"/>
      <c r="BJ92" s="423">
        <v>1.8058248059055444</v>
      </c>
      <c r="BK92" s="423">
        <v>2.0827776298589624</v>
      </c>
      <c r="BL92" s="423">
        <v>2.402205707472056</v>
      </c>
      <c r="BM92" s="423">
        <v>2.7706233148865165</v>
      </c>
      <c r="BN92" s="423">
        <v>3.1955437992322926</v>
      </c>
      <c r="BO92" s="423">
        <v>3.68563280253426</v>
      </c>
      <c r="BP92" s="423">
        <v>4.2508849850156905</v>
      </c>
      <c r="BQ92" s="423">
        <v>4.902827851816058</v>
      </c>
      <c r="BR92" s="423">
        <v>5.6547568398759056</v>
      </c>
      <c r="BS92" s="423">
        <v>6.522006459247593</v>
      </c>
      <c r="BT92" s="423">
        <v>7.5222630183689407</v>
      </c>
      <c r="BU92" s="423">
        <v>8.6759253108818335</v>
      </c>
      <c r="BV92" s="423">
        <v>10.00652061968464</v>
      </c>
      <c r="BW92" s="423">
        <v>11.541184522022641</v>
      </c>
      <c r="BX92" s="423">
        <v>13.311214280551077</v>
      </c>
      <c r="BY92" s="423">
        <v>15.352707105985502</v>
      </c>
      <c r="BZ92" s="423">
        <v>17.707296307788056</v>
      </c>
      <c r="CA92" s="423">
        <v>20.423000345623912</v>
      </c>
      <c r="CB92" s="423">
        <v>23.555202096770984</v>
      </c>
      <c r="CC92" s="423">
        <v>27.167778310233082</v>
      </c>
      <c r="CD92" s="423">
        <v>28</v>
      </c>
      <c r="CE92" s="423">
        <v>28</v>
      </c>
      <c r="CF92" s="423">
        <v>28</v>
      </c>
      <c r="CG92" s="423">
        <v>28</v>
      </c>
      <c r="CH92" s="423">
        <v>28</v>
      </c>
      <c r="CI92" s="423">
        <v>28</v>
      </c>
      <c r="CJ92" s="423">
        <v>28</v>
      </c>
      <c r="CK92" s="423">
        <v>28</v>
      </c>
      <c r="CL92" s="423">
        <v>28</v>
      </c>
      <c r="CM92" s="423">
        <v>28</v>
      </c>
      <c r="CN92" s="420"/>
      <c r="CO92" s="417">
        <v>5.1679359468684138E-3</v>
      </c>
      <c r="CP92" s="417">
        <v>5.1679359468684138E-3</v>
      </c>
      <c r="CQ92" s="417">
        <v>5.1679359468684138E-3</v>
      </c>
      <c r="CR92" s="417">
        <v>5.1679359468684138E-3</v>
      </c>
      <c r="CS92" s="417">
        <v>5.1679359468684138E-3</v>
      </c>
      <c r="CT92" s="417">
        <v>5.1679359468684138E-3</v>
      </c>
      <c r="CU92" s="417">
        <v>5.9365025678797386E-3</v>
      </c>
      <c r="CV92" s="417">
        <v>8.2972468854026205E-3</v>
      </c>
      <c r="CW92" s="417">
        <v>1.173989383900209E-2</v>
      </c>
      <c r="CX92" s="417">
        <v>1.6791891227311024E-2</v>
      </c>
      <c r="CY92" s="417">
        <v>2.424710992104848E-2</v>
      </c>
      <c r="CZ92" s="417">
        <v>3.5303311250811632E-2</v>
      </c>
      <c r="DA92" s="417">
        <v>5.1771480529851178E-2</v>
      </c>
      <c r="DB92" s="417">
        <v>7.639490610111295E-2</v>
      </c>
      <c r="DC92" s="417">
        <v>0.1133359512712817</v>
      </c>
      <c r="DD92" s="417">
        <v>0.16891920020597567</v>
      </c>
      <c r="DE92" s="417">
        <v>0.25276673822476892</v>
      </c>
      <c r="DF92" s="417">
        <v>0.37953346037968894</v>
      </c>
      <c r="DG92" s="417">
        <v>0.57156084269637142</v>
      </c>
      <c r="DH92" s="417">
        <v>0.86293703427901503</v>
      </c>
      <c r="DI92" s="417">
        <v>0.94176007037367371</v>
      </c>
      <c r="DJ92" s="417">
        <v>0.94176007037367371</v>
      </c>
      <c r="DK92" s="417">
        <v>0.94176007037367371</v>
      </c>
      <c r="DL92" s="417">
        <v>0.94176007037367371</v>
      </c>
      <c r="DM92" s="417">
        <v>0.94176007037367371</v>
      </c>
      <c r="DN92" s="417">
        <v>0.94176007037367371</v>
      </c>
      <c r="DO92" s="417">
        <v>0.94176007037367371</v>
      </c>
      <c r="DP92" s="417">
        <v>0.94176007037367371</v>
      </c>
      <c r="DQ92" s="417">
        <v>0.94176007037367371</v>
      </c>
      <c r="DR92" s="417">
        <v>0.94176007037367371</v>
      </c>
      <c r="DS92" s="424"/>
      <c r="DT92" s="425">
        <v>4.0659390574111693E-6</v>
      </c>
      <c r="DU92" s="425">
        <v>4.0659390574111693E-6</v>
      </c>
      <c r="DV92" s="425">
        <v>4.0659390574111693E-6</v>
      </c>
      <c r="DW92" s="425">
        <v>4.0659390574111693E-6</v>
      </c>
      <c r="DX92" s="425">
        <v>4.0659390574111693E-6</v>
      </c>
      <c r="DY92" s="425">
        <v>4.0659390574111693E-6</v>
      </c>
      <c r="DZ92" s="425">
        <v>4.6706185802845284E-6</v>
      </c>
      <c r="EA92" s="425">
        <v>6.5279640706043533E-6</v>
      </c>
      <c r="EB92" s="425">
        <v>9.2365101620085438E-6</v>
      </c>
      <c r="EC92" s="425">
        <v>1.321123309012682E-5</v>
      </c>
      <c r="ED92" s="425">
        <v>1.9076720816765012E-5</v>
      </c>
      <c r="EE92" s="425">
        <v>2.7775327238256309E-5</v>
      </c>
      <c r="EF92" s="425">
        <v>4.0731867985685687E-5</v>
      </c>
      <c r="EG92" s="425">
        <v>6.0104659906243012E-5</v>
      </c>
      <c r="EH92" s="425">
        <v>8.9168495047232954E-5</v>
      </c>
      <c r="EI92" s="425">
        <v>1.3289932010096197E-4</v>
      </c>
      <c r="EJ92" s="425">
        <v>1.9886743255501902E-4</v>
      </c>
      <c r="EK92" s="425">
        <v>2.9860275669385804E-4</v>
      </c>
      <c r="EL92" s="425">
        <v>4.4968273173243145E-4</v>
      </c>
      <c r="EM92" s="425">
        <v>6.7892664070028292E-4</v>
      </c>
      <c r="EN92" s="425">
        <v>7.4094166263088729E-4</v>
      </c>
      <c r="EO92" s="425">
        <v>7.4094166263088729E-4</v>
      </c>
      <c r="EP92" s="425">
        <v>7.4094166263088729E-4</v>
      </c>
      <c r="EQ92" s="425">
        <v>7.4094166263088729E-4</v>
      </c>
      <c r="ER92" s="425">
        <v>7.4094166263088729E-4</v>
      </c>
      <c r="ES92" s="425">
        <v>7.4094166263088729E-4</v>
      </c>
      <c r="ET92" s="425">
        <v>7.4094166263088729E-4</v>
      </c>
      <c r="EU92" s="425">
        <v>7.4094166263088729E-4</v>
      </c>
      <c r="EV92" s="425">
        <v>7.4094166263088729E-4</v>
      </c>
      <c r="EW92" s="425">
        <v>7.4094166263088729E-4</v>
      </c>
      <c r="EX92" s="420"/>
      <c r="EY92" s="420">
        <v>32.981714263698358</v>
      </c>
      <c r="EZ92" s="420">
        <v>32.981714263698358</v>
      </c>
      <c r="FA92" s="420">
        <v>32.981714263698358</v>
      </c>
      <c r="FB92" s="420">
        <v>32.981714263698358</v>
      </c>
      <c r="FC92" s="420">
        <v>32.981714263698358</v>
      </c>
      <c r="FD92" s="420">
        <v>32.981714263698358</v>
      </c>
      <c r="FE92" s="420">
        <v>37.886698564475545</v>
      </c>
      <c r="FF92" s="420">
        <v>52.952944611385348</v>
      </c>
      <c r="FG92" s="420">
        <v>74.923882196866273</v>
      </c>
      <c r="FH92" s="420">
        <v>107.16567776771187</v>
      </c>
      <c r="FI92" s="420">
        <v>154.74480708707378</v>
      </c>
      <c r="FJ92" s="420">
        <v>225.30537069489802</v>
      </c>
      <c r="FK92" s="420">
        <v>330.40505830550518</v>
      </c>
      <c r="FL92" s="420">
        <v>487.55150801661603</v>
      </c>
      <c r="FM92" s="420">
        <v>723.30887980509067</v>
      </c>
      <c r="FN92" s="420">
        <v>1078.0406050159975</v>
      </c>
      <c r="FO92" s="420">
        <v>1613.1547335736818</v>
      </c>
      <c r="FP92" s="420">
        <v>2422.1786555502576</v>
      </c>
      <c r="FQ92" s="420">
        <v>3647.695442036862</v>
      </c>
      <c r="FR92" s="420">
        <v>5507.2553113589174</v>
      </c>
      <c r="FS92" s="420">
        <v>6010.3031201164067</v>
      </c>
      <c r="FT92" s="420">
        <v>6010.3031201164067</v>
      </c>
      <c r="FU92" s="420">
        <v>6010.3031201164067</v>
      </c>
      <c r="FV92" s="420">
        <v>6010.3031201164067</v>
      </c>
      <c r="FW92" s="420">
        <v>6010.3031201164067</v>
      </c>
      <c r="FX92" s="420">
        <v>6010.3031201164067</v>
      </c>
      <c r="FY92" s="420">
        <v>6010.3031201164067</v>
      </c>
      <c r="FZ92" s="420">
        <v>6010.3031201164067</v>
      </c>
      <c r="GA92" s="420">
        <v>6010.3031201164067</v>
      </c>
      <c r="GB92" s="420">
        <v>6010.3031201164067</v>
      </c>
      <c r="GC92" s="420"/>
      <c r="GD92" s="420">
        <v>32.981714263698358</v>
      </c>
      <c r="GE92" s="420">
        <v>32.981714263698358</v>
      </c>
      <c r="GF92" s="420">
        <v>32.981714263698358</v>
      </c>
      <c r="GG92" s="420">
        <v>32.981714263698358</v>
      </c>
      <c r="GH92" s="420">
        <v>32.981714263698358</v>
      </c>
      <c r="GI92" s="420">
        <v>32.981714263698358</v>
      </c>
      <c r="GJ92" s="420">
        <v>32.981714263698358</v>
      </c>
      <c r="GK92" s="420">
        <v>32.981714263698358</v>
      </c>
      <c r="GL92" s="420">
        <v>32.981714263698358</v>
      </c>
      <c r="GM92" s="420">
        <v>32.981714263698358</v>
      </c>
      <c r="GN92" s="420">
        <v>32.981714263698358</v>
      </c>
      <c r="GO92" s="420">
        <v>32.981714263698358</v>
      </c>
      <c r="GP92" s="420">
        <v>32.981714263698358</v>
      </c>
      <c r="GQ92" s="420">
        <v>32.981714263698358</v>
      </c>
      <c r="GR92" s="420">
        <v>32.981714263698358</v>
      </c>
      <c r="GS92" s="420">
        <v>32.981714263698358</v>
      </c>
      <c r="GT92" s="420">
        <v>32.981714263698358</v>
      </c>
      <c r="GU92" s="420">
        <v>39.477044818388791</v>
      </c>
      <c r="GV92" s="420">
        <v>52.329162047407799</v>
      </c>
      <c r="GW92" s="420">
        <v>69.971181347751369</v>
      </c>
      <c r="GX92" s="420">
        <v>94.297360130284076</v>
      </c>
      <c r="GY92" s="420">
        <v>127.97725619683921</v>
      </c>
      <c r="GZ92" s="420">
        <v>174.7797235145182</v>
      </c>
      <c r="HA92" s="420">
        <v>240.03407401105852</v>
      </c>
      <c r="HB92" s="420">
        <v>331.28695362555868</v>
      </c>
      <c r="HC92" s="420">
        <v>459.2386017387517</v>
      </c>
      <c r="HD92" s="420">
        <v>639.07809787340238</v>
      </c>
      <c r="HE92" s="420">
        <v>892.388612931637</v>
      </c>
      <c r="HF92" s="420">
        <v>1249.867253783804</v>
      </c>
      <c r="HG92" s="420">
        <v>1755.2093851068767</v>
      </c>
      <c r="HH92" s="420"/>
      <c r="HI92" s="420">
        <v>14.212941987128927</v>
      </c>
      <c r="HJ92" s="420">
        <v>14.212941987128927</v>
      </c>
      <c r="HK92" s="420">
        <v>14.212941987128927</v>
      </c>
      <c r="HL92" s="420">
        <v>14.212941987128927</v>
      </c>
      <c r="HM92" s="420">
        <v>14.212941987128927</v>
      </c>
      <c r="HN92" s="420">
        <v>14.212941987128927</v>
      </c>
      <c r="HO92" s="420">
        <v>16.326666481778862</v>
      </c>
      <c r="HP92" s="420">
        <v>22.819224124976625</v>
      </c>
      <c r="HQ92" s="420">
        <v>32.287248097550297</v>
      </c>
      <c r="HR92" s="420">
        <v>46.181333964205102</v>
      </c>
      <c r="HS92" s="420">
        <v>66.684798381107939</v>
      </c>
      <c r="HT92" s="420">
        <v>97.091744154722505</v>
      </c>
      <c r="HU92" s="420">
        <v>142.38277272078682</v>
      </c>
      <c r="HV92" s="420">
        <v>210.10252055953481</v>
      </c>
      <c r="HW92" s="420">
        <v>311.69838733216267</v>
      </c>
      <c r="HX92" s="420">
        <v>464.56434787946085</v>
      </c>
      <c r="HY92" s="420">
        <v>695.16321866206715</v>
      </c>
      <c r="HZ92" s="420">
        <v>1043.7991318022353</v>
      </c>
      <c r="IA92" s="420">
        <v>1571.9159801662479</v>
      </c>
      <c r="IB92" s="420">
        <v>2373.263549093484</v>
      </c>
      <c r="IC92" s="420">
        <v>2590.0439524848261</v>
      </c>
      <c r="ID92" s="420">
        <v>2590.0439524848261</v>
      </c>
      <c r="IE92" s="420">
        <v>2590.0439524848261</v>
      </c>
      <c r="IF92" s="420">
        <v>2590.0439524848261</v>
      </c>
      <c r="IG92" s="420">
        <v>2590.0439524848261</v>
      </c>
      <c r="IH92" s="420">
        <v>2590.0439524848261</v>
      </c>
      <c r="II92" s="420">
        <v>2590.0439524848261</v>
      </c>
      <c r="IJ92" s="420">
        <v>2590.0439524848261</v>
      </c>
      <c r="IK92" s="420">
        <v>2590.0439524848261</v>
      </c>
      <c r="IL92" s="420">
        <v>2590.0439524848261</v>
      </c>
      <c r="IM92" s="420"/>
      <c r="IN92" s="420">
        <v>14.212941987128927</v>
      </c>
      <c r="IO92" s="420">
        <v>14.212941987128927</v>
      </c>
      <c r="IP92" s="420">
        <v>14.212941987128927</v>
      </c>
      <c r="IQ92" s="420">
        <v>14.212941987128927</v>
      </c>
      <c r="IR92" s="420">
        <v>14.212941987128927</v>
      </c>
      <c r="IS92" s="420">
        <v>14.212941987128927</v>
      </c>
      <c r="IT92" s="420">
        <v>14.212941987128927</v>
      </c>
      <c r="IU92" s="420">
        <v>14.212941987128927</v>
      </c>
      <c r="IV92" s="420">
        <v>14.212941987128927</v>
      </c>
      <c r="IW92" s="420">
        <v>14.212941987128927</v>
      </c>
      <c r="IX92" s="420">
        <v>14.212941987128927</v>
      </c>
      <c r="IY92" s="420">
        <v>14.212941987128927</v>
      </c>
      <c r="IZ92" s="420">
        <v>14.212941987128927</v>
      </c>
      <c r="JA92" s="420">
        <v>14.212941987128927</v>
      </c>
      <c r="JB92" s="420">
        <v>14.212941987128927</v>
      </c>
      <c r="JC92" s="420">
        <v>14.212941987128927</v>
      </c>
      <c r="JD92" s="420">
        <v>14.212941987128927</v>
      </c>
      <c r="JE92" s="420">
        <v>17.012000751113533</v>
      </c>
      <c r="JF92" s="420">
        <v>22.550415010825947</v>
      </c>
      <c r="JG92" s="420">
        <v>30.152960919956481</v>
      </c>
      <c r="JH92" s="420">
        <v>40.635938397728552</v>
      </c>
      <c r="JI92" s="420">
        <v>55.14975066046334</v>
      </c>
      <c r="JJ92" s="420">
        <v>75.318525015919704</v>
      </c>
      <c r="JK92" s="420">
        <v>103.43884315947719</v>
      </c>
      <c r="JL92" s="420">
        <v>142.76281139683698</v>
      </c>
      <c r="JM92" s="420">
        <v>197.90152666343465</v>
      </c>
      <c r="JN92" s="420">
        <v>275.40047972330115</v>
      </c>
      <c r="JO92" s="420">
        <v>384.56059270187745</v>
      </c>
      <c r="JP92" s="420">
        <v>538.61029258851443</v>
      </c>
      <c r="JQ92" s="420">
        <v>756.37939757564641</v>
      </c>
      <c r="JR92" s="420"/>
      <c r="JS92" s="420">
        <v>0</v>
      </c>
      <c r="JT92" s="420">
        <v>0</v>
      </c>
      <c r="JU92" s="420">
        <v>0</v>
      </c>
      <c r="JV92" s="420">
        <v>0</v>
      </c>
      <c r="JW92" s="420">
        <v>0</v>
      </c>
      <c r="JX92" s="420">
        <v>0</v>
      </c>
      <c r="JY92" s="420">
        <v>2.1137244946499347</v>
      </c>
      <c r="JZ92" s="420">
        <v>8.6062821378476979</v>
      </c>
      <c r="KA92" s="420">
        <v>18.074306110421368</v>
      </c>
      <c r="KB92" s="420">
        <v>31.968391977076173</v>
      </c>
      <c r="KC92" s="420">
        <v>52.47185639397901</v>
      </c>
      <c r="KD92" s="420">
        <v>82.878802167593577</v>
      </c>
      <c r="KE92" s="420">
        <v>128.1698307336579</v>
      </c>
      <c r="KF92" s="420">
        <v>195.8895785724059</v>
      </c>
      <c r="KG92" s="420">
        <v>297.48544534503372</v>
      </c>
      <c r="KH92" s="420">
        <v>450.35140589233191</v>
      </c>
      <c r="KI92" s="420">
        <v>680.95027667493821</v>
      </c>
      <c r="KJ92" s="420">
        <v>1026.7871310511218</v>
      </c>
      <c r="KK92" s="420">
        <v>1549.365565155422</v>
      </c>
      <c r="KL92" s="420">
        <v>2343.1105881735275</v>
      </c>
      <c r="KM92" s="420">
        <v>2549.4080140870974</v>
      </c>
      <c r="KN92" s="420">
        <v>2534.8942018243629</v>
      </c>
      <c r="KO92" s="420">
        <v>2514.7254274689067</v>
      </c>
      <c r="KP92" s="420">
        <v>2486.6051093253491</v>
      </c>
      <c r="KQ92" s="420">
        <v>2447.281141087989</v>
      </c>
      <c r="KR92" s="420">
        <v>2392.1424258213915</v>
      </c>
      <c r="KS92" s="420">
        <v>2314.6434727615251</v>
      </c>
      <c r="KT92" s="420">
        <v>2205.4833597829488</v>
      </c>
      <c r="KU92" s="420">
        <v>2051.4336598963118</v>
      </c>
      <c r="KV92" s="420">
        <v>1833.6645549091797</v>
      </c>
      <c r="KW92" s="420"/>
      <c r="KX92" s="420">
        <v>0.32527512459289354</v>
      </c>
      <c r="KY92" s="420">
        <v>0.32527512459289354</v>
      </c>
      <c r="KZ92" s="420">
        <v>0.32527512459289354</v>
      </c>
      <c r="LA92" s="420">
        <v>0.32527512459289354</v>
      </c>
      <c r="LB92" s="420">
        <v>0.32527512459289354</v>
      </c>
      <c r="LC92" s="420">
        <v>0.32527512459289354</v>
      </c>
      <c r="LD92" s="420">
        <v>0.37364948642276224</v>
      </c>
      <c r="LE92" s="420">
        <v>0.52223712564834823</v>
      </c>
      <c r="LF92" s="420">
        <v>0.73892081296068346</v>
      </c>
      <c r="LG92" s="420">
        <v>1.0568986472101456</v>
      </c>
      <c r="LH92" s="420">
        <v>1.5261376653412009</v>
      </c>
      <c r="LI92" s="420">
        <v>2.2220261790605047</v>
      </c>
      <c r="LJ92" s="420">
        <v>3.258549438854855</v>
      </c>
      <c r="LK92" s="420">
        <v>4.8083727924994406</v>
      </c>
      <c r="LL92" s="420">
        <v>7.1334796037786363</v>
      </c>
      <c r="LM92" s="420">
        <v>10.631945608076958</v>
      </c>
      <c r="LN92" s="420">
        <v>15.909394604401522</v>
      </c>
      <c r="LO92" s="420">
        <v>23.888220535508644</v>
      </c>
      <c r="LP92" s="420">
        <v>35.974618538594513</v>
      </c>
      <c r="LQ92" s="420">
        <v>54.314131256022634</v>
      </c>
      <c r="LR92" s="420">
        <v>59.27533301047098</v>
      </c>
      <c r="LS92" s="420">
        <v>59.27533301047098</v>
      </c>
      <c r="LT92" s="420">
        <v>59.27533301047098</v>
      </c>
      <c r="LU92" s="420">
        <v>59.27533301047098</v>
      </c>
      <c r="LV92" s="420">
        <v>59.27533301047098</v>
      </c>
      <c r="LW92" s="420">
        <v>59.27533301047098</v>
      </c>
      <c r="LX92" s="420">
        <v>59.27533301047098</v>
      </c>
      <c r="LY92" s="420">
        <v>59.27533301047098</v>
      </c>
      <c r="LZ92" s="420">
        <v>59.27533301047098</v>
      </c>
      <c r="MA92" s="420">
        <v>59.27533301047098</v>
      </c>
      <c r="MB92" s="420"/>
      <c r="MC92" s="426">
        <v>0.32527512459289354</v>
      </c>
      <c r="MD92" s="426">
        <v>0.32527512459289354</v>
      </c>
      <c r="ME92" s="426">
        <v>0.32527512459289354</v>
      </c>
      <c r="MF92" s="426">
        <v>0.32527512459289354</v>
      </c>
      <c r="MG92" s="426">
        <v>0.32527512459289354</v>
      </c>
      <c r="MH92" s="426">
        <v>0.32527512459289354</v>
      </c>
      <c r="MI92" s="426">
        <v>0.32527512459289354</v>
      </c>
      <c r="MJ92" s="426">
        <v>0.32527512459289354</v>
      </c>
      <c r="MK92" s="426">
        <v>0.32527512459289354</v>
      </c>
      <c r="ML92" s="426">
        <v>0.32527512459289354</v>
      </c>
      <c r="MM92" s="426">
        <v>0.32527512459289354</v>
      </c>
      <c r="MN92" s="426">
        <v>0.32527512459289354</v>
      </c>
      <c r="MO92" s="426">
        <v>0.32527512459289354</v>
      </c>
      <c r="MP92" s="426">
        <v>0.32527512459289354</v>
      </c>
      <c r="MQ92" s="426">
        <v>0.32527512459289354</v>
      </c>
      <c r="MR92" s="426">
        <v>0.32527512459289354</v>
      </c>
      <c r="MS92" s="426">
        <v>0.32527512459289354</v>
      </c>
      <c r="MT92" s="426">
        <v>0.38933393725971721</v>
      </c>
      <c r="MU92" s="426">
        <v>0.51608520311350303</v>
      </c>
      <c r="MV92" s="426">
        <v>0.69007585684691541</v>
      </c>
      <c r="MW92" s="426">
        <v>0.92998760828266525</v>
      </c>
      <c r="MX92" s="426">
        <v>1.2621484020405087</v>
      </c>
      <c r="MY92" s="426">
        <v>1.7237277567791722</v>
      </c>
      <c r="MZ92" s="426">
        <v>2.3672848750746476</v>
      </c>
      <c r="NA92" s="426">
        <v>3.2672469434119193</v>
      </c>
      <c r="NB92" s="426">
        <v>4.5291427911876001</v>
      </c>
      <c r="NC92" s="426">
        <v>6.3027714765924499</v>
      </c>
      <c r="ND92" s="426">
        <v>8.800992420703496</v>
      </c>
      <c r="NE92" s="426">
        <v>12.326549294818753</v>
      </c>
      <c r="NF92" s="426">
        <v>17.310378316376674</v>
      </c>
      <c r="NG92" s="420"/>
      <c r="NH92" s="420">
        <v>0</v>
      </c>
      <c r="NI92" s="420">
        <v>0</v>
      </c>
      <c r="NJ92" s="420">
        <v>0</v>
      </c>
      <c r="NK92" s="420">
        <v>0</v>
      </c>
      <c r="NL92" s="420">
        <v>0</v>
      </c>
      <c r="NM92" s="420">
        <v>0</v>
      </c>
      <c r="NN92" s="420">
        <v>4.8374361829868706E-2</v>
      </c>
      <c r="NO92" s="420">
        <v>0.19696200105545469</v>
      </c>
      <c r="NP92" s="420">
        <v>0.41364568836778992</v>
      </c>
      <c r="NQ92" s="420">
        <v>0.73162352261725205</v>
      </c>
      <c r="NR92" s="420">
        <v>1.2008625407483073</v>
      </c>
      <c r="NS92" s="420">
        <v>1.8967510544676112</v>
      </c>
      <c r="NT92" s="420">
        <v>2.9332743142619613</v>
      </c>
      <c r="NU92" s="420">
        <v>4.4830976679065468</v>
      </c>
      <c r="NV92" s="420">
        <v>6.8082044791857426</v>
      </c>
      <c r="NW92" s="420">
        <v>10.306670483484064</v>
      </c>
      <c r="NX92" s="420">
        <v>15.584119479808628</v>
      </c>
      <c r="NY92" s="420">
        <v>23.498886598248927</v>
      </c>
      <c r="NZ92" s="420">
        <v>35.458533335481007</v>
      </c>
      <c r="OA92" s="420">
        <v>53.624055399175717</v>
      </c>
      <c r="OB92" s="420">
        <v>58.345345402188315</v>
      </c>
      <c r="OC92" s="420">
        <v>58.013184608430471</v>
      </c>
      <c r="OD92" s="420">
        <v>57.551605253691811</v>
      </c>
      <c r="OE92" s="420">
        <v>56.908048135396335</v>
      </c>
      <c r="OF92" s="420">
        <v>56.008086067059061</v>
      </c>
      <c r="OG92" s="420">
        <v>54.746190219283378</v>
      </c>
      <c r="OH92" s="420">
        <v>52.972561533878533</v>
      </c>
      <c r="OI92" s="420">
        <v>50.474340589767486</v>
      </c>
      <c r="OJ92" s="420">
        <v>46.948783715652226</v>
      </c>
      <c r="OK92" s="420">
        <v>41.964954694094303</v>
      </c>
      <c r="OL92" s="420"/>
      <c r="OM92" s="420">
        <v>0</v>
      </c>
      <c r="ON92" s="420">
        <v>0</v>
      </c>
      <c r="OO92" s="420">
        <v>0</v>
      </c>
      <c r="OP92" s="420">
        <v>0</v>
      </c>
      <c r="OQ92" s="420">
        <v>0</v>
      </c>
      <c r="OR92" s="420">
        <v>0</v>
      </c>
      <c r="OS92" s="420">
        <v>2.1620988564798034</v>
      </c>
      <c r="OT92" s="420">
        <v>8.8032441389031533</v>
      </c>
      <c r="OU92" s="420">
        <v>18.487951798789158</v>
      </c>
      <c r="OV92" s="420">
        <v>32.700015499693428</v>
      </c>
      <c r="OW92" s="420">
        <v>53.672718934727314</v>
      </c>
      <c r="OX92" s="420">
        <v>84.775553222061191</v>
      </c>
      <c r="OY92" s="420">
        <v>131.10310504791985</v>
      </c>
      <c r="OZ92" s="420">
        <v>200.37267624031244</v>
      </c>
      <c r="PA92" s="420">
        <v>304.29364982421947</v>
      </c>
      <c r="PB92" s="420">
        <v>460.65807637581599</v>
      </c>
      <c r="PC92" s="420">
        <v>696.53439615474679</v>
      </c>
      <c r="PD92" s="420">
        <v>1050.2860176493707</v>
      </c>
      <c r="PE92" s="420">
        <v>1584.824098490903</v>
      </c>
      <c r="PF92" s="420">
        <v>2396.7346435727031</v>
      </c>
      <c r="PG92" s="420">
        <v>2607.7533594892857</v>
      </c>
      <c r="PH92" s="420">
        <v>2592.9073864327934</v>
      </c>
      <c r="PI92" s="420">
        <v>2572.2770327225985</v>
      </c>
      <c r="PJ92" s="420">
        <v>2543.5131574607453</v>
      </c>
      <c r="PK92" s="420">
        <v>2503.2892271550481</v>
      </c>
      <c r="PL92" s="420">
        <v>2446.8886160406751</v>
      </c>
      <c r="PM92" s="420">
        <v>2367.6160342954036</v>
      </c>
      <c r="PN92" s="420">
        <v>2255.9577003727163</v>
      </c>
      <c r="PO92" s="420">
        <v>2098.3824436119639</v>
      </c>
      <c r="PP92" s="420">
        <v>1875.6295096032741</v>
      </c>
      <c r="PQ92" s="420"/>
      <c r="PR92" s="420">
        <v>14.692869058112674</v>
      </c>
      <c r="PS92" s="420">
        <v>14.692869058112674</v>
      </c>
      <c r="PT92" s="420">
        <v>14.692869058112674</v>
      </c>
      <c r="PU92" s="420">
        <v>14.692869058112674</v>
      </c>
      <c r="PV92" s="420">
        <v>14.692869058112674</v>
      </c>
      <c r="PW92" s="420">
        <v>14.692869058112674</v>
      </c>
      <c r="PX92" s="420">
        <v>16.877967488327993</v>
      </c>
      <c r="PY92" s="420">
        <v>23.589758712843039</v>
      </c>
      <c r="PZ92" s="420">
        <v>33.377488557520898</v>
      </c>
      <c r="QA92" s="420">
        <v>47.740734710625816</v>
      </c>
      <c r="QB92" s="420">
        <v>68.936537675841507</v>
      </c>
      <c r="QC92" s="420">
        <v>100.3702319182747</v>
      </c>
      <c r="QD92" s="420">
        <v>147.19059837238757</v>
      </c>
      <c r="QE92" s="420">
        <v>217.19703254655016</v>
      </c>
      <c r="QF92" s="420">
        <v>322.22347736617189</v>
      </c>
      <c r="QG92" s="420">
        <v>480.25124837924278</v>
      </c>
      <c r="QH92" s="420">
        <v>718.63672947286545</v>
      </c>
      <c r="QI92" s="420">
        <v>1079.0449985956745</v>
      </c>
      <c r="QJ92" s="420">
        <v>1624.9947187466848</v>
      </c>
      <c r="QK92" s="420">
        <v>2453.4013154208487</v>
      </c>
      <c r="QL92" s="420">
        <v>2677.5017222386805</v>
      </c>
      <c r="QM92" s="420">
        <v>2677.5017222386805</v>
      </c>
      <c r="QN92" s="420">
        <v>2677.5017222386805</v>
      </c>
      <c r="QO92" s="420">
        <v>2677.5017222386805</v>
      </c>
      <c r="QP92" s="420">
        <v>2677.5017222386805</v>
      </c>
      <c r="QQ92" s="420">
        <v>2677.5017222386805</v>
      </c>
      <c r="QR92" s="420">
        <v>2677.5017222386805</v>
      </c>
      <c r="QS92" s="420">
        <v>2677.5017222386805</v>
      </c>
      <c r="QT92" s="420">
        <v>2677.5017222386805</v>
      </c>
      <c r="QU92" s="420">
        <v>2677.5017222386805</v>
      </c>
      <c r="QV92" s="424"/>
      <c r="QW92" s="420">
        <v>14.692869058112674</v>
      </c>
      <c r="QX92" s="420">
        <v>14.692869058112674</v>
      </c>
      <c r="QY92" s="420">
        <v>14.692869058112674</v>
      </c>
      <c r="QZ92" s="420">
        <v>14.692869058112674</v>
      </c>
      <c r="RA92" s="420">
        <v>14.692869058112674</v>
      </c>
      <c r="RB92" s="420">
        <v>14.692869058112674</v>
      </c>
      <c r="RC92" s="420">
        <v>14.692869058112674</v>
      </c>
      <c r="RD92" s="420">
        <v>14.692869058112674</v>
      </c>
      <c r="RE92" s="420">
        <v>14.692869058112674</v>
      </c>
      <c r="RF92" s="420">
        <v>14.692869058112674</v>
      </c>
      <c r="RG92" s="420">
        <v>14.692869058112674</v>
      </c>
      <c r="RH92" s="420">
        <v>14.692869058112674</v>
      </c>
      <c r="RI92" s="420">
        <v>14.692869058112674</v>
      </c>
      <c r="RJ92" s="420">
        <v>14.692869058112674</v>
      </c>
      <c r="RK92" s="420">
        <v>14.692869058112674</v>
      </c>
      <c r="RL92" s="420">
        <v>14.692869058112674</v>
      </c>
      <c r="RM92" s="420">
        <v>14.692869058112674</v>
      </c>
      <c r="RN92" s="420">
        <v>17.586443375268967</v>
      </c>
      <c r="RO92" s="420">
        <v>23.311872746698956</v>
      </c>
      <c r="RP92" s="420">
        <v>31.171133106186968</v>
      </c>
      <c r="RQ92" s="420">
        <v>42.008088295304923</v>
      </c>
      <c r="RR92" s="420">
        <v>57.011987087230509</v>
      </c>
      <c r="RS92" s="420">
        <v>77.861798543275356</v>
      </c>
      <c r="RT92" s="420">
        <v>106.93165281622744</v>
      </c>
      <c r="RU92" s="420">
        <v>147.58346977855248</v>
      </c>
      <c r="RV92" s="420">
        <v>204.58404884081392</v>
      </c>
      <c r="RW92" s="420">
        <v>284.69990173605657</v>
      </c>
      <c r="RX92" s="420">
        <v>397.54601394952084</v>
      </c>
      <c r="RY92" s="420">
        <v>556.79749551650741</v>
      </c>
      <c r="RZ92" s="420">
        <v>781.91998932362276</v>
      </c>
      <c r="SA92" s="420"/>
      <c r="SB92" s="420">
        <v>0</v>
      </c>
      <c r="SC92" s="420">
        <v>0</v>
      </c>
      <c r="SD92" s="420">
        <v>0</v>
      </c>
      <c r="SE92" s="420">
        <v>0</v>
      </c>
      <c r="SF92" s="420">
        <v>0</v>
      </c>
      <c r="SG92" s="420">
        <v>0</v>
      </c>
      <c r="SH92" s="420">
        <v>2.1850984302153194</v>
      </c>
      <c r="SI92" s="420">
        <v>8.8968896547303657</v>
      </c>
      <c r="SJ92" s="420">
        <v>18.684619499408225</v>
      </c>
      <c r="SK92" s="420">
        <v>33.047865652513138</v>
      </c>
      <c r="SL92" s="420">
        <v>54.243668617728829</v>
      </c>
      <c r="SM92" s="420">
        <v>85.67736286016202</v>
      </c>
      <c r="SN92" s="420">
        <v>132.49772931427489</v>
      </c>
      <c r="SO92" s="420">
        <v>202.50416348843748</v>
      </c>
      <c r="SP92" s="420">
        <v>307.53060830805924</v>
      </c>
      <c r="SQ92" s="420">
        <v>465.55837932113013</v>
      </c>
      <c r="SR92" s="420">
        <v>703.94386041475275</v>
      </c>
      <c r="SS92" s="420">
        <v>1061.4585552204055</v>
      </c>
      <c r="ST92" s="420">
        <v>1601.6828459999858</v>
      </c>
      <c r="SU92" s="420">
        <v>2422.2301823146618</v>
      </c>
      <c r="SV92" s="420">
        <v>2635.4936339433757</v>
      </c>
      <c r="SW92" s="420">
        <v>2620.4897351514501</v>
      </c>
      <c r="SX92" s="420">
        <v>2599.6399236954053</v>
      </c>
      <c r="SY92" s="420">
        <v>2570.5700694224529</v>
      </c>
      <c r="SZ92" s="420">
        <v>2529.9182524601279</v>
      </c>
      <c r="TA92" s="420">
        <v>2472.9176733978666</v>
      </c>
      <c r="TB92" s="420">
        <v>2392.8018205026237</v>
      </c>
      <c r="TC92" s="420">
        <v>2279.9557082891597</v>
      </c>
      <c r="TD92" s="420">
        <v>2120.7042267221732</v>
      </c>
      <c r="TE92" s="420">
        <v>1895.5817329150577</v>
      </c>
      <c r="TF92" s="420"/>
      <c r="TG92" s="420">
        <v>2.0677318317326265</v>
      </c>
      <c r="TH92" s="420">
        <v>2.0677318317326265</v>
      </c>
      <c r="TI92" s="420">
        <v>2.0677318317326265</v>
      </c>
      <c r="TJ92" s="420">
        <v>2.0677318317326265</v>
      </c>
      <c r="TK92" s="420">
        <v>2.0677318317326265</v>
      </c>
      <c r="TL92" s="420">
        <v>2.0677318317326265</v>
      </c>
      <c r="TM92" s="420">
        <v>2.3752413835944868</v>
      </c>
      <c r="TN92" s="420">
        <v>3.3197937584902948</v>
      </c>
      <c r="TO92" s="420">
        <v>4.6972238900863559</v>
      </c>
      <c r="TP92" s="420">
        <v>6.7185677923780425</v>
      </c>
      <c r="TQ92" s="420">
        <v>9.7014594466196655</v>
      </c>
      <c r="TR92" s="420">
        <v>14.125132584722117</v>
      </c>
      <c r="TS92" s="420">
        <v>20.714176678673315</v>
      </c>
      <c r="TT92" s="420">
        <v>30.566202977654356</v>
      </c>
      <c r="TU92" s="420">
        <v>45.346605788590281</v>
      </c>
      <c r="TV92" s="420">
        <v>67.585900995611865</v>
      </c>
      <c r="TW92" s="420">
        <v>101.13396063805558</v>
      </c>
      <c r="TX92" s="420">
        <v>151.85432352548051</v>
      </c>
      <c r="TY92" s="420">
        <v>228.68598999013554</v>
      </c>
      <c r="TZ92" s="420">
        <v>345.2678966814409</v>
      </c>
      <c r="UA92" s="420">
        <v>376.8056135731332</v>
      </c>
      <c r="UB92" s="420">
        <v>376.8056135731332</v>
      </c>
      <c r="UC92" s="420">
        <v>376.8056135731332</v>
      </c>
      <c r="UD92" s="420">
        <v>376.8056135731332</v>
      </c>
      <c r="UE92" s="420">
        <v>376.8056135731332</v>
      </c>
      <c r="UF92" s="420">
        <v>376.8056135731332</v>
      </c>
      <c r="UG92" s="420">
        <v>376.8056135731332</v>
      </c>
      <c r="UH92" s="420">
        <v>376.8056135731332</v>
      </c>
      <c r="UI92" s="420">
        <v>376.8056135731332</v>
      </c>
      <c r="UJ92" s="420">
        <v>376.8056135731332</v>
      </c>
      <c r="UK92" s="420"/>
      <c r="UL92" s="420">
        <v>2.0677318317326265</v>
      </c>
      <c r="UM92" s="420">
        <v>2.0677318317326265</v>
      </c>
      <c r="UN92" s="420">
        <v>2.0677318317326265</v>
      </c>
      <c r="UO92" s="420">
        <v>2.0677318317326265</v>
      </c>
      <c r="UP92" s="420">
        <v>2.0677318317326265</v>
      </c>
      <c r="UQ92" s="420">
        <v>2.0677318317326265</v>
      </c>
      <c r="UR92" s="420">
        <v>2.0677318317326265</v>
      </c>
      <c r="US92" s="420">
        <v>2.0677318317326265</v>
      </c>
      <c r="UT92" s="420">
        <v>2.0677318317326265</v>
      </c>
      <c r="UU92" s="420">
        <v>2.0677318317326265</v>
      </c>
      <c r="UV92" s="420">
        <v>2.0677318317326265</v>
      </c>
      <c r="UW92" s="420">
        <v>2.0677318317326265</v>
      </c>
      <c r="UX92" s="420">
        <v>2.0677318317326265</v>
      </c>
      <c r="UY92" s="420">
        <v>2.0677318317326265</v>
      </c>
      <c r="UZ92" s="420">
        <v>2.0677318317326265</v>
      </c>
      <c r="VA92" s="420">
        <v>2.0677318317326265</v>
      </c>
      <c r="VB92" s="420">
        <v>2.0677318317326265</v>
      </c>
      <c r="VC92" s="420">
        <v>2.4749454058415221</v>
      </c>
      <c r="VD92" s="420">
        <v>3.2806867838405323</v>
      </c>
      <c r="VE92" s="420">
        <v>4.3867228313213236</v>
      </c>
      <c r="VF92" s="420">
        <v>5.9118107576461503</v>
      </c>
      <c r="VG92" s="420">
        <v>8.0233138963084603</v>
      </c>
      <c r="VH92" s="420">
        <v>10.957514062577776</v>
      </c>
      <c r="VI92" s="420">
        <v>15.048523298845536</v>
      </c>
      <c r="VJ92" s="420">
        <v>20.769465588490164</v>
      </c>
      <c r="VK92" s="420">
        <v>28.79117403005235</v>
      </c>
      <c r="VL92" s="420">
        <v>40.065901831865403</v>
      </c>
      <c r="VM92" s="420">
        <v>55.946768760453153</v>
      </c>
      <c r="VN92" s="420">
        <v>78.358277117619295</v>
      </c>
      <c r="VO92" s="420">
        <v>110.03983261524904</v>
      </c>
      <c r="VP92" s="420"/>
      <c r="VQ92" s="420">
        <v>0</v>
      </c>
      <c r="VR92" s="420">
        <v>0</v>
      </c>
      <c r="VS92" s="420">
        <v>0</v>
      </c>
      <c r="VT92" s="420">
        <v>0</v>
      </c>
      <c r="VU92" s="420">
        <v>0</v>
      </c>
      <c r="VV92" s="420">
        <v>0</v>
      </c>
      <c r="VW92" s="420">
        <v>0.30750955186186024</v>
      </c>
      <c r="VX92" s="420">
        <v>1.2520619267576683</v>
      </c>
      <c r="VY92" s="420">
        <v>2.6294920583537293</v>
      </c>
      <c r="VZ92" s="420">
        <v>4.6508359606454164</v>
      </c>
      <c r="WA92" s="420">
        <v>7.6337276148870394</v>
      </c>
      <c r="WB92" s="420">
        <v>12.057400752989491</v>
      </c>
      <c r="WC92" s="420">
        <v>18.646444846940689</v>
      </c>
      <c r="WD92" s="420">
        <v>28.49847114592173</v>
      </c>
      <c r="WE92" s="420">
        <v>43.278873956857652</v>
      </c>
      <c r="WF92" s="420">
        <v>65.518169163879236</v>
      </c>
      <c r="WG92" s="420">
        <v>99.066228806322954</v>
      </c>
      <c r="WH92" s="420">
        <v>149.379378119639</v>
      </c>
      <c r="WI92" s="420">
        <v>225.405303206295</v>
      </c>
      <c r="WJ92" s="420">
        <v>340.88117385011958</v>
      </c>
      <c r="WK92" s="420">
        <v>370.89380281548705</v>
      </c>
      <c r="WL92" s="420">
        <v>368.78229967682472</v>
      </c>
      <c r="WM92" s="420">
        <v>365.84809951055541</v>
      </c>
      <c r="WN92" s="420">
        <v>361.75709027428769</v>
      </c>
      <c r="WO92" s="420">
        <v>356.03614798464304</v>
      </c>
      <c r="WP92" s="420">
        <v>348.01443954308087</v>
      </c>
      <c r="WQ92" s="420">
        <v>336.7397117412678</v>
      </c>
      <c r="WR92" s="420">
        <v>320.85884481268005</v>
      </c>
      <c r="WS92" s="420">
        <v>298.44733645551389</v>
      </c>
      <c r="WT92" s="420">
        <v>266.76578095788415</v>
      </c>
      <c r="WU92" s="420"/>
      <c r="WV92" s="420">
        <v>1.6828962621312358</v>
      </c>
      <c r="WW92" s="420">
        <v>1.6828962621312358</v>
      </c>
      <c r="WX92" s="420">
        <v>1.6828962621312358</v>
      </c>
      <c r="WY92" s="420">
        <v>1.6828962621312358</v>
      </c>
      <c r="WZ92" s="420">
        <v>1.6828962621312358</v>
      </c>
      <c r="XA92" s="420">
        <v>1.6828962621312358</v>
      </c>
      <c r="XB92" s="420">
        <v>1.9331737243514395</v>
      </c>
      <c r="XC92" s="420">
        <v>2.7019308894270329</v>
      </c>
      <c r="XD92" s="420">
        <v>3.8230008387480492</v>
      </c>
      <c r="XE92" s="420">
        <v>5.4681426532927464</v>
      </c>
      <c r="XF92" s="420">
        <v>7.8958739181634598</v>
      </c>
      <c r="XG92" s="420">
        <v>11.496235858118162</v>
      </c>
      <c r="XH92" s="420">
        <v>16.85896109480263</v>
      </c>
      <c r="XI92" s="420">
        <v>24.87737914037719</v>
      </c>
      <c r="XJ92" s="420">
        <v>36.906929714387239</v>
      </c>
      <c r="XK92" s="420">
        <v>55.007162153604867</v>
      </c>
      <c r="XL92" s="420">
        <v>82.311430196292093</v>
      </c>
      <c r="XM92" s="420">
        <v>123.59198109135832</v>
      </c>
      <c r="XN92" s="420">
        <v>186.12413459519877</v>
      </c>
      <c r="XO92" s="420">
        <v>281.00841890712098</v>
      </c>
      <c r="XP92" s="420">
        <v>306.6764988092952</v>
      </c>
      <c r="XQ92" s="420">
        <v>306.6764988092952</v>
      </c>
      <c r="XR92" s="420">
        <v>306.6764988092952</v>
      </c>
      <c r="XS92" s="420">
        <v>306.6764988092952</v>
      </c>
      <c r="XT92" s="420">
        <v>306.6764988092952</v>
      </c>
      <c r="XU92" s="420">
        <v>306.6764988092952</v>
      </c>
      <c r="XV92" s="420">
        <v>306.6764988092952</v>
      </c>
      <c r="XW92" s="420">
        <v>306.6764988092952</v>
      </c>
      <c r="XX92" s="420">
        <v>306.6764988092952</v>
      </c>
      <c r="XY92" s="420">
        <v>306.6764988092952</v>
      </c>
      <c r="XZ92" s="420"/>
      <c r="YA92" s="420">
        <v>1.6828962621312358</v>
      </c>
      <c r="YB92" s="420">
        <v>1.6828962621312358</v>
      </c>
      <c r="YC92" s="420">
        <v>1.6828962621312358</v>
      </c>
      <c r="YD92" s="420">
        <v>1.6828962621312358</v>
      </c>
      <c r="YE92" s="420">
        <v>1.6828962621312358</v>
      </c>
      <c r="YF92" s="420">
        <v>1.6828962621312358</v>
      </c>
      <c r="YG92" s="420">
        <v>1.6828962621312358</v>
      </c>
      <c r="YH92" s="420">
        <v>1.6828962621312358</v>
      </c>
      <c r="YI92" s="420">
        <v>1.6828962621312358</v>
      </c>
      <c r="YJ92" s="420">
        <v>1.6828962621312358</v>
      </c>
      <c r="YK92" s="420">
        <v>1.6828962621312358</v>
      </c>
      <c r="YL92" s="420">
        <v>1.6828962621312358</v>
      </c>
      <c r="YM92" s="420">
        <v>1.6828962621312358</v>
      </c>
      <c r="YN92" s="420">
        <v>1.6828962621312358</v>
      </c>
      <c r="YO92" s="420">
        <v>1.6828962621312358</v>
      </c>
      <c r="YP92" s="420">
        <v>1.6828962621312358</v>
      </c>
      <c r="YQ92" s="420">
        <v>1.6828962621312358</v>
      </c>
      <c r="YR92" s="420">
        <v>2.0143213489050487</v>
      </c>
      <c r="YS92" s="420">
        <v>2.6701023029288504</v>
      </c>
      <c r="YT92" s="420">
        <v>3.5702886334396804</v>
      </c>
      <c r="YU92" s="420">
        <v>4.8115350713217682</v>
      </c>
      <c r="YV92" s="420">
        <v>6.5300561507963826</v>
      </c>
      <c r="YW92" s="420">
        <v>8.9181581359661877</v>
      </c>
      <c r="YX92" s="420">
        <v>12.247769861433701</v>
      </c>
      <c r="YY92" s="420">
        <v>16.903959918267145</v>
      </c>
      <c r="YZ92" s="420">
        <v>23.432709413263161</v>
      </c>
      <c r="ZA92" s="420">
        <v>32.609043105586863</v>
      </c>
      <c r="ZB92" s="420">
        <v>45.534245099082</v>
      </c>
      <c r="ZC92" s="420">
        <v>63.774639266344039</v>
      </c>
      <c r="ZD92" s="420">
        <v>89.559787275981421</v>
      </c>
      <c r="ZE92" s="420"/>
      <c r="ZF92" s="420">
        <v>0</v>
      </c>
      <c r="ZG92" s="420">
        <v>0</v>
      </c>
      <c r="ZH92" s="420">
        <v>0</v>
      </c>
      <c r="ZI92" s="420">
        <v>0</v>
      </c>
      <c r="ZJ92" s="420">
        <v>0</v>
      </c>
      <c r="ZK92" s="420">
        <v>0</v>
      </c>
      <c r="ZL92" s="420">
        <v>0.25027746222020375</v>
      </c>
      <c r="ZM92" s="420">
        <v>1.0190346272957971</v>
      </c>
      <c r="ZN92" s="420">
        <v>2.1401045766168134</v>
      </c>
      <c r="ZO92" s="420">
        <v>3.7852463911615106</v>
      </c>
      <c r="ZP92" s="420">
        <v>6.2129776560322245</v>
      </c>
      <c r="ZQ92" s="420">
        <v>9.8133395959869265</v>
      </c>
      <c r="ZR92" s="420">
        <v>15.176064832671395</v>
      </c>
      <c r="ZS92" s="420">
        <v>23.194482878245953</v>
      </c>
      <c r="ZT92" s="420">
        <v>35.224033452256002</v>
      </c>
      <c r="ZU92" s="420">
        <v>53.32426589147363</v>
      </c>
      <c r="ZV92" s="420">
        <v>80.628533934160856</v>
      </c>
      <c r="ZW92" s="420">
        <v>121.57765974245328</v>
      </c>
      <c r="ZX92" s="420">
        <v>183.45403229226991</v>
      </c>
      <c r="ZY92" s="420">
        <v>277.43813027368128</v>
      </c>
      <c r="ZZ92" s="420">
        <v>301.86496373797343</v>
      </c>
      <c r="AAA92" s="420">
        <v>300.14644265849881</v>
      </c>
      <c r="AAB92" s="420">
        <v>297.75834067332903</v>
      </c>
      <c r="AAC92" s="420">
        <v>294.42872894786149</v>
      </c>
      <c r="AAD92" s="420">
        <v>289.77253889102803</v>
      </c>
      <c r="AAE92" s="420">
        <v>283.24378939603201</v>
      </c>
      <c r="AAF92" s="420">
        <v>274.06745570370833</v>
      </c>
      <c r="AAG92" s="420">
        <v>261.1422537102132</v>
      </c>
      <c r="AAH92" s="420">
        <v>242.90185954295117</v>
      </c>
      <c r="AAI92" s="420">
        <v>217.11671153331378</v>
      </c>
      <c r="AAJ92" s="420"/>
      <c r="AAK92" s="420">
        <v>0</v>
      </c>
      <c r="AAL92" s="420">
        <v>0</v>
      </c>
      <c r="AAM92" s="420">
        <v>0</v>
      </c>
      <c r="AAN92" s="420">
        <v>0</v>
      </c>
      <c r="AAO92" s="420">
        <v>0</v>
      </c>
      <c r="AAP92" s="420">
        <v>0</v>
      </c>
      <c r="AAQ92" s="420">
        <v>4.9049843007771869</v>
      </c>
      <c r="AAR92" s="420">
        <v>19.971230347686983</v>
      </c>
      <c r="AAS92" s="420">
        <v>41.942167933167923</v>
      </c>
      <c r="AAT92" s="420">
        <v>74.183963504013491</v>
      </c>
      <c r="AAU92" s="420">
        <v>121.7630928233754</v>
      </c>
      <c r="AAV92" s="420">
        <v>192.32365643119965</v>
      </c>
      <c r="AAW92" s="420">
        <v>297.42334404180679</v>
      </c>
      <c r="AAX92" s="420">
        <v>454.56979375291758</v>
      </c>
      <c r="AAY92" s="420">
        <v>690.32716554139233</v>
      </c>
      <c r="AAZ92" s="420">
        <v>1045.058890752299</v>
      </c>
      <c r="ABA92" s="420">
        <v>1580.1730193099834</v>
      </c>
      <c r="ABB92" s="420">
        <v>2382.7016107318686</v>
      </c>
      <c r="ABC92" s="420">
        <v>3595.3662799894537</v>
      </c>
      <c r="ABD92" s="420">
        <v>5437.2841300111659</v>
      </c>
      <c r="ABE92" s="420">
        <v>5916.005759986122</v>
      </c>
      <c r="ABF92" s="420">
        <v>5882.3258639195665</v>
      </c>
      <c r="ABG92" s="420">
        <v>5835.5233966018877</v>
      </c>
      <c r="ABH92" s="420">
        <v>5770.269046105348</v>
      </c>
      <c r="ABI92" s="420">
        <v>5679.0161664908474</v>
      </c>
      <c r="ABJ92" s="420">
        <v>5551.0645183776542</v>
      </c>
      <c r="ABK92" s="420">
        <v>5371.225022243003</v>
      </c>
      <c r="ABL92" s="420">
        <v>5117.9145071847688</v>
      </c>
      <c r="ABM92" s="420">
        <v>4760.435866332602</v>
      </c>
      <c r="ABN92" s="420">
        <v>4255.0937350095301</v>
      </c>
      <c r="ABQ92" s="344"/>
      <c r="ABR92" s="344"/>
      <c r="ABS92" s="344"/>
      <c r="ABT92" s="344"/>
      <c r="ABU92" s="344"/>
      <c r="ABV92" s="344"/>
      <c r="ABW92" s="344"/>
      <c r="ABX92" s="344"/>
      <c r="ABY92" s="344"/>
      <c r="ABZ92" s="344"/>
      <c r="ACA92" s="344"/>
    </row>
    <row r="93" spans="4:755" hidden="1" outlineLevel="1" x14ac:dyDescent="0.25">
      <c r="D93" s="431" t="b">
        <v>0</v>
      </c>
      <c r="E93" s="416"/>
      <c r="F93" s="417">
        <v>523</v>
      </c>
      <c r="G93" s="417">
        <v>22013372</v>
      </c>
      <c r="H93" s="417" t="s">
        <v>1756</v>
      </c>
      <c r="I93" s="417" t="s">
        <v>1808</v>
      </c>
      <c r="J93" s="417">
        <v>11</v>
      </c>
      <c r="K93" s="417" t="s">
        <v>1809</v>
      </c>
      <c r="L93" s="417" t="s">
        <v>330</v>
      </c>
      <c r="M93" s="417" t="s">
        <v>318</v>
      </c>
      <c r="N93" s="417" t="s">
        <v>319</v>
      </c>
      <c r="O93" s="417" t="s">
        <v>325</v>
      </c>
      <c r="P93" s="417" t="s">
        <v>326</v>
      </c>
      <c r="Q93" s="417" t="s">
        <v>327</v>
      </c>
      <c r="R93" s="417" t="s">
        <v>296</v>
      </c>
      <c r="S93" s="418"/>
      <c r="T93" s="417">
        <v>0.57433674535164059</v>
      </c>
      <c r="U93" s="417">
        <v>1</v>
      </c>
      <c r="V93" s="418"/>
      <c r="W93" s="419">
        <v>1.565699181167324</v>
      </c>
      <c r="X93" s="417">
        <v>5.1679359468684138E-3</v>
      </c>
      <c r="Y93" s="417">
        <v>4.0659390574111693E-6</v>
      </c>
      <c r="Z93" s="417">
        <v>5.1638700078110028E-3</v>
      </c>
      <c r="AA93" s="420">
        <v>14.212941987128927</v>
      </c>
      <c r="AB93" s="420">
        <v>0.32527512459289354</v>
      </c>
      <c r="AC93" s="420">
        <v>14.538217111721821</v>
      </c>
      <c r="AD93" s="420">
        <v>14.692869058112674</v>
      </c>
      <c r="AE93" s="420">
        <v>2.0677318317326265</v>
      </c>
      <c r="AF93" s="420">
        <v>3.4252647708988815</v>
      </c>
      <c r="AG93" s="418"/>
      <c r="AH93" s="419">
        <v>6.522006459247593</v>
      </c>
      <c r="AI93" s="417">
        <v>1.6791891227311024E-2</v>
      </c>
      <c r="AJ93" s="417">
        <v>1.321123309012682E-5</v>
      </c>
      <c r="AK93" s="417">
        <v>1.6778679994220898E-2</v>
      </c>
      <c r="AL93" s="420">
        <v>46.181333964205102</v>
      </c>
      <c r="AM93" s="420">
        <v>1.0568986472101456</v>
      </c>
      <c r="AN93" s="420">
        <v>47.238232611415249</v>
      </c>
      <c r="AO93" s="420">
        <v>47.740734710625816</v>
      </c>
      <c r="AP93" s="420">
        <v>6.7185677923780425</v>
      </c>
      <c r="AQ93" s="420">
        <v>11.129525220320794</v>
      </c>
      <c r="AR93" s="418"/>
      <c r="AS93" s="417">
        <v>5.1679359468684138E-3</v>
      </c>
      <c r="AT93" s="421">
        <v>4.0659390574111693E-6</v>
      </c>
      <c r="AU93" s="417">
        <v>5.1638700078110028E-3</v>
      </c>
      <c r="AV93" s="420">
        <v>14.212941987128927</v>
      </c>
      <c r="AW93" s="420">
        <v>0.32527512459289354</v>
      </c>
      <c r="AX93" s="420">
        <v>14.538217111721821</v>
      </c>
      <c r="AY93" s="420">
        <v>14.692869058112674</v>
      </c>
      <c r="AZ93" s="420">
        <v>2.0677318317326265</v>
      </c>
      <c r="BA93" s="420">
        <v>3.4252647708988815</v>
      </c>
      <c r="BB93" s="418"/>
      <c r="BC93" s="420">
        <v>34.724082772466005</v>
      </c>
      <c r="BD93" s="420">
        <v>112.82706033473988</v>
      </c>
      <c r="BE93" s="420">
        <v>34.724082772466005</v>
      </c>
      <c r="BF93" s="420">
        <v>78.102977562273878</v>
      </c>
      <c r="BG93" s="420"/>
      <c r="BH93" s="422">
        <v>0.14268495823916286</v>
      </c>
      <c r="BI93" s="420"/>
      <c r="BJ93" s="423">
        <v>1.8058248059055444</v>
      </c>
      <c r="BK93" s="423">
        <v>2.0827776298589624</v>
      </c>
      <c r="BL93" s="423">
        <v>2.402205707472056</v>
      </c>
      <c r="BM93" s="423">
        <v>2.7706233148865165</v>
      </c>
      <c r="BN93" s="423">
        <v>3.1955437992322926</v>
      </c>
      <c r="BO93" s="423">
        <v>3.68563280253426</v>
      </c>
      <c r="BP93" s="423">
        <v>4.2508849850156905</v>
      </c>
      <c r="BQ93" s="423">
        <v>4.902827851816058</v>
      </c>
      <c r="BR93" s="423">
        <v>5.6547568398759056</v>
      </c>
      <c r="BS93" s="423">
        <v>6.522006459247593</v>
      </c>
      <c r="BT93" s="423">
        <v>7.5222630183689407</v>
      </c>
      <c r="BU93" s="423">
        <v>8.6759253108818335</v>
      </c>
      <c r="BV93" s="423">
        <v>10.00652061968464</v>
      </c>
      <c r="BW93" s="423">
        <v>11.541184522022641</v>
      </c>
      <c r="BX93" s="423">
        <v>13.311214280551077</v>
      </c>
      <c r="BY93" s="423">
        <v>15.352707105985502</v>
      </c>
      <c r="BZ93" s="423">
        <v>17.707296307788056</v>
      </c>
      <c r="CA93" s="423">
        <v>20.423000345623912</v>
      </c>
      <c r="CB93" s="423">
        <v>23.555202096770984</v>
      </c>
      <c r="CC93" s="423">
        <v>27.167778310233082</v>
      </c>
      <c r="CD93" s="423">
        <v>28</v>
      </c>
      <c r="CE93" s="423">
        <v>28</v>
      </c>
      <c r="CF93" s="423">
        <v>28</v>
      </c>
      <c r="CG93" s="423">
        <v>28</v>
      </c>
      <c r="CH93" s="423">
        <v>28</v>
      </c>
      <c r="CI93" s="423">
        <v>28</v>
      </c>
      <c r="CJ93" s="423">
        <v>28</v>
      </c>
      <c r="CK93" s="423">
        <v>28</v>
      </c>
      <c r="CL93" s="423">
        <v>28</v>
      </c>
      <c r="CM93" s="423">
        <v>28</v>
      </c>
      <c r="CN93" s="420"/>
      <c r="CO93" s="417">
        <v>5.1679359468684138E-3</v>
      </c>
      <c r="CP93" s="417">
        <v>5.1679359468684138E-3</v>
      </c>
      <c r="CQ93" s="417">
        <v>5.1679359468684138E-3</v>
      </c>
      <c r="CR93" s="417">
        <v>5.1679359468684138E-3</v>
      </c>
      <c r="CS93" s="417">
        <v>5.1679359468684138E-3</v>
      </c>
      <c r="CT93" s="417">
        <v>5.1679359468684138E-3</v>
      </c>
      <c r="CU93" s="417">
        <v>5.9365025678797386E-3</v>
      </c>
      <c r="CV93" s="417">
        <v>8.2972468854026205E-3</v>
      </c>
      <c r="CW93" s="417">
        <v>1.173989383900209E-2</v>
      </c>
      <c r="CX93" s="417">
        <v>1.6791891227311024E-2</v>
      </c>
      <c r="CY93" s="417">
        <v>2.424710992104848E-2</v>
      </c>
      <c r="CZ93" s="417">
        <v>3.5303311250811632E-2</v>
      </c>
      <c r="DA93" s="417">
        <v>5.1771480529851178E-2</v>
      </c>
      <c r="DB93" s="417">
        <v>7.639490610111295E-2</v>
      </c>
      <c r="DC93" s="417">
        <v>0.1133359512712817</v>
      </c>
      <c r="DD93" s="417">
        <v>0.16891920020597567</v>
      </c>
      <c r="DE93" s="417">
        <v>0.25276673822476892</v>
      </c>
      <c r="DF93" s="417">
        <v>0.37953346037968894</v>
      </c>
      <c r="DG93" s="417">
        <v>0.57156084269637142</v>
      </c>
      <c r="DH93" s="417">
        <v>0.86293703427901503</v>
      </c>
      <c r="DI93" s="417">
        <v>0.94176007037367371</v>
      </c>
      <c r="DJ93" s="417">
        <v>0.94176007037367371</v>
      </c>
      <c r="DK93" s="417">
        <v>0.94176007037367371</v>
      </c>
      <c r="DL93" s="417">
        <v>0.94176007037367371</v>
      </c>
      <c r="DM93" s="417">
        <v>0.94176007037367371</v>
      </c>
      <c r="DN93" s="417">
        <v>0.94176007037367371</v>
      </c>
      <c r="DO93" s="417">
        <v>0.94176007037367371</v>
      </c>
      <c r="DP93" s="417">
        <v>0.94176007037367371</v>
      </c>
      <c r="DQ93" s="417">
        <v>0.94176007037367371</v>
      </c>
      <c r="DR93" s="417">
        <v>0.94176007037367371</v>
      </c>
      <c r="DS93" s="424"/>
      <c r="DT93" s="425">
        <v>4.0659390574111693E-6</v>
      </c>
      <c r="DU93" s="425">
        <v>4.0659390574111693E-6</v>
      </c>
      <c r="DV93" s="425">
        <v>4.0659390574111693E-6</v>
      </c>
      <c r="DW93" s="425">
        <v>4.0659390574111693E-6</v>
      </c>
      <c r="DX93" s="425">
        <v>4.0659390574111693E-6</v>
      </c>
      <c r="DY93" s="425">
        <v>4.0659390574111693E-6</v>
      </c>
      <c r="DZ93" s="425">
        <v>4.6706185802845284E-6</v>
      </c>
      <c r="EA93" s="425">
        <v>6.5279640706043533E-6</v>
      </c>
      <c r="EB93" s="425">
        <v>9.2365101620085438E-6</v>
      </c>
      <c r="EC93" s="425">
        <v>1.321123309012682E-5</v>
      </c>
      <c r="ED93" s="425">
        <v>1.9076720816765012E-5</v>
      </c>
      <c r="EE93" s="425">
        <v>2.7775327238256309E-5</v>
      </c>
      <c r="EF93" s="425">
        <v>4.0731867985685687E-5</v>
      </c>
      <c r="EG93" s="425">
        <v>6.0104659906243012E-5</v>
      </c>
      <c r="EH93" s="425">
        <v>8.9168495047232954E-5</v>
      </c>
      <c r="EI93" s="425">
        <v>1.3289932010096197E-4</v>
      </c>
      <c r="EJ93" s="425">
        <v>1.9886743255501902E-4</v>
      </c>
      <c r="EK93" s="425">
        <v>2.9860275669385804E-4</v>
      </c>
      <c r="EL93" s="425">
        <v>4.4968273173243145E-4</v>
      </c>
      <c r="EM93" s="425">
        <v>6.7892664070028292E-4</v>
      </c>
      <c r="EN93" s="425">
        <v>7.4094166263088729E-4</v>
      </c>
      <c r="EO93" s="425">
        <v>7.4094166263088729E-4</v>
      </c>
      <c r="EP93" s="425">
        <v>7.4094166263088729E-4</v>
      </c>
      <c r="EQ93" s="425">
        <v>7.4094166263088729E-4</v>
      </c>
      <c r="ER93" s="425">
        <v>7.4094166263088729E-4</v>
      </c>
      <c r="ES93" s="425">
        <v>7.4094166263088729E-4</v>
      </c>
      <c r="ET93" s="425">
        <v>7.4094166263088729E-4</v>
      </c>
      <c r="EU93" s="425">
        <v>7.4094166263088729E-4</v>
      </c>
      <c r="EV93" s="425">
        <v>7.4094166263088729E-4</v>
      </c>
      <c r="EW93" s="425">
        <v>7.4094166263088729E-4</v>
      </c>
      <c r="EX93" s="420"/>
      <c r="EY93" s="420">
        <v>34.724082772466005</v>
      </c>
      <c r="EZ93" s="420">
        <v>34.724082772466005</v>
      </c>
      <c r="FA93" s="420">
        <v>34.724082772466005</v>
      </c>
      <c r="FB93" s="420">
        <v>34.724082772466005</v>
      </c>
      <c r="FC93" s="420">
        <v>34.724082772466005</v>
      </c>
      <c r="FD93" s="420">
        <v>34.724082772466005</v>
      </c>
      <c r="FE93" s="420">
        <v>39.888189146563697</v>
      </c>
      <c r="FF93" s="420">
        <v>55.750359639595267</v>
      </c>
      <c r="FG93" s="420">
        <v>78.881984915563422</v>
      </c>
      <c r="FH93" s="420">
        <v>112.82706033473991</v>
      </c>
      <c r="FI93" s="420">
        <v>162.91971505602083</v>
      </c>
      <c r="FJ93" s="420">
        <v>237.20787459801051</v>
      </c>
      <c r="FK93" s="420">
        <v>347.85980198942235</v>
      </c>
      <c r="FL93" s="420">
        <v>513.30803441116223</v>
      </c>
      <c r="FM93" s="420">
        <v>761.52007174642404</v>
      </c>
      <c r="FN93" s="420">
        <v>1134.99167755076</v>
      </c>
      <c r="FO93" s="420">
        <v>1698.3749857739103</v>
      </c>
      <c r="FP93" s="420">
        <v>2550.1382812476118</v>
      </c>
      <c r="FQ93" s="420">
        <v>3840.3970589681471</v>
      </c>
      <c r="FR93" s="420">
        <v>5798.1943495039632</v>
      </c>
      <c r="FS93" s="420">
        <v>6327.817328168504</v>
      </c>
      <c r="FT93" s="420">
        <v>6327.817328168504</v>
      </c>
      <c r="FU93" s="420">
        <v>6327.817328168504</v>
      </c>
      <c r="FV93" s="420">
        <v>6327.817328168504</v>
      </c>
      <c r="FW93" s="420">
        <v>6327.817328168504</v>
      </c>
      <c r="FX93" s="420">
        <v>6327.817328168504</v>
      </c>
      <c r="FY93" s="420">
        <v>6327.817328168504</v>
      </c>
      <c r="FZ93" s="420">
        <v>6327.817328168504</v>
      </c>
      <c r="GA93" s="420">
        <v>6327.817328168504</v>
      </c>
      <c r="GB93" s="420">
        <v>6327.817328168504</v>
      </c>
      <c r="GC93" s="420"/>
      <c r="GD93" s="420">
        <v>34.724082772466005</v>
      </c>
      <c r="GE93" s="420">
        <v>34.724082772466005</v>
      </c>
      <c r="GF93" s="420">
        <v>34.724082772466005</v>
      </c>
      <c r="GG93" s="420">
        <v>34.724082772466005</v>
      </c>
      <c r="GH93" s="420">
        <v>34.724082772466005</v>
      </c>
      <c r="GI93" s="420">
        <v>34.724082772466005</v>
      </c>
      <c r="GJ93" s="420">
        <v>34.724082772466005</v>
      </c>
      <c r="GK93" s="420">
        <v>34.724082772466005</v>
      </c>
      <c r="GL93" s="420">
        <v>34.724082772466005</v>
      </c>
      <c r="GM93" s="420">
        <v>34.724082772466005</v>
      </c>
      <c r="GN93" s="420">
        <v>34.724082772466005</v>
      </c>
      <c r="GO93" s="420">
        <v>34.724082772466005</v>
      </c>
      <c r="GP93" s="420">
        <v>34.724082772466005</v>
      </c>
      <c r="GQ93" s="420">
        <v>34.724082772466005</v>
      </c>
      <c r="GR93" s="420">
        <v>34.724082772466005</v>
      </c>
      <c r="GS93" s="420">
        <v>34.724082772466005</v>
      </c>
      <c r="GT93" s="420">
        <v>34.724082772466005</v>
      </c>
      <c r="GU93" s="420">
        <v>41.56255071904711</v>
      </c>
      <c r="GV93" s="420">
        <v>55.09362369159701</v>
      </c>
      <c r="GW93" s="420">
        <v>73.66764120811041</v>
      </c>
      <c r="GX93" s="420">
        <v>99.278931113444514</v>
      </c>
      <c r="GY93" s="420">
        <v>134.73807945948238</v>
      </c>
      <c r="GZ93" s="420">
        <v>184.01304243141868</v>
      </c>
      <c r="HA93" s="420">
        <v>252.71467054537504</v>
      </c>
      <c r="HB93" s="420">
        <v>348.78828635640673</v>
      </c>
      <c r="HC93" s="420">
        <v>483.49940490024153</v>
      </c>
      <c r="HD93" s="420">
        <v>672.8395192317621</v>
      </c>
      <c r="HE93" s="420">
        <v>939.53200288169501</v>
      </c>
      <c r="HF93" s="420">
        <v>1315.8956392619275</v>
      </c>
      <c r="HG93" s="420">
        <v>1847.9341456954949</v>
      </c>
      <c r="HH93" s="420"/>
      <c r="HI93" s="420">
        <v>14.212941987128927</v>
      </c>
      <c r="HJ93" s="420">
        <v>14.212941987128927</v>
      </c>
      <c r="HK93" s="420">
        <v>14.212941987128927</v>
      </c>
      <c r="HL93" s="420">
        <v>14.212941987128927</v>
      </c>
      <c r="HM93" s="420">
        <v>14.212941987128927</v>
      </c>
      <c r="HN93" s="420">
        <v>14.212941987128927</v>
      </c>
      <c r="HO93" s="420">
        <v>16.326666481778862</v>
      </c>
      <c r="HP93" s="420">
        <v>22.819224124976625</v>
      </c>
      <c r="HQ93" s="420">
        <v>32.287248097550297</v>
      </c>
      <c r="HR93" s="420">
        <v>46.181333964205102</v>
      </c>
      <c r="HS93" s="420">
        <v>66.684798381107939</v>
      </c>
      <c r="HT93" s="420">
        <v>97.091744154722505</v>
      </c>
      <c r="HU93" s="420">
        <v>142.38277272078682</v>
      </c>
      <c r="HV93" s="420">
        <v>210.10252055953481</v>
      </c>
      <c r="HW93" s="420">
        <v>311.69838733216267</v>
      </c>
      <c r="HX93" s="420">
        <v>464.56434787946085</v>
      </c>
      <c r="HY93" s="420">
        <v>695.16321866206715</v>
      </c>
      <c r="HZ93" s="420">
        <v>1043.7991318022353</v>
      </c>
      <c r="IA93" s="420">
        <v>1571.9159801662479</v>
      </c>
      <c r="IB93" s="420">
        <v>2373.263549093484</v>
      </c>
      <c r="IC93" s="420">
        <v>2590.0439524848261</v>
      </c>
      <c r="ID93" s="420">
        <v>2590.0439524848261</v>
      </c>
      <c r="IE93" s="420">
        <v>2590.0439524848261</v>
      </c>
      <c r="IF93" s="420">
        <v>2590.0439524848261</v>
      </c>
      <c r="IG93" s="420">
        <v>2590.0439524848261</v>
      </c>
      <c r="IH93" s="420">
        <v>2590.0439524848261</v>
      </c>
      <c r="II93" s="420">
        <v>2590.0439524848261</v>
      </c>
      <c r="IJ93" s="420">
        <v>2590.0439524848261</v>
      </c>
      <c r="IK93" s="420">
        <v>2590.0439524848261</v>
      </c>
      <c r="IL93" s="420">
        <v>2590.0439524848261</v>
      </c>
      <c r="IM93" s="420"/>
      <c r="IN93" s="420">
        <v>14.212941987128927</v>
      </c>
      <c r="IO93" s="420">
        <v>14.212941987128927</v>
      </c>
      <c r="IP93" s="420">
        <v>14.212941987128927</v>
      </c>
      <c r="IQ93" s="420">
        <v>14.212941987128927</v>
      </c>
      <c r="IR93" s="420">
        <v>14.212941987128927</v>
      </c>
      <c r="IS93" s="420">
        <v>14.212941987128927</v>
      </c>
      <c r="IT93" s="420">
        <v>14.212941987128927</v>
      </c>
      <c r="IU93" s="420">
        <v>14.212941987128927</v>
      </c>
      <c r="IV93" s="420">
        <v>14.212941987128927</v>
      </c>
      <c r="IW93" s="420">
        <v>14.212941987128927</v>
      </c>
      <c r="IX93" s="420">
        <v>14.212941987128927</v>
      </c>
      <c r="IY93" s="420">
        <v>14.212941987128927</v>
      </c>
      <c r="IZ93" s="420">
        <v>14.212941987128927</v>
      </c>
      <c r="JA93" s="420">
        <v>14.212941987128927</v>
      </c>
      <c r="JB93" s="420">
        <v>14.212941987128927</v>
      </c>
      <c r="JC93" s="420">
        <v>14.212941987128927</v>
      </c>
      <c r="JD93" s="420">
        <v>14.212941987128927</v>
      </c>
      <c r="JE93" s="420">
        <v>17.012000751113533</v>
      </c>
      <c r="JF93" s="420">
        <v>22.550415010825947</v>
      </c>
      <c r="JG93" s="420">
        <v>30.152960919956481</v>
      </c>
      <c r="JH93" s="420">
        <v>40.635938397728552</v>
      </c>
      <c r="JI93" s="420">
        <v>55.14975066046334</v>
      </c>
      <c r="JJ93" s="420">
        <v>75.318525015919704</v>
      </c>
      <c r="JK93" s="420">
        <v>103.43884315947719</v>
      </c>
      <c r="JL93" s="420">
        <v>142.76281139683698</v>
      </c>
      <c r="JM93" s="420">
        <v>197.90152666343465</v>
      </c>
      <c r="JN93" s="420">
        <v>275.40047972330115</v>
      </c>
      <c r="JO93" s="420">
        <v>384.56059270187745</v>
      </c>
      <c r="JP93" s="420">
        <v>538.61029258851443</v>
      </c>
      <c r="JQ93" s="420">
        <v>756.37939757564641</v>
      </c>
      <c r="JR93" s="420"/>
      <c r="JS93" s="420">
        <v>0</v>
      </c>
      <c r="JT93" s="420">
        <v>0</v>
      </c>
      <c r="JU93" s="420">
        <v>0</v>
      </c>
      <c r="JV93" s="420">
        <v>0</v>
      </c>
      <c r="JW93" s="420">
        <v>0</v>
      </c>
      <c r="JX93" s="420">
        <v>0</v>
      </c>
      <c r="JY93" s="420">
        <v>2.1137244946499347</v>
      </c>
      <c r="JZ93" s="420">
        <v>8.6062821378476979</v>
      </c>
      <c r="KA93" s="420">
        <v>18.074306110421368</v>
      </c>
      <c r="KB93" s="420">
        <v>31.968391977076173</v>
      </c>
      <c r="KC93" s="420">
        <v>52.47185639397901</v>
      </c>
      <c r="KD93" s="420">
        <v>82.878802167593577</v>
      </c>
      <c r="KE93" s="420">
        <v>128.1698307336579</v>
      </c>
      <c r="KF93" s="420">
        <v>195.8895785724059</v>
      </c>
      <c r="KG93" s="420">
        <v>297.48544534503372</v>
      </c>
      <c r="KH93" s="420">
        <v>450.35140589233191</v>
      </c>
      <c r="KI93" s="420">
        <v>680.95027667493821</v>
      </c>
      <c r="KJ93" s="420">
        <v>1026.7871310511218</v>
      </c>
      <c r="KK93" s="420">
        <v>1549.365565155422</v>
      </c>
      <c r="KL93" s="420">
        <v>2343.1105881735275</v>
      </c>
      <c r="KM93" s="420">
        <v>2549.4080140870974</v>
      </c>
      <c r="KN93" s="420">
        <v>2534.8942018243629</v>
      </c>
      <c r="KO93" s="420">
        <v>2514.7254274689067</v>
      </c>
      <c r="KP93" s="420">
        <v>2486.6051093253491</v>
      </c>
      <c r="KQ93" s="420">
        <v>2447.281141087989</v>
      </c>
      <c r="KR93" s="420">
        <v>2392.1424258213915</v>
      </c>
      <c r="KS93" s="420">
        <v>2314.6434727615251</v>
      </c>
      <c r="KT93" s="420">
        <v>2205.4833597829488</v>
      </c>
      <c r="KU93" s="420">
        <v>2051.4336598963118</v>
      </c>
      <c r="KV93" s="420">
        <v>1833.6645549091797</v>
      </c>
      <c r="KW93" s="420"/>
      <c r="KX93" s="420">
        <v>0.32527512459289354</v>
      </c>
      <c r="KY93" s="420">
        <v>0.32527512459289354</v>
      </c>
      <c r="KZ93" s="420">
        <v>0.32527512459289354</v>
      </c>
      <c r="LA93" s="420">
        <v>0.32527512459289354</v>
      </c>
      <c r="LB93" s="420">
        <v>0.32527512459289354</v>
      </c>
      <c r="LC93" s="420">
        <v>0.32527512459289354</v>
      </c>
      <c r="LD93" s="420">
        <v>0.37364948642276224</v>
      </c>
      <c r="LE93" s="420">
        <v>0.52223712564834823</v>
      </c>
      <c r="LF93" s="420">
        <v>0.73892081296068346</v>
      </c>
      <c r="LG93" s="420">
        <v>1.0568986472101456</v>
      </c>
      <c r="LH93" s="420">
        <v>1.5261376653412009</v>
      </c>
      <c r="LI93" s="420">
        <v>2.2220261790605047</v>
      </c>
      <c r="LJ93" s="420">
        <v>3.258549438854855</v>
      </c>
      <c r="LK93" s="420">
        <v>4.8083727924994406</v>
      </c>
      <c r="LL93" s="420">
        <v>7.1334796037786363</v>
      </c>
      <c r="LM93" s="420">
        <v>10.631945608076958</v>
      </c>
      <c r="LN93" s="420">
        <v>15.909394604401522</v>
      </c>
      <c r="LO93" s="420">
        <v>23.888220535508644</v>
      </c>
      <c r="LP93" s="420">
        <v>35.974618538594513</v>
      </c>
      <c r="LQ93" s="420">
        <v>54.314131256022634</v>
      </c>
      <c r="LR93" s="420">
        <v>59.27533301047098</v>
      </c>
      <c r="LS93" s="420">
        <v>59.27533301047098</v>
      </c>
      <c r="LT93" s="420">
        <v>59.27533301047098</v>
      </c>
      <c r="LU93" s="420">
        <v>59.27533301047098</v>
      </c>
      <c r="LV93" s="420">
        <v>59.27533301047098</v>
      </c>
      <c r="LW93" s="420">
        <v>59.27533301047098</v>
      </c>
      <c r="LX93" s="420">
        <v>59.27533301047098</v>
      </c>
      <c r="LY93" s="420">
        <v>59.27533301047098</v>
      </c>
      <c r="LZ93" s="420">
        <v>59.27533301047098</v>
      </c>
      <c r="MA93" s="420">
        <v>59.27533301047098</v>
      </c>
      <c r="MB93" s="420"/>
      <c r="MC93" s="426">
        <v>0.32527512459289354</v>
      </c>
      <c r="MD93" s="426">
        <v>0.32527512459289354</v>
      </c>
      <c r="ME93" s="426">
        <v>0.32527512459289354</v>
      </c>
      <c r="MF93" s="426">
        <v>0.32527512459289354</v>
      </c>
      <c r="MG93" s="426">
        <v>0.32527512459289354</v>
      </c>
      <c r="MH93" s="426">
        <v>0.32527512459289354</v>
      </c>
      <c r="MI93" s="426">
        <v>0.32527512459289354</v>
      </c>
      <c r="MJ93" s="426">
        <v>0.32527512459289354</v>
      </c>
      <c r="MK93" s="426">
        <v>0.32527512459289354</v>
      </c>
      <c r="ML93" s="426">
        <v>0.32527512459289354</v>
      </c>
      <c r="MM93" s="426">
        <v>0.32527512459289354</v>
      </c>
      <c r="MN93" s="426">
        <v>0.32527512459289354</v>
      </c>
      <c r="MO93" s="426">
        <v>0.32527512459289354</v>
      </c>
      <c r="MP93" s="426">
        <v>0.32527512459289354</v>
      </c>
      <c r="MQ93" s="426">
        <v>0.32527512459289354</v>
      </c>
      <c r="MR93" s="426">
        <v>0.32527512459289354</v>
      </c>
      <c r="MS93" s="426">
        <v>0.32527512459289354</v>
      </c>
      <c r="MT93" s="426">
        <v>0.38933393725971721</v>
      </c>
      <c r="MU93" s="426">
        <v>0.51608520311350303</v>
      </c>
      <c r="MV93" s="426">
        <v>0.69007585684691541</v>
      </c>
      <c r="MW93" s="426">
        <v>0.92998760828266525</v>
      </c>
      <c r="MX93" s="426">
        <v>1.2621484020405087</v>
      </c>
      <c r="MY93" s="426">
        <v>1.7237277567791722</v>
      </c>
      <c r="MZ93" s="426">
        <v>2.3672848750746476</v>
      </c>
      <c r="NA93" s="426">
        <v>3.2672469434119193</v>
      </c>
      <c r="NB93" s="426">
        <v>4.5291427911876001</v>
      </c>
      <c r="NC93" s="426">
        <v>6.3027714765924499</v>
      </c>
      <c r="ND93" s="426">
        <v>8.800992420703496</v>
      </c>
      <c r="NE93" s="426">
        <v>12.326549294818753</v>
      </c>
      <c r="NF93" s="426">
        <v>17.310378316376674</v>
      </c>
      <c r="NG93" s="420"/>
      <c r="NH93" s="420">
        <v>0</v>
      </c>
      <c r="NI93" s="420">
        <v>0</v>
      </c>
      <c r="NJ93" s="420">
        <v>0</v>
      </c>
      <c r="NK93" s="420">
        <v>0</v>
      </c>
      <c r="NL93" s="420">
        <v>0</v>
      </c>
      <c r="NM93" s="420">
        <v>0</v>
      </c>
      <c r="NN93" s="420">
        <v>4.8374361829868706E-2</v>
      </c>
      <c r="NO93" s="420">
        <v>0.19696200105545469</v>
      </c>
      <c r="NP93" s="420">
        <v>0.41364568836778992</v>
      </c>
      <c r="NQ93" s="420">
        <v>0.73162352261725205</v>
      </c>
      <c r="NR93" s="420">
        <v>1.2008625407483073</v>
      </c>
      <c r="NS93" s="420">
        <v>1.8967510544676112</v>
      </c>
      <c r="NT93" s="420">
        <v>2.9332743142619613</v>
      </c>
      <c r="NU93" s="420">
        <v>4.4830976679065468</v>
      </c>
      <c r="NV93" s="420">
        <v>6.8082044791857426</v>
      </c>
      <c r="NW93" s="420">
        <v>10.306670483484064</v>
      </c>
      <c r="NX93" s="420">
        <v>15.584119479808628</v>
      </c>
      <c r="NY93" s="420">
        <v>23.498886598248927</v>
      </c>
      <c r="NZ93" s="420">
        <v>35.458533335481007</v>
      </c>
      <c r="OA93" s="420">
        <v>53.624055399175717</v>
      </c>
      <c r="OB93" s="420">
        <v>58.345345402188315</v>
      </c>
      <c r="OC93" s="420">
        <v>58.013184608430471</v>
      </c>
      <c r="OD93" s="420">
        <v>57.551605253691811</v>
      </c>
      <c r="OE93" s="420">
        <v>56.908048135396335</v>
      </c>
      <c r="OF93" s="420">
        <v>56.008086067059061</v>
      </c>
      <c r="OG93" s="420">
        <v>54.746190219283378</v>
      </c>
      <c r="OH93" s="420">
        <v>52.972561533878533</v>
      </c>
      <c r="OI93" s="420">
        <v>50.474340589767486</v>
      </c>
      <c r="OJ93" s="420">
        <v>46.948783715652226</v>
      </c>
      <c r="OK93" s="420">
        <v>41.964954694094303</v>
      </c>
      <c r="OL93" s="420"/>
      <c r="OM93" s="420">
        <v>0</v>
      </c>
      <c r="ON93" s="420">
        <v>0</v>
      </c>
      <c r="OO93" s="420">
        <v>0</v>
      </c>
      <c r="OP93" s="420">
        <v>0</v>
      </c>
      <c r="OQ93" s="420">
        <v>0</v>
      </c>
      <c r="OR93" s="420">
        <v>0</v>
      </c>
      <c r="OS93" s="420">
        <v>2.1620988564798034</v>
      </c>
      <c r="OT93" s="420">
        <v>8.8032441389031533</v>
      </c>
      <c r="OU93" s="420">
        <v>18.487951798789158</v>
      </c>
      <c r="OV93" s="420">
        <v>32.700015499693428</v>
      </c>
      <c r="OW93" s="420">
        <v>53.672718934727314</v>
      </c>
      <c r="OX93" s="420">
        <v>84.775553222061191</v>
      </c>
      <c r="OY93" s="420">
        <v>131.10310504791985</v>
      </c>
      <c r="OZ93" s="420">
        <v>200.37267624031244</v>
      </c>
      <c r="PA93" s="420">
        <v>304.29364982421947</v>
      </c>
      <c r="PB93" s="420">
        <v>460.65807637581599</v>
      </c>
      <c r="PC93" s="420">
        <v>696.53439615474679</v>
      </c>
      <c r="PD93" s="420">
        <v>1050.2860176493707</v>
      </c>
      <c r="PE93" s="420">
        <v>1584.824098490903</v>
      </c>
      <c r="PF93" s="420">
        <v>2396.7346435727031</v>
      </c>
      <c r="PG93" s="420">
        <v>2607.7533594892857</v>
      </c>
      <c r="PH93" s="420">
        <v>2592.9073864327934</v>
      </c>
      <c r="PI93" s="420">
        <v>2572.2770327225985</v>
      </c>
      <c r="PJ93" s="420">
        <v>2543.5131574607453</v>
      </c>
      <c r="PK93" s="420">
        <v>2503.2892271550481</v>
      </c>
      <c r="PL93" s="420">
        <v>2446.8886160406751</v>
      </c>
      <c r="PM93" s="420">
        <v>2367.6160342954036</v>
      </c>
      <c r="PN93" s="420">
        <v>2255.9577003727163</v>
      </c>
      <c r="PO93" s="420">
        <v>2098.3824436119639</v>
      </c>
      <c r="PP93" s="420">
        <v>1875.6295096032741</v>
      </c>
      <c r="PQ93" s="420"/>
      <c r="PR93" s="420">
        <v>14.692869058112674</v>
      </c>
      <c r="PS93" s="420">
        <v>14.692869058112674</v>
      </c>
      <c r="PT93" s="420">
        <v>14.692869058112674</v>
      </c>
      <c r="PU93" s="420">
        <v>14.692869058112674</v>
      </c>
      <c r="PV93" s="420">
        <v>14.692869058112674</v>
      </c>
      <c r="PW93" s="420">
        <v>14.692869058112674</v>
      </c>
      <c r="PX93" s="420">
        <v>16.877967488327993</v>
      </c>
      <c r="PY93" s="420">
        <v>23.589758712843039</v>
      </c>
      <c r="PZ93" s="420">
        <v>33.377488557520898</v>
      </c>
      <c r="QA93" s="420">
        <v>47.740734710625816</v>
      </c>
      <c r="QB93" s="420">
        <v>68.936537675841507</v>
      </c>
      <c r="QC93" s="420">
        <v>100.3702319182747</v>
      </c>
      <c r="QD93" s="420">
        <v>147.19059837238757</v>
      </c>
      <c r="QE93" s="420">
        <v>217.19703254655016</v>
      </c>
      <c r="QF93" s="420">
        <v>322.22347736617189</v>
      </c>
      <c r="QG93" s="420">
        <v>480.25124837924278</v>
      </c>
      <c r="QH93" s="420">
        <v>718.63672947286545</v>
      </c>
      <c r="QI93" s="420">
        <v>1079.0449985956745</v>
      </c>
      <c r="QJ93" s="420">
        <v>1624.9947187466848</v>
      </c>
      <c r="QK93" s="420">
        <v>2453.4013154208487</v>
      </c>
      <c r="QL93" s="420">
        <v>2677.5017222386805</v>
      </c>
      <c r="QM93" s="420">
        <v>2677.5017222386805</v>
      </c>
      <c r="QN93" s="420">
        <v>2677.5017222386805</v>
      </c>
      <c r="QO93" s="420">
        <v>2677.5017222386805</v>
      </c>
      <c r="QP93" s="420">
        <v>2677.5017222386805</v>
      </c>
      <c r="QQ93" s="420">
        <v>2677.5017222386805</v>
      </c>
      <c r="QR93" s="420">
        <v>2677.5017222386805</v>
      </c>
      <c r="QS93" s="420">
        <v>2677.5017222386805</v>
      </c>
      <c r="QT93" s="420">
        <v>2677.5017222386805</v>
      </c>
      <c r="QU93" s="420">
        <v>2677.5017222386805</v>
      </c>
      <c r="QV93" s="424"/>
      <c r="QW93" s="420">
        <v>14.692869058112674</v>
      </c>
      <c r="QX93" s="420">
        <v>14.692869058112674</v>
      </c>
      <c r="QY93" s="420">
        <v>14.692869058112674</v>
      </c>
      <c r="QZ93" s="420">
        <v>14.692869058112674</v>
      </c>
      <c r="RA93" s="420">
        <v>14.692869058112674</v>
      </c>
      <c r="RB93" s="420">
        <v>14.692869058112674</v>
      </c>
      <c r="RC93" s="420">
        <v>14.692869058112674</v>
      </c>
      <c r="RD93" s="420">
        <v>14.692869058112674</v>
      </c>
      <c r="RE93" s="420">
        <v>14.692869058112674</v>
      </c>
      <c r="RF93" s="420">
        <v>14.692869058112674</v>
      </c>
      <c r="RG93" s="420">
        <v>14.692869058112674</v>
      </c>
      <c r="RH93" s="420">
        <v>14.692869058112674</v>
      </c>
      <c r="RI93" s="420">
        <v>14.692869058112674</v>
      </c>
      <c r="RJ93" s="420">
        <v>14.692869058112674</v>
      </c>
      <c r="RK93" s="420">
        <v>14.692869058112674</v>
      </c>
      <c r="RL93" s="420">
        <v>14.692869058112674</v>
      </c>
      <c r="RM93" s="420">
        <v>14.692869058112674</v>
      </c>
      <c r="RN93" s="420">
        <v>17.586443375268967</v>
      </c>
      <c r="RO93" s="420">
        <v>23.311872746698956</v>
      </c>
      <c r="RP93" s="420">
        <v>31.171133106186968</v>
      </c>
      <c r="RQ93" s="420">
        <v>42.008088295304923</v>
      </c>
      <c r="RR93" s="420">
        <v>57.011987087230509</v>
      </c>
      <c r="RS93" s="420">
        <v>77.861798543275356</v>
      </c>
      <c r="RT93" s="420">
        <v>106.93165281622744</v>
      </c>
      <c r="RU93" s="420">
        <v>147.58346977855248</v>
      </c>
      <c r="RV93" s="420">
        <v>204.58404884081392</v>
      </c>
      <c r="RW93" s="420">
        <v>284.69990173605657</v>
      </c>
      <c r="RX93" s="420">
        <v>397.54601394952084</v>
      </c>
      <c r="RY93" s="420">
        <v>556.79749551650741</v>
      </c>
      <c r="RZ93" s="420">
        <v>781.91998932362276</v>
      </c>
      <c r="SA93" s="420"/>
      <c r="SB93" s="420">
        <v>0</v>
      </c>
      <c r="SC93" s="420">
        <v>0</v>
      </c>
      <c r="SD93" s="420">
        <v>0</v>
      </c>
      <c r="SE93" s="420">
        <v>0</v>
      </c>
      <c r="SF93" s="420">
        <v>0</v>
      </c>
      <c r="SG93" s="420">
        <v>0</v>
      </c>
      <c r="SH93" s="420">
        <v>2.1850984302153194</v>
      </c>
      <c r="SI93" s="420">
        <v>8.8968896547303657</v>
      </c>
      <c r="SJ93" s="420">
        <v>18.684619499408225</v>
      </c>
      <c r="SK93" s="420">
        <v>33.047865652513138</v>
      </c>
      <c r="SL93" s="420">
        <v>54.243668617728829</v>
      </c>
      <c r="SM93" s="420">
        <v>85.67736286016202</v>
      </c>
      <c r="SN93" s="420">
        <v>132.49772931427489</v>
      </c>
      <c r="SO93" s="420">
        <v>202.50416348843748</v>
      </c>
      <c r="SP93" s="420">
        <v>307.53060830805924</v>
      </c>
      <c r="SQ93" s="420">
        <v>465.55837932113013</v>
      </c>
      <c r="SR93" s="420">
        <v>703.94386041475275</v>
      </c>
      <c r="SS93" s="420">
        <v>1061.4585552204055</v>
      </c>
      <c r="ST93" s="420">
        <v>1601.6828459999858</v>
      </c>
      <c r="SU93" s="420">
        <v>2422.2301823146618</v>
      </c>
      <c r="SV93" s="420">
        <v>2635.4936339433757</v>
      </c>
      <c r="SW93" s="420">
        <v>2620.4897351514501</v>
      </c>
      <c r="SX93" s="420">
        <v>2599.6399236954053</v>
      </c>
      <c r="SY93" s="420">
        <v>2570.5700694224529</v>
      </c>
      <c r="SZ93" s="420">
        <v>2529.9182524601279</v>
      </c>
      <c r="TA93" s="420">
        <v>2472.9176733978666</v>
      </c>
      <c r="TB93" s="420">
        <v>2392.8018205026237</v>
      </c>
      <c r="TC93" s="420">
        <v>2279.9557082891597</v>
      </c>
      <c r="TD93" s="420">
        <v>2120.7042267221732</v>
      </c>
      <c r="TE93" s="420">
        <v>1895.5817329150577</v>
      </c>
      <c r="TF93" s="420"/>
      <c r="TG93" s="420">
        <v>2.0677318317326265</v>
      </c>
      <c r="TH93" s="420">
        <v>2.0677318317326265</v>
      </c>
      <c r="TI93" s="420">
        <v>2.0677318317326265</v>
      </c>
      <c r="TJ93" s="420">
        <v>2.0677318317326265</v>
      </c>
      <c r="TK93" s="420">
        <v>2.0677318317326265</v>
      </c>
      <c r="TL93" s="420">
        <v>2.0677318317326265</v>
      </c>
      <c r="TM93" s="420">
        <v>2.3752413835944868</v>
      </c>
      <c r="TN93" s="420">
        <v>3.3197937584902948</v>
      </c>
      <c r="TO93" s="420">
        <v>4.6972238900863559</v>
      </c>
      <c r="TP93" s="420">
        <v>6.7185677923780425</v>
      </c>
      <c r="TQ93" s="420">
        <v>9.7014594466196655</v>
      </c>
      <c r="TR93" s="420">
        <v>14.125132584722117</v>
      </c>
      <c r="TS93" s="420">
        <v>20.714176678673315</v>
      </c>
      <c r="TT93" s="420">
        <v>30.566202977654356</v>
      </c>
      <c r="TU93" s="420">
        <v>45.346605788590281</v>
      </c>
      <c r="TV93" s="420">
        <v>67.585900995611865</v>
      </c>
      <c r="TW93" s="420">
        <v>101.13396063805558</v>
      </c>
      <c r="TX93" s="420">
        <v>151.85432352548051</v>
      </c>
      <c r="TY93" s="420">
        <v>228.68598999013554</v>
      </c>
      <c r="TZ93" s="420">
        <v>345.2678966814409</v>
      </c>
      <c r="UA93" s="420">
        <v>376.8056135731332</v>
      </c>
      <c r="UB93" s="420">
        <v>376.8056135731332</v>
      </c>
      <c r="UC93" s="420">
        <v>376.8056135731332</v>
      </c>
      <c r="UD93" s="420">
        <v>376.8056135731332</v>
      </c>
      <c r="UE93" s="420">
        <v>376.8056135731332</v>
      </c>
      <c r="UF93" s="420">
        <v>376.8056135731332</v>
      </c>
      <c r="UG93" s="420">
        <v>376.8056135731332</v>
      </c>
      <c r="UH93" s="420">
        <v>376.8056135731332</v>
      </c>
      <c r="UI93" s="420">
        <v>376.8056135731332</v>
      </c>
      <c r="UJ93" s="420">
        <v>376.8056135731332</v>
      </c>
      <c r="UK93" s="420"/>
      <c r="UL93" s="420">
        <v>2.0677318317326265</v>
      </c>
      <c r="UM93" s="420">
        <v>2.0677318317326265</v>
      </c>
      <c r="UN93" s="420">
        <v>2.0677318317326265</v>
      </c>
      <c r="UO93" s="420">
        <v>2.0677318317326265</v>
      </c>
      <c r="UP93" s="420">
        <v>2.0677318317326265</v>
      </c>
      <c r="UQ93" s="420">
        <v>2.0677318317326265</v>
      </c>
      <c r="UR93" s="420">
        <v>2.0677318317326265</v>
      </c>
      <c r="US93" s="420">
        <v>2.0677318317326265</v>
      </c>
      <c r="UT93" s="420">
        <v>2.0677318317326265</v>
      </c>
      <c r="UU93" s="420">
        <v>2.0677318317326265</v>
      </c>
      <c r="UV93" s="420">
        <v>2.0677318317326265</v>
      </c>
      <c r="UW93" s="420">
        <v>2.0677318317326265</v>
      </c>
      <c r="UX93" s="420">
        <v>2.0677318317326265</v>
      </c>
      <c r="UY93" s="420">
        <v>2.0677318317326265</v>
      </c>
      <c r="UZ93" s="420">
        <v>2.0677318317326265</v>
      </c>
      <c r="VA93" s="420">
        <v>2.0677318317326265</v>
      </c>
      <c r="VB93" s="420">
        <v>2.0677318317326265</v>
      </c>
      <c r="VC93" s="420">
        <v>2.4749454058415221</v>
      </c>
      <c r="VD93" s="420">
        <v>3.2806867838405323</v>
      </c>
      <c r="VE93" s="420">
        <v>4.3867228313213236</v>
      </c>
      <c r="VF93" s="420">
        <v>5.9118107576461503</v>
      </c>
      <c r="VG93" s="420">
        <v>8.0233138963084603</v>
      </c>
      <c r="VH93" s="420">
        <v>10.957514062577776</v>
      </c>
      <c r="VI93" s="420">
        <v>15.048523298845536</v>
      </c>
      <c r="VJ93" s="420">
        <v>20.769465588490164</v>
      </c>
      <c r="VK93" s="420">
        <v>28.79117403005235</v>
      </c>
      <c r="VL93" s="420">
        <v>40.065901831865403</v>
      </c>
      <c r="VM93" s="420">
        <v>55.946768760453153</v>
      </c>
      <c r="VN93" s="420">
        <v>78.358277117619295</v>
      </c>
      <c r="VO93" s="420">
        <v>110.03983261524904</v>
      </c>
      <c r="VP93" s="420"/>
      <c r="VQ93" s="420">
        <v>0</v>
      </c>
      <c r="VR93" s="420">
        <v>0</v>
      </c>
      <c r="VS93" s="420">
        <v>0</v>
      </c>
      <c r="VT93" s="420">
        <v>0</v>
      </c>
      <c r="VU93" s="420">
        <v>0</v>
      </c>
      <c r="VV93" s="420">
        <v>0</v>
      </c>
      <c r="VW93" s="420">
        <v>0.30750955186186024</v>
      </c>
      <c r="VX93" s="420">
        <v>1.2520619267576683</v>
      </c>
      <c r="VY93" s="420">
        <v>2.6294920583537293</v>
      </c>
      <c r="VZ93" s="420">
        <v>4.6508359606454164</v>
      </c>
      <c r="WA93" s="420">
        <v>7.6337276148870394</v>
      </c>
      <c r="WB93" s="420">
        <v>12.057400752989491</v>
      </c>
      <c r="WC93" s="420">
        <v>18.646444846940689</v>
      </c>
      <c r="WD93" s="420">
        <v>28.49847114592173</v>
      </c>
      <c r="WE93" s="420">
        <v>43.278873956857652</v>
      </c>
      <c r="WF93" s="420">
        <v>65.518169163879236</v>
      </c>
      <c r="WG93" s="420">
        <v>99.066228806322954</v>
      </c>
      <c r="WH93" s="420">
        <v>149.379378119639</v>
      </c>
      <c r="WI93" s="420">
        <v>225.405303206295</v>
      </c>
      <c r="WJ93" s="420">
        <v>340.88117385011958</v>
      </c>
      <c r="WK93" s="420">
        <v>370.89380281548705</v>
      </c>
      <c r="WL93" s="420">
        <v>368.78229967682472</v>
      </c>
      <c r="WM93" s="420">
        <v>365.84809951055541</v>
      </c>
      <c r="WN93" s="420">
        <v>361.75709027428769</v>
      </c>
      <c r="WO93" s="420">
        <v>356.03614798464304</v>
      </c>
      <c r="WP93" s="420">
        <v>348.01443954308087</v>
      </c>
      <c r="WQ93" s="420">
        <v>336.7397117412678</v>
      </c>
      <c r="WR93" s="420">
        <v>320.85884481268005</v>
      </c>
      <c r="WS93" s="420">
        <v>298.44733645551389</v>
      </c>
      <c r="WT93" s="420">
        <v>266.76578095788415</v>
      </c>
      <c r="WU93" s="420"/>
      <c r="WV93" s="420">
        <v>3.4252647708988815</v>
      </c>
      <c r="WW93" s="420">
        <v>3.4252647708988815</v>
      </c>
      <c r="WX93" s="420">
        <v>3.4252647708988815</v>
      </c>
      <c r="WY93" s="420">
        <v>3.4252647708988815</v>
      </c>
      <c r="WZ93" s="420">
        <v>3.4252647708988815</v>
      </c>
      <c r="XA93" s="420">
        <v>3.4252647708988815</v>
      </c>
      <c r="XB93" s="420">
        <v>3.9346643064395863</v>
      </c>
      <c r="XC93" s="420">
        <v>5.4993459176369512</v>
      </c>
      <c r="XD93" s="420">
        <v>7.7811035574451877</v>
      </c>
      <c r="XE93" s="420">
        <v>11.129525220320794</v>
      </c>
      <c r="XF93" s="420">
        <v>16.070781887110492</v>
      </c>
      <c r="XG93" s="420">
        <v>23.398739761230665</v>
      </c>
      <c r="XH93" s="420">
        <v>34.31370477871981</v>
      </c>
      <c r="XI93" s="420">
        <v>50.6339055349234</v>
      </c>
      <c r="XJ93" s="420">
        <v>75.118121655720671</v>
      </c>
      <c r="XK93" s="420">
        <v>111.9582346883673</v>
      </c>
      <c r="XL93" s="420">
        <v>167.53168239652049</v>
      </c>
      <c r="XM93" s="420">
        <v>251.55160678871232</v>
      </c>
      <c r="XN93" s="420">
        <v>378.82575152648394</v>
      </c>
      <c r="XO93" s="420">
        <v>571.94745705216667</v>
      </c>
      <c r="XP93" s="420">
        <v>624.19070686139264</v>
      </c>
      <c r="XQ93" s="420">
        <v>624.19070686139264</v>
      </c>
      <c r="XR93" s="420">
        <v>624.19070686139264</v>
      </c>
      <c r="XS93" s="420">
        <v>624.19070686139264</v>
      </c>
      <c r="XT93" s="420">
        <v>624.19070686139264</v>
      </c>
      <c r="XU93" s="420">
        <v>624.19070686139264</v>
      </c>
      <c r="XV93" s="420">
        <v>624.19070686139264</v>
      </c>
      <c r="XW93" s="420">
        <v>624.19070686139264</v>
      </c>
      <c r="XX93" s="420">
        <v>624.19070686139264</v>
      </c>
      <c r="XY93" s="420">
        <v>624.19070686139264</v>
      </c>
      <c r="XZ93" s="420"/>
      <c r="YA93" s="420">
        <v>3.4252647708988815</v>
      </c>
      <c r="YB93" s="420">
        <v>3.4252647708988815</v>
      </c>
      <c r="YC93" s="420">
        <v>3.4252647708988815</v>
      </c>
      <c r="YD93" s="420">
        <v>3.4252647708988815</v>
      </c>
      <c r="YE93" s="420">
        <v>3.4252647708988815</v>
      </c>
      <c r="YF93" s="420">
        <v>3.4252647708988815</v>
      </c>
      <c r="YG93" s="420">
        <v>3.4252647708988815</v>
      </c>
      <c r="YH93" s="420">
        <v>3.4252647708988815</v>
      </c>
      <c r="YI93" s="420">
        <v>3.4252647708988815</v>
      </c>
      <c r="YJ93" s="420">
        <v>3.4252647708988815</v>
      </c>
      <c r="YK93" s="420">
        <v>3.4252647708988815</v>
      </c>
      <c r="YL93" s="420">
        <v>3.4252647708988815</v>
      </c>
      <c r="YM93" s="420">
        <v>3.4252647708988815</v>
      </c>
      <c r="YN93" s="420">
        <v>3.4252647708988815</v>
      </c>
      <c r="YO93" s="420">
        <v>3.4252647708988815</v>
      </c>
      <c r="YP93" s="420">
        <v>3.4252647708988815</v>
      </c>
      <c r="YQ93" s="420">
        <v>3.4252647708988815</v>
      </c>
      <c r="YR93" s="420">
        <v>4.0998272495633685</v>
      </c>
      <c r="YS93" s="420">
        <v>5.4345639471180638</v>
      </c>
      <c r="YT93" s="420">
        <v>7.2667484937987163</v>
      </c>
      <c r="YU93" s="420">
        <v>9.7931060544822124</v>
      </c>
      <c r="YV93" s="420">
        <v>13.290879413439546</v>
      </c>
      <c r="YW93" s="420">
        <v>18.151477052866671</v>
      </c>
      <c r="YX93" s="420">
        <v>24.928366395750206</v>
      </c>
      <c r="YY93" s="420">
        <v>34.405292649115161</v>
      </c>
      <c r="YZ93" s="420">
        <v>47.693512574752994</v>
      </c>
      <c r="ZA93" s="420">
        <v>66.370464463946604</v>
      </c>
      <c r="ZB93" s="420">
        <v>92.677635049140065</v>
      </c>
      <c r="ZC93" s="420">
        <v>129.80302474446754</v>
      </c>
      <c r="ZD93" s="420">
        <v>182.28454786459963</v>
      </c>
      <c r="ZE93" s="420"/>
      <c r="ZF93" s="420">
        <v>0</v>
      </c>
      <c r="ZG93" s="420">
        <v>0</v>
      </c>
      <c r="ZH93" s="420">
        <v>0</v>
      </c>
      <c r="ZI93" s="420">
        <v>0</v>
      </c>
      <c r="ZJ93" s="420">
        <v>0</v>
      </c>
      <c r="ZK93" s="420">
        <v>0</v>
      </c>
      <c r="ZL93" s="420">
        <v>0.50939953554070483</v>
      </c>
      <c r="ZM93" s="420">
        <v>2.0740811467380698</v>
      </c>
      <c r="ZN93" s="420">
        <v>4.3558387865463057</v>
      </c>
      <c r="ZO93" s="420">
        <v>7.7042604494219127</v>
      </c>
      <c r="ZP93" s="420">
        <v>12.645517116211611</v>
      </c>
      <c r="ZQ93" s="420">
        <v>19.973474990331784</v>
      </c>
      <c r="ZR93" s="420">
        <v>30.888440007820929</v>
      </c>
      <c r="ZS93" s="420">
        <v>47.208640764024516</v>
      </c>
      <c r="ZT93" s="420">
        <v>71.692856884821794</v>
      </c>
      <c r="ZU93" s="420">
        <v>108.53296991746842</v>
      </c>
      <c r="ZV93" s="420">
        <v>164.10641762562162</v>
      </c>
      <c r="ZW93" s="420">
        <v>247.45177953914896</v>
      </c>
      <c r="ZX93" s="420">
        <v>373.39118757936586</v>
      </c>
      <c r="ZY93" s="420">
        <v>564.680708558368</v>
      </c>
      <c r="ZZ93" s="420">
        <v>614.39760080691042</v>
      </c>
      <c r="AAA93" s="420">
        <v>610.89982744795304</v>
      </c>
      <c r="AAB93" s="420">
        <v>606.03922980852599</v>
      </c>
      <c r="AAC93" s="420">
        <v>599.26234046564241</v>
      </c>
      <c r="AAD93" s="420">
        <v>589.78541421227749</v>
      </c>
      <c r="AAE93" s="420">
        <v>576.49719428663968</v>
      </c>
      <c r="AAF93" s="420">
        <v>557.82024239744601</v>
      </c>
      <c r="AAG93" s="420">
        <v>531.51307181225252</v>
      </c>
      <c r="AAH93" s="420">
        <v>494.38768211692513</v>
      </c>
      <c r="AAI93" s="420">
        <v>441.90615899679301</v>
      </c>
      <c r="AAJ93" s="420"/>
      <c r="AAK93" s="420">
        <v>0</v>
      </c>
      <c r="AAL93" s="420">
        <v>0</v>
      </c>
      <c r="AAM93" s="420">
        <v>0</v>
      </c>
      <c r="AAN93" s="420">
        <v>0</v>
      </c>
      <c r="AAO93" s="420">
        <v>0</v>
      </c>
      <c r="AAP93" s="420">
        <v>0</v>
      </c>
      <c r="AAQ93" s="420">
        <v>5.1641063740976882</v>
      </c>
      <c r="AAR93" s="420">
        <v>21.026276867129255</v>
      </c>
      <c r="AAS93" s="420">
        <v>44.157902143097417</v>
      </c>
      <c r="AAT93" s="420">
        <v>78.102977562273907</v>
      </c>
      <c r="AAU93" s="420">
        <v>128.1956322835548</v>
      </c>
      <c r="AAV93" s="420">
        <v>202.48379182554447</v>
      </c>
      <c r="AAW93" s="420">
        <v>313.13571921695632</v>
      </c>
      <c r="AAX93" s="420">
        <v>478.58395163869619</v>
      </c>
      <c r="AAY93" s="420">
        <v>726.79598897395817</v>
      </c>
      <c r="AAZ93" s="420">
        <v>1100.2675947782936</v>
      </c>
      <c r="ABA93" s="420">
        <v>1663.650903001444</v>
      </c>
      <c r="ABB93" s="420">
        <v>2508.5757305285642</v>
      </c>
      <c r="ABC93" s="420">
        <v>3785.3034352765494</v>
      </c>
      <c r="ABD93" s="420">
        <v>5724.5267082958526</v>
      </c>
      <c r="ABE93" s="420">
        <v>6228.5383970550592</v>
      </c>
      <c r="ABF93" s="420">
        <v>6193.0792487090212</v>
      </c>
      <c r="ABG93" s="420">
        <v>6143.8042857370856</v>
      </c>
      <c r="ABH93" s="420">
        <v>6075.1026576231288</v>
      </c>
      <c r="ABI93" s="420">
        <v>5979.0290418120967</v>
      </c>
      <c r="ABJ93" s="420">
        <v>5844.3179232682614</v>
      </c>
      <c r="ABK93" s="420">
        <v>5654.977808936741</v>
      </c>
      <c r="ABL93" s="420">
        <v>5388.2853252868081</v>
      </c>
      <c r="ABM93" s="420">
        <v>5011.9216889065756</v>
      </c>
      <c r="ABN93" s="420">
        <v>4479.8831824730096</v>
      </c>
      <c r="ABQ93" s="344"/>
      <c r="ABR93" s="344"/>
      <c r="ABS93" s="344"/>
      <c r="ABT93" s="344"/>
      <c r="ABU93" s="344"/>
      <c r="ABV93" s="344"/>
      <c r="ABW93" s="344"/>
      <c r="ABX93" s="344"/>
      <c r="ABY93" s="344"/>
      <c r="ABZ93" s="344"/>
      <c r="ACA93" s="344"/>
    </row>
    <row r="94" spans="4:755" hidden="1" outlineLevel="1" x14ac:dyDescent="0.25">
      <c r="D94" s="431" t="b">
        <v>1</v>
      </c>
      <c r="E94" s="416"/>
      <c r="F94" s="417">
        <v>524</v>
      </c>
      <c r="G94" s="417">
        <v>22013847</v>
      </c>
      <c r="H94" s="417" t="s">
        <v>1756</v>
      </c>
      <c r="I94" s="417" t="s">
        <v>1810</v>
      </c>
      <c r="J94" s="417">
        <v>11</v>
      </c>
      <c r="K94" s="417" t="s">
        <v>1811</v>
      </c>
      <c r="L94" s="417" t="s">
        <v>1781</v>
      </c>
      <c r="M94" s="417" t="s">
        <v>253</v>
      </c>
      <c r="N94" s="417" t="s">
        <v>310</v>
      </c>
      <c r="O94" s="417" t="s">
        <v>1782</v>
      </c>
      <c r="P94" s="417" t="s">
        <v>1783</v>
      </c>
      <c r="Q94" s="417" t="s">
        <v>1784</v>
      </c>
      <c r="R94" s="417" t="s">
        <v>298</v>
      </c>
      <c r="S94" s="418"/>
      <c r="T94" s="417">
        <v>0.57433674535164059</v>
      </c>
      <c r="U94" s="417">
        <v>2190</v>
      </c>
      <c r="V94" s="418"/>
      <c r="W94" s="419">
        <v>2.5292214798551407</v>
      </c>
      <c r="X94" s="417">
        <v>9.0442265753142178E-4</v>
      </c>
      <c r="Y94" s="417">
        <v>6.5051036340670564E-4</v>
      </c>
      <c r="Z94" s="417">
        <v>2.5391229412471614E-4</v>
      </c>
      <c r="AA94" s="420">
        <v>2.6660526581482542</v>
      </c>
      <c r="AB94" s="420">
        <v>52.040829072536454</v>
      </c>
      <c r="AC94" s="420">
        <v>54.706881730684707</v>
      </c>
      <c r="AD94" s="420">
        <v>6.2604069260557722</v>
      </c>
      <c r="AE94" s="420">
        <v>0.36836460891238892</v>
      </c>
      <c r="AF94" s="420">
        <v>274.00438120441476</v>
      </c>
      <c r="AG94" s="418"/>
      <c r="AH94" s="419">
        <v>4.7392390687670138</v>
      </c>
      <c r="AI94" s="417">
        <v>1.3393667777924845E-3</v>
      </c>
      <c r="AJ94" s="417">
        <v>9.6334602201889909E-4</v>
      </c>
      <c r="AK94" s="417">
        <v>3.7602075577358545E-4</v>
      </c>
      <c r="AL94" s="420">
        <v>3.9481787949845302</v>
      </c>
      <c r="AM94" s="420">
        <v>77.067681761511921</v>
      </c>
      <c r="AN94" s="420">
        <v>81.015860556496449</v>
      </c>
      <c r="AO94" s="420">
        <v>9.2710868999096814</v>
      </c>
      <c r="AP94" s="420">
        <v>0.54551410801496214</v>
      </c>
      <c r="AQ94" s="420">
        <v>405.77528890802904</v>
      </c>
      <c r="AR94" s="418"/>
      <c r="AS94" s="417">
        <v>5.1679359468684138E-3</v>
      </c>
      <c r="AT94" s="421">
        <v>4.0659390574111693E-6</v>
      </c>
      <c r="AU94" s="417">
        <v>5.1638700078110028E-3</v>
      </c>
      <c r="AV94" s="420">
        <v>14.212941987128927</v>
      </c>
      <c r="AW94" s="420">
        <v>0.32527512459289354</v>
      </c>
      <c r="AX94" s="420">
        <v>14.538217111721821</v>
      </c>
      <c r="AY94" s="420">
        <v>14.692869058112674</v>
      </c>
      <c r="AZ94" s="420">
        <v>2.0677318317326265</v>
      </c>
      <c r="BA94" s="420">
        <v>1.7126323854494407</v>
      </c>
      <c r="BB94" s="418"/>
      <c r="BC94" s="420">
        <v>335.34003447006762</v>
      </c>
      <c r="BD94" s="420">
        <v>496.60775047245011</v>
      </c>
      <c r="BE94" s="420">
        <v>33.011450387016559</v>
      </c>
      <c r="BF94" s="420">
        <v>463.59630008543354</v>
      </c>
      <c r="BG94" s="420"/>
      <c r="BH94" s="422">
        <v>6.2796504889159097E-2</v>
      </c>
      <c r="BI94" s="420"/>
      <c r="BJ94" s="423">
        <v>2.6931406616829761</v>
      </c>
      <c r="BK94" s="423">
        <v>2.867683467572649</v>
      </c>
      <c r="BL94" s="423">
        <v>3.0535384160181445</v>
      </c>
      <c r="BM94" s="423">
        <v>3.2514386484889783</v>
      </c>
      <c r="BN94" s="423">
        <v>3.4621648214511977</v>
      </c>
      <c r="BO94" s="423">
        <v>3.6865481858206546</v>
      </c>
      <c r="BP94" s="423">
        <v>3.9254738659960511</v>
      </c>
      <c r="BQ94" s="423">
        <v>4.1798843514065558</v>
      </c>
      <c r="BR94" s="423">
        <v>4.4507832143470907</v>
      </c>
      <c r="BS94" s="423">
        <v>4.7392390687670138</v>
      </c>
      <c r="BT94" s="423">
        <v>5.0463897856284303</v>
      </c>
      <c r="BU94" s="423">
        <v>5.3734469814624353</v>
      </c>
      <c r="BV94" s="423">
        <v>5.7217007978292882</v>
      </c>
      <c r="BW94" s="423">
        <v>6.0925249905360372</v>
      </c>
      <c r="BX94" s="423">
        <v>6.4873823486870146</v>
      </c>
      <c r="BY94" s="423">
        <v>6.9078304649437285</v>
      </c>
      <c r="BZ94" s="423">
        <v>7.3555278797560613</v>
      </c>
      <c r="CA94" s="423">
        <v>7.8322406238019102</v>
      </c>
      <c r="CB94" s="423">
        <v>8.3398491844432154</v>
      </c>
      <c r="CC94" s="423">
        <v>8.8803559236789464</v>
      </c>
      <c r="CD94" s="423">
        <v>9.4558929768565871</v>
      </c>
      <c r="CE94" s="423">
        <v>10.068730663300197</v>
      </c>
      <c r="CF94" s="423">
        <v>10.721286442032365</v>
      </c>
      <c r="CG94" s="423">
        <v>11.416134447917742</v>
      </c>
      <c r="CH94" s="423">
        <v>12.156015645845265</v>
      </c>
      <c r="CI94" s="423">
        <v>12.94384864300431</v>
      </c>
      <c r="CJ94" s="423">
        <v>13.782741201905926</v>
      </c>
      <c r="CK94" s="423">
        <v>14.676002499564445</v>
      </c>
      <c r="CL94" s="423">
        <v>15.627156181198391</v>
      </c>
      <c r="CM94" s="423">
        <v>16.639954259943377</v>
      </c>
      <c r="CN94" s="420"/>
      <c r="CO94" s="417">
        <v>9.0442265753142178E-4</v>
      </c>
      <c r="CP94" s="417">
        <v>9.0442265753142178E-4</v>
      </c>
      <c r="CQ94" s="417">
        <v>9.0442265753142178E-4</v>
      </c>
      <c r="CR94" s="417">
        <v>9.0442265753142178E-4</v>
      </c>
      <c r="CS94" s="417">
        <v>9.0442265753142178E-4</v>
      </c>
      <c r="CT94" s="417">
        <v>9.0442265753142178E-4</v>
      </c>
      <c r="CU94" s="417">
        <v>9.0442265753142178E-4</v>
      </c>
      <c r="CV94" s="417">
        <v>9.995441467355226E-4</v>
      </c>
      <c r="CW94" s="417">
        <v>1.1555603498591286E-3</v>
      </c>
      <c r="CX94" s="417">
        <v>1.3393667777924845E-3</v>
      </c>
      <c r="CY94" s="417">
        <v>1.5562071166529052E-3</v>
      </c>
      <c r="CZ94" s="417">
        <v>1.8123488139899363E-3</v>
      </c>
      <c r="DA94" s="417">
        <v>2.1152872269033585E-3</v>
      </c>
      <c r="DB94" s="417">
        <v>2.4739910343752423E-3</v>
      </c>
      <c r="DC94" s="417">
        <v>2.8991973282870339E-3</v>
      </c>
      <c r="DD94" s="417">
        <v>3.4037665233468176E-3</v>
      </c>
      <c r="DE94" s="417">
        <v>4.0031093071793474E-3</v>
      </c>
      <c r="DF94" s="417">
        <v>4.7157003614501794E-3</v>
      </c>
      <c r="DG94" s="417">
        <v>5.5636966115775836E-3</v>
      </c>
      <c r="DH94" s="417">
        <v>6.5736814130949069E-3</v>
      </c>
      <c r="DI94" s="417">
        <v>7.7775604858995994E-3</v>
      </c>
      <c r="DJ94" s="417">
        <v>9.2136407189460662E-3</v>
      </c>
      <c r="DK94" s="417">
        <v>1.0927929375047664E-2</v>
      </c>
      <c r="DL94" s="417">
        <v>1.2975698954806516E-2</v>
      </c>
      <c r="DM94" s="417">
        <v>1.5423372303594262E-2</v>
      </c>
      <c r="DN94" s="417">
        <v>1.8350793795822065E-2</v>
      </c>
      <c r="DO94" s="417">
        <v>2.1853966004581907E-2</v>
      </c>
      <c r="DP94" s="417">
        <v>2.6048347642624238E-2</v>
      </c>
      <c r="DQ94" s="417">
        <v>3.107282832253112E-2</v>
      </c>
      <c r="DR94" s="417">
        <v>3.7094519529865339E-2</v>
      </c>
      <c r="DS94" s="424"/>
      <c r="DT94" s="425">
        <v>6.5051036340670564E-4</v>
      </c>
      <c r="DU94" s="425">
        <v>6.5051036340670564E-4</v>
      </c>
      <c r="DV94" s="425">
        <v>6.5051036340670564E-4</v>
      </c>
      <c r="DW94" s="425">
        <v>6.5051036340670564E-4</v>
      </c>
      <c r="DX94" s="425">
        <v>6.5051036340670564E-4</v>
      </c>
      <c r="DY94" s="425">
        <v>6.5051036340670564E-4</v>
      </c>
      <c r="DZ94" s="425">
        <v>6.5051036340670564E-4</v>
      </c>
      <c r="EA94" s="425">
        <v>7.1892695380796603E-4</v>
      </c>
      <c r="EB94" s="425">
        <v>8.3114236122410043E-4</v>
      </c>
      <c r="EC94" s="425">
        <v>9.6334602201889909E-4</v>
      </c>
      <c r="ED94" s="425">
        <v>1.119309482751224E-3</v>
      </c>
      <c r="EE94" s="425">
        <v>1.3035406353332608E-3</v>
      </c>
      <c r="EF94" s="425">
        <v>1.5214305515501327E-3</v>
      </c>
      <c r="EG94" s="425">
        <v>1.7794299970646788E-3</v>
      </c>
      <c r="EH94" s="425">
        <v>2.0852616770563694E-3</v>
      </c>
      <c r="EI94" s="425">
        <v>2.4481755069000969E-3</v>
      </c>
      <c r="EJ94" s="425">
        <v>2.8792556980800038E-3</v>
      </c>
      <c r="EK94" s="425">
        <v>3.3917902545884796E-3</v>
      </c>
      <c r="EL94" s="425">
        <v>4.0017156520166615E-3</v>
      </c>
      <c r="EM94" s="425">
        <v>4.7281520971888214E-3</v>
      </c>
      <c r="EN94" s="425">
        <v>5.5940479331969941E-3</v>
      </c>
      <c r="EO94" s="425">
        <v>6.626955574885289E-3</v>
      </c>
      <c r="EP94" s="425">
        <v>7.8599659681768946E-3</v>
      </c>
      <c r="EQ94" s="425">
        <v>9.3328341260114234E-3</v>
      </c>
      <c r="ER94" s="425">
        <v>1.1093335000643162E-2</v>
      </c>
      <c r="ES94" s="425">
        <v>1.3198897043893459E-2</v>
      </c>
      <c r="ET94" s="425">
        <v>1.5718570570004177E-2</v>
      </c>
      <c r="EU94" s="425">
        <v>1.8735399815610013E-2</v>
      </c>
      <c r="EV94" s="425">
        <v>2.2349281805184806E-2</v>
      </c>
      <c r="EW94" s="425">
        <v>2.6680412281612376E-2</v>
      </c>
      <c r="EX94" s="420"/>
      <c r="EY94" s="420">
        <v>335.34003447006762</v>
      </c>
      <c r="EZ94" s="420">
        <v>335.34003447006762</v>
      </c>
      <c r="FA94" s="420">
        <v>335.34003447006762</v>
      </c>
      <c r="FB94" s="420">
        <v>335.34003447006762</v>
      </c>
      <c r="FC94" s="420">
        <v>335.34003447006762</v>
      </c>
      <c r="FD94" s="420">
        <v>335.34003447006762</v>
      </c>
      <c r="FE94" s="420">
        <v>335.34003447006762</v>
      </c>
      <c r="FF94" s="420">
        <v>370.60899108335229</v>
      </c>
      <c r="FG94" s="420">
        <v>428.45636863154414</v>
      </c>
      <c r="FH94" s="420">
        <v>496.60775047245011</v>
      </c>
      <c r="FI94" s="420">
        <v>577.00738011731994</v>
      </c>
      <c r="FJ94" s="420">
        <v>671.97908930544088</v>
      </c>
      <c r="FK94" s="420">
        <v>784.30199163738052</v>
      </c>
      <c r="FL94" s="420">
        <v>917.30147607144272</v>
      </c>
      <c r="FM94" s="420">
        <v>1074.9586201841985</v>
      </c>
      <c r="FN94" s="420">
        <v>1262.0417829675284</v>
      </c>
      <c r="FO94" s="420">
        <v>1484.2649085340215</v>
      </c>
      <c r="FP94" s="420">
        <v>1748.4780026138096</v>
      </c>
      <c r="FQ94" s="420">
        <v>2062.8963659533347</v>
      </c>
      <c r="FR94" s="420">
        <v>2437.3765222549223</v>
      </c>
      <c r="FS94" s="420">
        <v>2883.7484108960366</v>
      </c>
      <c r="FT94" s="420">
        <v>3416.2153839880416</v>
      </c>
      <c r="FU94" s="420">
        <v>4051.835922949153</v>
      </c>
      <c r="FV94" s="420">
        <v>4811.1038556404837</v>
      </c>
      <c r="FW94" s="420">
        <v>5718.6473125838265</v>
      </c>
      <c r="FX94" s="420">
        <v>6804.0708321488373</v>
      </c>
      <c r="FY94" s="420">
        <v>8102.9700574806475</v>
      </c>
      <c r="FZ94" s="420">
        <v>9658.1545404975113</v>
      </c>
      <c r="GA94" s="420">
        <v>11521.121495563664</v>
      </c>
      <c r="GB94" s="420">
        <v>13753.832186986616</v>
      </c>
      <c r="GC94" s="420"/>
      <c r="GD94" s="420">
        <v>33.011450387016559</v>
      </c>
      <c r="GE94" s="420">
        <v>33.011450387016559</v>
      </c>
      <c r="GF94" s="420">
        <v>33.011450387016559</v>
      </c>
      <c r="GG94" s="420">
        <v>33.011450387016559</v>
      </c>
      <c r="GH94" s="420">
        <v>33.011450387016559</v>
      </c>
      <c r="GI94" s="420">
        <v>33.011450387016559</v>
      </c>
      <c r="GJ94" s="420">
        <v>33.011450387016559</v>
      </c>
      <c r="GK94" s="420">
        <v>33.011450387016559</v>
      </c>
      <c r="GL94" s="420">
        <v>33.011450387016559</v>
      </c>
      <c r="GM94" s="420">
        <v>33.011450387016559</v>
      </c>
      <c r="GN94" s="420">
        <v>33.011450387016559</v>
      </c>
      <c r="GO94" s="420">
        <v>33.011450387016559</v>
      </c>
      <c r="GP94" s="420">
        <v>33.011450387016559</v>
      </c>
      <c r="GQ94" s="420">
        <v>33.011450387016559</v>
      </c>
      <c r="GR94" s="420">
        <v>33.011450387016559</v>
      </c>
      <c r="GS94" s="420">
        <v>33.011450387016559</v>
      </c>
      <c r="GT94" s="420">
        <v>33.011450387016559</v>
      </c>
      <c r="GU94" s="420">
        <v>39.512637094265429</v>
      </c>
      <c r="GV94" s="420">
        <v>52.376341718037978</v>
      </c>
      <c r="GW94" s="420">
        <v>70.034266961211046</v>
      </c>
      <c r="GX94" s="420">
        <v>94.382378086203403</v>
      </c>
      <c r="GY94" s="420">
        <v>128.09263975276261</v>
      </c>
      <c r="GZ94" s="420">
        <v>174.93730390498536</v>
      </c>
      <c r="HA94" s="420">
        <v>240.25048734749993</v>
      </c>
      <c r="HB94" s="420">
        <v>331.58564003184915</v>
      </c>
      <c r="HC94" s="420">
        <v>459.65264861286505</v>
      </c>
      <c r="HD94" s="420">
        <v>639.65428699978884</v>
      </c>
      <c r="HE94" s="420">
        <v>893.193185357125</v>
      </c>
      <c r="HF94" s="420">
        <v>1250.9941268896937</v>
      </c>
      <c r="HG94" s="420">
        <v>1756.7918717631949</v>
      </c>
      <c r="HH94" s="420"/>
      <c r="HI94" s="420">
        <v>2.6660526581482542</v>
      </c>
      <c r="HJ94" s="420">
        <v>2.6660526581482542</v>
      </c>
      <c r="HK94" s="420">
        <v>2.6660526581482542</v>
      </c>
      <c r="HL94" s="420">
        <v>2.6660526581482542</v>
      </c>
      <c r="HM94" s="420">
        <v>2.6660526581482542</v>
      </c>
      <c r="HN94" s="420">
        <v>2.6660526581482542</v>
      </c>
      <c r="HO94" s="420">
        <v>2.6660526581482542</v>
      </c>
      <c r="HP94" s="420">
        <v>2.946451315819878</v>
      </c>
      <c r="HQ94" s="420">
        <v>3.4063551114492316</v>
      </c>
      <c r="HR94" s="420">
        <v>3.9481787949845302</v>
      </c>
      <c r="HS94" s="420">
        <v>4.5873796785520762</v>
      </c>
      <c r="HT94" s="420">
        <v>5.3424329131889721</v>
      </c>
      <c r="HU94" s="420">
        <v>6.2354332756605224</v>
      </c>
      <c r="HV94" s="420">
        <v>7.2928185937247036</v>
      </c>
      <c r="HW94" s="420">
        <v>8.5462396139798464</v>
      </c>
      <c r="HX94" s="420">
        <v>10.033606203601277</v>
      </c>
      <c r="HY94" s="420">
        <v>11.800345911715208</v>
      </c>
      <c r="HZ94" s="420">
        <v>13.900918313999828</v>
      </c>
      <c r="IA94" s="420">
        <v>16.400637486142937</v>
      </c>
      <c r="IB94" s="420">
        <v>19.377865712737922</v>
      </c>
      <c r="IC94" s="420">
        <v>22.926654517853073</v>
      </c>
      <c r="ID94" s="420">
        <v>27.159924760195139</v>
      </c>
      <c r="IE94" s="420">
        <v>32.213296422629725</v>
      </c>
      <c r="IF94" s="420">
        <v>38.249701510371068</v>
      </c>
      <c r="IG94" s="420">
        <v>45.464940960061099</v>
      </c>
      <c r="IH94" s="420">
        <v>54.094379625581389</v>
      </c>
      <c r="II94" s="420">
        <v>64.421013419351397</v>
      </c>
      <c r="IJ94" s="420">
        <v>76.785190966509418</v>
      </c>
      <c r="IK94" s="420">
        <v>91.596330383386416</v>
      </c>
      <c r="IL94" s="420">
        <v>109.34704208457309</v>
      </c>
      <c r="IM94" s="420"/>
      <c r="IN94" s="420">
        <v>14.212941987128927</v>
      </c>
      <c r="IO94" s="420">
        <v>14.212941987128927</v>
      </c>
      <c r="IP94" s="420">
        <v>14.212941987128927</v>
      </c>
      <c r="IQ94" s="420">
        <v>14.212941987128927</v>
      </c>
      <c r="IR94" s="420">
        <v>14.212941987128927</v>
      </c>
      <c r="IS94" s="420">
        <v>14.212941987128927</v>
      </c>
      <c r="IT94" s="420">
        <v>14.212941987128927</v>
      </c>
      <c r="IU94" s="420">
        <v>14.212941987128927</v>
      </c>
      <c r="IV94" s="420">
        <v>14.212941987128927</v>
      </c>
      <c r="IW94" s="420">
        <v>14.212941987128927</v>
      </c>
      <c r="IX94" s="420">
        <v>14.212941987128927</v>
      </c>
      <c r="IY94" s="420">
        <v>14.212941987128927</v>
      </c>
      <c r="IZ94" s="420">
        <v>14.212941987128927</v>
      </c>
      <c r="JA94" s="420">
        <v>14.212941987128927</v>
      </c>
      <c r="JB94" s="420">
        <v>14.212941987128927</v>
      </c>
      <c r="JC94" s="420">
        <v>14.212941987128927</v>
      </c>
      <c r="JD94" s="420">
        <v>14.212941987128927</v>
      </c>
      <c r="JE94" s="420">
        <v>17.012000751113533</v>
      </c>
      <c r="JF94" s="420">
        <v>22.550415010825947</v>
      </c>
      <c r="JG94" s="420">
        <v>30.152960919956481</v>
      </c>
      <c r="JH94" s="420">
        <v>40.635938397728552</v>
      </c>
      <c r="JI94" s="420">
        <v>55.14975066046334</v>
      </c>
      <c r="JJ94" s="420">
        <v>75.318525015919704</v>
      </c>
      <c r="JK94" s="420">
        <v>103.43884315947719</v>
      </c>
      <c r="JL94" s="420">
        <v>142.76281139683698</v>
      </c>
      <c r="JM94" s="420">
        <v>197.90152666343465</v>
      </c>
      <c r="JN94" s="420">
        <v>275.40047972330115</v>
      </c>
      <c r="JO94" s="420">
        <v>384.56059270187745</v>
      </c>
      <c r="JP94" s="420">
        <v>538.61029258851443</v>
      </c>
      <c r="JQ94" s="420">
        <v>756.37939757564641</v>
      </c>
      <c r="JR94" s="420"/>
      <c r="JS94" s="420">
        <v>-11.546889328980672</v>
      </c>
      <c r="JT94" s="420">
        <v>-11.546889328980672</v>
      </c>
      <c r="JU94" s="420">
        <v>-11.546889328980672</v>
      </c>
      <c r="JV94" s="420">
        <v>-11.546889328980672</v>
      </c>
      <c r="JW94" s="420">
        <v>-11.546889328980672</v>
      </c>
      <c r="JX94" s="420">
        <v>-11.546889328980672</v>
      </c>
      <c r="JY94" s="420">
        <v>-11.546889328980672</v>
      </c>
      <c r="JZ94" s="420">
        <v>-11.266490671309048</v>
      </c>
      <c r="KA94" s="420">
        <v>-10.806586875679695</v>
      </c>
      <c r="KB94" s="420">
        <v>-10.264763192144397</v>
      </c>
      <c r="KC94" s="420">
        <v>-9.6255623085768498</v>
      </c>
      <c r="KD94" s="420">
        <v>-8.8705090739399548</v>
      </c>
      <c r="KE94" s="420">
        <v>-7.9775087114684045</v>
      </c>
      <c r="KF94" s="420">
        <v>-6.9201233934042232</v>
      </c>
      <c r="KG94" s="420">
        <v>-5.6667023731490804</v>
      </c>
      <c r="KH94" s="420">
        <v>-4.1793357835276499</v>
      </c>
      <c r="KI94" s="420">
        <v>-2.4125960754137186</v>
      </c>
      <c r="KJ94" s="420">
        <v>-3.1110824371137049</v>
      </c>
      <c r="KK94" s="420">
        <v>-6.1497775246830102</v>
      </c>
      <c r="KL94" s="420">
        <v>-10.775095207218559</v>
      </c>
      <c r="KM94" s="420">
        <v>-17.709283879875478</v>
      </c>
      <c r="KN94" s="420">
        <v>-27.989825900268201</v>
      </c>
      <c r="KO94" s="420">
        <v>-43.105228593289979</v>
      </c>
      <c r="KP94" s="420">
        <v>-65.189141649106119</v>
      </c>
      <c r="KQ94" s="420">
        <v>-97.297870436775881</v>
      </c>
      <c r="KR94" s="420">
        <v>-143.80714703785327</v>
      </c>
      <c r="KS94" s="420">
        <v>-210.97946630394975</v>
      </c>
      <c r="KT94" s="420">
        <v>-307.77540173536806</v>
      </c>
      <c r="KU94" s="420">
        <v>-447.013962205128</v>
      </c>
      <c r="KV94" s="420">
        <v>-647.0323554910733</v>
      </c>
      <c r="KW94" s="420"/>
      <c r="KX94" s="420">
        <v>52.040829072536454</v>
      </c>
      <c r="KY94" s="420">
        <v>52.040829072536454</v>
      </c>
      <c r="KZ94" s="420">
        <v>52.040829072536454</v>
      </c>
      <c r="LA94" s="420">
        <v>52.040829072536454</v>
      </c>
      <c r="LB94" s="420">
        <v>52.040829072536454</v>
      </c>
      <c r="LC94" s="420">
        <v>52.040829072536454</v>
      </c>
      <c r="LD94" s="420">
        <v>52.040829072536454</v>
      </c>
      <c r="LE94" s="420">
        <v>57.514156304637282</v>
      </c>
      <c r="LF94" s="420">
        <v>66.491388897928033</v>
      </c>
      <c r="LG94" s="420">
        <v>77.067681761511921</v>
      </c>
      <c r="LH94" s="420">
        <v>89.544758620097923</v>
      </c>
      <c r="LI94" s="420">
        <v>104.28325082666086</v>
      </c>
      <c r="LJ94" s="420">
        <v>121.71444412401061</v>
      </c>
      <c r="LK94" s="420">
        <v>142.35439976517429</v>
      </c>
      <c r="LL94" s="420">
        <v>166.82093416450957</v>
      </c>
      <c r="LM94" s="420">
        <v>195.85404055200775</v>
      </c>
      <c r="LN94" s="420">
        <v>230.34045584640032</v>
      </c>
      <c r="LO94" s="420">
        <v>271.34322036707835</v>
      </c>
      <c r="LP94" s="420">
        <v>320.13725216133292</v>
      </c>
      <c r="LQ94" s="420">
        <v>378.2521677751057</v>
      </c>
      <c r="LR94" s="420">
        <v>447.52383465575952</v>
      </c>
      <c r="LS94" s="420">
        <v>530.15644599082316</v>
      </c>
      <c r="LT94" s="420">
        <v>628.79727745415153</v>
      </c>
      <c r="LU94" s="420">
        <v>746.62673008091383</v>
      </c>
      <c r="LV94" s="420">
        <v>887.46680005145299</v>
      </c>
      <c r="LW94" s="420">
        <v>1055.9117635114767</v>
      </c>
      <c r="LX94" s="420">
        <v>1257.4856456003342</v>
      </c>
      <c r="LY94" s="420">
        <v>1498.8319852488012</v>
      </c>
      <c r="LZ94" s="420">
        <v>1787.9425444147846</v>
      </c>
      <c r="MA94" s="420">
        <v>2134.4329825289901</v>
      </c>
      <c r="MB94" s="420"/>
      <c r="MC94" s="426">
        <v>0.32527512459289354</v>
      </c>
      <c r="MD94" s="426">
        <v>0.32527512459289354</v>
      </c>
      <c r="ME94" s="426">
        <v>0.32527512459289354</v>
      </c>
      <c r="MF94" s="426">
        <v>0.32527512459289354</v>
      </c>
      <c r="MG94" s="426">
        <v>0.32527512459289354</v>
      </c>
      <c r="MH94" s="426">
        <v>0.32527512459289354</v>
      </c>
      <c r="MI94" s="426">
        <v>0.32527512459289354</v>
      </c>
      <c r="MJ94" s="426">
        <v>0.32527512459289354</v>
      </c>
      <c r="MK94" s="426">
        <v>0.32527512459289354</v>
      </c>
      <c r="ML94" s="426">
        <v>0.32527512459289354</v>
      </c>
      <c r="MM94" s="426">
        <v>0.32527512459289354</v>
      </c>
      <c r="MN94" s="426">
        <v>0.32527512459289354</v>
      </c>
      <c r="MO94" s="426">
        <v>0.32527512459289354</v>
      </c>
      <c r="MP94" s="426">
        <v>0.32527512459289354</v>
      </c>
      <c r="MQ94" s="426">
        <v>0.32527512459289354</v>
      </c>
      <c r="MR94" s="426">
        <v>0.32527512459289354</v>
      </c>
      <c r="MS94" s="426">
        <v>0.32527512459289354</v>
      </c>
      <c r="MT94" s="426">
        <v>0.38933393725971721</v>
      </c>
      <c r="MU94" s="426">
        <v>0.51608520311350303</v>
      </c>
      <c r="MV94" s="426">
        <v>0.69007585684691541</v>
      </c>
      <c r="MW94" s="426">
        <v>0.92998760828266525</v>
      </c>
      <c r="MX94" s="426">
        <v>1.2621484020405087</v>
      </c>
      <c r="MY94" s="426">
        <v>1.7237277567791722</v>
      </c>
      <c r="MZ94" s="426">
        <v>2.3672848750746476</v>
      </c>
      <c r="NA94" s="426">
        <v>3.2672469434119193</v>
      </c>
      <c r="NB94" s="426">
        <v>4.5291427911876001</v>
      </c>
      <c r="NC94" s="426">
        <v>6.3027714765924499</v>
      </c>
      <c r="ND94" s="426">
        <v>8.800992420703496</v>
      </c>
      <c r="NE94" s="426">
        <v>12.326549294818753</v>
      </c>
      <c r="NF94" s="426">
        <v>17.310378316376674</v>
      </c>
      <c r="NG94" s="420"/>
      <c r="NH94" s="420">
        <v>51.715553947943562</v>
      </c>
      <c r="NI94" s="420">
        <v>51.715553947943562</v>
      </c>
      <c r="NJ94" s="420">
        <v>51.715553947943562</v>
      </c>
      <c r="NK94" s="420">
        <v>51.715553947943562</v>
      </c>
      <c r="NL94" s="420">
        <v>51.715553947943562</v>
      </c>
      <c r="NM94" s="420">
        <v>51.715553947943562</v>
      </c>
      <c r="NN94" s="420">
        <v>51.715553947943562</v>
      </c>
      <c r="NO94" s="420">
        <v>57.18888118004439</v>
      </c>
      <c r="NP94" s="420">
        <v>66.166113773335141</v>
      </c>
      <c r="NQ94" s="420">
        <v>76.742406636919029</v>
      </c>
      <c r="NR94" s="420">
        <v>89.219483495505031</v>
      </c>
      <c r="NS94" s="420">
        <v>103.95797570206797</v>
      </c>
      <c r="NT94" s="420">
        <v>121.38916899941772</v>
      </c>
      <c r="NU94" s="420">
        <v>142.02912464058139</v>
      </c>
      <c r="NV94" s="420">
        <v>166.49565903991666</v>
      </c>
      <c r="NW94" s="420">
        <v>195.52876542741484</v>
      </c>
      <c r="NX94" s="420">
        <v>230.01518072180741</v>
      </c>
      <c r="NY94" s="420">
        <v>270.95388642981862</v>
      </c>
      <c r="NZ94" s="420">
        <v>319.62116695821942</v>
      </c>
      <c r="OA94" s="420">
        <v>377.56209191825877</v>
      </c>
      <c r="OB94" s="420">
        <v>446.59384704747686</v>
      </c>
      <c r="OC94" s="420">
        <v>528.89429758878271</v>
      </c>
      <c r="OD94" s="420">
        <v>627.0735496973723</v>
      </c>
      <c r="OE94" s="420">
        <v>744.25944520583914</v>
      </c>
      <c r="OF94" s="420">
        <v>884.19955310804107</v>
      </c>
      <c r="OG94" s="420">
        <v>1051.3826207202892</v>
      </c>
      <c r="OH94" s="420">
        <v>1251.1828741237418</v>
      </c>
      <c r="OI94" s="420">
        <v>1490.0309928280976</v>
      </c>
      <c r="OJ94" s="420">
        <v>1775.6159951199659</v>
      </c>
      <c r="OK94" s="420">
        <v>2117.1226042126136</v>
      </c>
      <c r="OL94" s="420"/>
      <c r="OM94" s="420">
        <v>40.168664618962893</v>
      </c>
      <c r="ON94" s="420">
        <v>40.168664618962893</v>
      </c>
      <c r="OO94" s="420">
        <v>40.168664618962893</v>
      </c>
      <c r="OP94" s="420">
        <v>40.168664618962893</v>
      </c>
      <c r="OQ94" s="420">
        <v>40.168664618962893</v>
      </c>
      <c r="OR94" s="420">
        <v>40.168664618962893</v>
      </c>
      <c r="OS94" s="420">
        <v>40.168664618962893</v>
      </c>
      <c r="OT94" s="420">
        <v>45.92239050873534</v>
      </c>
      <c r="OU94" s="420">
        <v>55.359526897655442</v>
      </c>
      <c r="OV94" s="420">
        <v>66.477643444774628</v>
      </c>
      <c r="OW94" s="420">
        <v>79.593921186928185</v>
      </c>
      <c r="OX94" s="420">
        <v>95.087466628128013</v>
      </c>
      <c r="OY94" s="420">
        <v>113.41166028794932</v>
      </c>
      <c r="OZ94" s="420">
        <v>135.10900124717716</v>
      </c>
      <c r="PA94" s="420">
        <v>160.82895666676757</v>
      </c>
      <c r="PB94" s="420">
        <v>191.34942964388719</v>
      </c>
      <c r="PC94" s="420">
        <v>227.60258464639369</v>
      </c>
      <c r="PD94" s="420">
        <v>267.84280399270494</v>
      </c>
      <c r="PE94" s="420">
        <v>313.47138943353639</v>
      </c>
      <c r="PF94" s="420">
        <v>366.78699671104022</v>
      </c>
      <c r="PG94" s="420">
        <v>428.88456316760136</v>
      </c>
      <c r="PH94" s="420">
        <v>500.90447168851449</v>
      </c>
      <c r="PI94" s="420">
        <v>583.96832110408229</v>
      </c>
      <c r="PJ94" s="420">
        <v>679.07030355673305</v>
      </c>
      <c r="PK94" s="420">
        <v>786.90168267126523</v>
      </c>
      <c r="PL94" s="420">
        <v>907.57547368243593</v>
      </c>
      <c r="PM94" s="420">
        <v>1040.2034078197921</v>
      </c>
      <c r="PN94" s="420">
        <v>1182.2555910927294</v>
      </c>
      <c r="PO94" s="420">
        <v>1328.6020329148378</v>
      </c>
      <c r="PP94" s="420">
        <v>1470.0902487215403</v>
      </c>
      <c r="PQ94" s="420"/>
      <c r="PR94" s="420">
        <v>6.2604069260557722</v>
      </c>
      <c r="PS94" s="420">
        <v>6.2604069260557722</v>
      </c>
      <c r="PT94" s="420">
        <v>6.2604069260557722</v>
      </c>
      <c r="PU94" s="420">
        <v>6.2604069260557722</v>
      </c>
      <c r="PV94" s="420">
        <v>6.2604069260557722</v>
      </c>
      <c r="PW94" s="420">
        <v>6.2604069260557722</v>
      </c>
      <c r="PX94" s="420">
        <v>6.2604069260557722</v>
      </c>
      <c r="PY94" s="420">
        <v>6.918837168676494</v>
      </c>
      <c r="PZ94" s="420">
        <v>7.9987801693061691</v>
      </c>
      <c r="QA94" s="420">
        <v>9.2710868999096814</v>
      </c>
      <c r="QB94" s="420">
        <v>10.772054116891312</v>
      </c>
      <c r="QC94" s="420">
        <v>12.545065045694495</v>
      </c>
      <c r="QD94" s="420">
        <v>14.642002492560314</v>
      </c>
      <c r="QE94" s="420">
        <v>17.124947586869286</v>
      </c>
      <c r="QF94" s="420">
        <v>20.068222398972765</v>
      </c>
      <c r="QG94" s="420">
        <v>23.560846624076191</v>
      </c>
      <c r="QH94" s="420">
        <v>27.709492927595353</v>
      </c>
      <c r="QI94" s="420">
        <v>32.64204291896651</v>
      </c>
      <c r="QJ94" s="420">
        <v>38.511866671565834</v>
      </c>
      <c r="QK94" s="420">
        <v>45.502973975188915</v>
      </c>
      <c r="QL94" s="420">
        <v>53.836215986276216</v>
      </c>
      <c r="QM94" s="420">
        <v>63.776752705994042</v>
      </c>
      <c r="QN94" s="420">
        <v>75.643046066235854</v>
      </c>
      <c r="QO94" s="420">
        <v>89.817691906135281</v>
      </c>
      <c r="QP94" s="420">
        <v>106.76046866860332</v>
      </c>
      <c r="QQ94" s="420">
        <v>127.02405852099578</v>
      </c>
      <c r="QR94" s="420">
        <v>151.27299056206886</v>
      </c>
      <c r="QS94" s="420">
        <v>180.30646914496157</v>
      </c>
      <c r="QT94" s="420">
        <v>215.08588713762668</v>
      </c>
      <c r="QU94" s="420">
        <v>256.76798900342897</v>
      </c>
      <c r="QV94" s="424"/>
      <c r="QW94" s="420">
        <v>14.692869058112674</v>
      </c>
      <c r="QX94" s="420">
        <v>14.692869058112674</v>
      </c>
      <c r="QY94" s="420">
        <v>14.692869058112674</v>
      </c>
      <c r="QZ94" s="420">
        <v>14.692869058112674</v>
      </c>
      <c r="RA94" s="420">
        <v>14.692869058112674</v>
      </c>
      <c r="RB94" s="420">
        <v>14.692869058112674</v>
      </c>
      <c r="RC94" s="420">
        <v>14.692869058112674</v>
      </c>
      <c r="RD94" s="420">
        <v>14.692869058112674</v>
      </c>
      <c r="RE94" s="420">
        <v>14.692869058112674</v>
      </c>
      <c r="RF94" s="420">
        <v>14.692869058112674</v>
      </c>
      <c r="RG94" s="420">
        <v>14.692869058112674</v>
      </c>
      <c r="RH94" s="420">
        <v>14.692869058112674</v>
      </c>
      <c r="RI94" s="420">
        <v>14.692869058112674</v>
      </c>
      <c r="RJ94" s="420">
        <v>14.692869058112674</v>
      </c>
      <c r="RK94" s="420">
        <v>14.692869058112674</v>
      </c>
      <c r="RL94" s="420">
        <v>14.692869058112674</v>
      </c>
      <c r="RM94" s="420">
        <v>14.692869058112674</v>
      </c>
      <c r="RN94" s="420">
        <v>17.586443375268967</v>
      </c>
      <c r="RO94" s="420">
        <v>23.311872746698956</v>
      </c>
      <c r="RP94" s="420">
        <v>31.171133106186968</v>
      </c>
      <c r="RQ94" s="420">
        <v>42.008088295304923</v>
      </c>
      <c r="RR94" s="420">
        <v>57.011987087230509</v>
      </c>
      <c r="RS94" s="420">
        <v>77.861798543275356</v>
      </c>
      <c r="RT94" s="420">
        <v>106.93165281622744</v>
      </c>
      <c r="RU94" s="420">
        <v>147.58346977855248</v>
      </c>
      <c r="RV94" s="420">
        <v>204.58404884081392</v>
      </c>
      <c r="RW94" s="420">
        <v>284.69990173605657</v>
      </c>
      <c r="RX94" s="420">
        <v>397.54601394952084</v>
      </c>
      <c r="RY94" s="420">
        <v>556.79749551650741</v>
      </c>
      <c r="RZ94" s="420">
        <v>781.91998932362276</v>
      </c>
      <c r="SA94" s="420"/>
      <c r="SB94" s="420">
        <v>-8.4324621320569015</v>
      </c>
      <c r="SC94" s="420">
        <v>-8.4324621320569015</v>
      </c>
      <c r="SD94" s="420">
        <v>-8.4324621320569015</v>
      </c>
      <c r="SE94" s="420">
        <v>-8.4324621320569015</v>
      </c>
      <c r="SF94" s="420">
        <v>-8.4324621320569015</v>
      </c>
      <c r="SG94" s="420">
        <v>-8.4324621320569015</v>
      </c>
      <c r="SH94" s="420">
        <v>-8.4324621320569015</v>
      </c>
      <c r="SI94" s="420">
        <v>-7.7740318894361797</v>
      </c>
      <c r="SJ94" s="420">
        <v>-6.6940888888065047</v>
      </c>
      <c r="SK94" s="420">
        <v>-5.4217821582029924</v>
      </c>
      <c r="SL94" s="420">
        <v>-3.9208149412213622</v>
      </c>
      <c r="SM94" s="420">
        <v>-2.1478040124181792</v>
      </c>
      <c r="SN94" s="420">
        <v>-5.0866565552359688E-2</v>
      </c>
      <c r="SO94" s="420">
        <v>2.4320785287566125</v>
      </c>
      <c r="SP94" s="420">
        <v>5.3753533408600909</v>
      </c>
      <c r="SQ94" s="420">
        <v>8.8679775659635176</v>
      </c>
      <c r="SR94" s="420">
        <v>13.016623869482679</v>
      </c>
      <c r="SS94" s="420">
        <v>15.055599543697543</v>
      </c>
      <c r="ST94" s="420">
        <v>15.199993924866877</v>
      </c>
      <c r="SU94" s="420">
        <v>14.331840869001947</v>
      </c>
      <c r="SV94" s="420">
        <v>11.828127690971293</v>
      </c>
      <c r="SW94" s="420">
        <v>6.7647656187635334</v>
      </c>
      <c r="SX94" s="420">
        <v>-2.2187524770395015</v>
      </c>
      <c r="SY94" s="420">
        <v>-17.11396091009216</v>
      </c>
      <c r="SZ94" s="420">
        <v>-40.823001109949161</v>
      </c>
      <c r="TA94" s="420">
        <v>-77.559990319818141</v>
      </c>
      <c r="TB94" s="420">
        <v>-133.42691117398772</v>
      </c>
      <c r="TC94" s="420">
        <v>-217.23954480455927</v>
      </c>
      <c r="TD94" s="420">
        <v>-341.71160837888073</v>
      </c>
      <c r="TE94" s="420">
        <v>-525.15200032019379</v>
      </c>
      <c r="TF94" s="420"/>
      <c r="TG94" s="420">
        <v>0.36836460891238892</v>
      </c>
      <c r="TH94" s="420">
        <v>0.36836460891238892</v>
      </c>
      <c r="TI94" s="420">
        <v>0.36836460891238892</v>
      </c>
      <c r="TJ94" s="420">
        <v>0.36836460891238892</v>
      </c>
      <c r="TK94" s="420">
        <v>0.36836460891238892</v>
      </c>
      <c r="TL94" s="420">
        <v>0.36836460891238892</v>
      </c>
      <c r="TM94" s="420">
        <v>0.36836460891238892</v>
      </c>
      <c r="TN94" s="420">
        <v>0.40710688264696226</v>
      </c>
      <c r="TO94" s="420">
        <v>0.47065111959087835</v>
      </c>
      <c r="TP94" s="420">
        <v>0.54551410801496214</v>
      </c>
      <c r="TQ94" s="420">
        <v>0.63383156220033965</v>
      </c>
      <c r="TR94" s="420">
        <v>0.73815616683070617</v>
      </c>
      <c r="TS94" s="420">
        <v>0.86154072499953505</v>
      </c>
      <c r="TT94" s="420">
        <v>1.0076381128241811</v>
      </c>
      <c r="TU94" s="420">
        <v>1.1808214678182061</v>
      </c>
      <c r="TV94" s="420">
        <v>1.3863287410600629</v>
      </c>
      <c r="TW94" s="420">
        <v>1.630436590783257</v>
      </c>
      <c r="TX94" s="420">
        <v>1.9206696171621016</v>
      </c>
      <c r="TY94" s="420">
        <v>2.2660521708123578</v>
      </c>
      <c r="TZ94" s="420">
        <v>2.6774114543511605</v>
      </c>
      <c r="UA94" s="420">
        <v>3.1677424297404002</v>
      </c>
      <c r="UB94" s="420">
        <v>3.7526472073991743</v>
      </c>
      <c r="UC94" s="420">
        <v>4.4508642026383392</v>
      </c>
      <c r="UD94" s="420">
        <v>5.2849054930782016</v>
      </c>
      <c r="UE94" s="420">
        <v>6.281824608674496</v>
      </c>
      <c r="UF94" s="420">
        <v>7.4741415681473438</v>
      </c>
      <c r="UG94" s="420">
        <v>8.9009575041332631</v>
      </c>
      <c r="UH94" s="420">
        <v>10.609297889970058</v>
      </c>
      <c r="UI94" s="420">
        <v>12.65573142989655</v>
      </c>
      <c r="UJ94" s="420">
        <v>15.108321386715247</v>
      </c>
      <c r="UK94" s="420"/>
      <c r="UL94" s="420">
        <v>2.0677318317326265</v>
      </c>
      <c r="UM94" s="420">
        <v>2.0677318317326265</v>
      </c>
      <c r="UN94" s="420">
        <v>2.0677318317326265</v>
      </c>
      <c r="UO94" s="420">
        <v>2.0677318317326265</v>
      </c>
      <c r="UP94" s="420">
        <v>2.0677318317326265</v>
      </c>
      <c r="UQ94" s="420">
        <v>2.0677318317326265</v>
      </c>
      <c r="UR94" s="420">
        <v>2.0677318317326265</v>
      </c>
      <c r="US94" s="420">
        <v>2.0677318317326265</v>
      </c>
      <c r="UT94" s="420">
        <v>2.0677318317326265</v>
      </c>
      <c r="UU94" s="420">
        <v>2.0677318317326265</v>
      </c>
      <c r="UV94" s="420">
        <v>2.0677318317326265</v>
      </c>
      <c r="UW94" s="420">
        <v>2.0677318317326265</v>
      </c>
      <c r="UX94" s="420">
        <v>2.0677318317326265</v>
      </c>
      <c r="UY94" s="420">
        <v>2.0677318317326265</v>
      </c>
      <c r="UZ94" s="420">
        <v>2.0677318317326265</v>
      </c>
      <c r="VA94" s="420">
        <v>2.0677318317326265</v>
      </c>
      <c r="VB94" s="420">
        <v>2.0677318317326265</v>
      </c>
      <c r="VC94" s="420">
        <v>2.4749454058415221</v>
      </c>
      <c r="VD94" s="420">
        <v>3.2806867838405323</v>
      </c>
      <c r="VE94" s="420">
        <v>4.3867228313213236</v>
      </c>
      <c r="VF94" s="420">
        <v>5.9118107576461503</v>
      </c>
      <c r="VG94" s="420">
        <v>8.0233138963084603</v>
      </c>
      <c r="VH94" s="420">
        <v>10.957514062577776</v>
      </c>
      <c r="VI94" s="420">
        <v>15.048523298845536</v>
      </c>
      <c r="VJ94" s="420">
        <v>20.769465588490164</v>
      </c>
      <c r="VK94" s="420">
        <v>28.79117403005235</v>
      </c>
      <c r="VL94" s="420">
        <v>40.065901831865403</v>
      </c>
      <c r="VM94" s="420">
        <v>55.946768760453153</v>
      </c>
      <c r="VN94" s="420">
        <v>78.358277117619295</v>
      </c>
      <c r="VO94" s="420">
        <v>110.03983261524904</v>
      </c>
      <c r="VP94" s="420"/>
      <c r="VQ94" s="420">
        <v>-1.6993672228202377</v>
      </c>
      <c r="VR94" s="420">
        <v>-1.6993672228202377</v>
      </c>
      <c r="VS94" s="420">
        <v>-1.6993672228202377</v>
      </c>
      <c r="VT94" s="420">
        <v>-1.6993672228202377</v>
      </c>
      <c r="VU94" s="420">
        <v>-1.6993672228202377</v>
      </c>
      <c r="VV94" s="420">
        <v>-1.6993672228202377</v>
      </c>
      <c r="VW94" s="420">
        <v>-1.6993672228202377</v>
      </c>
      <c r="VX94" s="420">
        <v>-1.6606249490856642</v>
      </c>
      <c r="VY94" s="420">
        <v>-1.5970807121417483</v>
      </c>
      <c r="VZ94" s="420">
        <v>-1.5222177237176644</v>
      </c>
      <c r="WA94" s="420">
        <v>-1.4339002695322869</v>
      </c>
      <c r="WB94" s="420">
        <v>-1.3295756649019204</v>
      </c>
      <c r="WC94" s="420">
        <v>-1.2061911067330915</v>
      </c>
      <c r="WD94" s="420">
        <v>-1.0600937189084454</v>
      </c>
      <c r="WE94" s="420">
        <v>-0.88691036391442046</v>
      </c>
      <c r="WF94" s="420">
        <v>-0.68140309067256366</v>
      </c>
      <c r="WG94" s="420">
        <v>-0.43729524094936956</v>
      </c>
      <c r="WH94" s="420">
        <v>-0.55427578867942051</v>
      </c>
      <c r="WI94" s="420">
        <v>-1.0146346130281745</v>
      </c>
      <c r="WJ94" s="420">
        <v>-1.7093113769701631</v>
      </c>
      <c r="WK94" s="420">
        <v>-2.7440683279057501</v>
      </c>
      <c r="WL94" s="420">
        <v>-4.2706666889092855</v>
      </c>
      <c r="WM94" s="420">
        <v>-6.5066498599394365</v>
      </c>
      <c r="WN94" s="420">
        <v>-9.7636178057673355</v>
      </c>
      <c r="WO94" s="420">
        <v>-14.487640979815668</v>
      </c>
      <c r="WP94" s="420">
        <v>-21.317032461905008</v>
      </c>
      <c r="WQ94" s="420">
        <v>-31.16494432773214</v>
      </c>
      <c r="WR94" s="420">
        <v>-45.337470870483095</v>
      </c>
      <c r="WS94" s="420">
        <v>-65.702545687722747</v>
      </c>
      <c r="WT94" s="420">
        <v>-94.931511228533793</v>
      </c>
      <c r="WU94" s="420"/>
      <c r="WV94" s="420">
        <v>274.00438120441476</v>
      </c>
      <c r="WW94" s="420">
        <v>274.00438120441476</v>
      </c>
      <c r="WX94" s="420">
        <v>274.00438120441476</v>
      </c>
      <c r="WY94" s="420">
        <v>274.00438120441476</v>
      </c>
      <c r="WZ94" s="420">
        <v>274.00438120441476</v>
      </c>
      <c r="XA94" s="420">
        <v>274.00438120441476</v>
      </c>
      <c r="XB94" s="420">
        <v>274.00438120441476</v>
      </c>
      <c r="XC94" s="420">
        <v>302.82243941157168</v>
      </c>
      <c r="XD94" s="420">
        <v>350.08919333326986</v>
      </c>
      <c r="XE94" s="420">
        <v>405.77528890802904</v>
      </c>
      <c r="XF94" s="420">
        <v>471.46935613957839</v>
      </c>
      <c r="XG94" s="420">
        <v>549.07018435306588</v>
      </c>
      <c r="XH94" s="420">
        <v>640.84857102014962</v>
      </c>
      <c r="XI94" s="420">
        <v>749.52167201285022</v>
      </c>
      <c r="XJ94" s="420">
        <v>878.34240253891824</v>
      </c>
      <c r="XK94" s="420">
        <v>1031.2069608467832</v>
      </c>
      <c r="XL94" s="420">
        <v>1212.7841772575275</v>
      </c>
      <c r="XM94" s="420">
        <v>1428.6711513966029</v>
      </c>
      <c r="XN94" s="420">
        <v>1685.5805574634808</v>
      </c>
      <c r="XO94" s="420">
        <v>1991.5661033375386</v>
      </c>
      <c r="XP94" s="420">
        <v>2356.293963306407</v>
      </c>
      <c r="XQ94" s="420">
        <v>2791.3696133236303</v>
      </c>
      <c r="XR94" s="420">
        <v>3310.7314388034974</v>
      </c>
      <c r="XS94" s="420">
        <v>3931.1248266499861</v>
      </c>
      <c r="XT94" s="420">
        <v>4672.6732782950348</v>
      </c>
      <c r="XU94" s="420">
        <v>5559.5664889226355</v>
      </c>
      <c r="XV94" s="420">
        <v>6620.8894503947604</v>
      </c>
      <c r="XW94" s="420">
        <v>7891.6215972472692</v>
      </c>
      <c r="XX94" s="420">
        <v>9413.8410021979707</v>
      </c>
      <c r="XY94" s="420">
        <v>11238.175851982911</v>
      </c>
      <c r="XZ94" s="420"/>
      <c r="YA94" s="420">
        <v>1.7126323854494407</v>
      </c>
      <c r="YB94" s="420">
        <v>1.7126323854494407</v>
      </c>
      <c r="YC94" s="420">
        <v>1.7126323854494407</v>
      </c>
      <c r="YD94" s="420">
        <v>1.7126323854494407</v>
      </c>
      <c r="YE94" s="420">
        <v>1.7126323854494407</v>
      </c>
      <c r="YF94" s="420">
        <v>1.7126323854494407</v>
      </c>
      <c r="YG94" s="420">
        <v>1.7126323854494407</v>
      </c>
      <c r="YH94" s="420">
        <v>1.7126323854494407</v>
      </c>
      <c r="YI94" s="420">
        <v>1.7126323854494407</v>
      </c>
      <c r="YJ94" s="420">
        <v>1.7126323854494407</v>
      </c>
      <c r="YK94" s="420">
        <v>1.7126323854494407</v>
      </c>
      <c r="YL94" s="420">
        <v>1.7126323854494407</v>
      </c>
      <c r="YM94" s="420">
        <v>1.7126323854494407</v>
      </c>
      <c r="YN94" s="420">
        <v>1.7126323854494407</v>
      </c>
      <c r="YO94" s="420">
        <v>1.7126323854494407</v>
      </c>
      <c r="YP94" s="420">
        <v>1.7126323854494407</v>
      </c>
      <c r="YQ94" s="420">
        <v>1.7126323854494407</v>
      </c>
      <c r="YR94" s="420">
        <v>2.0499136247816843</v>
      </c>
      <c r="YS94" s="420">
        <v>2.7172819735590319</v>
      </c>
      <c r="YT94" s="420">
        <v>3.6333742468993582</v>
      </c>
      <c r="YU94" s="420">
        <v>4.8965530272411062</v>
      </c>
      <c r="YV94" s="420">
        <v>6.645439706719773</v>
      </c>
      <c r="YW94" s="420">
        <v>9.0757385264333355</v>
      </c>
      <c r="YX94" s="420">
        <v>12.464183197875103</v>
      </c>
      <c r="YY94" s="420">
        <v>17.20264632455758</v>
      </c>
      <c r="YZ94" s="420">
        <v>23.846756287376497</v>
      </c>
      <c r="ZA94" s="420">
        <v>33.185232231973302</v>
      </c>
      <c r="ZB94" s="420">
        <v>46.338817524570032</v>
      </c>
      <c r="ZC94" s="420">
        <v>64.901512372233768</v>
      </c>
      <c r="ZD94" s="420">
        <v>91.142273932299815</v>
      </c>
      <c r="ZE94" s="420"/>
      <c r="ZF94" s="420">
        <v>272.29174881896529</v>
      </c>
      <c r="ZG94" s="420">
        <v>272.29174881896529</v>
      </c>
      <c r="ZH94" s="420">
        <v>272.29174881896529</v>
      </c>
      <c r="ZI94" s="420">
        <v>272.29174881896529</v>
      </c>
      <c r="ZJ94" s="420">
        <v>272.29174881896529</v>
      </c>
      <c r="ZK94" s="420">
        <v>272.29174881896529</v>
      </c>
      <c r="ZL94" s="420">
        <v>272.29174881896529</v>
      </c>
      <c r="ZM94" s="420">
        <v>301.10980702612221</v>
      </c>
      <c r="ZN94" s="420">
        <v>348.37656094782039</v>
      </c>
      <c r="ZO94" s="420">
        <v>404.06265652257957</v>
      </c>
      <c r="ZP94" s="420">
        <v>469.75672375412893</v>
      </c>
      <c r="ZQ94" s="420">
        <v>547.35755196761647</v>
      </c>
      <c r="ZR94" s="420">
        <v>639.13593863470021</v>
      </c>
      <c r="ZS94" s="420">
        <v>747.80903962740081</v>
      </c>
      <c r="ZT94" s="420">
        <v>876.62977015346883</v>
      </c>
      <c r="ZU94" s="420">
        <v>1029.4943284613337</v>
      </c>
      <c r="ZV94" s="420">
        <v>1211.071544872078</v>
      </c>
      <c r="ZW94" s="420">
        <v>1426.6212377718211</v>
      </c>
      <c r="ZX94" s="420">
        <v>1682.8632754899218</v>
      </c>
      <c r="ZY94" s="420">
        <v>1987.9327290906392</v>
      </c>
      <c r="ZZ94" s="420">
        <v>2351.3974102791658</v>
      </c>
      <c r="AAA94" s="420">
        <v>2784.7241736169108</v>
      </c>
      <c r="AAB94" s="420">
        <v>3301.6557002770642</v>
      </c>
      <c r="AAC94" s="420">
        <v>3918.6606434521109</v>
      </c>
      <c r="AAD94" s="420">
        <v>4655.4706319704774</v>
      </c>
      <c r="AAE94" s="420">
        <v>5535.7197326352589</v>
      </c>
      <c r="AAF94" s="420">
        <v>6587.7042181627867</v>
      </c>
      <c r="AAG94" s="420">
        <v>7845.2827797226992</v>
      </c>
      <c r="AAH94" s="420">
        <v>9348.9394898257378</v>
      </c>
      <c r="AAI94" s="420">
        <v>11147.03357805061</v>
      </c>
      <c r="AAJ94" s="420"/>
      <c r="AAK94" s="420">
        <v>302.32858408305106</v>
      </c>
      <c r="AAL94" s="420">
        <v>302.32858408305106</v>
      </c>
      <c r="AAM94" s="420">
        <v>302.32858408305106</v>
      </c>
      <c r="AAN94" s="420">
        <v>302.32858408305106</v>
      </c>
      <c r="AAO94" s="420">
        <v>302.32858408305106</v>
      </c>
      <c r="AAP94" s="420">
        <v>302.32858408305106</v>
      </c>
      <c r="AAQ94" s="420">
        <v>302.32858408305106</v>
      </c>
      <c r="AAR94" s="420">
        <v>337.59754069633573</v>
      </c>
      <c r="AAS94" s="420">
        <v>395.44491824452757</v>
      </c>
      <c r="AAT94" s="420">
        <v>463.59630008543354</v>
      </c>
      <c r="AAU94" s="420">
        <v>543.99592973030349</v>
      </c>
      <c r="AAV94" s="420">
        <v>638.96763891842443</v>
      </c>
      <c r="AAW94" s="420">
        <v>751.29054125036407</v>
      </c>
      <c r="AAX94" s="420">
        <v>884.29002568442615</v>
      </c>
      <c r="AAY94" s="420">
        <v>1041.9471697971821</v>
      </c>
      <c r="AAZ94" s="420">
        <v>1229.0303325805116</v>
      </c>
      <c r="ABA94" s="420">
        <v>1451.2534581470049</v>
      </c>
      <c r="ABB94" s="420">
        <v>1708.9653655195443</v>
      </c>
      <c r="ABC94" s="420">
        <v>2010.5200242352969</v>
      </c>
      <c r="ABD94" s="420">
        <v>2367.3422552937113</v>
      </c>
      <c r="ABE94" s="420">
        <v>2789.3660328098326</v>
      </c>
      <c r="ABF94" s="420">
        <v>3288.1227442352797</v>
      </c>
      <c r="ABG94" s="420">
        <v>3876.8986190441678</v>
      </c>
      <c r="ABH94" s="420">
        <v>4570.8533682929847</v>
      </c>
      <c r="ABI94" s="420">
        <v>5387.0616725519776</v>
      </c>
      <c r="ABJ94" s="420">
        <v>6344.4181835359714</v>
      </c>
      <c r="ABK94" s="420">
        <v>7463.3157704808591</v>
      </c>
      <c r="ABL94" s="420">
        <v>8764.9613551403854</v>
      </c>
      <c r="ABM94" s="420">
        <v>10270.127368673971</v>
      </c>
      <c r="ABN94" s="420">
        <v>11997.040315223425</v>
      </c>
      <c r="ABQ94" s="344"/>
      <c r="ABR94" s="344"/>
      <c r="ABS94" s="344"/>
      <c r="ABT94" s="344"/>
      <c r="ABU94" s="344"/>
      <c r="ABV94" s="344"/>
      <c r="ABW94" s="344"/>
      <c r="ABX94" s="344"/>
      <c r="ABY94" s="344"/>
      <c r="ABZ94" s="344"/>
      <c r="ACA94" s="344"/>
    </row>
    <row r="95" spans="4:755" hidden="1" outlineLevel="1" x14ac:dyDescent="0.25">
      <c r="D95" s="431" t="b">
        <v>1</v>
      </c>
      <c r="E95" s="416"/>
      <c r="F95" s="417">
        <v>525</v>
      </c>
      <c r="G95" s="417">
        <v>22005280</v>
      </c>
      <c r="H95" s="417" t="s">
        <v>1756</v>
      </c>
      <c r="I95" s="417" t="s">
        <v>1810</v>
      </c>
      <c r="J95" s="417">
        <v>11</v>
      </c>
      <c r="K95" s="417" t="s">
        <v>1811</v>
      </c>
      <c r="L95" s="417" t="s">
        <v>300</v>
      </c>
      <c r="M95" s="417" t="s">
        <v>253</v>
      </c>
      <c r="N95" s="417" t="s">
        <v>301</v>
      </c>
      <c r="O95" s="417" t="s">
        <v>1760</v>
      </c>
      <c r="P95" s="417" t="s">
        <v>1761</v>
      </c>
      <c r="Q95" s="417" t="s">
        <v>302</v>
      </c>
      <c r="R95" s="417" t="s">
        <v>298</v>
      </c>
      <c r="S95" s="418"/>
      <c r="T95" s="417">
        <v>0.57433674535164059</v>
      </c>
      <c r="U95" s="417">
        <v>2190</v>
      </c>
      <c r="V95" s="418"/>
      <c r="W95" s="419">
        <v>9.9</v>
      </c>
      <c r="X95" s="417">
        <v>8.8018665792934641E-3</v>
      </c>
      <c r="Y95" s="417">
        <v>6.3307850367012759E-3</v>
      </c>
      <c r="Z95" s="417">
        <v>2.4710815425921882E-3</v>
      </c>
      <c r="AA95" s="420">
        <v>51.892197956299761</v>
      </c>
      <c r="AB95" s="420">
        <v>2025.8512117444084</v>
      </c>
      <c r="AC95" s="420">
        <v>2077.7434097007081</v>
      </c>
      <c r="AD95" s="420">
        <v>60.926455166027509</v>
      </c>
      <c r="AE95" s="420">
        <v>3.5849346687423278</v>
      </c>
      <c r="AF95" s="420">
        <v>2666.6182955719837</v>
      </c>
      <c r="AG95" s="418"/>
      <c r="AH95" s="419">
        <v>13.794599771382265</v>
      </c>
      <c r="AI95" s="417">
        <v>2.1906452910007958E-2</v>
      </c>
      <c r="AJ95" s="417">
        <v>1.5756322030163254E-2</v>
      </c>
      <c r="AK95" s="417">
        <v>6.1501308798447042E-3</v>
      </c>
      <c r="AL95" s="420">
        <v>129.15146812163357</v>
      </c>
      <c r="AM95" s="420">
        <v>5042.0230496522408</v>
      </c>
      <c r="AN95" s="420">
        <v>5171.174517773874</v>
      </c>
      <c r="AO95" s="420">
        <v>151.63630453205849</v>
      </c>
      <c r="AP95" s="420">
        <v>8.9223350295958177</v>
      </c>
      <c r="AQ95" s="420">
        <v>6636.7909118661491</v>
      </c>
      <c r="AR95" s="418"/>
      <c r="AS95" s="417">
        <v>5.1679359468684138E-3</v>
      </c>
      <c r="AT95" s="421">
        <v>4.0659390574111693E-6</v>
      </c>
      <c r="AU95" s="417">
        <v>5.1638700078110028E-3</v>
      </c>
      <c r="AV95" s="420">
        <v>28.425883974257854</v>
      </c>
      <c r="AW95" s="420">
        <v>1.3011004983715742</v>
      </c>
      <c r="AX95" s="420">
        <v>29.726984472629429</v>
      </c>
      <c r="AY95" s="420">
        <v>14.692869058112674</v>
      </c>
      <c r="AZ95" s="420">
        <v>2.0677318317326265</v>
      </c>
      <c r="BA95" s="420">
        <v>1.7126323854494407</v>
      </c>
      <c r="BB95" s="418"/>
      <c r="BC95" s="420">
        <v>4808.8730951074613</v>
      </c>
      <c r="BD95" s="420">
        <v>11968.524069201678</v>
      </c>
      <c r="BE95" s="420">
        <v>48.200217747924171</v>
      </c>
      <c r="BF95" s="420">
        <v>11920.323851453753</v>
      </c>
      <c r="BG95" s="420"/>
      <c r="BH95" s="422">
        <v>3.3174243752227668E-2</v>
      </c>
      <c r="BI95" s="420"/>
      <c r="BJ95" s="423">
        <v>10.233933382094852</v>
      </c>
      <c r="BK95" s="423">
        <v>10.57913055243994</v>
      </c>
      <c r="BL95" s="423">
        <v>10.935971445874209</v>
      </c>
      <c r="BM95" s="423">
        <v>11.304848812683653</v>
      </c>
      <c r="BN95" s="423">
        <v>11.686168650874608</v>
      </c>
      <c r="BO95" s="423">
        <v>12.080350653027882</v>
      </c>
      <c r="BP95" s="423">
        <v>12.487828668225594</v>
      </c>
      <c r="BQ95" s="423">
        <v>12.909051179559093</v>
      </c>
      <c r="BR95" s="423">
        <v>13.344481797743509</v>
      </c>
      <c r="BS95" s="423">
        <v>13.794599771382265</v>
      </c>
      <c r="BT95" s="423">
        <v>14.25990051444313</v>
      </c>
      <c r="BU95" s="423">
        <v>14.740896151526377</v>
      </c>
      <c r="BV95" s="423">
        <v>15.238116081525186</v>
      </c>
      <c r="BW95" s="423">
        <v>15.752107560298688</v>
      </c>
      <c r="BX95" s="423">
        <v>16.283436302998933</v>
      </c>
      <c r="BY95" s="423">
        <v>16.832687106714747</v>
      </c>
      <c r="BZ95" s="423">
        <v>17.400464494117745</v>
      </c>
      <c r="CA95" s="423">
        <v>17.987393378818972</v>
      </c>
      <c r="CB95" s="423">
        <v>18.594119753168425</v>
      </c>
      <c r="CC95" s="423">
        <v>19.22131139925451</v>
      </c>
      <c r="CD95" s="423">
        <v>19.869658623885961</v>
      </c>
      <c r="CE95" s="423">
        <v>20.539875018365198</v>
      </c>
      <c r="CF95" s="423">
        <v>21.232698243889264</v>
      </c>
      <c r="CG95" s="423">
        <v>21.948890843442939</v>
      </c>
      <c r="CH95" s="423">
        <v>22.689241081077451</v>
      </c>
      <c r="CI95" s="423">
        <v>23.45456380949863</v>
      </c>
      <c r="CJ95" s="423">
        <v>24.245701366919381</v>
      </c>
      <c r="CK95" s="423">
        <v>25.063524504163539</v>
      </c>
      <c r="CL95" s="423">
        <v>25.908933343041575</v>
      </c>
      <c r="CM95" s="423">
        <v>26.782858367052885</v>
      </c>
      <c r="CN95" s="420"/>
      <c r="CO95" s="417">
        <v>9.6291576856485112E-3</v>
      </c>
      <c r="CP95" s="417">
        <v>1.0537659304862524E-2</v>
      </c>
      <c r="CQ95" s="417">
        <v>1.1535530373555246E-2</v>
      </c>
      <c r="CR95" s="417">
        <v>1.2631761299074154E-2</v>
      </c>
      <c r="CS95" s="417">
        <v>1.3836259469555547E-2</v>
      </c>
      <c r="CT95" s="417">
        <v>1.5159943610395354E-2</v>
      </c>
      <c r="CU95" s="417">
        <v>1.6614847905912264E-2</v>
      </c>
      <c r="CV95" s="417">
        <v>1.8214236900655448E-2</v>
      </c>
      <c r="CW95" s="417">
        <v>1.9972732300458148E-2</v>
      </c>
      <c r="CX95" s="417">
        <v>2.1906452910007958E-2</v>
      </c>
      <c r="CY95" s="417">
        <v>2.4033169072545338E-2</v>
      </c>
      <c r="CZ95" s="417">
        <v>2.6372473119586015E-2</v>
      </c>
      <c r="DA95" s="417">
        <v>2.8945967495693101E-2</v>
      </c>
      <c r="DB95" s="417">
        <v>3.1777472396852871E-2</v>
      </c>
      <c r="DC95" s="417">
        <v>3.4893254952645718E-2</v>
      </c>
      <c r="DD95" s="417">
        <v>3.8322282194044391E-2</v>
      </c>
      <c r="DE95" s="417">
        <v>4.2096500282402138E-2</v>
      </c>
      <c r="DF95" s="417">
        <v>4.6251142733325389E-2</v>
      </c>
      <c r="DG95" s="417">
        <v>5.0825070654204239E-2</v>
      </c>
      <c r="DH95" s="417">
        <v>5.586114832901775E-2</v>
      </c>
      <c r="DI95" s="417">
        <v>6.1406657831750103E-2</v>
      </c>
      <c r="DJ95" s="417">
        <v>6.7513756733780128E-2</v>
      </c>
      <c r="DK95" s="417">
        <v>7.4239983394738349E-2</v>
      </c>
      <c r="DL95" s="417">
        <v>8.1648814794752431E-2</v>
      </c>
      <c r="DM95" s="417">
        <v>8.981028238335019E-2</v>
      </c>
      <c r="DN95" s="417">
        <v>9.8801651991677217E-2</v>
      </c>
      <c r="DO95" s="417">
        <v>0.10870817448575759</v>
      </c>
      <c r="DP95" s="417">
        <v>0.11962391453551899</v>
      </c>
      <c r="DQ95" s="417">
        <v>0.13165266564411321</v>
      </c>
      <c r="DR95" s="417">
        <v>0.1449089604322939</v>
      </c>
      <c r="DS95" s="424"/>
      <c r="DT95" s="425">
        <v>6.9258181594970374E-3</v>
      </c>
      <c r="DU95" s="425">
        <v>7.5792623357890838E-3</v>
      </c>
      <c r="DV95" s="425">
        <v>8.2969859201363662E-3</v>
      </c>
      <c r="DW95" s="425">
        <v>9.0854553064334456E-3</v>
      </c>
      <c r="DX95" s="425">
        <v>9.9517964314348607E-3</v>
      </c>
      <c r="DY95" s="425">
        <v>1.0903862641102442E-2</v>
      </c>
      <c r="DZ95" s="425">
        <v>1.1950309580614009E-2</v>
      </c>
      <c r="EA95" s="425">
        <v>1.3100677837684026E-2</v>
      </c>
      <c r="EB95" s="425">
        <v>1.436548414483356E-2</v>
      </c>
      <c r="EC95" s="425">
        <v>1.5756322030163254E-2</v>
      </c>
      <c r="ED95" s="425">
        <v>1.7285972898852451E-2</v>
      </c>
      <c r="EE95" s="425">
        <v>1.8968528629944723E-2</v>
      </c>
      <c r="EF95" s="425">
        <v>2.0819526885998866E-2</v>
      </c>
      <c r="EG95" s="425">
        <v>2.2856100457993207E-2</v>
      </c>
      <c r="EH95" s="425">
        <v>2.5097142105708261E-2</v>
      </c>
      <c r="EI95" s="425">
        <v>2.7563486506037727E-2</v>
      </c>
      <c r="EJ95" s="425">
        <v>3.0278111089785956E-2</v>
      </c>
      <c r="EK95" s="425">
        <v>3.3266357733177036E-2</v>
      </c>
      <c r="EL95" s="425">
        <v>3.6556177475340727E-2</v>
      </c>
      <c r="EM95" s="425">
        <v>4.017840065949773E-2</v>
      </c>
      <c r="EN95" s="425">
        <v>4.4167035145661566E-2</v>
      </c>
      <c r="EO95" s="425">
        <v>4.8559595518887604E-2</v>
      </c>
      <c r="EP95" s="425">
        <v>5.3397466522162158E-2</v>
      </c>
      <c r="EQ95" s="425">
        <v>5.8726304279938933E-2</v>
      </c>
      <c r="ER95" s="425">
        <v>6.4596479250435268E-2</v>
      </c>
      <c r="ES95" s="425">
        <v>7.1063565255778532E-2</v>
      </c>
      <c r="ET95" s="425">
        <v>7.8188879392987645E-2</v>
      </c>
      <c r="EU95" s="425">
        <v>8.6040078130096523E-2</v>
      </c>
      <c r="EV95" s="425">
        <v>9.4691815445411179E-2</v>
      </c>
      <c r="EW95" s="425">
        <v>0.10422646947942521</v>
      </c>
      <c r="EX95" s="420"/>
      <c r="EY95" s="420">
        <v>5260.8610805345097</v>
      </c>
      <c r="EZ95" s="420">
        <v>5757.2181832174383</v>
      </c>
      <c r="FA95" s="420">
        <v>6302.4020134190305</v>
      </c>
      <c r="FB95" s="420">
        <v>6901.324452910927</v>
      </c>
      <c r="FC95" s="420">
        <v>7559.3983731360313</v>
      </c>
      <c r="FD95" s="420">
        <v>8282.589186580075</v>
      </c>
      <c r="FE95" s="420">
        <v>9077.471733326096</v>
      </c>
      <c r="FF95" s="420">
        <v>9951.2930570354474</v>
      </c>
      <c r="FG95" s="420">
        <v>10912.041682318555</v>
      </c>
      <c r="FH95" s="420">
        <v>11968.524069201678</v>
      </c>
      <c r="FI95" s="420">
        <v>13130.448990787723</v>
      </c>
      <c r="FJ95" s="420">
        <v>14408.520657944582</v>
      </c>
      <c r="FK95" s="420">
        <v>15814.54150070371</v>
      </c>
      <c r="FL95" s="420">
        <v>17361.525610856585</v>
      </c>
      <c r="FM95" s="420">
        <v>19063.823954938041</v>
      </c>
      <c r="FN95" s="420">
        <v>20937.262582415635</v>
      </c>
      <c r="FO95" s="420">
        <v>22999.295181599609</v>
      </c>
      <c r="FP95" s="420">
        <v>25269.171476820688</v>
      </c>
      <c r="FQ95" s="420">
        <v>27768.123116171831</v>
      </c>
      <c r="FR95" s="420">
        <v>30519.568871127263</v>
      </c>
      <c r="FS95" s="420">
        <v>33549.341159324467</v>
      </c>
      <c r="FT95" s="420">
        <v>36885.936111606781</v>
      </c>
      <c r="FU95" s="420">
        <v>40560.789636150068</v>
      </c>
      <c r="FV95" s="420">
        <v>44608.582188417487</v>
      </c>
      <c r="FW95" s="420">
        <v>49067.575238338213</v>
      </c>
      <c r="FX95" s="420">
        <v>53979.982738284831</v>
      </c>
      <c r="FY95" s="420">
        <v>59392.381240203911</v>
      </c>
      <c r="FZ95" s="420">
        <v>65356.162691058147</v>
      </c>
      <c r="GA95" s="420">
        <v>71928.034356318909</v>
      </c>
      <c r="GB95" s="420">
        <v>79170.570785769218</v>
      </c>
      <c r="GC95" s="420"/>
      <c r="GD95" s="420">
        <v>33.999575226443909</v>
      </c>
      <c r="GE95" s="420">
        <v>33.999575226443909</v>
      </c>
      <c r="GF95" s="420">
        <v>33.999575226443909</v>
      </c>
      <c r="GG95" s="420">
        <v>33.999575226443909</v>
      </c>
      <c r="GH95" s="420">
        <v>33.999575226443909</v>
      </c>
      <c r="GI95" s="420">
        <v>33.999575226443909</v>
      </c>
      <c r="GJ95" s="420">
        <v>33.999575226443909</v>
      </c>
      <c r="GK95" s="420">
        <v>33.999575226443909</v>
      </c>
      <c r="GL95" s="420">
        <v>33.999575226443909</v>
      </c>
      <c r="GM95" s="420">
        <v>33.999575226443909</v>
      </c>
      <c r="GN95" s="420">
        <v>33.999575226443909</v>
      </c>
      <c r="GO95" s="420">
        <v>33.999575226443909</v>
      </c>
      <c r="GP95" s="420">
        <v>33.999575226443909</v>
      </c>
      <c r="GQ95" s="420">
        <v>33.999575226443909</v>
      </c>
      <c r="GR95" s="420">
        <v>33.999575226443909</v>
      </c>
      <c r="GS95" s="420">
        <v>33.999575226443909</v>
      </c>
      <c r="GT95" s="420">
        <v>33.999575226443909</v>
      </c>
      <c r="GU95" s="420">
        <v>40.695360595547214</v>
      </c>
      <c r="GV95" s="420">
        <v>53.944111799121217</v>
      </c>
      <c r="GW95" s="420">
        <v>72.130588025088826</v>
      </c>
      <c r="GX95" s="420">
        <v>97.207506067489589</v>
      </c>
      <c r="GY95" s="420">
        <v>131.92680994533629</v>
      </c>
      <c r="GZ95" s="420">
        <v>180.17366563112608</v>
      </c>
      <c r="HA95" s="420">
        <v>247.44185493206263</v>
      </c>
      <c r="HB95" s="420">
        <v>341.51092363713263</v>
      </c>
      <c r="HC95" s="420">
        <v>473.4113351982196</v>
      </c>
      <c r="HD95" s="420">
        <v>658.80092497602482</v>
      </c>
      <c r="HE95" s="420">
        <v>919.9289501451434</v>
      </c>
      <c r="HF95" s="420">
        <v>1288.4398724193604</v>
      </c>
      <c r="HG95" s="420">
        <v>1809.3775553924129</v>
      </c>
      <c r="HH95" s="420"/>
      <c r="HI95" s="420">
        <v>56.76956725879019</v>
      </c>
      <c r="HJ95" s="420">
        <v>62.125720461427882</v>
      </c>
      <c r="HK95" s="420">
        <v>68.008759310628861</v>
      </c>
      <c r="HL95" s="420">
        <v>74.471687563446253</v>
      </c>
      <c r="HM95" s="420">
        <v>81.572915119844694</v>
      </c>
      <c r="HN95" s="420">
        <v>89.376814309780798</v>
      </c>
      <c r="HO95" s="420">
        <v>97.954333751855174</v>
      </c>
      <c r="HP95" s="420">
        <v>107.3836757643312</v>
      </c>
      <c r="HQ95" s="420">
        <v>117.75104393217828</v>
      </c>
      <c r="HR95" s="420">
        <v>129.15146812163357</v>
      </c>
      <c r="HS95" s="420">
        <v>141.68971499336823</v>
      </c>
      <c r="HT95" s="420">
        <v>155.48129290419269</v>
      </c>
      <c r="HU95" s="420">
        <v>170.65356101361147</v>
      </c>
      <c r="HV95" s="420">
        <v>187.34695343458708</v>
      </c>
      <c r="HW95" s="420">
        <v>205.71633039769102</v>
      </c>
      <c r="HX95" s="420">
        <v>225.93246964556494</v>
      </c>
      <c r="HY95" s="420">
        <v>248.18371265259407</v>
      </c>
      <c r="HZ95" s="420">
        <v>272.67778178653703</v>
      </c>
      <c r="IA95" s="420">
        <v>299.64378620956074</v>
      </c>
      <c r="IB95" s="420">
        <v>329.33443617232138</v>
      </c>
      <c r="IC95" s="420">
        <v>362.02848740473945</v>
      </c>
      <c r="ID95" s="420">
        <v>398.03343957117892</v>
      </c>
      <c r="IE95" s="420">
        <v>437.68851525825016</v>
      </c>
      <c r="IF95" s="420">
        <v>481.36794872510484</v>
      </c>
      <c r="IG95" s="420">
        <v>529.48461669616552</v>
      </c>
      <c r="IH95" s="420">
        <v>582.49404684490298</v>
      </c>
      <c r="II95" s="420">
        <v>640.89884333781004</v>
      </c>
      <c r="IJ95" s="420">
        <v>705.25357291690761</v>
      </c>
      <c r="IK95" s="420">
        <v>776.17015953759892</v>
      </c>
      <c r="IL95" s="420">
        <v>854.32384059130038</v>
      </c>
      <c r="IM95" s="420"/>
      <c r="IN95" s="420">
        <v>14.212941987128927</v>
      </c>
      <c r="IO95" s="420">
        <v>14.212941987128927</v>
      </c>
      <c r="IP95" s="420">
        <v>14.212941987128927</v>
      </c>
      <c r="IQ95" s="420">
        <v>14.212941987128927</v>
      </c>
      <c r="IR95" s="420">
        <v>14.212941987128927</v>
      </c>
      <c r="IS95" s="420">
        <v>14.212941987128927</v>
      </c>
      <c r="IT95" s="420">
        <v>14.212941987128927</v>
      </c>
      <c r="IU95" s="420">
        <v>14.212941987128927</v>
      </c>
      <c r="IV95" s="420">
        <v>14.212941987128927</v>
      </c>
      <c r="IW95" s="420">
        <v>14.212941987128927</v>
      </c>
      <c r="IX95" s="420">
        <v>14.212941987128927</v>
      </c>
      <c r="IY95" s="420">
        <v>14.212941987128927</v>
      </c>
      <c r="IZ95" s="420">
        <v>14.212941987128927</v>
      </c>
      <c r="JA95" s="420">
        <v>14.212941987128927</v>
      </c>
      <c r="JB95" s="420">
        <v>14.212941987128927</v>
      </c>
      <c r="JC95" s="420">
        <v>14.212941987128927</v>
      </c>
      <c r="JD95" s="420">
        <v>14.212941987128927</v>
      </c>
      <c r="JE95" s="420">
        <v>17.012000751113533</v>
      </c>
      <c r="JF95" s="420">
        <v>22.550415010825947</v>
      </c>
      <c r="JG95" s="420">
        <v>30.152960919956481</v>
      </c>
      <c r="JH95" s="420">
        <v>40.635938397728552</v>
      </c>
      <c r="JI95" s="420">
        <v>55.14975066046334</v>
      </c>
      <c r="JJ95" s="420">
        <v>75.318525015919704</v>
      </c>
      <c r="JK95" s="420">
        <v>103.43884315947719</v>
      </c>
      <c r="JL95" s="420">
        <v>142.76281139683698</v>
      </c>
      <c r="JM95" s="420">
        <v>197.90152666343465</v>
      </c>
      <c r="JN95" s="420">
        <v>275.40047972330115</v>
      </c>
      <c r="JO95" s="420">
        <v>384.56059270187745</v>
      </c>
      <c r="JP95" s="420">
        <v>538.61029258851443</v>
      </c>
      <c r="JQ95" s="420">
        <v>756.37939757564641</v>
      </c>
      <c r="JR95" s="420"/>
      <c r="JS95" s="420">
        <v>42.556625271661261</v>
      </c>
      <c r="JT95" s="420">
        <v>47.912778474298953</v>
      </c>
      <c r="JU95" s="420">
        <v>53.795817323499932</v>
      </c>
      <c r="JV95" s="420">
        <v>60.258745576317324</v>
      </c>
      <c r="JW95" s="420">
        <v>67.359973132715766</v>
      </c>
      <c r="JX95" s="420">
        <v>75.163872322651869</v>
      </c>
      <c r="JY95" s="420">
        <v>83.741391764726245</v>
      </c>
      <c r="JZ95" s="420">
        <v>93.170733777202273</v>
      </c>
      <c r="KA95" s="420">
        <v>103.53810194504935</v>
      </c>
      <c r="KB95" s="420">
        <v>114.93852613450464</v>
      </c>
      <c r="KC95" s="420">
        <v>127.4767730062393</v>
      </c>
      <c r="KD95" s="420">
        <v>141.26835091706377</v>
      </c>
      <c r="KE95" s="420">
        <v>156.44061902648255</v>
      </c>
      <c r="KF95" s="420">
        <v>173.13401144745816</v>
      </c>
      <c r="KG95" s="420">
        <v>191.50338841056211</v>
      </c>
      <c r="KH95" s="420">
        <v>211.71952765843602</v>
      </c>
      <c r="KI95" s="420">
        <v>233.97077066546515</v>
      </c>
      <c r="KJ95" s="420">
        <v>255.66578103542349</v>
      </c>
      <c r="KK95" s="420">
        <v>277.09337119873481</v>
      </c>
      <c r="KL95" s="420">
        <v>299.18147525236492</v>
      </c>
      <c r="KM95" s="420">
        <v>321.39254900701087</v>
      </c>
      <c r="KN95" s="420">
        <v>342.88368891071559</v>
      </c>
      <c r="KO95" s="420">
        <v>362.36999024233046</v>
      </c>
      <c r="KP95" s="420">
        <v>377.92910556562765</v>
      </c>
      <c r="KQ95" s="420">
        <v>386.72180529932854</v>
      </c>
      <c r="KR95" s="420">
        <v>384.59252018146833</v>
      </c>
      <c r="KS95" s="420">
        <v>365.49836361450889</v>
      </c>
      <c r="KT95" s="420">
        <v>320.69298021503016</v>
      </c>
      <c r="KU95" s="420">
        <v>237.55986694908449</v>
      </c>
      <c r="KV95" s="420">
        <v>97.944443015653974</v>
      </c>
      <c r="KW95" s="420"/>
      <c r="KX95" s="420">
        <v>2216.2618110390517</v>
      </c>
      <c r="KY95" s="420">
        <v>2425.3639474525066</v>
      </c>
      <c r="KZ95" s="420">
        <v>2655.0354944436372</v>
      </c>
      <c r="LA95" s="420">
        <v>2907.3456980587025</v>
      </c>
      <c r="LB95" s="420">
        <v>3184.5748580591553</v>
      </c>
      <c r="LC95" s="420">
        <v>3489.2360451527816</v>
      </c>
      <c r="LD95" s="420">
        <v>3824.099065796483</v>
      </c>
      <c r="LE95" s="420">
        <v>4192.2169080588883</v>
      </c>
      <c r="LF95" s="420">
        <v>4596.9549263467388</v>
      </c>
      <c r="LG95" s="420">
        <v>5042.0230496522408</v>
      </c>
      <c r="LH95" s="420">
        <v>5531.5113276327847</v>
      </c>
      <c r="LI95" s="420">
        <v>6069.9291615823113</v>
      </c>
      <c r="LJ95" s="420">
        <v>6662.2486035196371</v>
      </c>
      <c r="LK95" s="420">
        <v>7313.9521465578264</v>
      </c>
      <c r="LL95" s="420">
        <v>8031.0854738266435</v>
      </c>
      <c r="LM95" s="420">
        <v>8820.315681932072</v>
      </c>
      <c r="LN95" s="420">
        <v>9688.9955487315056</v>
      </c>
      <c r="LO95" s="420">
        <v>10645.234474616651</v>
      </c>
      <c r="LP95" s="420">
        <v>11697.976792109033</v>
      </c>
      <c r="LQ95" s="420">
        <v>12857.088211039274</v>
      </c>
      <c r="LR95" s="420">
        <v>14133.451246611701</v>
      </c>
      <c r="LS95" s="420">
        <v>15539.070566044033</v>
      </c>
      <c r="LT95" s="420">
        <v>17087.189287091889</v>
      </c>
      <c r="LU95" s="420">
        <v>18792.41736958046</v>
      </c>
      <c r="LV95" s="420">
        <v>20670.873360139285</v>
      </c>
      <c r="LW95" s="420">
        <v>22740.34088184913</v>
      </c>
      <c r="LX95" s="420">
        <v>25020.441405756046</v>
      </c>
      <c r="LY95" s="420">
        <v>27532.825001630888</v>
      </c>
      <c r="LZ95" s="420">
        <v>30301.380942531578</v>
      </c>
      <c r="MA95" s="420">
        <v>33352.470233416068</v>
      </c>
      <c r="MB95" s="420"/>
      <c r="MC95" s="426">
        <v>1.3011004983715742</v>
      </c>
      <c r="MD95" s="426">
        <v>1.3011004983715742</v>
      </c>
      <c r="ME95" s="426">
        <v>1.3011004983715742</v>
      </c>
      <c r="MF95" s="426">
        <v>1.3011004983715742</v>
      </c>
      <c r="MG95" s="426">
        <v>1.3011004983715742</v>
      </c>
      <c r="MH95" s="426">
        <v>1.3011004983715742</v>
      </c>
      <c r="MI95" s="426">
        <v>1.3011004983715742</v>
      </c>
      <c r="MJ95" s="426">
        <v>1.3011004983715742</v>
      </c>
      <c r="MK95" s="426">
        <v>1.3011004983715742</v>
      </c>
      <c r="ML95" s="426">
        <v>1.3011004983715742</v>
      </c>
      <c r="MM95" s="426">
        <v>1.3011004983715742</v>
      </c>
      <c r="MN95" s="426">
        <v>1.3011004983715742</v>
      </c>
      <c r="MO95" s="426">
        <v>1.3011004983715742</v>
      </c>
      <c r="MP95" s="426">
        <v>1.3011004983715742</v>
      </c>
      <c r="MQ95" s="426">
        <v>1.3011004983715742</v>
      </c>
      <c r="MR95" s="426">
        <v>1.3011004983715742</v>
      </c>
      <c r="MS95" s="426">
        <v>1.3011004983715742</v>
      </c>
      <c r="MT95" s="426">
        <v>1.5573357490388688</v>
      </c>
      <c r="MU95" s="426">
        <v>2.0643408124540121</v>
      </c>
      <c r="MV95" s="426">
        <v>2.7603034273876617</v>
      </c>
      <c r="MW95" s="426">
        <v>3.719950433130661</v>
      </c>
      <c r="MX95" s="426">
        <v>5.0485936081620348</v>
      </c>
      <c r="MY95" s="426">
        <v>6.8949110271166889</v>
      </c>
      <c r="MZ95" s="426">
        <v>9.4691395002985903</v>
      </c>
      <c r="NA95" s="426">
        <v>13.068987773647677</v>
      </c>
      <c r="NB95" s="426">
        <v>18.1165711647504</v>
      </c>
      <c r="NC95" s="426">
        <v>25.211085906369799</v>
      </c>
      <c r="ND95" s="426">
        <v>35.203969682813984</v>
      </c>
      <c r="NE95" s="426">
        <v>49.30619717927501</v>
      </c>
      <c r="NF95" s="426">
        <v>69.241513265506697</v>
      </c>
      <c r="NG95" s="420"/>
      <c r="NH95" s="420">
        <v>2214.9607105406803</v>
      </c>
      <c r="NI95" s="420">
        <v>2424.0628469541352</v>
      </c>
      <c r="NJ95" s="420">
        <v>2653.7343939452658</v>
      </c>
      <c r="NK95" s="420">
        <v>2906.0445975603311</v>
      </c>
      <c r="NL95" s="420">
        <v>3183.2737575607839</v>
      </c>
      <c r="NM95" s="420">
        <v>3487.9349446544102</v>
      </c>
      <c r="NN95" s="420">
        <v>3822.7979652981116</v>
      </c>
      <c r="NO95" s="420">
        <v>4190.9158075605164</v>
      </c>
      <c r="NP95" s="420">
        <v>4595.653825848367</v>
      </c>
      <c r="NQ95" s="420">
        <v>5040.721949153869</v>
      </c>
      <c r="NR95" s="420">
        <v>5530.2102271344129</v>
      </c>
      <c r="NS95" s="420">
        <v>6068.6280610839394</v>
      </c>
      <c r="NT95" s="420">
        <v>6660.9475030212652</v>
      </c>
      <c r="NU95" s="420">
        <v>7312.6510460594545</v>
      </c>
      <c r="NV95" s="420">
        <v>8029.7843733282716</v>
      </c>
      <c r="NW95" s="420">
        <v>8819.0145814337011</v>
      </c>
      <c r="NX95" s="420">
        <v>9687.6944482331346</v>
      </c>
      <c r="NY95" s="420">
        <v>10643.677138867612</v>
      </c>
      <c r="NZ95" s="420">
        <v>11695.912451296579</v>
      </c>
      <c r="OA95" s="420">
        <v>12854.327907611887</v>
      </c>
      <c r="OB95" s="420">
        <v>14129.73129617857</v>
      </c>
      <c r="OC95" s="420">
        <v>15534.02197243587</v>
      </c>
      <c r="OD95" s="420">
        <v>17080.294376064772</v>
      </c>
      <c r="OE95" s="420">
        <v>18782.948230080161</v>
      </c>
      <c r="OF95" s="420">
        <v>20657.804372365637</v>
      </c>
      <c r="OG95" s="420">
        <v>22722.224310684378</v>
      </c>
      <c r="OH95" s="420">
        <v>24995.230319849677</v>
      </c>
      <c r="OI95" s="420">
        <v>27497.621031948074</v>
      </c>
      <c r="OJ95" s="420">
        <v>30252.074745352304</v>
      </c>
      <c r="OK95" s="420">
        <v>33283.228720150561</v>
      </c>
      <c r="OL95" s="420"/>
      <c r="OM95" s="420">
        <v>2257.5173358123416</v>
      </c>
      <c r="ON95" s="420">
        <v>2471.9756254284343</v>
      </c>
      <c r="OO95" s="420">
        <v>2707.5302112687659</v>
      </c>
      <c r="OP95" s="420">
        <v>2966.3033431366484</v>
      </c>
      <c r="OQ95" s="420">
        <v>3250.6337306934997</v>
      </c>
      <c r="OR95" s="420">
        <v>3563.0988169770621</v>
      </c>
      <c r="OS95" s="420">
        <v>3906.539357062838</v>
      </c>
      <c r="OT95" s="420">
        <v>4284.0865413377187</v>
      </c>
      <c r="OU95" s="420">
        <v>4699.1919277934167</v>
      </c>
      <c r="OV95" s="420">
        <v>5155.6604752883741</v>
      </c>
      <c r="OW95" s="420">
        <v>5657.6870001406523</v>
      </c>
      <c r="OX95" s="420">
        <v>6209.8964120010032</v>
      </c>
      <c r="OY95" s="420">
        <v>6817.3881220477479</v>
      </c>
      <c r="OZ95" s="420">
        <v>7485.7850575069124</v>
      </c>
      <c r="PA95" s="420">
        <v>8221.2877617388331</v>
      </c>
      <c r="PB95" s="420">
        <v>9030.7341090921364</v>
      </c>
      <c r="PC95" s="420">
        <v>9921.6652188985991</v>
      </c>
      <c r="PD95" s="420">
        <v>10899.342919903034</v>
      </c>
      <c r="PE95" s="420">
        <v>11973.005822495314</v>
      </c>
      <c r="PF95" s="420">
        <v>13153.509382864251</v>
      </c>
      <c r="PG95" s="420">
        <v>14451.123845185581</v>
      </c>
      <c r="PH95" s="420">
        <v>15876.905661346585</v>
      </c>
      <c r="PI95" s="420">
        <v>17442.664366307101</v>
      </c>
      <c r="PJ95" s="420">
        <v>19160.87733564579</v>
      </c>
      <c r="PK95" s="420">
        <v>21044.526177664968</v>
      </c>
      <c r="PL95" s="420">
        <v>23106.816830865846</v>
      </c>
      <c r="PM95" s="420">
        <v>25360.728683464185</v>
      </c>
      <c r="PN95" s="420">
        <v>27818.314012163104</v>
      </c>
      <c r="PO95" s="420">
        <v>30489.634612301386</v>
      </c>
      <c r="PP95" s="420">
        <v>33381.173163166211</v>
      </c>
      <c r="PQ95" s="420"/>
      <c r="PR95" s="420">
        <v>66.652958067033808</v>
      </c>
      <c r="PS95" s="420">
        <v>72.941599535597049</v>
      </c>
      <c r="PT95" s="420">
        <v>79.848855670472886</v>
      </c>
      <c r="PU95" s="420">
        <v>87.43695800462595</v>
      </c>
      <c r="PV95" s="420">
        <v>95.774485405238551</v>
      </c>
      <c r="PW95" s="420">
        <v>104.9370172085022</v>
      </c>
      <c r="PX95" s="420">
        <v>115.0078539489958</v>
      </c>
      <c r="PY95" s="420">
        <v>126.07881270568708</v>
      </c>
      <c r="PZ95" s="420">
        <v>138.25110481788423</v>
      </c>
      <c r="QA95" s="420">
        <v>151.63630453205849</v>
      </c>
      <c r="QB95" s="420">
        <v>166.35741803229314</v>
      </c>
      <c r="QC95" s="420">
        <v>182.5500632919956</v>
      </c>
      <c r="QD95" s="420">
        <v>200.36377227217616</v>
      </c>
      <c r="QE95" s="420">
        <v>219.96342819274454</v>
      </c>
      <c r="QF95" s="420">
        <v>241.53085192979464</v>
      </c>
      <c r="QG95" s="420">
        <v>265.26655305683124</v>
      </c>
      <c r="QH95" s="420">
        <v>291.39166266575165</v>
      </c>
      <c r="QI95" s="420">
        <v>320.15006689020817</v>
      </c>
      <c r="QJ95" s="420">
        <v>351.81076202726609</v>
      </c>
      <c r="QK95" s="420">
        <v>386.67045433264298</v>
      </c>
      <c r="QL95" s="420">
        <v>425.05642997170156</v>
      </c>
      <c r="QM95" s="420">
        <v>467.32972326659939</v>
      </c>
      <c r="QN95" s="420">
        <v>513.88861431585497</v>
      </c>
      <c r="QO95" s="420">
        <v>565.17249030501512</v>
      </c>
      <c r="QP95" s="420">
        <v>621.66610840818805</v>
      </c>
      <c r="QQ95" s="420">
        <v>683.90430213537491</v>
      </c>
      <c r="QR95" s="420">
        <v>752.47717734876824</v>
      </c>
      <c r="QS95" s="420">
        <v>828.03584899579755</v>
      </c>
      <c r="QT95" s="420">
        <v>911.29877493529864</v>
      </c>
      <c r="QU95" s="420">
        <v>1003.0587491184742</v>
      </c>
      <c r="QV95" s="424"/>
      <c r="QW95" s="420">
        <v>14.692869058112674</v>
      </c>
      <c r="QX95" s="420">
        <v>14.692869058112674</v>
      </c>
      <c r="QY95" s="420">
        <v>14.692869058112674</v>
      </c>
      <c r="QZ95" s="420">
        <v>14.692869058112674</v>
      </c>
      <c r="RA95" s="420">
        <v>14.692869058112674</v>
      </c>
      <c r="RB95" s="420">
        <v>14.692869058112674</v>
      </c>
      <c r="RC95" s="420">
        <v>14.692869058112674</v>
      </c>
      <c r="RD95" s="420">
        <v>14.692869058112674</v>
      </c>
      <c r="RE95" s="420">
        <v>14.692869058112674</v>
      </c>
      <c r="RF95" s="420">
        <v>14.692869058112674</v>
      </c>
      <c r="RG95" s="420">
        <v>14.692869058112674</v>
      </c>
      <c r="RH95" s="420">
        <v>14.692869058112674</v>
      </c>
      <c r="RI95" s="420">
        <v>14.692869058112674</v>
      </c>
      <c r="RJ95" s="420">
        <v>14.692869058112674</v>
      </c>
      <c r="RK95" s="420">
        <v>14.692869058112674</v>
      </c>
      <c r="RL95" s="420">
        <v>14.692869058112674</v>
      </c>
      <c r="RM95" s="420">
        <v>14.692869058112674</v>
      </c>
      <c r="RN95" s="420">
        <v>17.586443375268967</v>
      </c>
      <c r="RO95" s="420">
        <v>23.311872746698956</v>
      </c>
      <c r="RP95" s="420">
        <v>31.171133106186968</v>
      </c>
      <c r="RQ95" s="420">
        <v>42.008088295304923</v>
      </c>
      <c r="RR95" s="420">
        <v>57.011987087230509</v>
      </c>
      <c r="RS95" s="420">
        <v>77.861798543275356</v>
      </c>
      <c r="RT95" s="420">
        <v>106.93165281622744</v>
      </c>
      <c r="RU95" s="420">
        <v>147.58346977855248</v>
      </c>
      <c r="RV95" s="420">
        <v>204.58404884081392</v>
      </c>
      <c r="RW95" s="420">
        <v>284.69990173605657</v>
      </c>
      <c r="RX95" s="420">
        <v>397.54601394952084</v>
      </c>
      <c r="RY95" s="420">
        <v>556.79749551650741</v>
      </c>
      <c r="RZ95" s="420">
        <v>781.91998932362276</v>
      </c>
      <c r="SA95" s="420"/>
      <c r="SB95" s="420">
        <v>51.96008900892113</v>
      </c>
      <c r="SC95" s="420">
        <v>58.248730477484372</v>
      </c>
      <c r="SD95" s="420">
        <v>65.155986612360209</v>
      </c>
      <c r="SE95" s="420">
        <v>72.744088946513273</v>
      </c>
      <c r="SF95" s="420">
        <v>81.081616347125873</v>
      </c>
      <c r="SG95" s="420">
        <v>90.24414815038952</v>
      </c>
      <c r="SH95" s="420">
        <v>100.31498489088312</v>
      </c>
      <c r="SI95" s="420">
        <v>111.38594364757441</v>
      </c>
      <c r="SJ95" s="420">
        <v>123.55823575977155</v>
      </c>
      <c r="SK95" s="420">
        <v>136.94343547394581</v>
      </c>
      <c r="SL95" s="420">
        <v>151.66454897418046</v>
      </c>
      <c r="SM95" s="420">
        <v>167.85719423388292</v>
      </c>
      <c r="SN95" s="420">
        <v>185.67090321406349</v>
      </c>
      <c r="SO95" s="420">
        <v>205.27055913463187</v>
      </c>
      <c r="SP95" s="420">
        <v>226.83798287168196</v>
      </c>
      <c r="SQ95" s="420">
        <v>250.57368399871856</v>
      </c>
      <c r="SR95" s="420">
        <v>276.698793607639</v>
      </c>
      <c r="SS95" s="420">
        <v>302.5636235149392</v>
      </c>
      <c r="ST95" s="420">
        <v>328.49888928056714</v>
      </c>
      <c r="SU95" s="420">
        <v>355.499321226456</v>
      </c>
      <c r="SV95" s="420">
        <v>383.04834167639666</v>
      </c>
      <c r="SW95" s="420">
        <v>410.31773617936886</v>
      </c>
      <c r="SX95" s="420">
        <v>436.0268157725796</v>
      </c>
      <c r="SY95" s="420">
        <v>458.24083748878769</v>
      </c>
      <c r="SZ95" s="420">
        <v>474.08263862963554</v>
      </c>
      <c r="TA95" s="420">
        <v>479.32025329456098</v>
      </c>
      <c r="TB95" s="420">
        <v>467.77727561271166</v>
      </c>
      <c r="TC95" s="420">
        <v>430.48983504627671</v>
      </c>
      <c r="TD95" s="420">
        <v>354.50127941879123</v>
      </c>
      <c r="TE95" s="420">
        <v>221.13875979485147</v>
      </c>
      <c r="TF95" s="420"/>
      <c r="TG95" s="420">
        <v>3.9218841716229398</v>
      </c>
      <c r="TH95" s="420">
        <v>4.2919101112333866</v>
      </c>
      <c r="TI95" s="420">
        <v>4.6983355616608176</v>
      </c>
      <c r="TJ95" s="420">
        <v>5.1448222488239042</v>
      </c>
      <c r="TK95" s="420">
        <v>5.635405378083524</v>
      </c>
      <c r="TL95" s="420">
        <v>6.1745320649302062</v>
      </c>
      <c r="TM95" s="420">
        <v>6.7671037429616376</v>
      </c>
      <c r="TN95" s="420">
        <v>7.4185229623290851</v>
      </c>
      <c r="TO95" s="420">
        <v>8.1347450348616412</v>
      </c>
      <c r="TP95" s="420">
        <v>8.9223350295958177</v>
      </c>
      <c r="TQ95" s="420">
        <v>9.7885306749139147</v>
      </c>
      <c r="TR95" s="420">
        <v>10.741311781445813</v>
      </c>
      <c r="TS95" s="420">
        <v>11.789476863886799</v>
      </c>
      <c r="TT95" s="420">
        <v>12.942727710560767</v>
      </c>
      <c r="TU95" s="420">
        <v>14.211762727610637</v>
      </c>
      <c r="TV95" s="420">
        <v>15.608379970897539</v>
      </c>
      <c r="TW95" s="420">
        <v>17.145590873886956</v>
      </c>
      <c r="TX95" s="420">
        <v>18.837745784935258</v>
      </c>
      <c r="TY95" s="420">
        <v>20.700672543500524</v>
      </c>
      <c r="TZ95" s="420">
        <v>22.751829453034983</v>
      </c>
      <c r="UA95" s="420">
        <v>25.010474149939835</v>
      </c>
      <c r="UB95" s="420">
        <v>27.497850024374305</v>
      </c>
      <c r="UC95" s="420">
        <v>30.237392021456436</v>
      </c>
      <c r="UD95" s="420">
        <v>33.254953842179837</v>
      </c>
      <c r="UE95" s="420">
        <v>36.579058774082768</v>
      </c>
      <c r="UF95" s="420">
        <v>40.241176614427843</v>
      </c>
      <c r="UG95" s="420">
        <v>44.276029405681491</v>
      </c>
      <c r="UH95" s="420">
        <v>48.721928986962112</v>
      </c>
      <c r="UI95" s="420">
        <v>53.621149678663805</v>
      </c>
      <c r="UJ95" s="420">
        <v>59.020339763755047</v>
      </c>
      <c r="UK95" s="420"/>
      <c r="UL95" s="420">
        <v>2.0677318317326265</v>
      </c>
      <c r="UM95" s="420">
        <v>2.0677318317326265</v>
      </c>
      <c r="UN95" s="420">
        <v>2.0677318317326265</v>
      </c>
      <c r="UO95" s="420">
        <v>2.0677318317326265</v>
      </c>
      <c r="UP95" s="420">
        <v>2.0677318317326265</v>
      </c>
      <c r="UQ95" s="420">
        <v>2.0677318317326265</v>
      </c>
      <c r="UR95" s="420">
        <v>2.0677318317326265</v>
      </c>
      <c r="US95" s="420">
        <v>2.0677318317326265</v>
      </c>
      <c r="UT95" s="420">
        <v>2.0677318317326265</v>
      </c>
      <c r="UU95" s="420">
        <v>2.0677318317326265</v>
      </c>
      <c r="UV95" s="420">
        <v>2.0677318317326265</v>
      </c>
      <c r="UW95" s="420">
        <v>2.0677318317326265</v>
      </c>
      <c r="UX95" s="420">
        <v>2.0677318317326265</v>
      </c>
      <c r="UY95" s="420">
        <v>2.0677318317326265</v>
      </c>
      <c r="UZ95" s="420">
        <v>2.0677318317326265</v>
      </c>
      <c r="VA95" s="420">
        <v>2.0677318317326265</v>
      </c>
      <c r="VB95" s="420">
        <v>2.0677318317326265</v>
      </c>
      <c r="VC95" s="420">
        <v>2.4749454058415221</v>
      </c>
      <c r="VD95" s="420">
        <v>3.2806867838405323</v>
      </c>
      <c r="VE95" s="420">
        <v>4.3867228313213236</v>
      </c>
      <c r="VF95" s="420">
        <v>5.9118107576461503</v>
      </c>
      <c r="VG95" s="420">
        <v>8.0233138963084603</v>
      </c>
      <c r="VH95" s="420">
        <v>10.957514062577776</v>
      </c>
      <c r="VI95" s="420">
        <v>15.048523298845536</v>
      </c>
      <c r="VJ95" s="420">
        <v>20.769465588490164</v>
      </c>
      <c r="VK95" s="420">
        <v>28.79117403005235</v>
      </c>
      <c r="VL95" s="420">
        <v>40.065901831865403</v>
      </c>
      <c r="VM95" s="420">
        <v>55.946768760453153</v>
      </c>
      <c r="VN95" s="420">
        <v>78.358277117619295</v>
      </c>
      <c r="VO95" s="420">
        <v>110.03983261524904</v>
      </c>
      <c r="VP95" s="420"/>
      <c r="VQ95" s="420">
        <v>1.8541523398903133</v>
      </c>
      <c r="VR95" s="420">
        <v>2.2241782795007601</v>
      </c>
      <c r="VS95" s="420">
        <v>2.630603729928191</v>
      </c>
      <c r="VT95" s="420">
        <v>3.0770904170912776</v>
      </c>
      <c r="VU95" s="420">
        <v>3.5676735463508975</v>
      </c>
      <c r="VV95" s="420">
        <v>4.1068002331975801</v>
      </c>
      <c r="VW95" s="420">
        <v>4.6993719112290115</v>
      </c>
      <c r="VX95" s="420">
        <v>5.3507911305964591</v>
      </c>
      <c r="VY95" s="420">
        <v>6.0670132031290152</v>
      </c>
      <c r="VZ95" s="420">
        <v>6.8546031978631916</v>
      </c>
      <c r="WA95" s="420">
        <v>7.7207988431812886</v>
      </c>
      <c r="WB95" s="420">
        <v>8.6735799497131865</v>
      </c>
      <c r="WC95" s="420">
        <v>9.721745032154173</v>
      </c>
      <c r="WD95" s="420">
        <v>10.874995878828141</v>
      </c>
      <c r="WE95" s="420">
        <v>12.144030895878011</v>
      </c>
      <c r="WF95" s="420">
        <v>13.540648139164913</v>
      </c>
      <c r="WG95" s="420">
        <v>15.07785904215433</v>
      </c>
      <c r="WH95" s="420">
        <v>16.362800379093734</v>
      </c>
      <c r="WI95" s="420">
        <v>17.419985759659991</v>
      </c>
      <c r="WJ95" s="420">
        <v>18.365106621713657</v>
      </c>
      <c r="WK95" s="420">
        <v>19.098663392293684</v>
      </c>
      <c r="WL95" s="420">
        <v>19.474536128065843</v>
      </c>
      <c r="WM95" s="420">
        <v>19.279877958878661</v>
      </c>
      <c r="WN95" s="420">
        <v>18.206430543334299</v>
      </c>
      <c r="WO95" s="420">
        <v>15.809593185592604</v>
      </c>
      <c r="WP95" s="420">
        <v>11.450002584375493</v>
      </c>
      <c r="WQ95" s="420">
        <v>4.2101275738160879</v>
      </c>
      <c r="WR95" s="420">
        <v>-7.2248397734910412</v>
      </c>
      <c r="WS95" s="420">
        <v>-24.73712743895549</v>
      </c>
      <c r="WT95" s="420">
        <v>-51.019492851493993</v>
      </c>
      <c r="WU95" s="420"/>
      <c r="WV95" s="420">
        <v>2917.2548599980109</v>
      </c>
      <c r="WW95" s="420">
        <v>3192.4950056566731</v>
      </c>
      <c r="WX95" s="420">
        <v>3494.8105684326315</v>
      </c>
      <c r="WY95" s="420">
        <v>3826.925287035328</v>
      </c>
      <c r="WZ95" s="420">
        <v>4191.840709173709</v>
      </c>
      <c r="XA95" s="420">
        <v>4592.8647778440791</v>
      </c>
      <c r="XB95" s="420">
        <v>5033.6433760858008</v>
      </c>
      <c r="XC95" s="420">
        <v>5518.1951375442131</v>
      </c>
      <c r="XD95" s="420">
        <v>6050.9498621868925</v>
      </c>
      <c r="XE95" s="420">
        <v>6636.7909118661491</v>
      </c>
      <c r="XF95" s="420">
        <v>7281.101999454364</v>
      </c>
      <c r="XG95" s="420">
        <v>7989.8188283846366</v>
      </c>
      <c r="XH95" s="420">
        <v>8769.4860870343982</v>
      </c>
      <c r="XI95" s="420">
        <v>9627.3203549608697</v>
      </c>
      <c r="XJ95" s="420">
        <v>10571.279536056301</v>
      </c>
      <c r="XK95" s="420">
        <v>11610.139497810267</v>
      </c>
      <c r="XL95" s="420">
        <v>12753.57866667587</v>
      </c>
      <c r="XM95" s="420">
        <v>14012.271407742357</v>
      </c>
      <c r="XN95" s="420">
        <v>15397.991103282471</v>
      </c>
      <c r="XO95" s="420">
        <v>16923.723940129992</v>
      </c>
      <c r="XP95" s="420">
        <v>18603.794521186388</v>
      </c>
      <c r="XQ95" s="420">
        <v>20454.004532700597</v>
      </c>
      <c r="XR95" s="420">
        <v>22491.785827462612</v>
      </c>
      <c r="XS95" s="420">
        <v>24736.369425964735</v>
      </c>
      <c r="XT95" s="420">
        <v>27208.972094320488</v>
      </c>
      <c r="XU95" s="420">
        <v>29933.002330840998</v>
      </c>
      <c r="XV95" s="420">
        <v>32934.287784355613</v>
      </c>
      <c r="XW95" s="420">
        <v>36241.326338527593</v>
      </c>
      <c r="XX95" s="420">
        <v>39885.563329635763</v>
      </c>
      <c r="XY95" s="420">
        <v>43901.697622879619</v>
      </c>
      <c r="XZ95" s="420"/>
      <c r="YA95" s="420">
        <v>1.7126323854494407</v>
      </c>
      <c r="YB95" s="420">
        <v>1.7126323854494407</v>
      </c>
      <c r="YC95" s="420">
        <v>1.7126323854494407</v>
      </c>
      <c r="YD95" s="420">
        <v>1.7126323854494407</v>
      </c>
      <c r="YE95" s="420">
        <v>1.7126323854494407</v>
      </c>
      <c r="YF95" s="420">
        <v>1.7126323854494407</v>
      </c>
      <c r="YG95" s="420">
        <v>1.7126323854494407</v>
      </c>
      <c r="YH95" s="420">
        <v>1.7126323854494407</v>
      </c>
      <c r="YI95" s="420">
        <v>1.7126323854494407</v>
      </c>
      <c r="YJ95" s="420">
        <v>1.7126323854494407</v>
      </c>
      <c r="YK95" s="420">
        <v>1.7126323854494407</v>
      </c>
      <c r="YL95" s="420">
        <v>1.7126323854494407</v>
      </c>
      <c r="YM95" s="420">
        <v>1.7126323854494407</v>
      </c>
      <c r="YN95" s="420">
        <v>1.7126323854494407</v>
      </c>
      <c r="YO95" s="420">
        <v>1.7126323854494407</v>
      </c>
      <c r="YP95" s="420">
        <v>1.7126323854494407</v>
      </c>
      <c r="YQ95" s="420">
        <v>1.7126323854494407</v>
      </c>
      <c r="YR95" s="420">
        <v>2.0499136247816843</v>
      </c>
      <c r="YS95" s="420">
        <v>2.7172819735590319</v>
      </c>
      <c r="YT95" s="420">
        <v>3.6333742468993582</v>
      </c>
      <c r="YU95" s="420">
        <v>4.8965530272411062</v>
      </c>
      <c r="YV95" s="420">
        <v>6.645439706719773</v>
      </c>
      <c r="YW95" s="420">
        <v>9.0757385264333355</v>
      </c>
      <c r="YX95" s="420">
        <v>12.464183197875103</v>
      </c>
      <c r="YY95" s="420">
        <v>17.20264632455758</v>
      </c>
      <c r="YZ95" s="420">
        <v>23.846756287376497</v>
      </c>
      <c r="ZA95" s="420">
        <v>33.185232231973302</v>
      </c>
      <c r="ZB95" s="420">
        <v>46.338817524570032</v>
      </c>
      <c r="ZC95" s="420">
        <v>64.901512372233768</v>
      </c>
      <c r="ZD95" s="420">
        <v>91.142273932299815</v>
      </c>
      <c r="ZE95" s="420"/>
      <c r="ZF95" s="420">
        <v>2915.5422276125614</v>
      </c>
      <c r="ZG95" s="420">
        <v>3190.7823732712236</v>
      </c>
      <c r="ZH95" s="420">
        <v>3493.097936047182</v>
      </c>
      <c r="ZI95" s="420">
        <v>3825.2126546498785</v>
      </c>
      <c r="ZJ95" s="420">
        <v>4190.1280767882599</v>
      </c>
      <c r="ZK95" s="420">
        <v>4591.15214545863</v>
      </c>
      <c r="ZL95" s="420">
        <v>5031.9307437003517</v>
      </c>
      <c r="ZM95" s="420">
        <v>5516.4825051587641</v>
      </c>
      <c r="ZN95" s="420">
        <v>6049.2372298014434</v>
      </c>
      <c r="ZO95" s="420">
        <v>6635.0782794807001</v>
      </c>
      <c r="ZP95" s="420">
        <v>7279.3893670689149</v>
      </c>
      <c r="ZQ95" s="420">
        <v>7988.1061959991875</v>
      </c>
      <c r="ZR95" s="420">
        <v>8767.7734546489482</v>
      </c>
      <c r="ZS95" s="420">
        <v>9625.6077225754198</v>
      </c>
      <c r="ZT95" s="420">
        <v>10569.566903670851</v>
      </c>
      <c r="ZU95" s="420">
        <v>11608.426865424817</v>
      </c>
      <c r="ZV95" s="420">
        <v>12751.86603429042</v>
      </c>
      <c r="ZW95" s="420">
        <v>14010.221494117575</v>
      </c>
      <c r="ZX95" s="420">
        <v>15395.273821308912</v>
      </c>
      <c r="ZY95" s="420">
        <v>16920.090565883092</v>
      </c>
      <c r="ZZ95" s="420">
        <v>18598.897968159148</v>
      </c>
      <c r="AAA95" s="420">
        <v>20447.359092993876</v>
      </c>
      <c r="AAB95" s="420">
        <v>22482.710088936179</v>
      </c>
      <c r="AAC95" s="420">
        <v>24723.905242766861</v>
      </c>
      <c r="AAD95" s="420">
        <v>27191.769447995932</v>
      </c>
      <c r="AAE95" s="420">
        <v>29909.155574553621</v>
      </c>
      <c r="AAF95" s="420">
        <v>32901.102552123637</v>
      </c>
      <c r="AAG95" s="420">
        <v>36194.987521003022</v>
      </c>
      <c r="AAH95" s="420">
        <v>39820.661817263528</v>
      </c>
      <c r="AAI95" s="420">
        <v>43810.555348947317</v>
      </c>
      <c r="AAJ95" s="420"/>
      <c r="AAK95" s="420">
        <v>5226.8738047737143</v>
      </c>
      <c r="AAL95" s="420">
        <v>5723.2309074566438</v>
      </c>
      <c r="AAM95" s="420">
        <v>6268.4147376582368</v>
      </c>
      <c r="AAN95" s="420">
        <v>6867.3371771501315</v>
      </c>
      <c r="AAO95" s="420">
        <v>7525.4110973752377</v>
      </c>
      <c r="AAP95" s="420">
        <v>8248.6019108192795</v>
      </c>
      <c r="AAQ95" s="420">
        <v>9043.4844575653024</v>
      </c>
      <c r="AAR95" s="420">
        <v>9917.305781274652</v>
      </c>
      <c r="AAS95" s="420">
        <v>10878.05440655776</v>
      </c>
      <c r="AAT95" s="420">
        <v>11934.536793440882</v>
      </c>
      <c r="AAU95" s="420">
        <v>13096.46171502693</v>
      </c>
      <c r="AAV95" s="420">
        <v>14374.533382183787</v>
      </c>
      <c r="AAW95" s="420">
        <v>15780.554224942916</v>
      </c>
      <c r="AAX95" s="420">
        <v>17327.538335095793</v>
      </c>
      <c r="AAY95" s="420">
        <v>19029.836679177242</v>
      </c>
      <c r="AAZ95" s="420">
        <v>20903.275306654839</v>
      </c>
      <c r="ABA95" s="420">
        <v>22965.30790583881</v>
      </c>
      <c r="ABB95" s="420">
        <v>25228.490837914644</v>
      </c>
      <c r="ABC95" s="420">
        <v>27714.198518844452</v>
      </c>
      <c r="ABD95" s="420">
        <v>30447.464376595512</v>
      </c>
      <c r="ABE95" s="420">
        <v>33452.168818413418</v>
      </c>
      <c r="ABF95" s="420">
        <v>36754.057026647897</v>
      </c>
      <c r="ABG95" s="420">
        <v>40380.681148974734</v>
      </c>
      <c r="ABH95" s="420">
        <v>44361.229846444774</v>
      </c>
      <c r="ABI95" s="420">
        <v>48726.187857476129</v>
      </c>
      <c r="ABJ95" s="420">
        <v>53506.742661298405</v>
      </c>
      <c r="ABK95" s="420">
        <v>58733.818638774348</v>
      </c>
      <c r="ABL95" s="420">
        <v>64436.566528438911</v>
      </c>
      <c r="ABM95" s="420">
        <v>70640.060581544749</v>
      </c>
      <c r="ABN95" s="420">
        <v>77361.847779056872</v>
      </c>
      <c r="ABQ95" s="344"/>
      <c r="ABR95" s="344"/>
      <c r="ABS95" s="344"/>
      <c r="ABT95" s="344"/>
      <c r="ABU95" s="344"/>
      <c r="ABV95" s="344"/>
      <c r="ABW95" s="344"/>
      <c r="ABX95" s="344"/>
      <c r="ABY95" s="344"/>
      <c r="ABZ95" s="344"/>
      <c r="ACA95" s="344"/>
    </row>
    <row r="96" spans="4:755" hidden="1" outlineLevel="1" x14ac:dyDescent="0.25">
      <c r="D96" s="431" t="b">
        <v>1</v>
      </c>
      <c r="E96" s="416"/>
      <c r="F96" s="417">
        <v>526</v>
      </c>
      <c r="G96" s="417">
        <v>22005279</v>
      </c>
      <c r="H96" s="417" t="s">
        <v>1756</v>
      </c>
      <c r="I96" s="417" t="s">
        <v>1810</v>
      </c>
      <c r="J96" s="417">
        <v>11</v>
      </c>
      <c r="K96" s="417" t="s">
        <v>1811</v>
      </c>
      <c r="L96" s="417" t="s">
        <v>300</v>
      </c>
      <c r="M96" s="417" t="s">
        <v>253</v>
      </c>
      <c r="N96" s="417" t="s">
        <v>301</v>
      </c>
      <c r="O96" s="417" t="s">
        <v>1760</v>
      </c>
      <c r="P96" s="417" t="s">
        <v>1761</v>
      </c>
      <c r="Q96" s="417" t="s">
        <v>302</v>
      </c>
      <c r="R96" s="417" t="s">
        <v>298</v>
      </c>
      <c r="S96" s="418"/>
      <c r="T96" s="417">
        <v>0.57433674535164059</v>
      </c>
      <c r="U96" s="417">
        <v>2190</v>
      </c>
      <c r="V96" s="418"/>
      <c r="W96" s="419">
        <v>9.9</v>
      </c>
      <c r="X96" s="417">
        <v>8.8018665792934641E-3</v>
      </c>
      <c r="Y96" s="417">
        <v>6.3307850367012759E-3</v>
      </c>
      <c r="Z96" s="417">
        <v>2.4710815425921882E-3</v>
      </c>
      <c r="AA96" s="420">
        <v>51.892197956299761</v>
      </c>
      <c r="AB96" s="420">
        <v>2025.8512117444084</v>
      </c>
      <c r="AC96" s="420">
        <v>2077.7434097007081</v>
      </c>
      <c r="AD96" s="420">
        <v>60.926455166027509</v>
      </c>
      <c r="AE96" s="420">
        <v>3.5849346687423278</v>
      </c>
      <c r="AF96" s="420">
        <v>2666.6182955719837</v>
      </c>
      <c r="AG96" s="418"/>
      <c r="AH96" s="419">
        <v>13.794599771382265</v>
      </c>
      <c r="AI96" s="417">
        <v>2.1906452910007958E-2</v>
      </c>
      <c r="AJ96" s="417">
        <v>1.5756322030163254E-2</v>
      </c>
      <c r="AK96" s="417">
        <v>6.1501308798447042E-3</v>
      </c>
      <c r="AL96" s="420">
        <v>129.15146812163357</v>
      </c>
      <c r="AM96" s="420">
        <v>5042.0230496522408</v>
      </c>
      <c r="AN96" s="420">
        <v>5171.174517773874</v>
      </c>
      <c r="AO96" s="420">
        <v>151.63630453205849</v>
      </c>
      <c r="AP96" s="420">
        <v>8.9223350295958177</v>
      </c>
      <c r="AQ96" s="420">
        <v>6636.7909118661491</v>
      </c>
      <c r="AR96" s="418"/>
      <c r="AS96" s="417">
        <v>5.1679359468684138E-3</v>
      </c>
      <c r="AT96" s="421">
        <v>4.0659390574111693E-6</v>
      </c>
      <c r="AU96" s="417">
        <v>5.1638700078110028E-3</v>
      </c>
      <c r="AV96" s="420">
        <v>28.425883974257854</v>
      </c>
      <c r="AW96" s="420">
        <v>1.3011004983715742</v>
      </c>
      <c r="AX96" s="420">
        <v>29.726984472629429</v>
      </c>
      <c r="AY96" s="420">
        <v>14.692869058112674</v>
      </c>
      <c r="AZ96" s="420">
        <v>2.0677318317326265</v>
      </c>
      <c r="BA96" s="420">
        <v>1.7126323854494407</v>
      </c>
      <c r="BB96" s="418"/>
      <c r="BC96" s="420">
        <v>4808.8730951074613</v>
      </c>
      <c r="BD96" s="420">
        <v>11968.524069201678</v>
      </c>
      <c r="BE96" s="420">
        <v>48.200217747924171</v>
      </c>
      <c r="BF96" s="420">
        <v>11920.323851453753</v>
      </c>
      <c r="BG96" s="420"/>
      <c r="BH96" s="422">
        <v>3.3174243752227668E-2</v>
      </c>
      <c r="BI96" s="420"/>
      <c r="BJ96" s="423">
        <v>10.233933382094852</v>
      </c>
      <c r="BK96" s="423">
        <v>10.57913055243994</v>
      </c>
      <c r="BL96" s="423">
        <v>10.935971445874209</v>
      </c>
      <c r="BM96" s="423">
        <v>11.304848812683653</v>
      </c>
      <c r="BN96" s="423">
        <v>11.686168650874608</v>
      </c>
      <c r="BO96" s="423">
        <v>12.080350653027882</v>
      </c>
      <c r="BP96" s="423">
        <v>12.487828668225594</v>
      </c>
      <c r="BQ96" s="423">
        <v>12.909051179559093</v>
      </c>
      <c r="BR96" s="423">
        <v>13.344481797743509</v>
      </c>
      <c r="BS96" s="423">
        <v>13.794599771382265</v>
      </c>
      <c r="BT96" s="423">
        <v>14.25990051444313</v>
      </c>
      <c r="BU96" s="423">
        <v>14.740896151526377</v>
      </c>
      <c r="BV96" s="423">
        <v>15.238116081525186</v>
      </c>
      <c r="BW96" s="423">
        <v>15.752107560298688</v>
      </c>
      <c r="BX96" s="423">
        <v>16.283436302998933</v>
      </c>
      <c r="BY96" s="423">
        <v>16.832687106714747</v>
      </c>
      <c r="BZ96" s="423">
        <v>17.400464494117745</v>
      </c>
      <c r="CA96" s="423">
        <v>17.987393378818972</v>
      </c>
      <c r="CB96" s="423">
        <v>18.594119753168425</v>
      </c>
      <c r="CC96" s="423">
        <v>19.22131139925451</v>
      </c>
      <c r="CD96" s="423">
        <v>19.869658623885961</v>
      </c>
      <c r="CE96" s="423">
        <v>20.539875018365198</v>
      </c>
      <c r="CF96" s="423">
        <v>21.232698243889264</v>
      </c>
      <c r="CG96" s="423">
        <v>21.948890843442939</v>
      </c>
      <c r="CH96" s="423">
        <v>22.689241081077451</v>
      </c>
      <c r="CI96" s="423">
        <v>23.45456380949863</v>
      </c>
      <c r="CJ96" s="423">
        <v>24.245701366919381</v>
      </c>
      <c r="CK96" s="423">
        <v>25.063524504163539</v>
      </c>
      <c r="CL96" s="423">
        <v>25.908933343041575</v>
      </c>
      <c r="CM96" s="423">
        <v>26.782858367052885</v>
      </c>
      <c r="CN96" s="420"/>
      <c r="CO96" s="417">
        <v>9.6291576856485112E-3</v>
      </c>
      <c r="CP96" s="417">
        <v>1.0537659304862524E-2</v>
      </c>
      <c r="CQ96" s="417">
        <v>1.1535530373555246E-2</v>
      </c>
      <c r="CR96" s="417">
        <v>1.2631761299074154E-2</v>
      </c>
      <c r="CS96" s="417">
        <v>1.3836259469555547E-2</v>
      </c>
      <c r="CT96" s="417">
        <v>1.5159943610395354E-2</v>
      </c>
      <c r="CU96" s="417">
        <v>1.6614847905912264E-2</v>
      </c>
      <c r="CV96" s="417">
        <v>1.8214236900655448E-2</v>
      </c>
      <c r="CW96" s="417">
        <v>1.9972732300458148E-2</v>
      </c>
      <c r="CX96" s="417">
        <v>2.1906452910007958E-2</v>
      </c>
      <c r="CY96" s="417">
        <v>2.4033169072545338E-2</v>
      </c>
      <c r="CZ96" s="417">
        <v>2.6372473119586015E-2</v>
      </c>
      <c r="DA96" s="417">
        <v>2.8945967495693101E-2</v>
      </c>
      <c r="DB96" s="417">
        <v>3.1777472396852871E-2</v>
      </c>
      <c r="DC96" s="417">
        <v>3.4893254952645718E-2</v>
      </c>
      <c r="DD96" s="417">
        <v>3.8322282194044391E-2</v>
      </c>
      <c r="DE96" s="417">
        <v>4.2096500282402138E-2</v>
      </c>
      <c r="DF96" s="417">
        <v>4.6251142733325389E-2</v>
      </c>
      <c r="DG96" s="417">
        <v>5.0825070654204239E-2</v>
      </c>
      <c r="DH96" s="417">
        <v>5.586114832901775E-2</v>
      </c>
      <c r="DI96" s="417">
        <v>6.1406657831750103E-2</v>
      </c>
      <c r="DJ96" s="417">
        <v>6.7513756733780128E-2</v>
      </c>
      <c r="DK96" s="417">
        <v>7.4239983394738349E-2</v>
      </c>
      <c r="DL96" s="417">
        <v>8.1648814794752431E-2</v>
      </c>
      <c r="DM96" s="417">
        <v>8.981028238335019E-2</v>
      </c>
      <c r="DN96" s="417">
        <v>9.8801651991677217E-2</v>
      </c>
      <c r="DO96" s="417">
        <v>0.10870817448575759</v>
      </c>
      <c r="DP96" s="417">
        <v>0.11962391453551899</v>
      </c>
      <c r="DQ96" s="417">
        <v>0.13165266564411321</v>
      </c>
      <c r="DR96" s="417">
        <v>0.1449089604322939</v>
      </c>
      <c r="DS96" s="424"/>
      <c r="DT96" s="425">
        <v>6.9258181594970374E-3</v>
      </c>
      <c r="DU96" s="425">
        <v>7.5792623357890838E-3</v>
      </c>
      <c r="DV96" s="425">
        <v>8.2969859201363662E-3</v>
      </c>
      <c r="DW96" s="425">
        <v>9.0854553064334456E-3</v>
      </c>
      <c r="DX96" s="425">
        <v>9.9517964314348607E-3</v>
      </c>
      <c r="DY96" s="425">
        <v>1.0903862641102442E-2</v>
      </c>
      <c r="DZ96" s="425">
        <v>1.1950309580614009E-2</v>
      </c>
      <c r="EA96" s="425">
        <v>1.3100677837684026E-2</v>
      </c>
      <c r="EB96" s="425">
        <v>1.436548414483356E-2</v>
      </c>
      <c r="EC96" s="425">
        <v>1.5756322030163254E-2</v>
      </c>
      <c r="ED96" s="425">
        <v>1.7285972898852451E-2</v>
      </c>
      <c r="EE96" s="425">
        <v>1.8968528629944723E-2</v>
      </c>
      <c r="EF96" s="425">
        <v>2.0819526885998866E-2</v>
      </c>
      <c r="EG96" s="425">
        <v>2.2856100457993207E-2</v>
      </c>
      <c r="EH96" s="425">
        <v>2.5097142105708261E-2</v>
      </c>
      <c r="EI96" s="425">
        <v>2.7563486506037727E-2</v>
      </c>
      <c r="EJ96" s="425">
        <v>3.0278111089785956E-2</v>
      </c>
      <c r="EK96" s="425">
        <v>3.3266357733177036E-2</v>
      </c>
      <c r="EL96" s="425">
        <v>3.6556177475340727E-2</v>
      </c>
      <c r="EM96" s="425">
        <v>4.017840065949773E-2</v>
      </c>
      <c r="EN96" s="425">
        <v>4.4167035145661566E-2</v>
      </c>
      <c r="EO96" s="425">
        <v>4.8559595518887604E-2</v>
      </c>
      <c r="EP96" s="425">
        <v>5.3397466522162158E-2</v>
      </c>
      <c r="EQ96" s="425">
        <v>5.8726304279938933E-2</v>
      </c>
      <c r="ER96" s="425">
        <v>6.4596479250435268E-2</v>
      </c>
      <c r="ES96" s="425">
        <v>7.1063565255778532E-2</v>
      </c>
      <c r="ET96" s="425">
        <v>7.8188879392987645E-2</v>
      </c>
      <c r="EU96" s="425">
        <v>8.6040078130096523E-2</v>
      </c>
      <c r="EV96" s="425">
        <v>9.4691815445411179E-2</v>
      </c>
      <c r="EW96" s="425">
        <v>0.10422646947942521</v>
      </c>
      <c r="EX96" s="420"/>
      <c r="EY96" s="420">
        <v>5260.8610805345097</v>
      </c>
      <c r="EZ96" s="420">
        <v>5757.2181832174383</v>
      </c>
      <c r="FA96" s="420">
        <v>6302.4020134190305</v>
      </c>
      <c r="FB96" s="420">
        <v>6901.324452910927</v>
      </c>
      <c r="FC96" s="420">
        <v>7559.3983731360313</v>
      </c>
      <c r="FD96" s="420">
        <v>8282.589186580075</v>
      </c>
      <c r="FE96" s="420">
        <v>9077.471733326096</v>
      </c>
      <c r="FF96" s="420">
        <v>9951.2930570354474</v>
      </c>
      <c r="FG96" s="420">
        <v>10912.041682318555</v>
      </c>
      <c r="FH96" s="420">
        <v>11968.524069201678</v>
      </c>
      <c r="FI96" s="420">
        <v>13130.448990787723</v>
      </c>
      <c r="FJ96" s="420">
        <v>14408.520657944582</v>
      </c>
      <c r="FK96" s="420">
        <v>15814.54150070371</v>
      </c>
      <c r="FL96" s="420">
        <v>17361.525610856585</v>
      </c>
      <c r="FM96" s="420">
        <v>19063.823954938041</v>
      </c>
      <c r="FN96" s="420">
        <v>20937.262582415635</v>
      </c>
      <c r="FO96" s="420">
        <v>22999.295181599609</v>
      </c>
      <c r="FP96" s="420">
        <v>25269.171476820688</v>
      </c>
      <c r="FQ96" s="420">
        <v>27768.123116171831</v>
      </c>
      <c r="FR96" s="420">
        <v>30519.568871127263</v>
      </c>
      <c r="FS96" s="420">
        <v>33549.341159324467</v>
      </c>
      <c r="FT96" s="420">
        <v>36885.936111606781</v>
      </c>
      <c r="FU96" s="420">
        <v>40560.789636150068</v>
      </c>
      <c r="FV96" s="420">
        <v>44608.582188417487</v>
      </c>
      <c r="FW96" s="420">
        <v>49067.575238338213</v>
      </c>
      <c r="FX96" s="420">
        <v>53979.982738284831</v>
      </c>
      <c r="FY96" s="420">
        <v>59392.381240203911</v>
      </c>
      <c r="FZ96" s="420">
        <v>65356.162691058147</v>
      </c>
      <c r="GA96" s="420">
        <v>71928.034356318909</v>
      </c>
      <c r="GB96" s="420">
        <v>79170.570785769218</v>
      </c>
      <c r="GC96" s="420"/>
      <c r="GD96" s="420">
        <v>33.999575226443909</v>
      </c>
      <c r="GE96" s="420">
        <v>33.999575226443909</v>
      </c>
      <c r="GF96" s="420">
        <v>33.999575226443909</v>
      </c>
      <c r="GG96" s="420">
        <v>33.999575226443909</v>
      </c>
      <c r="GH96" s="420">
        <v>33.999575226443909</v>
      </c>
      <c r="GI96" s="420">
        <v>33.999575226443909</v>
      </c>
      <c r="GJ96" s="420">
        <v>33.999575226443909</v>
      </c>
      <c r="GK96" s="420">
        <v>33.999575226443909</v>
      </c>
      <c r="GL96" s="420">
        <v>33.999575226443909</v>
      </c>
      <c r="GM96" s="420">
        <v>33.999575226443909</v>
      </c>
      <c r="GN96" s="420">
        <v>33.999575226443909</v>
      </c>
      <c r="GO96" s="420">
        <v>33.999575226443909</v>
      </c>
      <c r="GP96" s="420">
        <v>33.999575226443909</v>
      </c>
      <c r="GQ96" s="420">
        <v>33.999575226443909</v>
      </c>
      <c r="GR96" s="420">
        <v>33.999575226443909</v>
      </c>
      <c r="GS96" s="420">
        <v>33.999575226443909</v>
      </c>
      <c r="GT96" s="420">
        <v>33.999575226443909</v>
      </c>
      <c r="GU96" s="420">
        <v>40.695360595547214</v>
      </c>
      <c r="GV96" s="420">
        <v>53.944111799121217</v>
      </c>
      <c r="GW96" s="420">
        <v>72.130588025088826</v>
      </c>
      <c r="GX96" s="420">
        <v>97.207506067489589</v>
      </c>
      <c r="GY96" s="420">
        <v>131.92680994533629</v>
      </c>
      <c r="GZ96" s="420">
        <v>180.17366563112608</v>
      </c>
      <c r="HA96" s="420">
        <v>247.44185493206263</v>
      </c>
      <c r="HB96" s="420">
        <v>341.51092363713263</v>
      </c>
      <c r="HC96" s="420">
        <v>473.4113351982196</v>
      </c>
      <c r="HD96" s="420">
        <v>658.80092497602482</v>
      </c>
      <c r="HE96" s="420">
        <v>919.9289501451434</v>
      </c>
      <c r="HF96" s="420">
        <v>1288.4398724193604</v>
      </c>
      <c r="HG96" s="420">
        <v>1809.3775553924129</v>
      </c>
      <c r="HH96" s="420"/>
      <c r="HI96" s="420">
        <v>56.76956725879019</v>
      </c>
      <c r="HJ96" s="420">
        <v>62.125720461427882</v>
      </c>
      <c r="HK96" s="420">
        <v>68.008759310628861</v>
      </c>
      <c r="HL96" s="420">
        <v>74.471687563446253</v>
      </c>
      <c r="HM96" s="420">
        <v>81.572915119844694</v>
      </c>
      <c r="HN96" s="420">
        <v>89.376814309780798</v>
      </c>
      <c r="HO96" s="420">
        <v>97.954333751855174</v>
      </c>
      <c r="HP96" s="420">
        <v>107.3836757643312</v>
      </c>
      <c r="HQ96" s="420">
        <v>117.75104393217828</v>
      </c>
      <c r="HR96" s="420">
        <v>129.15146812163357</v>
      </c>
      <c r="HS96" s="420">
        <v>141.68971499336823</v>
      </c>
      <c r="HT96" s="420">
        <v>155.48129290419269</v>
      </c>
      <c r="HU96" s="420">
        <v>170.65356101361147</v>
      </c>
      <c r="HV96" s="420">
        <v>187.34695343458708</v>
      </c>
      <c r="HW96" s="420">
        <v>205.71633039769102</v>
      </c>
      <c r="HX96" s="420">
        <v>225.93246964556494</v>
      </c>
      <c r="HY96" s="420">
        <v>248.18371265259407</v>
      </c>
      <c r="HZ96" s="420">
        <v>272.67778178653703</v>
      </c>
      <c r="IA96" s="420">
        <v>299.64378620956074</v>
      </c>
      <c r="IB96" s="420">
        <v>329.33443617232138</v>
      </c>
      <c r="IC96" s="420">
        <v>362.02848740473945</v>
      </c>
      <c r="ID96" s="420">
        <v>398.03343957117892</v>
      </c>
      <c r="IE96" s="420">
        <v>437.68851525825016</v>
      </c>
      <c r="IF96" s="420">
        <v>481.36794872510484</v>
      </c>
      <c r="IG96" s="420">
        <v>529.48461669616552</v>
      </c>
      <c r="IH96" s="420">
        <v>582.49404684490298</v>
      </c>
      <c r="II96" s="420">
        <v>640.89884333781004</v>
      </c>
      <c r="IJ96" s="420">
        <v>705.25357291690761</v>
      </c>
      <c r="IK96" s="420">
        <v>776.17015953759892</v>
      </c>
      <c r="IL96" s="420">
        <v>854.32384059130038</v>
      </c>
      <c r="IM96" s="420"/>
      <c r="IN96" s="420">
        <v>14.212941987128927</v>
      </c>
      <c r="IO96" s="420">
        <v>14.212941987128927</v>
      </c>
      <c r="IP96" s="420">
        <v>14.212941987128927</v>
      </c>
      <c r="IQ96" s="420">
        <v>14.212941987128927</v>
      </c>
      <c r="IR96" s="420">
        <v>14.212941987128927</v>
      </c>
      <c r="IS96" s="420">
        <v>14.212941987128927</v>
      </c>
      <c r="IT96" s="420">
        <v>14.212941987128927</v>
      </c>
      <c r="IU96" s="420">
        <v>14.212941987128927</v>
      </c>
      <c r="IV96" s="420">
        <v>14.212941987128927</v>
      </c>
      <c r="IW96" s="420">
        <v>14.212941987128927</v>
      </c>
      <c r="IX96" s="420">
        <v>14.212941987128927</v>
      </c>
      <c r="IY96" s="420">
        <v>14.212941987128927</v>
      </c>
      <c r="IZ96" s="420">
        <v>14.212941987128927</v>
      </c>
      <c r="JA96" s="420">
        <v>14.212941987128927</v>
      </c>
      <c r="JB96" s="420">
        <v>14.212941987128927</v>
      </c>
      <c r="JC96" s="420">
        <v>14.212941987128927</v>
      </c>
      <c r="JD96" s="420">
        <v>14.212941987128927</v>
      </c>
      <c r="JE96" s="420">
        <v>17.012000751113533</v>
      </c>
      <c r="JF96" s="420">
        <v>22.550415010825947</v>
      </c>
      <c r="JG96" s="420">
        <v>30.152960919956481</v>
      </c>
      <c r="JH96" s="420">
        <v>40.635938397728552</v>
      </c>
      <c r="JI96" s="420">
        <v>55.14975066046334</v>
      </c>
      <c r="JJ96" s="420">
        <v>75.318525015919704</v>
      </c>
      <c r="JK96" s="420">
        <v>103.43884315947719</v>
      </c>
      <c r="JL96" s="420">
        <v>142.76281139683698</v>
      </c>
      <c r="JM96" s="420">
        <v>197.90152666343465</v>
      </c>
      <c r="JN96" s="420">
        <v>275.40047972330115</v>
      </c>
      <c r="JO96" s="420">
        <v>384.56059270187745</v>
      </c>
      <c r="JP96" s="420">
        <v>538.61029258851443</v>
      </c>
      <c r="JQ96" s="420">
        <v>756.37939757564641</v>
      </c>
      <c r="JR96" s="420"/>
      <c r="JS96" s="420">
        <v>42.556625271661261</v>
      </c>
      <c r="JT96" s="420">
        <v>47.912778474298953</v>
      </c>
      <c r="JU96" s="420">
        <v>53.795817323499932</v>
      </c>
      <c r="JV96" s="420">
        <v>60.258745576317324</v>
      </c>
      <c r="JW96" s="420">
        <v>67.359973132715766</v>
      </c>
      <c r="JX96" s="420">
        <v>75.163872322651869</v>
      </c>
      <c r="JY96" s="420">
        <v>83.741391764726245</v>
      </c>
      <c r="JZ96" s="420">
        <v>93.170733777202273</v>
      </c>
      <c r="KA96" s="420">
        <v>103.53810194504935</v>
      </c>
      <c r="KB96" s="420">
        <v>114.93852613450464</v>
      </c>
      <c r="KC96" s="420">
        <v>127.4767730062393</v>
      </c>
      <c r="KD96" s="420">
        <v>141.26835091706377</v>
      </c>
      <c r="KE96" s="420">
        <v>156.44061902648255</v>
      </c>
      <c r="KF96" s="420">
        <v>173.13401144745816</v>
      </c>
      <c r="KG96" s="420">
        <v>191.50338841056211</v>
      </c>
      <c r="KH96" s="420">
        <v>211.71952765843602</v>
      </c>
      <c r="KI96" s="420">
        <v>233.97077066546515</v>
      </c>
      <c r="KJ96" s="420">
        <v>255.66578103542349</v>
      </c>
      <c r="KK96" s="420">
        <v>277.09337119873481</v>
      </c>
      <c r="KL96" s="420">
        <v>299.18147525236492</v>
      </c>
      <c r="KM96" s="420">
        <v>321.39254900701087</v>
      </c>
      <c r="KN96" s="420">
        <v>342.88368891071559</v>
      </c>
      <c r="KO96" s="420">
        <v>362.36999024233046</v>
      </c>
      <c r="KP96" s="420">
        <v>377.92910556562765</v>
      </c>
      <c r="KQ96" s="420">
        <v>386.72180529932854</v>
      </c>
      <c r="KR96" s="420">
        <v>384.59252018146833</v>
      </c>
      <c r="KS96" s="420">
        <v>365.49836361450889</v>
      </c>
      <c r="KT96" s="420">
        <v>320.69298021503016</v>
      </c>
      <c r="KU96" s="420">
        <v>237.55986694908449</v>
      </c>
      <c r="KV96" s="420">
        <v>97.944443015653974</v>
      </c>
      <c r="KW96" s="420"/>
      <c r="KX96" s="420">
        <v>2216.2618110390517</v>
      </c>
      <c r="KY96" s="420">
        <v>2425.3639474525066</v>
      </c>
      <c r="KZ96" s="420">
        <v>2655.0354944436372</v>
      </c>
      <c r="LA96" s="420">
        <v>2907.3456980587025</v>
      </c>
      <c r="LB96" s="420">
        <v>3184.5748580591553</v>
      </c>
      <c r="LC96" s="420">
        <v>3489.2360451527816</v>
      </c>
      <c r="LD96" s="420">
        <v>3824.099065796483</v>
      </c>
      <c r="LE96" s="420">
        <v>4192.2169080588883</v>
      </c>
      <c r="LF96" s="420">
        <v>4596.9549263467388</v>
      </c>
      <c r="LG96" s="420">
        <v>5042.0230496522408</v>
      </c>
      <c r="LH96" s="420">
        <v>5531.5113276327847</v>
      </c>
      <c r="LI96" s="420">
        <v>6069.9291615823113</v>
      </c>
      <c r="LJ96" s="420">
        <v>6662.2486035196371</v>
      </c>
      <c r="LK96" s="420">
        <v>7313.9521465578264</v>
      </c>
      <c r="LL96" s="420">
        <v>8031.0854738266435</v>
      </c>
      <c r="LM96" s="420">
        <v>8820.315681932072</v>
      </c>
      <c r="LN96" s="420">
        <v>9688.9955487315056</v>
      </c>
      <c r="LO96" s="420">
        <v>10645.234474616651</v>
      </c>
      <c r="LP96" s="420">
        <v>11697.976792109033</v>
      </c>
      <c r="LQ96" s="420">
        <v>12857.088211039274</v>
      </c>
      <c r="LR96" s="420">
        <v>14133.451246611701</v>
      </c>
      <c r="LS96" s="420">
        <v>15539.070566044033</v>
      </c>
      <c r="LT96" s="420">
        <v>17087.189287091889</v>
      </c>
      <c r="LU96" s="420">
        <v>18792.41736958046</v>
      </c>
      <c r="LV96" s="420">
        <v>20670.873360139285</v>
      </c>
      <c r="LW96" s="420">
        <v>22740.34088184913</v>
      </c>
      <c r="LX96" s="420">
        <v>25020.441405756046</v>
      </c>
      <c r="LY96" s="420">
        <v>27532.825001630888</v>
      </c>
      <c r="LZ96" s="420">
        <v>30301.380942531578</v>
      </c>
      <c r="MA96" s="420">
        <v>33352.470233416068</v>
      </c>
      <c r="MB96" s="420"/>
      <c r="MC96" s="426">
        <v>1.3011004983715742</v>
      </c>
      <c r="MD96" s="426">
        <v>1.3011004983715742</v>
      </c>
      <c r="ME96" s="426">
        <v>1.3011004983715742</v>
      </c>
      <c r="MF96" s="426">
        <v>1.3011004983715742</v>
      </c>
      <c r="MG96" s="426">
        <v>1.3011004983715742</v>
      </c>
      <c r="MH96" s="426">
        <v>1.3011004983715742</v>
      </c>
      <c r="MI96" s="426">
        <v>1.3011004983715742</v>
      </c>
      <c r="MJ96" s="426">
        <v>1.3011004983715742</v>
      </c>
      <c r="MK96" s="426">
        <v>1.3011004983715742</v>
      </c>
      <c r="ML96" s="426">
        <v>1.3011004983715742</v>
      </c>
      <c r="MM96" s="426">
        <v>1.3011004983715742</v>
      </c>
      <c r="MN96" s="426">
        <v>1.3011004983715742</v>
      </c>
      <c r="MO96" s="426">
        <v>1.3011004983715742</v>
      </c>
      <c r="MP96" s="426">
        <v>1.3011004983715742</v>
      </c>
      <c r="MQ96" s="426">
        <v>1.3011004983715742</v>
      </c>
      <c r="MR96" s="426">
        <v>1.3011004983715742</v>
      </c>
      <c r="MS96" s="426">
        <v>1.3011004983715742</v>
      </c>
      <c r="MT96" s="426">
        <v>1.5573357490388688</v>
      </c>
      <c r="MU96" s="426">
        <v>2.0643408124540121</v>
      </c>
      <c r="MV96" s="426">
        <v>2.7603034273876617</v>
      </c>
      <c r="MW96" s="426">
        <v>3.719950433130661</v>
      </c>
      <c r="MX96" s="426">
        <v>5.0485936081620348</v>
      </c>
      <c r="MY96" s="426">
        <v>6.8949110271166889</v>
      </c>
      <c r="MZ96" s="426">
        <v>9.4691395002985903</v>
      </c>
      <c r="NA96" s="426">
        <v>13.068987773647677</v>
      </c>
      <c r="NB96" s="426">
        <v>18.1165711647504</v>
      </c>
      <c r="NC96" s="426">
        <v>25.211085906369799</v>
      </c>
      <c r="ND96" s="426">
        <v>35.203969682813984</v>
      </c>
      <c r="NE96" s="426">
        <v>49.30619717927501</v>
      </c>
      <c r="NF96" s="426">
        <v>69.241513265506697</v>
      </c>
      <c r="NG96" s="420"/>
      <c r="NH96" s="420">
        <v>2214.9607105406803</v>
      </c>
      <c r="NI96" s="420">
        <v>2424.0628469541352</v>
      </c>
      <c r="NJ96" s="420">
        <v>2653.7343939452658</v>
      </c>
      <c r="NK96" s="420">
        <v>2906.0445975603311</v>
      </c>
      <c r="NL96" s="420">
        <v>3183.2737575607839</v>
      </c>
      <c r="NM96" s="420">
        <v>3487.9349446544102</v>
      </c>
      <c r="NN96" s="420">
        <v>3822.7979652981116</v>
      </c>
      <c r="NO96" s="420">
        <v>4190.9158075605164</v>
      </c>
      <c r="NP96" s="420">
        <v>4595.653825848367</v>
      </c>
      <c r="NQ96" s="420">
        <v>5040.721949153869</v>
      </c>
      <c r="NR96" s="420">
        <v>5530.2102271344129</v>
      </c>
      <c r="NS96" s="420">
        <v>6068.6280610839394</v>
      </c>
      <c r="NT96" s="420">
        <v>6660.9475030212652</v>
      </c>
      <c r="NU96" s="420">
        <v>7312.6510460594545</v>
      </c>
      <c r="NV96" s="420">
        <v>8029.7843733282716</v>
      </c>
      <c r="NW96" s="420">
        <v>8819.0145814337011</v>
      </c>
      <c r="NX96" s="420">
        <v>9687.6944482331346</v>
      </c>
      <c r="NY96" s="420">
        <v>10643.677138867612</v>
      </c>
      <c r="NZ96" s="420">
        <v>11695.912451296579</v>
      </c>
      <c r="OA96" s="420">
        <v>12854.327907611887</v>
      </c>
      <c r="OB96" s="420">
        <v>14129.73129617857</v>
      </c>
      <c r="OC96" s="420">
        <v>15534.02197243587</v>
      </c>
      <c r="OD96" s="420">
        <v>17080.294376064772</v>
      </c>
      <c r="OE96" s="420">
        <v>18782.948230080161</v>
      </c>
      <c r="OF96" s="420">
        <v>20657.804372365637</v>
      </c>
      <c r="OG96" s="420">
        <v>22722.224310684378</v>
      </c>
      <c r="OH96" s="420">
        <v>24995.230319849677</v>
      </c>
      <c r="OI96" s="420">
        <v>27497.621031948074</v>
      </c>
      <c r="OJ96" s="420">
        <v>30252.074745352304</v>
      </c>
      <c r="OK96" s="420">
        <v>33283.228720150561</v>
      </c>
      <c r="OL96" s="420"/>
      <c r="OM96" s="420">
        <v>2257.5173358123416</v>
      </c>
      <c r="ON96" s="420">
        <v>2471.9756254284343</v>
      </c>
      <c r="OO96" s="420">
        <v>2707.5302112687659</v>
      </c>
      <c r="OP96" s="420">
        <v>2966.3033431366484</v>
      </c>
      <c r="OQ96" s="420">
        <v>3250.6337306934997</v>
      </c>
      <c r="OR96" s="420">
        <v>3563.0988169770621</v>
      </c>
      <c r="OS96" s="420">
        <v>3906.539357062838</v>
      </c>
      <c r="OT96" s="420">
        <v>4284.0865413377187</v>
      </c>
      <c r="OU96" s="420">
        <v>4699.1919277934167</v>
      </c>
      <c r="OV96" s="420">
        <v>5155.6604752883741</v>
      </c>
      <c r="OW96" s="420">
        <v>5657.6870001406523</v>
      </c>
      <c r="OX96" s="420">
        <v>6209.8964120010032</v>
      </c>
      <c r="OY96" s="420">
        <v>6817.3881220477479</v>
      </c>
      <c r="OZ96" s="420">
        <v>7485.7850575069124</v>
      </c>
      <c r="PA96" s="420">
        <v>8221.2877617388331</v>
      </c>
      <c r="PB96" s="420">
        <v>9030.7341090921364</v>
      </c>
      <c r="PC96" s="420">
        <v>9921.6652188985991</v>
      </c>
      <c r="PD96" s="420">
        <v>10899.342919903034</v>
      </c>
      <c r="PE96" s="420">
        <v>11973.005822495314</v>
      </c>
      <c r="PF96" s="420">
        <v>13153.509382864251</v>
      </c>
      <c r="PG96" s="420">
        <v>14451.123845185581</v>
      </c>
      <c r="PH96" s="420">
        <v>15876.905661346585</v>
      </c>
      <c r="PI96" s="420">
        <v>17442.664366307101</v>
      </c>
      <c r="PJ96" s="420">
        <v>19160.87733564579</v>
      </c>
      <c r="PK96" s="420">
        <v>21044.526177664968</v>
      </c>
      <c r="PL96" s="420">
        <v>23106.816830865846</v>
      </c>
      <c r="PM96" s="420">
        <v>25360.728683464185</v>
      </c>
      <c r="PN96" s="420">
        <v>27818.314012163104</v>
      </c>
      <c r="PO96" s="420">
        <v>30489.634612301386</v>
      </c>
      <c r="PP96" s="420">
        <v>33381.173163166211</v>
      </c>
      <c r="PQ96" s="420"/>
      <c r="PR96" s="420">
        <v>66.652958067033808</v>
      </c>
      <c r="PS96" s="420">
        <v>72.941599535597049</v>
      </c>
      <c r="PT96" s="420">
        <v>79.848855670472886</v>
      </c>
      <c r="PU96" s="420">
        <v>87.43695800462595</v>
      </c>
      <c r="PV96" s="420">
        <v>95.774485405238551</v>
      </c>
      <c r="PW96" s="420">
        <v>104.9370172085022</v>
      </c>
      <c r="PX96" s="420">
        <v>115.0078539489958</v>
      </c>
      <c r="PY96" s="420">
        <v>126.07881270568708</v>
      </c>
      <c r="PZ96" s="420">
        <v>138.25110481788423</v>
      </c>
      <c r="QA96" s="420">
        <v>151.63630453205849</v>
      </c>
      <c r="QB96" s="420">
        <v>166.35741803229314</v>
      </c>
      <c r="QC96" s="420">
        <v>182.5500632919956</v>
      </c>
      <c r="QD96" s="420">
        <v>200.36377227217616</v>
      </c>
      <c r="QE96" s="420">
        <v>219.96342819274454</v>
      </c>
      <c r="QF96" s="420">
        <v>241.53085192979464</v>
      </c>
      <c r="QG96" s="420">
        <v>265.26655305683124</v>
      </c>
      <c r="QH96" s="420">
        <v>291.39166266575165</v>
      </c>
      <c r="QI96" s="420">
        <v>320.15006689020817</v>
      </c>
      <c r="QJ96" s="420">
        <v>351.81076202726609</v>
      </c>
      <c r="QK96" s="420">
        <v>386.67045433264298</v>
      </c>
      <c r="QL96" s="420">
        <v>425.05642997170156</v>
      </c>
      <c r="QM96" s="420">
        <v>467.32972326659939</v>
      </c>
      <c r="QN96" s="420">
        <v>513.88861431585497</v>
      </c>
      <c r="QO96" s="420">
        <v>565.17249030501512</v>
      </c>
      <c r="QP96" s="420">
        <v>621.66610840818805</v>
      </c>
      <c r="QQ96" s="420">
        <v>683.90430213537491</v>
      </c>
      <c r="QR96" s="420">
        <v>752.47717734876824</v>
      </c>
      <c r="QS96" s="420">
        <v>828.03584899579755</v>
      </c>
      <c r="QT96" s="420">
        <v>911.29877493529864</v>
      </c>
      <c r="QU96" s="420">
        <v>1003.0587491184742</v>
      </c>
      <c r="QV96" s="424"/>
      <c r="QW96" s="420">
        <v>14.692869058112674</v>
      </c>
      <c r="QX96" s="420">
        <v>14.692869058112674</v>
      </c>
      <c r="QY96" s="420">
        <v>14.692869058112674</v>
      </c>
      <c r="QZ96" s="420">
        <v>14.692869058112674</v>
      </c>
      <c r="RA96" s="420">
        <v>14.692869058112674</v>
      </c>
      <c r="RB96" s="420">
        <v>14.692869058112674</v>
      </c>
      <c r="RC96" s="420">
        <v>14.692869058112674</v>
      </c>
      <c r="RD96" s="420">
        <v>14.692869058112674</v>
      </c>
      <c r="RE96" s="420">
        <v>14.692869058112674</v>
      </c>
      <c r="RF96" s="420">
        <v>14.692869058112674</v>
      </c>
      <c r="RG96" s="420">
        <v>14.692869058112674</v>
      </c>
      <c r="RH96" s="420">
        <v>14.692869058112674</v>
      </c>
      <c r="RI96" s="420">
        <v>14.692869058112674</v>
      </c>
      <c r="RJ96" s="420">
        <v>14.692869058112674</v>
      </c>
      <c r="RK96" s="420">
        <v>14.692869058112674</v>
      </c>
      <c r="RL96" s="420">
        <v>14.692869058112674</v>
      </c>
      <c r="RM96" s="420">
        <v>14.692869058112674</v>
      </c>
      <c r="RN96" s="420">
        <v>17.586443375268967</v>
      </c>
      <c r="RO96" s="420">
        <v>23.311872746698956</v>
      </c>
      <c r="RP96" s="420">
        <v>31.171133106186968</v>
      </c>
      <c r="RQ96" s="420">
        <v>42.008088295304923</v>
      </c>
      <c r="RR96" s="420">
        <v>57.011987087230509</v>
      </c>
      <c r="RS96" s="420">
        <v>77.861798543275356</v>
      </c>
      <c r="RT96" s="420">
        <v>106.93165281622744</v>
      </c>
      <c r="RU96" s="420">
        <v>147.58346977855248</v>
      </c>
      <c r="RV96" s="420">
        <v>204.58404884081392</v>
      </c>
      <c r="RW96" s="420">
        <v>284.69990173605657</v>
      </c>
      <c r="RX96" s="420">
        <v>397.54601394952084</v>
      </c>
      <c r="RY96" s="420">
        <v>556.79749551650741</v>
      </c>
      <c r="RZ96" s="420">
        <v>781.91998932362276</v>
      </c>
      <c r="SA96" s="420"/>
      <c r="SB96" s="420">
        <v>51.96008900892113</v>
      </c>
      <c r="SC96" s="420">
        <v>58.248730477484372</v>
      </c>
      <c r="SD96" s="420">
        <v>65.155986612360209</v>
      </c>
      <c r="SE96" s="420">
        <v>72.744088946513273</v>
      </c>
      <c r="SF96" s="420">
        <v>81.081616347125873</v>
      </c>
      <c r="SG96" s="420">
        <v>90.24414815038952</v>
      </c>
      <c r="SH96" s="420">
        <v>100.31498489088312</v>
      </c>
      <c r="SI96" s="420">
        <v>111.38594364757441</v>
      </c>
      <c r="SJ96" s="420">
        <v>123.55823575977155</v>
      </c>
      <c r="SK96" s="420">
        <v>136.94343547394581</v>
      </c>
      <c r="SL96" s="420">
        <v>151.66454897418046</v>
      </c>
      <c r="SM96" s="420">
        <v>167.85719423388292</v>
      </c>
      <c r="SN96" s="420">
        <v>185.67090321406349</v>
      </c>
      <c r="SO96" s="420">
        <v>205.27055913463187</v>
      </c>
      <c r="SP96" s="420">
        <v>226.83798287168196</v>
      </c>
      <c r="SQ96" s="420">
        <v>250.57368399871856</v>
      </c>
      <c r="SR96" s="420">
        <v>276.698793607639</v>
      </c>
      <c r="SS96" s="420">
        <v>302.5636235149392</v>
      </c>
      <c r="ST96" s="420">
        <v>328.49888928056714</v>
      </c>
      <c r="SU96" s="420">
        <v>355.499321226456</v>
      </c>
      <c r="SV96" s="420">
        <v>383.04834167639666</v>
      </c>
      <c r="SW96" s="420">
        <v>410.31773617936886</v>
      </c>
      <c r="SX96" s="420">
        <v>436.0268157725796</v>
      </c>
      <c r="SY96" s="420">
        <v>458.24083748878769</v>
      </c>
      <c r="SZ96" s="420">
        <v>474.08263862963554</v>
      </c>
      <c r="TA96" s="420">
        <v>479.32025329456098</v>
      </c>
      <c r="TB96" s="420">
        <v>467.77727561271166</v>
      </c>
      <c r="TC96" s="420">
        <v>430.48983504627671</v>
      </c>
      <c r="TD96" s="420">
        <v>354.50127941879123</v>
      </c>
      <c r="TE96" s="420">
        <v>221.13875979485147</v>
      </c>
      <c r="TF96" s="420"/>
      <c r="TG96" s="420">
        <v>3.9218841716229398</v>
      </c>
      <c r="TH96" s="420">
        <v>4.2919101112333866</v>
      </c>
      <c r="TI96" s="420">
        <v>4.6983355616608176</v>
      </c>
      <c r="TJ96" s="420">
        <v>5.1448222488239042</v>
      </c>
      <c r="TK96" s="420">
        <v>5.635405378083524</v>
      </c>
      <c r="TL96" s="420">
        <v>6.1745320649302062</v>
      </c>
      <c r="TM96" s="420">
        <v>6.7671037429616376</v>
      </c>
      <c r="TN96" s="420">
        <v>7.4185229623290851</v>
      </c>
      <c r="TO96" s="420">
        <v>8.1347450348616412</v>
      </c>
      <c r="TP96" s="420">
        <v>8.9223350295958177</v>
      </c>
      <c r="TQ96" s="420">
        <v>9.7885306749139147</v>
      </c>
      <c r="TR96" s="420">
        <v>10.741311781445813</v>
      </c>
      <c r="TS96" s="420">
        <v>11.789476863886799</v>
      </c>
      <c r="TT96" s="420">
        <v>12.942727710560767</v>
      </c>
      <c r="TU96" s="420">
        <v>14.211762727610637</v>
      </c>
      <c r="TV96" s="420">
        <v>15.608379970897539</v>
      </c>
      <c r="TW96" s="420">
        <v>17.145590873886956</v>
      </c>
      <c r="TX96" s="420">
        <v>18.837745784935258</v>
      </c>
      <c r="TY96" s="420">
        <v>20.700672543500524</v>
      </c>
      <c r="TZ96" s="420">
        <v>22.751829453034983</v>
      </c>
      <c r="UA96" s="420">
        <v>25.010474149939835</v>
      </c>
      <c r="UB96" s="420">
        <v>27.497850024374305</v>
      </c>
      <c r="UC96" s="420">
        <v>30.237392021456436</v>
      </c>
      <c r="UD96" s="420">
        <v>33.254953842179837</v>
      </c>
      <c r="UE96" s="420">
        <v>36.579058774082768</v>
      </c>
      <c r="UF96" s="420">
        <v>40.241176614427843</v>
      </c>
      <c r="UG96" s="420">
        <v>44.276029405681491</v>
      </c>
      <c r="UH96" s="420">
        <v>48.721928986962112</v>
      </c>
      <c r="UI96" s="420">
        <v>53.621149678663805</v>
      </c>
      <c r="UJ96" s="420">
        <v>59.020339763755047</v>
      </c>
      <c r="UK96" s="420"/>
      <c r="UL96" s="420">
        <v>2.0677318317326265</v>
      </c>
      <c r="UM96" s="420">
        <v>2.0677318317326265</v>
      </c>
      <c r="UN96" s="420">
        <v>2.0677318317326265</v>
      </c>
      <c r="UO96" s="420">
        <v>2.0677318317326265</v>
      </c>
      <c r="UP96" s="420">
        <v>2.0677318317326265</v>
      </c>
      <c r="UQ96" s="420">
        <v>2.0677318317326265</v>
      </c>
      <c r="UR96" s="420">
        <v>2.0677318317326265</v>
      </c>
      <c r="US96" s="420">
        <v>2.0677318317326265</v>
      </c>
      <c r="UT96" s="420">
        <v>2.0677318317326265</v>
      </c>
      <c r="UU96" s="420">
        <v>2.0677318317326265</v>
      </c>
      <c r="UV96" s="420">
        <v>2.0677318317326265</v>
      </c>
      <c r="UW96" s="420">
        <v>2.0677318317326265</v>
      </c>
      <c r="UX96" s="420">
        <v>2.0677318317326265</v>
      </c>
      <c r="UY96" s="420">
        <v>2.0677318317326265</v>
      </c>
      <c r="UZ96" s="420">
        <v>2.0677318317326265</v>
      </c>
      <c r="VA96" s="420">
        <v>2.0677318317326265</v>
      </c>
      <c r="VB96" s="420">
        <v>2.0677318317326265</v>
      </c>
      <c r="VC96" s="420">
        <v>2.4749454058415221</v>
      </c>
      <c r="VD96" s="420">
        <v>3.2806867838405323</v>
      </c>
      <c r="VE96" s="420">
        <v>4.3867228313213236</v>
      </c>
      <c r="VF96" s="420">
        <v>5.9118107576461503</v>
      </c>
      <c r="VG96" s="420">
        <v>8.0233138963084603</v>
      </c>
      <c r="VH96" s="420">
        <v>10.957514062577776</v>
      </c>
      <c r="VI96" s="420">
        <v>15.048523298845536</v>
      </c>
      <c r="VJ96" s="420">
        <v>20.769465588490164</v>
      </c>
      <c r="VK96" s="420">
        <v>28.79117403005235</v>
      </c>
      <c r="VL96" s="420">
        <v>40.065901831865403</v>
      </c>
      <c r="VM96" s="420">
        <v>55.946768760453153</v>
      </c>
      <c r="VN96" s="420">
        <v>78.358277117619295</v>
      </c>
      <c r="VO96" s="420">
        <v>110.03983261524904</v>
      </c>
      <c r="VP96" s="420"/>
      <c r="VQ96" s="420">
        <v>1.8541523398903133</v>
      </c>
      <c r="VR96" s="420">
        <v>2.2241782795007601</v>
      </c>
      <c r="VS96" s="420">
        <v>2.630603729928191</v>
      </c>
      <c r="VT96" s="420">
        <v>3.0770904170912776</v>
      </c>
      <c r="VU96" s="420">
        <v>3.5676735463508975</v>
      </c>
      <c r="VV96" s="420">
        <v>4.1068002331975801</v>
      </c>
      <c r="VW96" s="420">
        <v>4.6993719112290115</v>
      </c>
      <c r="VX96" s="420">
        <v>5.3507911305964591</v>
      </c>
      <c r="VY96" s="420">
        <v>6.0670132031290152</v>
      </c>
      <c r="VZ96" s="420">
        <v>6.8546031978631916</v>
      </c>
      <c r="WA96" s="420">
        <v>7.7207988431812886</v>
      </c>
      <c r="WB96" s="420">
        <v>8.6735799497131865</v>
      </c>
      <c r="WC96" s="420">
        <v>9.721745032154173</v>
      </c>
      <c r="WD96" s="420">
        <v>10.874995878828141</v>
      </c>
      <c r="WE96" s="420">
        <v>12.144030895878011</v>
      </c>
      <c r="WF96" s="420">
        <v>13.540648139164913</v>
      </c>
      <c r="WG96" s="420">
        <v>15.07785904215433</v>
      </c>
      <c r="WH96" s="420">
        <v>16.362800379093734</v>
      </c>
      <c r="WI96" s="420">
        <v>17.419985759659991</v>
      </c>
      <c r="WJ96" s="420">
        <v>18.365106621713657</v>
      </c>
      <c r="WK96" s="420">
        <v>19.098663392293684</v>
      </c>
      <c r="WL96" s="420">
        <v>19.474536128065843</v>
      </c>
      <c r="WM96" s="420">
        <v>19.279877958878661</v>
      </c>
      <c r="WN96" s="420">
        <v>18.206430543334299</v>
      </c>
      <c r="WO96" s="420">
        <v>15.809593185592604</v>
      </c>
      <c r="WP96" s="420">
        <v>11.450002584375493</v>
      </c>
      <c r="WQ96" s="420">
        <v>4.2101275738160879</v>
      </c>
      <c r="WR96" s="420">
        <v>-7.2248397734910412</v>
      </c>
      <c r="WS96" s="420">
        <v>-24.73712743895549</v>
      </c>
      <c r="WT96" s="420">
        <v>-51.019492851493993</v>
      </c>
      <c r="WU96" s="420"/>
      <c r="WV96" s="420">
        <v>2917.2548599980109</v>
      </c>
      <c r="WW96" s="420">
        <v>3192.4950056566731</v>
      </c>
      <c r="WX96" s="420">
        <v>3494.8105684326315</v>
      </c>
      <c r="WY96" s="420">
        <v>3826.925287035328</v>
      </c>
      <c r="WZ96" s="420">
        <v>4191.840709173709</v>
      </c>
      <c r="XA96" s="420">
        <v>4592.8647778440791</v>
      </c>
      <c r="XB96" s="420">
        <v>5033.6433760858008</v>
      </c>
      <c r="XC96" s="420">
        <v>5518.1951375442131</v>
      </c>
      <c r="XD96" s="420">
        <v>6050.9498621868925</v>
      </c>
      <c r="XE96" s="420">
        <v>6636.7909118661491</v>
      </c>
      <c r="XF96" s="420">
        <v>7281.101999454364</v>
      </c>
      <c r="XG96" s="420">
        <v>7989.8188283846366</v>
      </c>
      <c r="XH96" s="420">
        <v>8769.4860870343982</v>
      </c>
      <c r="XI96" s="420">
        <v>9627.3203549608697</v>
      </c>
      <c r="XJ96" s="420">
        <v>10571.279536056301</v>
      </c>
      <c r="XK96" s="420">
        <v>11610.139497810267</v>
      </c>
      <c r="XL96" s="420">
        <v>12753.57866667587</v>
      </c>
      <c r="XM96" s="420">
        <v>14012.271407742357</v>
      </c>
      <c r="XN96" s="420">
        <v>15397.991103282471</v>
      </c>
      <c r="XO96" s="420">
        <v>16923.723940129992</v>
      </c>
      <c r="XP96" s="420">
        <v>18603.794521186388</v>
      </c>
      <c r="XQ96" s="420">
        <v>20454.004532700597</v>
      </c>
      <c r="XR96" s="420">
        <v>22491.785827462612</v>
      </c>
      <c r="XS96" s="420">
        <v>24736.369425964735</v>
      </c>
      <c r="XT96" s="420">
        <v>27208.972094320488</v>
      </c>
      <c r="XU96" s="420">
        <v>29933.002330840998</v>
      </c>
      <c r="XV96" s="420">
        <v>32934.287784355613</v>
      </c>
      <c r="XW96" s="420">
        <v>36241.326338527593</v>
      </c>
      <c r="XX96" s="420">
        <v>39885.563329635763</v>
      </c>
      <c r="XY96" s="420">
        <v>43901.697622879619</v>
      </c>
      <c r="XZ96" s="420"/>
      <c r="YA96" s="420">
        <v>1.7126323854494407</v>
      </c>
      <c r="YB96" s="420">
        <v>1.7126323854494407</v>
      </c>
      <c r="YC96" s="420">
        <v>1.7126323854494407</v>
      </c>
      <c r="YD96" s="420">
        <v>1.7126323854494407</v>
      </c>
      <c r="YE96" s="420">
        <v>1.7126323854494407</v>
      </c>
      <c r="YF96" s="420">
        <v>1.7126323854494407</v>
      </c>
      <c r="YG96" s="420">
        <v>1.7126323854494407</v>
      </c>
      <c r="YH96" s="420">
        <v>1.7126323854494407</v>
      </c>
      <c r="YI96" s="420">
        <v>1.7126323854494407</v>
      </c>
      <c r="YJ96" s="420">
        <v>1.7126323854494407</v>
      </c>
      <c r="YK96" s="420">
        <v>1.7126323854494407</v>
      </c>
      <c r="YL96" s="420">
        <v>1.7126323854494407</v>
      </c>
      <c r="YM96" s="420">
        <v>1.7126323854494407</v>
      </c>
      <c r="YN96" s="420">
        <v>1.7126323854494407</v>
      </c>
      <c r="YO96" s="420">
        <v>1.7126323854494407</v>
      </c>
      <c r="YP96" s="420">
        <v>1.7126323854494407</v>
      </c>
      <c r="YQ96" s="420">
        <v>1.7126323854494407</v>
      </c>
      <c r="YR96" s="420">
        <v>2.0499136247816843</v>
      </c>
      <c r="YS96" s="420">
        <v>2.7172819735590319</v>
      </c>
      <c r="YT96" s="420">
        <v>3.6333742468993582</v>
      </c>
      <c r="YU96" s="420">
        <v>4.8965530272411062</v>
      </c>
      <c r="YV96" s="420">
        <v>6.645439706719773</v>
      </c>
      <c r="YW96" s="420">
        <v>9.0757385264333355</v>
      </c>
      <c r="YX96" s="420">
        <v>12.464183197875103</v>
      </c>
      <c r="YY96" s="420">
        <v>17.20264632455758</v>
      </c>
      <c r="YZ96" s="420">
        <v>23.846756287376497</v>
      </c>
      <c r="ZA96" s="420">
        <v>33.185232231973302</v>
      </c>
      <c r="ZB96" s="420">
        <v>46.338817524570032</v>
      </c>
      <c r="ZC96" s="420">
        <v>64.901512372233768</v>
      </c>
      <c r="ZD96" s="420">
        <v>91.142273932299815</v>
      </c>
      <c r="ZE96" s="420"/>
      <c r="ZF96" s="420">
        <v>2915.5422276125614</v>
      </c>
      <c r="ZG96" s="420">
        <v>3190.7823732712236</v>
      </c>
      <c r="ZH96" s="420">
        <v>3493.097936047182</v>
      </c>
      <c r="ZI96" s="420">
        <v>3825.2126546498785</v>
      </c>
      <c r="ZJ96" s="420">
        <v>4190.1280767882599</v>
      </c>
      <c r="ZK96" s="420">
        <v>4591.15214545863</v>
      </c>
      <c r="ZL96" s="420">
        <v>5031.9307437003517</v>
      </c>
      <c r="ZM96" s="420">
        <v>5516.4825051587641</v>
      </c>
      <c r="ZN96" s="420">
        <v>6049.2372298014434</v>
      </c>
      <c r="ZO96" s="420">
        <v>6635.0782794807001</v>
      </c>
      <c r="ZP96" s="420">
        <v>7279.3893670689149</v>
      </c>
      <c r="ZQ96" s="420">
        <v>7988.1061959991875</v>
      </c>
      <c r="ZR96" s="420">
        <v>8767.7734546489482</v>
      </c>
      <c r="ZS96" s="420">
        <v>9625.6077225754198</v>
      </c>
      <c r="ZT96" s="420">
        <v>10569.566903670851</v>
      </c>
      <c r="ZU96" s="420">
        <v>11608.426865424817</v>
      </c>
      <c r="ZV96" s="420">
        <v>12751.86603429042</v>
      </c>
      <c r="ZW96" s="420">
        <v>14010.221494117575</v>
      </c>
      <c r="ZX96" s="420">
        <v>15395.273821308912</v>
      </c>
      <c r="ZY96" s="420">
        <v>16920.090565883092</v>
      </c>
      <c r="ZZ96" s="420">
        <v>18598.897968159148</v>
      </c>
      <c r="AAA96" s="420">
        <v>20447.359092993876</v>
      </c>
      <c r="AAB96" s="420">
        <v>22482.710088936179</v>
      </c>
      <c r="AAC96" s="420">
        <v>24723.905242766861</v>
      </c>
      <c r="AAD96" s="420">
        <v>27191.769447995932</v>
      </c>
      <c r="AAE96" s="420">
        <v>29909.155574553621</v>
      </c>
      <c r="AAF96" s="420">
        <v>32901.102552123637</v>
      </c>
      <c r="AAG96" s="420">
        <v>36194.987521003022</v>
      </c>
      <c r="AAH96" s="420">
        <v>39820.661817263528</v>
      </c>
      <c r="AAI96" s="420">
        <v>43810.555348947317</v>
      </c>
      <c r="AAJ96" s="420"/>
      <c r="AAK96" s="420">
        <v>5226.8738047737143</v>
      </c>
      <c r="AAL96" s="420">
        <v>5723.2309074566438</v>
      </c>
      <c r="AAM96" s="420">
        <v>6268.4147376582368</v>
      </c>
      <c r="AAN96" s="420">
        <v>6867.3371771501315</v>
      </c>
      <c r="AAO96" s="420">
        <v>7525.4110973752377</v>
      </c>
      <c r="AAP96" s="420">
        <v>8248.6019108192795</v>
      </c>
      <c r="AAQ96" s="420">
        <v>9043.4844575653024</v>
      </c>
      <c r="AAR96" s="420">
        <v>9917.305781274652</v>
      </c>
      <c r="AAS96" s="420">
        <v>10878.05440655776</v>
      </c>
      <c r="AAT96" s="420">
        <v>11934.536793440882</v>
      </c>
      <c r="AAU96" s="420">
        <v>13096.46171502693</v>
      </c>
      <c r="AAV96" s="420">
        <v>14374.533382183787</v>
      </c>
      <c r="AAW96" s="420">
        <v>15780.554224942916</v>
      </c>
      <c r="AAX96" s="420">
        <v>17327.538335095793</v>
      </c>
      <c r="AAY96" s="420">
        <v>19029.836679177242</v>
      </c>
      <c r="AAZ96" s="420">
        <v>20903.275306654839</v>
      </c>
      <c r="ABA96" s="420">
        <v>22965.30790583881</v>
      </c>
      <c r="ABB96" s="420">
        <v>25228.490837914644</v>
      </c>
      <c r="ABC96" s="420">
        <v>27714.198518844452</v>
      </c>
      <c r="ABD96" s="420">
        <v>30447.464376595512</v>
      </c>
      <c r="ABE96" s="420">
        <v>33452.168818413418</v>
      </c>
      <c r="ABF96" s="420">
        <v>36754.057026647897</v>
      </c>
      <c r="ABG96" s="420">
        <v>40380.681148974734</v>
      </c>
      <c r="ABH96" s="420">
        <v>44361.229846444774</v>
      </c>
      <c r="ABI96" s="420">
        <v>48726.187857476129</v>
      </c>
      <c r="ABJ96" s="420">
        <v>53506.742661298405</v>
      </c>
      <c r="ABK96" s="420">
        <v>58733.818638774348</v>
      </c>
      <c r="ABL96" s="420">
        <v>64436.566528438911</v>
      </c>
      <c r="ABM96" s="420">
        <v>70640.060581544749</v>
      </c>
      <c r="ABN96" s="420">
        <v>77361.847779056872</v>
      </c>
      <c r="ABQ96" s="344"/>
      <c r="ABR96" s="344"/>
      <c r="ABS96" s="344"/>
      <c r="ABT96" s="344"/>
      <c r="ABU96" s="344"/>
      <c r="ABV96" s="344"/>
      <c r="ABW96" s="344"/>
      <c r="ABX96" s="344"/>
      <c r="ABY96" s="344"/>
      <c r="ABZ96" s="344"/>
      <c r="ACA96" s="344"/>
    </row>
    <row r="97" spans="4:755" hidden="1" outlineLevel="1" x14ac:dyDescent="0.25">
      <c r="D97" s="431" t="b">
        <v>1</v>
      </c>
      <c r="E97" s="416"/>
      <c r="F97" s="417">
        <v>527</v>
      </c>
      <c r="G97" s="417">
        <v>22015696</v>
      </c>
      <c r="H97" s="417" t="s">
        <v>1756</v>
      </c>
      <c r="I97" s="417" t="s">
        <v>1810</v>
      </c>
      <c r="J97" s="417">
        <v>11</v>
      </c>
      <c r="K97" s="417" t="s">
        <v>1811</v>
      </c>
      <c r="L97" s="417" t="s">
        <v>329</v>
      </c>
      <c r="M97" s="417" t="s">
        <v>253</v>
      </c>
      <c r="N97" s="417" t="s">
        <v>301</v>
      </c>
      <c r="O97" s="417" t="s">
        <v>1785</v>
      </c>
      <c r="P97" s="417" t="s">
        <v>1786</v>
      </c>
      <c r="Q97" s="417" t="s">
        <v>1768</v>
      </c>
      <c r="R97" s="417" t="s">
        <v>289</v>
      </c>
      <c r="S97" s="418"/>
      <c r="T97" s="417">
        <v>0.15702783918590957</v>
      </c>
      <c r="U97" s="417">
        <v>2190</v>
      </c>
      <c r="V97" s="418"/>
      <c r="W97" s="419">
        <v>5.5</v>
      </c>
      <c r="X97" s="417">
        <v>9.328375478645656E-3</v>
      </c>
      <c r="Y97" s="417">
        <v>3.287139633835322E-3</v>
      </c>
      <c r="Z97" s="417">
        <v>6.0412358448103335E-3</v>
      </c>
      <c r="AA97" s="420">
        <v>53.113991931160534</v>
      </c>
      <c r="AB97" s="420">
        <v>1051.8846828273031</v>
      </c>
      <c r="AC97" s="420">
        <v>1104.9986747584637</v>
      </c>
      <c r="AD97" s="420">
        <v>45.141530552636475</v>
      </c>
      <c r="AE97" s="420">
        <v>3.7651544253444804</v>
      </c>
      <c r="AF97" s="420">
        <v>1384.5907951176375</v>
      </c>
      <c r="AG97" s="418"/>
      <c r="AH97" s="419">
        <v>7.1791493443720595</v>
      </c>
      <c r="AI97" s="417">
        <v>1.8275731257859664E-2</v>
      </c>
      <c r="AJ97" s="417">
        <v>6.440015273029679E-3</v>
      </c>
      <c r="AK97" s="417">
        <v>1.1835715984829985E-2</v>
      </c>
      <c r="AL97" s="420">
        <v>104.05853031839449</v>
      </c>
      <c r="AM97" s="420">
        <v>2060.8048873694975</v>
      </c>
      <c r="AN97" s="420">
        <v>2164.8634176878918</v>
      </c>
      <c r="AO97" s="420">
        <v>88.43924462914336</v>
      </c>
      <c r="AP97" s="420">
        <v>7.376520228999949</v>
      </c>
      <c r="AQ97" s="420">
        <v>2712.6276522211783</v>
      </c>
      <c r="AR97" s="418"/>
      <c r="AS97" s="417">
        <v>5.1679359468684138E-3</v>
      </c>
      <c r="AT97" s="421">
        <v>1.1116572805314172E-6</v>
      </c>
      <c r="AU97" s="417">
        <v>5.1668242895878827E-3</v>
      </c>
      <c r="AV97" s="420">
        <v>28.42425911928057</v>
      </c>
      <c r="AW97" s="420">
        <v>0.35573032977005348</v>
      </c>
      <c r="AX97" s="420">
        <v>28.779989449050625</v>
      </c>
      <c r="AY97" s="420">
        <v>14.67609691494293</v>
      </c>
      <c r="AZ97" s="420">
        <v>2.067702288914858</v>
      </c>
      <c r="BA97" s="420">
        <v>0.46824613779896862</v>
      </c>
      <c r="BB97" s="418"/>
      <c r="BC97" s="420">
        <v>2538.4961548540823</v>
      </c>
      <c r="BD97" s="420">
        <v>4973.3068347672142</v>
      </c>
      <c r="BE97" s="420">
        <v>45.992034790707386</v>
      </c>
      <c r="BF97" s="420">
        <v>4927.3147999765069</v>
      </c>
      <c r="BG97" s="420"/>
      <c r="BH97" s="422">
        <v>2.6643280808870785E-2</v>
      </c>
      <c r="BI97" s="420"/>
      <c r="BJ97" s="423">
        <v>5.6485076247031927</v>
      </c>
      <c r="BK97" s="423">
        <v>5.8010251611509283</v>
      </c>
      <c r="BL97" s="423">
        <v>5.9576608825192876</v>
      </c>
      <c r="BM97" s="423">
        <v>6.1185259855102094</v>
      </c>
      <c r="BN97" s="423">
        <v>6.2837346692907339</v>
      </c>
      <c r="BO97" s="423">
        <v>6.4534042165637286</v>
      </c>
      <c r="BP97" s="423">
        <v>6.6276550768276277</v>
      </c>
      <c r="BQ97" s="423">
        <v>6.8066109518843048</v>
      </c>
      <c r="BR97" s="423">
        <v>6.9903988836557742</v>
      </c>
      <c r="BS97" s="423">
        <v>7.1791493443720595</v>
      </c>
      <c r="BT97" s="423">
        <v>7.3729963291942733</v>
      </c>
      <c r="BU97" s="423">
        <v>7.5720774513386377</v>
      </c>
      <c r="BV97" s="423">
        <v>7.7765340397689835</v>
      </c>
      <c r="BW97" s="423">
        <v>7.9865112395270952</v>
      </c>
      <c r="BX97" s="423">
        <v>8.2021581147720983</v>
      </c>
      <c r="BY97" s="423">
        <v>8.4236277546020677</v>
      </c>
      <c r="BZ97" s="423">
        <v>8.6510773817329465</v>
      </c>
      <c r="CA97" s="423">
        <v>8.8846684641119786</v>
      </c>
      <c r="CB97" s="423">
        <v>9.1245668295448219</v>
      </c>
      <c r="CC97" s="423">
        <v>9.3709427834177745</v>
      </c>
      <c r="CD97" s="423">
        <v>9.6239712295986664</v>
      </c>
      <c r="CE97" s="423">
        <v>9.8838317946022229</v>
      </c>
      <c r="CF97" s="423">
        <v>10.15070895510809</v>
      </c>
      <c r="CG97" s="423">
        <v>10.424792168922005</v>
      </c>
      <c r="CH97" s="423">
        <v>10.706276009473106</v>
      </c>
      <c r="CI97" s="423">
        <v>10.995360303942856</v>
      </c>
      <c r="CJ97" s="423">
        <v>11.292250275123642</v>
      </c>
      <c r="CK97" s="423">
        <v>11.597156687107748</v>
      </c>
      <c r="CL97" s="423">
        <v>11.910295994910136</v>
      </c>
      <c r="CM97" s="423">
        <v>12.231890498131236</v>
      </c>
      <c r="CN97" s="420"/>
      <c r="CO97" s="417">
        <v>9.9613943227138593E-3</v>
      </c>
      <c r="CP97" s="417">
        <v>1.0641389789814428E-2</v>
      </c>
      <c r="CQ97" s="417">
        <v>1.1371997837382929E-2</v>
      </c>
      <c r="CR97" s="417">
        <v>1.2157143080195876E-2</v>
      </c>
      <c r="CS97" s="417">
        <v>1.3001062077684183E-2</v>
      </c>
      <c r="CT97" s="417">
        <v>1.3908328519699897E-2</v>
      </c>
      <c r="CU97" s="417">
        <v>1.4883880466577792E-2</v>
      </c>
      <c r="CV97" s="417">
        <v>1.5933049812184946E-2</v>
      </c>
      <c r="CW97" s="417">
        <v>1.7061594152566254E-2</v>
      </c>
      <c r="CX97" s="417">
        <v>1.8275731257859664E-2</v>
      </c>
      <c r="CY97" s="417">
        <v>1.958217636146763E-2</v>
      </c>
      <c r="CZ97" s="417">
        <v>2.0988182498133414E-2</v>
      </c>
      <c r="DA97" s="417">
        <v>2.2501584141695421E-2</v>
      </c>
      <c r="DB97" s="417">
        <v>2.4130844414000343E-2</v>
      </c>
      <c r="DC97" s="417">
        <v>2.5885106158877007E-2</v>
      </c>
      <c r="DD97" s="417">
        <v>2.7774247199352158E-2</v>
      </c>
      <c r="DE97" s="417">
        <v>2.9808940122577097E-2</v>
      </c>
      <c r="DF97" s="417">
        <v>3.20007169654015E-2</v>
      </c>
      <c r="DG97" s="417">
        <v>3.4362039204353392E-2</v>
      </c>
      <c r="DH97" s="417">
        <v>3.6906373487163052E-2</v>
      </c>
      <c r="DI97" s="417">
        <v>3.9648273579111035E-2</v>
      </c>
      <c r="DJ97" s="417">
        <v>4.260346903661788E-2</v>
      </c>
      <c r="DK97" s="417">
        <v>4.5788961162875043E-2</v>
      </c>
      <c r="DL97" s="417">
        <v>4.9223126846209574E-2</v>
      </c>
      <c r="DM97" s="417">
        <v>5.2925830931572826E-2</v>
      </c>
      <c r="DN97" s="417">
        <v>5.6918547829360823E-2</v>
      </c>
      <c r="DO97" s="417">
        <v>6.1224493124053238E-2</v>
      </c>
      <c r="DP97" s="417">
        <v>6.5868766008268284E-2</v>
      </c>
      <c r="DQ97" s="417">
        <v>7.0878503436175702E-2</v>
      </c>
      <c r="DR97" s="417">
        <v>7.628304696422139E-2</v>
      </c>
      <c r="DS97" s="424"/>
      <c r="DT97" s="425">
        <v>3.5102032675907013E-3</v>
      </c>
      <c r="DU97" s="425">
        <v>3.749820557423374E-3</v>
      </c>
      <c r="DV97" s="425">
        <v>4.0072727446192171E-3</v>
      </c>
      <c r="DW97" s="425">
        <v>4.2839427877447199E-3</v>
      </c>
      <c r="DX97" s="425">
        <v>4.5813235686471068E-3</v>
      </c>
      <c r="DY97" s="425">
        <v>4.901026767432975E-3</v>
      </c>
      <c r="DZ97" s="425">
        <v>5.2447924613406123E-3</v>
      </c>
      <c r="EA97" s="425">
        <v>5.614499506950546E-3</v>
      </c>
      <c r="EB97" s="425">
        <v>6.0121767700817433E-3</v>
      </c>
      <c r="EC97" s="425">
        <v>6.440015273029679E-3</v>
      </c>
      <c r="ED97" s="425">
        <v>6.9003813345514175E-3</v>
      </c>
      <c r="EE97" s="425">
        <v>7.3958307842256583E-3</v>
      </c>
      <c r="EF97" s="425">
        <v>7.9291243395560665E-3</v>
      </c>
      <c r="EG97" s="425">
        <v>8.5032442414818537E-3</v>
      </c>
      <c r="EH97" s="425">
        <v>9.1214122518611263E-3</v>
      </c>
      <c r="EI97" s="425">
        <v>9.7871091250483766E-3</v>
      </c>
      <c r="EJ97" s="425">
        <v>1.0504095674949551E-2</v>
      </c>
      <c r="EK97" s="425">
        <v>1.1276435568971116E-2</v>
      </c>
      <c r="EL97" s="425">
        <v>1.2108519991139181E-2</v>
      </c>
      <c r="EM97" s="425">
        <v>1.3005094328428141E-2</v>
      </c>
      <c r="EN97" s="425">
        <v>1.39712870470737E-2</v>
      </c>
      <c r="EO97" s="425">
        <v>1.5012640939435584E-2</v>
      </c>
      <c r="EP97" s="425">
        <v>1.613514693691186E-2</v>
      </c>
      <c r="EQ97" s="425">
        <v>1.7345280700576029E-2</v>
      </c>
      <c r="ER97" s="425">
        <v>1.8650042218722854E-2</v>
      </c>
      <c r="ES97" s="425">
        <v>2.0056998659471584E-2</v>
      </c>
      <c r="ET97" s="425">
        <v>2.1574330747112323E-2</v>
      </c>
      <c r="EU97" s="425">
        <v>2.3210882953120553E-2</v>
      </c>
      <c r="EV97" s="425">
        <v>2.497621781684678E-2</v>
      </c>
      <c r="EW97" s="425">
        <v>2.6880674736971335E-2</v>
      </c>
      <c r="EX97" s="420"/>
      <c r="EY97" s="420">
        <v>2710.7572205986885</v>
      </c>
      <c r="EZ97" s="420">
        <v>2895.8018602044267</v>
      </c>
      <c r="FA97" s="420">
        <v>3094.6195132570574</v>
      </c>
      <c r="FB97" s="420">
        <v>3308.2781705919001</v>
      </c>
      <c r="FC97" s="420">
        <v>3537.930711383854</v>
      </c>
      <c r="FD97" s="420">
        <v>3784.8217568565915</v>
      </c>
      <c r="FE97" s="420">
        <v>4050.2950830192249</v>
      </c>
      <c r="FF97" s="420">
        <v>4335.8016383365202</v>
      </c>
      <c r="FG97" s="420">
        <v>4642.9082160250346</v>
      </c>
      <c r="FH97" s="420">
        <v>4973.3068347672124</v>
      </c>
      <c r="FI97" s="420">
        <v>5328.8248860751592</v>
      </c>
      <c r="FJ97" s="420">
        <v>5711.4361113413015</v>
      </c>
      <c r="FK97" s="420">
        <v>6123.2724768184753</v>
      </c>
      <c r="FL97" s="420">
        <v>6566.6370204059858</v>
      </c>
      <c r="FM97" s="420">
        <v>7044.0177502202141</v>
      </c>
      <c r="FN97" s="420">
        <v>7558.1026815355708</v>
      </c>
      <c r="FO97" s="420">
        <v>8111.7961058342617</v>
      </c>
      <c r="FP97" s="420">
        <v>8708.2361934512919</v>
      </c>
      <c r="FQ97" s="420">
        <v>9350.8140396875096</v>
      </c>
      <c r="FR97" s="420">
        <v>10043.194273347792</v>
      </c>
      <c r="FS97" s="420">
        <v>10789.337356496366</v>
      </c>
      <c r="FT97" s="420">
        <v>11593.523714871006</v>
      </c>
      <c r="FU97" s="420">
        <v>12460.379849932569</v>
      </c>
      <c r="FV97" s="420">
        <v>13394.906596013137</v>
      </c>
      <c r="FW97" s="420">
        <v>14402.509699551763</v>
      </c>
      <c r="FX97" s="420">
        <v>15489.032912050852</v>
      </c>
      <c r="FY97" s="420">
        <v>16660.793804245946</v>
      </c>
      <c r="FZ97" s="420">
        <v>17924.622526155963</v>
      </c>
      <c r="GA97" s="420">
        <v>19287.903756278294</v>
      </c>
      <c r="GB97" s="420">
        <v>20758.62210333578</v>
      </c>
      <c r="GC97" s="420"/>
      <c r="GD97" s="420">
        <v>31.783267994340704</v>
      </c>
      <c r="GE97" s="420">
        <v>31.783267994340704</v>
      </c>
      <c r="GF97" s="420">
        <v>31.783267994340704</v>
      </c>
      <c r="GG97" s="420">
        <v>31.783267994340704</v>
      </c>
      <c r="GH97" s="420">
        <v>31.783267994340704</v>
      </c>
      <c r="GI97" s="420">
        <v>31.783267994340704</v>
      </c>
      <c r="GJ97" s="420">
        <v>31.783267994340704</v>
      </c>
      <c r="GK97" s="420">
        <v>31.783267994340704</v>
      </c>
      <c r="GL97" s="420">
        <v>31.783267994340704</v>
      </c>
      <c r="GM97" s="420">
        <v>31.783267994340704</v>
      </c>
      <c r="GN97" s="420">
        <v>31.783267994340704</v>
      </c>
      <c r="GO97" s="420">
        <v>31.783267994340704</v>
      </c>
      <c r="GP97" s="420">
        <v>31.783267994340704</v>
      </c>
      <c r="GQ97" s="420">
        <v>31.783267994340704</v>
      </c>
      <c r="GR97" s="420">
        <v>31.783267994340704</v>
      </c>
      <c r="GS97" s="420">
        <v>31.783267994340704</v>
      </c>
      <c r="GT97" s="420">
        <v>31.783267994340704</v>
      </c>
      <c r="GU97" s="420">
        <v>38.042579747543876</v>
      </c>
      <c r="GV97" s="420">
        <v>50.427693599378863</v>
      </c>
      <c r="GW97" s="420">
        <v>67.428660344194611</v>
      </c>
      <c r="GX97" s="420">
        <v>90.870906351839935</v>
      </c>
      <c r="GY97" s="420">
        <v>123.3269865345208</v>
      </c>
      <c r="GZ97" s="420">
        <v>168.42880718765264</v>
      </c>
      <c r="HA97" s="420">
        <v>231.31203069283424</v>
      </c>
      <c r="HB97" s="420">
        <v>319.24908286829464</v>
      </c>
      <c r="HC97" s="420">
        <v>442.55139183212157</v>
      </c>
      <c r="HD97" s="420">
        <v>615.8561162595613</v>
      </c>
      <c r="HE97" s="420">
        <v>859.96216610008753</v>
      </c>
      <c r="HF97" s="420">
        <v>1204.4512170213311</v>
      </c>
      <c r="HG97" s="420">
        <v>1691.4308888557541</v>
      </c>
      <c r="HH97" s="420"/>
      <c r="HI97" s="420">
        <v>56.718280572101115</v>
      </c>
      <c r="HJ97" s="420">
        <v>60.590045150562219</v>
      </c>
      <c r="HK97" s="420">
        <v>64.749988115146678</v>
      </c>
      <c r="HL97" s="420">
        <v>69.22045547433693</v>
      </c>
      <c r="HM97" s="420">
        <v>74.025569390018916</v>
      </c>
      <c r="HN97" s="420">
        <v>79.191371580437561</v>
      </c>
      <c r="HO97" s="420">
        <v>84.74597841991519</v>
      </c>
      <c r="HP97" s="420">
        <v>90.719748695840011</v>
      </c>
      <c r="HQ97" s="420">
        <v>97.145465062659369</v>
      </c>
      <c r="HR97" s="420">
        <v>104.05853031839449</v>
      </c>
      <c r="HS97" s="420">
        <v>111.49717972207523</v>
      </c>
      <c r="HT97" s="420">
        <v>119.50271067105788</v>
      </c>
      <c r="HU97" s="420">
        <v>128.11973116608067</v>
      </c>
      <c r="HV97" s="420">
        <v>137.39642860981692</v>
      </c>
      <c r="HW97" s="420">
        <v>147.38486061234715</v>
      </c>
      <c r="HX97" s="420">
        <v>158.1412696152135</v>
      </c>
      <c r="HY97" s="420">
        <v>169.7264232953963</v>
      </c>
      <c r="HZ97" s="420">
        <v>182.20598287264238</v>
      </c>
      <c r="IA97" s="420">
        <v>195.65090161907023</v>
      </c>
      <c r="IB97" s="420">
        <v>210.13785606003228</v>
      </c>
      <c r="IC97" s="420">
        <v>225.74971256100125</v>
      </c>
      <c r="ID97" s="420">
        <v>242.5760322180879</v>
      </c>
      <c r="IE97" s="420">
        <v>260.7136172111143</v>
      </c>
      <c r="IF97" s="420">
        <v>280.26710203946953</v>
      </c>
      <c r="IG97" s="420">
        <v>301.34959334394819</v>
      </c>
      <c r="IH97" s="420">
        <v>324.0833623241939</v>
      </c>
      <c r="II97" s="420">
        <v>348.60059409320456</v>
      </c>
      <c r="IJ97" s="420">
        <v>375.04419866969187</v>
      </c>
      <c r="IK97" s="420">
        <v>403.56868869823211</v>
      </c>
      <c r="IL97" s="420">
        <v>434.34112940855186</v>
      </c>
      <c r="IM97" s="420"/>
      <c r="IN97" s="420">
        <v>14.212129559640285</v>
      </c>
      <c r="IO97" s="420">
        <v>14.212129559640285</v>
      </c>
      <c r="IP97" s="420">
        <v>14.212129559640285</v>
      </c>
      <c r="IQ97" s="420">
        <v>14.212129559640285</v>
      </c>
      <c r="IR97" s="420">
        <v>14.212129559640285</v>
      </c>
      <c r="IS97" s="420">
        <v>14.212129559640285</v>
      </c>
      <c r="IT97" s="420">
        <v>14.212129559640285</v>
      </c>
      <c r="IU97" s="420">
        <v>14.212129559640285</v>
      </c>
      <c r="IV97" s="420">
        <v>14.212129559640285</v>
      </c>
      <c r="IW97" s="420">
        <v>14.212129559640285</v>
      </c>
      <c r="IX97" s="420">
        <v>14.212129559640285</v>
      </c>
      <c r="IY97" s="420">
        <v>14.212129559640285</v>
      </c>
      <c r="IZ97" s="420">
        <v>14.212129559640285</v>
      </c>
      <c r="JA97" s="420">
        <v>14.212129559640285</v>
      </c>
      <c r="JB97" s="420">
        <v>14.212129559640285</v>
      </c>
      <c r="JC97" s="420">
        <v>14.212129559640285</v>
      </c>
      <c r="JD97" s="420">
        <v>14.212129559640285</v>
      </c>
      <c r="JE97" s="420">
        <v>17.011028326329171</v>
      </c>
      <c r="JF97" s="420">
        <v>22.54912600415501</v>
      </c>
      <c r="JG97" s="420">
        <v>30.151237343350207</v>
      </c>
      <c r="JH97" s="420">
        <v>40.633615602531691</v>
      </c>
      <c r="JI97" s="420">
        <v>55.146598239700005</v>
      </c>
      <c r="JJ97" s="420">
        <v>75.314219725700255</v>
      </c>
      <c r="JK97" s="420">
        <v>103.43293048076139</v>
      </c>
      <c r="JL97" s="420">
        <v>142.75465091659018</v>
      </c>
      <c r="JM97" s="420">
        <v>197.89021439321985</v>
      </c>
      <c r="JN97" s="420">
        <v>275.38473752718755</v>
      </c>
      <c r="JO97" s="420">
        <v>384.53861079293546</v>
      </c>
      <c r="JP97" s="420">
        <v>538.57950502829215</v>
      </c>
      <c r="JQ97" s="420">
        <v>756.33616209245179</v>
      </c>
      <c r="JR97" s="420"/>
      <c r="JS97" s="420">
        <v>42.506151012460833</v>
      </c>
      <c r="JT97" s="420">
        <v>46.37791559092193</v>
      </c>
      <c r="JU97" s="420">
        <v>50.537858555506389</v>
      </c>
      <c r="JV97" s="420">
        <v>55.008325914696641</v>
      </c>
      <c r="JW97" s="420">
        <v>59.813439830378627</v>
      </c>
      <c r="JX97" s="420">
        <v>64.979242020797273</v>
      </c>
      <c r="JY97" s="420">
        <v>70.533848860274901</v>
      </c>
      <c r="JZ97" s="420">
        <v>76.507619136199722</v>
      </c>
      <c r="KA97" s="420">
        <v>82.93333550301908</v>
      </c>
      <c r="KB97" s="420">
        <v>89.8464007587542</v>
      </c>
      <c r="KC97" s="420">
        <v>97.285050162434942</v>
      </c>
      <c r="KD97" s="420">
        <v>105.29058111141759</v>
      </c>
      <c r="KE97" s="420">
        <v>113.90760160644038</v>
      </c>
      <c r="KF97" s="420">
        <v>123.18429905017663</v>
      </c>
      <c r="KG97" s="420">
        <v>133.17273105270687</v>
      </c>
      <c r="KH97" s="420">
        <v>143.92914005557321</v>
      </c>
      <c r="KI97" s="420">
        <v>155.51429373575601</v>
      </c>
      <c r="KJ97" s="420">
        <v>165.1949545463132</v>
      </c>
      <c r="KK97" s="420">
        <v>173.10177561491523</v>
      </c>
      <c r="KL97" s="420">
        <v>179.98661871668207</v>
      </c>
      <c r="KM97" s="420">
        <v>185.11609695846954</v>
      </c>
      <c r="KN97" s="420">
        <v>187.42943397838789</v>
      </c>
      <c r="KO97" s="420">
        <v>185.39939748541406</v>
      </c>
      <c r="KP97" s="420">
        <v>176.83417155870814</v>
      </c>
      <c r="KQ97" s="420">
        <v>158.59494242735801</v>
      </c>
      <c r="KR97" s="420">
        <v>126.19314793097405</v>
      </c>
      <c r="KS97" s="420">
        <v>73.21585656601701</v>
      </c>
      <c r="KT97" s="420">
        <v>-9.4944121232435919</v>
      </c>
      <c r="KU97" s="420">
        <v>-135.01081633006004</v>
      </c>
      <c r="KV97" s="420">
        <v>-321.99503268389992</v>
      </c>
      <c r="KW97" s="420"/>
      <c r="KX97" s="420">
        <v>1123.2650456290244</v>
      </c>
      <c r="KY97" s="420">
        <v>1199.9425783754798</v>
      </c>
      <c r="KZ97" s="420">
        <v>1282.3272782781494</v>
      </c>
      <c r="LA97" s="420">
        <v>1370.8616920783104</v>
      </c>
      <c r="LB97" s="420">
        <v>1466.0235419670742</v>
      </c>
      <c r="LC97" s="420">
        <v>1568.3285655785519</v>
      </c>
      <c r="LD97" s="420">
        <v>1678.3335876289959</v>
      </c>
      <c r="LE97" s="420">
        <v>1796.6398422241748</v>
      </c>
      <c r="LF97" s="420">
        <v>1923.896566426158</v>
      </c>
      <c r="LG97" s="420">
        <v>2060.8048873694975</v>
      </c>
      <c r="LH97" s="420">
        <v>2208.1220270564536</v>
      </c>
      <c r="LI97" s="420">
        <v>2366.6658509522108</v>
      </c>
      <c r="LJ97" s="420">
        <v>2537.3197886579414</v>
      </c>
      <c r="LK97" s="420">
        <v>2721.0381572741931</v>
      </c>
      <c r="LL97" s="420">
        <v>2918.8519205955604</v>
      </c>
      <c r="LM97" s="420">
        <v>3131.8749200154807</v>
      </c>
      <c r="LN97" s="420">
        <v>3361.3106159838562</v>
      </c>
      <c r="LO97" s="420">
        <v>3608.4593820707573</v>
      </c>
      <c r="LP97" s="420">
        <v>3874.726397164538</v>
      </c>
      <c r="LQ97" s="420">
        <v>4161.6301850970049</v>
      </c>
      <c r="LR97" s="420">
        <v>4470.8118550635836</v>
      </c>
      <c r="LS97" s="420">
        <v>4804.0451006193871</v>
      </c>
      <c r="LT97" s="420">
        <v>5163.2470198117953</v>
      </c>
      <c r="LU97" s="420">
        <v>5550.4898241843293</v>
      </c>
      <c r="LV97" s="420">
        <v>5968.0135099913132</v>
      </c>
      <c r="LW97" s="420">
        <v>6418.2395710309074</v>
      </c>
      <c r="LX97" s="420">
        <v>6903.7858390759429</v>
      </c>
      <c r="LY97" s="420">
        <v>7427.4825449985774</v>
      </c>
      <c r="LZ97" s="420">
        <v>7992.3897013909691</v>
      </c>
      <c r="MA97" s="420">
        <v>8601.8159158308263</v>
      </c>
      <c r="MB97" s="420"/>
      <c r="MC97" s="426">
        <v>0.35573032977005348</v>
      </c>
      <c r="MD97" s="426">
        <v>0.35573032977005348</v>
      </c>
      <c r="ME97" s="426">
        <v>0.35573032977005348</v>
      </c>
      <c r="MF97" s="426">
        <v>0.35573032977005348</v>
      </c>
      <c r="MG97" s="426">
        <v>0.35573032977005348</v>
      </c>
      <c r="MH97" s="426">
        <v>0.35573032977005348</v>
      </c>
      <c r="MI97" s="426">
        <v>0.35573032977005348</v>
      </c>
      <c r="MJ97" s="426">
        <v>0.35573032977005348</v>
      </c>
      <c r="MK97" s="426">
        <v>0.35573032977005348</v>
      </c>
      <c r="ML97" s="426">
        <v>0.35573032977005348</v>
      </c>
      <c r="MM97" s="426">
        <v>0.35573032977005348</v>
      </c>
      <c r="MN97" s="426">
        <v>0.35573032977005348</v>
      </c>
      <c r="MO97" s="426">
        <v>0.35573032977005348</v>
      </c>
      <c r="MP97" s="426">
        <v>0.35573032977005348</v>
      </c>
      <c r="MQ97" s="426">
        <v>0.35573032977005348</v>
      </c>
      <c r="MR97" s="426">
        <v>0.35573032977005348</v>
      </c>
      <c r="MS97" s="426">
        <v>0.35573032977005348</v>
      </c>
      <c r="MT97" s="426">
        <v>0.4257869090524925</v>
      </c>
      <c r="MU97" s="426">
        <v>0.56440577717950224</v>
      </c>
      <c r="MV97" s="426">
        <v>0.7546870128164378</v>
      </c>
      <c r="MW97" s="426">
        <v>1.0170614767744941</v>
      </c>
      <c r="MX97" s="426">
        <v>1.3803221744624778</v>
      </c>
      <c r="MY97" s="426">
        <v>1.8851187717483577</v>
      </c>
      <c r="MZ97" s="426">
        <v>2.5889315401045034</v>
      </c>
      <c r="NA97" s="426">
        <v>3.5731562137583568</v>
      </c>
      <c r="NB97" s="426">
        <v>4.9532021875368004</v>
      </c>
      <c r="NC97" s="426">
        <v>6.8928940651076882</v>
      </c>
      <c r="ND97" s="426">
        <v>9.6250210957232127</v>
      </c>
      <c r="NE97" s="426">
        <v>13.480672556995447</v>
      </c>
      <c r="NF97" s="426">
        <v>18.931132820673099</v>
      </c>
      <c r="NG97" s="420"/>
      <c r="NH97" s="420">
        <v>1122.9093152992543</v>
      </c>
      <c r="NI97" s="420">
        <v>1199.5868480457098</v>
      </c>
      <c r="NJ97" s="420">
        <v>1281.9715479483793</v>
      </c>
      <c r="NK97" s="420">
        <v>1370.5059617485404</v>
      </c>
      <c r="NL97" s="420">
        <v>1465.6678116373041</v>
      </c>
      <c r="NM97" s="420">
        <v>1567.9728352487818</v>
      </c>
      <c r="NN97" s="420">
        <v>1677.9778572992259</v>
      </c>
      <c r="NO97" s="420">
        <v>1796.2841118944048</v>
      </c>
      <c r="NP97" s="420">
        <v>1923.5408360963879</v>
      </c>
      <c r="NQ97" s="420">
        <v>2060.4491570397272</v>
      </c>
      <c r="NR97" s="420">
        <v>2207.7662967266833</v>
      </c>
      <c r="NS97" s="420">
        <v>2366.3101206224405</v>
      </c>
      <c r="NT97" s="420">
        <v>2536.9640583281712</v>
      </c>
      <c r="NU97" s="420">
        <v>2720.6824269444228</v>
      </c>
      <c r="NV97" s="420">
        <v>2918.4961902657901</v>
      </c>
      <c r="NW97" s="420">
        <v>3131.5191896857104</v>
      </c>
      <c r="NX97" s="420">
        <v>3360.954885654086</v>
      </c>
      <c r="NY97" s="420">
        <v>3608.0335951617049</v>
      </c>
      <c r="NZ97" s="420">
        <v>3874.1619913873583</v>
      </c>
      <c r="OA97" s="420">
        <v>4160.8754980841886</v>
      </c>
      <c r="OB97" s="420">
        <v>4469.7947935868087</v>
      </c>
      <c r="OC97" s="420">
        <v>4802.6647784449242</v>
      </c>
      <c r="OD97" s="420">
        <v>5161.3619010400471</v>
      </c>
      <c r="OE97" s="420">
        <v>5547.9008926442248</v>
      </c>
      <c r="OF97" s="420">
        <v>5964.4403537775552</v>
      </c>
      <c r="OG97" s="420">
        <v>6413.2863688433708</v>
      </c>
      <c r="OH97" s="420">
        <v>6896.8929450108353</v>
      </c>
      <c r="OI97" s="420">
        <v>7417.8575239028542</v>
      </c>
      <c r="OJ97" s="420">
        <v>7978.9090288339739</v>
      </c>
      <c r="OK97" s="420">
        <v>8582.8847830101531</v>
      </c>
      <c r="OL97" s="420"/>
      <c r="OM97" s="420">
        <v>1165.4154663117151</v>
      </c>
      <c r="ON97" s="420">
        <v>1245.9647636366317</v>
      </c>
      <c r="OO97" s="420">
        <v>1332.5094065038857</v>
      </c>
      <c r="OP97" s="420">
        <v>1425.5142876632369</v>
      </c>
      <c r="OQ97" s="420">
        <v>1525.4812514676828</v>
      </c>
      <c r="OR97" s="420">
        <v>1632.9520772695791</v>
      </c>
      <c r="OS97" s="420">
        <v>1748.5117061595008</v>
      </c>
      <c r="OT97" s="420">
        <v>1872.7917310306045</v>
      </c>
      <c r="OU97" s="420">
        <v>2006.4741715994071</v>
      </c>
      <c r="OV97" s="420">
        <v>2150.2955577984812</v>
      </c>
      <c r="OW97" s="420">
        <v>2305.0513468891181</v>
      </c>
      <c r="OX97" s="420">
        <v>2471.6007017338579</v>
      </c>
      <c r="OY97" s="420">
        <v>2650.8716599346117</v>
      </c>
      <c r="OZ97" s="420">
        <v>2843.8667259945996</v>
      </c>
      <c r="PA97" s="420">
        <v>3051.6689213184968</v>
      </c>
      <c r="PB97" s="420">
        <v>3275.4483297412835</v>
      </c>
      <c r="PC97" s="420">
        <v>3516.4691793898419</v>
      </c>
      <c r="PD97" s="420">
        <v>3773.2285497080179</v>
      </c>
      <c r="PE97" s="420">
        <v>4047.2637670022737</v>
      </c>
      <c r="PF97" s="420">
        <v>4340.8621168008704</v>
      </c>
      <c r="PG97" s="420">
        <v>4654.9108905452786</v>
      </c>
      <c r="PH97" s="420">
        <v>4990.0942124233125</v>
      </c>
      <c r="PI97" s="420">
        <v>5346.7612985254609</v>
      </c>
      <c r="PJ97" s="420">
        <v>5724.7350642029332</v>
      </c>
      <c r="PK97" s="420">
        <v>6123.0352962049128</v>
      </c>
      <c r="PL97" s="420">
        <v>6539.479516774345</v>
      </c>
      <c r="PM97" s="420">
        <v>6970.1088015768528</v>
      </c>
      <c r="PN97" s="420">
        <v>7408.3631117796103</v>
      </c>
      <c r="PO97" s="420">
        <v>7843.8982125039138</v>
      </c>
      <c r="PP97" s="420">
        <v>8260.8897503262524</v>
      </c>
      <c r="PQ97" s="420"/>
      <c r="PR97" s="420">
        <v>48.204811994867669</v>
      </c>
      <c r="PS97" s="420">
        <v>51.495420978612309</v>
      </c>
      <c r="PT97" s="420">
        <v>55.030952494985563</v>
      </c>
      <c r="PU97" s="420">
        <v>58.830398395060342</v>
      </c>
      <c r="PV97" s="420">
        <v>62.914260080975168</v>
      </c>
      <c r="PW97" s="420">
        <v>67.3046703839683</v>
      </c>
      <c r="PX97" s="420">
        <v>72.025525383478538</v>
      </c>
      <c r="PY97" s="420">
        <v>77.102626983648094</v>
      </c>
      <c r="PZ97" s="420">
        <v>82.563837130897056</v>
      </c>
      <c r="QA97" s="420">
        <v>88.43924462914336</v>
      </c>
      <c r="QB97" s="420">
        <v>94.761345588186742</v>
      </c>
      <c r="QC97" s="420">
        <v>101.56523862623877</v>
      </c>
      <c r="QD97" s="420">
        <v>108.88883604013509</v>
      </c>
      <c r="QE97" s="420">
        <v>116.77309225696655</v>
      </c>
      <c r="QF97" s="420">
        <v>125.26225098936874</v>
      </c>
      <c r="QG97" s="420">
        <v>134.40411263420373</v>
      </c>
      <c r="QH97" s="420">
        <v>144.2503235815708</v>
      </c>
      <c r="QI97" s="420">
        <v>154.85668923885066</v>
      </c>
      <c r="QJ97" s="420">
        <v>166.28351272363423</v>
      </c>
      <c r="QK97" s="420">
        <v>178.59596134091976</v>
      </c>
      <c r="QL97" s="420">
        <v>191.86446313485897</v>
      </c>
      <c r="QM97" s="420">
        <v>206.16513599471961</v>
      </c>
      <c r="QN97" s="420">
        <v>221.58025199983763</v>
      </c>
      <c r="QO97" s="420">
        <v>238.19873991040021</v>
      </c>
      <c r="QP97" s="420">
        <v>256.11672895140987</v>
      </c>
      <c r="QQ97" s="420">
        <v>275.43813729760274</v>
      </c>
      <c r="QR97" s="420">
        <v>296.27530894911939</v>
      </c>
      <c r="QS97" s="420">
        <v>318.74970299313105</v>
      </c>
      <c r="QT97" s="420">
        <v>342.9926395773474</v>
      </c>
      <c r="QU97" s="420">
        <v>369.14610727950162</v>
      </c>
      <c r="QV97" s="424"/>
      <c r="QW97" s="420">
        <v>14.67609691494293</v>
      </c>
      <c r="QX97" s="420">
        <v>14.67609691494293</v>
      </c>
      <c r="QY97" s="420">
        <v>14.67609691494293</v>
      </c>
      <c r="QZ97" s="420">
        <v>14.67609691494293</v>
      </c>
      <c r="RA97" s="420">
        <v>14.67609691494293</v>
      </c>
      <c r="RB97" s="420">
        <v>14.67609691494293</v>
      </c>
      <c r="RC97" s="420">
        <v>14.67609691494293</v>
      </c>
      <c r="RD97" s="420">
        <v>14.67609691494293</v>
      </c>
      <c r="RE97" s="420">
        <v>14.67609691494293</v>
      </c>
      <c r="RF97" s="420">
        <v>14.67609691494293</v>
      </c>
      <c r="RG97" s="420">
        <v>14.67609691494293</v>
      </c>
      <c r="RH97" s="420">
        <v>14.67609691494293</v>
      </c>
      <c r="RI97" s="420">
        <v>14.67609691494293</v>
      </c>
      <c r="RJ97" s="420">
        <v>14.67609691494293</v>
      </c>
      <c r="RK97" s="420">
        <v>14.67609691494293</v>
      </c>
      <c r="RL97" s="420">
        <v>14.67609691494293</v>
      </c>
      <c r="RM97" s="420">
        <v>14.67609691494293</v>
      </c>
      <c r="RN97" s="420">
        <v>17.566368171102237</v>
      </c>
      <c r="RO97" s="420">
        <v>23.285261874056175</v>
      </c>
      <c r="RP97" s="420">
        <v>31.135550763136582</v>
      </c>
      <c r="RQ97" s="420">
        <v>41.960135395950182</v>
      </c>
      <c r="RR97" s="420">
        <v>56.946906999329599</v>
      </c>
      <c r="RS97" s="420">
        <v>77.772918064761825</v>
      </c>
      <c r="RT97" s="420">
        <v>106.80958863779382</v>
      </c>
      <c r="RU97" s="420">
        <v>147.41500090601141</v>
      </c>
      <c r="RV97" s="420">
        <v>204.35051290281348</v>
      </c>
      <c r="RW97" s="420">
        <v>284.3749122807335</v>
      </c>
      <c r="RX97" s="420">
        <v>397.09220886651417</v>
      </c>
      <c r="RY97" s="420">
        <v>556.16190234036037</v>
      </c>
      <c r="RZ97" s="420">
        <v>781.02741524865144</v>
      </c>
      <c r="SA97" s="420"/>
      <c r="SB97" s="420">
        <v>33.528715079924737</v>
      </c>
      <c r="SC97" s="420">
        <v>36.819324063669377</v>
      </c>
      <c r="SD97" s="420">
        <v>40.354855580042631</v>
      </c>
      <c r="SE97" s="420">
        <v>44.154301480117411</v>
      </c>
      <c r="SF97" s="420">
        <v>48.238163166032237</v>
      </c>
      <c r="SG97" s="420">
        <v>52.628573469025369</v>
      </c>
      <c r="SH97" s="420">
        <v>57.349428468535606</v>
      </c>
      <c r="SI97" s="420">
        <v>62.426530068705162</v>
      </c>
      <c r="SJ97" s="420">
        <v>67.887740215954125</v>
      </c>
      <c r="SK97" s="420">
        <v>73.763147714200429</v>
      </c>
      <c r="SL97" s="420">
        <v>80.085248673243811</v>
      </c>
      <c r="SM97" s="420">
        <v>86.889141711295835</v>
      </c>
      <c r="SN97" s="420">
        <v>94.212739125192158</v>
      </c>
      <c r="SO97" s="420">
        <v>102.09699534202362</v>
      </c>
      <c r="SP97" s="420">
        <v>110.58615407442581</v>
      </c>
      <c r="SQ97" s="420">
        <v>119.7280157192608</v>
      </c>
      <c r="SR97" s="420">
        <v>129.57422666662788</v>
      </c>
      <c r="SS97" s="420">
        <v>137.29032106774844</v>
      </c>
      <c r="ST97" s="420">
        <v>142.99825084957806</v>
      </c>
      <c r="SU97" s="420">
        <v>147.46041057778316</v>
      </c>
      <c r="SV97" s="420">
        <v>149.90432773890879</v>
      </c>
      <c r="SW97" s="420">
        <v>149.21822899539001</v>
      </c>
      <c r="SX97" s="420">
        <v>143.8073339350758</v>
      </c>
      <c r="SY97" s="420">
        <v>131.3891512726064</v>
      </c>
      <c r="SZ97" s="420">
        <v>108.70172804539845</v>
      </c>
      <c r="TA97" s="420">
        <v>71.087624394789259</v>
      </c>
      <c r="TB97" s="420">
        <v>11.900396668385895</v>
      </c>
      <c r="TC97" s="420">
        <v>-78.342505873383118</v>
      </c>
      <c r="TD97" s="420">
        <v>-213.16926276301297</v>
      </c>
      <c r="TE97" s="420">
        <v>-411.88130796914982</v>
      </c>
      <c r="TF97" s="420"/>
      <c r="TG97" s="420">
        <v>4.020655901193722</v>
      </c>
      <c r="TH97" s="420">
        <v>4.2951182604789873</v>
      </c>
      <c r="TI97" s="420">
        <v>4.5900090621831025</v>
      </c>
      <c r="TJ97" s="420">
        <v>4.9069123742638183</v>
      </c>
      <c r="TK97" s="420">
        <v>5.2475381729679125</v>
      </c>
      <c r="TL97" s="420">
        <v>5.6137325084062581</v>
      </c>
      <c r="TM97" s="420">
        <v>6.0074884992911812</v>
      </c>
      <c r="TN97" s="420">
        <v>6.4309582249247033</v>
      </c>
      <c r="TO97" s="420">
        <v>6.8864655881425767</v>
      </c>
      <c r="TP97" s="420">
        <v>7.376520228999949</v>
      </c>
      <c r="TQ97" s="420">
        <v>7.9038325755687122</v>
      </c>
      <c r="TR97" s="420">
        <v>8.4713301253454354</v>
      </c>
      <c r="TS97" s="420">
        <v>9.0821750584878984</v>
      </c>
      <c r="TT97" s="420">
        <v>9.739783292456357</v>
      </c>
      <c r="TU97" s="420">
        <v>10.447845096685302</v>
      </c>
      <c r="TV97" s="420">
        <v>11.210347395711283</v>
      </c>
      <c r="TW97" s="420">
        <v>12.031597899792594</v>
      </c>
      <c r="TX97" s="420">
        <v>12.916251213546854</v>
      </c>
      <c r="TY97" s="420">
        <v>13.869337085573186</v>
      </c>
      <c r="TZ97" s="420">
        <v>14.89629097549822</v>
      </c>
      <c r="UA97" s="420">
        <v>16.002987129473063</v>
      </c>
      <c r="UB97" s="420">
        <v>17.19577437094517</v>
      </c>
      <c r="UC97" s="420">
        <v>18.481514830635426</v>
      </c>
      <c r="UD97" s="420">
        <v>19.867625858174215</v>
      </c>
      <c r="UE97" s="420">
        <v>21.362125377909518</v>
      </c>
      <c r="UF97" s="420">
        <v>22.973680973121979</v>
      </c>
      <c r="UG97" s="420">
        <v>24.711663006404827</v>
      </c>
      <c r="UH97" s="420">
        <v>26.586202109439345</v>
      </c>
      <c r="UI97" s="420">
        <v>28.608251402982368</v>
      </c>
      <c r="UJ97" s="420">
        <v>30.789653837754692</v>
      </c>
      <c r="UK97" s="420"/>
      <c r="UL97" s="420">
        <v>2.067702288914858</v>
      </c>
      <c r="UM97" s="420">
        <v>2.067702288914858</v>
      </c>
      <c r="UN97" s="420">
        <v>2.067702288914858</v>
      </c>
      <c r="UO97" s="420">
        <v>2.067702288914858</v>
      </c>
      <c r="UP97" s="420">
        <v>2.067702288914858</v>
      </c>
      <c r="UQ97" s="420">
        <v>2.067702288914858</v>
      </c>
      <c r="UR97" s="420">
        <v>2.067702288914858</v>
      </c>
      <c r="US97" s="420">
        <v>2.067702288914858</v>
      </c>
      <c r="UT97" s="420">
        <v>2.067702288914858</v>
      </c>
      <c r="UU97" s="420">
        <v>2.067702288914858</v>
      </c>
      <c r="UV97" s="420">
        <v>2.067702288914858</v>
      </c>
      <c r="UW97" s="420">
        <v>2.067702288914858</v>
      </c>
      <c r="UX97" s="420">
        <v>2.067702288914858</v>
      </c>
      <c r="UY97" s="420">
        <v>2.067702288914858</v>
      </c>
      <c r="UZ97" s="420">
        <v>2.067702288914858</v>
      </c>
      <c r="VA97" s="420">
        <v>2.067702288914858</v>
      </c>
      <c r="VB97" s="420">
        <v>2.067702288914858</v>
      </c>
      <c r="VC97" s="420">
        <v>2.4749100449402728</v>
      </c>
      <c r="VD97" s="420">
        <v>3.2806399108706796</v>
      </c>
      <c r="VE97" s="420">
        <v>4.386660155808368</v>
      </c>
      <c r="VF97" s="420">
        <v>5.9117262923662643</v>
      </c>
      <c r="VG97" s="420">
        <v>8.0231992628261573</v>
      </c>
      <c r="VH97" s="420">
        <v>10.957357506569796</v>
      </c>
      <c r="VI97" s="420">
        <v>15.04830829234678</v>
      </c>
      <c r="VJ97" s="420">
        <v>20.769168843753917</v>
      </c>
      <c r="VK97" s="420">
        <v>28.790762674771809</v>
      </c>
      <c r="VL97" s="420">
        <v>40.065329388370365</v>
      </c>
      <c r="VM97" s="420">
        <v>55.945969418309815</v>
      </c>
      <c r="VN97" s="420">
        <v>78.357157569974831</v>
      </c>
      <c r="VO97" s="420">
        <v>110.03826041586015</v>
      </c>
      <c r="VP97" s="420"/>
      <c r="VQ97" s="420">
        <v>1.952953612278864</v>
      </c>
      <c r="VR97" s="420">
        <v>2.2274159715641293</v>
      </c>
      <c r="VS97" s="420">
        <v>2.5223067732682445</v>
      </c>
      <c r="VT97" s="420">
        <v>2.8392100853489604</v>
      </c>
      <c r="VU97" s="420">
        <v>3.1798358840530545</v>
      </c>
      <c r="VV97" s="420">
        <v>3.5460302194914002</v>
      </c>
      <c r="VW97" s="420">
        <v>3.9397862103763233</v>
      </c>
      <c r="VX97" s="420">
        <v>4.3632559360098453</v>
      </c>
      <c r="VY97" s="420">
        <v>4.8187632992277187</v>
      </c>
      <c r="VZ97" s="420">
        <v>5.308817940085091</v>
      </c>
      <c r="WA97" s="420">
        <v>5.8361302866538542</v>
      </c>
      <c r="WB97" s="420">
        <v>6.4036278364305774</v>
      </c>
      <c r="WC97" s="420">
        <v>7.0144727695730404</v>
      </c>
      <c r="WD97" s="420">
        <v>7.672081003541499</v>
      </c>
      <c r="WE97" s="420">
        <v>8.3801428077704436</v>
      </c>
      <c r="WF97" s="420">
        <v>9.1426451067964258</v>
      </c>
      <c r="WG97" s="420">
        <v>9.963895610877735</v>
      </c>
      <c r="WH97" s="420">
        <v>10.441341168606581</v>
      </c>
      <c r="WI97" s="420">
        <v>10.588697174702506</v>
      </c>
      <c r="WJ97" s="420">
        <v>10.509630819689852</v>
      </c>
      <c r="WK97" s="420">
        <v>10.091260837106798</v>
      </c>
      <c r="WL97" s="420">
        <v>9.1725751081190126</v>
      </c>
      <c r="WM97" s="420">
        <v>7.5241573240656301</v>
      </c>
      <c r="WN97" s="420">
        <v>4.8193175658274345</v>
      </c>
      <c r="WO97" s="420">
        <v>0.59295653415560068</v>
      </c>
      <c r="WP97" s="420">
        <v>-5.8170817016498297</v>
      </c>
      <c r="WQ97" s="420">
        <v>-15.353666381965539</v>
      </c>
      <c r="WR97" s="420">
        <v>-29.35976730887047</v>
      </c>
      <c r="WS97" s="420">
        <v>-49.748906166992462</v>
      </c>
      <c r="WT97" s="420">
        <v>-79.248606578105466</v>
      </c>
      <c r="WU97" s="420"/>
      <c r="WV97" s="420">
        <v>1478.5484265015018</v>
      </c>
      <c r="WW97" s="420">
        <v>1579.4786974392939</v>
      </c>
      <c r="WX97" s="420">
        <v>1687.9212853065928</v>
      </c>
      <c r="WY97" s="420">
        <v>1804.4587122699288</v>
      </c>
      <c r="WZ97" s="420">
        <v>1929.7198017728176</v>
      </c>
      <c r="XA97" s="420">
        <v>2064.3834168052276</v>
      </c>
      <c r="XB97" s="420">
        <v>2209.1825030875439</v>
      </c>
      <c r="XC97" s="420">
        <v>2364.9084622079331</v>
      </c>
      <c r="XD97" s="420">
        <v>2532.4158818171773</v>
      </c>
      <c r="XE97" s="420">
        <v>2712.6276522211783</v>
      </c>
      <c r="XF97" s="420">
        <v>2906.5405011328749</v>
      </c>
      <c r="XG97" s="420">
        <v>3115.2309809664494</v>
      </c>
      <c r="XH97" s="420">
        <v>3339.8619458958306</v>
      </c>
      <c r="XI97" s="420">
        <v>3581.6895589725527</v>
      </c>
      <c r="XJ97" s="420">
        <v>3842.0708729262524</v>
      </c>
      <c r="XK97" s="420">
        <v>4122.4720318749614</v>
      </c>
      <c r="XL97" s="420">
        <v>4424.4771450736462</v>
      </c>
      <c r="XM97" s="420">
        <v>4749.7978880554956</v>
      </c>
      <c r="XN97" s="420">
        <v>5100.2838910946948</v>
      </c>
      <c r="XO97" s="420">
        <v>5477.9339798743376</v>
      </c>
      <c r="XP97" s="420">
        <v>5884.908338607449</v>
      </c>
      <c r="XQ97" s="420">
        <v>6323.5416716678665</v>
      </c>
      <c r="XR97" s="420">
        <v>6796.3574460791879</v>
      </c>
      <c r="XS97" s="420">
        <v>7306.0833040207644</v>
      </c>
      <c r="XT97" s="420">
        <v>7855.6677418871832</v>
      </c>
      <c r="XU97" s="420">
        <v>8448.2981604250272</v>
      </c>
      <c r="XV97" s="420">
        <v>9087.4203991212762</v>
      </c>
      <c r="XW97" s="420">
        <v>9776.7598773851241</v>
      </c>
      <c r="XX97" s="420">
        <v>10520.344475208763</v>
      </c>
      <c r="XY97" s="420">
        <v>11322.529296979144</v>
      </c>
      <c r="XZ97" s="420"/>
      <c r="YA97" s="420">
        <v>0.46824613779896862</v>
      </c>
      <c r="YB97" s="420">
        <v>0.46824613779896862</v>
      </c>
      <c r="YC97" s="420">
        <v>0.46824613779896862</v>
      </c>
      <c r="YD97" s="420">
        <v>0.46824613779896862</v>
      </c>
      <c r="YE97" s="420">
        <v>0.46824613779896862</v>
      </c>
      <c r="YF97" s="420">
        <v>0.46824613779896862</v>
      </c>
      <c r="YG97" s="420">
        <v>0.46824613779896862</v>
      </c>
      <c r="YH97" s="420">
        <v>0.46824613779896862</v>
      </c>
      <c r="YI97" s="420">
        <v>0.46824613779896862</v>
      </c>
      <c r="YJ97" s="420">
        <v>0.46824613779896862</v>
      </c>
      <c r="YK97" s="420">
        <v>0.46824613779896862</v>
      </c>
      <c r="YL97" s="420">
        <v>0.46824613779896862</v>
      </c>
      <c r="YM97" s="420">
        <v>0.46824613779896862</v>
      </c>
      <c r="YN97" s="420">
        <v>0.46824613779896862</v>
      </c>
      <c r="YO97" s="420">
        <v>0.46824613779896862</v>
      </c>
      <c r="YP97" s="420">
        <v>0.46824613779896862</v>
      </c>
      <c r="YQ97" s="420">
        <v>0.46824613779896862</v>
      </c>
      <c r="YR97" s="420">
        <v>0.56046127924505751</v>
      </c>
      <c r="YS97" s="420">
        <v>0.74292463475509696</v>
      </c>
      <c r="YT97" s="420">
        <v>0.99339091841498162</v>
      </c>
      <c r="YU97" s="420">
        <v>1.3387531749446664</v>
      </c>
      <c r="YV97" s="420">
        <v>1.816911500147097</v>
      </c>
      <c r="YW97" s="420">
        <v>2.4813728554832166</v>
      </c>
      <c r="YX97" s="420">
        <v>3.4077982483626874</v>
      </c>
      <c r="YY97" s="420">
        <v>4.7033284958475443</v>
      </c>
      <c r="YZ97" s="420">
        <v>6.5198764343505156</v>
      </c>
      <c r="ZA97" s="420">
        <v>9.0730836089529703</v>
      </c>
      <c r="ZB97" s="420">
        <v>12.669369399059306</v>
      </c>
      <c r="ZC97" s="420">
        <v>17.744545042942956</v>
      </c>
      <c r="ZD97" s="420">
        <v>24.918959913172156</v>
      </c>
      <c r="ZE97" s="420"/>
      <c r="ZF97" s="420">
        <v>1478.0801803637028</v>
      </c>
      <c r="ZG97" s="420">
        <v>1579.0104513014949</v>
      </c>
      <c r="ZH97" s="420">
        <v>1687.4530391687938</v>
      </c>
      <c r="ZI97" s="420">
        <v>1803.9904661321298</v>
      </c>
      <c r="ZJ97" s="420">
        <v>1929.2515556350186</v>
      </c>
      <c r="ZK97" s="420">
        <v>2063.9151706674288</v>
      </c>
      <c r="ZL97" s="420">
        <v>2208.714256949745</v>
      </c>
      <c r="ZM97" s="420">
        <v>2364.4402160701343</v>
      </c>
      <c r="ZN97" s="420">
        <v>2531.9476356793784</v>
      </c>
      <c r="ZO97" s="420">
        <v>2712.1594060833795</v>
      </c>
      <c r="ZP97" s="420">
        <v>2906.072254995076</v>
      </c>
      <c r="ZQ97" s="420">
        <v>3114.7627348286505</v>
      </c>
      <c r="ZR97" s="420">
        <v>3339.3936997580317</v>
      </c>
      <c r="ZS97" s="420">
        <v>3581.2213128347539</v>
      </c>
      <c r="ZT97" s="420">
        <v>3841.6026267884536</v>
      </c>
      <c r="ZU97" s="420">
        <v>4122.0037857371626</v>
      </c>
      <c r="ZV97" s="420">
        <v>4424.0088989358474</v>
      </c>
      <c r="ZW97" s="420">
        <v>4749.2374267762507</v>
      </c>
      <c r="ZX97" s="420">
        <v>5099.5409664599401</v>
      </c>
      <c r="ZY97" s="420">
        <v>5476.940588955923</v>
      </c>
      <c r="ZZ97" s="420">
        <v>5883.569585432504</v>
      </c>
      <c r="AAA97" s="420">
        <v>6321.7247601677191</v>
      </c>
      <c r="AAB97" s="420">
        <v>6793.8760732237042</v>
      </c>
      <c r="AAC97" s="420">
        <v>7302.6755057724022</v>
      </c>
      <c r="AAD97" s="420">
        <v>7850.9644133913353</v>
      </c>
      <c r="AAE97" s="420">
        <v>8441.7782839906758</v>
      </c>
      <c r="AAF97" s="420">
        <v>9078.3473155123229</v>
      </c>
      <c r="AAG97" s="420">
        <v>9764.090507986064</v>
      </c>
      <c r="AAH97" s="420">
        <v>10502.599930165821</v>
      </c>
      <c r="AAI97" s="420">
        <v>11297.610337065973</v>
      </c>
      <c r="AAJ97" s="420"/>
      <c r="AAK97" s="420">
        <v>2678.9773153676215</v>
      </c>
      <c r="AAL97" s="420">
        <v>2864.0219549733602</v>
      </c>
      <c r="AAM97" s="420">
        <v>3062.8396080259899</v>
      </c>
      <c r="AAN97" s="420">
        <v>3276.4982653608331</v>
      </c>
      <c r="AAO97" s="420">
        <v>3506.1508061527866</v>
      </c>
      <c r="AAP97" s="420">
        <v>3753.0418516255249</v>
      </c>
      <c r="AAQ97" s="420">
        <v>4018.5151777881583</v>
      </c>
      <c r="AAR97" s="420">
        <v>4304.0217331054537</v>
      </c>
      <c r="AAS97" s="420">
        <v>4611.1283107939671</v>
      </c>
      <c r="AAT97" s="420">
        <v>4941.5269295361468</v>
      </c>
      <c r="AAU97" s="420">
        <v>5297.0449808440917</v>
      </c>
      <c r="AAV97" s="420">
        <v>5679.656206110235</v>
      </c>
      <c r="AAW97" s="420">
        <v>6091.4925715874087</v>
      </c>
      <c r="AAX97" s="420">
        <v>6534.8571151749184</v>
      </c>
      <c r="AAY97" s="420">
        <v>7012.2378449891467</v>
      </c>
      <c r="AAZ97" s="420">
        <v>7526.3227763045033</v>
      </c>
      <c r="ABA97" s="420">
        <v>8080.0162006031942</v>
      </c>
      <c r="ABB97" s="420">
        <v>8670.1976387206232</v>
      </c>
      <c r="ABC97" s="420">
        <v>9300.3916814864933</v>
      </c>
      <c r="ABD97" s="420">
        <v>9975.7727471542676</v>
      </c>
      <c r="ABE97" s="420">
        <v>10698.476064553797</v>
      </c>
      <c r="ABF97" s="420">
        <v>11470.209776694541</v>
      </c>
      <c r="ABG97" s="420">
        <v>12291.968863008307</v>
      </c>
      <c r="ABH97" s="420">
        <v>13163.619038813769</v>
      </c>
      <c r="ABI97" s="420">
        <v>14083.294394175802</v>
      </c>
      <c r="ABJ97" s="420">
        <v>15046.528343458162</v>
      </c>
      <c r="ABK97" s="420">
        <v>16045.002847375597</v>
      </c>
      <c r="ABL97" s="420">
        <v>17064.75134658342</v>
      </c>
      <c r="ABM97" s="420">
        <v>18083.579973739728</v>
      </c>
      <c r="ABN97" s="420">
        <v>19067.370172844971</v>
      </c>
      <c r="ABQ97" s="344"/>
      <c r="ABR97" s="344"/>
      <c r="ABS97" s="344"/>
      <c r="ABT97" s="344"/>
      <c r="ABU97" s="344"/>
      <c r="ABV97" s="344"/>
      <c r="ABW97" s="344"/>
      <c r="ABX97" s="344"/>
      <c r="ABY97" s="344"/>
      <c r="ABZ97" s="344"/>
      <c r="ACA97" s="344"/>
    </row>
    <row r="98" spans="4:755" hidden="1" outlineLevel="1" x14ac:dyDescent="0.25">
      <c r="D98" s="431" t="b">
        <v>1</v>
      </c>
      <c r="E98" s="416"/>
      <c r="F98" s="417">
        <v>528</v>
      </c>
      <c r="G98" s="417">
        <v>22013845</v>
      </c>
      <c r="H98" s="417" t="s">
        <v>1756</v>
      </c>
      <c r="I98" s="417" t="s">
        <v>1812</v>
      </c>
      <c r="J98" s="417">
        <v>11</v>
      </c>
      <c r="K98" s="417" t="s">
        <v>1813</v>
      </c>
      <c r="L98" s="417" t="s">
        <v>331</v>
      </c>
      <c r="M98" s="417" t="s">
        <v>318</v>
      </c>
      <c r="N98" s="417" t="s">
        <v>332</v>
      </c>
      <c r="O98" s="417" t="s">
        <v>333</v>
      </c>
      <c r="P98" s="417" t="s">
        <v>333</v>
      </c>
      <c r="Q98" s="417" t="s">
        <v>334</v>
      </c>
      <c r="R98" s="417" t="s">
        <v>296</v>
      </c>
      <c r="S98" s="418"/>
      <c r="T98" s="417">
        <v>0.57433674535164059</v>
      </c>
      <c r="U98" s="417">
        <v>1</v>
      </c>
      <c r="V98" s="418"/>
      <c r="W98" s="419">
        <v>1.8695452500081102</v>
      </c>
      <c r="X98" s="417">
        <v>5.1679359468684138E-3</v>
      </c>
      <c r="Y98" s="417">
        <v>4.0659390574111693E-6</v>
      </c>
      <c r="Z98" s="417">
        <v>5.1638700078110028E-3</v>
      </c>
      <c r="AA98" s="420">
        <v>14.212941987128927</v>
      </c>
      <c r="AB98" s="420">
        <v>0.32527512459289354</v>
      </c>
      <c r="AC98" s="420">
        <v>14.538217111721821</v>
      </c>
      <c r="AD98" s="420">
        <v>14.692869058112674</v>
      </c>
      <c r="AE98" s="420">
        <v>2.0677318317326265</v>
      </c>
      <c r="AF98" s="420">
        <v>1.7126323854494407</v>
      </c>
      <c r="AG98" s="418"/>
      <c r="AH98" s="419">
        <v>6.2005801228680832</v>
      </c>
      <c r="AI98" s="417">
        <v>1.4775542387390934E-2</v>
      </c>
      <c r="AJ98" s="417">
        <v>1.162484510353331E-5</v>
      </c>
      <c r="AK98" s="417">
        <v>1.47639175422874E-2</v>
      </c>
      <c r="AL98" s="420">
        <v>40.635938397728538</v>
      </c>
      <c r="AM98" s="420">
        <v>0.9299876082826648</v>
      </c>
      <c r="AN98" s="420">
        <v>41.565926006011203</v>
      </c>
      <c r="AO98" s="420">
        <v>42.008088295304908</v>
      </c>
      <c r="AP98" s="420">
        <v>5.9118107576461476</v>
      </c>
      <c r="AQ98" s="420">
        <v>4.8965530272411044</v>
      </c>
      <c r="AR98" s="418"/>
      <c r="AS98" s="417">
        <v>5.1679359468684138E-3</v>
      </c>
      <c r="AT98" s="421">
        <v>4.0659390574111693E-6</v>
      </c>
      <c r="AU98" s="417">
        <v>5.1638700078110028E-3</v>
      </c>
      <c r="AV98" s="420">
        <v>14.212941987128927</v>
      </c>
      <c r="AW98" s="420">
        <v>0.32527512459289354</v>
      </c>
      <c r="AX98" s="420">
        <v>14.538217111721821</v>
      </c>
      <c r="AY98" s="420">
        <v>14.692869058112674</v>
      </c>
      <c r="AZ98" s="420">
        <v>2.0677318317326265</v>
      </c>
      <c r="BA98" s="420">
        <v>1.7126323854494407</v>
      </c>
      <c r="BB98" s="418"/>
      <c r="BC98" s="420">
        <v>33.011450387016559</v>
      </c>
      <c r="BD98" s="420">
        <v>94.382378086203374</v>
      </c>
      <c r="BE98" s="420">
        <v>33.011450387016559</v>
      </c>
      <c r="BF98" s="420">
        <v>61.370927699186815</v>
      </c>
      <c r="BG98" s="420"/>
      <c r="BH98" s="422">
        <v>0.11989476363991854</v>
      </c>
      <c r="BI98" s="420"/>
      <c r="BJ98" s="423">
        <v>2.1076845665459505</v>
      </c>
      <c r="BK98" s="423">
        <v>2.3761576415637542</v>
      </c>
      <c r="BL98" s="423">
        <v>2.6788283347420569</v>
      </c>
      <c r="BM98" s="423">
        <v>3.0200526772686187</v>
      </c>
      <c r="BN98" s="423">
        <v>3.4047415637611511</v>
      </c>
      <c r="BO98" s="423">
        <v>3.838431429774579</v>
      </c>
      <c r="BP98" s="423">
        <v>4.3273639320822479</v>
      </c>
      <c r="BQ98" s="423">
        <v>4.8785757784882637</v>
      </c>
      <c r="BR98" s="423">
        <v>5.5000000000000009</v>
      </c>
      <c r="BS98" s="423">
        <v>6.2005801228680832</v>
      </c>
      <c r="BT98" s="423">
        <v>6.9903988836557751</v>
      </c>
      <c r="BU98" s="423">
        <v>7.8808233398027685</v>
      </c>
      <c r="BV98" s="423">
        <v>8.8846684641119822</v>
      </c>
      <c r="BW98" s="423">
        <v>10.016381577608296</v>
      </c>
      <c r="BX98" s="423">
        <v>11.292250275123644</v>
      </c>
      <c r="BY98" s="423">
        <v>12.73063683606969</v>
      </c>
      <c r="BZ98" s="423">
        <v>14.352242494033806</v>
      </c>
      <c r="CA98" s="423">
        <v>16.180405368561566</v>
      </c>
      <c r="CB98" s="423">
        <v>18.241436346954707</v>
      </c>
      <c r="CC98" s="423">
        <v>20.564997750089216</v>
      </c>
      <c r="CD98" s="423">
        <v>23.184530232005461</v>
      </c>
      <c r="CE98" s="423">
        <v>26.1377340572013</v>
      </c>
      <c r="CF98" s="423">
        <v>28</v>
      </c>
      <c r="CG98" s="423">
        <v>28</v>
      </c>
      <c r="CH98" s="423">
        <v>28</v>
      </c>
      <c r="CI98" s="423">
        <v>28</v>
      </c>
      <c r="CJ98" s="423">
        <v>28</v>
      </c>
      <c r="CK98" s="423">
        <v>28</v>
      </c>
      <c r="CL98" s="423">
        <v>28</v>
      </c>
      <c r="CM98" s="423">
        <v>28</v>
      </c>
      <c r="CN98" s="420"/>
      <c r="CO98" s="417">
        <v>5.1679359468684138E-3</v>
      </c>
      <c r="CP98" s="417">
        <v>5.1679359468684138E-3</v>
      </c>
      <c r="CQ98" s="417">
        <v>5.1679359468684138E-3</v>
      </c>
      <c r="CR98" s="417">
        <v>5.1679359468684138E-3</v>
      </c>
      <c r="CS98" s="417">
        <v>5.1679359468684138E-3</v>
      </c>
      <c r="CT98" s="417">
        <v>5.1679359468684138E-3</v>
      </c>
      <c r="CU98" s="417">
        <v>6.1856954238924408E-3</v>
      </c>
      <c r="CV98" s="417">
        <v>8.1995058065237221E-3</v>
      </c>
      <c r="CW98" s="417">
        <v>1.0963850466981298E-2</v>
      </c>
      <c r="CX98" s="417">
        <v>1.4775542387390934E-2</v>
      </c>
      <c r="CY98" s="417">
        <v>2.0052877100120482E-2</v>
      </c>
      <c r="CZ98" s="417">
        <v>2.7386399891547574E-2</v>
      </c>
      <c r="DA98" s="417">
        <v>3.7611165679170583E-2</v>
      </c>
      <c r="DB98" s="417">
        <v>5.1909665540170548E-2</v>
      </c>
      <c r="DC98" s="417">
        <v>7.1958530085487193E-2</v>
      </c>
      <c r="DD98" s="417">
        <v>0.10013775052594558</v>
      </c>
      <c r="DE98" s="417">
        <v>0.13982921428742964</v>
      </c>
      <c r="DF98" s="417">
        <v>0.19584288002738651</v>
      </c>
      <c r="DG98" s="417">
        <v>0.2750254156909761</v>
      </c>
      <c r="DH98" s="417">
        <v>0.38712973930594097</v>
      </c>
      <c r="DI98" s="417">
        <v>0.54605770977425183</v>
      </c>
      <c r="DJ98" s="417">
        <v>0.77163661714988052</v>
      </c>
      <c r="DK98" s="417">
        <v>0.94176007037367371</v>
      </c>
      <c r="DL98" s="417">
        <v>0.94176007037367371</v>
      </c>
      <c r="DM98" s="417">
        <v>0.94176007037367371</v>
      </c>
      <c r="DN98" s="417">
        <v>0.94176007037367371</v>
      </c>
      <c r="DO98" s="417">
        <v>0.94176007037367371</v>
      </c>
      <c r="DP98" s="417">
        <v>0.94176007037367371</v>
      </c>
      <c r="DQ98" s="417">
        <v>0.94176007037367371</v>
      </c>
      <c r="DR98" s="417">
        <v>0.94176007037367371</v>
      </c>
      <c r="DS98" s="424"/>
      <c r="DT98" s="425">
        <v>4.0659390574111693E-6</v>
      </c>
      <c r="DU98" s="425">
        <v>4.0659390574111693E-6</v>
      </c>
      <c r="DV98" s="425">
        <v>4.0659390574111693E-6</v>
      </c>
      <c r="DW98" s="425">
        <v>4.0659390574111693E-6</v>
      </c>
      <c r="DX98" s="425">
        <v>4.0659390574111693E-6</v>
      </c>
      <c r="DY98" s="425">
        <v>4.0659390574111693E-6</v>
      </c>
      <c r="DZ98" s="425">
        <v>4.8666742157464669E-6</v>
      </c>
      <c r="EA98" s="425">
        <v>6.4510650389187855E-6</v>
      </c>
      <c r="EB98" s="425">
        <v>8.6259482105864425E-6</v>
      </c>
      <c r="EC98" s="425">
        <v>1.162484510353331E-5</v>
      </c>
      <c r="ED98" s="425">
        <v>1.5776855025506359E-5</v>
      </c>
      <c r="EE98" s="425">
        <v>2.1546596959739663E-5</v>
      </c>
      <c r="EF98" s="425">
        <v>2.9591060938433094E-5</v>
      </c>
      <c r="EG98" s="425">
        <v>4.0840586792648992E-5</v>
      </c>
      <c r="EH98" s="425">
        <v>5.6614284889844968E-5</v>
      </c>
      <c r="EI98" s="425">
        <v>7.8784643457405627E-5</v>
      </c>
      <c r="EJ98" s="425">
        <v>1.1001240525879377E-4</v>
      </c>
      <c r="EK98" s="425">
        <v>1.5408186618523422E-4</v>
      </c>
      <c r="EL98" s="425">
        <v>2.1637972895470855E-4</v>
      </c>
      <c r="EM98" s="425">
        <v>3.0457922534493593E-4</v>
      </c>
      <c r="EN98" s="425">
        <v>4.2961781891221173E-4</v>
      </c>
      <c r="EO98" s="425">
        <v>6.0709488121645525E-4</v>
      </c>
      <c r="EP98" s="425">
        <v>7.4094166263088729E-4</v>
      </c>
      <c r="EQ98" s="425">
        <v>7.4094166263088729E-4</v>
      </c>
      <c r="ER98" s="425">
        <v>7.4094166263088729E-4</v>
      </c>
      <c r="ES98" s="425">
        <v>7.4094166263088729E-4</v>
      </c>
      <c r="ET98" s="425">
        <v>7.4094166263088729E-4</v>
      </c>
      <c r="EU98" s="425">
        <v>7.4094166263088729E-4</v>
      </c>
      <c r="EV98" s="425">
        <v>7.4094166263088729E-4</v>
      </c>
      <c r="EW98" s="425">
        <v>7.4094166263088729E-4</v>
      </c>
      <c r="EX98" s="420"/>
      <c r="EY98" s="420">
        <v>33.011450387016559</v>
      </c>
      <c r="EZ98" s="420">
        <v>33.011450387016559</v>
      </c>
      <c r="FA98" s="420">
        <v>33.011450387016559</v>
      </c>
      <c r="FB98" s="420">
        <v>33.011450387016559</v>
      </c>
      <c r="FC98" s="420">
        <v>33.011450387016559</v>
      </c>
      <c r="FD98" s="420">
        <v>33.011450387016559</v>
      </c>
      <c r="FE98" s="420">
        <v>39.512637094265443</v>
      </c>
      <c r="FF98" s="420">
        <v>52.376341718037956</v>
      </c>
      <c r="FG98" s="420">
        <v>70.034266961211046</v>
      </c>
      <c r="FH98" s="420">
        <v>94.382378086203374</v>
      </c>
      <c r="FI98" s="420">
        <v>128.09263975276261</v>
      </c>
      <c r="FJ98" s="420">
        <v>174.93730390498544</v>
      </c>
      <c r="FK98" s="420">
        <v>240.25048734749993</v>
      </c>
      <c r="FL98" s="420">
        <v>331.58564003184915</v>
      </c>
      <c r="FM98" s="420">
        <v>459.65264861286471</v>
      </c>
      <c r="FN98" s="420">
        <v>639.65428699978884</v>
      </c>
      <c r="FO98" s="420">
        <v>893.19318535712557</v>
      </c>
      <c r="FP98" s="420">
        <v>1250.9941268896923</v>
      </c>
      <c r="FQ98" s="420">
        <v>1756.7918717631956</v>
      </c>
      <c r="FR98" s="420">
        <v>2472.8855608554477</v>
      </c>
      <c r="FS98" s="420">
        <v>3488.0767060558896</v>
      </c>
      <c r="FT98" s="420">
        <v>4929.016954880065</v>
      </c>
      <c r="FU98" s="420">
        <v>6015.7219747378076</v>
      </c>
      <c r="FV98" s="420">
        <v>6015.7219747378076</v>
      </c>
      <c r="FW98" s="420">
        <v>6015.7219747378076</v>
      </c>
      <c r="FX98" s="420">
        <v>6015.7219747378076</v>
      </c>
      <c r="FY98" s="420">
        <v>6015.7219747378076</v>
      </c>
      <c r="FZ98" s="420">
        <v>6015.7219747378076</v>
      </c>
      <c r="GA98" s="420">
        <v>6015.7219747378076</v>
      </c>
      <c r="GB98" s="420">
        <v>6015.7219747378076</v>
      </c>
      <c r="GC98" s="420"/>
      <c r="GD98" s="420">
        <v>33.011450387016559</v>
      </c>
      <c r="GE98" s="420">
        <v>33.011450387016559</v>
      </c>
      <c r="GF98" s="420">
        <v>33.011450387016559</v>
      </c>
      <c r="GG98" s="420">
        <v>33.011450387016559</v>
      </c>
      <c r="GH98" s="420">
        <v>33.011450387016559</v>
      </c>
      <c r="GI98" s="420">
        <v>33.011450387016559</v>
      </c>
      <c r="GJ98" s="420">
        <v>33.011450387016559</v>
      </c>
      <c r="GK98" s="420">
        <v>33.011450387016559</v>
      </c>
      <c r="GL98" s="420">
        <v>33.011450387016559</v>
      </c>
      <c r="GM98" s="420">
        <v>33.011450387016559</v>
      </c>
      <c r="GN98" s="420">
        <v>33.011450387016559</v>
      </c>
      <c r="GO98" s="420">
        <v>33.011450387016559</v>
      </c>
      <c r="GP98" s="420">
        <v>33.011450387016559</v>
      </c>
      <c r="GQ98" s="420">
        <v>33.011450387016559</v>
      </c>
      <c r="GR98" s="420">
        <v>33.011450387016559</v>
      </c>
      <c r="GS98" s="420">
        <v>33.011450387016559</v>
      </c>
      <c r="GT98" s="420">
        <v>33.011450387016559</v>
      </c>
      <c r="GU98" s="420">
        <v>39.512637094265429</v>
      </c>
      <c r="GV98" s="420">
        <v>52.376341718037978</v>
      </c>
      <c r="GW98" s="420">
        <v>70.034266961211046</v>
      </c>
      <c r="GX98" s="420">
        <v>94.382378086203403</v>
      </c>
      <c r="GY98" s="420">
        <v>128.09263975276261</v>
      </c>
      <c r="GZ98" s="420">
        <v>174.93730390498536</v>
      </c>
      <c r="HA98" s="420">
        <v>240.25048734749993</v>
      </c>
      <c r="HB98" s="420">
        <v>331.58564003184915</v>
      </c>
      <c r="HC98" s="420">
        <v>459.65264861286505</v>
      </c>
      <c r="HD98" s="420">
        <v>639.65428699978884</v>
      </c>
      <c r="HE98" s="420">
        <v>893.193185357125</v>
      </c>
      <c r="HF98" s="420">
        <v>1250.9941268896937</v>
      </c>
      <c r="HG98" s="420">
        <v>1756.7918717631949</v>
      </c>
      <c r="HH98" s="420"/>
      <c r="HI98" s="420">
        <v>14.212941987128927</v>
      </c>
      <c r="HJ98" s="420">
        <v>14.212941987128927</v>
      </c>
      <c r="HK98" s="420">
        <v>14.212941987128927</v>
      </c>
      <c r="HL98" s="420">
        <v>14.212941987128927</v>
      </c>
      <c r="HM98" s="420">
        <v>14.212941987128927</v>
      </c>
      <c r="HN98" s="420">
        <v>14.212941987128927</v>
      </c>
      <c r="HO98" s="420">
        <v>17.01200075111354</v>
      </c>
      <c r="HP98" s="420">
        <v>22.55041501082594</v>
      </c>
      <c r="HQ98" s="420">
        <v>30.152960919956481</v>
      </c>
      <c r="HR98" s="420">
        <v>40.635938397728538</v>
      </c>
      <c r="HS98" s="420">
        <v>55.14975066046334</v>
      </c>
      <c r="HT98" s="420">
        <v>75.318525015919747</v>
      </c>
      <c r="HU98" s="420">
        <v>103.43884315947719</v>
      </c>
      <c r="HV98" s="420">
        <v>142.76281139683698</v>
      </c>
      <c r="HW98" s="420">
        <v>197.90152666343448</v>
      </c>
      <c r="HX98" s="420">
        <v>275.40047972330115</v>
      </c>
      <c r="HY98" s="420">
        <v>384.56059270187768</v>
      </c>
      <c r="HZ98" s="420">
        <v>538.61029258851386</v>
      </c>
      <c r="IA98" s="420">
        <v>756.37939757564675</v>
      </c>
      <c r="IB98" s="420">
        <v>1064.6905423783076</v>
      </c>
      <c r="IC98" s="420">
        <v>1501.7768467793933</v>
      </c>
      <c r="ID98" s="420">
        <v>2122.1676482545063</v>
      </c>
      <c r="IE98" s="420">
        <v>2590.0439524848261</v>
      </c>
      <c r="IF98" s="420">
        <v>2590.0439524848261</v>
      </c>
      <c r="IG98" s="420">
        <v>2590.0439524848261</v>
      </c>
      <c r="IH98" s="420">
        <v>2590.0439524848261</v>
      </c>
      <c r="II98" s="420">
        <v>2590.0439524848261</v>
      </c>
      <c r="IJ98" s="420">
        <v>2590.0439524848261</v>
      </c>
      <c r="IK98" s="420">
        <v>2590.0439524848261</v>
      </c>
      <c r="IL98" s="420">
        <v>2590.0439524848261</v>
      </c>
      <c r="IM98" s="420"/>
      <c r="IN98" s="420">
        <v>14.212941987128927</v>
      </c>
      <c r="IO98" s="420">
        <v>14.212941987128927</v>
      </c>
      <c r="IP98" s="420">
        <v>14.212941987128927</v>
      </c>
      <c r="IQ98" s="420">
        <v>14.212941987128927</v>
      </c>
      <c r="IR98" s="420">
        <v>14.212941987128927</v>
      </c>
      <c r="IS98" s="420">
        <v>14.212941987128927</v>
      </c>
      <c r="IT98" s="420">
        <v>14.212941987128927</v>
      </c>
      <c r="IU98" s="420">
        <v>14.212941987128927</v>
      </c>
      <c r="IV98" s="420">
        <v>14.212941987128927</v>
      </c>
      <c r="IW98" s="420">
        <v>14.212941987128927</v>
      </c>
      <c r="IX98" s="420">
        <v>14.212941987128927</v>
      </c>
      <c r="IY98" s="420">
        <v>14.212941987128927</v>
      </c>
      <c r="IZ98" s="420">
        <v>14.212941987128927</v>
      </c>
      <c r="JA98" s="420">
        <v>14.212941987128927</v>
      </c>
      <c r="JB98" s="420">
        <v>14.212941987128927</v>
      </c>
      <c r="JC98" s="420">
        <v>14.212941987128927</v>
      </c>
      <c r="JD98" s="420">
        <v>14.212941987128927</v>
      </c>
      <c r="JE98" s="420">
        <v>17.012000751113533</v>
      </c>
      <c r="JF98" s="420">
        <v>22.550415010825947</v>
      </c>
      <c r="JG98" s="420">
        <v>30.152960919956481</v>
      </c>
      <c r="JH98" s="420">
        <v>40.635938397728552</v>
      </c>
      <c r="JI98" s="420">
        <v>55.14975066046334</v>
      </c>
      <c r="JJ98" s="420">
        <v>75.318525015919704</v>
      </c>
      <c r="JK98" s="420">
        <v>103.43884315947719</v>
      </c>
      <c r="JL98" s="420">
        <v>142.76281139683698</v>
      </c>
      <c r="JM98" s="420">
        <v>197.90152666343465</v>
      </c>
      <c r="JN98" s="420">
        <v>275.40047972330115</v>
      </c>
      <c r="JO98" s="420">
        <v>384.56059270187745</v>
      </c>
      <c r="JP98" s="420">
        <v>538.61029258851443</v>
      </c>
      <c r="JQ98" s="420">
        <v>756.37939757564641</v>
      </c>
      <c r="JR98" s="420"/>
      <c r="JS98" s="420">
        <v>0</v>
      </c>
      <c r="JT98" s="420">
        <v>0</v>
      </c>
      <c r="JU98" s="420">
        <v>0</v>
      </c>
      <c r="JV98" s="420">
        <v>0</v>
      </c>
      <c r="JW98" s="420">
        <v>0</v>
      </c>
      <c r="JX98" s="420">
        <v>0</v>
      </c>
      <c r="JY98" s="420">
        <v>2.799058763984613</v>
      </c>
      <c r="JZ98" s="420">
        <v>8.3374730236970134</v>
      </c>
      <c r="KA98" s="420">
        <v>15.940018932827554</v>
      </c>
      <c r="KB98" s="420">
        <v>26.422996410599609</v>
      </c>
      <c r="KC98" s="420">
        <v>40.936808673334411</v>
      </c>
      <c r="KD98" s="420">
        <v>61.105583028790818</v>
      </c>
      <c r="KE98" s="420">
        <v>89.225901172348259</v>
      </c>
      <c r="KF98" s="420">
        <v>128.54986940970807</v>
      </c>
      <c r="KG98" s="420">
        <v>183.68858467630557</v>
      </c>
      <c r="KH98" s="420">
        <v>261.1875377361722</v>
      </c>
      <c r="KI98" s="420">
        <v>370.34765071474874</v>
      </c>
      <c r="KJ98" s="420">
        <v>521.59829183740032</v>
      </c>
      <c r="KK98" s="420">
        <v>733.82898256482076</v>
      </c>
      <c r="KL98" s="420">
        <v>1034.537581458351</v>
      </c>
      <c r="KM98" s="420">
        <v>1461.1409083816648</v>
      </c>
      <c r="KN98" s="420">
        <v>2067.017897594043</v>
      </c>
      <c r="KO98" s="420">
        <v>2514.7254274689067</v>
      </c>
      <c r="KP98" s="420">
        <v>2486.6051093253491</v>
      </c>
      <c r="KQ98" s="420">
        <v>2447.281141087989</v>
      </c>
      <c r="KR98" s="420">
        <v>2392.1424258213915</v>
      </c>
      <c r="KS98" s="420">
        <v>2314.6434727615251</v>
      </c>
      <c r="KT98" s="420">
        <v>2205.4833597829488</v>
      </c>
      <c r="KU98" s="420">
        <v>2051.4336598963118</v>
      </c>
      <c r="KV98" s="420">
        <v>1833.6645549091797</v>
      </c>
      <c r="KW98" s="420"/>
      <c r="KX98" s="420">
        <v>0.32527512459289354</v>
      </c>
      <c r="KY98" s="420">
        <v>0.32527512459289354</v>
      </c>
      <c r="KZ98" s="420">
        <v>0.32527512459289354</v>
      </c>
      <c r="LA98" s="420">
        <v>0.32527512459289354</v>
      </c>
      <c r="LB98" s="420">
        <v>0.32527512459289354</v>
      </c>
      <c r="LC98" s="420">
        <v>0.32527512459289354</v>
      </c>
      <c r="LD98" s="420">
        <v>0.38933393725971738</v>
      </c>
      <c r="LE98" s="420">
        <v>0.51608520311350281</v>
      </c>
      <c r="LF98" s="420">
        <v>0.69007585684691541</v>
      </c>
      <c r="LG98" s="420">
        <v>0.9299876082826648</v>
      </c>
      <c r="LH98" s="420">
        <v>1.2621484020405087</v>
      </c>
      <c r="LI98" s="420">
        <v>1.7237277567791731</v>
      </c>
      <c r="LJ98" s="420">
        <v>2.3672848750746476</v>
      </c>
      <c r="LK98" s="420">
        <v>3.2672469434119193</v>
      </c>
      <c r="LL98" s="420">
        <v>4.5291427911875974</v>
      </c>
      <c r="LM98" s="420">
        <v>6.3027714765924499</v>
      </c>
      <c r="LN98" s="420">
        <v>8.8009924207035013</v>
      </c>
      <c r="LO98" s="420">
        <v>12.326549294818738</v>
      </c>
      <c r="LP98" s="420">
        <v>17.310378316376685</v>
      </c>
      <c r="LQ98" s="420">
        <v>24.366338027594875</v>
      </c>
      <c r="LR98" s="420">
        <v>34.369425512976939</v>
      </c>
      <c r="LS98" s="420">
        <v>48.567590497316417</v>
      </c>
      <c r="LT98" s="420">
        <v>59.27533301047098</v>
      </c>
      <c r="LU98" s="420">
        <v>59.27533301047098</v>
      </c>
      <c r="LV98" s="420">
        <v>59.27533301047098</v>
      </c>
      <c r="LW98" s="420">
        <v>59.27533301047098</v>
      </c>
      <c r="LX98" s="420">
        <v>59.27533301047098</v>
      </c>
      <c r="LY98" s="420">
        <v>59.27533301047098</v>
      </c>
      <c r="LZ98" s="420">
        <v>59.27533301047098</v>
      </c>
      <c r="MA98" s="420">
        <v>59.27533301047098</v>
      </c>
      <c r="MB98" s="420"/>
      <c r="MC98" s="426">
        <v>0.32527512459289354</v>
      </c>
      <c r="MD98" s="426">
        <v>0.32527512459289354</v>
      </c>
      <c r="ME98" s="426">
        <v>0.32527512459289354</v>
      </c>
      <c r="MF98" s="426">
        <v>0.32527512459289354</v>
      </c>
      <c r="MG98" s="426">
        <v>0.32527512459289354</v>
      </c>
      <c r="MH98" s="426">
        <v>0.32527512459289354</v>
      </c>
      <c r="MI98" s="426">
        <v>0.32527512459289354</v>
      </c>
      <c r="MJ98" s="426">
        <v>0.32527512459289354</v>
      </c>
      <c r="MK98" s="426">
        <v>0.32527512459289354</v>
      </c>
      <c r="ML98" s="426">
        <v>0.32527512459289354</v>
      </c>
      <c r="MM98" s="426">
        <v>0.32527512459289354</v>
      </c>
      <c r="MN98" s="426">
        <v>0.32527512459289354</v>
      </c>
      <c r="MO98" s="426">
        <v>0.32527512459289354</v>
      </c>
      <c r="MP98" s="426">
        <v>0.32527512459289354</v>
      </c>
      <c r="MQ98" s="426">
        <v>0.32527512459289354</v>
      </c>
      <c r="MR98" s="426">
        <v>0.32527512459289354</v>
      </c>
      <c r="MS98" s="426">
        <v>0.32527512459289354</v>
      </c>
      <c r="MT98" s="426">
        <v>0.38933393725971721</v>
      </c>
      <c r="MU98" s="426">
        <v>0.51608520311350303</v>
      </c>
      <c r="MV98" s="426">
        <v>0.69007585684691541</v>
      </c>
      <c r="MW98" s="426">
        <v>0.92998760828266525</v>
      </c>
      <c r="MX98" s="426">
        <v>1.2621484020405087</v>
      </c>
      <c r="MY98" s="426">
        <v>1.7237277567791722</v>
      </c>
      <c r="MZ98" s="426">
        <v>2.3672848750746476</v>
      </c>
      <c r="NA98" s="426">
        <v>3.2672469434119193</v>
      </c>
      <c r="NB98" s="426">
        <v>4.5291427911876001</v>
      </c>
      <c r="NC98" s="426">
        <v>6.3027714765924499</v>
      </c>
      <c r="ND98" s="426">
        <v>8.800992420703496</v>
      </c>
      <c r="NE98" s="426">
        <v>12.326549294818753</v>
      </c>
      <c r="NF98" s="426">
        <v>17.310378316376674</v>
      </c>
      <c r="NG98" s="420"/>
      <c r="NH98" s="420">
        <v>0</v>
      </c>
      <c r="NI98" s="420">
        <v>0</v>
      </c>
      <c r="NJ98" s="420">
        <v>0</v>
      </c>
      <c r="NK98" s="420">
        <v>0</v>
      </c>
      <c r="NL98" s="420">
        <v>0</v>
      </c>
      <c r="NM98" s="420">
        <v>0</v>
      </c>
      <c r="NN98" s="420">
        <v>6.4058812666823839E-2</v>
      </c>
      <c r="NO98" s="420">
        <v>0.19081007852060927</v>
      </c>
      <c r="NP98" s="420">
        <v>0.36480073225402188</v>
      </c>
      <c r="NQ98" s="420">
        <v>0.60471248368977126</v>
      </c>
      <c r="NR98" s="420">
        <v>0.93687327744761517</v>
      </c>
      <c r="NS98" s="420">
        <v>1.3984526321862796</v>
      </c>
      <c r="NT98" s="420">
        <v>2.0420097504817543</v>
      </c>
      <c r="NU98" s="420">
        <v>2.9419718188190256</v>
      </c>
      <c r="NV98" s="420">
        <v>4.2038676665947037</v>
      </c>
      <c r="NW98" s="420">
        <v>5.9774963519995561</v>
      </c>
      <c r="NX98" s="420">
        <v>8.4757172961106075</v>
      </c>
      <c r="NY98" s="420">
        <v>11.937215357559021</v>
      </c>
      <c r="NZ98" s="420">
        <v>16.794293113263183</v>
      </c>
      <c r="OA98" s="420">
        <v>23.676262170747961</v>
      </c>
      <c r="OB98" s="420">
        <v>33.439437904694273</v>
      </c>
      <c r="OC98" s="420">
        <v>47.305442095275907</v>
      </c>
      <c r="OD98" s="420">
        <v>57.551605253691811</v>
      </c>
      <c r="OE98" s="420">
        <v>56.908048135396335</v>
      </c>
      <c r="OF98" s="420">
        <v>56.008086067059061</v>
      </c>
      <c r="OG98" s="420">
        <v>54.746190219283378</v>
      </c>
      <c r="OH98" s="420">
        <v>52.972561533878533</v>
      </c>
      <c r="OI98" s="420">
        <v>50.474340589767486</v>
      </c>
      <c r="OJ98" s="420">
        <v>46.948783715652226</v>
      </c>
      <c r="OK98" s="420">
        <v>41.964954694094303</v>
      </c>
      <c r="OL98" s="420"/>
      <c r="OM98" s="420">
        <v>0</v>
      </c>
      <c r="ON98" s="420">
        <v>0</v>
      </c>
      <c r="OO98" s="420">
        <v>0</v>
      </c>
      <c r="OP98" s="420">
        <v>0</v>
      </c>
      <c r="OQ98" s="420">
        <v>0</v>
      </c>
      <c r="OR98" s="420">
        <v>0</v>
      </c>
      <c r="OS98" s="420">
        <v>2.8631175766514367</v>
      </c>
      <c r="OT98" s="420">
        <v>8.5282831022176229</v>
      </c>
      <c r="OU98" s="420">
        <v>16.304819665081578</v>
      </c>
      <c r="OV98" s="420">
        <v>27.027708894289379</v>
      </c>
      <c r="OW98" s="420">
        <v>41.873681950782029</v>
      </c>
      <c r="OX98" s="420">
        <v>62.504035660977095</v>
      </c>
      <c r="OY98" s="420">
        <v>91.267910922830012</v>
      </c>
      <c r="OZ98" s="420">
        <v>131.49184122852708</v>
      </c>
      <c r="PA98" s="420">
        <v>187.89245234290027</v>
      </c>
      <c r="PB98" s="420">
        <v>267.16503408817175</v>
      </c>
      <c r="PC98" s="420">
        <v>378.82336801085933</v>
      </c>
      <c r="PD98" s="420">
        <v>533.53550719495934</v>
      </c>
      <c r="PE98" s="420">
        <v>750.62327567808393</v>
      </c>
      <c r="PF98" s="420">
        <v>1058.2138436290991</v>
      </c>
      <c r="PG98" s="420">
        <v>1494.5803462863591</v>
      </c>
      <c r="PH98" s="420">
        <v>2114.3233396893188</v>
      </c>
      <c r="PI98" s="420">
        <v>2572.2770327225985</v>
      </c>
      <c r="PJ98" s="420">
        <v>2543.5131574607453</v>
      </c>
      <c r="PK98" s="420">
        <v>2503.2892271550481</v>
      </c>
      <c r="PL98" s="420">
        <v>2446.8886160406751</v>
      </c>
      <c r="PM98" s="420">
        <v>2367.6160342954036</v>
      </c>
      <c r="PN98" s="420">
        <v>2255.9577003727163</v>
      </c>
      <c r="PO98" s="420">
        <v>2098.3824436119639</v>
      </c>
      <c r="PP98" s="420">
        <v>1875.6295096032741</v>
      </c>
      <c r="PQ98" s="420"/>
      <c r="PR98" s="420">
        <v>14.692869058112674</v>
      </c>
      <c r="PS98" s="420">
        <v>14.692869058112674</v>
      </c>
      <c r="PT98" s="420">
        <v>14.692869058112674</v>
      </c>
      <c r="PU98" s="420">
        <v>14.692869058112674</v>
      </c>
      <c r="PV98" s="420">
        <v>14.692869058112674</v>
      </c>
      <c r="PW98" s="420">
        <v>14.692869058112674</v>
      </c>
      <c r="PX98" s="420">
        <v>17.586443375268974</v>
      </c>
      <c r="PY98" s="420">
        <v>23.311872746698949</v>
      </c>
      <c r="PZ98" s="420">
        <v>31.171133106186968</v>
      </c>
      <c r="QA98" s="420">
        <v>42.008088295304908</v>
      </c>
      <c r="QB98" s="420">
        <v>57.011987087230509</v>
      </c>
      <c r="QC98" s="420">
        <v>77.861798543275398</v>
      </c>
      <c r="QD98" s="420">
        <v>106.93165281622744</v>
      </c>
      <c r="QE98" s="420">
        <v>147.58346977855248</v>
      </c>
      <c r="QF98" s="420">
        <v>204.58404884081375</v>
      </c>
      <c r="QG98" s="420">
        <v>284.69990173605657</v>
      </c>
      <c r="QH98" s="420">
        <v>397.54601394952107</v>
      </c>
      <c r="QI98" s="420">
        <v>556.79749551650673</v>
      </c>
      <c r="QJ98" s="420">
        <v>781.9199893236231</v>
      </c>
      <c r="QK98" s="420">
        <v>1100.6418474614106</v>
      </c>
      <c r="QL98" s="420">
        <v>1552.4872038608996</v>
      </c>
      <c r="QM98" s="420">
        <v>2193.8266829909862</v>
      </c>
      <c r="QN98" s="420">
        <v>2677.5017222386805</v>
      </c>
      <c r="QO98" s="420">
        <v>2677.5017222386805</v>
      </c>
      <c r="QP98" s="420">
        <v>2677.5017222386805</v>
      </c>
      <c r="QQ98" s="420">
        <v>2677.5017222386805</v>
      </c>
      <c r="QR98" s="420">
        <v>2677.5017222386805</v>
      </c>
      <c r="QS98" s="420">
        <v>2677.5017222386805</v>
      </c>
      <c r="QT98" s="420">
        <v>2677.5017222386805</v>
      </c>
      <c r="QU98" s="420">
        <v>2677.5017222386805</v>
      </c>
      <c r="QV98" s="424"/>
      <c r="QW98" s="420">
        <v>14.692869058112674</v>
      </c>
      <c r="QX98" s="420">
        <v>14.692869058112674</v>
      </c>
      <c r="QY98" s="420">
        <v>14.692869058112674</v>
      </c>
      <c r="QZ98" s="420">
        <v>14.692869058112674</v>
      </c>
      <c r="RA98" s="420">
        <v>14.692869058112674</v>
      </c>
      <c r="RB98" s="420">
        <v>14.692869058112674</v>
      </c>
      <c r="RC98" s="420">
        <v>14.692869058112674</v>
      </c>
      <c r="RD98" s="420">
        <v>14.692869058112674</v>
      </c>
      <c r="RE98" s="420">
        <v>14.692869058112674</v>
      </c>
      <c r="RF98" s="420">
        <v>14.692869058112674</v>
      </c>
      <c r="RG98" s="420">
        <v>14.692869058112674</v>
      </c>
      <c r="RH98" s="420">
        <v>14.692869058112674</v>
      </c>
      <c r="RI98" s="420">
        <v>14.692869058112674</v>
      </c>
      <c r="RJ98" s="420">
        <v>14.692869058112674</v>
      </c>
      <c r="RK98" s="420">
        <v>14.692869058112674</v>
      </c>
      <c r="RL98" s="420">
        <v>14.692869058112674</v>
      </c>
      <c r="RM98" s="420">
        <v>14.692869058112674</v>
      </c>
      <c r="RN98" s="420">
        <v>17.586443375268967</v>
      </c>
      <c r="RO98" s="420">
        <v>23.311872746698956</v>
      </c>
      <c r="RP98" s="420">
        <v>31.171133106186968</v>
      </c>
      <c r="RQ98" s="420">
        <v>42.008088295304923</v>
      </c>
      <c r="RR98" s="420">
        <v>57.011987087230509</v>
      </c>
      <c r="RS98" s="420">
        <v>77.861798543275356</v>
      </c>
      <c r="RT98" s="420">
        <v>106.93165281622744</v>
      </c>
      <c r="RU98" s="420">
        <v>147.58346977855248</v>
      </c>
      <c r="RV98" s="420">
        <v>204.58404884081392</v>
      </c>
      <c r="RW98" s="420">
        <v>284.69990173605657</v>
      </c>
      <c r="RX98" s="420">
        <v>397.54601394952084</v>
      </c>
      <c r="RY98" s="420">
        <v>556.79749551650741</v>
      </c>
      <c r="RZ98" s="420">
        <v>781.91998932362276</v>
      </c>
      <c r="SA98" s="420"/>
      <c r="SB98" s="420">
        <v>0</v>
      </c>
      <c r="SC98" s="420">
        <v>0</v>
      </c>
      <c r="SD98" s="420">
        <v>0</v>
      </c>
      <c r="SE98" s="420">
        <v>0</v>
      </c>
      <c r="SF98" s="420">
        <v>0</v>
      </c>
      <c r="SG98" s="420">
        <v>0</v>
      </c>
      <c r="SH98" s="420">
        <v>2.8935743171563004</v>
      </c>
      <c r="SI98" s="420">
        <v>8.6190036885862753</v>
      </c>
      <c r="SJ98" s="420">
        <v>16.478264048074294</v>
      </c>
      <c r="SK98" s="420">
        <v>27.315219237192235</v>
      </c>
      <c r="SL98" s="420">
        <v>42.319118029117831</v>
      </c>
      <c r="SM98" s="420">
        <v>63.168929485162721</v>
      </c>
      <c r="SN98" s="420">
        <v>92.238783758114764</v>
      </c>
      <c r="SO98" s="420">
        <v>132.89060072043981</v>
      </c>
      <c r="SP98" s="420">
        <v>189.89117978270107</v>
      </c>
      <c r="SQ98" s="420">
        <v>270.00703267794393</v>
      </c>
      <c r="SR98" s="420">
        <v>382.85314489140842</v>
      </c>
      <c r="SS98" s="420">
        <v>539.21105214123781</v>
      </c>
      <c r="ST98" s="420">
        <v>758.60811657692409</v>
      </c>
      <c r="SU98" s="420">
        <v>1069.4707143552237</v>
      </c>
      <c r="SV98" s="420">
        <v>1510.4791155655946</v>
      </c>
      <c r="SW98" s="420">
        <v>2136.8146959037558</v>
      </c>
      <c r="SX98" s="420">
        <v>2599.6399236954053</v>
      </c>
      <c r="SY98" s="420">
        <v>2570.5700694224529</v>
      </c>
      <c r="SZ98" s="420">
        <v>2529.9182524601279</v>
      </c>
      <c r="TA98" s="420">
        <v>2472.9176733978666</v>
      </c>
      <c r="TB98" s="420">
        <v>2392.8018205026237</v>
      </c>
      <c r="TC98" s="420">
        <v>2279.9557082891597</v>
      </c>
      <c r="TD98" s="420">
        <v>2120.7042267221732</v>
      </c>
      <c r="TE98" s="420">
        <v>1895.5817329150577</v>
      </c>
      <c r="TF98" s="420"/>
      <c r="TG98" s="420">
        <v>2.0677318317326265</v>
      </c>
      <c r="TH98" s="420">
        <v>2.0677318317326265</v>
      </c>
      <c r="TI98" s="420">
        <v>2.0677318317326265</v>
      </c>
      <c r="TJ98" s="420">
        <v>2.0677318317326265</v>
      </c>
      <c r="TK98" s="420">
        <v>2.0677318317326265</v>
      </c>
      <c r="TL98" s="420">
        <v>2.0677318317326265</v>
      </c>
      <c r="TM98" s="420">
        <v>2.474945405841523</v>
      </c>
      <c r="TN98" s="420">
        <v>3.2806867838405309</v>
      </c>
      <c r="TO98" s="420">
        <v>4.3867228313213236</v>
      </c>
      <c r="TP98" s="420">
        <v>5.9118107576461476</v>
      </c>
      <c r="TQ98" s="420">
        <v>8.0233138963084603</v>
      </c>
      <c r="TR98" s="420">
        <v>10.957514062577783</v>
      </c>
      <c r="TS98" s="420">
        <v>15.048523298845536</v>
      </c>
      <c r="TT98" s="420">
        <v>20.769465588490164</v>
      </c>
      <c r="TU98" s="420">
        <v>28.791174030052328</v>
      </c>
      <c r="TV98" s="420">
        <v>40.065901831865403</v>
      </c>
      <c r="TW98" s="420">
        <v>55.946768760453189</v>
      </c>
      <c r="TX98" s="420">
        <v>78.358277117619195</v>
      </c>
      <c r="TY98" s="420">
        <v>110.03983261524908</v>
      </c>
      <c r="TZ98" s="420">
        <v>154.89365448856043</v>
      </c>
      <c r="UA98" s="420">
        <v>218.48198585886729</v>
      </c>
      <c r="UB98" s="420">
        <v>308.73788147047935</v>
      </c>
      <c r="UC98" s="420">
        <v>376.8056135731332</v>
      </c>
      <c r="UD98" s="420">
        <v>376.8056135731332</v>
      </c>
      <c r="UE98" s="420">
        <v>376.8056135731332</v>
      </c>
      <c r="UF98" s="420">
        <v>376.8056135731332</v>
      </c>
      <c r="UG98" s="420">
        <v>376.8056135731332</v>
      </c>
      <c r="UH98" s="420">
        <v>376.8056135731332</v>
      </c>
      <c r="UI98" s="420">
        <v>376.8056135731332</v>
      </c>
      <c r="UJ98" s="420">
        <v>376.8056135731332</v>
      </c>
      <c r="UK98" s="420"/>
      <c r="UL98" s="420">
        <v>2.0677318317326265</v>
      </c>
      <c r="UM98" s="420">
        <v>2.0677318317326265</v>
      </c>
      <c r="UN98" s="420">
        <v>2.0677318317326265</v>
      </c>
      <c r="UO98" s="420">
        <v>2.0677318317326265</v>
      </c>
      <c r="UP98" s="420">
        <v>2.0677318317326265</v>
      </c>
      <c r="UQ98" s="420">
        <v>2.0677318317326265</v>
      </c>
      <c r="UR98" s="420">
        <v>2.0677318317326265</v>
      </c>
      <c r="US98" s="420">
        <v>2.0677318317326265</v>
      </c>
      <c r="UT98" s="420">
        <v>2.0677318317326265</v>
      </c>
      <c r="UU98" s="420">
        <v>2.0677318317326265</v>
      </c>
      <c r="UV98" s="420">
        <v>2.0677318317326265</v>
      </c>
      <c r="UW98" s="420">
        <v>2.0677318317326265</v>
      </c>
      <c r="UX98" s="420">
        <v>2.0677318317326265</v>
      </c>
      <c r="UY98" s="420">
        <v>2.0677318317326265</v>
      </c>
      <c r="UZ98" s="420">
        <v>2.0677318317326265</v>
      </c>
      <c r="VA98" s="420">
        <v>2.0677318317326265</v>
      </c>
      <c r="VB98" s="420">
        <v>2.0677318317326265</v>
      </c>
      <c r="VC98" s="420">
        <v>2.4749454058415221</v>
      </c>
      <c r="VD98" s="420">
        <v>3.2806867838405323</v>
      </c>
      <c r="VE98" s="420">
        <v>4.3867228313213236</v>
      </c>
      <c r="VF98" s="420">
        <v>5.9118107576461503</v>
      </c>
      <c r="VG98" s="420">
        <v>8.0233138963084603</v>
      </c>
      <c r="VH98" s="420">
        <v>10.957514062577776</v>
      </c>
      <c r="VI98" s="420">
        <v>15.048523298845536</v>
      </c>
      <c r="VJ98" s="420">
        <v>20.769465588490164</v>
      </c>
      <c r="VK98" s="420">
        <v>28.79117403005235</v>
      </c>
      <c r="VL98" s="420">
        <v>40.065901831865403</v>
      </c>
      <c r="VM98" s="420">
        <v>55.946768760453153</v>
      </c>
      <c r="VN98" s="420">
        <v>78.358277117619295</v>
      </c>
      <c r="VO98" s="420">
        <v>110.03983261524904</v>
      </c>
      <c r="VP98" s="420"/>
      <c r="VQ98" s="420">
        <v>0</v>
      </c>
      <c r="VR98" s="420">
        <v>0</v>
      </c>
      <c r="VS98" s="420">
        <v>0</v>
      </c>
      <c r="VT98" s="420">
        <v>0</v>
      </c>
      <c r="VU98" s="420">
        <v>0</v>
      </c>
      <c r="VV98" s="420">
        <v>0</v>
      </c>
      <c r="VW98" s="420">
        <v>0.40721357410889647</v>
      </c>
      <c r="VX98" s="420">
        <v>1.2129549521079044</v>
      </c>
      <c r="VY98" s="420">
        <v>2.318990999588697</v>
      </c>
      <c r="VZ98" s="420">
        <v>3.8440789259135211</v>
      </c>
      <c r="WA98" s="420">
        <v>5.9555820645758342</v>
      </c>
      <c r="WB98" s="420">
        <v>8.8897822308451566</v>
      </c>
      <c r="WC98" s="420">
        <v>12.98079146711291</v>
      </c>
      <c r="WD98" s="420">
        <v>18.701733756757537</v>
      </c>
      <c r="WE98" s="420">
        <v>26.723442198319702</v>
      </c>
      <c r="WF98" s="420">
        <v>37.998170000132774</v>
      </c>
      <c r="WG98" s="420">
        <v>53.879036928720559</v>
      </c>
      <c r="WH98" s="420">
        <v>75.883331711777672</v>
      </c>
      <c r="WI98" s="420">
        <v>106.75914583140855</v>
      </c>
      <c r="WJ98" s="420">
        <v>150.50693165723911</v>
      </c>
      <c r="WK98" s="420">
        <v>212.57017510122114</v>
      </c>
      <c r="WL98" s="420">
        <v>300.71456757417087</v>
      </c>
      <c r="WM98" s="420">
        <v>365.84809951055541</v>
      </c>
      <c r="WN98" s="420">
        <v>361.75709027428769</v>
      </c>
      <c r="WO98" s="420">
        <v>356.03614798464304</v>
      </c>
      <c r="WP98" s="420">
        <v>348.01443954308087</v>
      </c>
      <c r="WQ98" s="420">
        <v>336.7397117412678</v>
      </c>
      <c r="WR98" s="420">
        <v>320.85884481268005</v>
      </c>
      <c r="WS98" s="420">
        <v>298.44733645551389</v>
      </c>
      <c r="WT98" s="420">
        <v>266.76578095788415</v>
      </c>
      <c r="WU98" s="420"/>
      <c r="WV98" s="420">
        <v>1.7126323854494407</v>
      </c>
      <c r="WW98" s="420">
        <v>1.7126323854494407</v>
      </c>
      <c r="WX98" s="420">
        <v>1.7126323854494407</v>
      </c>
      <c r="WY98" s="420">
        <v>1.7126323854494407</v>
      </c>
      <c r="WZ98" s="420">
        <v>1.7126323854494407</v>
      </c>
      <c r="XA98" s="420">
        <v>1.7126323854494407</v>
      </c>
      <c r="XB98" s="420">
        <v>2.0499136247816852</v>
      </c>
      <c r="XC98" s="420">
        <v>2.717281973559031</v>
      </c>
      <c r="XD98" s="420">
        <v>3.6333742468993582</v>
      </c>
      <c r="XE98" s="420">
        <v>4.8965530272411044</v>
      </c>
      <c r="XF98" s="420">
        <v>6.645439706719773</v>
      </c>
      <c r="XG98" s="420">
        <v>9.075738526433339</v>
      </c>
      <c r="XH98" s="420">
        <v>12.464183197875103</v>
      </c>
      <c r="XI98" s="420">
        <v>17.20264632455758</v>
      </c>
      <c r="XJ98" s="420">
        <v>23.846756287376483</v>
      </c>
      <c r="XK98" s="420">
        <v>33.185232231973302</v>
      </c>
      <c r="XL98" s="420">
        <v>46.338817524570061</v>
      </c>
      <c r="XM98" s="420">
        <v>64.901512372233697</v>
      </c>
      <c r="XN98" s="420">
        <v>91.142273932299872</v>
      </c>
      <c r="XO98" s="420">
        <v>128.29317849957388</v>
      </c>
      <c r="XP98" s="420">
        <v>180.96124404375234</v>
      </c>
      <c r="XQ98" s="420">
        <v>255.71715166677657</v>
      </c>
      <c r="XR98" s="420">
        <v>312.09535343069632</v>
      </c>
      <c r="XS98" s="420">
        <v>312.09535343069632</v>
      </c>
      <c r="XT98" s="420">
        <v>312.09535343069632</v>
      </c>
      <c r="XU98" s="420">
        <v>312.09535343069632</v>
      </c>
      <c r="XV98" s="420">
        <v>312.09535343069632</v>
      </c>
      <c r="XW98" s="420">
        <v>312.09535343069632</v>
      </c>
      <c r="XX98" s="420">
        <v>312.09535343069632</v>
      </c>
      <c r="XY98" s="420">
        <v>312.09535343069632</v>
      </c>
      <c r="XZ98" s="420"/>
      <c r="YA98" s="420">
        <v>1.7126323854494407</v>
      </c>
      <c r="YB98" s="420">
        <v>1.7126323854494407</v>
      </c>
      <c r="YC98" s="420">
        <v>1.7126323854494407</v>
      </c>
      <c r="YD98" s="420">
        <v>1.7126323854494407</v>
      </c>
      <c r="YE98" s="420">
        <v>1.7126323854494407</v>
      </c>
      <c r="YF98" s="420">
        <v>1.7126323854494407</v>
      </c>
      <c r="YG98" s="420">
        <v>1.7126323854494407</v>
      </c>
      <c r="YH98" s="420">
        <v>1.7126323854494407</v>
      </c>
      <c r="YI98" s="420">
        <v>1.7126323854494407</v>
      </c>
      <c r="YJ98" s="420">
        <v>1.7126323854494407</v>
      </c>
      <c r="YK98" s="420">
        <v>1.7126323854494407</v>
      </c>
      <c r="YL98" s="420">
        <v>1.7126323854494407</v>
      </c>
      <c r="YM98" s="420">
        <v>1.7126323854494407</v>
      </c>
      <c r="YN98" s="420">
        <v>1.7126323854494407</v>
      </c>
      <c r="YO98" s="420">
        <v>1.7126323854494407</v>
      </c>
      <c r="YP98" s="420">
        <v>1.7126323854494407</v>
      </c>
      <c r="YQ98" s="420">
        <v>1.7126323854494407</v>
      </c>
      <c r="YR98" s="420">
        <v>2.0499136247816843</v>
      </c>
      <c r="YS98" s="420">
        <v>2.7172819735590319</v>
      </c>
      <c r="YT98" s="420">
        <v>3.6333742468993582</v>
      </c>
      <c r="YU98" s="420">
        <v>4.8965530272411062</v>
      </c>
      <c r="YV98" s="420">
        <v>6.645439706719773</v>
      </c>
      <c r="YW98" s="420">
        <v>9.0757385264333355</v>
      </c>
      <c r="YX98" s="420">
        <v>12.464183197875103</v>
      </c>
      <c r="YY98" s="420">
        <v>17.20264632455758</v>
      </c>
      <c r="YZ98" s="420">
        <v>23.846756287376497</v>
      </c>
      <c r="ZA98" s="420">
        <v>33.185232231973302</v>
      </c>
      <c r="ZB98" s="420">
        <v>46.338817524570032</v>
      </c>
      <c r="ZC98" s="420">
        <v>64.901512372233768</v>
      </c>
      <c r="ZD98" s="420">
        <v>91.142273932299815</v>
      </c>
      <c r="ZE98" s="420"/>
      <c r="ZF98" s="420">
        <v>0</v>
      </c>
      <c r="ZG98" s="420">
        <v>0</v>
      </c>
      <c r="ZH98" s="420">
        <v>0</v>
      </c>
      <c r="ZI98" s="420">
        <v>0</v>
      </c>
      <c r="ZJ98" s="420">
        <v>0</v>
      </c>
      <c r="ZK98" s="420">
        <v>0</v>
      </c>
      <c r="ZL98" s="420">
        <v>0.33728123933224441</v>
      </c>
      <c r="ZM98" s="420">
        <v>1.0046495881095903</v>
      </c>
      <c r="ZN98" s="420">
        <v>1.9207418614499174</v>
      </c>
      <c r="ZO98" s="420">
        <v>3.1839206417916639</v>
      </c>
      <c r="ZP98" s="420">
        <v>4.9328073212703325</v>
      </c>
      <c r="ZQ98" s="420">
        <v>7.3631061409838985</v>
      </c>
      <c r="ZR98" s="420">
        <v>10.751550812425663</v>
      </c>
      <c r="ZS98" s="420">
        <v>15.49001393910814</v>
      </c>
      <c r="ZT98" s="420">
        <v>22.13412390192704</v>
      </c>
      <c r="ZU98" s="420">
        <v>31.47259984652386</v>
      </c>
      <c r="ZV98" s="420">
        <v>44.626185139120622</v>
      </c>
      <c r="ZW98" s="420">
        <v>62.851598747452016</v>
      </c>
      <c r="ZX98" s="420">
        <v>88.424991958740847</v>
      </c>
      <c r="ZY98" s="420">
        <v>124.65980425267452</v>
      </c>
      <c r="ZZ98" s="420">
        <v>176.06469101651123</v>
      </c>
      <c r="AAA98" s="420">
        <v>249.0717119600568</v>
      </c>
      <c r="AAB98" s="420">
        <v>303.01961490426299</v>
      </c>
      <c r="AAC98" s="420">
        <v>299.6311702328212</v>
      </c>
      <c r="AAD98" s="420">
        <v>294.89270710613874</v>
      </c>
      <c r="AAE98" s="420">
        <v>288.24859714331984</v>
      </c>
      <c r="AAF98" s="420">
        <v>278.910121198723</v>
      </c>
      <c r="AAG98" s="420">
        <v>265.75653590612626</v>
      </c>
      <c r="AAH98" s="420">
        <v>247.19384105846257</v>
      </c>
      <c r="AAI98" s="420">
        <v>220.95307949839651</v>
      </c>
      <c r="AAJ98" s="420"/>
      <c r="AAK98" s="420">
        <v>0</v>
      </c>
      <c r="AAL98" s="420">
        <v>0</v>
      </c>
      <c r="AAM98" s="420">
        <v>0</v>
      </c>
      <c r="AAN98" s="420">
        <v>0</v>
      </c>
      <c r="AAO98" s="420">
        <v>0</v>
      </c>
      <c r="AAP98" s="420">
        <v>0</v>
      </c>
      <c r="AAQ98" s="420">
        <v>6.5011867072488778</v>
      </c>
      <c r="AAR98" s="420">
        <v>19.36489133102139</v>
      </c>
      <c r="AAS98" s="420">
        <v>37.022816574194486</v>
      </c>
      <c r="AAT98" s="420">
        <v>61.370927699186794</v>
      </c>
      <c r="AAU98" s="420">
        <v>95.081189365746027</v>
      </c>
      <c r="AAV98" s="420">
        <v>141.92585351796887</v>
      </c>
      <c r="AAW98" s="420">
        <v>207.23903696048336</v>
      </c>
      <c r="AAX98" s="420">
        <v>298.57418964483259</v>
      </c>
      <c r="AAY98" s="420">
        <v>426.64119822584809</v>
      </c>
      <c r="AAZ98" s="420">
        <v>606.64283661277227</v>
      </c>
      <c r="ABA98" s="420">
        <v>860.18173497010889</v>
      </c>
      <c r="ABB98" s="420">
        <v>1211.4814897954268</v>
      </c>
      <c r="ABC98" s="420">
        <v>1704.4155300451575</v>
      </c>
      <c r="ABD98" s="420">
        <v>2402.8512938942367</v>
      </c>
      <c r="ABE98" s="420">
        <v>3393.6943279696861</v>
      </c>
      <c r="ABF98" s="420">
        <v>4800.9243151273022</v>
      </c>
      <c r="ABG98" s="420">
        <v>5840.7846708328216</v>
      </c>
      <c r="ABH98" s="420">
        <v>5775.4714873903067</v>
      </c>
      <c r="ABI98" s="420">
        <v>5684.1363347059578</v>
      </c>
      <c r="ABJ98" s="420">
        <v>5556.0693261249417</v>
      </c>
      <c r="ABK98" s="420">
        <v>5376.0676877380183</v>
      </c>
      <c r="ABL98" s="420">
        <v>5122.5287893806826</v>
      </c>
      <c r="ABM98" s="420">
        <v>4764.727847848113</v>
      </c>
      <c r="ABN98" s="420">
        <v>4258.930102974613</v>
      </c>
      <c r="ABQ98" s="344"/>
      <c r="ABR98" s="344"/>
      <c r="ABS98" s="344"/>
      <c r="ABT98" s="344"/>
      <c r="ABU98" s="344"/>
      <c r="ABV98" s="344"/>
      <c r="ABW98" s="344"/>
      <c r="ABX98" s="344"/>
      <c r="ABY98" s="344"/>
      <c r="ABZ98" s="344"/>
      <c r="ACA98" s="344"/>
    </row>
    <row r="99" spans="4:755" hidden="1" outlineLevel="1" x14ac:dyDescent="0.25">
      <c r="D99" s="431" t="b">
        <v>1</v>
      </c>
      <c r="E99" s="416"/>
      <c r="F99" s="417">
        <v>529</v>
      </c>
      <c r="G99" s="417">
        <v>22015697</v>
      </c>
      <c r="H99" s="417" t="s">
        <v>1756</v>
      </c>
      <c r="I99" s="417" t="s">
        <v>1812</v>
      </c>
      <c r="J99" s="417">
        <v>11</v>
      </c>
      <c r="K99" s="417" t="s">
        <v>1813</v>
      </c>
      <c r="L99" s="417" t="s">
        <v>329</v>
      </c>
      <c r="M99" s="417" t="s">
        <v>253</v>
      </c>
      <c r="N99" s="417" t="s">
        <v>301</v>
      </c>
      <c r="O99" s="417" t="s">
        <v>1785</v>
      </c>
      <c r="P99" s="417" t="s">
        <v>1786</v>
      </c>
      <c r="Q99" s="417" t="s">
        <v>1768</v>
      </c>
      <c r="R99" s="417" t="s">
        <v>289</v>
      </c>
      <c r="S99" s="418"/>
      <c r="T99" s="417">
        <v>0.15702783918590957</v>
      </c>
      <c r="U99" s="417">
        <v>2190</v>
      </c>
      <c r="V99" s="418"/>
      <c r="W99" s="419">
        <v>5.5</v>
      </c>
      <c r="X99" s="417">
        <v>9.328375478645656E-3</v>
      </c>
      <c r="Y99" s="417">
        <v>3.287139633835322E-3</v>
      </c>
      <c r="Z99" s="417">
        <v>6.0412358448103335E-3</v>
      </c>
      <c r="AA99" s="420">
        <v>53.113991931160534</v>
      </c>
      <c r="AB99" s="420">
        <v>1051.8846828273031</v>
      </c>
      <c r="AC99" s="420">
        <v>1104.9986747584637</v>
      </c>
      <c r="AD99" s="420">
        <v>45.141530552636475</v>
      </c>
      <c r="AE99" s="420">
        <v>3.7651544253444804</v>
      </c>
      <c r="AF99" s="420">
        <v>1384.5907951176375</v>
      </c>
      <c r="AG99" s="418"/>
      <c r="AH99" s="419">
        <v>7.1791493443720595</v>
      </c>
      <c r="AI99" s="417">
        <v>1.8275731257859664E-2</v>
      </c>
      <c r="AJ99" s="417">
        <v>6.440015273029679E-3</v>
      </c>
      <c r="AK99" s="417">
        <v>1.1835715984829985E-2</v>
      </c>
      <c r="AL99" s="420">
        <v>104.05853031839449</v>
      </c>
      <c r="AM99" s="420">
        <v>2060.8048873694975</v>
      </c>
      <c r="AN99" s="420">
        <v>2164.8634176878918</v>
      </c>
      <c r="AO99" s="420">
        <v>88.43924462914336</v>
      </c>
      <c r="AP99" s="420">
        <v>7.376520228999949</v>
      </c>
      <c r="AQ99" s="420">
        <v>2712.6276522211783</v>
      </c>
      <c r="AR99" s="418"/>
      <c r="AS99" s="417">
        <v>5.1679359468684138E-3</v>
      </c>
      <c r="AT99" s="421">
        <v>1.1116572805314172E-6</v>
      </c>
      <c r="AU99" s="417">
        <v>5.1668242895878827E-3</v>
      </c>
      <c r="AV99" s="420">
        <v>28.42425911928057</v>
      </c>
      <c r="AW99" s="420">
        <v>0.35573032977005348</v>
      </c>
      <c r="AX99" s="420">
        <v>28.779989449050625</v>
      </c>
      <c r="AY99" s="420">
        <v>14.67609691494293</v>
      </c>
      <c r="AZ99" s="420">
        <v>2.067702288914858</v>
      </c>
      <c r="BA99" s="420">
        <v>0.46824613779896862</v>
      </c>
      <c r="BB99" s="418"/>
      <c r="BC99" s="420">
        <v>2538.4961548540823</v>
      </c>
      <c r="BD99" s="420">
        <v>4973.3068347672142</v>
      </c>
      <c r="BE99" s="420">
        <v>45.992034790707386</v>
      </c>
      <c r="BF99" s="420">
        <v>4927.3147999765069</v>
      </c>
      <c r="BG99" s="420"/>
      <c r="BH99" s="422">
        <v>2.6643280808870785E-2</v>
      </c>
      <c r="BI99" s="420"/>
      <c r="BJ99" s="423">
        <v>5.6485076247031927</v>
      </c>
      <c r="BK99" s="423">
        <v>5.8010251611509283</v>
      </c>
      <c r="BL99" s="423">
        <v>5.9576608825192876</v>
      </c>
      <c r="BM99" s="423">
        <v>6.1185259855102094</v>
      </c>
      <c r="BN99" s="423">
        <v>6.2837346692907339</v>
      </c>
      <c r="BO99" s="423">
        <v>6.4534042165637286</v>
      </c>
      <c r="BP99" s="423">
        <v>6.6276550768276277</v>
      </c>
      <c r="BQ99" s="423">
        <v>6.8066109518843048</v>
      </c>
      <c r="BR99" s="423">
        <v>6.9903988836557742</v>
      </c>
      <c r="BS99" s="423">
        <v>7.1791493443720595</v>
      </c>
      <c r="BT99" s="423">
        <v>7.3729963291942733</v>
      </c>
      <c r="BU99" s="423">
        <v>7.5720774513386377</v>
      </c>
      <c r="BV99" s="423">
        <v>7.7765340397689835</v>
      </c>
      <c r="BW99" s="423">
        <v>7.9865112395270952</v>
      </c>
      <c r="BX99" s="423">
        <v>8.2021581147720983</v>
      </c>
      <c r="BY99" s="423">
        <v>8.4236277546020677</v>
      </c>
      <c r="BZ99" s="423">
        <v>8.6510773817329465</v>
      </c>
      <c r="CA99" s="423">
        <v>8.8846684641119786</v>
      </c>
      <c r="CB99" s="423">
        <v>9.1245668295448219</v>
      </c>
      <c r="CC99" s="423">
        <v>9.3709427834177745</v>
      </c>
      <c r="CD99" s="423">
        <v>9.6239712295986664</v>
      </c>
      <c r="CE99" s="423">
        <v>9.8838317946022229</v>
      </c>
      <c r="CF99" s="423">
        <v>10.15070895510809</v>
      </c>
      <c r="CG99" s="423">
        <v>10.424792168922005</v>
      </c>
      <c r="CH99" s="423">
        <v>10.706276009473106</v>
      </c>
      <c r="CI99" s="423">
        <v>10.995360303942856</v>
      </c>
      <c r="CJ99" s="423">
        <v>11.292250275123642</v>
      </c>
      <c r="CK99" s="423">
        <v>11.597156687107748</v>
      </c>
      <c r="CL99" s="423">
        <v>11.910295994910136</v>
      </c>
      <c r="CM99" s="423">
        <v>12.231890498131236</v>
      </c>
      <c r="CN99" s="420"/>
      <c r="CO99" s="417">
        <v>9.9613943227138593E-3</v>
      </c>
      <c r="CP99" s="417">
        <v>1.0641389789814428E-2</v>
      </c>
      <c r="CQ99" s="417">
        <v>1.1371997837382929E-2</v>
      </c>
      <c r="CR99" s="417">
        <v>1.2157143080195876E-2</v>
      </c>
      <c r="CS99" s="417">
        <v>1.3001062077684183E-2</v>
      </c>
      <c r="CT99" s="417">
        <v>1.3908328519699897E-2</v>
      </c>
      <c r="CU99" s="417">
        <v>1.4883880466577792E-2</v>
      </c>
      <c r="CV99" s="417">
        <v>1.5933049812184946E-2</v>
      </c>
      <c r="CW99" s="417">
        <v>1.7061594152566254E-2</v>
      </c>
      <c r="CX99" s="417">
        <v>1.8275731257859664E-2</v>
      </c>
      <c r="CY99" s="417">
        <v>1.958217636146763E-2</v>
      </c>
      <c r="CZ99" s="417">
        <v>2.0988182498133414E-2</v>
      </c>
      <c r="DA99" s="417">
        <v>2.2501584141695421E-2</v>
      </c>
      <c r="DB99" s="417">
        <v>2.4130844414000343E-2</v>
      </c>
      <c r="DC99" s="417">
        <v>2.5885106158877007E-2</v>
      </c>
      <c r="DD99" s="417">
        <v>2.7774247199352158E-2</v>
      </c>
      <c r="DE99" s="417">
        <v>2.9808940122577097E-2</v>
      </c>
      <c r="DF99" s="417">
        <v>3.20007169654015E-2</v>
      </c>
      <c r="DG99" s="417">
        <v>3.4362039204353392E-2</v>
      </c>
      <c r="DH99" s="417">
        <v>3.6906373487163052E-2</v>
      </c>
      <c r="DI99" s="417">
        <v>3.9648273579111035E-2</v>
      </c>
      <c r="DJ99" s="417">
        <v>4.260346903661788E-2</v>
      </c>
      <c r="DK99" s="417">
        <v>4.5788961162875043E-2</v>
      </c>
      <c r="DL99" s="417">
        <v>4.9223126846209574E-2</v>
      </c>
      <c r="DM99" s="417">
        <v>5.2925830931572826E-2</v>
      </c>
      <c r="DN99" s="417">
        <v>5.6918547829360823E-2</v>
      </c>
      <c r="DO99" s="417">
        <v>6.1224493124053238E-2</v>
      </c>
      <c r="DP99" s="417">
        <v>6.5868766008268284E-2</v>
      </c>
      <c r="DQ99" s="417">
        <v>7.0878503436175702E-2</v>
      </c>
      <c r="DR99" s="417">
        <v>7.628304696422139E-2</v>
      </c>
      <c r="DS99" s="424"/>
      <c r="DT99" s="425">
        <v>3.5102032675907013E-3</v>
      </c>
      <c r="DU99" s="425">
        <v>3.749820557423374E-3</v>
      </c>
      <c r="DV99" s="425">
        <v>4.0072727446192171E-3</v>
      </c>
      <c r="DW99" s="425">
        <v>4.2839427877447199E-3</v>
      </c>
      <c r="DX99" s="425">
        <v>4.5813235686471068E-3</v>
      </c>
      <c r="DY99" s="425">
        <v>4.901026767432975E-3</v>
      </c>
      <c r="DZ99" s="425">
        <v>5.2447924613406123E-3</v>
      </c>
      <c r="EA99" s="425">
        <v>5.614499506950546E-3</v>
      </c>
      <c r="EB99" s="425">
        <v>6.0121767700817433E-3</v>
      </c>
      <c r="EC99" s="425">
        <v>6.440015273029679E-3</v>
      </c>
      <c r="ED99" s="425">
        <v>6.9003813345514175E-3</v>
      </c>
      <c r="EE99" s="425">
        <v>7.3958307842256583E-3</v>
      </c>
      <c r="EF99" s="425">
        <v>7.9291243395560665E-3</v>
      </c>
      <c r="EG99" s="425">
        <v>8.5032442414818537E-3</v>
      </c>
      <c r="EH99" s="425">
        <v>9.1214122518611263E-3</v>
      </c>
      <c r="EI99" s="425">
        <v>9.7871091250483766E-3</v>
      </c>
      <c r="EJ99" s="425">
        <v>1.0504095674949551E-2</v>
      </c>
      <c r="EK99" s="425">
        <v>1.1276435568971116E-2</v>
      </c>
      <c r="EL99" s="425">
        <v>1.2108519991139181E-2</v>
      </c>
      <c r="EM99" s="425">
        <v>1.3005094328428141E-2</v>
      </c>
      <c r="EN99" s="425">
        <v>1.39712870470737E-2</v>
      </c>
      <c r="EO99" s="425">
        <v>1.5012640939435584E-2</v>
      </c>
      <c r="EP99" s="425">
        <v>1.613514693691186E-2</v>
      </c>
      <c r="EQ99" s="425">
        <v>1.7345280700576029E-2</v>
      </c>
      <c r="ER99" s="425">
        <v>1.8650042218722854E-2</v>
      </c>
      <c r="ES99" s="425">
        <v>2.0056998659471584E-2</v>
      </c>
      <c r="ET99" s="425">
        <v>2.1574330747112323E-2</v>
      </c>
      <c r="EU99" s="425">
        <v>2.3210882953120553E-2</v>
      </c>
      <c r="EV99" s="425">
        <v>2.497621781684678E-2</v>
      </c>
      <c r="EW99" s="425">
        <v>2.6880674736971335E-2</v>
      </c>
      <c r="EX99" s="420"/>
      <c r="EY99" s="420">
        <v>2710.7572205986885</v>
      </c>
      <c r="EZ99" s="420">
        <v>2895.8018602044267</v>
      </c>
      <c r="FA99" s="420">
        <v>3094.6195132570574</v>
      </c>
      <c r="FB99" s="420">
        <v>3308.2781705919001</v>
      </c>
      <c r="FC99" s="420">
        <v>3537.930711383854</v>
      </c>
      <c r="FD99" s="420">
        <v>3784.8217568565915</v>
      </c>
      <c r="FE99" s="420">
        <v>4050.2950830192249</v>
      </c>
      <c r="FF99" s="420">
        <v>4335.8016383365202</v>
      </c>
      <c r="FG99" s="420">
        <v>4642.9082160250346</v>
      </c>
      <c r="FH99" s="420">
        <v>4973.3068347672124</v>
      </c>
      <c r="FI99" s="420">
        <v>5328.8248860751592</v>
      </c>
      <c r="FJ99" s="420">
        <v>5711.4361113413015</v>
      </c>
      <c r="FK99" s="420">
        <v>6123.2724768184753</v>
      </c>
      <c r="FL99" s="420">
        <v>6566.6370204059858</v>
      </c>
      <c r="FM99" s="420">
        <v>7044.0177502202141</v>
      </c>
      <c r="FN99" s="420">
        <v>7558.1026815355708</v>
      </c>
      <c r="FO99" s="420">
        <v>8111.7961058342617</v>
      </c>
      <c r="FP99" s="420">
        <v>8708.2361934512919</v>
      </c>
      <c r="FQ99" s="420">
        <v>9350.8140396875096</v>
      </c>
      <c r="FR99" s="420">
        <v>10043.194273347792</v>
      </c>
      <c r="FS99" s="420">
        <v>10789.337356496366</v>
      </c>
      <c r="FT99" s="420">
        <v>11593.523714871006</v>
      </c>
      <c r="FU99" s="420">
        <v>12460.379849932569</v>
      </c>
      <c r="FV99" s="420">
        <v>13394.906596013137</v>
      </c>
      <c r="FW99" s="420">
        <v>14402.509699551763</v>
      </c>
      <c r="FX99" s="420">
        <v>15489.032912050852</v>
      </c>
      <c r="FY99" s="420">
        <v>16660.793804245946</v>
      </c>
      <c r="FZ99" s="420">
        <v>17924.622526155963</v>
      </c>
      <c r="GA99" s="420">
        <v>19287.903756278294</v>
      </c>
      <c r="GB99" s="420">
        <v>20758.62210333578</v>
      </c>
      <c r="GC99" s="420"/>
      <c r="GD99" s="420">
        <v>31.783267994340704</v>
      </c>
      <c r="GE99" s="420">
        <v>31.783267994340704</v>
      </c>
      <c r="GF99" s="420">
        <v>31.783267994340704</v>
      </c>
      <c r="GG99" s="420">
        <v>31.783267994340704</v>
      </c>
      <c r="GH99" s="420">
        <v>31.783267994340704</v>
      </c>
      <c r="GI99" s="420">
        <v>31.783267994340704</v>
      </c>
      <c r="GJ99" s="420">
        <v>31.783267994340704</v>
      </c>
      <c r="GK99" s="420">
        <v>31.783267994340704</v>
      </c>
      <c r="GL99" s="420">
        <v>31.783267994340704</v>
      </c>
      <c r="GM99" s="420">
        <v>31.783267994340704</v>
      </c>
      <c r="GN99" s="420">
        <v>31.783267994340704</v>
      </c>
      <c r="GO99" s="420">
        <v>31.783267994340704</v>
      </c>
      <c r="GP99" s="420">
        <v>31.783267994340704</v>
      </c>
      <c r="GQ99" s="420">
        <v>31.783267994340704</v>
      </c>
      <c r="GR99" s="420">
        <v>31.783267994340704</v>
      </c>
      <c r="GS99" s="420">
        <v>31.783267994340704</v>
      </c>
      <c r="GT99" s="420">
        <v>31.783267994340704</v>
      </c>
      <c r="GU99" s="420">
        <v>38.042579747543876</v>
      </c>
      <c r="GV99" s="420">
        <v>50.427693599378863</v>
      </c>
      <c r="GW99" s="420">
        <v>67.428660344194611</v>
      </c>
      <c r="GX99" s="420">
        <v>90.870906351839935</v>
      </c>
      <c r="GY99" s="420">
        <v>123.3269865345208</v>
      </c>
      <c r="GZ99" s="420">
        <v>168.42880718765264</v>
      </c>
      <c r="HA99" s="420">
        <v>231.31203069283424</v>
      </c>
      <c r="HB99" s="420">
        <v>319.24908286829464</v>
      </c>
      <c r="HC99" s="420">
        <v>442.55139183212157</v>
      </c>
      <c r="HD99" s="420">
        <v>615.8561162595613</v>
      </c>
      <c r="HE99" s="420">
        <v>859.96216610008753</v>
      </c>
      <c r="HF99" s="420">
        <v>1204.4512170213311</v>
      </c>
      <c r="HG99" s="420">
        <v>1691.4308888557541</v>
      </c>
      <c r="HH99" s="420"/>
      <c r="HI99" s="420">
        <v>56.718280572101115</v>
      </c>
      <c r="HJ99" s="420">
        <v>60.590045150562219</v>
      </c>
      <c r="HK99" s="420">
        <v>64.749988115146678</v>
      </c>
      <c r="HL99" s="420">
        <v>69.22045547433693</v>
      </c>
      <c r="HM99" s="420">
        <v>74.025569390018916</v>
      </c>
      <c r="HN99" s="420">
        <v>79.191371580437561</v>
      </c>
      <c r="HO99" s="420">
        <v>84.74597841991519</v>
      </c>
      <c r="HP99" s="420">
        <v>90.719748695840011</v>
      </c>
      <c r="HQ99" s="420">
        <v>97.145465062659369</v>
      </c>
      <c r="HR99" s="420">
        <v>104.05853031839449</v>
      </c>
      <c r="HS99" s="420">
        <v>111.49717972207523</v>
      </c>
      <c r="HT99" s="420">
        <v>119.50271067105788</v>
      </c>
      <c r="HU99" s="420">
        <v>128.11973116608067</v>
      </c>
      <c r="HV99" s="420">
        <v>137.39642860981692</v>
      </c>
      <c r="HW99" s="420">
        <v>147.38486061234715</v>
      </c>
      <c r="HX99" s="420">
        <v>158.1412696152135</v>
      </c>
      <c r="HY99" s="420">
        <v>169.7264232953963</v>
      </c>
      <c r="HZ99" s="420">
        <v>182.20598287264238</v>
      </c>
      <c r="IA99" s="420">
        <v>195.65090161907023</v>
      </c>
      <c r="IB99" s="420">
        <v>210.13785606003228</v>
      </c>
      <c r="IC99" s="420">
        <v>225.74971256100125</v>
      </c>
      <c r="ID99" s="420">
        <v>242.5760322180879</v>
      </c>
      <c r="IE99" s="420">
        <v>260.7136172111143</v>
      </c>
      <c r="IF99" s="420">
        <v>280.26710203946953</v>
      </c>
      <c r="IG99" s="420">
        <v>301.34959334394819</v>
      </c>
      <c r="IH99" s="420">
        <v>324.0833623241939</v>
      </c>
      <c r="II99" s="420">
        <v>348.60059409320456</v>
      </c>
      <c r="IJ99" s="420">
        <v>375.04419866969187</v>
      </c>
      <c r="IK99" s="420">
        <v>403.56868869823211</v>
      </c>
      <c r="IL99" s="420">
        <v>434.34112940855186</v>
      </c>
      <c r="IM99" s="420"/>
      <c r="IN99" s="420">
        <v>14.212129559640285</v>
      </c>
      <c r="IO99" s="420">
        <v>14.212129559640285</v>
      </c>
      <c r="IP99" s="420">
        <v>14.212129559640285</v>
      </c>
      <c r="IQ99" s="420">
        <v>14.212129559640285</v>
      </c>
      <c r="IR99" s="420">
        <v>14.212129559640285</v>
      </c>
      <c r="IS99" s="420">
        <v>14.212129559640285</v>
      </c>
      <c r="IT99" s="420">
        <v>14.212129559640285</v>
      </c>
      <c r="IU99" s="420">
        <v>14.212129559640285</v>
      </c>
      <c r="IV99" s="420">
        <v>14.212129559640285</v>
      </c>
      <c r="IW99" s="420">
        <v>14.212129559640285</v>
      </c>
      <c r="IX99" s="420">
        <v>14.212129559640285</v>
      </c>
      <c r="IY99" s="420">
        <v>14.212129559640285</v>
      </c>
      <c r="IZ99" s="420">
        <v>14.212129559640285</v>
      </c>
      <c r="JA99" s="420">
        <v>14.212129559640285</v>
      </c>
      <c r="JB99" s="420">
        <v>14.212129559640285</v>
      </c>
      <c r="JC99" s="420">
        <v>14.212129559640285</v>
      </c>
      <c r="JD99" s="420">
        <v>14.212129559640285</v>
      </c>
      <c r="JE99" s="420">
        <v>17.011028326329171</v>
      </c>
      <c r="JF99" s="420">
        <v>22.54912600415501</v>
      </c>
      <c r="JG99" s="420">
        <v>30.151237343350207</v>
      </c>
      <c r="JH99" s="420">
        <v>40.633615602531691</v>
      </c>
      <c r="JI99" s="420">
        <v>55.146598239700005</v>
      </c>
      <c r="JJ99" s="420">
        <v>75.314219725700255</v>
      </c>
      <c r="JK99" s="420">
        <v>103.43293048076139</v>
      </c>
      <c r="JL99" s="420">
        <v>142.75465091659018</v>
      </c>
      <c r="JM99" s="420">
        <v>197.89021439321985</v>
      </c>
      <c r="JN99" s="420">
        <v>275.38473752718755</v>
      </c>
      <c r="JO99" s="420">
        <v>384.53861079293546</v>
      </c>
      <c r="JP99" s="420">
        <v>538.57950502829215</v>
      </c>
      <c r="JQ99" s="420">
        <v>756.33616209245179</v>
      </c>
      <c r="JR99" s="420"/>
      <c r="JS99" s="420">
        <v>42.506151012460833</v>
      </c>
      <c r="JT99" s="420">
        <v>46.37791559092193</v>
      </c>
      <c r="JU99" s="420">
        <v>50.537858555506389</v>
      </c>
      <c r="JV99" s="420">
        <v>55.008325914696641</v>
      </c>
      <c r="JW99" s="420">
        <v>59.813439830378627</v>
      </c>
      <c r="JX99" s="420">
        <v>64.979242020797273</v>
      </c>
      <c r="JY99" s="420">
        <v>70.533848860274901</v>
      </c>
      <c r="JZ99" s="420">
        <v>76.507619136199722</v>
      </c>
      <c r="KA99" s="420">
        <v>82.93333550301908</v>
      </c>
      <c r="KB99" s="420">
        <v>89.8464007587542</v>
      </c>
      <c r="KC99" s="420">
        <v>97.285050162434942</v>
      </c>
      <c r="KD99" s="420">
        <v>105.29058111141759</v>
      </c>
      <c r="KE99" s="420">
        <v>113.90760160644038</v>
      </c>
      <c r="KF99" s="420">
        <v>123.18429905017663</v>
      </c>
      <c r="KG99" s="420">
        <v>133.17273105270687</v>
      </c>
      <c r="KH99" s="420">
        <v>143.92914005557321</v>
      </c>
      <c r="KI99" s="420">
        <v>155.51429373575601</v>
      </c>
      <c r="KJ99" s="420">
        <v>165.1949545463132</v>
      </c>
      <c r="KK99" s="420">
        <v>173.10177561491523</v>
      </c>
      <c r="KL99" s="420">
        <v>179.98661871668207</v>
      </c>
      <c r="KM99" s="420">
        <v>185.11609695846954</v>
      </c>
      <c r="KN99" s="420">
        <v>187.42943397838789</v>
      </c>
      <c r="KO99" s="420">
        <v>185.39939748541406</v>
      </c>
      <c r="KP99" s="420">
        <v>176.83417155870814</v>
      </c>
      <c r="KQ99" s="420">
        <v>158.59494242735801</v>
      </c>
      <c r="KR99" s="420">
        <v>126.19314793097405</v>
      </c>
      <c r="KS99" s="420">
        <v>73.21585656601701</v>
      </c>
      <c r="KT99" s="420">
        <v>-9.4944121232435919</v>
      </c>
      <c r="KU99" s="420">
        <v>-135.01081633006004</v>
      </c>
      <c r="KV99" s="420">
        <v>-321.99503268389992</v>
      </c>
      <c r="KW99" s="420"/>
      <c r="KX99" s="420">
        <v>1123.2650456290244</v>
      </c>
      <c r="KY99" s="420">
        <v>1199.9425783754798</v>
      </c>
      <c r="KZ99" s="420">
        <v>1282.3272782781494</v>
      </c>
      <c r="LA99" s="420">
        <v>1370.8616920783104</v>
      </c>
      <c r="LB99" s="420">
        <v>1466.0235419670742</v>
      </c>
      <c r="LC99" s="420">
        <v>1568.3285655785519</v>
      </c>
      <c r="LD99" s="420">
        <v>1678.3335876289959</v>
      </c>
      <c r="LE99" s="420">
        <v>1796.6398422241748</v>
      </c>
      <c r="LF99" s="420">
        <v>1923.896566426158</v>
      </c>
      <c r="LG99" s="420">
        <v>2060.8048873694975</v>
      </c>
      <c r="LH99" s="420">
        <v>2208.1220270564536</v>
      </c>
      <c r="LI99" s="420">
        <v>2366.6658509522108</v>
      </c>
      <c r="LJ99" s="420">
        <v>2537.3197886579414</v>
      </c>
      <c r="LK99" s="420">
        <v>2721.0381572741931</v>
      </c>
      <c r="LL99" s="420">
        <v>2918.8519205955604</v>
      </c>
      <c r="LM99" s="420">
        <v>3131.8749200154807</v>
      </c>
      <c r="LN99" s="420">
        <v>3361.3106159838562</v>
      </c>
      <c r="LO99" s="420">
        <v>3608.4593820707573</v>
      </c>
      <c r="LP99" s="420">
        <v>3874.726397164538</v>
      </c>
      <c r="LQ99" s="420">
        <v>4161.6301850970049</v>
      </c>
      <c r="LR99" s="420">
        <v>4470.8118550635836</v>
      </c>
      <c r="LS99" s="420">
        <v>4804.0451006193871</v>
      </c>
      <c r="LT99" s="420">
        <v>5163.2470198117953</v>
      </c>
      <c r="LU99" s="420">
        <v>5550.4898241843293</v>
      </c>
      <c r="LV99" s="420">
        <v>5968.0135099913132</v>
      </c>
      <c r="LW99" s="420">
        <v>6418.2395710309074</v>
      </c>
      <c r="LX99" s="420">
        <v>6903.7858390759429</v>
      </c>
      <c r="LY99" s="420">
        <v>7427.4825449985774</v>
      </c>
      <c r="LZ99" s="420">
        <v>7992.3897013909691</v>
      </c>
      <c r="MA99" s="420">
        <v>8601.8159158308263</v>
      </c>
      <c r="MB99" s="420"/>
      <c r="MC99" s="426">
        <v>0.35573032977005348</v>
      </c>
      <c r="MD99" s="426">
        <v>0.35573032977005348</v>
      </c>
      <c r="ME99" s="426">
        <v>0.35573032977005348</v>
      </c>
      <c r="MF99" s="426">
        <v>0.35573032977005348</v>
      </c>
      <c r="MG99" s="426">
        <v>0.35573032977005348</v>
      </c>
      <c r="MH99" s="426">
        <v>0.35573032977005348</v>
      </c>
      <c r="MI99" s="426">
        <v>0.35573032977005348</v>
      </c>
      <c r="MJ99" s="426">
        <v>0.35573032977005348</v>
      </c>
      <c r="MK99" s="426">
        <v>0.35573032977005348</v>
      </c>
      <c r="ML99" s="426">
        <v>0.35573032977005348</v>
      </c>
      <c r="MM99" s="426">
        <v>0.35573032977005348</v>
      </c>
      <c r="MN99" s="426">
        <v>0.35573032977005348</v>
      </c>
      <c r="MO99" s="426">
        <v>0.35573032977005348</v>
      </c>
      <c r="MP99" s="426">
        <v>0.35573032977005348</v>
      </c>
      <c r="MQ99" s="426">
        <v>0.35573032977005348</v>
      </c>
      <c r="MR99" s="426">
        <v>0.35573032977005348</v>
      </c>
      <c r="MS99" s="426">
        <v>0.35573032977005348</v>
      </c>
      <c r="MT99" s="426">
        <v>0.4257869090524925</v>
      </c>
      <c r="MU99" s="426">
        <v>0.56440577717950224</v>
      </c>
      <c r="MV99" s="426">
        <v>0.7546870128164378</v>
      </c>
      <c r="MW99" s="426">
        <v>1.0170614767744941</v>
      </c>
      <c r="MX99" s="426">
        <v>1.3803221744624778</v>
      </c>
      <c r="MY99" s="426">
        <v>1.8851187717483577</v>
      </c>
      <c r="MZ99" s="426">
        <v>2.5889315401045034</v>
      </c>
      <c r="NA99" s="426">
        <v>3.5731562137583568</v>
      </c>
      <c r="NB99" s="426">
        <v>4.9532021875368004</v>
      </c>
      <c r="NC99" s="426">
        <v>6.8928940651076882</v>
      </c>
      <c r="ND99" s="426">
        <v>9.6250210957232127</v>
      </c>
      <c r="NE99" s="426">
        <v>13.480672556995447</v>
      </c>
      <c r="NF99" s="426">
        <v>18.931132820673099</v>
      </c>
      <c r="NG99" s="420"/>
      <c r="NH99" s="420">
        <v>1122.9093152992543</v>
      </c>
      <c r="NI99" s="420">
        <v>1199.5868480457098</v>
      </c>
      <c r="NJ99" s="420">
        <v>1281.9715479483793</v>
      </c>
      <c r="NK99" s="420">
        <v>1370.5059617485404</v>
      </c>
      <c r="NL99" s="420">
        <v>1465.6678116373041</v>
      </c>
      <c r="NM99" s="420">
        <v>1567.9728352487818</v>
      </c>
      <c r="NN99" s="420">
        <v>1677.9778572992259</v>
      </c>
      <c r="NO99" s="420">
        <v>1796.2841118944048</v>
      </c>
      <c r="NP99" s="420">
        <v>1923.5408360963879</v>
      </c>
      <c r="NQ99" s="420">
        <v>2060.4491570397272</v>
      </c>
      <c r="NR99" s="420">
        <v>2207.7662967266833</v>
      </c>
      <c r="NS99" s="420">
        <v>2366.3101206224405</v>
      </c>
      <c r="NT99" s="420">
        <v>2536.9640583281712</v>
      </c>
      <c r="NU99" s="420">
        <v>2720.6824269444228</v>
      </c>
      <c r="NV99" s="420">
        <v>2918.4961902657901</v>
      </c>
      <c r="NW99" s="420">
        <v>3131.5191896857104</v>
      </c>
      <c r="NX99" s="420">
        <v>3360.954885654086</v>
      </c>
      <c r="NY99" s="420">
        <v>3608.0335951617049</v>
      </c>
      <c r="NZ99" s="420">
        <v>3874.1619913873583</v>
      </c>
      <c r="OA99" s="420">
        <v>4160.8754980841886</v>
      </c>
      <c r="OB99" s="420">
        <v>4469.7947935868087</v>
      </c>
      <c r="OC99" s="420">
        <v>4802.6647784449242</v>
      </c>
      <c r="OD99" s="420">
        <v>5161.3619010400471</v>
      </c>
      <c r="OE99" s="420">
        <v>5547.9008926442248</v>
      </c>
      <c r="OF99" s="420">
        <v>5964.4403537775552</v>
      </c>
      <c r="OG99" s="420">
        <v>6413.2863688433708</v>
      </c>
      <c r="OH99" s="420">
        <v>6896.8929450108353</v>
      </c>
      <c r="OI99" s="420">
        <v>7417.8575239028542</v>
      </c>
      <c r="OJ99" s="420">
        <v>7978.9090288339739</v>
      </c>
      <c r="OK99" s="420">
        <v>8582.8847830101531</v>
      </c>
      <c r="OL99" s="420"/>
      <c r="OM99" s="420">
        <v>1165.4154663117151</v>
      </c>
      <c r="ON99" s="420">
        <v>1245.9647636366317</v>
      </c>
      <c r="OO99" s="420">
        <v>1332.5094065038857</v>
      </c>
      <c r="OP99" s="420">
        <v>1425.5142876632369</v>
      </c>
      <c r="OQ99" s="420">
        <v>1525.4812514676828</v>
      </c>
      <c r="OR99" s="420">
        <v>1632.9520772695791</v>
      </c>
      <c r="OS99" s="420">
        <v>1748.5117061595008</v>
      </c>
      <c r="OT99" s="420">
        <v>1872.7917310306045</v>
      </c>
      <c r="OU99" s="420">
        <v>2006.4741715994071</v>
      </c>
      <c r="OV99" s="420">
        <v>2150.2955577984812</v>
      </c>
      <c r="OW99" s="420">
        <v>2305.0513468891181</v>
      </c>
      <c r="OX99" s="420">
        <v>2471.6007017338579</v>
      </c>
      <c r="OY99" s="420">
        <v>2650.8716599346117</v>
      </c>
      <c r="OZ99" s="420">
        <v>2843.8667259945996</v>
      </c>
      <c r="PA99" s="420">
        <v>3051.6689213184968</v>
      </c>
      <c r="PB99" s="420">
        <v>3275.4483297412835</v>
      </c>
      <c r="PC99" s="420">
        <v>3516.4691793898419</v>
      </c>
      <c r="PD99" s="420">
        <v>3773.2285497080179</v>
      </c>
      <c r="PE99" s="420">
        <v>4047.2637670022737</v>
      </c>
      <c r="PF99" s="420">
        <v>4340.8621168008704</v>
      </c>
      <c r="PG99" s="420">
        <v>4654.9108905452786</v>
      </c>
      <c r="PH99" s="420">
        <v>4990.0942124233125</v>
      </c>
      <c r="PI99" s="420">
        <v>5346.7612985254609</v>
      </c>
      <c r="PJ99" s="420">
        <v>5724.7350642029332</v>
      </c>
      <c r="PK99" s="420">
        <v>6123.0352962049128</v>
      </c>
      <c r="PL99" s="420">
        <v>6539.479516774345</v>
      </c>
      <c r="PM99" s="420">
        <v>6970.1088015768528</v>
      </c>
      <c r="PN99" s="420">
        <v>7408.3631117796103</v>
      </c>
      <c r="PO99" s="420">
        <v>7843.8982125039138</v>
      </c>
      <c r="PP99" s="420">
        <v>8260.8897503262524</v>
      </c>
      <c r="PQ99" s="420"/>
      <c r="PR99" s="420">
        <v>48.204811994867669</v>
      </c>
      <c r="PS99" s="420">
        <v>51.495420978612309</v>
      </c>
      <c r="PT99" s="420">
        <v>55.030952494985563</v>
      </c>
      <c r="PU99" s="420">
        <v>58.830398395060342</v>
      </c>
      <c r="PV99" s="420">
        <v>62.914260080975168</v>
      </c>
      <c r="PW99" s="420">
        <v>67.3046703839683</v>
      </c>
      <c r="PX99" s="420">
        <v>72.025525383478538</v>
      </c>
      <c r="PY99" s="420">
        <v>77.102626983648094</v>
      </c>
      <c r="PZ99" s="420">
        <v>82.563837130897056</v>
      </c>
      <c r="QA99" s="420">
        <v>88.43924462914336</v>
      </c>
      <c r="QB99" s="420">
        <v>94.761345588186742</v>
      </c>
      <c r="QC99" s="420">
        <v>101.56523862623877</v>
      </c>
      <c r="QD99" s="420">
        <v>108.88883604013509</v>
      </c>
      <c r="QE99" s="420">
        <v>116.77309225696655</v>
      </c>
      <c r="QF99" s="420">
        <v>125.26225098936874</v>
      </c>
      <c r="QG99" s="420">
        <v>134.40411263420373</v>
      </c>
      <c r="QH99" s="420">
        <v>144.2503235815708</v>
      </c>
      <c r="QI99" s="420">
        <v>154.85668923885066</v>
      </c>
      <c r="QJ99" s="420">
        <v>166.28351272363423</v>
      </c>
      <c r="QK99" s="420">
        <v>178.59596134091976</v>
      </c>
      <c r="QL99" s="420">
        <v>191.86446313485897</v>
      </c>
      <c r="QM99" s="420">
        <v>206.16513599471961</v>
      </c>
      <c r="QN99" s="420">
        <v>221.58025199983763</v>
      </c>
      <c r="QO99" s="420">
        <v>238.19873991040021</v>
      </c>
      <c r="QP99" s="420">
        <v>256.11672895140987</v>
      </c>
      <c r="QQ99" s="420">
        <v>275.43813729760274</v>
      </c>
      <c r="QR99" s="420">
        <v>296.27530894911939</v>
      </c>
      <c r="QS99" s="420">
        <v>318.74970299313105</v>
      </c>
      <c r="QT99" s="420">
        <v>342.9926395773474</v>
      </c>
      <c r="QU99" s="420">
        <v>369.14610727950162</v>
      </c>
      <c r="QV99" s="424"/>
      <c r="QW99" s="420">
        <v>14.67609691494293</v>
      </c>
      <c r="QX99" s="420">
        <v>14.67609691494293</v>
      </c>
      <c r="QY99" s="420">
        <v>14.67609691494293</v>
      </c>
      <c r="QZ99" s="420">
        <v>14.67609691494293</v>
      </c>
      <c r="RA99" s="420">
        <v>14.67609691494293</v>
      </c>
      <c r="RB99" s="420">
        <v>14.67609691494293</v>
      </c>
      <c r="RC99" s="420">
        <v>14.67609691494293</v>
      </c>
      <c r="RD99" s="420">
        <v>14.67609691494293</v>
      </c>
      <c r="RE99" s="420">
        <v>14.67609691494293</v>
      </c>
      <c r="RF99" s="420">
        <v>14.67609691494293</v>
      </c>
      <c r="RG99" s="420">
        <v>14.67609691494293</v>
      </c>
      <c r="RH99" s="420">
        <v>14.67609691494293</v>
      </c>
      <c r="RI99" s="420">
        <v>14.67609691494293</v>
      </c>
      <c r="RJ99" s="420">
        <v>14.67609691494293</v>
      </c>
      <c r="RK99" s="420">
        <v>14.67609691494293</v>
      </c>
      <c r="RL99" s="420">
        <v>14.67609691494293</v>
      </c>
      <c r="RM99" s="420">
        <v>14.67609691494293</v>
      </c>
      <c r="RN99" s="420">
        <v>17.566368171102237</v>
      </c>
      <c r="RO99" s="420">
        <v>23.285261874056175</v>
      </c>
      <c r="RP99" s="420">
        <v>31.135550763136582</v>
      </c>
      <c r="RQ99" s="420">
        <v>41.960135395950182</v>
      </c>
      <c r="RR99" s="420">
        <v>56.946906999329599</v>
      </c>
      <c r="RS99" s="420">
        <v>77.772918064761825</v>
      </c>
      <c r="RT99" s="420">
        <v>106.80958863779382</v>
      </c>
      <c r="RU99" s="420">
        <v>147.41500090601141</v>
      </c>
      <c r="RV99" s="420">
        <v>204.35051290281348</v>
      </c>
      <c r="RW99" s="420">
        <v>284.3749122807335</v>
      </c>
      <c r="RX99" s="420">
        <v>397.09220886651417</v>
      </c>
      <c r="RY99" s="420">
        <v>556.16190234036037</v>
      </c>
      <c r="RZ99" s="420">
        <v>781.02741524865144</v>
      </c>
      <c r="SA99" s="420"/>
      <c r="SB99" s="420">
        <v>33.528715079924737</v>
      </c>
      <c r="SC99" s="420">
        <v>36.819324063669377</v>
      </c>
      <c r="SD99" s="420">
        <v>40.354855580042631</v>
      </c>
      <c r="SE99" s="420">
        <v>44.154301480117411</v>
      </c>
      <c r="SF99" s="420">
        <v>48.238163166032237</v>
      </c>
      <c r="SG99" s="420">
        <v>52.628573469025369</v>
      </c>
      <c r="SH99" s="420">
        <v>57.349428468535606</v>
      </c>
      <c r="SI99" s="420">
        <v>62.426530068705162</v>
      </c>
      <c r="SJ99" s="420">
        <v>67.887740215954125</v>
      </c>
      <c r="SK99" s="420">
        <v>73.763147714200429</v>
      </c>
      <c r="SL99" s="420">
        <v>80.085248673243811</v>
      </c>
      <c r="SM99" s="420">
        <v>86.889141711295835</v>
      </c>
      <c r="SN99" s="420">
        <v>94.212739125192158</v>
      </c>
      <c r="SO99" s="420">
        <v>102.09699534202362</v>
      </c>
      <c r="SP99" s="420">
        <v>110.58615407442581</v>
      </c>
      <c r="SQ99" s="420">
        <v>119.7280157192608</v>
      </c>
      <c r="SR99" s="420">
        <v>129.57422666662788</v>
      </c>
      <c r="SS99" s="420">
        <v>137.29032106774844</v>
      </c>
      <c r="ST99" s="420">
        <v>142.99825084957806</v>
      </c>
      <c r="SU99" s="420">
        <v>147.46041057778316</v>
      </c>
      <c r="SV99" s="420">
        <v>149.90432773890879</v>
      </c>
      <c r="SW99" s="420">
        <v>149.21822899539001</v>
      </c>
      <c r="SX99" s="420">
        <v>143.8073339350758</v>
      </c>
      <c r="SY99" s="420">
        <v>131.3891512726064</v>
      </c>
      <c r="SZ99" s="420">
        <v>108.70172804539845</v>
      </c>
      <c r="TA99" s="420">
        <v>71.087624394789259</v>
      </c>
      <c r="TB99" s="420">
        <v>11.900396668385895</v>
      </c>
      <c r="TC99" s="420">
        <v>-78.342505873383118</v>
      </c>
      <c r="TD99" s="420">
        <v>-213.16926276301297</v>
      </c>
      <c r="TE99" s="420">
        <v>-411.88130796914982</v>
      </c>
      <c r="TF99" s="420"/>
      <c r="TG99" s="420">
        <v>4.020655901193722</v>
      </c>
      <c r="TH99" s="420">
        <v>4.2951182604789873</v>
      </c>
      <c r="TI99" s="420">
        <v>4.5900090621831025</v>
      </c>
      <c r="TJ99" s="420">
        <v>4.9069123742638183</v>
      </c>
      <c r="TK99" s="420">
        <v>5.2475381729679125</v>
      </c>
      <c r="TL99" s="420">
        <v>5.6137325084062581</v>
      </c>
      <c r="TM99" s="420">
        <v>6.0074884992911812</v>
      </c>
      <c r="TN99" s="420">
        <v>6.4309582249247033</v>
      </c>
      <c r="TO99" s="420">
        <v>6.8864655881425767</v>
      </c>
      <c r="TP99" s="420">
        <v>7.376520228999949</v>
      </c>
      <c r="TQ99" s="420">
        <v>7.9038325755687122</v>
      </c>
      <c r="TR99" s="420">
        <v>8.4713301253454354</v>
      </c>
      <c r="TS99" s="420">
        <v>9.0821750584878984</v>
      </c>
      <c r="TT99" s="420">
        <v>9.739783292456357</v>
      </c>
      <c r="TU99" s="420">
        <v>10.447845096685302</v>
      </c>
      <c r="TV99" s="420">
        <v>11.210347395711283</v>
      </c>
      <c r="TW99" s="420">
        <v>12.031597899792594</v>
      </c>
      <c r="TX99" s="420">
        <v>12.916251213546854</v>
      </c>
      <c r="TY99" s="420">
        <v>13.869337085573186</v>
      </c>
      <c r="TZ99" s="420">
        <v>14.89629097549822</v>
      </c>
      <c r="UA99" s="420">
        <v>16.002987129473063</v>
      </c>
      <c r="UB99" s="420">
        <v>17.19577437094517</v>
      </c>
      <c r="UC99" s="420">
        <v>18.481514830635426</v>
      </c>
      <c r="UD99" s="420">
        <v>19.867625858174215</v>
      </c>
      <c r="UE99" s="420">
        <v>21.362125377909518</v>
      </c>
      <c r="UF99" s="420">
        <v>22.973680973121979</v>
      </c>
      <c r="UG99" s="420">
        <v>24.711663006404827</v>
      </c>
      <c r="UH99" s="420">
        <v>26.586202109439345</v>
      </c>
      <c r="UI99" s="420">
        <v>28.608251402982368</v>
      </c>
      <c r="UJ99" s="420">
        <v>30.789653837754692</v>
      </c>
      <c r="UK99" s="420"/>
      <c r="UL99" s="420">
        <v>2.067702288914858</v>
      </c>
      <c r="UM99" s="420">
        <v>2.067702288914858</v>
      </c>
      <c r="UN99" s="420">
        <v>2.067702288914858</v>
      </c>
      <c r="UO99" s="420">
        <v>2.067702288914858</v>
      </c>
      <c r="UP99" s="420">
        <v>2.067702288914858</v>
      </c>
      <c r="UQ99" s="420">
        <v>2.067702288914858</v>
      </c>
      <c r="UR99" s="420">
        <v>2.067702288914858</v>
      </c>
      <c r="US99" s="420">
        <v>2.067702288914858</v>
      </c>
      <c r="UT99" s="420">
        <v>2.067702288914858</v>
      </c>
      <c r="UU99" s="420">
        <v>2.067702288914858</v>
      </c>
      <c r="UV99" s="420">
        <v>2.067702288914858</v>
      </c>
      <c r="UW99" s="420">
        <v>2.067702288914858</v>
      </c>
      <c r="UX99" s="420">
        <v>2.067702288914858</v>
      </c>
      <c r="UY99" s="420">
        <v>2.067702288914858</v>
      </c>
      <c r="UZ99" s="420">
        <v>2.067702288914858</v>
      </c>
      <c r="VA99" s="420">
        <v>2.067702288914858</v>
      </c>
      <c r="VB99" s="420">
        <v>2.067702288914858</v>
      </c>
      <c r="VC99" s="420">
        <v>2.4749100449402728</v>
      </c>
      <c r="VD99" s="420">
        <v>3.2806399108706796</v>
      </c>
      <c r="VE99" s="420">
        <v>4.386660155808368</v>
      </c>
      <c r="VF99" s="420">
        <v>5.9117262923662643</v>
      </c>
      <c r="VG99" s="420">
        <v>8.0231992628261573</v>
      </c>
      <c r="VH99" s="420">
        <v>10.957357506569796</v>
      </c>
      <c r="VI99" s="420">
        <v>15.04830829234678</v>
      </c>
      <c r="VJ99" s="420">
        <v>20.769168843753917</v>
      </c>
      <c r="VK99" s="420">
        <v>28.790762674771809</v>
      </c>
      <c r="VL99" s="420">
        <v>40.065329388370365</v>
      </c>
      <c r="VM99" s="420">
        <v>55.945969418309815</v>
      </c>
      <c r="VN99" s="420">
        <v>78.357157569974831</v>
      </c>
      <c r="VO99" s="420">
        <v>110.03826041586015</v>
      </c>
      <c r="VP99" s="420"/>
      <c r="VQ99" s="420">
        <v>1.952953612278864</v>
      </c>
      <c r="VR99" s="420">
        <v>2.2274159715641293</v>
      </c>
      <c r="VS99" s="420">
        <v>2.5223067732682445</v>
      </c>
      <c r="VT99" s="420">
        <v>2.8392100853489604</v>
      </c>
      <c r="VU99" s="420">
        <v>3.1798358840530545</v>
      </c>
      <c r="VV99" s="420">
        <v>3.5460302194914002</v>
      </c>
      <c r="VW99" s="420">
        <v>3.9397862103763233</v>
      </c>
      <c r="VX99" s="420">
        <v>4.3632559360098453</v>
      </c>
      <c r="VY99" s="420">
        <v>4.8187632992277187</v>
      </c>
      <c r="VZ99" s="420">
        <v>5.308817940085091</v>
      </c>
      <c r="WA99" s="420">
        <v>5.8361302866538542</v>
      </c>
      <c r="WB99" s="420">
        <v>6.4036278364305774</v>
      </c>
      <c r="WC99" s="420">
        <v>7.0144727695730404</v>
      </c>
      <c r="WD99" s="420">
        <v>7.672081003541499</v>
      </c>
      <c r="WE99" s="420">
        <v>8.3801428077704436</v>
      </c>
      <c r="WF99" s="420">
        <v>9.1426451067964258</v>
      </c>
      <c r="WG99" s="420">
        <v>9.963895610877735</v>
      </c>
      <c r="WH99" s="420">
        <v>10.441341168606581</v>
      </c>
      <c r="WI99" s="420">
        <v>10.588697174702506</v>
      </c>
      <c r="WJ99" s="420">
        <v>10.509630819689852</v>
      </c>
      <c r="WK99" s="420">
        <v>10.091260837106798</v>
      </c>
      <c r="WL99" s="420">
        <v>9.1725751081190126</v>
      </c>
      <c r="WM99" s="420">
        <v>7.5241573240656301</v>
      </c>
      <c r="WN99" s="420">
        <v>4.8193175658274345</v>
      </c>
      <c r="WO99" s="420">
        <v>0.59295653415560068</v>
      </c>
      <c r="WP99" s="420">
        <v>-5.8170817016498297</v>
      </c>
      <c r="WQ99" s="420">
        <v>-15.353666381965539</v>
      </c>
      <c r="WR99" s="420">
        <v>-29.35976730887047</v>
      </c>
      <c r="WS99" s="420">
        <v>-49.748906166992462</v>
      </c>
      <c r="WT99" s="420">
        <v>-79.248606578105466</v>
      </c>
      <c r="WU99" s="420"/>
      <c r="WV99" s="420">
        <v>1478.5484265015018</v>
      </c>
      <c r="WW99" s="420">
        <v>1579.4786974392939</v>
      </c>
      <c r="WX99" s="420">
        <v>1687.9212853065928</v>
      </c>
      <c r="WY99" s="420">
        <v>1804.4587122699288</v>
      </c>
      <c r="WZ99" s="420">
        <v>1929.7198017728176</v>
      </c>
      <c r="XA99" s="420">
        <v>2064.3834168052276</v>
      </c>
      <c r="XB99" s="420">
        <v>2209.1825030875439</v>
      </c>
      <c r="XC99" s="420">
        <v>2364.9084622079331</v>
      </c>
      <c r="XD99" s="420">
        <v>2532.4158818171773</v>
      </c>
      <c r="XE99" s="420">
        <v>2712.6276522211783</v>
      </c>
      <c r="XF99" s="420">
        <v>2906.5405011328749</v>
      </c>
      <c r="XG99" s="420">
        <v>3115.2309809664494</v>
      </c>
      <c r="XH99" s="420">
        <v>3339.8619458958306</v>
      </c>
      <c r="XI99" s="420">
        <v>3581.6895589725527</v>
      </c>
      <c r="XJ99" s="420">
        <v>3842.0708729262524</v>
      </c>
      <c r="XK99" s="420">
        <v>4122.4720318749614</v>
      </c>
      <c r="XL99" s="420">
        <v>4424.4771450736462</v>
      </c>
      <c r="XM99" s="420">
        <v>4749.7978880554956</v>
      </c>
      <c r="XN99" s="420">
        <v>5100.2838910946948</v>
      </c>
      <c r="XO99" s="420">
        <v>5477.9339798743376</v>
      </c>
      <c r="XP99" s="420">
        <v>5884.908338607449</v>
      </c>
      <c r="XQ99" s="420">
        <v>6323.5416716678665</v>
      </c>
      <c r="XR99" s="420">
        <v>6796.3574460791879</v>
      </c>
      <c r="XS99" s="420">
        <v>7306.0833040207644</v>
      </c>
      <c r="XT99" s="420">
        <v>7855.6677418871832</v>
      </c>
      <c r="XU99" s="420">
        <v>8448.2981604250272</v>
      </c>
      <c r="XV99" s="420">
        <v>9087.4203991212762</v>
      </c>
      <c r="XW99" s="420">
        <v>9776.7598773851241</v>
      </c>
      <c r="XX99" s="420">
        <v>10520.344475208763</v>
      </c>
      <c r="XY99" s="420">
        <v>11322.529296979144</v>
      </c>
      <c r="XZ99" s="420"/>
      <c r="YA99" s="420">
        <v>0.46824613779896862</v>
      </c>
      <c r="YB99" s="420">
        <v>0.46824613779896862</v>
      </c>
      <c r="YC99" s="420">
        <v>0.46824613779896862</v>
      </c>
      <c r="YD99" s="420">
        <v>0.46824613779896862</v>
      </c>
      <c r="YE99" s="420">
        <v>0.46824613779896862</v>
      </c>
      <c r="YF99" s="420">
        <v>0.46824613779896862</v>
      </c>
      <c r="YG99" s="420">
        <v>0.46824613779896862</v>
      </c>
      <c r="YH99" s="420">
        <v>0.46824613779896862</v>
      </c>
      <c r="YI99" s="420">
        <v>0.46824613779896862</v>
      </c>
      <c r="YJ99" s="420">
        <v>0.46824613779896862</v>
      </c>
      <c r="YK99" s="420">
        <v>0.46824613779896862</v>
      </c>
      <c r="YL99" s="420">
        <v>0.46824613779896862</v>
      </c>
      <c r="YM99" s="420">
        <v>0.46824613779896862</v>
      </c>
      <c r="YN99" s="420">
        <v>0.46824613779896862</v>
      </c>
      <c r="YO99" s="420">
        <v>0.46824613779896862</v>
      </c>
      <c r="YP99" s="420">
        <v>0.46824613779896862</v>
      </c>
      <c r="YQ99" s="420">
        <v>0.46824613779896862</v>
      </c>
      <c r="YR99" s="420">
        <v>0.56046127924505751</v>
      </c>
      <c r="YS99" s="420">
        <v>0.74292463475509696</v>
      </c>
      <c r="YT99" s="420">
        <v>0.99339091841498162</v>
      </c>
      <c r="YU99" s="420">
        <v>1.3387531749446664</v>
      </c>
      <c r="YV99" s="420">
        <v>1.816911500147097</v>
      </c>
      <c r="YW99" s="420">
        <v>2.4813728554832166</v>
      </c>
      <c r="YX99" s="420">
        <v>3.4077982483626874</v>
      </c>
      <c r="YY99" s="420">
        <v>4.7033284958475443</v>
      </c>
      <c r="YZ99" s="420">
        <v>6.5198764343505156</v>
      </c>
      <c r="ZA99" s="420">
        <v>9.0730836089529703</v>
      </c>
      <c r="ZB99" s="420">
        <v>12.669369399059306</v>
      </c>
      <c r="ZC99" s="420">
        <v>17.744545042942956</v>
      </c>
      <c r="ZD99" s="420">
        <v>24.918959913172156</v>
      </c>
      <c r="ZE99" s="420"/>
      <c r="ZF99" s="420">
        <v>1478.0801803637028</v>
      </c>
      <c r="ZG99" s="420">
        <v>1579.0104513014949</v>
      </c>
      <c r="ZH99" s="420">
        <v>1687.4530391687938</v>
      </c>
      <c r="ZI99" s="420">
        <v>1803.9904661321298</v>
      </c>
      <c r="ZJ99" s="420">
        <v>1929.2515556350186</v>
      </c>
      <c r="ZK99" s="420">
        <v>2063.9151706674288</v>
      </c>
      <c r="ZL99" s="420">
        <v>2208.714256949745</v>
      </c>
      <c r="ZM99" s="420">
        <v>2364.4402160701343</v>
      </c>
      <c r="ZN99" s="420">
        <v>2531.9476356793784</v>
      </c>
      <c r="ZO99" s="420">
        <v>2712.1594060833795</v>
      </c>
      <c r="ZP99" s="420">
        <v>2906.072254995076</v>
      </c>
      <c r="ZQ99" s="420">
        <v>3114.7627348286505</v>
      </c>
      <c r="ZR99" s="420">
        <v>3339.3936997580317</v>
      </c>
      <c r="ZS99" s="420">
        <v>3581.2213128347539</v>
      </c>
      <c r="ZT99" s="420">
        <v>3841.6026267884536</v>
      </c>
      <c r="ZU99" s="420">
        <v>4122.0037857371626</v>
      </c>
      <c r="ZV99" s="420">
        <v>4424.0088989358474</v>
      </c>
      <c r="ZW99" s="420">
        <v>4749.2374267762507</v>
      </c>
      <c r="ZX99" s="420">
        <v>5099.5409664599401</v>
      </c>
      <c r="ZY99" s="420">
        <v>5476.940588955923</v>
      </c>
      <c r="ZZ99" s="420">
        <v>5883.569585432504</v>
      </c>
      <c r="AAA99" s="420">
        <v>6321.7247601677191</v>
      </c>
      <c r="AAB99" s="420">
        <v>6793.8760732237042</v>
      </c>
      <c r="AAC99" s="420">
        <v>7302.6755057724022</v>
      </c>
      <c r="AAD99" s="420">
        <v>7850.9644133913353</v>
      </c>
      <c r="AAE99" s="420">
        <v>8441.7782839906758</v>
      </c>
      <c r="AAF99" s="420">
        <v>9078.3473155123229</v>
      </c>
      <c r="AAG99" s="420">
        <v>9764.090507986064</v>
      </c>
      <c r="AAH99" s="420">
        <v>10502.599930165821</v>
      </c>
      <c r="AAI99" s="420">
        <v>11297.610337065973</v>
      </c>
      <c r="AAJ99" s="420"/>
      <c r="AAK99" s="420">
        <v>2678.9773153676215</v>
      </c>
      <c r="AAL99" s="420">
        <v>2864.0219549733602</v>
      </c>
      <c r="AAM99" s="420">
        <v>3062.8396080259899</v>
      </c>
      <c r="AAN99" s="420">
        <v>3276.4982653608331</v>
      </c>
      <c r="AAO99" s="420">
        <v>3506.1508061527866</v>
      </c>
      <c r="AAP99" s="420">
        <v>3753.0418516255249</v>
      </c>
      <c r="AAQ99" s="420">
        <v>4018.5151777881583</v>
      </c>
      <c r="AAR99" s="420">
        <v>4304.0217331054537</v>
      </c>
      <c r="AAS99" s="420">
        <v>4611.1283107939671</v>
      </c>
      <c r="AAT99" s="420">
        <v>4941.5269295361468</v>
      </c>
      <c r="AAU99" s="420">
        <v>5297.0449808440917</v>
      </c>
      <c r="AAV99" s="420">
        <v>5679.656206110235</v>
      </c>
      <c r="AAW99" s="420">
        <v>6091.4925715874087</v>
      </c>
      <c r="AAX99" s="420">
        <v>6534.8571151749184</v>
      </c>
      <c r="AAY99" s="420">
        <v>7012.2378449891467</v>
      </c>
      <c r="AAZ99" s="420">
        <v>7526.3227763045033</v>
      </c>
      <c r="ABA99" s="420">
        <v>8080.0162006031942</v>
      </c>
      <c r="ABB99" s="420">
        <v>8670.1976387206232</v>
      </c>
      <c r="ABC99" s="420">
        <v>9300.3916814864933</v>
      </c>
      <c r="ABD99" s="420">
        <v>9975.7727471542676</v>
      </c>
      <c r="ABE99" s="420">
        <v>10698.476064553797</v>
      </c>
      <c r="ABF99" s="420">
        <v>11470.209776694541</v>
      </c>
      <c r="ABG99" s="420">
        <v>12291.968863008307</v>
      </c>
      <c r="ABH99" s="420">
        <v>13163.619038813769</v>
      </c>
      <c r="ABI99" s="420">
        <v>14083.294394175802</v>
      </c>
      <c r="ABJ99" s="420">
        <v>15046.528343458162</v>
      </c>
      <c r="ABK99" s="420">
        <v>16045.002847375597</v>
      </c>
      <c r="ABL99" s="420">
        <v>17064.75134658342</v>
      </c>
      <c r="ABM99" s="420">
        <v>18083.579973739728</v>
      </c>
      <c r="ABN99" s="420">
        <v>19067.370172844971</v>
      </c>
      <c r="ABQ99" s="344"/>
      <c r="ABR99" s="344"/>
      <c r="ABS99" s="344"/>
      <c r="ABT99" s="344"/>
      <c r="ABU99" s="344"/>
      <c r="ABV99" s="344"/>
      <c r="ABW99" s="344"/>
      <c r="ABX99" s="344"/>
      <c r="ABY99" s="344"/>
      <c r="ABZ99" s="344"/>
      <c r="ACA99" s="344"/>
    </row>
    <row r="100" spans="4:755" hidden="1" outlineLevel="1" x14ac:dyDescent="0.25">
      <c r="D100" s="431" t="b">
        <v>0</v>
      </c>
      <c r="E100" s="416"/>
      <c r="F100" s="417">
        <v>530</v>
      </c>
      <c r="G100" s="417">
        <v>22013378</v>
      </c>
      <c r="H100" s="417" t="s">
        <v>1756</v>
      </c>
      <c r="I100" s="417" t="s">
        <v>253</v>
      </c>
      <c r="J100" s="417">
        <v>11</v>
      </c>
      <c r="K100" s="417" t="s">
        <v>335</v>
      </c>
      <c r="L100" s="417" t="s">
        <v>311</v>
      </c>
      <c r="M100" s="417" t="s">
        <v>291</v>
      </c>
      <c r="N100" s="417" t="s">
        <v>292</v>
      </c>
      <c r="O100" s="417" t="s">
        <v>312</v>
      </c>
      <c r="P100" s="417" t="s">
        <v>313</v>
      </c>
      <c r="Q100" s="417" t="s">
        <v>314</v>
      </c>
      <c r="R100" s="417" t="s">
        <v>296</v>
      </c>
      <c r="S100" s="418"/>
      <c r="T100" s="417">
        <v>0</v>
      </c>
      <c r="U100" s="417">
        <v>1</v>
      </c>
      <c r="V100" s="418"/>
      <c r="W100" s="419">
        <v>1.4709459425965061</v>
      </c>
      <c r="X100" s="417">
        <v>5.1679359468684138E-3</v>
      </c>
      <c r="Y100" s="417">
        <v>0</v>
      </c>
      <c r="Z100" s="417">
        <v>5.1679359468684138E-3</v>
      </c>
      <c r="AA100" s="420">
        <v>27.131663721059173</v>
      </c>
      <c r="AB100" s="420">
        <v>0</v>
      </c>
      <c r="AC100" s="420">
        <v>27.131663721059173</v>
      </c>
      <c r="AD100" s="420">
        <v>14.669785778608313</v>
      </c>
      <c r="AE100" s="420">
        <v>2.0676911723420526</v>
      </c>
      <c r="AF100" s="420">
        <v>0</v>
      </c>
      <c r="AG100" s="418"/>
      <c r="AH100" s="419">
        <v>4.8785757784882637</v>
      </c>
      <c r="AI100" s="417">
        <v>8.1995058065237221E-3</v>
      </c>
      <c r="AJ100" s="417">
        <v>0</v>
      </c>
      <c r="AK100" s="417">
        <v>8.1995058065237221E-3</v>
      </c>
      <c r="AL100" s="420">
        <v>43.047405484249538</v>
      </c>
      <c r="AM100" s="420">
        <v>0</v>
      </c>
      <c r="AN100" s="420">
        <v>43.047405484249538</v>
      </c>
      <c r="AO100" s="420">
        <v>23.275248553544174</v>
      </c>
      <c r="AP100" s="420">
        <v>3.2806222731901413</v>
      </c>
      <c r="AQ100" s="420">
        <v>0</v>
      </c>
      <c r="AR100" s="418"/>
      <c r="AS100" s="417">
        <v>5.1679359468684138E-3</v>
      </c>
      <c r="AT100" s="421">
        <v>0</v>
      </c>
      <c r="AU100" s="417">
        <v>5.1679359468684138E-3</v>
      </c>
      <c r="AV100" s="420">
        <v>27.131663721059173</v>
      </c>
      <c r="AW100" s="420">
        <v>0</v>
      </c>
      <c r="AX100" s="420">
        <v>27.131663721059173</v>
      </c>
      <c r="AY100" s="420">
        <v>14.669785778608313</v>
      </c>
      <c r="AZ100" s="420">
        <v>2.0676911723420526</v>
      </c>
      <c r="BA100" s="420">
        <v>0</v>
      </c>
      <c r="BB100" s="418"/>
      <c r="BC100" s="420">
        <v>43.869140672009536</v>
      </c>
      <c r="BD100" s="420">
        <v>69.603276310983858</v>
      </c>
      <c r="BE100" s="420">
        <v>43.869140672009536</v>
      </c>
      <c r="BF100" s="420">
        <v>25.734135638974323</v>
      </c>
      <c r="BG100" s="420"/>
      <c r="BH100" s="422">
        <v>0.11989476363991852</v>
      </c>
      <c r="BI100" s="420"/>
      <c r="BJ100" s="423">
        <v>1.6583123951777001</v>
      </c>
      <c r="BK100" s="423">
        <v>1.86954525000811</v>
      </c>
      <c r="BL100" s="423">
        <v>2.10768456654595</v>
      </c>
      <c r="BM100" s="423">
        <v>2.3761576415637542</v>
      </c>
      <c r="BN100" s="423">
        <v>2.6788283347420569</v>
      </c>
      <c r="BO100" s="423">
        <v>3.0200526772686183</v>
      </c>
      <c r="BP100" s="423">
        <v>3.4047415637611507</v>
      </c>
      <c r="BQ100" s="423">
        <v>3.8384314297745781</v>
      </c>
      <c r="BR100" s="423">
        <v>4.3273639320822479</v>
      </c>
      <c r="BS100" s="423">
        <v>4.8785757784882637</v>
      </c>
      <c r="BT100" s="423">
        <v>5.4999999999999991</v>
      </c>
      <c r="BU100" s="423">
        <v>6.2005801228680815</v>
      </c>
      <c r="BV100" s="423">
        <v>6.9903988836557733</v>
      </c>
      <c r="BW100" s="423">
        <v>7.8808233398027667</v>
      </c>
      <c r="BX100" s="423">
        <v>8.8846684641119786</v>
      </c>
      <c r="BY100" s="423">
        <v>10.016381577608295</v>
      </c>
      <c r="BZ100" s="423">
        <v>11.29225027512364</v>
      </c>
      <c r="CA100" s="423">
        <v>12.730636836069689</v>
      </c>
      <c r="CB100" s="423">
        <v>14.352242494033801</v>
      </c>
      <c r="CC100" s="423">
        <v>16.180405368561569</v>
      </c>
      <c r="CD100" s="423">
        <v>18.2414363469547</v>
      </c>
      <c r="CE100" s="423">
        <v>20.564997750089205</v>
      </c>
      <c r="CF100" s="423">
        <v>23.184530232005454</v>
      </c>
      <c r="CG100" s="423">
        <v>26.137734057201293</v>
      </c>
      <c r="CH100" s="423">
        <v>28</v>
      </c>
      <c r="CI100" s="423">
        <v>28</v>
      </c>
      <c r="CJ100" s="423">
        <v>28</v>
      </c>
      <c r="CK100" s="423">
        <v>28</v>
      </c>
      <c r="CL100" s="423">
        <v>28</v>
      </c>
      <c r="CM100" s="423">
        <v>28</v>
      </c>
      <c r="CN100" s="420"/>
      <c r="CO100" s="417">
        <v>5.1679359468684138E-3</v>
      </c>
      <c r="CP100" s="417">
        <v>5.1679359468684138E-3</v>
      </c>
      <c r="CQ100" s="417">
        <v>5.1679359468684138E-3</v>
      </c>
      <c r="CR100" s="417">
        <v>5.1679359468684138E-3</v>
      </c>
      <c r="CS100" s="417">
        <v>5.1679359468684138E-3</v>
      </c>
      <c r="CT100" s="417">
        <v>5.1679359468684138E-3</v>
      </c>
      <c r="CU100" s="417">
        <v>5.1679359468684138E-3</v>
      </c>
      <c r="CV100" s="417">
        <v>5.1679359468684138E-3</v>
      </c>
      <c r="CW100" s="417">
        <v>6.1856954238924408E-3</v>
      </c>
      <c r="CX100" s="417">
        <v>8.1995058065237221E-3</v>
      </c>
      <c r="CY100" s="417">
        <v>1.0963850466981291E-2</v>
      </c>
      <c r="CZ100" s="417">
        <v>1.4775542387390921E-2</v>
      </c>
      <c r="DA100" s="417">
        <v>2.0052877100120468E-2</v>
      </c>
      <c r="DB100" s="417">
        <v>2.7386399891547557E-2</v>
      </c>
      <c r="DC100" s="417">
        <v>3.7611165679170527E-2</v>
      </c>
      <c r="DD100" s="417">
        <v>5.1909665540170527E-2</v>
      </c>
      <c r="DE100" s="417">
        <v>7.195853008548711E-2</v>
      </c>
      <c r="DF100" s="417">
        <v>0.10013775052594555</v>
      </c>
      <c r="DG100" s="417">
        <v>0.1398292142874295</v>
      </c>
      <c r="DH100" s="417">
        <v>0.19584288002738662</v>
      </c>
      <c r="DI100" s="417">
        <v>0.27502541569097583</v>
      </c>
      <c r="DJ100" s="417">
        <v>0.3871297393059403</v>
      </c>
      <c r="DK100" s="417">
        <v>0.54605770977425139</v>
      </c>
      <c r="DL100" s="417">
        <v>0.77163661714987963</v>
      </c>
      <c r="DM100" s="417">
        <v>0.94176007037367371</v>
      </c>
      <c r="DN100" s="417">
        <v>0.94176007037367371</v>
      </c>
      <c r="DO100" s="417">
        <v>0.94176007037367371</v>
      </c>
      <c r="DP100" s="417">
        <v>0.94176007037367371</v>
      </c>
      <c r="DQ100" s="417">
        <v>0.94176007037367371</v>
      </c>
      <c r="DR100" s="417">
        <v>0.94176007037367371</v>
      </c>
      <c r="DS100" s="424"/>
      <c r="DT100" s="425">
        <v>0</v>
      </c>
      <c r="DU100" s="425">
        <v>0</v>
      </c>
      <c r="DV100" s="425">
        <v>0</v>
      </c>
      <c r="DW100" s="425">
        <v>0</v>
      </c>
      <c r="DX100" s="425">
        <v>0</v>
      </c>
      <c r="DY100" s="425">
        <v>0</v>
      </c>
      <c r="DZ100" s="425">
        <v>0</v>
      </c>
      <c r="EA100" s="425">
        <v>0</v>
      </c>
      <c r="EB100" s="425">
        <v>0</v>
      </c>
      <c r="EC100" s="425">
        <v>0</v>
      </c>
      <c r="ED100" s="425">
        <v>0</v>
      </c>
      <c r="EE100" s="425">
        <v>0</v>
      </c>
      <c r="EF100" s="425">
        <v>0</v>
      </c>
      <c r="EG100" s="425">
        <v>0</v>
      </c>
      <c r="EH100" s="425">
        <v>0</v>
      </c>
      <c r="EI100" s="425">
        <v>0</v>
      </c>
      <c r="EJ100" s="425">
        <v>0</v>
      </c>
      <c r="EK100" s="425">
        <v>0</v>
      </c>
      <c r="EL100" s="425">
        <v>0</v>
      </c>
      <c r="EM100" s="425">
        <v>0</v>
      </c>
      <c r="EN100" s="425">
        <v>0</v>
      </c>
      <c r="EO100" s="425">
        <v>0</v>
      </c>
      <c r="EP100" s="425">
        <v>0</v>
      </c>
      <c r="EQ100" s="425">
        <v>0</v>
      </c>
      <c r="ER100" s="425">
        <v>0</v>
      </c>
      <c r="ES100" s="425">
        <v>0</v>
      </c>
      <c r="ET100" s="425">
        <v>0</v>
      </c>
      <c r="EU100" s="425">
        <v>0</v>
      </c>
      <c r="EV100" s="425">
        <v>0</v>
      </c>
      <c r="EW100" s="425">
        <v>0</v>
      </c>
      <c r="EX100" s="420"/>
      <c r="EY100" s="420">
        <v>43.869140672009536</v>
      </c>
      <c r="EZ100" s="420">
        <v>43.869140672009536</v>
      </c>
      <c r="FA100" s="420">
        <v>43.869140672009536</v>
      </c>
      <c r="FB100" s="420">
        <v>43.869140672009536</v>
      </c>
      <c r="FC100" s="420">
        <v>43.869140672009536</v>
      </c>
      <c r="FD100" s="420">
        <v>43.869140672009536</v>
      </c>
      <c r="FE100" s="420">
        <v>43.869140672009536</v>
      </c>
      <c r="FF100" s="420">
        <v>43.869140672009536</v>
      </c>
      <c r="FG100" s="420">
        <v>52.508611850999898</v>
      </c>
      <c r="FH100" s="420">
        <v>69.603276310983858</v>
      </c>
      <c r="FI100" s="420">
        <v>93.069013120089721</v>
      </c>
      <c r="FJ100" s="420">
        <v>125.42538339517779</v>
      </c>
      <c r="FK100" s="420">
        <v>170.22317912372193</v>
      </c>
      <c r="FL100" s="420">
        <v>232.47537153981625</v>
      </c>
      <c r="FM100" s="420">
        <v>319.27050470074272</v>
      </c>
      <c r="FN100" s="420">
        <v>440.64640955904827</v>
      </c>
      <c r="FO100" s="420">
        <v>610.83552724451795</v>
      </c>
      <c r="FP100" s="420">
        <v>850.0409272803156</v>
      </c>
      <c r="FQ100" s="420">
        <v>1186.9704916425892</v>
      </c>
      <c r="FR100" s="420">
        <v>1662.4545934511884</v>
      </c>
      <c r="FS100" s="420">
        <v>2334.6126525883819</v>
      </c>
      <c r="FT100" s="420">
        <v>3286.2344205759364</v>
      </c>
      <c r="FU100" s="420">
        <v>4635.3288298083344</v>
      </c>
      <c r="FV100" s="420">
        <v>6550.2041150363266</v>
      </c>
      <c r="FW100" s="420">
        <v>7994.3337981073937</v>
      </c>
      <c r="FX100" s="420">
        <v>7994.3337981073937</v>
      </c>
      <c r="FY100" s="420">
        <v>7994.3337981073937</v>
      </c>
      <c r="FZ100" s="420">
        <v>7994.3337981073937</v>
      </c>
      <c r="GA100" s="420">
        <v>7994.3337981073937</v>
      </c>
      <c r="GB100" s="420">
        <v>7994.3337981073937</v>
      </c>
      <c r="GC100" s="420"/>
      <c r="GD100" s="420">
        <v>43.869140672009536</v>
      </c>
      <c r="GE100" s="420">
        <v>43.869140672009536</v>
      </c>
      <c r="GF100" s="420">
        <v>43.869140672009536</v>
      </c>
      <c r="GG100" s="420">
        <v>43.869140672009536</v>
      </c>
      <c r="GH100" s="420">
        <v>43.869140672009536</v>
      </c>
      <c r="GI100" s="420">
        <v>43.869140672009536</v>
      </c>
      <c r="GJ100" s="420">
        <v>43.869140672009536</v>
      </c>
      <c r="GK100" s="420">
        <v>43.869140672009536</v>
      </c>
      <c r="GL100" s="420">
        <v>43.869140672009536</v>
      </c>
      <c r="GM100" s="420">
        <v>43.869140672009536</v>
      </c>
      <c r="GN100" s="420">
        <v>43.869140672009536</v>
      </c>
      <c r="GO100" s="420">
        <v>43.869140672009536</v>
      </c>
      <c r="GP100" s="420">
        <v>43.869140672009536</v>
      </c>
      <c r="GQ100" s="420">
        <v>43.869140672009536</v>
      </c>
      <c r="GR100" s="420">
        <v>43.869140672009536</v>
      </c>
      <c r="GS100" s="420">
        <v>43.869140672009536</v>
      </c>
      <c r="GT100" s="420">
        <v>43.869140672009536</v>
      </c>
      <c r="GU100" s="420">
        <v>52.508611850999877</v>
      </c>
      <c r="GV100" s="420">
        <v>69.603276310983887</v>
      </c>
      <c r="GW100" s="420">
        <v>93.069013120089792</v>
      </c>
      <c r="GX100" s="420">
        <v>125.42538339517795</v>
      </c>
      <c r="GY100" s="420">
        <v>170.22317912372205</v>
      </c>
      <c r="GZ100" s="420">
        <v>232.47537153981625</v>
      </c>
      <c r="HA100" s="420">
        <v>319.27050470074317</v>
      </c>
      <c r="HB100" s="420">
        <v>440.64640955904844</v>
      </c>
      <c r="HC100" s="420">
        <v>610.83552724451908</v>
      </c>
      <c r="HD100" s="420">
        <v>850.04092728031583</v>
      </c>
      <c r="HE100" s="420">
        <v>1186.9704916425896</v>
      </c>
      <c r="HF100" s="420">
        <v>1662.4545934511893</v>
      </c>
      <c r="HG100" s="420">
        <v>2334.6126525883833</v>
      </c>
      <c r="HH100" s="420"/>
      <c r="HI100" s="420">
        <v>27.131663721059173</v>
      </c>
      <c r="HJ100" s="420">
        <v>27.131663721059173</v>
      </c>
      <c r="HK100" s="420">
        <v>27.131663721059173</v>
      </c>
      <c r="HL100" s="420">
        <v>27.131663721059173</v>
      </c>
      <c r="HM100" s="420">
        <v>27.131663721059173</v>
      </c>
      <c r="HN100" s="420">
        <v>27.131663721059173</v>
      </c>
      <c r="HO100" s="420">
        <v>27.131663721059173</v>
      </c>
      <c r="HP100" s="420">
        <v>27.131663721059173</v>
      </c>
      <c r="HQ100" s="420">
        <v>32.474900975435311</v>
      </c>
      <c r="HR100" s="420">
        <v>43.047405484249538</v>
      </c>
      <c r="HS100" s="420">
        <v>57.56021495165178</v>
      </c>
      <c r="HT100" s="420">
        <v>77.571597533802333</v>
      </c>
      <c r="HU100" s="420">
        <v>105.27760477563245</v>
      </c>
      <c r="HV100" s="420">
        <v>143.77859943062467</v>
      </c>
      <c r="HW100" s="420">
        <v>197.45861981564528</v>
      </c>
      <c r="HX100" s="420">
        <v>272.52574408589527</v>
      </c>
      <c r="HY100" s="420">
        <v>377.78228294880734</v>
      </c>
      <c r="HZ100" s="420">
        <v>525.72319026121409</v>
      </c>
      <c r="IA100" s="420">
        <v>734.10337500900494</v>
      </c>
      <c r="IB100" s="420">
        <v>1028.1751201437798</v>
      </c>
      <c r="IC100" s="420">
        <v>1443.8834323776232</v>
      </c>
      <c r="ID100" s="420">
        <v>2032.4311313561866</v>
      </c>
      <c r="IE100" s="420">
        <v>2866.8029763148197</v>
      </c>
      <c r="IF100" s="420">
        <v>4051.0922400368681</v>
      </c>
      <c r="IG100" s="420">
        <v>4944.2403694617869</v>
      </c>
      <c r="IH100" s="420">
        <v>4944.2403694617869</v>
      </c>
      <c r="II100" s="420">
        <v>4944.2403694617869</v>
      </c>
      <c r="IJ100" s="420">
        <v>4944.2403694617869</v>
      </c>
      <c r="IK100" s="420">
        <v>4944.2403694617869</v>
      </c>
      <c r="IL100" s="420">
        <v>4944.2403694617869</v>
      </c>
      <c r="IM100" s="420"/>
      <c r="IN100" s="420">
        <v>27.131663721059173</v>
      </c>
      <c r="IO100" s="420">
        <v>27.131663721059173</v>
      </c>
      <c r="IP100" s="420">
        <v>27.131663721059173</v>
      </c>
      <c r="IQ100" s="420">
        <v>27.131663721059173</v>
      </c>
      <c r="IR100" s="420">
        <v>27.131663721059173</v>
      </c>
      <c r="IS100" s="420">
        <v>27.131663721059173</v>
      </c>
      <c r="IT100" s="420">
        <v>27.131663721059173</v>
      </c>
      <c r="IU100" s="420">
        <v>27.131663721059173</v>
      </c>
      <c r="IV100" s="420">
        <v>27.131663721059173</v>
      </c>
      <c r="IW100" s="420">
        <v>27.131663721059173</v>
      </c>
      <c r="IX100" s="420">
        <v>27.131663721059173</v>
      </c>
      <c r="IY100" s="420">
        <v>27.131663721059173</v>
      </c>
      <c r="IZ100" s="420">
        <v>27.131663721059173</v>
      </c>
      <c r="JA100" s="420">
        <v>27.131663721059173</v>
      </c>
      <c r="JB100" s="420">
        <v>27.131663721059173</v>
      </c>
      <c r="JC100" s="420">
        <v>27.131663721059173</v>
      </c>
      <c r="JD100" s="420">
        <v>27.131663721059173</v>
      </c>
      <c r="JE100" s="420">
        <v>32.474900975435304</v>
      </c>
      <c r="JF100" s="420">
        <v>43.047405484249559</v>
      </c>
      <c r="JG100" s="420">
        <v>57.560214951651815</v>
      </c>
      <c r="JH100" s="420">
        <v>77.571597533802432</v>
      </c>
      <c r="JI100" s="420">
        <v>105.27760477563253</v>
      </c>
      <c r="JJ100" s="420">
        <v>143.77859943062467</v>
      </c>
      <c r="JK100" s="420">
        <v>197.45861981564556</v>
      </c>
      <c r="JL100" s="420">
        <v>272.52574408589538</v>
      </c>
      <c r="JM100" s="420">
        <v>377.78228294880807</v>
      </c>
      <c r="JN100" s="420">
        <v>525.72319026121431</v>
      </c>
      <c r="JO100" s="420">
        <v>734.10337500900516</v>
      </c>
      <c r="JP100" s="420">
        <v>1028.1751201437803</v>
      </c>
      <c r="JQ100" s="420">
        <v>1443.8834323776239</v>
      </c>
      <c r="JR100" s="420"/>
      <c r="JS100" s="420">
        <v>0</v>
      </c>
      <c r="JT100" s="420">
        <v>0</v>
      </c>
      <c r="JU100" s="420">
        <v>0</v>
      </c>
      <c r="JV100" s="420">
        <v>0</v>
      </c>
      <c r="JW100" s="420">
        <v>0</v>
      </c>
      <c r="JX100" s="420">
        <v>0</v>
      </c>
      <c r="JY100" s="420">
        <v>0</v>
      </c>
      <c r="JZ100" s="420">
        <v>0</v>
      </c>
      <c r="KA100" s="420">
        <v>5.3432372543761382</v>
      </c>
      <c r="KB100" s="420">
        <v>15.915741763190365</v>
      </c>
      <c r="KC100" s="420">
        <v>30.428551230592607</v>
      </c>
      <c r="KD100" s="420">
        <v>50.439933812743163</v>
      </c>
      <c r="KE100" s="420">
        <v>78.145941054573285</v>
      </c>
      <c r="KF100" s="420">
        <v>116.6469357095655</v>
      </c>
      <c r="KG100" s="420">
        <v>170.32695609458611</v>
      </c>
      <c r="KH100" s="420">
        <v>245.3940803648361</v>
      </c>
      <c r="KI100" s="420">
        <v>350.65061922774817</v>
      </c>
      <c r="KJ100" s="420">
        <v>493.24828928577881</v>
      </c>
      <c r="KK100" s="420">
        <v>691.05596952475537</v>
      </c>
      <c r="KL100" s="420">
        <v>970.61490519212805</v>
      </c>
      <c r="KM100" s="420">
        <v>1366.3118348438209</v>
      </c>
      <c r="KN100" s="420">
        <v>1927.1535265805542</v>
      </c>
      <c r="KO100" s="420">
        <v>2723.0243768841951</v>
      </c>
      <c r="KP100" s="420">
        <v>3853.6336202212224</v>
      </c>
      <c r="KQ100" s="420">
        <v>4671.714625375892</v>
      </c>
      <c r="KR100" s="420">
        <v>4566.4580865129792</v>
      </c>
      <c r="KS100" s="420">
        <v>4418.5171792005731</v>
      </c>
      <c r="KT100" s="420">
        <v>4210.1369944527814</v>
      </c>
      <c r="KU100" s="420">
        <v>3916.0652493180069</v>
      </c>
      <c r="KV100" s="420">
        <v>3500.3569370841633</v>
      </c>
      <c r="KW100" s="420"/>
      <c r="KX100" s="420">
        <v>0</v>
      </c>
      <c r="KY100" s="420">
        <v>0</v>
      </c>
      <c r="KZ100" s="420">
        <v>0</v>
      </c>
      <c r="LA100" s="420">
        <v>0</v>
      </c>
      <c r="LB100" s="420">
        <v>0</v>
      </c>
      <c r="LC100" s="420">
        <v>0</v>
      </c>
      <c r="LD100" s="420">
        <v>0</v>
      </c>
      <c r="LE100" s="420">
        <v>0</v>
      </c>
      <c r="LF100" s="420">
        <v>0</v>
      </c>
      <c r="LG100" s="420">
        <v>0</v>
      </c>
      <c r="LH100" s="420">
        <v>0</v>
      </c>
      <c r="LI100" s="420">
        <v>0</v>
      </c>
      <c r="LJ100" s="420">
        <v>0</v>
      </c>
      <c r="LK100" s="420">
        <v>0</v>
      </c>
      <c r="LL100" s="420">
        <v>0</v>
      </c>
      <c r="LM100" s="420">
        <v>0</v>
      </c>
      <c r="LN100" s="420">
        <v>0</v>
      </c>
      <c r="LO100" s="420">
        <v>0</v>
      </c>
      <c r="LP100" s="420">
        <v>0</v>
      </c>
      <c r="LQ100" s="420">
        <v>0</v>
      </c>
      <c r="LR100" s="420">
        <v>0</v>
      </c>
      <c r="LS100" s="420">
        <v>0</v>
      </c>
      <c r="LT100" s="420">
        <v>0</v>
      </c>
      <c r="LU100" s="420">
        <v>0</v>
      </c>
      <c r="LV100" s="420">
        <v>0</v>
      </c>
      <c r="LW100" s="420">
        <v>0</v>
      </c>
      <c r="LX100" s="420">
        <v>0</v>
      </c>
      <c r="LY100" s="420">
        <v>0</v>
      </c>
      <c r="LZ100" s="420">
        <v>0</v>
      </c>
      <c r="MA100" s="420">
        <v>0</v>
      </c>
      <c r="MB100" s="420"/>
      <c r="MC100" s="426">
        <v>0</v>
      </c>
      <c r="MD100" s="426">
        <v>0</v>
      </c>
      <c r="ME100" s="426">
        <v>0</v>
      </c>
      <c r="MF100" s="426">
        <v>0</v>
      </c>
      <c r="MG100" s="426">
        <v>0</v>
      </c>
      <c r="MH100" s="426">
        <v>0</v>
      </c>
      <c r="MI100" s="426">
        <v>0</v>
      </c>
      <c r="MJ100" s="426">
        <v>0</v>
      </c>
      <c r="MK100" s="426">
        <v>0</v>
      </c>
      <c r="ML100" s="426">
        <v>0</v>
      </c>
      <c r="MM100" s="426">
        <v>0</v>
      </c>
      <c r="MN100" s="426">
        <v>0</v>
      </c>
      <c r="MO100" s="426">
        <v>0</v>
      </c>
      <c r="MP100" s="426">
        <v>0</v>
      </c>
      <c r="MQ100" s="426">
        <v>0</v>
      </c>
      <c r="MR100" s="426">
        <v>0</v>
      </c>
      <c r="MS100" s="426">
        <v>0</v>
      </c>
      <c r="MT100" s="426">
        <v>0</v>
      </c>
      <c r="MU100" s="426">
        <v>0</v>
      </c>
      <c r="MV100" s="426">
        <v>0</v>
      </c>
      <c r="MW100" s="426">
        <v>0</v>
      </c>
      <c r="MX100" s="426">
        <v>0</v>
      </c>
      <c r="MY100" s="426">
        <v>0</v>
      </c>
      <c r="MZ100" s="426">
        <v>0</v>
      </c>
      <c r="NA100" s="426">
        <v>0</v>
      </c>
      <c r="NB100" s="426">
        <v>0</v>
      </c>
      <c r="NC100" s="426">
        <v>0</v>
      </c>
      <c r="ND100" s="426">
        <v>0</v>
      </c>
      <c r="NE100" s="426">
        <v>0</v>
      </c>
      <c r="NF100" s="426">
        <v>0</v>
      </c>
      <c r="NG100" s="420"/>
      <c r="NH100" s="420">
        <v>0</v>
      </c>
      <c r="NI100" s="420">
        <v>0</v>
      </c>
      <c r="NJ100" s="420">
        <v>0</v>
      </c>
      <c r="NK100" s="420">
        <v>0</v>
      </c>
      <c r="NL100" s="420">
        <v>0</v>
      </c>
      <c r="NM100" s="420">
        <v>0</v>
      </c>
      <c r="NN100" s="420">
        <v>0</v>
      </c>
      <c r="NO100" s="420">
        <v>0</v>
      </c>
      <c r="NP100" s="420">
        <v>0</v>
      </c>
      <c r="NQ100" s="420">
        <v>0</v>
      </c>
      <c r="NR100" s="420">
        <v>0</v>
      </c>
      <c r="NS100" s="420">
        <v>0</v>
      </c>
      <c r="NT100" s="420">
        <v>0</v>
      </c>
      <c r="NU100" s="420">
        <v>0</v>
      </c>
      <c r="NV100" s="420">
        <v>0</v>
      </c>
      <c r="NW100" s="420">
        <v>0</v>
      </c>
      <c r="NX100" s="420">
        <v>0</v>
      </c>
      <c r="NY100" s="420">
        <v>0</v>
      </c>
      <c r="NZ100" s="420">
        <v>0</v>
      </c>
      <c r="OA100" s="420">
        <v>0</v>
      </c>
      <c r="OB100" s="420">
        <v>0</v>
      </c>
      <c r="OC100" s="420">
        <v>0</v>
      </c>
      <c r="OD100" s="420">
        <v>0</v>
      </c>
      <c r="OE100" s="420">
        <v>0</v>
      </c>
      <c r="OF100" s="420">
        <v>0</v>
      </c>
      <c r="OG100" s="420">
        <v>0</v>
      </c>
      <c r="OH100" s="420">
        <v>0</v>
      </c>
      <c r="OI100" s="420">
        <v>0</v>
      </c>
      <c r="OJ100" s="420">
        <v>0</v>
      </c>
      <c r="OK100" s="420">
        <v>0</v>
      </c>
      <c r="OL100" s="420"/>
      <c r="OM100" s="420">
        <v>0</v>
      </c>
      <c r="ON100" s="420">
        <v>0</v>
      </c>
      <c r="OO100" s="420">
        <v>0</v>
      </c>
      <c r="OP100" s="420">
        <v>0</v>
      </c>
      <c r="OQ100" s="420">
        <v>0</v>
      </c>
      <c r="OR100" s="420">
        <v>0</v>
      </c>
      <c r="OS100" s="420">
        <v>0</v>
      </c>
      <c r="OT100" s="420">
        <v>0</v>
      </c>
      <c r="OU100" s="420">
        <v>5.3432372543761382</v>
      </c>
      <c r="OV100" s="420">
        <v>15.915741763190365</v>
      </c>
      <c r="OW100" s="420">
        <v>30.428551230592607</v>
      </c>
      <c r="OX100" s="420">
        <v>50.439933812743163</v>
      </c>
      <c r="OY100" s="420">
        <v>78.145941054573285</v>
      </c>
      <c r="OZ100" s="420">
        <v>116.6469357095655</v>
      </c>
      <c r="PA100" s="420">
        <v>170.32695609458611</v>
      </c>
      <c r="PB100" s="420">
        <v>245.3940803648361</v>
      </c>
      <c r="PC100" s="420">
        <v>350.65061922774817</v>
      </c>
      <c r="PD100" s="420">
        <v>493.24828928577881</v>
      </c>
      <c r="PE100" s="420">
        <v>691.05596952475537</v>
      </c>
      <c r="PF100" s="420">
        <v>970.61490519212805</v>
      </c>
      <c r="PG100" s="420">
        <v>1366.3118348438209</v>
      </c>
      <c r="PH100" s="420">
        <v>1927.1535265805542</v>
      </c>
      <c r="PI100" s="420">
        <v>2723.0243768841951</v>
      </c>
      <c r="PJ100" s="420">
        <v>3853.6336202212224</v>
      </c>
      <c r="PK100" s="420">
        <v>4671.714625375892</v>
      </c>
      <c r="PL100" s="420">
        <v>4566.4580865129792</v>
      </c>
      <c r="PM100" s="420">
        <v>4418.5171792005731</v>
      </c>
      <c r="PN100" s="420">
        <v>4210.1369944527814</v>
      </c>
      <c r="PO100" s="420">
        <v>3916.0652493180069</v>
      </c>
      <c r="PP100" s="420">
        <v>3500.3569370841633</v>
      </c>
      <c r="PQ100" s="420"/>
      <c r="PR100" s="420">
        <v>14.669785778608313</v>
      </c>
      <c r="PS100" s="420">
        <v>14.669785778608313</v>
      </c>
      <c r="PT100" s="420">
        <v>14.669785778608313</v>
      </c>
      <c r="PU100" s="420">
        <v>14.669785778608313</v>
      </c>
      <c r="PV100" s="420">
        <v>14.669785778608313</v>
      </c>
      <c r="PW100" s="420">
        <v>14.669785778608313</v>
      </c>
      <c r="PX100" s="420">
        <v>14.669785778608313</v>
      </c>
      <c r="PY100" s="420">
        <v>14.669785778608313</v>
      </c>
      <c r="PZ100" s="420">
        <v>17.558814136465212</v>
      </c>
      <c r="QA100" s="420">
        <v>23.275248553544174</v>
      </c>
      <c r="QB100" s="420">
        <v>31.12216159659873</v>
      </c>
      <c r="QC100" s="420">
        <v>41.942091352180341</v>
      </c>
      <c r="QD100" s="420">
        <v>56.922418220331274</v>
      </c>
      <c r="QE100" s="420">
        <v>77.739473512583388</v>
      </c>
      <c r="QF100" s="420">
        <v>106.76365749686128</v>
      </c>
      <c r="QG100" s="420">
        <v>147.35160829053075</v>
      </c>
      <c r="QH100" s="420">
        <v>204.26263640850721</v>
      </c>
      <c r="QI100" s="420">
        <v>284.25262303367066</v>
      </c>
      <c r="QJ100" s="420">
        <v>396.92144799718375</v>
      </c>
      <c r="QK100" s="420">
        <v>555.92273700845112</v>
      </c>
      <c r="QL100" s="420">
        <v>780.69155139279917</v>
      </c>
      <c r="QM100" s="420">
        <v>1098.912680523443</v>
      </c>
      <c r="QN100" s="420">
        <v>1550.0481638128367</v>
      </c>
      <c r="QO100" s="420">
        <v>2190.3800644777912</v>
      </c>
      <c r="QP100" s="420">
        <v>2673.2952244890994</v>
      </c>
      <c r="QQ100" s="420">
        <v>2673.2952244890994</v>
      </c>
      <c r="QR100" s="420">
        <v>2673.2952244890994</v>
      </c>
      <c r="QS100" s="420">
        <v>2673.2952244890994</v>
      </c>
      <c r="QT100" s="420">
        <v>2673.2952244890994</v>
      </c>
      <c r="QU100" s="420">
        <v>2673.2952244890994</v>
      </c>
      <c r="QV100" s="424"/>
      <c r="QW100" s="420">
        <v>14.669785778608313</v>
      </c>
      <c r="QX100" s="420">
        <v>14.669785778608313</v>
      </c>
      <c r="QY100" s="420">
        <v>14.669785778608313</v>
      </c>
      <c r="QZ100" s="420">
        <v>14.669785778608313</v>
      </c>
      <c r="RA100" s="420">
        <v>14.669785778608313</v>
      </c>
      <c r="RB100" s="420">
        <v>14.669785778608313</v>
      </c>
      <c r="RC100" s="420">
        <v>14.669785778608313</v>
      </c>
      <c r="RD100" s="420">
        <v>14.669785778608313</v>
      </c>
      <c r="RE100" s="420">
        <v>14.669785778608313</v>
      </c>
      <c r="RF100" s="420">
        <v>14.669785778608313</v>
      </c>
      <c r="RG100" s="420">
        <v>14.669785778608313</v>
      </c>
      <c r="RH100" s="420">
        <v>14.669785778608313</v>
      </c>
      <c r="RI100" s="420">
        <v>14.669785778608313</v>
      </c>
      <c r="RJ100" s="420">
        <v>14.669785778608313</v>
      </c>
      <c r="RK100" s="420">
        <v>14.669785778608313</v>
      </c>
      <c r="RL100" s="420">
        <v>14.669785778608313</v>
      </c>
      <c r="RM100" s="420">
        <v>14.669785778608313</v>
      </c>
      <c r="RN100" s="420">
        <v>17.558814136465205</v>
      </c>
      <c r="RO100" s="420">
        <v>23.275248553544181</v>
      </c>
      <c r="RP100" s="420">
        <v>31.122161596598751</v>
      </c>
      <c r="RQ100" s="420">
        <v>41.942091352180398</v>
      </c>
      <c r="RR100" s="420">
        <v>56.922418220331309</v>
      </c>
      <c r="RS100" s="420">
        <v>77.739473512583388</v>
      </c>
      <c r="RT100" s="420">
        <v>106.76365749686144</v>
      </c>
      <c r="RU100" s="420">
        <v>147.35160829053081</v>
      </c>
      <c r="RV100" s="420">
        <v>204.2626364085076</v>
      </c>
      <c r="RW100" s="420">
        <v>284.25262303367072</v>
      </c>
      <c r="RX100" s="420">
        <v>396.92144799718392</v>
      </c>
      <c r="RY100" s="420">
        <v>555.92273700845146</v>
      </c>
      <c r="RZ100" s="420">
        <v>780.69155139279962</v>
      </c>
      <c r="SA100" s="420"/>
      <c r="SB100" s="420">
        <v>0</v>
      </c>
      <c r="SC100" s="420">
        <v>0</v>
      </c>
      <c r="SD100" s="420">
        <v>0</v>
      </c>
      <c r="SE100" s="420">
        <v>0</v>
      </c>
      <c r="SF100" s="420">
        <v>0</v>
      </c>
      <c r="SG100" s="420">
        <v>0</v>
      </c>
      <c r="SH100" s="420">
        <v>0</v>
      </c>
      <c r="SI100" s="420">
        <v>0</v>
      </c>
      <c r="SJ100" s="420">
        <v>2.8890283578568994</v>
      </c>
      <c r="SK100" s="420">
        <v>8.6054627749358605</v>
      </c>
      <c r="SL100" s="420">
        <v>16.452375817990415</v>
      </c>
      <c r="SM100" s="420">
        <v>27.272305573572027</v>
      </c>
      <c r="SN100" s="420">
        <v>42.252632441722959</v>
      </c>
      <c r="SO100" s="420">
        <v>63.069687733975073</v>
      </c>
      <c r="SP100" s="420">
        <v>92.09387171825297</v>
      </c>
      <c r="SQ100" s="420">
        <v>132.68182251192243</v>
      </c>
      <c r="SR100" s="420">
        <v>189.59285062989889</v>
      </c>
      <c r="SS100" s="420">
        <v>266.69380889720543</v>
      </c>
      <c r="ST100" s="420">
        <v>373.64619944363955</v>
      </c>
      <c r="SU100" s="420">
        <v>524.80057541185238</v>
      </c>
      <c r="SV100" s="420">
        <v>738.74946004061871</v>
      </c>
      <c r="SW100" s="420">
        <v>1041.9902623031116</v>
      </c>
      <c r="SX100" s="420">
        <v>1472.3086903002534</v>
      </c>
      <c r="SY100" s="420">
        <v>2083.6164069809297</v>
      </c>
      <c r="SZ100" s="420">
        <v>2525.9436161985686</v>
      </c>
      <c r="TA100" s="420">
        <v>2469.0325880805917</v>
      </c>
      <c r="TB100" s="420">
        <v>2389.0426014554287</v>
      </c>
      <c r="TC100" s="420">
        <v>2276.3737764919156</v>
      </c>
      <c r="TD100" s="420">
        <v>2117.372487480648</v>
      </c>
      <c r="TE100" s="420">
        <v>1892.6036730962996</v>
      </c>
      <c r="TF100" s="420"/>
      <c r="TG100" s="420">
        <v>2.0676911723420526</v>
      </c>
      <c r="TH100" s="420">
        <v>2.0676911723420526</v>
      </c>
      <c r="TI100" s="420">
        <v>2.0676911723420526</v>
      </c>
      <c r="TJ100" s="420">
        <v>2.0676911723420526</v>
      </c>
      <c r="TK100" s="420">
        <v>2.0676911723420526</v>
      </c>
      <c r="TL100" s="420">
        <v>2.0676911723420526</v>
      </c>
      <c r="TM100" s="420">
        <v>2.0676911723420526</v>
      </c>
      <c r="TN100" s="420">
        <v>2.0676911723420526</v>
      </c>
      <c r="TO100" s="420">
        <v>2.4748967390993659</v>
      </c>
      <c r="TP100" s="420">
        <v>3.2806222731901413</v>
      </c>
      <c r="TQ100" s="420">
        <v>4.3866365718392144</v>
      </c>
      <c r="TR100" s="420">
        <v>5.9116945091951081</v>
      </c>
      <c r="TS100" s="420">
        <v>8.0231561277581989</v>
      </c>
      <c r="TT100" s="420">
        <v>10.957298596608178</v>
      </c>
      <c r="TU100" s="420">
        <v>15.048227388236128</v>
      </c>
      <c r="TV100" s="420">
        <v>20.76905718262223</v>
      </c>
      <c r="TW100" s="420">
        <v>28.790607887203393</v>
      </c>
      <c r="TX100" s="420">
        <v>40.06511398543082</v>
      </c>
      <c r="TY100" s="420">
        <v>55.945668636400548</v>
      </c>
      <c r="TZ100" s="420">
        <v>78.356736298957387</v>
      </c>
      <c r="UA100" s="420">
        <v>110.03766881795943</v>
      </c>
      <c r="UB100" s="420">
        <v>154.89060869630671</v>
      </c>
      <c r="UC100" s="420">
        <v>218.477689680678</v>
      </c>
      <c r="UD100" s="420">
        <v>308.73181052166689</v>
      </c>
      <c r="UE100" s="420">
        <v>376.79820415650687</v>
      </c>
      <c r="UF100" s="420">
        <v>376.79820415650687</v>
      </c>
      <c r="UG100" s="420">
        <v>376.79820415650687</v>
      </c>
      <c r="UH100" s="420">
        <v>376.79820415650687</v>
      </c>
      <c r="UI100" s="420">
        <v>376.79820415650687</v>
      </c>
      <c r="UJ100" s="420">
        <v>376.79820415650687</v>
      </c>
      <c r="UK100" s="420"/>
      <c r="UL100" s="420">
        <v>2.0676911723420526</v>
      </c>
      <c r="UM100" s="420">
        <v>2.0676911723420526</v>
      </c>
      <c r="UN100" s="420">
        <v>2.0676911723420526</v>
      </c>
      <c r="UO100" s="420">
        <v>2.0676911723420526</v>
      </c>
      <c r="UP100" s="420">
        <v>2.0676911723420526</v>
      </c>
      <c r="UQ100" s="420">
        <v>2.0676911723420526</v>
      </c>
      <c r="UR100" s="420">
        <v>2.0676911723420526</v>
      </c>
      <c r="US100" s="420">
        <v>2.0676911723420526</v>
      </c>
      <c r="UT100" s="420">
        <v>2.0676911723420526</v>
      </c>
      <c r="UU100" s="420">
        <v>2.0676911723420526</v>
      </c>
      <c r="UV100" s="420">
        <v>2.0676911723420526</v>
      </c>
      <c r="UW100" s="420">
        <v>2.0676911723420526</v>
      </c>
      <c r="UX100" s="420">
        <v>2.0676911723420526</v>
      </c>
      <c r="UY100" s="420">
        <v>2.0676911723420526</v>
      </c>
      <c r="UZ100" s="420">
        <v>2.0676911723420526</v>
      </c>
      <c r="VA100" s="420">
        <v>2.0676911723420526</v>
      </c>
      <c r="VB100" s="420">
        <v>2.0676911723420526</v>
      </c>
      <c r="VC100" s="420">
        <v>2.4748967390993646</v>
      </c>
      <c r="VD100" s="420">
        <v>3.2806222731901427</v>
      </c>
      <c r="VE100" s="420">
        <v>4.386636571839218</v>
      </c>
      <c r="VF100" s="420">
        <v>5.9116945091951152</v>
      </c>
      <c r="VG100" s="420">
        <v>8.023156127758206</v>
      </c>
      <c r="VH100" s="420">
        <v>10.957298596608178</v>
      </c>
      <c r="VI100" s="420">
        <v>15.048227388236151</v>
      </c>
      <c r="VJ100" s="420">
        <v>20.769057182622237</v>
      </c>
      <c r="VK100" s="420">
        <v>28.79060788720345</v>
      </c>
      <c r="VL100" s="420">
        <v>40.065113985430827</v>
      </c>
      <c r="VM100" s="420">
        <v>55.945668636400569</v>
      </c>
      <c r="VN100" s="420">
        <v>78.356736298957429</v>
      </c>
      <c r="VO100" s="420">
        <v>110.0376688179595</v>
      </c>
      <c r="VP100" s="420"/>
      <c r="VQ100" s="420">
        <v>0</v>
      </c>
      <c r="VR100" s="420">
        <v>0</v>
      </c>
      <c r="VS100" s="420">
        <v>0</v>
      </c>
      <c r="VT100" s="420">
        <v>0</v>
      </c>
      <c r="VU100" s="420">
        <v>0</v>
      </c>
      <c r="VV100" s="420">
        <v>0</v>
      </c>
      <c r="VW100" s="420">
        <v>0</v>
      </c>
      <c r="VX100" s="420">
        <v>0</v>
      </c>
      <c r="VY100" s="420">
        <v>0.40720556675731334</v>
      </c>
      <c r="VZ100" s="420">
        <v>1.2129311008480888</v>
      </c>
      <c r="WA100" s="420">
        <v>2.3189453994971618</v>
      </c>
      <c r="WB100" s="420">
        <v>3.8440033368530555</v>
      </c>
      <c r="WC100" s="420">
        <v>5.9554649554161463</v>
      </c>
      <c r="WD100" s="420">
        <v>8.8896074242661243</v>
      </c>
      <c r="WE100" s="420">
        <v>12.980536215894077</v>
      </c>
      <c r="WF100" s="420">
        <v>18.701366010280179</v>
      </c>
      <c r="WG100" s="420">
        <v>26.722916714861341</v>
      </c>
      <c r="WH100" s="420">
        <v>37.590217246331456</v>
      </c>
      <c r="WI100" s="420">
        <v>52.665046363210408</v>
      </c>
      <c r="WJ100" s="420">
        <v>73.970099727118168</v>
      </c>
      <c r="WK100" s="420">
        <v>104.12597430876431</v>
      </c>
      <c r="WL100" s="420">
        <v>146.86745256854852</v>
      </c>
      <c r="WM100" s="420">
        <v>207.52039108406981</v>
      </c>
      <c r="WN100" s="420">
        <v>293.68358313343072</v>
      </c>
      <c r="WO100" s="420">
        <v>356.02914697388462</v>
      </c>
      <c r="WP100" s="420">
        <v>348.00759626930341</v>
      </c>
      <c r="WQ100" s="420">
        <v>336.73309017107601</v>
      </c>
      <c r="WR100" s="420">
        <v>320.8525355201063</v>
      </c>
      <c r="WS100" s="420">
        <v>298.44146785754947</v>
      </c>
      <c r="WT100" s="420">
        <v>266.76053533854736</v>
      </c>
      <c r="WU100" s="420"/>
      <c r="WV100" s="420">
        <v>0</v>
      </c>
      <c r="WW100" s="420">
        <v>0</v>
      </c>
      <c r="WX100" s="420">
        <v>0</v>
      </c>
      <c r="WY100" s="420">
        <v>0</v>
      </c>
      <c r="WZ100" s="420">
        <v>0</v>
      </c>
      <c r="XA100" s="420">
        <v>0</v>
      </c>
      <c r="XB100" s="420">
        <v>0</v>
      </c>
      <c r="XC100" s="420">
        <v>0</v>
      </c>
      <c r="XD100" s="420">
        <v>0</v>
      </c>
      <c r="XE100" s="420">
        <v>0</v>
      </c>
      <c r="XF100" s="420">
        <v>0</v>
      </c>
      <c r="XG100" s="420">
        <v>0</v>
      </c>
      <c r="XH100" s="420">
        <v>0</v>
      </c>
      <c r="XI100" s="420">
        <v>0</v>
      </c>
      <c r="XJ100" s="420">
        <v>0</v>
      </c>
      <c r="XK100" s="420">
        <v>0</v>
      </c>
      <c r="XL100" s="420">
        <v>0</v>
      </c>
      <c r="XM100" s="420">
        <v>0</v>
      </c>
      <c r="XN100" s="420">
        <v>0</v>
      </c>
      <c r="XO100" s="420">
        <v>0</v>
      </c>
      <c r="XP100" s="420">
        <v>0</v>
      </c>
      <c r="XQ100" s="420">
        <v>0</v>
      </c>
      <c r="XR100" s="420">
        <v>0</v>
      </c>
      <c r="XS100" s="420">
        <v>0</v>
      </c>
      <c r="XT100" s="420">
        <v>0</v>
      </c>
      <c r="XU100" s="420">
        <v>0</v>
      </c>
      <c r="XV100" s="420">
        <v>0</v>
      </c>
      <c r="XW100" s="420">
        <v>0</v>
      </c>
      <c r="XX100" s="420">
        <v>0</v>
      </c>
      <c r="XY100" s="420">
        <v>0</v>
      </c>
      <c r="XZ100" s="420"/>
      <c r="YA100" s="420">
        <v>0</v>
      </c>
      <c r="YB100" s="420">
        <v>0</v>
      </c>
      <c r="YC100" s="420">
        <v>0</v>
      </c>
      <c r="YD100" s="420">
        <v>0</v>
      </c>
      <c r="YE100" s="420">
        <v>0</v>
      </c>
      <c r="YF100" s="420">
        <v>0</v>
      </c>
      <c r="YG100" s="420">
        <v>0</v>
      </c>
      <c r="YH100" s="420">
        <v>0</v>
      </c>
      <c r="YI100" s="420">
        <v>0</v>
      </c>
      <c r="YJ100" s="420">
        <v>0</v>
      </c>
      <c r="YK100" s="420">
        <v>0</v>
      </c>
      <c r="YL100" s="420">
        <v>0</v>
      </c>
      <c r="YM100" s="420">
        <v>0</v>
      </c>
      <c r="YN100" s="420">
        <v>0</v>
      </c>
      <c r="YO100" s="420">
        <v>0</v>
      </c>
      <c r="YP100" s="420">
        <v>0</v>
      </c>
      <c r="YQ100" s="420">
        <v>0</v>
      </c>
      <c r="YR100" s="420">
        <v>0</v>
      </c>
      <c r="YS100" s="420">
        <v>0</v>
      </c>
      <c r="YT100" s="420">
        <v>0</v>
      </c>
      <c r="YU100" s="420">
        <v>0</v>
      </c>
      <c r="YV100" s="420">
        <v>0</v>
      </c>
      <c r="YW100" s="420">
        <v>0</v>
      </c>
      <c r="YX100" s="420">
        <v>0</v>
      </c>
      <c r="YY100" s="420">
        <v>0</v>
      </c>
      <c r="YZ100" s="420">
        <v>0</v>
      </c>
      <c r="ZA100" s="420">
        <v>0</v>
      </c>
      <c r="ZB100" s="420">
        <v>0</v>
      </c>
      <c r="ZC100" s="420">
        <v>0</v>
      </c>
      <c r="ZD100" s="420">
        <v>0</v>
      </c>
      <c r="ZE100" s="420"/>
      <c r="ZF100" s="420">
        <v>0</v>
      </c>
      <c r="ZG100" s="420">
        <v>0</v>
      </c>
      <c r="ZH100" s="420">
        <v>0</v>
      </c>
      <c r="ZI100" s="420">
        <v>0</v>
      </c>
      <c r="ZJ100" s="420">
        <v>0</v>
      </c>
      <c r="ZK100" s="420">
        <v>0</v>
      </c>
      <c r="ZL100" s="420">
        <v>0</v>
      </c>
      <c r="ZM100" s="420">
        <v>0</v>
      </c>
      <c r="ZN100" s="420">
        <v>0</v>
      </c>
      <c r="ZO100" s="420">
        <v>0</v>
      </c>
      <c r="ZP100" s="420">
        <v>0</v>
      </c>
      <c r="ZQ100" s="420">
        <v>0</v>
      </c>
      <c r="ZR100" s="420">
        <v>0</v>
      </c>
      <c r="ZS100" s="420">
        <v>0</v>
      </c>
      <c r="ZT100" s="420">
        <v>0</v>
      </c>
      <c r="ZU100" s="420">
        <v>0</v>
      </c>
      <c r="ZV100" s="420">
        <v>0</v>
      </c>
      <c r="ZW100" s="420">
        <v>0</v>
      </c>
      <c r="ZX100" s="420">
        <v>0</v>
      </c>
      <c r="ZY100" s="420">
        <v>0</v>
      </c>
      <c r="ZZ100" s="420">
        <v>0</v>
      </c>
      <c r="AAA100" s="420">
        <v>0</v>
      </c>
      <c r="AAB100" s="420">
        <v>0</v>
      </c>
      <c r="AAC100" s="420">
        <v>0</v>
      </c>
      <c r="AAD100" s="420">
        <v>0</v>
      </c>
      <c r="AAE100" s="420">
        <v>0</v>
      </c>
      <c r="AAF100" s="420">
        <v>0</v>
      </c>
      <c r="AAG100" s="420">
        <v>0</v>
      </c>
      <c r="AAH100" s="420">
        <v>0</v>
      </c>
      <c r="AAI100" s="420">
        <v>0</v>
      </c>
      <c r="AAJ100" s="420"/>
      <c r="AAK100" s="420">
        <v>0</v>
      </c>
      <c r="AAL100" s="420">
        <v>0</v>
      </c>
      <c r="AAM100" s="420">
        <v>0</v>
      </c>
      <c r="AAN100" s="420">
        <v>0</v>
      </c>
      <c r="AAO100" s="420">
        <v>0</v>
      </c>
      <c r="AAP100" s="420">
        <v>0</v>
      </c>
      <c r="AAQ100" s="420">
        <v>0</v>
      </c>
      <c r="AAR100" s="420">
        <v>0</v>
      </c>
      <c r="AAS100" s="420">
        <v>8.6394711789903518</v>
      </c>
      <c r="AAT100" s="420">
        <v>25.734135638974315</v>
      </c>
      <c r="AAU100" s="420">
        <v>49.199872448080185</v>
      </c>
      <c r="AAV100" s="420">
        <v>81.556242723168253</v>
      </c>
      <c r="AAW100" s="420">
        <v>126.3540384517124</v>
      </c>
      <c r="AAX100" s="420">
        <v>188.60623086780669</v>
      </c>
      <c r="AAY100" s="420">
        <v>275.40136402873316</v>
      </c>
      <c r="AAZ100" s="420">
        <v>396.7772688870387</v>
      </c>
      <c r="ABA100" s="420">
        <v>566.96638657250833</v>
      </c>
      <c r="ABB100" s="420">
        <v>797.53231542931576</v>
      </c>
      <c r="ABC100" s="420">
        <v>1117.3672153316054</v>
      </c>
      <c r="ABD100" s="420">
        <v>1569.3855803310985</v>
      </c>
      <c r="ABE100" s="420">
        <v>2209.187269193204</v>
      </c>
      <c r="ABF100" s="420">
        <v>3116.0112414522146</v>
      </c>
      <c r="ABG100" s="420">
        <v>4402.8534582685188</v>
      </c>
      <c r="ABH100" s="420">
        <v>6230.9336103355827</v>
      </c>
      <c r="ABI100" s="420">
        <v>7553.6873885483456</v>
      </c>
      <c r="ABJ100" s="420">
        <v>7383.4982708628741</v>
      </c>
      <c r="ABK100" s="420">
        <v>7144.2928708270774</v>
      </c>
      <c r="ABL100" s="420">
        <v>6807.3633064648038</v>
      </c>
      <c r="ABM100" s="420">
        <v>6331.8792046562048</v>
      </c>
      <c r="ABN100" s="420">
        <v>5659.72114551901</v>
      </c>
      <c r="ABQ100" s="344"/>
      <c r="ABR100" s="344"/>
      <c r="ABS100" s="344"/>
      <c r="ABT100" s="344"/>
      <c r="ABU100" s="344"/>
      <c r="ABV100" s="344"/>
      <c r="ABW100" s="344"/>
      <c r="ABX100" s="344"/>
      <c r="ABY100" s="344"/>
      <c r="ABZ100" s="344"/>
      <c r="ACA100" s="344"/>
    </row>
    <row r="101" spans="4:755" hidden="1" outlineLevel="1" x14ac:dyDescent="0.25">
      <c r="D101" s="431" t="b">
        <v>0</v>
      </c>
      <c r="E101" s="416"/>
      <c r="F101" s="417">
        <v>531</v>
      </c>
      <c r="G101" s="417">
        <v>22013379</v>
      </c>
      <c r="H101" s="417" t="s">
        <v>1756</v>
      </c>
      <c r="I101" s="417" t="s">
        <v>253</v>
      </c>
      <c r="J101" s="417">
        <v>11</v>
      </c>
      <c r="K101" s="417" t="s">
        <v>336</v>
      </c>
      <c r="L101" s="417" t="s">
        <v>311</v>
      </c>
      <c r="M101" s="417" t="s">
        <v>291</v>
      </c>
      <c r="N101" s="417" t="s">
        <v>292</v>
      </c>
      <c r="O101" s="417" t="s">
        <v>312</v>
      </c>
      <c r="P101" s="417" t="s">
        <v>313</v>
      </c>
      <c r="Q101" s="417" t="s">
        <v>314</v>
      </c>
      <c r="R101" s="417" t="s">
        <v>296</v>
      </c>
      <c r="S101" s="418"/>
      <c r="T101" s="417">
        <v>0</v>
      </c>
      <c r="U101" s="417">
        <v>1</v>
      </c>
      <c r="V101" s="418"/>
      <c r="W101" s="419">
        <v>1.4709459425965061</v>
      </c>
      <c r="X101" s="417">
        <v>5.1679359468684138E-3</v>
      </c>
      <c r="Y101" s="417">
        <v>0</v>
      </c>
      <c r="Z101" s="417">
        <v>5.1679359468684138E-3</v>
      </c>
      <c r="AA101" s="420">
        <v>27.131663721059173</v>
      </c>
      <c r="AB101" s="420">
        <v>0</v>
      </c>
      <c r="AC101" s="420">
        <v>27.131663721059173</v>
      </c>
      <c r="AD101" s="420">
        <v>14.669785778608313</v>
      </c>
      <c r="AE101" s="420">
        <v>2.0676911723420526</v>
      </c>
      <c r="AF101" s="420">
        <v>0</v>
      </c>
      <c r="AG101" s="418"/>
      <c r="AH101" s="419">
        <v>4.8785757784882637</v>
      </c>
      <c r="AI101" s="417">
        <v>8.1995058065237221E-3</v>
      </c>
      <c r="AJ101" s="417">
        <v>0</v>
      </c>
      <c r="AK101" s="417">
        <v>8.1995058065237221E-3</v>
      </c>
      <c r="AL101" s="420">
        <v>43.047405484249538</v>
      </c>
      <c r="AM101" s="420">
        <v>0</v>
      </c>
      <c r="AN101" s="420">
        <v>43.047405484249538</v>
      </c>
      <c r="AO101" s="420">
        <v>23.275248553544174</v>
      </c>
      <c r="AP101" s="420">
        <v>3.2806222731901413</v>
      </c>
      <c r="AQ101" s="420">
        <v>0</v>
      </c>
      <c r="AR101" s="418"/>
      <c r="AS101" s="417">
        <v>5.1679359468684138E-3</v>
      </c>
      <c r="AT101" s="421">
        <v>0</v>
      </c>
      <c r="AU101" s="417">
        <v>5.1679359468684138E-3</v>
      </c>
      <c r="AV101" s="420">
        <v>27.131663721059173</v>
      </c>
      <c r="AW101" s="420">
        <v>0</v>
      </c>
      <c r="AX101" s="420">
        <v>27.131663721059173</v>
      </c>
      <c r="AY101" s="420">
        <v>14.669785778608313</v>
      </c>
      <c r="AZ101" s="420">
        <v>2.0676911723420526</v>
      </c>
      <c r="BA101" s="420">
        <v>0</v>
      </c>
      <c r="BB101" s="418"/>
      <c r="BC101" s="420">
        <v>43.869140672009536</v>
      </c>
      <c r="BD101" s="420">
        <v>69.603276310983858</v>
      </c>
      <c r="BE101" s="420">
        <v>43.869140672009536</v>
      </c>
      <c r="BF101" s="420">
        <v>25.734135638974323</v>
      </c>
      <c r="BG101" s="420"/>
      <c r="BH101" s="422">
        <v>0.11989476363991852</v>
      </c>
      <c r="BI101" s="420"/>
      <c r="BJ101" s="423">
        <v>1.6583123951777001</v>
      </c>
      <c r="BK101" s="423">
        <v>1.86954525000811</v>
      </c>
      <c r="BL101" s="423">
        <v>2.10768456654595</v>
      </c>
      <c r="BM101" s="423">
        <v>2.3761576415637542</v>
      </c>
      <c r="BN101" s="423">
        <v>2.6788283347420569</v>
      </c>
      <c r="BO101" s="423">
        <v>3.0200526772686183</v>
      </c>
      <c r="BP101" s="423">
        <v>3.4047415637611507</v>
      </c>
      <c r="BQ101" s="423">
        <v>3.8384314297745781</v>
      </c>
      <c r="BR101" s="423">
        <v>4.3273639320822479</v>
      </c>
      <c r="BS101" s="423">
        <v>4.8785757784882637</v>
      </c>
      <c r="BT101" s="423">
        <v>5.4999999999999991</v>
      </c>
      <c r="BU101" s="423">
        <v>6.2005801228680815</v>
      </c>
      <c r="BV101" s="423">
        <v>6.9903988836557733</v>
      </c>
      <c r="BW101" s="423">
        <v>7.8808233398027667</v>
      </c>
      <c r="BX101" s="423">
        <v>8.8846684641119786</v>
      </c>
      <c r="BY101" s="423">
        <v>10.016381577608295</v>
      </c>
      <c r="BZ101" s="423">
        <v>11.29225027512364</v>
      </c>
      <c r="CA101" s="423">
        <v>12.730636836069689</v>
      </c>
      <c r="CB101" s="423">
        <v>14.352242494033801</v>
      </c>
      <c r="CC101" s="423">
        <v>16.180405368561569</v>
      </c>
      <c r="CD101" s="423">
        <v>18.2414363469547</v>
      </c>
      <c r="CE101" s="423">
        <v>20.564997750089205</v>
      </c>
      <c r="CF101" s="423">
        <v>23.184530232005454</v>
      </c>
      <c r="CG101" s="423">
        <v>26.137734057201293</v>
      </c>
      <c r="CH101" s="423">
        <v>28</v>
      </c>
      <c r="CI101" s="423">
        <v>28</v>
      </c>
      <c r="CJ101" s="423">
        <v>28</v>
      </c>
      <c r="CK101" s="423">
        <v>28</v>
      </c>
      <c r="CL101" s="423">
        <v>28</v>
      </c>
      <c r="CM101" s="423">
        <v>28</v>
      </c>
      <c r="CN101" s="420"/>
      <c r="CO101" s="417">
        <v>5.1679359468684138E-3</v>
      </c>
      <c r="CP101" s="417">
        <v>5.1679359468684138E-3</v>
      </c>
      <c r="CQ101" s="417">
        <v>5.1679359468684138E-3</v>
      </c>
      <c r="CR101" s="417">
        <v>5.1679359468684138E-3</v>
      </c>
      <c r="CS101" s="417">
        <v>5.1679359468684138E-3</v>
      </c>
      <c r="CT101" s="417">
        <v>5.1679359468684138E-3</v>
      </c>
      <c r="CU101" s="417">
        <v>5.1679359468684138E-3</v>
      </c>
      <c r="CV101" s="417">
        <v>5.1679359468684138E-3</v>
      </c>
      <c r="CW101" s="417">
        <v>6.1856954238924408E-3</v>
      </c>
      <c r="CX101" s="417">
        <v>8.1995058065237221E-3</v>
      </c>
      <c r="CY101" s="417">
        <v>1.0963850466981291E-2</v>
      </c>
      <c r="CZ101" s="417">
        <v>1.4775542387390921E-2</v>
      </c>
      <c r="DA101" s="417">
        <v>2.0052877100120468E-2</v>
      </c>
      <c r="DB101" s="417">
        <v>2.7386399891547557E-2</v>
      </c>
      <c r="DC101" s="417">
        <v>3.7611165679170527E-2</v>
      </c>
      <c r="DD101" s="417">
        <v>5.1909665540170527E-2</v>
      </c>
      <c r="DE101" s="417">
        <v>7.195853008548711E-2</v>
      </c>
      <c r="DF101" s="417">
        <v>0.10013775052594555</v>
      </c>
      <c r="DG101" s="417">
        <v>0.1398292142874295</v>
      </c>
      <c r="DH101" s="417">
        <v>0.19584288002738662</v>
      </c>
      <c r="DI101" s="417">
        <v>0.27502541569097583</v>
      </c>
      <c r="DJ101" s="417">
        <v>0.3871297393059403</v>
      </c>
      <c r="DK101" s="417">
        <v>0.54605770977425139</v>
      </c>
      <c r="DL101" s="417">
        <v>0.77163661714987963</v>
      </c>
      <c r="DM101" s="417">
        <v>0.94176007037367371</v>
      </c>
      <c r="DN101" s="417">
        <v>0.94176007037367371</v>
      </c>
      <c r="DO101" s="417">
        <v>0.94176007037367371</v>
      </c>
      <c r="DP101" s="417">
        <v>0.94176007037367371</v>
      </c>
      <c r="DQ101" s="417">
        <v>0.94176007037367371</v>
      </c>
      <c r="DR101" s="417">
        <v>0.94176007037367371</v>
      </c>
      <c r="DS101" s="424"/>
      <c r="DT101" s="425">
        <v>0</v>
      </c>
      <c r="DU101" s="425">
        <v>0</v>
      </c>
      <c r="DV101" s="425">
        <v>0</v>
      </c>
      <c r="DW101" s="425">
        <v>0</v>
      </c>
      <c r="DX101" s="425">
        <v>0</v>
      </c>
      <c r="DY101" s="425">
        <v>0</v>
      </c>
      <c r="DZ101" s="425">
        <v>0</v>
      </c>
      <c r="EA101" s="425">
        <v>0</v>
      </c>
      <c r="EB101" s="425">
        <v>0</v>
      </c>
      <c r="EC101" s="425">
        <v>0</v>
      </c>
      <c r="ED101" s="425">
        <v>0</v>
      </c>
      <c r="EE101" s="425">
        <v>0</v>
      </c>
      <c r="EF101" s="425">
        <v>0</v>
      </c>
      <c r="EG101" s="425">
        <v>0</v>
      </c>
      <c r="EH101" s="425">
        <v>0</v>
      </c>
      <c r="EI101" s="425">
        <v>0</v>
      </c>
      <c r="EJ101" s="425">
        <v>0</v>
      </c>
      <c r="EK101" s="425">
        <v>0</v>
      </c>
      <c r="EL101" s="425">
        <v>0</v>
      </c>
      <c r="EM101" s="425">
        <v>0</v>
      </c>
      <c r="EN101" s="425">
        <v>0</v>
      </c>
      <c r="EO101" s="425">
        <v>0</v>
      </c>
      <c r="EP101" s="425">
        <v>0</v>
      </c>
      <c r="EQ101" s="425">
        <v>0</v>
      </c>
      <c r="ER101" s="425">
        <v>0</v>
      </c>
      <c r="ES101" s="425">
        <v>0</v>
      </c>
      <c r="ET101" s="425">
        <v>0</v>
      </c>
      <c r="EU101" s="425">
        <v>0</v>
      </c>
      <c r="EV101" s="425">
        <v>0</v>
      </c>
      <c r="EW101" s="425">
        <v>0</v>
      </c>
      <c r="EX101" s="420"/>
      <c r="EY101" s="420">
        <v>43.869140672009536</v>
      </c>
      <c r="EZ101" s="420">
        <v>43.869140672009536</v>
      </c>
      <c r="FA101" s="420">
        <v>43.869140672009536</v>
      </c>
      <c r="FB101" s="420">
        <v>43.869140672009536</v>
      </c>
      <c r="FC101" s="420">
        <v>43.869140672009536</v>
      </c>
      <c r="FD101" s="420">
        <v>43.869140672009536</v>
      </c>
      <c r="FE101" s="420">
        <v>43.869140672009536</v>
      </c>
      <c r="FF101" s="420">
        <v>43.869140672009536</v>
      </c>
      <c r="FG101" s="420">
        <v>52.508611850999898</v>
      </c>
      <c r="FH101" s="420">
        <v>69.603276310983858</v>
      </c>
      <c r="FI101" s="420">
        <v>93.069013120089721</v>
      </c>
      <c r="FJ101" s="420">
        <v>125.42538339517779</v>
      </c>
      <c r="FK101" s="420">
        <v>170.22317912372193</v>
      </c>
      <c r="FL101" s="420">
        <v>232.47537153981625</v>
      </c>
      <c r="FM101" s="420">
        <v>319.27050470074272</v>
      </c>
      <c r="FN101" s="420">
        <v>440.64640955904827</v>
      </c>
      <c r="FO101" s="420">
        <v>610.83552724451795</v>
      </c>
      <c r="FP101" s="420">
        <v>850.0409272803156</v>
      </c>
      <c r="FQ101" s="420">
        <v>1186.9704916425892</v>
      </c>
      <c r="FR101" s="420">
        <v>1662.4545934511884</v>
      </c>
      <c r="FS101" s="420">
        <v>2334.6126525883819</v>
      </c>
      <c r="FT101" s="420">
        <v>3286.2344205759364</v>
      </c>
      <c r="FU101" s="420">
        <v>4635.3288298083344</v>
      </c>
      <c r="FV101" s="420">
        <v>6550.2041150363266</v>
      </c>
      <c r="FW101" s="420">
        <v>7994.3337981073937</v>
      </c>
      <c r="FX101" s="420">
        <v>7994.3337981073937</v>
      </c>
      <c r="FY101" s="420">
        <v>7994.3337981073937</v>
      </c>
      <c r="FZ101" s="420">
        <v>7994.3337981073937</v>
      </c>
      <c r="GA101" s="420">
        <v>7994.3337981073937</v>
      </c>
      <c r="GB101" s="420">
        <v>7994.3337981073937</v>
      </c>
      <c r="GC101" s="420"/>
      <c r="GD101" s="420">
        <v>43.869140672009536</v>
      </c>
      <c r="GE101" s="420">
        <v>43.869140672009536</v>
      </c>
      <c r="GF101" s="420">
        <v>43.869140672009536</v>
      </c>
      <c r="GG101" s="420">
        <v>43.869140672009536</v>
      </c>
      <c r="GH101" s="420">
        <v>43.869140672009536</v>
      </c>
      <c r="GI101" s="420">
        <v>43.869140672009536</v>
      </c>
      <c r="GJ101" s="420">
        <v>43.869140672009536</v>
      </c>
      <c r="GK101" s="420">
        <v>43.869140672009536</v>
      </c>
      <c r="GL101" s="420">
        <v>43.869140672009536</v>
      </c>
      <c r="GM101" s="420">
        <v>43.869140672009536</v>
      </c>
      <c r="GN101" s="420">
        <v>43.869140672009536</v>
      </c>
      <c r="GO101" s="420">
        <v>43.869140672009536</v>
      </c>
      <c r="GP101" s="420">
        <v>43.869140672009536</v>
      </c>
      <c r="GQ101" s="420">
        <v>43.869140672009536</v>
      </c>
      <c r="GR101" s="420">
        <v>43.869140672009536</v>
      </c>
      <c r="GS101" s="420">
        <v>43.869140672009536</v>
      </c>
      <c r="GT101" s="420">
        <v>43.869140672009536</v>
      </c>
      <c r="GU101" s="420">
        <v>52.508611850999877</v>
      </c>
      <c r="GV101" s="420">
        <v>69.603276310983887</v>
      </c>
      <c r="GW101" s="420">
        <v>93.069013120089792</v>
      </c>
      <c r="GX101" s="420">
        <v>125.42538339517795</v>
      </c>
      <c r="GY101" s="420">
        <v>170.22317912372205</v>
      </c>
      <c r="GZ101" s="420">
        <v>232.47537153981625</v>
      </c>
      <c r="HA101" s="420">
        <v>319.27050470074317</v>
      </c>
      <c r="HB101" s="420">
        <v>440.64640955904844</v>
      </c>
      <c r="HC101" s="420">
        <v>610.83552724451908</v>
      </c>
      <c r="HD101" s="420">
        <v>850.04092728031583</v>
      </c>
      <c r="HE101" s="420">
        <v>1186.9704916425896</v>
      </c>
      <c r="HF101" s="420">
        <v>1662.4545934511893</v>
      </c>
      <c r="HG101" s="420">
        <v>2334.6126525883833</v>
      </c>
      <c r="HH101" s="420"/>
      <c r="HI101" s="420">
        <v>27.131663721059173</v>
      </c>
      <c r="HJ101" s="420">
        <v>27.131663721059173</v>
      </c>
      <c r="HK101" s="420">
        <v>27.131663721059173</v>
      </c>
      <c r="HL101" s="420">
        <v>27.131663721059173</v>
      </c>
      <c r="HM101" s="420">
        <v>27.131663721059173</v>
      </c>
      <c r="HN101" s="420">
        <v>27.131663721059173</v>
      </c>
      <c r="HO101" s="420">
        <v>27.131663721059173</v>
      </c>
      <c r="HP101" s="420">
        <v>27.131663721059173</v>
      </c>
      <c r="HQ101" s="420">
        <v>32.474900975435311</v>
      </c>
      <c r="HR101" s="420">
        <v>43.047405484249538</v>
      </c>
      <c r="HS101" s="420">
        <v>57.56021495165178</v>
      </c>
      <c r="HT101" s="420">
        <v>77.571597533802333</v>
      </c>
      <c r="HU101" s="420">
        <v>105.27760477563245</v>
      </c>
      <c r="HV101" s="420">
        <v>143.77859943062467</v>
      </c>
      <c r="HW101" s="420">
        <v>197.45861981564528</v>
      </c>
      <c r="HX101" s="420">
        <v>272.52574408589527</v>
      </c>
      <c r="HY101" s="420">
        <v>377.78228294880734</v>
      </c>
      <c r="HZ101" s="420">
        <v>525.72319026121409</v>
      </c>
      <c r="IA101" s="420">
        <v>734.10337500900494</v>
      </c>
      <c r="IB101" s="420">
        <v>1028.1751201437798</v>
      </c>
      <c r="IC101" s="420">
        <v>1443.8834323776232</v>
      </c>
      <c r="ID101" s="420">
        <v>2032.4311313561866</v>
      </c>
      <c r="IE101" s="420">
        <v>2866.8029763148197</v>
      </c>
      <c r="IF101" s="420">
        <v>4051.0922400368681</v>
      </c>
      <c r="IG101" s="420">
        <v>4944.2403694617869</v>
      </c>
      <c r="IH101" s="420">
        <v>4944.2403694617869</v>
      </c>
      <c r="II101" s="420">
        <v>4944.2403694617869</v>
      </c>
      <c r="IJ101" s="420">
        <v>4944.2403694617869</v>
      </c>
      <c r="IK101" s="420">
        <v>4944.2403694617869</v>
      </c>
      <c r="IL101" s="420">
        <v>4944.2403694617869</v>
      </c>
      <c r="IM101" s="420"/>
      <c r="IN101" s="420">
        <v>27.131663721059173</v>
      </c>
      <c r="IO101" s="420">
        <v>27.131663721059173</v>
      </c>
      <c r="IP101" s="420">
        <v>27.131663721059173</v>
      </c>
      <c r="IQ101" s="420">
        <v>27.131663721059173</v>
      </c>
      <c r="IR101" s="420">
        <v>27.131663721059173</v>
      </c>
      <c r="IS101" s="420">
        <v>27.131663721059173</v>
      </c>
      <c r="IT101" s="420">
        <v>27.131663721059173</v>
      </c>
      <c r="IU101" s="420">
        <v>27.131663721059173</v>
      </c>
      <c r="IV101" s="420">
        <v>27.131663721059173</v>
      </c>
      <c r="IW101" s="420">
        <v>27.131663721059173</v>
      </c>
      <c r="IX101" s="420">
        <v>27.131663721059173</v>
      </c>
      <c r="IY101" s="420">
        <v>27.131663721059173</v>
      </c>
      <c r="IZ101" s="420">
        <v>27.131663721059173</v>
      </c>
      <c r="JA101" s="420">
        <v>27.131663721059173</v>
      </c>
      <c r="JB101" s="420">
        <v>27.131663721059173</v>
      </c>
      <c r="JC101" s="420">
        <v>27.131663721059173</v>
      </c>
      <c r="JD101" s="420">
        <v>27.131663721059173</v>
      </c>
      <c r="JE101" s="420">
        <v>32.474900975435304</v>
      </c>
      <c r="JF101" s="420">
        <v>43.047405484249559</v>
      </c>
      <c r="JG101" s="420">
        <v>57.560214951651815</v>
      </c>
      <c r="JH101" s="420">
        <v>77.571597533802432</v>
      </c>
      <c r="JI101" s="420">
        <v>105.27760477563253</v>
      </c>
      <c r="JJ101" s="420">
        <v>143.77859943062467</v>
      </c>
      <c r="JK101" s="420">
        <v>197.45861981564556</v>
      </c>
      <c r="JL101" s="420">
        <v>272.52574408589538</v>
      </c>
      <c r="JM101" s="420">
        <v>377.78228294880807</v>
      </c>
      <c r="JN101" s="420">
        <v>525.72319026121431</v>
      </c>
      <c r="JO101" s="420">
        <v>734.10337500900516</v>
      </c>
      <c r="JP101" s="420">
        <v>1028.1751201437803</v>
      </c>
      <c r="JQ101" s="420">
        <v>1443.8834323776239</v>
      </c>
      <c r="JR101" s="420"/>
      <c r="JS101" s="420">
        <v>0</v>
      </c>
      <c r="JT101" s="420">
        <v>0</v>
      </c>
      <c r="JU101" s="420">
        <v>0</v>
      </c>
      <c r="JV101" s="420">
        <v>0</v>
      </c>
      <c r="JW101" s="420">
        <v>0</v>
      </c>
      <c r="JX101" s="420">
        <v>0</v>
      </c>
      <c r="JY101" s="420">
        <v>0</v>
      </c>
      <c r="JZ101" s="420">
        <v>0</v>
      </c>
      <c r="KA101" s="420">
        <v>5.3432372543761382</v>
      </c>
      <c r="KB101" s="420">
        <v>15.915741763190365</v>
      </c>
      <c r="KC101" s="420">
        <v>30.428551230592607</v>
      </c>
      <c r="KD101" s="420">
        <v>50.439933812743163</v>
      </c>
      <c r="KE101" s="420">
        <v>78.145941054573285</v>
      </c>
      <c r="KF101" s="420">
        <v>116.6469357095655</v>
      </c>
      <c r="KG101" s="420">
        <v>170.32695609458611</v>
      </c>
      <c r="KH101" s="420">
        <v>245.3940803648361</v>
      </c>
      <c r="KI101" s="420">
        <v>350.65061922774817</v>
      </c>
      <c r="KJ101" s="420">
        <v>493.24828928577881</v>
      </c>
      <c r="KK101" s="420">
        <v>691.05596952475537</v>
      </c>
      <c r="KL101" s="420">
        <v>970.61490519212805</v>
      </c>
      <c r="KM101" s="420">
        <v>1366.3118348438209</v>
      </c>
      <c r="KN101" s="420">
        <v>1927.1535265805542</v>
      </c>
      <c r="KO101" s="420">
        <v>2723.0243768841951</v>
      </c>
      <c r="KP101" s="420">
        <v>3853.6336202212224</v>
      </c>
      <c r="KQ101" s="420">
        <v>4671.714625375892</v>
      </c>
      <c r="KR101" s="420">
        <v>4566.4580865129792</v>
      </c>
      <c r="KS101" s="420">
        <v>4418.5171792005731</v>
      </c>
      <c r="KT101" s="420">
        <v>4210.1369944527814</v>
      </c>
      <c r="KU101" s="420">
        <v>3916.0652493180069</v>
      </c>
      <c r="KV101" s="420">
        <v>3500.3569370841633</v>
      </c>
      <c r="KW101" s="420"/>
      <c r="KX101" s="420">
        <v>0</v>
      </c>
      <c r="KY101" s="420">
        <v>0</v>
      </c>
      <c r="KZ101" s="420">
        <v>0</v>
      </c>
      <c r="LA101" s="420">
        <v>0</v>
      </c>
      <c r="LB101" s="420">
        <v>0</v>
      </c>
      <c r="LC101" s="420">
        <v>0</v>
      </c>
      <c r="LD101" s="420">
        <v>0</v>
      </c>
      <c r="LE101" s="420">
        <v>0</v>
      </c>
      <c r="LF101" s="420">
        <v>0</v>
      </c>
      <c r="LG101" s="420">
        <v>0</v>
      </c>
      <c r="LH101" s="420">
        <v>0</v>
      </c>
      <c r="LI101" s="420">
        <v>0</v>
      </c>
      <c r="LJ101" s="420">
        <v>0</v>
      </c>
      <c r="LK101" s="420">
        <v>0</v>
      </c>
      <c r="LL101" s="420">
        <v>0</v>
      </c>
      <c r="LM101" s="420">
        <v>0</v>
      </c>
      <c r="LN101" s="420">
        <v>0</v>
      </c>
      <c r="LO101" s="420">
        <v>0</v>
      </c>
      <c r="LP101" s="420">
        <v>0</v>
      </c>
      <c r="LQ101" s="420">
        <v>0</v>
      </c>
      <c r="LR101" s="420">
        <v>0</v>
      </c>
      <c r="LS101" s="420">
        <v>0</v>
      </c>
      <c r="LT101" s="420">
        <v>0</v>
      </c>
      <c r="LU101" s="420">
        <v>0</v>
      </c>
      <c r="LV101" s="420">
        <v>0</v>
      </c>
      <c r="LW101" s="420">
        <v>0</v>
      </c>
      <c r="LX101" s="420">
        <v>0</v>
      </c>
      <c r="LY101" s="420">
        <v>0</v>
      </c>
      <c r="LZ101" s="420">
        <v>0</v>
      </c>
      <c r="MA101" s="420">
        <v>0</v>
      </c>
      <c r="MB101" s="420"/>
      <c r="MC101" s="426">
        <v>0</v>
      </c>
      <c r="MD101" s="426">
        <v>0</v>
      </c>
      <c r="ME101" s="426">
        <v>0</v>
      </c>
      <c r="MF101" s="426">
        <v>0</v>
      </c>
      <c r="MG101" s="426">
        <v>0</v>
      </c>
      <c r="MH101" s="426">
        <v>0</v>
      </c>
      <c r="MI101" s="426">
        <v>0</v>
      </c>
      <c r="MJ101" s="426">
        <v>0</v>
      </c>
      <c r="MK101" s="426">
        <v>0</v>
      </c>
      <c r="ML101" s="426">
        <v>0</v>
      </c>
      <c r="MM101" s="426">
        <v>0</v>
      </c>
      <c r="MN101" s="426">
        <v>0</v>
      </c>
      <c r="MO101" s="426">
        <v>0</v>
      </c>
      <c r="MP101" s="426">
        <v>0</v>
      </c>
      <c r="MQ101" s="426">
        <v>0</v>
      </c>
      <c r="MR101" s="426">
        <v>0</v>
      </c>
      <c r="MS101" s="426">
        <v>0</v>
      </c>
      <c r="MT101" s="426">
        <v>0</v>
      </c>
      <c r="MU101" s="426">
        <v>0</v>
      </c>
      <c r="MV101" s="426">
        <v>0</v>
      </c>
      <c r="MW101" s="426">
        <v>0</v>
      </c>
      <c r="MX101" s="426">
        <v>0</v>
      </c>
      <c r="MY101" s="426">
        <v>0</v>
      </c>
      <c r="MZ101" s="426">
        <v>0</v>
      </c>
      <c r="NA101" s="426">
        <v>0</v>
      </c>
      <c r="NB101" s="426">
        <v>0</v>
      </c>
      <c r="NC101" s="426">
        <v>0</v>
      </c>
      <c r="ND101" s="426">
        <v>0</v>
      </c>
      <c r="NE101" s="426">
        <v>0</v>
      </c>
      <c r="NF101" s="426">
        <v>0</v>
      </c>
      <c r="NG101" s="420"/>
      <c r="NH101" s="420">
        <v>0</v>
      </c>
      <c r="NI101" s="420">
        <v>0</v>
      </c>
      <c r="NJ101" s="420">
        <v>0</v>
      </c>
      <c r="NK101" s="420">
        <v>0</v>
      </c>
      <c r="NL101" s="420">
        <v>0</v>
      </c>
      <c r="NM101" s="420">
        <v>0</v>
      </c>
      <c r="NN101" s="420">
        <v>0</v>
      </c>
      <c r="NO101" s="420">
        <v>0</v>
      </c>
      <c r="NP101" s="420">
        <v>0</v>
      </c>
      <c r="NQ101" s="420">
        <v>0</v>
      </c>
      <c r="NR101" s="420">
        <v>0</v>
      </c>
      <c r="NS101" s="420">
        <v>0</v>
      </c>
      <c r="NT101" s="420">
        <v>0</v>
      </c>
      <c r="NU101" s="420">
        <v>0</v>
      </c>
      <c r="NV101" s="420">
        <v>0</v>
      </c>
      <c r="NW101" s="420">
        <v>0</v>
      </c>
      <c r="NX101" s="420">
        <v>0</v>
      </c>
      <c r="NY101" s="420">
        <v>0</v>
      </c>
      <c r="NZ101" s="420">
        <v>0</v>
      </c>
      <c r="OA101" s="420">
        <v>0</v>
      </c>
      <c r="OB101" s="420">
        <v>0</v>
      </c>
      <c r="OC101" s="420">
        <v>0</v>
      </c>
      <c r="OD101" s="420">
        <v>0</v>
      </c>
      <c r="OE101" s="420">
        <v>0</v>
      </c>
      <c r="OF101" s="420">
        <v>0</v>
      </c>
      <c r="OG101" s="420">
        <v>0</v>
      </c>
      <c r="OH101" s="420">
        <v>0</v>
      </c>
      <c r="OI101" s="420">
        <v>0</v>
      </c>
      <c r="OJ101" s="420">
        <v>0</v>
      </c>
      <c r="OK101" s="420">
        <v>0</v>
      </c>
      <c r="OL101" s="420"/>
      <c r="OM101" s="420">
        <v>0</v>
      </c>
      <c r="ON101" s="420">
        <v>0</v>
      </c>
      <c r="OO101" s="420">
        <v>0</v>
      </c>
      <c r="OP101" s="420">
        <v>0</v>
      </c>
      <c r="OQ101" s="420">
        <v>0</v>
      </c>
      <c r="OR101" s="420">
        <v>0</v>
      </c>
      <c r="OS101" s="420">
        <v>0</v>
      </c>
      <c r="OT101" s="420">
        <v>0</v>
      </c>
      <c r="OU101" s="420">
        <v>5.3432372543761382</v>
      </c>
      <c r="OV101" s="420">
        <v>15.915741763190365</v>
      </c>
      <c r="OW101" s="420">
        <v>30.428551230592607</v>
      </c>
      <c r="OX101" s="420">
        <v>50.439933812743163</v>
      </c>
      <c r="OY101" s="420">
        <v>78.145941054573285</v>
      </c>
      <c r="OZ101" s="420">
        <v>116.6469357095655</v>
      </c>
      <c r="PA101" s="420">
        <v>170.32695609458611</v>
      </c>
      <c r="PB101" s="420">
        <v>245.3940803648361</v>
      </c>
      <c r="PC101" s="420">
        <v>350.65061922774817</v>
      </c>
      <c r="PD101" s="420">
        <v>493.24828928577881</v>
      </c>
      <c r="PE101" s="420">
        <v>691.05596952475537</v>
      </c>
      <c r="PF101" s="420">
        <v>970.61490519212805</v>
      </c>
      <c r="PG101" s="420">
        <v>1366.3118348438209</v>
      </c>
      <c r="PH101" s="420">
        <v>1927.1535265805542</v>
      </c>
      <c r="PI101" s="420">
        <v>2723.0243768841951</v>
      </c>
      <c r="PJ101" s="420">
        <v>3853.6336202212224</v>
      </c>
      <c r="PK101" s="420">
        <v>4671.714625375892</v>
      </c>
      <c r="PL101" s="420">
        <v>4566.4580865129792</v>
      </c>
      <c r="PM101" s="420">
        <v>4418.5171792005731</v>
      </c>
      <c r="PN101" s="420">
        <v>4210.1369944527814</v>
      </c>
      <c r="PO101" s="420">
        <v>3916.0652493180069</v>
      </c>
      <c r="PP101" s="420">
        <v>3500.3569370841633</v>
      </c>
      <c r="PQ101" s="420"/>
      <c r="PR101" s="420">
        <v>14.669785778608313</v>
      </c>
      <c r="PS101" s="420">
        <v>14.669785778608313</v>
      </c>
      <c r="PT101" s="420">
        <v>14.669785778608313</v>
      </c>
      <c r="PU101" s="420">
        <v>14.669785778608313</v>
      </c>
      <c r="PV101" s="420">
        <v>14.669785778608313</v>
      </c>
      <c r="PW101" s="420">
        <v>14.669785778608313</v>
      </c>
      <c r="PX101" s="420">
        <v>14.669785778608313</v>
      </c>
      <c r="PY101" s="420">
        <v>14.669785778608313</v>
      </c>
      <c r="PZ101" s="420">
        <v>17.558814136465212</v>
      </c>
      <c r="QA101" s="420">
        <v>23.275248553544174</v>
      </c>
      <c r="QB101" s="420">
        <v>31.12216159659873</v>
      </c>
      <c r="QC101" s="420">
        <v>41.942091352180341</v>
      </c>
      <c r="QD101" s="420">
        <v>56.922418220331274</v>
      </c>
      <c r="QE101" s="420">
        <v>77.739473512583388</v>
      </c>
      <c r="QF101" s="420">
        <v>106.76365749686128</v>
      </c>
      <c r="QG101" s="420">
        <v>147.35160829053075</v>
      </c>
      <c r="QH101" s="420">
        <v>204.26263640850721</v>
      </c>
      <c r="QI101" s="420">
        <v>284.25262303367066</v>
      </c>
      <c r="QJ101" s="420">
        <v>396.92144799718375</v>
      </c>
      <c r="QK101" s="420">
        <v>555.92273700845112</v>
      </c>
      <c r="QL101" s="420">
        <v>780.69155139279917</v>
      </c>
      <c r="QM101" s="420">
        <v>1098.912680523443</v>
      </c>
      <c r="QN101" s="420">
        <v>1550.0481638128367</v>
      </c>
      <c r="QO101" s="420">
        <v>2190.3800644777912</v>
      </c>
      <c r="QP101" s="420">
        <v>2673.2952244890994</v>
      </c>
      <c r="QQ101" s="420">
        <v>2673.2952244890994</v>
      </c>
      <c r="QR101" s="420">
        <v>2673.2952244890994</v>
      </c>
      <c r="QS101" s="420">
        <v>2673.2952244890994</v>
      </c>
      <c r="QT101" s="420">
        <v>2673.2952244890994</v>
      </c>
      <c r="QU101" s="420">
        <v>2673.2952244890994</v>
      </c>
      <c r="QV101" s="424"/>
      <c r="QW101" s="420">
        <v>14.669785778608313</v>
      </c>
      <c r="QX101" s="420">
        <v>14.669785778608313</v>
      </c>
      <c r="QY101" s="420">
        <v>14.669785778608313</v>
      </c>
      <c r="QZ101" s="420">
        <v>14.669785778608313</v>
      </c>
      <c r="RA101" s="420">
        <v>14.669785778608313</v>
      </c>
      <c r="RB101" s="420">
        <v>14.669785778608313</v>
      </c>
      <c r="RC101" s="420">
        <v>14.669785778608313</v>
      </c>
      <c r="RD101" s="420">
        <v>14.669785778608313</v>
      </c>
      <c r="RE101" s="420">
        <v>14.669785778608313</v>
      </c>
      <c r="RF101" s="420">
        <v>14.669785778608313</v>
      </c>
      <c r="RG101" s="420">
        <v>14.669785778608313</v>
      </c>
      <c r="RH101" s="420">
        <v>14.669785778608313</v>
      </c>
      <c r="RI101" s="420">
        <v>14.669785778608313</v>
      </c>
      <c r="RJ101" s="420">
        <v>14.669785778608313</v>
      </c>
      <c r="RK101" s="420">
        <v>14.669785778608313</v>
      </c>
      <c r="RL101" s="420">
        <v>14.669785778608313</v>
      </c>
      <c r="RM101" s="420">
        <v>14.669785778608313</v>
      </c>
      <c r="RN101" s="420">
        <v>17.558814136465205</v>
      </c>
      <c r="RO101" s="420">
        <v>23.275248553544181</v>
      </c>
      <c r="RP101" s="420">
        <v>31.122161596598751</v>
      </c>
      <c r="RQ101" s="420">
        <v>41.942091352180398</v>
      </c>
      <c r="RR101" s="420">
        <v>56.922418220331309</v>
      </c>
      <c r="RS101" s="420">
        <v>77.739473512583388</v>
      </c>
      <c r="RT101" s="420">
        <v>106.76365749686144</v>
      </c>
      <c r="RU101" s="420">
        <v>147.35160829053081</v>
      </c>
      <c r="RV101" s="420">
        <v>204.2626364085076</v>
      </c>
      <c r="RW101" s="420">
        <v>284.25262303367072</v>
      </c>
      <c r="RX101" s="420">
        <v>396.92144799718392</v>
      </c>
      <c r="RY101" s="420">
        <v>555.92273700845146</v>
      </c>
      <c r="RZ101" s="420">
        <v>780.69155139279962</v>
      </c>
      <c r="SA101" s="420"/>
      <c r="SB101" s="420">
        <v>0</v>
      </c>
      <c r="SC101" s="420">
        <v>0</v>
      </c>
      <c r="SD101" s="420">
        <v>0</v>
      </c>
      <c r="SE101" s="420">
        <v>0</v>
      </c>
      <c r="SF101" s="420">
        <v>0</v>
      </c>
      <c r="SG101" s="420">
        <v>0</v>
      </c>
      <c r="SH101" s="420">
        <v>0</v>
      </c>
      <c r="SI101" s="420">
        <v>0</v>
      </c>
      <c r="SJ101" s="420">
        <v>2.8890283578568994</v>
      </c>
      <c r="SK101" s="420">
        <v>8.6054627749358605</v>
      </c>
      <c r="SL101" s="420">
        <v>16.452375817990415</v>
      </c>
      <c r="SM101" s="420">
        <v>27.272305573572027</v>
      </c>
      <c r="SN101" s="420">
        <v>42.252632441722959</v>
      </c>
      <c r="SO101" s="420">
        <v>63.069687733975073</v>
      </c>
      <c r="SP101" s="420">
        <v>92.09387171825297</v>
      </c>
      <c r="SQ101" s="420">
        <v>132.68182251192243</v>
      </c>
      <c r="SR101" s="420">
        <v>189.59285062989889</v>
      </c>
      <c r="SS101" s="420">
        <v>266.69380889720543</v>
      </c>
      <c r="ST101" s="420">
        <v>373.64619944363955</v>
      </c>
      <c r="SU101" s="420">
        <v>524.80057541185238</v>
      </c>
      <c r="SV101" s="420">
        <v>738.74946004061871</v>
      </c>
      <c r="SW101" s="420">
        <v>1041.9902623031116</v>
      </c>
      <c r="SX101" s="420">
        <v>1472.3086903002534</v>
      </c>
      <c r="SY101" s="420">
        <v>2083.6164069809297</v>
      </c>
      <c r="SZ101" s="420">
        <v>2525.9436161985686</v>
      </c>
      <c r="TA101" s="420">
        <v>2469.0325880805917</v>
      </c>
      <c r="TB101" s="420">
        <v>2389.0426014554287</v>
      </c>
      <c r="TC101" s="420">
        <v>2276.3737764919156</v>
      </c>
      <c r="TD101" s="420">
        <v>2117.372487480648</v>
      </c>
      <c r="TE101" s="420">
        <v>1892.6036730962996</v>
      </c>
      <c r="TF101" s="420"/>
      <c r="TG101" s="420">
        <v>2.0676911723420526</v>
      </c>
      <c r="TH101" s="420">
        <v>2.0676911723420526</v>
      </c>
      <c r="TI101" s="420">
        <v>2.0676911723420526</v>
      </c>
      <c r="TJ101" s="420">
        <v>2.0676911723420526</v>
      </c>
      <c r="TK101" s="420">
        <v>2.0676911723420526</v>
      </c>
      <c r="TL101" s="420">
        <v>2.0676911723420526</v>
      </c>
      <c r="TM101" s="420">
        <v>2.0676911723420526</v>
      </c>
      <c r="TN101" s="420">
        <v>2.0676911723420526</v>
      </c>
      <c r="TO101" s="420">
        <v>2.4748967390993659</v>
      </c>
      <c r="TP101" s="420">
        <v>3.2806222731901413</v>
      </c>
      <c r="TQ101" s="420">
        <v>4.3866365718392144</v>
      </c>
      <c r="TR101" s="420">
        <v>5.9116945091951081</v>
      </c>
      <c r="TS101" s="420">
        <v>8.0231561277581989</v>
      </c>
      <c r="TT101" s="420">
        <v>10.957298596608178</v>
      </c>
      <c r="TU101" s="420">
        <v>15.048227388236128</v>
      </c>
      <c r="TV101" s="420">
        <v>20.76905718262223</v>
      </c>
      <c r="TW101" s="420">
        <v>28.790607887203393</v>
      </c>
      <c r="TX101" s="420">
        <v>40.06511398543082</v>
      </c>
      <c r="TY101" s="420">
        <v>55.945668636400548</v>
      </c>
      <c r="TZ101" s="420">
        <v>78.356736298957387</v>
      </c>
      <c r="UA101" s="420">
        <v>110.03766881795943</v>
      </c>
      <c r="UB101" s="420">
        <v>154.89060869630671</v>
      </c>
      <c r="UC101" s="420">
        <v>218.477689680678</v>
      </c>
      <c r="UD101" s="420">
        <v>308.73181052166689</v>
      </c>
      <c r="UE101" s="420">
        <v>376.79820415650687</v>
      </c>
      <c r="UF101" s="420">
        <v>376.79820415650687</v>
      </c>
      <c r="UG101" s="420">
        <v>376.79820415650687</v>
      </c>
      <c r="UH101" s="420">
        <v>376.79820415650687</v>
      </c>
      <c r="UI101" s="420">
        <v>376.79820415650687</v>
      </c>
      <c r="UJ101" s="420">
        <v>376.79820415650687</v>
      </c>
      <c r="UK101" s="420"/>
      <c r="UL101" s="420">
        <v>2.0676911723420526</v>
      </c>
      <c r="UM101" s="420">
        <v>2.0676911723420526</v>
      </c>
      <c r="UN101" s="420">
        <v>2.0676911723420526</v>
      </c>
      <c r="UO101" s="420">
        <v>2.0676911723420526</v>
      </c>
      <c r="UP101" s="420">
        <v>2.0676911723420526</v>
      </c>
      <c r="UQ101" s="420">
        <v>2.0676911723420526</v>
      </c>
      <c r="UR101" s="420">
        <v>2.0676911723420526</v>
      </c>
      <c r="US101" s="420">
        <v>2.0676911723420526</v>
      </c>
      <c r="UT101" s="420">
        <v>2.0676911723420526</v>
      </c>
      <c r="UU101" s="420">
        <v>2.0676911723420526</v>
      </c>
      <c r="UV101" s="420">
        <v>2.0676911723420526</v>
      </c>
      <c r="UW101" s="420">
        <v>2.0676911723420526</v>
      </c>
      <c r="UX101" s="420">
        <v>2.0676911723420526</v>
      </c>
      <c r="UY101" s="420">
        <v>2.0676911723420526</v>
      </c>
      <c r="UZ101" s="420">
        <v>2.0676911723420526</v>
      </c>
      <c r="VA101" s="420">
        <v>2.0676911723420526</v>
      </c>
      <c r="VB101" s="420">
        <v>2.0676911723420526</v>
      </c>
      <c r="VC101" s="420">
        <v>2.4748967390993646</v>
      </c>
      <c r="VD101" s="420">
        <v>3.2806222731901427</v>
      </c>
      <c r="VE101" s="420">
        <v>4.386636571839218</v>
      </c>
      <c r="VF101" s="420">
        <v>5.9116945091951152</v>
      </c>
      <c r="VG101" s="420">
        <v>8.023156127758206</v>
      </c>
      <c r="VH101" s="420">
        <v>10.957298596608178</v>
      </c>
      <c r="VI101" s="420">
        <v>15.048227388236151</v>
      </c>
      <c r="VJ101" s="420">
        <v>20.769057182622237</v>
      </c>
      <c r="VK101" s="420">
        <v>28.79060788720345</v>
      </c>
      <c r="VL101" s="420">
        <v>40.065113985430827</v>
      </c>
      <c r="VM101" s="420">
        <v>55.945668636400569</v>
      </c>
      <c r="VN101" s="420">
        <v>78.356736298957429</v>
      </c>
      <c r="VO101" s="420">
        <v>110.0376688179595</v>
      </c>
      <c r="VP101" s="420"/>
      <c r="VQ101" s="420">
        <v>0</v>
      </c>
      <c r="VR101" s="420">
        <v>0</v>
      </c>
      <c r="VS101" s="420">
        <v>0</v>
      </c>
      <c r="VT101" s="420">
        <v>0</v>
      </c>
      <c r="VU101" s="420">
        <v>0</v>
      </c>
      <c r="VV101" s="420">
        <v>0</v>
      </c>
      <c r="VW101" s="420">
        <v>0</v>
      </c>
      <c r="VX101" s="420">
        <v>0</v>
      </c>
      <c r="VY101" s="420">
        <v>0.40720556675731334</v>
      </c>
      <c r="VZ101" s="420">
        <v>1.2129311008480888</v>
      </c>
      <c r="WA101" s="420">
        <v>2.3189453994971618</v>
      </c>
      <c r="WB101" s="420">
        <v>3.8440033368530555</v>
      </c>
      <c r="WC101" s="420">
        <v>5.9554649554161463</v>
      </c>
      <c r="WD101" s="420">
        <v>8.8896074242661243</v>
      </c>
      <c r="WE101" s="420">
        <v>12.980536215894077</v>
      </c>
      <c r="WF101" s="420">
        <v>18.701366010280179</v>
      </c>
      <c r="WG101" s="420">
        <v>26.722916714861341</v>
      </c>
      <c r="WH101" s="420">
        <v>37.590217246331456</v>
      </c>
      <c r="WI101" s="420">
        <v>52.665046363210408</v>
      </c>
      <c r="WJ101" s="420">
        <v>73.970099727118168</v>
      </c>
      <c r="WK101" s="420">
        <v>104.12597430876431</v>
      </c>
      <c r="WL101" s="420">
        <v>146.86745256854852</v>
      </c>
      <c r="WM101" s="420">
        <v>207.52039108406981</v>
      </c>
      <c r="WN101" s="420">
        <v>293.68358313343072</v>
      </c>
      <c r="WO101" s="420">
        <v>356.02914697388462</v>
      </c>
      <c r="WP101" s="420">
        <v>348.00759626930341</v>
      </c>
      <c r="WQ101" s="420">
        <v>336.73309017107601</v>
      </c>
      <c r="WR101" s="420">
        <v>320.8525355201063</v>
      </c>
      <c r="WS101" s="420">
        <v>298.44146785754947</v>
      </c>
      <c r="WT101" s="420">
        <v>266.76053533854736</v>
      </c>
      <c r="WU101" s="420"/>
      <c r="WV101" s="420">
        <v>0</v>
      </c>
      <c r="WW101" s="420">
        <v>0</v>
      </c>
      <c r="WX101" s="420">
        <v>0</v>
      </c>
      <c r="WY101" s="420">
        <v>0</v>
      </c>
      <c r="WZ101" s="420">
        <v>0</v>
      </c>
      <c r="XA101" s="420">
        <v>0</v>
      </c>
      <c r="XB101" s="420">
        <v>0</v>
      </c>
      <c r="XC101" s="420">
        <v>0</v>
      </c>
      <c r="XD101" s="420">
        <v>0</v>
      </c>
      <c r="XE101" s="420">
        <v>0</v>
      </c>
      <c r="XF101" s="420">
        <v>0</v>
      </c>
      <c r="XG101" s="420">
        <v>0</v>
      </c>
      <c r="XH101" s="420">
        <v>0</v>
      </c>
      <c r="XI101" s="420">
        <v>0</v>
      </c>
      <c r="XJ101" s="420">
        <v>0</v>
      </c>
      <c r="XK101" s="420">
        <v>0</v>
      </c>
      <c r="XL101" s="420">
        <v>0</v>
      </c>
      <c r="XM101" s="420">
        <v>0</v>
      </c>
      <c r="XN101" s="420">
        <v>0</v>
      </c>
      <c r="XO101" s="420">
        <v>0</v>
      </c>
      <c r="XP101" s="420">
        <v>0</v>
      </c>
      <c r="XQ101" s="420">
        <v>0</v>
      </c>
      <c r="XR101" s="420">
        <v>0</v>
      </c>
      <c r="XS101" s="420">
        <v>0</v>
      </c>
      <c r="XT101" s="420">
        <v>0</v>
      </c>
      <c r="XU101" s="420">
        <v>0</v>
      </c>
      <c r="XV101" s="420">
        <v>0</v>
      </c>
      <c r="XW101" s="420">
        <v>0</v>
      </c>
      <c r="XX101" s="420">
        <v>0</v>
      </c>
      <c r="XY101" s="420">
        <v>0</v>
      </c>
      <c r="XZ101" s="420"/>
      <c r="YA101" s="420">
        <v>0</v>
      </c>
      <c r="YB101" s="420">
        <v>0</v>
      </c>
      <c r="YC101" s="420">
        <v>0</v>
      </c>
      <c r="YD101" s="420">
        <v>0</v>
      </c>
      <c r="YE101" s="420">
        <v>0</v>
      </c>
      <c r="YF101" s="420">
        <v>0</v>
      </c>
      <c r="YG101" s="420">
        <v>0</v>
      </c>
      <c r="YH101" s="420">
        <v>0</v>
      </c>
      <c r="YI101" s="420">
        <v>0</v>
      </c>
      <c r="YJ101" s="420">
        <v>0</v>
      </c>
      <c r="YK101" s="420">
        <v>0</v>
      </c>
      <c r="YL101" s="420">
        <v>0</v>
      </c>
      <c r="YM101" s="420">
        <v>0</v>
      </c>
      <c r="YN101" s="420">
        <v>0</v>
      </c>
      <c r="YO101" s="420">
        <v>0</v>
      </c>
      <c r="YP101" s="420">
        <v>0</v>
      </c>
      <c r="YQ101" s="420">
        <v>0</v>
      </c>
      <c r="YR101" s="420">
        <v>0</v>
      </c>
      <c r="YS101" s="420">
        <v>0</v>
      </c>
      <c r="YT101" s="420">
        <v>0</v>
      </c>
      <c r="YU101" s="420">
        <v>0</v>
      </c>
      <c r="YV101" s="420">
        <v>0</v>
      </c>
      <c r="YW101" s="420">
        <v>0</v>
      </c>
      <c r="YX101" s="420">
        <v>0</v>
      </c>
      <c r="YY101" s="420">
        <v>0</v>
      </c>
      <c r="YZ101" s="420">
        <v>0</v>
      </c>
      <c r="ZA101" s="420">
        <v>0</v>
      </c>
      <c r="ZB101" s="420">
        <v>0</v>
      </c>
      <c r="ZC101" s="420">
        <v>0</v>
      </c>
      <c r="ZD101" s="420">
        <v>0</v>
      </c>
      <c r="ZE101" s="420"/>
      <c r="ZF101" s="420">
        <v>0</v>
      </c>
      <c r="ZG101" s="420">
        <v>0</v>
      </c>
      <c r="ZH101" s="420">
        <v>0</v>
      </c>
      <c r="ZI101" s="420">
        <v>0</v>
      </c>
      <c r="ZJ101" s="420">
        <v>0</v>
      </c>
      <c r="ZK101" s="420">
        <v>0</v>
      </c>
      <c r="ZL101" s="420">
        <v>0</v>
      </c>
      <c r="ZM101" s="420">
        <v>0</v>
      </c>
      <c r="ZN101" s="420">
        <v>0</v>
      </c>
      <c r="ZO101" s="420">
        <v>0</v>
      </c>
      <c r="ZP101" s="420">
        <v>0</v>
      </c>
      <c r="ZQ101" s="420">
        <v>0</v>
      </c>
      <c r="ZR101" s="420">
        <v>0</v>
      </c>
      <c r="ZS101" s="420">
        <v>0</v>
      </c>
      <c r="ZT101" s="420">
        <v>0</v>
      </c>
      <c r="ZU101" s="420">
        <v>0</v>
      </c>
      <c r="ZV101" s="420">
        <v>0</v>
      </c>
      <c r="ZW101" s="420">
        <v>0</v>
      </c>
      <c r="ZX101" s="420">
        <v>0</v>
      </c>
      <c r="ZY101" s="420">
        <v>0</v>
      </c>
      <c r="ZZ101" s="420">
        <v>0</v>
      </c>
      <c r="AAA101" s="420">
        <v>0</v>
      </c>
      <c r="AAB101" s="420">
        <v>0</v>
      </c>
      <c r="AAC101" s="420">
        <v>0</v>
      </c>
      <c r="AAD101" s="420">
        <v>0</v>
      </c>
      <c r="AAE101" s="420">
        <v>0</v>
      </c>
      <c r="AAF101" s="420">
        <v>0</v>
      </c>
      <c r="AAG101" s="420">
        <v>0</v>
      </c>
      <c r="AAH101" s="420">
        <v>0</v>
      </c>
      <c r="AAI101" s="420">
        <v>0</v>
      </c>
      <c r="AAJ101" s="420"/>
      <c r="AAK101" s="420">
        <v>0</v>
      </c>
      <c r="AAL101" s="420">
        <v>0</v>
      </c>
      <c r="AAM101" s="420">
        <v>0</v>
      </c>
      <c r="AAN101" s="420">
        <v>0</v>
      </c>
      <c r="AAO101" s="420">
        <v>0</v>
      </c>
      <c r="AAP101" s="420">
        <v>0</v>
      </c>
      <c r="AAQ101" s="420">
        <v>0</v>
      </c>
      <c r="AAR101" s="420">
        <v>0</v>
      </c>
      <c r="AAS101" s="420">
        <v>8.6394711789903518</v>
      </c>
      <c r="AAT101" s="420">
        <v>25.734135638974315</v>
      </c>
      <c r="AAU101" s="420">
        <v>49.199872448080185</v>
      </c>
      <c r="AAV101" s="420">
        <v>81.556242723168253</v>
      </c>
      <c r="AAW101" s="420">
        <v>126.3540384517124</v>
      </c>
      <c r="AAX101" s="420">
        <v>188.60623086780669</v>
      </c>
      <c r="AAY101" s="420">
        <v>275.40136402873316</v>
      </c>
      <c r="AAZ101" s="420">
        <v>396.7772688870387</v>
      </c>
      <c r="ABA101" s="420">
        <v>566.96638657250833</v>
      </c>
      <c r="ABB101" s="420">
        <v>797.53231542931576</v>
      </c>
      <c r="ABC101" s="420">
        <v>1117.3672153316054</v>
      </c>
      <c r="ABD101" s="420">
        <v>1569.3855803310985</v>
      </c>
      <c r="ABE101" s="420">
        <v>2209.187269193204</v>
      </c>
      <c r="ABF101" s="420">
        <v>3116.0112414522146</v>
      </c>
      <c r="ABG101" s="420">
        <v>4402.8534582685188</v>
      </c>
      <c r="ABH101" s="420">
        <v>6230.9336103355827</v>
      </c>
      <c r="ABI101" s="420">
        <v>7553.6873885483456</v>
      </c>
      <c r="ABJ101" s="420">
        <v>7383.4982708628741</v>
      </c>
      <c r="ABK101" s="420">
        <v>7144.2928708270774</v>
      </c>
      <c r="ABL101" s="420">
        <v>6807.3633064648038</v>
      </c>
      <c r="ABM101" s="420">
        <v>6331.8792046562048</v>
      </c>
      <c r="ABN101" s="420">
        <v>5659.72114551901</v>
      </c>
      <c r="ABQ101" s="344"/>
      <c r="ABR101" s="344"/>
      <c r="ABS101" s="344"/>
      <c r="ABT101" s="344"/>
      <c r="ABU101" s="344"/>
      <c r="ABV101" s="344"/>
      <c r="ABW101" s="344"/>
      <c r="ABX101" s="344"/>
      <c r="ABY101" s="344"/>
      <c r="ABZ101" s="344"/>
      <c r="ACA101" s="344"/>
    </row>
    <row r="102" spans="4:755" hidden="1" outlineLevel="1" x14ac:dyDescent="0.25">
      <c r="D102" s="431" t="b">
        <v>0</v>
      </c>
      <c r="E102" s="416"/>
      <c r="F102" s="417">
        <v>532</v>
      </c>
      <c r="G102" s="417">
        <v>22013380</v>
      </c>
      <c r="H102" s="417" t="s">
        <v>1756</v>
      </c>
      <c r="I102" s="417" t="s">
        <v>253</v>
      </c>
      <c r="J102" s="417">
        <v>11</v>
      </c>
      <c r="K102" s="417" t="s">
        <v>337</v>
      </c>
      <c r="L102" s="417" t="s">
        <v>311</v>
      </c>
      <c r="M102" s="417" t="s">
        <v>291</v>
      </c>
      <c r="N102" s="417" t="s">
        <v>292</v>
      </c>
      <c r="O102" s="417" t="s">
        <v>312</v>
      </c>
      <c r="P102" s="417" t="s">
        <v>313</v>
      </c>
      <c r="Q102" s="417" t="s">
        <v>314</v>
      </c>
      <c r="R102" s="417" t="s">
        <v>296</v>
      </c>
      <c r="S102" s="418"/>
      <c r="T102" s="417">
        <v>0</v>
      </c>
      <c r="U102" s="417">
        <v>1</v>
      </c>
      <c r="V102" s="418"/>
      <c r="W102" s="419">
        <v>1.4709459425965061</v>
      </c>
      <c r="X102" s="417">
        <v>5.1679359468684138E-3</v>
      </c>
      <c r="Y102" s="417">
        <v>0</v>
      </c>
      <c r="Z102" s="417">
        <v>5.1679359468684138E-3</v>
      </c>
      <c r="AA102" s="420">
        <v>27.131663721059173</v>
      </c>
      <c r="AB102" s="420">
        <v>0</v>
      </c>
      <c r="AC102" s="420">
        <v>27.131663721059173</v>
      </c>
      <c r="AD102" s="420">
        <v>14.669785778608313</v>
      </c>
      <c r="AE102" s="420">
        <v>2.0676911723420526</v>
      </c>
      <c r="AF102" s="420">
        <v>0</v>
      </c>
      <c r="AG102" s="418"/>
      <c r="AH102" s="419">
        <v>4.8785757784882637</v>
      </c>
      <c r="AI102" s="417">
        <v>8.1995058065237221E-3</v>
      </c>
      <c r="AJ102" s="417">
        <v>0</v>
      </c>
      <c r="AK102" s="417">
        <v>8.1995058065237221E-3</v>
      </c>
      <c r="AL102" s="420">
        <v>43.047405484249538</v>
      </c>
      <c r="AM102" s="420">
        <v>0</v>
      </c>
      <c r="AN102" s="420">
        <v>43.047405484249538</v>
      </c>
      <c r="AO102" s="420">
        <v>23.275248553544174</v>
      </c>
      <c r="AP102" s="420">
        <v>3.2806222731901413</v>
      </c>
      <c r="AQ102" s="420">
        <v>0</v>
      </c>
      <c r="AR102" s="418"/>
      <c r="AS102" s="417">
        <v>5.1679359468684138E-3</v>
      </c>
      <c r="AT102" s="421">
        <v>0</v>
      </c>
      <c r="AU102" s="417">
        <v>5.1679359468684138E-3</v>
      </c>
      <c r="AV102" s="420">
        <v>27.131663721059173</v>
      </c>
      <c r="AW102" s="420">
        <v>0</v>
      </c>
      <c r="AX102" s="420">
        <v>27.131663721059173</v>
      </c>
      <c r="AY102" s="420">
        <v>14.669785778608313</v>
      </c>
      <c r="AZ102" s="420">
        <v>2.0676911723420526</v>
      </c>
      <c r="BA102" s="420">
        <v>0</v>
      </c>
      <c r="BB102" s="418"/>
      <c r="BC102" s="420">
        <v>43.869140672009536</v>
      </c>
      <c r="BD102" s="420">
        <v>69.603276310983858</v>
      </c>
      <c r="BE102" s="420">
        <v>43.869140672009536</v>
      </c>
      <c r="BF102" s="420">
        <v>25.734135638974323</v>
      </c>
      <c r="BG102" s="420"/>
      <c r="BH102" s="422">
        <v>0.11989476363991852</v>
      </c>
      <c r="BI102" s="420"/>
      <c r="BJ102" s="423">
        <v>1.6583123951777001</v>
      </c>
      <c r="BK102" s="423">
        <v>1.86954525000811</v>
      </c>
      <c r="BL102" s="423">
        <v>2.10768456654595</v>
      </c>
      <c r="BM102" s="423">
        <v>2.3761576415637542</v>
      </c>
      <c r="BN102" s="423">
        <v>2.6788283347420569</v>
      </c>
      <c r="BO102" s="423">
        <v>3.0200526772686183</v>
      </c>
      <c r="BP102" s="423">
        <v>3.4047415637611507</v>
      </c>
      <c r="BQ102" s="423">
        <v>3.8384314297745781</v>
      </c>
      <c r="BR102" s="423">
        <v>4.3273639320822479</v>
      </c>
      <c r="BS102" s="423">
        <v>4.8785757784882637</v>
      </c>
      <c r="BT102" s="423">
        <v>5.4999999999999991</v>
      </c>
      <c r="BU102" s="423">
        <v>6.2005801228680815</v>
      </c>
      <c r="BV102" s="423">
        <v>6.9903988836557733</v>
      </c>
      <c r="BW102" s="423">
        <v>7.8808233398027667</v>
      </c>
      <c r="BX102" s="423">
        <v>8.8846684641119786</v>
      </c>
      <c r="BY102" s="423">
        <v>10.016381577608295</v>
      </c>
      <c r="BZ102" s="423">
        <v>11.29225027512364</v>
      </c>
      <c r="CA102" s="423">
        <v>12.730636836069689</v>
      </c>
      <c r="CB102" s="423">
        <v>14.352242494033801</v>
      </c>
      <c r="CC102" s="423">
        <v>16.180405368561569</v>
      </c>
      <c r="CD102" s="423">
        <v>18.2414363469547</v>
      </c>
      <c r="CE102" s="423">
        <v>20.564997750089205</v>
      </c>
      <c r="CF102" s="423">
        <v>23.184530232005454</v>
      </c>
      <c r="CG102" s="423">
        <v>26.137734057201293</v>
      </c>
      <c r="CH102" s="423">
        <v>28</v>
      </c>
      <c r="CI102" s="423">
        <v>28</v>
      </c>
      <c r="CJ102" s="423">
        <v>28</v>
      </c>
      <c r="CK102" s="423">
        <v>28</v>
      </c>
      <c r="CL102" s="423">
        <v>28</v>
      </c>
      <c r="CM102" s="423">
        <v>28</v>
      </c>
      <c r="CN102" s="420"/>
      <c r="CO102" s="417">
        <v>5.1679359468684138E-3</v>
      </c>
      <c r="CP102" s="417">
        <v>5.1679359468684138E-3</v>
      </c>
      <c r="CQ102" s="417">
        <v>5.1679359468684138E-3</v>
      </c>
      <c r="CR102" s="417">
        <v>5.1679359468684138E-3</v>
      </c>
      <c r="CS102" s="417">
        <v>5.1679359468684138E-3</v>
      </c>
      <c r="CT102" s="417">
        <v>5.1679359468684138E-3</v>
      </c>
      <c r="CU102" s="417">
        <v>5.1679359468684138E-3</v>
      </c>
      <c r="CV102" s="417">
        <v>5.1679359468684138E-3</v>
      </c>
      <c r="CW102" s="417">
        <v>6.1856954238924408E-3</v>
      </c>
      <c r="CX102" s="417">
        <v>8.1995058065237221E-3</v>
      </c>
      <c r="CY102" s="417">
        <v>1.0963850466981291E-2</v>
      </c>
      <c r="CZ102" s="417">
        <v>1.4775542387390921E-2</v>
      </c>
      <c r="DA102" s="417">
        <v>2.0052877100120468E-2</v>
      </c>
      <c r="DB102" s="417">
        <v>2.7386399891547557E-2</v>
      </c>
      <c r="DC102" s="417">
        <v>3.7611165679170527E-2</v>
      </c>
      <c r="DD102" s="417">
        <v>5.1909665540170527E-2</v>
      </c>
      <c r="DE102" s="417">
        <v>7.195853008548711E-2</v>
      </c>
      <c r="DF102" s="417">
        <v>0.10013775052594555</v>
      </c>
      <c r="DG102" s="417">
        <v>0.1398292142874295</v>
      </c>
      <c r="DH102" s="417">
        <v>0.19584288002738662</v>
      </c>
      <c r="DI102" s="417">
        <v>0.27502541569097583</v>
      </c>
      <c r="DJ102" s="417">
        <v>0.3871297393059403</v>
      </c>
      <c r="DK102" s="417">
        <v>0.54605770977425139</v>
      </c>
      <c r="DL102" s="417">
        <v>0.77163661714987963</v>
      </c>
      <c r="DM102" s="417">
        <v>0.94176007037367371</v>
      </c>
      <c r="DN102" s="417">
        <v>0.94176007037367371</v>
      </c>
      <c r="DO102" s="417">
        <v>0.94176007037367371</v>
      </c>
      <c r="DP102" s="417">
        <v>0.94176007037367371</v>
      </c>
      <c r="DQ102" s="417">
        <v>0.94176007037367371</v>
      </c>
      <c r="DR102" s="417">
        <v>0.94176007037367371</v>
      </c>
      <c r="DS102" s="424"/>
      <c r="DT102" s="425">
        <v>0</v>
      </c>
      <c r="DU102" s="425">
        <v>0</v>
      </c>
      <c r="DV102" s="425">
        <v>0</v>
      </c>
      <c r="DW102" s="425">
        <v>0</v>
      </c>
      <c r="DX102" s="425">
        <v>0</v>
      </c>
      <c r="DY102" s="425">
        <v>0</v>
      </c>
      <c r="DZ102" s="425">
        <v>0</v>
      </c>
      <c r="EA102" s="425">
        <v>0</v>
      </c>
      <c r="EB102" s="425">
        <v>0</v>
      </c>
      <c r="EC102" s="425">
        <v>0</v>
      </c>
      <c r="ED102" s="425">
        <v>0</v>
      </c>
      <c r="EE102" s="425">
        <v>0</v>
      </c>
      <c r="EF102" s="425">
        <v>0</v>
      </c>
      <c r="EG102" s="425">
        <v>0</v>
      </c>
      <c r="EH102" s="425">
        <v>0</v>
      </c>
      <c r="EI102" s="425">
        <v>0</v>
      </c>
      <c r="EJ102" s="425">
        <v>0</v>
      </c>
      <c r="EK102" s="425">
        <v>0</v>
      </c>
      <c r="EL102" s="425">
        <v>0</v>
      </c>
      <c r="EM102" s="425">
        <v>0</v>
      </c>
      <c r="EN102" s="425">
        <v>0</v>
      </c>
      <c r="EO102" s="425">
        <v>0</v>
      </c>
      <c r="EP102" s="425">
        <v>0</v>
      </c>
      <c r="EQ102" s="425">
        <v>0</v>
      </c>
      <c r="ER102" s="425">
        <v>0</v>
      </c>
      <c r="ES102" s="425">
        <v>0</v>
      </c>
      <c r="ET102" s="425">
        <v>0</v>
      </c>
      <c r="EU102" s="425">
        <v>0</v>
      </c>
      <c r="EV102" s="425">
        <v>0</v>
      </c>
      <c r="EW102" s="425">
        <v>0</v>
      </c>
      <c r="EX102" s="420"/>
      <c r="EY102" s="420">
        <v>43.869140672009536</v>
      </c>
      <c r="EZ102" s="420">
        <v>43.869140672009536</v>
      </c>
      <c r="FA102" s="420">
        <v>43.869140672009536</v>
      </c>
      <c r="FB102" s="420">
        <v>43.869140672009536</v>
      </c>
      <c r="FC102" s="420">
        <v>43.869140672009536</v>
      </c>
      <c r="FD102" s="420">
        <v>43.869140672009536</v>
      </c>
      <c r="FE102" s="420">
        <v>43.869140672009536</v>
      </c>
      <c r="FF102" s="420">
        <v>43.869140672009536</v>
      </c>
      <c r="FG102" s="420">
        <v>52.508611850999898</v>
      </c>
      <c r="FH102" s="420">
        <v>69.603276310983858</v>
      </c>
      <c r="FI102" s="420">
        <v>93.069013120089721</v>
      </c>
      <c r="FJ102" s="420">
        <v>125.42538339517779</v>
      </c>
      <c r="FK102" s="420">
        <v>170.22317912372193</v>
      </c>
      <c r="FL102" s="420">
        <v>232.47537153981625</v>
      </c>
      <c r="FM102" s="420">
        <v>319.27050470074272</v>
      </c>
      <c r="FN102" s="420">
        <v>440.64640955904827</v>
      </c>
      <c r="FO102" s="420">
        <v>610.83552724451795</v>
      </c>
      <c r="FP102" s="420">
        <v>850.0409272803156</v>
      </c>
      <c r="FQ102" s="420">
        <v>1186.9704916425892</v>
      </c>
      <c r="FR102" s="420">
        <v>1662.4545934511884</v>
      </c>
      <c r="FS102" s="420">
        <v>2334.6126525883819</v>
      </c>
      <c r="FT102" s="420">
        <v>3286.2344205759364</v>
      </c>
      <c r="FU102" s="420">
        <v>4635.3288298083344</v>
      </c>
      <c r="FV102" s="420">
        <v>6550.2041150363266</v>
      </c>
      <c r="FW102" s="420">
        <v>7994.3337981073937</v>
      </c>
      <c r="FX102" s="420">
        <v>7994.3337981073937</v>
      </c>
      <c r="FY102" s="420">
        <v>7994.3337981073937</v>
      </c>
      <c r="FZ102" s="420">
        <v>7994.3337981073937</v>
      </c>
      <c r="GA102" s="420">
        <v>7994.3337981073937</v>
      </c>
      <c r="GB102" s="420">
        <v>7994.3337981073937</v>
      </c>
      <c r="GC102" s="420"/>
      <c r="GD102" s="420">
        <v>43.869140672009536</v>
      </c>
      <c r="GE102" s="420">
        <v>43.869140672009536</v>
      </c>
      <c r="GF102" s="420">
        <v>43.869140672009536</v>
      </c>
      <c r="GG102" s="420">
        <v>43.869140672009536</v>
      </c>
      <c r="GH102" s="420">
        <v>43.869140672009536</v>
      </c>
      <c r="GI102" s="420">
        <v>43.869140672009536</v>
      </c>
      <c r="GJ102" s="420">
        <v>43.869140672009536</v>
      </c>
      <c r="GK102" s="420">
        <v>43.869140672009536</v>
      </c>
      <c r="GL102" s="420">
        <v>43.869140672009536</v>
      </c>
      <c r="GM102" s="420">
        <v>43.869140672009536</v>
      </c>
      <c r="GN102" s="420">
        <v>43.869140672009536</v>
      </c>
      <c r="GO102" s="420">
        <v>43.869140672009536</v>
      </c>
      <c r="GP102" s="420">
        <v>43.869140672009536</v>
      </c>
      <c r="GQ102" s="420">
        <v>43.869140672009536</v>
      </c>
      <c r="GR102" s="420">
        <v>43.869140672009536</v>
      </c>
      <c r="GS102" s="420">
        <v>43.869140672009536</v>
      </c>
      <c r="GT102" s="420">
        <v>43.869140672009536</v>
      </c>
      <c r="GU102" s="420">
        <v>52.508611850999877</v>
      </c>
      <c r="GV102" s="420">
        <v>69.603276310983887</v>
      </c>
      <c r="GW102" s="420">
        <v>93.069013120089792</v>
      </c>
      <c r="GX102" s="420">
        <v>125.42538339517795</v>
      </c>
      <c r="GY102" s="420">
        <v>170.22317912372205</v>
      </c>
      <c r="GZ102" s="420">
        <v>232.47537153981625</v>
      </c>
      <c r="HA102" s="420">
        <v>319.27050470074317</v>
      </c>
      <c r="HB102" s="420">
        <v>440.64640955904844</v>
      </c>
      <c r="HC102" s="420">
        <v>610.83552724451908</v>
      </c>
      <c r="HD102" s="420">
        <v>850.04092728031583</v>
      </c>
      <c r="HE102" s="420">
        <v>1186.9704916425896</v>
      </c>
      <c r="HF102" s="420">
        <v>1662.4545934511893</v>
      </c>
      <c r="HG102" s="420">
        <v>2334.6126525883833</v>
      </c>
      <c r="HH102" s="420"/>
      <c r="HI102" s="420">
        <v>27.131663721059173</v>
      </c>
      <c r="HJ102" s="420">
        <v>27.131663721059173</v>
      </c>
      <c r="HK102" s="420">
        <v>27.131663721059173</v>
      </c>
      <c r="HL102" s="420">
        <v>27.131663721059173</v>
      </c>
      <c r="HM102" s="420">
        <v>27.131663721059173</v>
      </c>
      <c r="HN102" s="420">
        <v>27.131663721059173</v>
      </c>
      <c r="HO102" s="420">
        <v>27.131663721059173</v>
      </c>
      <c r="HP102" s="420">
        <v>27.131663721059173</v>
      </c>
      <c r="HQ102" s="420">
        <v>32.474900975435311</v>
      </c>
      <c r="HR102" s="420">
        <v>43.047405484249538</v>
      </c>
      <c r="HS102" s="420">
        <v>57.56021495165178</v>
      </c>
      <c r="HT102" s="420">
        <v>77.571597533802333</v>
      </c>
      <c r="HU102" s="420">
        <v>105.27760477563245</v>
      </c>
      <c r="HV102" s="420">
        <v>143.77859943062467</v>
      </c>
      <c r="HW102" s="420">
        <v>197.45861981564528</v>
      </c>
      <c r="HX102" s="420">
        <v>272.52574408589527</v>
      </c>
      <c r="HY102" s="420">
        <v>377.78228294880734</v>
      </c>
      <c r="HZ102" s="420">
        <v>525.72319026121409</v>
      </c>
      <c r="IA102" s="420">
        <v>734.10337500900494</v>
      </c>
      <c r="IB102" s="420">
        <v>1028.1751201437798</v>
      </c>
      <c r="IC102" s="420">
        <v>1443.8834323776232</v>
      </c>
      <c r="ID102" s="420">
        <v>2032.4311313561866</v>
      </c>
      <c r="IE102" s="420">
        <v>2866.8029763148197</v>
      </c>
      <c r="IF102" s="420">
        <v>4051.0922400368681</v>
      </c>
      <c r="IG102" s="420">
        <v>4944.2403694617869</v>
      </c>
      <c r="IH102" s="420">
        <v>4944.2403694617869</v>
      </c>
      <c r="II102" s="420">
        <v>4944.2403694617869</v>
      </c>
      <c r="IJ102" s="420">
        <v>4944.2403694617869</v>
      </c>
      <c r="IK102" s="420">
        <v>4944.2403694617869</v>
      </c>
      <c r="IL102" s="420">
        <v>4944.2403694617869</v>
      </c>
      <c r="IM102" s="420"/>
      <c r="IN102" s="420">
        <v>27.131663721059173</v>
      </c>
      <c r="IO102" s="420">
        <v>27.131663721059173</v>
      </c>
      <c r="IP102" s="420">
        <v>27.131663721059173</v>
      </c>
      <c r="IQ102" s="420">
        <v>27.131663721059173</v>
      </c>
      <c r="IR102" s="420">
        <v>27.131663721059173</v>
      </c>
      <c r="IS102" s="420">
        <v>27.131663721059173</v>
      </c>
      <c r="IT102" s="420">
        <v>27.131663721059173</v>
      </c>
      <c r="IU102" s="420">
        <v>27.131663721059173</v>
      </c>
      <c r="IV102" s="420">
        <v>27.131663721059173</v>
      </c>
      <c r="IW102" s="420">
        <v>27.131663721059173</v>
      </c>
      <c r="IX102" s="420">
        <v>27.131663721059173</v>
      </c>
      <c r="IY102" s="420">
        <v>27.131663721059173</v>
      </c>
      <c r="IZ102" s="420">
        <v>27.131663721059173</v>
      </c>
      <c r="JA102" s="420">
        <v>27.131663721059173</v>
      </c>
      <c r="JB102" s="420">
        <v>27.131663721059173</v>
      </c>
      <c r="JC102" s="420">
        <v>27.131663721059173</v>
      </c>
      <c r="JD102" s="420">
        <v>27.131663721059173</v>
      </c>
      <c r="JE102" s="420">
        <v>32.474900975435304</v>
      </c>
      <c r="JF102" s="420">
        <v>43.047405484249559</v>
      </c>
      <c r="JG102" s="420">
        <v>57.560214951651815</v>
      </c>
      <c r="JH102" s="420">
        <v>77.571597533802432</v>
      </c>
      <c r="JI102" s="420">
        <v>105.27760477563253</v>
      </c>
      <c r="JJ102" s="420">
        <v>143.77859943062467</v>
      </c>
      <c r="JK102" s="420">
        <v>197.45861981564556</v>
      </c>
      <c r="JL102" s="420">
        <v>272.52574408589538</v>
      </c>
      <c r="JM102" s="420">
        <v>377.78228294880807</v>
      </c>
      <c r="JN102" s="420">
        <v>525.72319026121431</v>
      </c>
      <c r="JO102" s="420">
        <v>734.10337500900516</v>
      </c>
      <c r="JP102" s="420">
        <v>1028.1751201437803</v>
      </c>
      <c r="JQ102" s="420">
        <v>1443.8834323776239</v>
      </c>
      <c r="JR102" s="420"/>
      <c r="JS102" s="420">
        <v>0</v>
      </c>
      <c r="JT102" s="420">
        <v>0</v>
      </c>
      <c r="JU102" s="420">
        <v>0</v>
      </c>
      <c r="JV102" s="420">
        <v>0</v>
      </c>
      <c r="JW102" s="420">
        <v>0</v>
      </c>
      <c r="JX102" s="420">
        <v>0</v>
      </c>
      <c r="JY102" s="420">
        <v>0</v>
      </c>
      <c r="JZ102" s="420">
        <v>0</v>
      </c>
      <c r="KA102" s="420">
        <v>5.3432372543761382</v>
      </c>
      <c r="KB102" s="420">
        <v>15.915741763190365</v>
      </c>
      <c r="KC102" s="420">
        <v>30.428551230592607</v>
      </c>
      <c r="KD102" s="420">
        <v>50.439933812743163</v>
      </c>
      <c r="KE102" s="420">
        <v>78.145941054573285</v>
      </c>
      <c r="KF102" s="420">
        <v>116.6469357095655</v>
      </c>
      <c r="KG102" s="420">
        <v>170.32695609458611</v>
      </c>
      <c r="KH102" s="420">
        <v>245.3940803648361</v>
      </c>
      <c r="KI102" s="420">
        <v>350.65061922774817</v>
      </c>
      <c r="KJ102" s="420">
        <v>493.24828928577881</v>
      </c>
      <c r="KK102" s="420">
        <v>691.05596952475537</v>
      </c>
      <c r="KL102" s="420">
        <v>970.61490519212805</v>
      </c>
      <c r="KM102" s="420">
        <v>1366.3118348438209</v>
      </c>
      <c r="KN102" s="420">
        <v>1927.1535265805542</v>
      </c>
      <c r="KO102" s="420">
        <v>2723.0243768841951</v>
      </c>
      <c r="KP102" s="420">
        <v>3853.6336202212224</v>
      </c>
      <c r="KQ102" s="420">
        <v>4671.714625375892</v>
      </c>
      <c r="KR102" s="420">
        <v>4566.4580865129792</v>
      </c>
      <c r="KS102" s="420">
        <v>4418.5171792005731</v>
      </c>
      <c r="KT102" s="420">
        <v>4210.1369944527814</v>
      </c>
      <c r="KU102" s="420">
        <v>3916.0652493180069</v>
      </c>
      <c r="KV102" s="420">
        <v>3500.3569370841633</v>
      </c>
      <c r="KW102" s="420"/>
      <c r="KX102" s="420">
        <v>0</v>
      </c>
      <c r="KY102" s="420">
        <v>0</v>
      </c>
      <c r="KZ102" s="420">
        <v>0</v>
      </c>
      <c r="LA102" s="420">
        <v>0</v>
      </c>
      <c r="LB102" s="420">
        <v>0</v>
      </c>
      <c r="LC102" s="420">
        <v>0</v>
      </c>
      <c r="LD102" s="420">
        <v>0</v>
      </c>
      <c r="LE102" s="420">
        <v>0</v>
      </c>
      <c r="LF102" s="420">
        <v>0</v>
      </c>
      <c r="LG102" s="420">
        <v>0</v>
      </c>
      <c r="LH102" s="420">
        <v>0</v>
      </c>
      <c r="LI102" s="420">
        <v>0</v>
      </c>
      <c r="LJ102" s="420">
        <v>0</v>
      </c>
      <c r="LK102" s="420">
        <v>0</v>
      </c>
      <c r="LL102" s="420">
        <v>0</v>
      </c>
      <c r="LM102" s="420">
        <v>0</v>
      </c>
      <c r="LN102" s="420">
        <v>0</v>
      </c>
      <c r="LO102" s="420">
        <v>0</v>
      </c>
      <c r="LP102" s="420">
        <v>0</v>
      </c>
      <c r="LQ102" s="420">
        <v>0</v>
      </c>
      <c r="LR102" s="420">
        <v>0</v>
      </c>
      <c r="LS102" s="420">
        <v>0</v>
      </c>
      <c r="LT102" s="420">
        <v>0</v>
      </c>
      <c r="LU102" s="420">
        <v>0</v>
      </c>
      <c r="LV102" s="420">
        <v>0</v>
      </c>
      <c r="LW102" s="420">
        <v>0</v>
      </c>
      <c r="LX102" s="420">
        <v>0</v>
      </c>
      <c r="LY102" s="420">
        <v>0</v>
      </c>
      <c r="LZ102" s="420">
        <v>0</v>
      </c>
      <c r="MA102" s="420">
        <v>0</v>
      </c>
      <c r="MB102" s="420"/>
      <c r="MC102" s="426">
        <v>0</v>
      </c>
      <c r="MD102" s="426">
        <v>0</v>
      </c>
      <c r="ME102" s="426">
        <v>0</v>
      </c>
      <c r="MF102" s="426">
        <v>0</v>
      </c>
      <c r="MG102" s="426">
        <v>0</v>
      </c>
      <c r="MH102" s="426">
        <v>0</v>
      </c>
      <c r="MI102" s="426">
        <v>0</v>
      </c>
      <c r="MJ102" s="426">
        <v>0</v>
      </c>
      <c r="MK102" s="426">
        <v>0</v>
      </c>
      <c r="ML102" s="426">
        <v>0</v>
      </c>
      <c r="MM102" s="426">
        <v>0</v>
      </c>
      <c r="MN102" s="426">
        <v>0</v>
      </c>
      <c r="MO102" s="426">
        <v>0</v>
      </c>
      <c r="MP102" s="426">
        <v>0</v>
      </c>
      <c r="MQ102" s="426">
        <v>0</v>
      </c>
      <c r="MR102" s="426">
        <v>0</v>
      </c>
      <c r="MS102" s="426">
        <v>0</v>
      </c>
      <c r="MT102" s="426">
        <v>0</v>
      </c>
      <c r="MU102" s="426">
        <v>0</v>
      </c>
      <c r="MV102" s="426">
        <v>0</v>
      </c>
      <c r="MW102" s="426">
        <v>0</v>
      </c>
      <c r="MX102" s="426">
        <v>0</v>
      </c>
      <c r="MY102" s="426">
        <v>0</v>
      </c>
      <c r="MZ102" s="426">
        <v>0</v>
      </c>
      <c r="NA102" s="426">
        <v>0</v>
      </c>
      <c r="NB102" s="426">
        <v>0</v>
      </c>
      <c r="NC102" s="426">
        <v>0</v>
      </c>
      <c r="ND102" s="426">
        <v>0</v>
      </c>
      <c r="NE102" s="426">
        <v>0</v>
      </c>
      <c r="NF102" s="426">
        <v>0</v>
      </c>
      <c r="NG102" s="420"/>
      <c r="NH102" s="420">
        <v>0</v>
      </c>
      <c r="NI102" s="420">
        <v>0</v>
      </c>
      <c r="NJ102" s="420">
        <v>0</v>
      </c>
      <c r="NK102" s="420">
        <v>0</v>
      </c>
      <c r="NL102" s="420">
        <v>0</v>
      </c>
      <c r="NM102" s="420">
        <v>0</v>
      </c>
      <c r="NN102" s="420">
        <v>0</v>
      </c>
      <c r="NO102" s="420">
        <v>0</v>
      </c>
      <c r="NP102" s="420">
        <v>0</v>
      </c>
      <c r="NQ102" s="420">
        <v>0</v>
      </c>
      <c r="NR102" s="420">
        <v>0</v>
      </c>
      <c r="NS102" s="420">
        <v>0</v>
      </c>
      <c r="NT102" s="420">
        <v>0</v>
      </c>
      <c r="NU102" s="420">
        <v>0</v>
      </c>
      <c r="NV102" s="420">
        <v>0</v>
      </c>
      <c r="NW102" s="420">
        <v>0</v>
      </c>
      <c r="NX102" s="420">
        <v>0</v>
      </c>
      <c r="NY102" s="420">
        <v>0</v>
      </c>
      <c r="NZ102" s="420">
        <v>0</v>
      </c>
      <c r="OA102" s="420">
        <v>0</v>
      </c>
      <c r="OB102" s="420">
        <v>0</v>
      </c>
      <c r="OC102" s="420">
        <v>0</v>
      </c>
      <c r="OD102" s="420">
        <v>0</v>
      </c>
      <c r="OE102" s="420">
        <v>0</v>
      </c>
      <c r="OF102" s="420">
        <v>0</v>
      </c>
      <c r="OG102" s="420">
        <v>0</v>
      </c>
      <c r="OH102" s="420">
        <v>0</v>
      </c>
      <c r="OI102" s="420">
        <v>0</v>
      </c>
      <c r="OJ102" s="420">
        <v>0</v>
      </c>
      <c r="OK102" s="420">
        <v>0</v>
      </c>
      <c r="OL102" s="420"/>
      <c r="OM102" s="420">
        <v>0</v>
      </c>
      <c r="ON102" s="420">
        <v>0</v>
      </c>
      <c r="OO102" s="420">
        <v>0</v>
      </c>
      <c r="OP102" s="420">
        <v>0</v>
      </c>
      <c r="OQ102" s="420">
        <v>0</v>
      </c>
      <c r="OR102" s="420">
        <v>0</v>
      </c>
      <c r="OS102" s="420">
        <v>0</v>
      </c>
      <c r="OT102" s="420">
        <v>0</v>
      </c>
      <c r="OU102" s="420">
        <v>5.3432372543761382</v>
      </c>
      <c r="OV102" s="420">
        <v>15.915741763190365</v>
      </c>
      <c r="OW102" s="420">
        <v>30.428551230592607</v>
      </c>
      <c r="OX102" s="420">
        <v>50.439933812743163</v>
      </c>
      <c r="OY102" s="420">
        <v>78.145941054573285</v>
      </c>
      <c r="OZ102" s="420">
        <v>116.6469357095655</v>
      </c>
      <c r="PA102" s="420">
        <v>170.32695609458611</v>
      </c>
      <c r="PB102" s="420">
        <v>245.3940803648361</v>
      </c>
      <c r="PC102" s="420">
        <v>350.65061922774817</v>
      </c>
      <c r="PD102" s="420">
        <v>493.24828928577881</v>
      </c>
      <c r="PE102" s="420">
        <v>691.05596952475537</v>
      </c>
      <c r="PF102" s="420">
        <v>970.61490519212805</v>
      </c>
      <c r="PG102" s="420">
        <v>1366.3118348438209</v>
      </c>
      <c r="PH102" s="420">
        <v>1927.1535265805542</v>
      </c>
      <c r="PI102" s="420">
        <v>2723.0243768841951</v>
      </c>
      <c r="PJ102" s="420">
        <v>3853.6336202212224</v>
      </c>
      <c r="PK102" s="420">
        <v>4671.714625375892</v>
      </c>
      <c r="PL102" s="420">
        <v>4566.4580865129792</v>
      </c>
      <c r="PM102" s="420">
        <v>4418.5171792005731</v>
      </c>
      <c r="PN102" s="420">
        <v>4210.1369944527814</v>
      </c>
      <c r="PO102" s="420">
        <v>3916.0652493180069</v>
      </c>
      <c r="PP102" s="420">
        <v>3500.3569370841633</v>
      </c>
      <c r="PQ102" s="420"/>
      <c r="PR102" s="420">
        <v>14.669785778608313</v>
      </c>
      <c r="PS102" s="420">
        <v>14.669785778608313</v>
      </c>
      <c r="PT102" s="420">
        <v>14.669785778608313</v>
      </c>
      <c r="PU102" s="420">
        <v>14.669785778608313</v>
      </c>
      <c r="PV102" s="420">
        <v>14.669785778608313</v>
      </c>
      <c r="PW102" s="420">
        <v>14.669785778608313</v>
      </c>
      <c r="PX102" s="420">
        <v>14.669785778608313</v>
      </c>
      <c r="PY102" s="420">
        <v>14.669785778608313</v>
      </c>
      <c r="PZ102" s="420">
        <v>17.558814136465212</v>
      </c>
      <c r="QA102" s="420">
        <v>23.275248553544174</v>
      </c>
      <c r="QB102" s="420">
        <v>31.12216159659873</v>
      </c>
      <c r="QC102" s="420">
        <v>41.942091352180341</v>
      </c>
      <c r="QD102" s="420">
        <v>56.922418220331274</v>
      </c>
      <c r="QE102" s="420">
        <v>77.739473512583388</v>
      </c>
      <c r="QF102" s="420">
        <v>106.76365749686128</v>
      </c>
      <c r="QG102" s="420">
        <v>147.35160829053075</v>
      </c>
      <c r="QH102" s="420">
        <v>204.26263640850721</v>
      </c>
      <c r="QI102" s="420">
        <v>284.25262303367066</v>
      </c>
      <c r="QJ102" s="420">
        <v>396.92144799718375</v>
      </c>
      <c r="QK102" s="420">
        <v>555.92273700845112</v>
      </c>
      <c r="QL102" s="420">
        <v>780.69155139279917</v>
      </c>
      <c r="QM102" s="420">
        <v>1098.912680523443</v>
      </c>
      <c r="QN102" s="420">
        <v>1550.0481638128367</v>
      </c>
      <c r="QO102" s="420">
        <v>2190.3800644777912</v>
      </c>
      <c r="QP102" s="420">
        <v>2673.2952244890994</v>
      </c>
      <c r="QQ102" s="420">
        <v>2673.2952244890994</v>
      </c>
      <c r="QR102" s="420">
        <v>2673.2952244890994</v>
      </c>
      <c r="QS102" s="420">
        <v>2673.2952244890994</v>
      </c>
      <c r="QT102" s="420">
        <v>2673.2952244890994</v>
      </c>
      <c r="QU102" s="420">
        <v>2673.2952244890994</v>
      </c>
      <c r="QV102" s="424"/>
      <c r="QW102" s="420">
        <v>14.669785778608313</v>
      </c>
      <c r="QX102" s="420">
        <v>14.669785778608313</v>
      </c>
      <c r="QY102" s="420">
        <v>14.669785778608313</v>
      </c>
      <c r="QZ102" s="420">
        <v>14.669785778608313</v>
      </c>
      <c r="RA102" s="420">
        <v>14.669785778608313</v>
      </c>
      <c r="RB102" s="420">
        <v>14.669785778608313</v>
      </c>
      <c r="RC102" s="420">
        <v>14.669785778608313</v>
      </c>
      <c r="RD102" s="420">
        <v>14.669785778608313</v>
      </c>
      <c r="RE102" s="420">
        <v>14.669785778608313</v>
      </c>
      <c r="RF102" s="420">
        <v>14.669785778608313</v>
      </c>
      <c r="RG102" s="420">
        <v>14.669785778608313</v>
      </c>
      <c r="RH102" s="420">
        <v>14.669785778608313</v>
      </c>
      <c r="RI102" s="420">
        <v>14.669785778608313</v>
      </c>
      <c r="RJ102" s="420">
        <v>14.669785778608313</v>
      </c>
      <c r="RK102" s="420">
        <v>14.669785778608313</v>
      </c>
      <c r="RL102" s="420">
        <v>14.669785778608313</v>
      </c>
      <c r="RM102" s="420">
        <v>14.669785778608313</v>
      </c>
      <c r="RN102" s="420">
        <v>17.558814136465205</v>
      </c>
      <c r="RO102" s="420">
        <v>23.275248553544181</v>
      </c>
      <c r="RP102" s="420">
        <v>31.122161596598751</v>
      </c>
      <c r="RQ102" s="420">
        <v>41.942091352180398</v>
      </c>
      <c r="RR102" s="420">
        <v>56.922418220331309</v>
      </c>
      <c r="RS102" s="420">
        <v>77.739473512583388</v>
      </c>
      <c r="RT102" s="420">
        <v>106.76365749686144</v>
      </c>
      <c r="RU102" s="420">
        <v>147.35160829053081</v>
      </c>
      <c r="RV102" s="420">
        <v>204.2626364085076</v>
      </c>
      <c r="RW102" s="420">
        <v>284.25262303367072</v>
      </c>
      <c r="RX102" s="420">
        <v>396.92144799718392</v>
      </c>
      <c r="RY102" s="420">
        <v>555.92273700845146</v>
      </c>
      <c r="RZ102" s="420">
        <v>780.69155139279962</v>
      </c>
      <c r="SA102" s="420"/>
      <c r="SB102" s="420">
        <v>0</v>
      </c>
      <c r="SC102" s="420">
        <v>0</v>
      </c>
      <c r="SD102" s="420">
        <v>0</v>
      </c>
      <c r="SE102" s="420">
        <v>0</v>
      </c>
      <c r="SF102" s="420">
        <v>0</v>
      </c>
      <c r="SG102" s="420">
        <v>0</v>
      </c>
      <c r="SH102" s="420">
        <v>0</v>
      </c>
      <c r="SI102" s="420">
        <v>0</v>
      </c>
      <c r="SJ102" s="420">
        <v>2.8890283578568994</v>
      </c>
      <c r="SK102" s="420">
        <v>8.6054627749358605</v>
      </c>
      <c r="SL102" s="420">
        <v>16.452375817990415</v>
      </c>
      <c r="SM102" s="420">
        <v>27.272305573572027</v>
      </c>
      <c r="SN102" s="420">
        <v>42.252632441722959</v>
      </c>
      <c r="SO102" s="420">
        <v>63.069687733975073</v>
      </c>
      <c r="SP102" s="420">
        <v>92.09387171825297</v>
      </c>
      <c r="SQ102" s="420">
        <v>132.68182251192243</v>
      </c>
      <c r="SR102" s="420">
        <v>189.59285062989889</v>
      </c>
      <c r="SS102" s="420">
        <v>266.69380889720543</v>
      </c>
      <c r="ST102" s="420">
        <v>373.64619944363955</v>
      </c>
      <c r="SU102" s="420">
        <v>524.80057541185238</v>
      </c>
      <c r="SV102" s="420">
        <v>738.74946004061871</v>
      </c>
      <c r="SW102" s="420">
        <v>1041.9902623031116</v>
      </c>
      <c r="SX102" s="420">
        <v>1472.3086903002534</v>
      </c>
      <c r="SY102" s="420">
        <v>2083.6164069809297</v>
      </c>
      <c r="SZ102" s="420">
        <v>2525.9436161985686</v>
      </c>
      <c r="TA102" s="420">
        <v>2469.0325880805917</v>
      </c>
      <c r="TB102" s="420">
        <v>2389.0426014554287</v>
      </c>
      <c r="TC102" s="420">
        <v>2276.3737764919156</v>
      </c>
      <c r="TD102" s="420">
        <v>2117.372487480648</v>
      </c>
      <c r="TE102" s="420">
        <v>1892.6036730962996</v>
      </c>
      <c r="TF102" s="420"/>
      <c r="TG102" s="420">
        <v>2.0676911723420526</v>
      </c>
      <c r="TH102" s="420">
        <v>2.0676911723420526</v>
      </c>
      <c r="TI102" s="420">
        <v>2.0676911723420526</v>
      </c>
      <c r="TJ102" s="420">
        <v>2.0676911723420526</v>
      </c>
      <c r="TK102" s="420">
        <v>2.0676911723420526</v>
      </c>
      <c r="TL102" s="420">
        <v>2.0676911723420526</v>
      </c>
      <c r="TM102" s="420">
        <v>2.0676911723420526</v>
      </c>
      <c r="TN102" s="420">
        <v>2.0676911723420526</v>
      </c>
      <c r="TO102" s="420">
        <v>2.4748967390993659</v>
      </c>
      <c r="TP102" s="420">
        <v>3.2806222731901413</v>
      </c>
      <c r="TQ102" s="420">
        <v>4.3866365718392144</v>
      </c>
      <c r="TR102" s="420">
        <v>5.9116945091951081</v>
      </c>
      <c r="TS102" s="420">
        <v>8.0231561277581989</v>
      </c>
      <c r="TT102" s="420">
        <v>10.957298596608178</v>
      </c>
      <c r="TU102" s="420">
        <v>15.048227388236128</v>
      </c>
      <c r="TV102" s="420">
        <v>20.76905718262223</v>
      </c>
      <c r="TW102" s="420">
        <v>28.790607887203393</v>
      </c>
      <c r="TX102" s="420">
        <v>40.06511398543082</v>
      </c>
      <c r="TY102" s="420">
        <v>55.945668636400548</v>
      </c>
      <c r="TZ102" s="420">
        <v>78.356736298957387</v>
      </c>
      <c r="UA102" s="420">
        <v>110.03766881795943</v>
      </c>
      <c r="UB102" s="420">
        <v>154.89060869630671</v>
      </c>
      <c r="UC102" s="420">
        <v>218.477689680678</v>
      </c>
      <c r="UD102" s="420">
        <v>308.73181052166689</v>
      </c>
      <c r="UE102" s="420">
        <v>376.79820415650687</v>
      </c>
      <c r="UF102" s="420">
        <v>376.79820415650687</v>
      </c>
      <c r="UG102" s="420">
        <v>376.79820415650687</v>
      </c>
      <c r="UH102" s="420">
        <v>376.79820415650687</v>
      </c>
      <c r="UI102" s="420">
        <v>376.79820415650687</v>
      </c>
      <c r="UJ102" s="420">
        <v>376.79820415650687</v>
      </c>
      <c r="UK102" s="420"/>
      <c r="UL102" s="420">
        <v>2.0676911723420526</v>
      </c>
      <c r="UM102" s="420">
        <v>2.0676911723420526</v>
      </c>
      <c r="UN102" s="420">
        <v>2.0676911723420526</v>
      </c>
      <c r="UO102" s="420">
        <v>2.0676911723420526</v>
      </c>
      <c r="UP102" s="420">
        <v>2.0676911723420526</v>
      </c>
      <c r="UQ102" s="420">
        <v>2.0676911723420526</v>
      </c>
      <c r="UR102" s="420">
        <v>2.0676911723420526</v>
      </c>
      <c r="US102" s="420">
        <v>2.0676911723420526</v>
      </c>
      <c r="UT102" s="420">
        <v>2.0676911723420526</v>
      </c>
      <c r="UU102" s="420">
        <v>2.0676911723420526</v>
      </c>
      <c r="UV102" s="420">
        <v>2.0676911723420526</v>
      </c>
      <c r="UW102" s="420">
        <v>2.0676911723420526</v>
      </c>
      <c r="UX102" s="420">
        <v>2.0676911723420526</v>
      </c>
      <c r="UY102" s="420">
        <v>2.0676911723420526</v>
      </c>
      <c r="UZ102" s="420">
        <v>2.0676911723420526</v>
      </c>
      <c r="VA102" s="420">
        <v>2.0676911723420526</v>
      </c>
      <c r="VB102" s="420">
        <v>2.0676911723420526</v>
      </c>
      <c r="VC102" s="420">
        <v>2.4748967390993646</v>
      </c>
      <c r="VD102" s="420">
        <v>3.2806222731901427</v>
      </c>
      <c r="VE102" s="420">
        <v>4.386636571839218</v>
      </c>
      <c r="VF102" s="420">
        <v>5.9116945091951152</v>
      </c>
      <c r="VG102" s="420">
        <v>8.023156127758206</v>
      </c>
      <c r="VH102" s="420">
        <v>10.957298596608178</v>
      </c>
      <c r="VI102" s="420">
        <v>15.048227388236151</v>
      </c>
      <c r="VJ102" s="420">
        <v>20.769057182622237</v>
      </c>
      <c r="VK102" s="420">
        <v>28.79060788720345</v>
      </c>
      <c r="VL102" s="420">
        <v>40.065113985430827</v>
      </c>
      <c r="VM102" s="420">
        <v>55.945668636400569</v>
      </c>
      <c r="VN102" s="420">
        <v>78.356736298957429</v>
      </c>
      <c r="VO102" s="420">
        <v>110.0376688179595</v>
      </c>
      <c r="VP102" s="420"/>
      <c r="VQ102" s="420">
        <v>0</v>
      </c>
      <c r="VR102" s="420">
        <v>0</v>
      </c>
      <c r="VS102" s="420">
        <v>0</v>
      </c>
      <c r="VT102" s="420">
        <v>0</v>
      </c>
      <c r="VU102" s="420">
        <v>0</v>
      </c>
      <c r="VV102" s="420">
        <v>0</v>
      </c>
      <c r="VW102" s="420">
        <v>0</v>
      </c>
      <c r="VX102" s="420">
        <v>0</v>
      </c>
      <c r="VY102" s="420">
        <v>0.40720556675731334</v>
      </c>
      <c r="VZ102" s="420">
        <v>1.2129311008480888</v>
      </c>
      <c r="WA102" s="420">
        <v>2.3189453994971618</v>
      </c>
      <c r="WB102" s="420">
        <v>3.8440033368530555</v>
      </c>
      <c r="WC102" s="420">
        <v>5.9554649554161463</v>
      </c>
      <c r="WD102" s="420">
        <v>8.8896074242661243</v>
      </c>
      <c r="WE102" s="420">
        <v>12.980536215894077</v>
      </c>
      <c r="WF102" s="420">
        <v>18.701366010280179</v>
      </c>
      <c r="WG102" s="420">
        <v>26.722916714861341</v>
      </c>
      <c r="WH102" s="420">
        <v>37.590217246331456</v>
      </c>
      <c r="WI102" s="420">
        <v>52.665046363210408</v>
      </c>
      <c r="WJ102" s="420">
        <v>73.970099727118168</v>
      </c>
      <c r="WK102" s="420">
        <v>104.12597430876431</v>
      </c>
      <c r="WL102" s="420">
        <v>146.86745256854852</v>
      </c>
      <c r="WM102" s="420">
        <v>207.52039108406981</v>
      </c>
      <c r="WN102" s="420">
        <v>293.68358313343072</v>
      </c>
      <c r="WO102" s="420">
        <v>356.02914697388462</v>
      </c>
      <c r="WP102" s="420">
        <v>348.00759626930341</v>
      </c>
      <c r="WQ102" s="420">
        <v>336.73309017107601</v>
      </c>
      <c r="WR102" s="420">
        <v>320.8525355201063</v>
      </c>
      <c r="WS102" s="420">
        <v>298.44146785754947</v>
      </c>
      <c r="WT102" s="420">
        <v>266.76053533854736</v>
      </c>
      <c r="WU102" s="420"/>
      <c r="WV102" s="420">
        <v>0</v>
      </c>
      <c r="WW102" s="420">
        <v>0</v>
      </c>
      <c r="WX102" s="420">
        <v>0</v>
      </c>
      <c r="WY102" s="420">
        <v>0</v>
      </c>
      <c r="WZ102" s="420">
        <v>0</v>
      </c>
      <c r="XA102" s="420">
        <v>0</v>
      </c>
      <c r="XB102" s="420">
        <v>0</v>
      </c>
      <c r="XC102" s="420">
        <v>0</v>
      </c>
      <c r="XD102" s="420">
        <v>0</v>
      </c>
      <c r="XE102" s="420">
        <v>0</v>
      </c>
      <c r="XF102" s="420">
        <v>0</v>
      </c>
      <c r="XG102" s="420">
        <v>0</v>
      </c>
      <c r="XH102" s="420">
        <v>0</v>
      </c>
      <c r="XI102" s="420">
        <v>0</v>
      </c>
      <c r="XJ102" s="420">
        <v>0</v>
      </c>
      <c r="XK102" s="420">
        <v>0</v>
      </c>
      <c r="XL102" s="420">
        <v>0</v>
      </c>
      <c r="XM102" s="420">
        <v>0</v>
      </c>
      <c r="XN102" s="420">
        <v>0</v>
      </c>
      <c r="XO102" s="420">
        <v>0</v>
      </c>
      <c r="XP102" s="420">
        <v>0</v>
      </c>
      <c r="XQ102" s="420">
        <v>0</v>
      </c>
      <c r="XR102" s="420">
        <v>0</v>
      </c>
      <c r="XS102" s="420">
        <v>0</v>
      </c>
      <c r="XT102" s="420">
        <v>0</v>
      </c>
      <c r="XU102" s="420">
        <v>0</v>
      </c>
      <c r="XV102" s="420">
        <v>0</v>
      </c>
      <c r="XW102" s="420">
        <v>0</v>
      </c>
      <c r="XX102" s="420">
        <v>0</v>
      </c>
      <c r="XY102" s="420">
        <v>0</v>
      </c>
      <c r="XZ102" s="420"/>
      <c r="YA102" s="420">
        <v>0</v>
      </c>
      <c r="YB102" s="420">
        <v>0</v>
      </c>
      <c r="YC102" s="420">
        <v>0</v>
      </c>
      <c r="YD102" s="420">
        <v>0</v>
      </c>
      <c r="YE102" s="420">
        <v>0</v>
      </c>
      <c r="YF102" s="420">
        <v>0</v>
      </c>
      <c r="YG102" s="420">
        <v>0</v>
      </c>
      <c r="YH102" s="420">
        <v>0</v>
      </c>
      <c r="YI102" s="420">
        <v>0</v>
      </c>
      <c r="YJ102" s="420">
        <v>0</v>
      </c>
      <c r="YK102" s="420">
        <v>0</v>
      </c>
      <c r="YL102" s="420">
        <v>0</v>
      </c>
      <c r="YM102" s="420">
        <v>0</v>
      </c>
      <c r="YN102" s="420">
        <v>0</v>
      </c>
      <c r="YO102" s="420">
        <v>0</v>
      </c>
      <c r="YP102" s="420">
        <v>0</v>
      </c>
      <c r="YQ102" s="420">
        <v>0</v>
      </c>
      <c r="YR102" s="420">
        <v>0</v>
      </c>
      <c r="YS102" s="420">
        <v>0</v>
      </c>
      <c r="YT102" s="420">
        <v>0</v>
      </c>
      <c r="YU102" s="420">
        <v>0</v>
      </c>
      <c r="YV102" s="420">
        <v>0</v>
      </c>
      <c r="YW102" s="420">
        <v>0</v>
      </c>
      <c r="YX102" s="420">
        <v>0</v>
      </c>
      <c r="YY102" s="420">
        <v>0</v>
      </c>
      <c r="YZ102" s="420">
        <v>0</v>
      </c>
      <c r="ZA102" s="420">
        <v>0</v>
      </c>
      <c r="ZB102" s="420">
        <v>0</v>
      </c>
      <c r="ZC102" s="420">
        <v>0</v>
      </c>
      <c r="ZD102" s="420">
        <v>0</v>
      </c>
      <c r="ZE102" s="420"/>
      <c r="ZF102" s="420">
        <v>0</v>
      </c>
      <c r="ZG102" s="420">
        <v>0</v>
      </c>
      <c r="ZH102" s="420">
        <v>0</v>
      </c>
      <c r="ZI102" s="420">
        <v>0</v>
      </c>
      <c r="ZJ102" s="420">
        <v>0</v>
      </c>
      <c r="ZK102" s="420">
        <v>0</v>
      </c>
      <c r="ZL102" s="420">
        <v>0</v>
      </c>
      <c r="ZM102" s="420">
        <v>0</v>
      </c>
      <c r="ZN102" s="420">
        <v>0</v>
      </c>
      <c r="ZO102" s="420">
        <v>0</v>
      </c>
      <c r="ZP102" s="420">
        <v>0</v>
      </c>
      <c r="ZQ102" s="420">
        <v>0</v>
      </c>
      <c r="ZR102" s="420">
        <v>0</v>
      </c>
      <c r="ZS102" s="420">
        <v>0</v>
      </c>
      <c r="ZT102" s="420">
        <v>0</v>
      </c>
      <c r="ZU102" s="420">
        <v>0</v>
      </c>
      <c r="ZV102" s="420">
        <v>0</v>
      </c>
      <c r="ZW102" s="420">
        <v>0</v>
      </c>
      <c r="ZX102" s="420">
        <v>0</v>
      </c>
      <c r="ZY102" s="420">
        <v>0</v>
      </c>
      <c r="ZZ102" s="420">
        <v>0</v>
      </c>
      <c r="AAA102" s="420">
        <v>0</v>
      </c>
      <c r="AAB102" s="420">
        <v>0</v>
      </c>
      <c r="AAC102" s="420">
        <v>0</v>
      </c>
      <c r="AAD102" s="420">
        <v>0</v>
      </c>
      <c r="AAE102" s="420">
        <v>0</v>
      </c>
      <c r="AAF102" s="420">
        <v>0</v>
      </c>
      <c r="AAG102" s="420">
        <v>0</v>
      </c>
      <c r="AAH102" s="420">
        <v>0</v>
      </c>
      <c r="AAI102" s="420">
        <v>0</v>
      </c>
      <c r="AAJ102" s="420"/>
      <c r="AAK102" s="420">
        <v>0</v>
      </c>
      <c r="AAL102" s="420">
        <v>0</v>
      </c>
      <c r="AAM102" s="420">
        <v>0</v>
      </c>
      <c r="AAN102" s="420">
        <v>0</v>
      </c>
      <c r="AAO102" s="420">
        <v>0</v>
      </c>
      <c r="AAP102" s="420">
        <v>0</v>
      </c>
      <c r="AAQ102" s="420">
        <v>0</v>
      </c>
      <c r="AAR102" s="420">
        <v>0</v>
      </c>
      <c r="AAS102" s="420">
        <v>8.6394711789903518</v>
      </c>
      <c r="AAT102" s="420">
        <v>25.734135638974315</v>
      </c>
      <c r="AAU102" s="420">
        <v>49.199872448080185</v>
      </c>
      <c r="AAV102" s="420">
        <v>81.556242723168253</v>
      </c>
      <c r="AAW102" s="420">
        <v>126.3540384517124</v>
      </c>
      <c r="AAX102" s="420">
        <v>188.60623086780669</v>
      </c>
      <c r="AAY102" s="420">
        <v>275.40136402873316</v>
      </c>
      <c r="AAZ102" s="420">
        <v>396.7772688870387</v>
      </c>
      <c r="ABA102" s="420">
        <v>566.96638657250833</v>
      </c>
      <c r="ABB102" s="420">
        <v>797.53231542931576</v>
      </c>
      <c r="ABC102" s="420">
        <v>1117.3672153316054</v>
      </c>
      <c r="ABD102" s="420">
        <v>1569.3855803310985</v>
      </c>
      <c r="ABE102" s="420">
        <v>2209.187269193204</v>
      </c>
      <c r="ABF102" s="420">
        <v>3116.0112414522146</v>
      </c>
      <c r="ABG102" s="420">
        <v>4402.8534582685188</v>
      </c>
      <c r="ABH102" s="420">
        <v>6230.9336103355827</v>
      </c>
      <c r="ABI102" s="420">
        <v>7553.6873885483456</v>
      </c>
      <c r="ABJ102" s="420">
        <v>7383.4982708628741</v>
      </c>
      <c r="ABK102" s="420">
        <v>7144.2928708270774</v>
      </c>
      <c r="ABL102" s="420">
        <v>6807.3633064648038</v>
      </c>
      <c r="ABM102" s="420">
        <v>6331.8792046562048</v>
      </c>
      <c r="ABN102" s="420">
        <v>5659.72114551901</v>
      </c>
      <c r="ABQ102" s="344"/>
      <c r="ABR102" s="344"/>
      <c r="ABS102" s="344"/>
      <c r="ABT102" s="344"/>
      <c r="ABU102" s="344"/>
      <c r="ABV102" s="344"/>
      <c r="ABW102" s="344"/>
      <c r="ABX102" s="344"/>
      <c r="ABY102" s="344"/>
      <c r="ABZ102" s="344"/>
      <c r="ACA102" s="344"/>
    </row>
    <row r="103" spans="4:755" hidden="1" outlineLevel="1" x14ac:dyDescent="0.25">
      <c r="D103" s="431" t="b">
        <v>0</v>
      </c>
      <c r="E103" s="416"/>
      <c r="F103" s="417">
        <v>533</v>
      </c>
      <c r="G103" s="417">
        <v>22013340</v>
      </c>
      <c r="H103" s="417" t="s">
        <v>1756</v>
      </c>
      <c r="I103" s="417" t="s">
        <v>253</v>
      </c>
      <c r="J103" s="417">
        <v>66</v>
      </c>
      <c r="K103" s="417" t="s">
        <v>305</v>
      </c>
      <c r="L103" s="417" t="s">
        <v>338</v>
      </c>
      <c r="M103" s="417" t="s">
        <v>339</v>
      </c>
      <c r="N103" s="417" t="s">
        <v>319</v>
      </c>
      <c r="O103" s="417" t="s">
        <v>340</v>
      </c>
      <c r="P103" s="417" t="s">
        <v>326</v>
      </c>
      <c r="Q103" s="417" t="s">
        <v>327</v>
      </c>
      <c r="R103" s="417" t="s">
        <v>296</v>
      </c>
      <c r="S103" s="418"/>
      <c r="T103" s="417">
        <v>3.4105975634055596E-3</v>
      </c>
      <c r="U103" s="417">
        <v>1</v>
      </c>
      <c r="V103" s="418"/>
      <c r="W103" s="419">
        <v>1.7651351311158072</v>
      </c>
      <c r="X103" s="417">
        <v>5.1679359468684138E-3</v>
      </c>
      <c r="Y103" s="417">
        <v>2.414486266880194E-8</v>
      </c>
      <c r="Z103" s="417">
        <v>5.1679118020057447E-3</v>
      </c>
      <c r="AA103" s="420">
        <v>27.13167639711207</v>
      </c>
      <c r="AB103" s="420">
        <v>2.897383520256233E-3</v>
      </c>
      <c r="AC103" s="420">
        <v>27.134573780632326</v>
      </c>
      <c r="AD103" s="420">
        <v>14.669922854596345</v>
      </c>
      <c r="AE103" s="420">
        <v>2.067691413790679</v>
      </c>
      <c r="AF103" s="420">
        <v>1.3535708418231653E-2</v>
      </c>
      <c r="AG103" s="418"/>
      <c r="AH103" s="419">
        <v>7.1689155358454535</v>
      </c>
      <c r="AI103" s="417">
        <v>2.1400800748787984E-2</v>
      </c>
      <c r="AJ103" s="417">
        <v>9.9985642313348183E-8</v>
      </c>
      <c r="AK103" s="417">
        <v>2.140070076314567E-2</v>
      </c>
      <c r="AL103" s="420">
        <v>112.35425642359913</v>
      </c>
      <c r="AM103" s="420">
        <v>1.1998277077601783E-2</v>
      </c>
      <c r="AN103" s="420">
        <v>112.36625470067672</v>
      </c>
      <c r="AO103" s="420">
        <v>60.749223527344384</v>
      </c>
      <c r="AP103" s="420">
        <v>8.5624613794464945</v>
      </c>
      <c r="AQ103" s="420">
        <v>5.6052358587726024E-2</v>
      </c>
      <c r="AR103" s="418"/>
      <c r="AS103" s="417">
        <v>5.1679359468684138E-3</v>
      </c>
      <c r="AT103" s="421">
        <v>2.414486266880194E-8</v>
      </c>
      <c r="AU103" s="417">
        <v>5.1679118020057447E-3</v>
      </c>
      <c r="AV103" s="420">
        <v>27.13167639711207</v>
      </c>
      <c r="AW103" s="420">
        <v>2.897383520256233E-3</v>
      </c>
      <c r="AX103" s="420">
        <v>27.134573780632326</v>
      </c>
      <c r="AY103" s="420">
        <v>14.669922854596345</v>
      </c>
      <c r="AZ103" s="420">
        <v>2.067691413790679</v>
      </c>
      <c r="BA103" s="420">
        <v>1.3535708418231653E-2</v>
      </c>
      <c r="BB103" s="418"/>
      <c r="BC103" s="420">
        <v>43.885723757437582</v>
      </c>
      <c r="BD103" s="420">
        <v>181.73399196605533</v>
      </c>
      <c r="BE103" s="420">
        <v>43.885723757437582</v>
      </c>
      <c r="BF103" s="420">
        <v>137.84826820861775</v>
      </c>
      <c r="BG103" s="420"/>
      <c r="BH103" s="422">
        <v>0.14015271439480237</v>
      </c>
      <c r="BI103" s="420"/>
      <c r="BJ103" s="423">
        <v>2.0306987860226084</v>
      </c>
      <c r="BK103" s="423">
        <v>2.3362163535586804</v>
      </c>
      <c r="BL103" s="423">
        <v>2.6876988789287894</v>
      </c>
      <c r="BM103" s="423">
        <v>3.0920617659367942</v>
      </c>
      <c r="BN103" s="423">
        <v>3.5572608372626702</v>
      </c>
      <c r="BO103" s="423">
        <v>4.0924488649368653</v>
      </c>
      <c r="BP103" s="423">
        <v>4.7081556507424445</v>
      </c>
      <c r="BQ103" s="423">
        <v>5.4164951996193063</v>
      </c>
      <c r="BR103" s="423">
        <v>6.231404062198437</v>
      </c>
      <c r="BS103" s="423">
        <v>7.1689155358454535</v>
      </c>
      <c r="BT103" s="423">
        <v>8.2474751191073867</v>
      </c>
      <c r="BU103" s="423">
        <v>9.4883034261155519</v>
      </c>
      <c r="BV103" s="423">
        <v>10.915813701270036</v>
      </c>
      <c r="BW103" s="423">
        <v>12.558092148789537</v>
      </c>
      <c r="BX103" s="423">
        <v>14.44745052759014</v>
      </c>
      <c r="BY103" s="423">
        <v>16.621061883773788</v>
      </c>
      <c r="BZ103" s="423">
        <v>19.121691928736329</v>
      </c>
      <c r="CA103" s="423">
        <v>21.998540452728424</v>
      </c>
      <c r="CB103" s="423">
        <v>25.308209328645422</v>
      </c>
      <c r="CC103" s="423">
        <v>28</v>
      </c>
      <c r="CD103" s="423">
        <v>28</v>
      </c>
      <c r="CE103" s="423">
        <v>28</v>
      </c>
      <c r="CF103" s="423">
        <v>28</v>
      </c>
      <c r="CG103" s="423">
        <v>28</v>
      </c>
      <c r="CH103" s="423">
        <v>28</v>
      </c>
      <c r="CI103" s="423">
        <v>28</v>
      </c>
      <c r="CJ103" s="423">
        <v>28</v>
      </c>
      <c r="CK103" s="423">
        <v>28</v>
      </c>
      <c r="CL103" s="423">
        <v>28</v>
      </c>
      <c r="CM103" s="423">
        <v>28</v>
      </c>
      <c r="CN103" s="420"/>
      <c r="CO103" s="417">
        <v>5.1679359468684138E-3</v>
      </c>
      <c r="CP103" s="417">
        <v>5.1679359468684138E-3</v>
      </c>
      <c r="CQ103" s="417">
        <v>5.1679359468684138E-3</v>
      </c>
      <c r="CR103" s="417">
        <v>5.1679359468684138E-3</v>
      </c>
      <c r="CS103" s="417">
        <v>5.1679359468684138E-3</v>
      </c>
      <c r="CT103" s="417">
        <v>5.4425591098734771E-3</v>
      </c>
      <c r="CU103" s="417">
        <v>7.5348887623651545E-3</v>
      </c>
      <c r="CV103" s="417">
        <v>1.0560036277192318E-2</v>
      </c>
      <c r="CW103" s="417">
        <v>1.4961355269325681E-2</v>
      </c>
      <c r="CX103" s="417">
        <v>2.1400800748787984E-2</v>
      </c>
      <c r="CY103" s="417">
        <v>3.0869114868372762E-2</v>
      </c>
      <c r="CZ103" s="417">
        <v>4.4852312655006367E-2</v>
      </c>
      <c r="DA103" s="417">
        <v>6.558348019751592E-2</v>
      </c>
      <c r="DB103" s="417">
        <v>9.6423928305288342E-2</v>
      </c>
      <c r="DC103" s="417">
        <v>0.14244058807397325</v>
      </c>
      <c r="DD103" s="417">
        <v>0.21128126068003403</v>
      </c>
      <c r="DE103" s="417">
        <v>0.31450213417316053</v>
      </c>
      <c r="DF103" s="417">
        <v>0.46958227755346987</v>
      </c>
      <c r="DG103" s="417">
        <v>0.70298195641071926</v>
      </c>
      <c r="DH103" s="417">
        <v>0.94176007037367371</v>
      </c>
      <c r="DI103" s="417">
        <v>0.94176007037367371</v>
      </c>
      <c r="DJ103" s="417">
        <v>0.94176007037367371</v>
      </c>
      <c r="DK103" s="417">
        <v>0.94176007037367371</v>
      </c>
      <c r="DL103" s="417">
        <v>0.94176007037367371</v>
      </c>
      <c r="DM103" s="417">
        <v>0.94176007037367371</v>
      </c>
      <c r="DN103" s="417">
        <v>0.94176007037367371</v>
      </c>
      <c r="DO103" s="417">
        <v>0.94176007037367371</v>
      </c>
      <c r="DP103" s="417">
        <v>0.94176007037367371</v>
      </c>
      <c r="DQ103" s="417">
        <v>0.94176007037367371</v>
      </c>
      <c r="DR103" s="417">
        <v>0.94176007037367371</v>
      </c>
      <c r="DS103" s="424"/>
      <c r="DT103" s="425">
        <v>2.414486266880194E-8</v>
      </c>
      <c r="DU103" s="425">
        <v>2.414486266880194E-8</v>
      </c>
      <c r="DV103" s="425">
        <v>2.414486266880194E-8</v>
      </c>
      <c r="DW103" s="425">
        <v>2.414486266880194E-8</v>
      </c>
      <c r="DX103" s="425">
        <v>2.414486266880194E-8</v>
      </c>
      <c r="DY103" s="425">
        <v>2.5427916217568784E-8</v>
      </c>
      <c r="DZ103" s="425">
        <v>3.520338801843086E-8</v>
      </c>
      <c r="EA103" s="425">
        <v>4.9337032871871828E-8</v>
      </c>
      <c r="EB103" s="425">
        <v>6.9900221680557679E-8</v>
      </c>
      <c r="EC103" s="425">
        <v>9.9985642313348183E-8</v>
      </c>
      <c r="ED103" s="425">
        <v>1.4422209308843627E-7</v>
      </c>
      <c r="EE103" s="425">
        <v>2.0955231267708091E-7</v>
      </c>
      <c r="EF103" s="425">
        <v>3.0640939419356791E-7</v>
      </c>
      <c r="EG103" s="425">
        <v>4.5049755470138191E-7</v>
      </c>
      <c r="EH103" s="425">
        <v>6.6548975700705232E-7</v>
      </c>
      <c r="EI103" s="425">
        <v>9.8711692173777937E-7</v>
      </c>
      <c r="EJ103" s="425">
        <v>1.4693701541052462E-6</v>
      </c>
      <c r="EK103" s="425">
        <v>2.1939125638935586E-6</v>
      </c>
      <c r="EL103" s="425">
        <v>3.2843678734965376E-6</v>
      </c>
      <c r="EM103" s="425">
        <v>4.3999515086699998E-6</v>
      </c>
      <c r="EN103" s="425">
        <v>4.3999515086699998E-6</v>
      </c>
      <c r="EO103" s="425">
        <v>4.3999515086699998E-6</v>
      </c>
      <c r="EP103" s="425">
        <v>4.3999515086699998E-6</v>
      </c>
      <c r="EQ103" s="425">
        <v>4.3999515086699998E-6</v>
      </c>
      <c r="ER103" s="425">
        <v>4.3999515086699998E-6</v>
      </c>
      <c r="ES103" s="425">
        <v>4.3999515086699998E-6</v>
      </c>
      <c r="ET103" s="425">
        <v>4.3999515086699998E-6</v>
      </c>
      <c r="EU103" s="425">
        <v>4.3999515086699998E-6</v>
      </c>
      <c r="EV103" s="425">
        <v>4.3999515086699998E-6</v>
      </c>
      <c r="EW103" s="425">
        <v>4.3999515086699998E-6</v>
      </c>
      <c r="EX103" s="420"/>
      <c r="EY103" s="420">
        <v>43.885723757437582</v>
      </c>
      <c r="EZ103" s="420">
        <v>43.885723757437582</v>
      </c>
      <c r="FA103" s="420">
        <v>43.885723757437582</v>
      </c>
      <c r="FB103" s="420">
        <v>43.885723757437582</v>
      </c>
      <c r="FC103" s="420">
        <v>43.885723757437582</v>
      </c>
      <c r="FD103" s="420">
        <v>46.217803023307177</v>
      </c>
      <c r="FE103" s="420">
        <v>63.985709220826301</v>
      </c>
      <c r="FF103" s="420">
        <v>89.675034616132734</v>
      </c>
      <c r="FG103" s="420">
        <v>127.05070479528298</v>
      </c>
      <c r="FH103" s="420">
        <v>181.73399196605533</v>
      </c>
      <c r="FI103" s="420">
        <v>262.13820404854766</v>
      </c>
      <c r="FJ103" s="420">
        <v>380.88246899665967</v>
      </c>
      <c r="FK103" s="420">
        <v>556.92998608925029</v>
      </c>
      <c r="FL103" s="420">
        <v>818.82475416071509</v>
      </c>
      <c r="FM103" s="420">
        <v>1209.5947713611465</v>
      </c>
      <c r="FN103" s="420">
        <v>1794.1845906479891</v>
      </c>
      <c r="FO103" s="420">
        <v>2670.7284926415377</v>
      </c>
      <c r="FP103" s="420">
        <v>3987.6574179654176</v>
      </c>
      <c r="FQ103" s="420">
        <v>5969.6699538620242</v>
      </c>
      <c r="FR103" s="420">
        <v>7997.3557565566261</v>
      </c>
      <c r="FS103" s="420">
        <v>7997.3557565566261</v>
      </c>
      <c r="FT103" s="420">
        <v>7997.3557565566261</v>
      </c>
      <c r="FU103" s="420">
        <v>7997.3557565566261</v>
      </c>
      <c r="FV103" s="420">
        <v>7997.3557565566261</v>
      </c>
      <c r="FW103" s="420">
        <v>7997.3557565566261</v>
      </c>
      <c r="FX103" s="420">
        <v>7997.3557565566261</v>
      </c>
      <c r="FY103" s="420">
        <v>7997.3557565566261</v>
      </c>
      <c r="FZ103" s="420">
        <v>7997.3557565566261</v>
      </c>
      <c r="GA103" s="420">
        <v>7997.3557565566261</v>
      </c>
      <c r="GB103" s="420">
        <v>7997.3557565566261</v>
      </c>
      <c r="GC103" s="420"/>
      <c r="GD103" s="420">
        <v>43.885723757437582</v>
      </c>
      <c r="GE103" s="420">
        <v>43.885723757437582</v>
      </c>
      <c r="GF103" s="420">
        <v>43.885723757437582</v>
      </c>
      <c r="GG103" s="420">
        <v>43.885723757437582</v>
      </c>
      <c r="GH103" s="420">
        <v>43.885723757437582</v>
      </c>
      <c r="GI103" s="420">
        <v>43.885723757437582</v>
      </c>
      <c r="GJ103" s="420">
        <v>43.885723757437582</v>
      </c>
      <c r="GK103" s="420">
        <v>43.885723757437582</v>
      </c>
      <c r="GL103" s="420">
        <v>43.885723757437582</v>
      </c>
      <c r="GM103" s="420">
        <v>43.885723757437582</v>
      </c>
      <c r="GN103" s="420">
        <v>43.885723757437582</v>
      </c>
      <c r="GO103" s="420">
        <v>43.885723757437582</v>
      </c>
      <c r="GP103" s="420">
        <v>43.885723757437582</v>
      </c>
      <c r="GQ103" s="420">
        <v>43.885723757437582</v>
      </c>
      <c r="GR103" s="420">
        <v>43.885723757437582</v>
      </c>
      <c r="GS103" s="420">
        <v>43.885723757437582</v>
      </c>
      <c r="GT103" s="420">
        <v>43.885723757437582</v>
      </c>
      <c r="GU103" s="420">
        <v>52.528460764899144</v>
      </c>
      <c r="GV103" s="420">
        <v>69.629587222468729</v>
      </c>
      <c r="GW103" s="420">
        <v>93.104194374421027</v>
      </c>
      <c r="GX103" s="420">
        <v>125.47279576332163</v>
      </c>
      <c r="GY103" s="420">
        <v>170.28752562055334</v>
      </c>
      <c r="GZ103" s="420">
        <v>232.56325014621487</v>
      </c>
      <c r="HA103" s="420">
        <v>319.39119295615473</v>
      </c>
      <c r="HB103" s="420">
        <v>440.81297942892377</v>
      </c>
      <c r="HC103" s="420">
        <v>611.06643073557484</v>
      </c>
      <c r="HD103" s="420">
        <v>850.36225341295699</v>
      </c>
      <c r="HE103" s="420">
        <v>1187.4191813766934</v>
      </c>
      <c r="HF103" s="420">
        <v>1663.0830221398105</v>
      </c>
      <c r="HG103" s="420">
        <v>2335.4951654542888</v>
      </c>
      <c r="HH103" s="420"/>
      <c r="HI103" s="420">
        <v>27.13167639711207</v>
      </c>
      <c r="HJ103" s="420">
        <v>27.13167639711207</v>
      </c>
      <c r="HK103" s="420">
        <v>27.13167639711207</v>
      </c>
      <c r="HL103" s="420">
        <v>27.13167639711207</v>
      </c>
      <c r="HM103" s="420">
        <v>27.13167639711207</v>
      </c>
      <c r="HN103" s="420">
        <v>28.573448676491768</v>
      </c>
      <c r="HO103" s="420">
        <v>39.55818448419577</v>
      </c>
      <c r="HP103" s="420">
        <v>55.440216357201926</v>
      </c>
      <c r="HQ103" s="420">
        <v>78.547151861576197</v>
      </c>
      <c r="HR103" s="420">
        <v>112.35425642359913</v>
      </c>
      <c r="HS103" s="420">
        <v>162.06292877555589</v>
      </c>
      <c r="HT103" s="420">
        <v>235.47475145374759</v>
      </c>
      <c r="HU103" s="420">
        <v>344.31343190189057</v>
      </c>
      <c r="HV103" s="420">
        <v>506.22586011397999</v>
      </c>
      <c r="HW103" s="420">
        <v>747.8134367704821</v>
      </c>
      <c r="HX103" s="420">
        <v>1109.2271368065626</v>
      </c>
      <c r="HY103" s="420">
        <v>1651.1369758284238</v>
      </c>
      <c r="HZ103" s="420">
        <v>2465.3081089598127</v>
      </c>
      <c r="IA103" s="420">
        <v>3690.6569954494103</v>
      </c>
      <c r="IB103" s="420">
        <v>4944.2426794363282</v>
      </c>
      <c r="IC103" s="420">
        <v>4944.2426794363282</v>
      </c>
      <c r="ID103" s="420">
        <v>4944.2426794363282</v>
      </c>
      <c r="IE103" s="420">
        <v>4944.2426794363282</v>
      </c>
      <c r="IF103" s="420">
        <v>4944.2426794363282</v>
      </c>
      <c r="IG103" s="420">
        <v>4944.2426794363282</v>
      </c>
      <c r="IH103" s="420">
        <v>4944.2426794363282</v>
      </c>
      <c r="II103" s="420">
        <v>4944.2426794363282</v>
      </c>
      <c r="IJ103" s="420">
        <v>4944.2426794363282</v>
      </c>
      <c r="IK103" s="420">
        <v>4944.2426794363282</v>
      </c>
      <c r="IL103" s="420">
        <v>4944.2426794363282</v>
      </c>
      <c r="IM103" s="420"/>
      <c r="IN103" s="420">
        <v>27.13167639711207</v>
      </c>
      <c r="IO103" s="420">
        <v>27.13167639711207</v>
      </c>
      <c r="IP103" s="420">
        <v>27.13167639711207</v>
      </c>
      <c r="IQ103" s="420">
        <v>27.13167639711207</v>
      </c>
      <c r="IR103" s="420">
        <v>27.13167639711207</v>
      </c>
      <c r="IS103" s="420">
        <v>27.13167639711207</v>
      </c>
      <c r="IT103" s="420">
        <v>27.13167639711207</v>
      </c>
      <c r="IU103" s="420">
        <v>27.13167639711207</v>
      </c>
      <c r="IV103" s="420">
        <v>27.13167639711207</v>
      </c>
      <c r="IW103" s="420">
        <v>27.13167639711207</v>
      </c>
      <c r="IX103" s="420">
        <v>27.13167639711207</v>
      </c>
      <c r="IY103" s="420">
        <v>27.13167639711207</v>
      </c>
      <c r="IZ103" s="420">
        <v>27.13167639711207</v>
      </c>
      <c r="JA103" s="420">
        <v>27.13167639711207</v>
      </c>
      <c r="JB103" s="420">
        <v>27.13167639711207</v>
      </c>
      <c r="JC103" s="420">
        <v>27.13167639711207</v>
      </c>
      <c r="JD103" s="420">
        <v>27.13167639711207</v>
      </c>
      <c r="JE103" s="420">
        <v>32.474916147876144</v>
      </c>
      <c r="JF103" s="420">
        <v>43.047425596218908</v>
      </c>
      <c r="JG103" s="420">
        <v>57.560241844080423</v>
      </c>
      <c r="JH103" s="420">
        <v>77.571633775651961</v>
      </c>
      <c r="JI103" s="420">
        <v>105.2776539618712</v>
      </c>
      <c r="JJ103" s="420">
        <v>143.77866660472617</v>
      </c>
      <c r="JK103" s="420">
        <v>197.45871206932881</v>
      </c>
      <c r="JL103" s="420">
        <v>272.52587141132534</v>
      </c>
      <c r="JM103" s="420">
        <v>377.78245945063458</v>
      </c>
      <c r="JN103" s="420">
        <v>525.72343588179388</v>
      </c>
      <c r="JO103" s="420">
        <v>734.10371798587937</v>
      </c>
      <c r="JP103" s="420">
        <v>1028.1756005124871</v>
      </c>
      <c r="JQ103" s="420">
        <v>1443.8841069673933</v>
      </c>
      <c r="JR103" s="420"/>
      <c r="JS103" s="420">
        <v>0</v>
      </c>
      <c r="JT103" s="420">
        <v>0</v>
      </c>
      <c r="JU103" s="420">
        <v>0</v>
      </c>
      <c r="JV103" s="420">
        <v>0</v>
      </c>
      <c r="JW103" s="420">
        <v>0</v>
      </c>
      <c r="JX103" s="420">
        <v>1.4417722793796983</v>
      </c>
      <c r="JY103" s="420">
        <v>12.4265080870837</v>
      </c>
      <c r="JZ103" s="420">
        <v>28.308539960089856</v>
      </c>
      <c r="KA103" s="420">
        <v>51.415475464464123</v>
      </c>
      <c r="KB103" s="420">
        <v>85.222580026487051</v>
      </c>
      <c r="KC103" s="420">
        <v>134.93125237844382</v>
      </c>
      <c r="KD103" s="420">
        <v>208.34307505663551</v>
      </c>
      <c r="KE103" s="420">
        <v>317.18175550477849</v>
      </c>
      <c r="KF103" s="420">
        <v>479.09418371686792</v>
      </c>
      <c r="KG103" s="420">
        <v>720.68176037337003</v>
      </c>
      <c r="KH103" s="420">
        <v>1082.0954604094507</v>
      </c>
      <c r="KI103" s="420">
        <v>1624.0052994313119</v>
      </c>
      <c r="KJ103" s="420">
        <v>2432.8331928119364</v>
      </c>
      <c r="KK103" s="420">
        <v>3647.6095698531913</v>
      </c>
      <c r="KL103" s="420">
        <v>4886.6824375922479</v>
      </c>
      <c r="KM103" s="420">
        <v>4866.6710456606761</v>
      </c>
      <c r="KN103" s="420">
        <v>4838.9650254744574</v>
      </c>
      <c r="KO103" s="420">
        <v>4800.4640128316023</v>
      </c>
      <c r="KP103" s="420">
        <v>4746.7839673669996</v>
      </c>
      <c r="KQ103" s="420">
        <v>4671.716808025003</v>
      </c>
      <c r="KR103" s="420">
        <v>4566.4602199856936</v>
      </c>
      <c r="KS103" s="420">
        <v>4418.5192435545341</v>
      </c>
      <c r="KT103" s="420">
        <v>4210.1389614504487</v>
      </c>
      <c r="KU103" s="420">
        <v>3916.0670789238411</v>
      </c>
      <c r="KV103" s="420">
        <v>3500.3585724689347</v>
      </c>
      <c r="KW103" s="420"/>
      <c r="KX103" s="420">
        <v>2.897383520256233E-3</v>
      </c>
      <c r="KY103" s="420">
        <v>2.897383520256233E-3</v>
      </c>
      <c r="KZ103" s="420">
        <v>2.897383520256233E-3</v>
      </c>
      <c r="LA103" s="420">
        <v>2.897383520256233E-3</v>
      </c>
      <c r="LB103" s="420">
        <v>2.897383520256233E-3</v>
      </c>
      <c r="LC103" s="420">
        <v>3.0513499461082543E-3</v>
      </c>
      <c r="LD103" s="420">
        <v>4.2244065622117034E-3</v>
      </c>
      <c r="LE103" s="420">
        <v>5.920443944624619E-3</v>
      </c>
      <c r="LF103" s="420">
        <v>8.388026601666921E-3</v>
      </c>
      <c r="LG103" s="420">
        <v>1.1998277077601783E-2</v>
      </c>
      <c r="LH103" s="420">
        <v>1.7306651170612353E-2</v>
      </c>
      <c r="LI103" s="420">
        <v>2.5146277521249708E-2</v>
      </c>
      <c r="LJ103" s="420">
        <v>3.676912730322815E-2</v>
      </c>
      <c r="LK103" s="420">
        <v>5.4059706564165831E-2</v>
      </c>
      <c r="LL103" s="420">
        <v>7.9858770840846277E-2</v>
      </c>
      <c r="LM103" s="420">
        <v>0.11845403060853353</v>
      </c>
      <c r="LN103" s="420">
        <v>0.17632441849262953</v>
      </c>
      <c r="LO103" s="420">
        <v>0.26326950766722701</v>
      </c>
      <c r="LP103" s="420">
        <v>0.39412414481958452</v>
      </c>
      <c r="LQ103" s="420">
        <v>0.52799418104039997</v>
      </c>
      <c r="LR103" s="420">
        <v>0.52799418104039997</v>
      </c>
      <c r="LS103" s="420">
        <v>0.52799418104039997</v>
      </c>
      <c r="LT103" s="420">
        <v>0.52799418104039997</v>
      </c>
      <c r="LU103" s="420">
        <v>0.52799418104039997</v>
      </c>
      <c r="LV103" s="420">
        <v>0.52799418104039997</v>
      </c>
      <c r="LW103" s="420">
        <v>0.52799418104039997</v>
      </c>
      <c r="LX103" s="420">
        <v>0.52799418104039997</v>
      </c>
      <c r="LY103" s="420">
        <v>0.52799418104039997</v>
      </c>
      <c r="LZ103" s="420">
        <v>0.52799418104039997</v>
      </c>
      <c r="MA103" s="420">
        <v>0.52799418104039997</v>
      </c>
      <c r="MB103" s="420"/>
      <c r="MC103" s="426">
        <v>2.897383520256233E-3</v>
      </c>
      <c r="MD103" s="426">
        <v>2.897383520256233E-3</v>
      </c>
      <c r="ME103" s="426">
        <v>2.897383520256233E-3</v>
      </c>
      <c r="MF103" s="426">
        <v>2.897383520256233E-3</v>
      </c>
      <c r="MG103" s="426">
        <v>2.897383520256233E-3</v>
      </c>
      <c r="MH103" s="426">
        <v>2.897383520256233E-3</v>
      </c>
      <c r="MI103" s="426">
        <v>2.897383520256233E-3</v>
      </c>
      <c r="MJ103" s="426">
        <v>2.897383520256233E-3</v>
      </c>
      <c r="MK103" s="426">
        <v>2.897383520256233E-3</v>
      </c>
      <c r="ML103" s="426">
        <v>2.897383520256233E-3</v>
      </c>
      <c r="MM103" s="426">
        <v>2.897383520256233E-3</v>
      </c>
      <c r="MN103" s="426">
        <v>2.897383520256233E-3</v>
      </c>
      <c r="MO103" s="426">
        <v>2.897383520256233E-3</v>
      </c>
      <c r="MP103" s="426">
        <v>2.897383520256233E-3</v>
      </c>
      <c r="MQ103" s="426">
        <v>2.897383520256233E-3</v>
      </c>
      <c r="MR103" s="426">
        <v>2.897383520256233E-3</v>
      </c>
      <c r="MS103" s="426">
        <v>2.897383520256233E-3</v>
      </c>
      <c r="MT103" s="426">
        <v>3.4679864779227072E-3</v>
      </c>
      <c r="MU103" s="426">
        <v>4.5970215657303382E-3</v>
      </c>
      <c r="MV103" s="426">
        <v>6.1468408254623545E-3</v>
      </c>
      <c r="MW103" s="426">
        <v>8.2838513201804551E-3</v>
      </c>
      <c r="MX103" s="426">
        <v>1.1242568840045271E-2</v>
      </c>
      <c r="MY103" s="426">
        <v>1.5354080340914364E-2</v>
      </c>
      <c r="MZ103" s="426">
        <v>2.1086556168036494E-2</v>
      </c>
      <c r="NA103" s="426">
        <v>2.9102955420575876E-2</v>
      </c>
      <c r="NB103" s="426">
        <v>4.0343274637119203E-2</v>
      </c>
      <c r="NC103" s="426">
        <v>5.6141846786088294E-2</v>
      </c>
      <c r="ND103" s="426">
        <v>7.8394714116430869E-2</v>
      </c>
      <c r="NE103" s="426">
        <v>0.10979856155042179</v>
      </c>
      <c r="NF103" s="426">
        <v>0.15419194728168392</v>
      </c>
      <c r="NG103" s="420"/>
      <c r="NH103" s="420">
        <v>0</v>
      </c>
      <c r="NI103" s="420">
        <v>0</v>
      </c>
      <c r="NJ103" s="420">
        <v>0</v>
      </c>
      <c r="NK103" s="420">
        <v>0</v>
      </c>
      <c r="NL103" s="420">
        <v>0</v>
      </c>
      <c r="NM103" s="420">
        <v>1.5396642585202135E-4</v>
      </c>
      <c r="NN103" s="420">
        <v>1.3270230419554704E-3</v>
      </c>
      <c r="NO103" s="420">
        <v>3.0230604243683861E-3</v>
      </c>
      <c r="NP103" s="420">
        <v>5.490643081410688E-3</v>
      </c>
      <c r="NQ103" s="420">
        <v>9.1008935573455504E-3</v>
      </c>
      <c r="NR103" s="420">
        <v>1.440926765035612E-2</v>
      </c>
      <c r="NS103" s="420">
        <v>2.2248894000993474E-2</v>
      </c>
      <c r="NT103" s="420">
        <v>3.3871743782971919E-2</v>
      </c>
      <c r="NU103" s="420">
        <v>5.1162323043909601E-2</v>
      </c>
      <c r="NV103" s="420">
        <v>7.6961387320590047E-2</v>
      </c>
      <c r="NW103" s="420">
        <v>0.1155566470882773</v>
      </c>
      <c r="NX103" s="420">
        <v>0.1734270349723733</v>
      </c>
      <c r="NY103" s="420">
        <v>0.25980152118930433</v>
      </c>
      <c r="NZ103" s="420">
        <v>0.38952712325385419</v>
      </c>
      <c r="OA103" s="420">
        <v>0.52184734021493762</v>
      </c>
      <c r="OB103" s="420">
        <v>0.51971032972021947</v>
      </c>
      <c r="OC103" s="420">
        <v>0.5167516122003547</v>
      </c>
      <c r="OD103" s="420">
        <v>0.51264010069948562</v>
      </c>
      <c r="OE103" s="420">
        <v>0.50690762487236352</v>
      </c>
      <c r="OF103" s="420">
        <v>0.49889122561982407</v>
      </c>
      <c r="OG103" s="420">
        <v>0.48765090640328079</v>
      </c>
      <c r="OH103" s="420">
        <v>0.47185233425431167</v>
      </c>
      <c r="OI103" s="420">
        <v>0.44959946692396913</v>
      </c>
      <c r="OJ103" s="420">
        <v>0.41819561948997819</v>
      </c>
      <c r="OK103" s="420">
        <v>0.37380223375871602</v>
      </c>
      <c r="OL103" s="420"/>
      <c r="OM103" s="420">
        <v>0</v>
      </c>
      <c r="ON103" s="420">
        <v>0</v>
      </c>
      <c r="OO103" s="420">
        <v>0</v>
      </c>
      <c r="OP103" s="420">
        <v>0</v>
      </c>
      <c r="OQ103" s="420">
        <v>0</v>
      </c>
      <c r="OR103" s="420">
        <v>1.4419262458055504</v>
      </c>
      <c r="OS103" s="420">
        <v>12.427835110125656</v>
      </c>
      <c r="OT103" s="420">
        <v>28.311563020514225</v>
      </c>
      <c r="OU103" s="420">
        <v>51.420966107545532</v>
      </c>
      <c r="OV103" s="420">
        <v>85.231680920044397</v>
      </c>
      <c r="OW103" s="420">
        <v>134.94566164609418</v>
      </c>
      <c r="OX103" s="420">
        <v>208.36532395063651</v>
      </c>
      <c r="OY103" s="420">
        <v>317.21562724856147</v>
      </c>
      <c r="OZ103" s="420">
        <v>479.14534603991183</v>
      </c>
      <c r="PA103" s="420">
        <v>720.75872176069061</v>
      </c>
      <c r="PB103" s="420">
        <v>1082.2110170565388</v>
      </c>
      <c r="PC103" s="420">
        <v>1624.1787264662842</v>
      </c>
      <c r="PD103" s="420">
        <v>2433.0929943331257</v>
      </c>
      <c r="PE103" s="420">
        <v>3647.9990969764449</v>
      </c>
      <c r="PF103" s="420">
        <v>4887.2042849324625</v>
      </c>
      <c r="PG103" s="420">
        <v>4867.1907559903966</v>
      </c>
      <c r="PH103" s="420">
        <v>4839.4817770866575</v>
      </c>
      <c r="PI103" s="420">
        <v>4800.9766529323015</v>
      </c>
      <c r="PJ103" s="420">
        <v>4747.2908749918715</v>
      </c>
      <c r="PK103" s="420">
        <v>4672.2156992506225</v>
      </c>
      <c r="PL103" s="420">
        <v>4566.9478708920969</v>
      </c>
      <c r="PM103" s="420">
        <v>4418.9910958887885</v>
      </c>
      <c r="PN103" s="420">
        <v>4210.5885609173729</v>
      </c>
      <c r="PO103" s="420">
        <v>3916.4852745433309</v>
      </c>
      <c r="PP103" s="420">
        <v>3500.7323747026935</v>
      </c>
      <c r="PQ103" s="420"/>
      <c r="PR103" s="420">
        <v>14.669922854596345</v>
      </c>
      <c r="PS103" s="420">
        <v>14.669922854596345</v>
      </c>
      <c r="PT103" s="420">
        <v>14.669922854596345</v>
      </c>
      <c r="PU103" s="420">
        <v>14.669922854596345</v>
      </c>
      <c r="PV103" s="420">
        <v>14.669922854596345</v>
      </c>
      <c r="PW103" s="420">
        <v>15.449479849262806</v>
      </c>
      <c r="PX103" s="420">
        <v>21.388855821412186</v>
      </c>
      <c r="PY103" s="420">
        <v>29.97616826540256</v>
      </c>
      <c r="PZ103" s="420">
        <v>42.469939615682456</v>
      </c>
      <c r="QA103" s="420">
        <v>60.749223527344384</v>
      </c>
      <c r="QB103" s="420">
        <v>87.626382827579562</v>
      </c>
      <c r="QC103" s="420">
        <v>127.31968299605018</v>
      </c>
      <c r="QD103" s="420">
        <v>186.16805721373288</v>
      </c>
      <c r="QE103" s="420">
        <v>273.71306535501179</v>
      </c>
      <c r="QF103" s="420">
        <v>404.33791360644534</v>
      </c>
      <c r="QG103" s="420">
        <v>599.75197577209428</v>
      </c>
      <c r="QH103" s="420">
        <v>892.75913892120241</v>
      </c>
      <c r="QI103" s="420">
        <v>1332.9762319847216</v>
      </c>
      <c r="QJ103" s="420">
        <v>1995.5144906483581</v>
      </c>
      <c r="QK103" s="420">
        <v>2673.3202040347951</v>
      </c>
      <c r="QL103" s="420">
        <v>2673.3202040347951</v>
      </c>
      <c r="QM103" s="420">
        <v>2673.3202040347951</v>
      </c>
      <c r="QN103" s="420">
        <v>2673.3202040347951</v>
      </c>
      <c r="QO103" s="420">
        <v>2673.3202040347951</v>
      </c>
      <c r="QP103" s="420">
        <v>2673.3202040347951</v>
      </c>
      <c r="QQ103" s="420">
        <v>2673.3202040347951</v>
      </c>
      <c r="QR103" s="420">
        <v>2673.3202040347951</v>
      </c>
      <c r="QS103" s="420">
        <v>2673.3202040347951</v>
      </c>
      <c r="QT103" s="420">
        <v>2673.3202040347951</v>
      </c>
      <c r="QU103" s="420">
        <v>2673.3202040347951</v>
      </c>
      <c r="QV103" s="424"/>
      <c r="QW103" s="420">
        <v>14.669922854596345</v>
      </c>
      <c r="QX103" s="420">
        <v>14.669922854596345</v>
      </c>
      <c r="QY103" s="420">
        <v>14.669922854596345</v>
      </c>
      <c r="QZ103" s="420">
        <v>14.669922854596345</v>
      </c>
      <c r="RA103" s="420">
        <v>14.669922854596345</v>
      </c>
      <c r="RB103" s="420">
        <v>14.669922854596345</v>
      </c>
      <c r="RC103" s="420">
        <v>14.669922854596345</v>
      </c>
      <c r="RD103" s="420">
        <v>14.669922854596345</v>
      </c>
      <c r="RE103" s="420">
        <v>14.669922854596345</v>
      </c>
      <c r="RF103" s="420">
        <v>14.669922854596345</v>
      </c>
      <c r="RG103" s="420">
        <v>14.669922854596345</v>
      </c>
      <c r="RH103" s="420">
        <v>14.669922854596345</v>
      </c>
      <c r="RI103" s="420">
        <v>14.669922854596345</v>
      </c>
      <c r="RJ103" s="420">
        <v>14.669922854596345</v>
      </c>
      <c r="RK103" s="420">
        <v>14.669922854596345</v>
      </c>
      <c r="RL103" s="420">
        <v>14.669922854596345</v>
      </c>
      <c r="RM103" s="420">
        <v>14.669922854596345</v>
      </c>
      <c r="RN103" s="420">
        <v>17.558978207831537</v>
      </c>
      <c r="RO103" s="420">
        <v>23.275466039862003</v>
      </c>
      <c r="RP103" s="420">
        <v>31.122452405279596</v>
      </c>
      <c r="RQ103" s="420">
        <v>41.942483263398401</v>
      </c>
      <c r="RR103" s="420">
        <v>56.922950109265244</v>
      </c>
      <c r="RS103" s="420">
        <v>77.740199918224334</v>
      </c>
      <c r="RT103" s="420">
        <v>106.76465510746451</v>
      </c>
      <c r="RU103" s="420">
        <v>147.35298515912314</v>
      </c>
      <c r="RV103" s="420">
        <v>204.26454505960356</v>
      </c>
      <c r="RW103" s="420">
        <v>284.25527911943379</v>
      </c>
      <c r="RX103" s="420">
        <v>396.92515687204252</v>
      </c>
      <c r="RY103" s="420">
        <v>555.92793160771794</v>
      </c>
      <c r="RZ103" s="420">
        <v>780.69884625499947</v>
      </c>
      <c r="SA103" s="420"/>
      <c r="SB103" s="420">
        <v>0</v>
      </c>
      <c r="SC103" s="420">
        <v>0</v>
      </c>
      <c r="SD103" s="420">
        <v>0</v>
      </c>
      <c r="SE103" s="420">
        <v>0</v>
      </c>
      <c r="SF103" s="420">
        <v>0</v>
      </c>
      <c r="SG103" s="420">
        <v>0.77955699466646067</v>
      </c>
      <c r="SH103" s="420">
        <v>6.7189329668158404</v>
      </c>
      <c r="SI103" s="420">
        <v>15.306245410806214</v>
      </c>
      <c r="SJ103" s="420">
        <v>27.800016761086113</v>
      </c>
      <c r="SK103" s="420">
        <v>46.07930067274804</v>
      </c>
      <c r="SL103" s="420">
        <v>72.956459972983211</v>
      </c>
      <c r="SM103" s="420">
        <v>112.64976014145383</v>
      </c>
      <c r="SN103" s="420">
        <v>171.49813435913654</v>
      </c>
      <c r="SO103" s="420">
        <v>259.04314250041546</v>
      </c>
      <c r="SP103" s="420">
        <v>389.667990751849</v>
      </c>
      <c r="SQ103" s="420">
        <v>585.08205291749789</v>
      </c>
      <c r="SR103" s="420">
        <v>878.08921606660601</v>
      </c>
      <c r="SS103" s="420">
        <v>1315.41725377689</v>
      </c>
      <c r="ST103" s="420">
        <v>1972.239024608496</v>
      </c>
      <c r="SU103" s="420">
        <v>2642.1977516295156</v>
      </c>
      <c r="SV103" s="420">
        <v>2631.3777207713965</v>
      </c>
      <c r="SW103" s="420">
        <v>2616.3972539255296</v>
      </c>
      <c r="SX103" s="420">
        <v>2595.5800041165708</v>
      </c>
      <c r="SY103" s="420">
        <v>2566.5555489273306</v>
      </c>
      <c r="SZ103" s="420">
        <v>2525.9672188756722</v>
      </c>
      <c r="TA103" s="420">
        <v>2469.0556589751914</v>
      </c>
      <c r="TB103" s="420">
        <v>2389.0649249153612</v>
      </c>
      <c r="TC103" s="420">
        <v>2276.3950471627527</v>
      </c>
      <c r="TD103" s="420">
        <v>2117.3922724270769</v>
      </c>
      <c r="TE103" s="420">
        <v>1892.6213577797957</v>
      </c>
      <c r="TF103" s="420"/>
      <c r="TG103" s="420">
        <v>2.067691413790679</v>
      </c>
      <c r="TH103" s="420">
        <v>2.067691413790679</v>
      </c>
      <c r="TI103" s="420">
        <v>2.067691413790679</v>
      </c>
      <c r="TJ103" s="420">
        <v>2.067691413790679</v>
      </c>
      <c r="TK103" s="420">
        <v>2.067691413790679</v>
      </c>
      <c r="TL103" s="420">
        <v>2.1775681541395402</v>
      </c>
      <c r="TM103" s="420">
        <v>3.0147093458561787</v>
      </c>
      <c r="TN103" s="420">
        <v>4.2250710078749751</v>
      </c>
      <c r="TO103" s="420">
        <v>5.9860389422594213</v>
      </c>
      <c r="TP103" s="420">
        <v>8.5624613794464945</v>
      </c>
      <c r="TQ103" s="420">
        <v>12.350734301056875</v>
      </c>
      <c r="TR103" s="420">
        <v>17.945412388791176</v>
      </c>
      <c r="TS103" s="420">
        <v>26.239953491120062</v>
      </c>
      <c r="TT103" s="420">
        <v>38.579218219921415</v>
      </c>
      <c r="TU103" s="420">
        <v>56.990485943294274</v>
      </c>
      <c r="TV103" s="420">
        <v>84.533642269250848</v>
      </c>
      <c r="TW103" s="420">
        <v>125.83231857638309</v>
      </c>
      <c r="TX103" s="420">
        <v>187.87989118826894</v>
      </c>
      <c r="TY103" s="420">
        <v>281.26311360360751</v>
      </c>
      <c r="TZ103" s="420">
        <v>376.798248156022</v>
      </c>
      <c r="UA103" s="420">
        <v>376.798248156022</v>
      </c>
      <c r="UB103" s="420">
        <v>376.798248156022</v>
      </c>
      <c r="UC103" s="420">
        <v>376.798248156022</v>
      </c>
      <c r="UD103" s="420">
        <v>376.798248156022</v>
      </c>
      <c r="UE103" s="420">
        <v>376.798248156022</v>
      </c>
      <c r="UF103" s="420">
        <v>376.798248156022</v>
      </c>
      <c r="UG103" s="420">
        <v>376.798248156022</v>
      </c>
      <c r="UH103" s="420">
        <v>376.798248156022</v>
      </c>
      <c r="UI103" s="420">
        <v>376.798248156022</v>
      </c>
      <c r="UJ103" s="420">
        <v>376.798248156022</v>
      </c>
      <c r="UK103" s="420"/>
      <c r="UL103" s="420">
        <v>2.067691413790679</v>
      </c>
      <c r="UM103" s="420">
        <v>2.067691413790679</v>
      </c>
      <c r="UN103" s="420">
        <v>2.067691413790679</v>
      </c>
      <c r="UO103" s="420">
        <v>2.067691413790679</v>
      </c>
      <c r="UP103" s="420">
        <v>2.067691413790679</v>
      </c>
      <c r="UQ103" s="420">
        <v>2.067691413790679</v>
      </c>
      <c r="UR103" s="420">
        <v>2.067691413790679</v>
      </c>
      <c r="US103" s="420">
        <v>2.067691413790679</v>
      </c>
      <c r="UT103" s="420">
        <v>2.067691413790679</v>
      </c>
      <c r="UU103" s="420">
        <v>2.067691413790679</v>
      </c>
      <c r="UV103" s="420">
        <v>2.067691413790679</v>
      </c>
      <c r="UW103" s="420">
        <v>2.067691413790679</v>
      </c>
      <c r="UX103" s="420">
        <v>2.067691413790679</v>
      </c>
      <c r="UY103" s="420">
        <v>2.067691413790679</v>
      </c>
      <c r="UZ103" s="420">
        <v>2.067691413790679</v>
      </c>
      <c r="VA103" s="420">
        <v>2.067691413790679</v>
      </c>
      <c r="VB103" s="420">
        <v>2.067691413790679</v>
      </c>
      <c r="VC103" s="420">
        <v>2.4748970280982379</v>
      </c>
      <c r="VD103" s="420">
        <v>3.2806226562752734</v>
      </c>
      <c r="VE103" s="420">
        <v>4.3866370840759528</v>
      </c>
      <c r="VF103" s="420">
        <v>5.9116951995160587</v>
      </c>
      <c r="VG103" s="420">
        <v>8.0231570646389425</v>
      </c>
      <c r="VH103" s="420">
        <v>10.957299876114874</v>
      </c>
      <c r="VI103" s="420">
        <v>15.048229145449167</v>
      </c>
      <c r="VJ103" s="420">
        <v>20.769059607868524</v>
      </c>
      <c r="VK103" s="420">
        <v>28.790611249143002</v>
      </c>
      <c r="VL103" s="420">
        <v>40.065118663918057</v>
      </c>
      <c r="VM103" s="420">
        <v>55.945675169293416</v>
      </c>
      <c r="VN103" s="420">
        <v>78.356745448837572</v>
      </c>
      <c r="VO103" s="420">
        <v>110.03768166728844</v>
      </c>
      <c r="VP103" s="420"/>
      <c r="VQ103" s="420">
        <v>0</v>
      </c>
      <c r="VR103" s="420">
        <v>0</v>
      </c>
      <c r="VS103" s="420">
        <v>0</v>
      </c>
      <c r="VT103" s="420">
        <v>0</v>
      </c>
      <c r="VU103" s="420">
        <v>0</v>
      </c>
      <c r="VV103" s="420">
        <v>0.10987674034886119</v>
      </c>
      <c r="VW103" s="420">
        <v>0.94701793206549967</v>
      </c>
      <c r="VX103" s="420">
        <v>2.1573795940842961</v>
      </c>
      <c r="VY103" s="420">
        <v>3.9183475284687423</v>
      </c>
      <c r="VZ103" s="420">
        <v>6.4947699656558155</v>
      </c>
      <c r="WA103" s="420">
        <v>10.283042887266195</v>
      </c>
      <c r="WB103" s="420">
        <v>15.877720975000496</v>
      </c>
      <c r="WC103" s="420">
        <v>24.172262077329382</v>
      </c>
      <c r="WD103" s="420">
        <v>36.511526806130739</v>
      </c>
      <c r="WE103" s="420">
        <v>54.922794529503598</v>
      </c>
      <c r="WF103" s="420">
        <v>82.465950855460164</v>
      </c>
      <c r="WG103" s="420">
        <v>123.7646271625924</v>
      </c>
      <c r="WH103" s="420">
        <v>185.4049941601707</v>
      </c>
      <c r="WI103" s="420">
        <v>277.98249094733222</v>
      </c>
      <c r="WJ103" s="420">
        <v>372.41161107194603</v>
      </c>
      <c r="WK103" s="420">
        <v>370.88655295650597</v>
      </c>
      <c r="WL103" s="420">
        <v>368.77509109138305</v>
      </c>
      <c r="WM103" s="420">
        <v>365.84094827990714</v>
      </c>
      <c r="WN103" s="420">
        <v>361.75001901057283</v>
      </c>
      <c r="WO103" s="420">
        <v>356.02918854815346</v>
      </c>
      <c r="WP103" s="420">
        <v>348.00763690687899</v>
      </c>
      <c r="WQ103" s="420">
        <v>336.73312949210396</v>
      </c>
      <c r="WR103" s="420">
        <v>320.8525729867286</v>
      </c>
      <c r="WS103" s="420">
        <v>298.44150270718444</v>
      </c>
      <c r="WT103" s="420">
        <v>266.76056648873356</v>
      </c>
      <c r="WU103" s="420"/>
      <c r="WV103" s="420">
        <v>1.3535708418231653E-2</v>
      </c>
      <c r="WW103" s="420">
        <v>1.3535708418231653E-2</v>
      </c>
      <c r="WX103" s="420">
        <v>1.3535708418231653E-2</v>
      </c>
      <c r="WY103" s="420">
        <v>1.3535708418231653E-2</v>
      </c>
      <c r="WZ103" s="420">
        <v>1.3535708418231653E-2</v>
      </c>
      <c r="XA103" s="420">
        <v>1.4254993466952416E-2</v>
      </c>
      <c r="XB103" s="420">
        <v>1.9735162799954489E-2</v>
      </c>
      <c r="XC103" s="420">
        <v>2.7658541708636849E-2</v>
      </c>
      <c r="XD103" s="420">
        <v>3.9186349163224742E-2</v>
      </c>
      <c r="XE103" s="420">
        <v>5.6052358587726024E-2</v>
      </c>
      <c r="XF103" s="420">
        <v>8.08514931846991E-2</v>
      </c>
      <c r="XG103" s="420">
        <v>0.117475880549451</v>
      </c>
      <c r="XH103" s="420">
        <v>0.17177435520352596</v>
      </c>
      <c r="XI103" s="420">
        <v>0.2525507652376654</v>
      </c>
      <c r="XJ103" s="420">
        <v>0.37307627008401051</v>
      </c>
      <c r="XK103" s="420">
        <v>0.55338176947303219</v>
      </c>
      <c r="XL103" s="420">
        <v>0.82373489703545311</v>
      </c>
      <c r="XM103" s="420">
        <v>1.2299163249468066</v>
      </c>
      <c r="XN103" s="420">
        <v>1.8412300158285628</v>
      </c>
      <c r="XO103" s="420">
        <v>2.4666307484394876</v>
      </c>
      <c r="XP103" s="420">
        <v>2.4666307484394876</v>
      </c>
      <c r="XQ103" s="420">
        <v>2.4666307484394876</v>
      </c>
      <c r="XR103" s="420">
        <v>2.4666307484394876</v>
      </c>
      <c r="XS103" s="420">
        <v>2.4666307484394876</v>
      </c>
      <c r="XT103" s="420">
        <v>2.4666307484394876</v>
      </c>
      <c r="XU103" s="420">
        <v>2.4666307484394876</v>
      </c>
      <c r="XV103" s="420">
        <v>2.4666307484394876</v>
      </c>
      <c r="XW103" s="420">
        <v>2.4666307484394876</v>
      </c>
      <c r="XX103" s="420">
        <v>2.4666307484394876</v>
      </c>
      <c r="XY103" s="420">
        <v>2.4666307484394876</v>
      </c>
      <c r="XZ103" s="420"/>
      <c r="YA103" s="420">
        <v>1.3535708418231653E-2</v>
      </c>
      <c r="YB103" s="420">
        <v>1.3535708418231653E-2</v>
      </c>
      <c r="YC103" s="420">
        <v>1.3535708418231653E-2</v>
      </c>
      <c r="YD103" s="420">
        <v>1.3535708418231653E-2</v>
      </c>
      <c r="YE103" s="420">
        <v>1.3535708418231653E-2</v>
      </c>
      <c r="YF103" s="420">
        <v>1.3535708418231653E-2</v>
      </c>
      <c r="YG103" s="420">
        <v>1.3535708418231653E-2</v>
      </c>
      <c r="YH103" s="420">
        <v>1.3535708418231653E-2</v>
      </c>
      <c r="YI103" s="420">
        <v>1.3535708418231653E-2</v>
      </c>
      <c r="YJ103" s="420">
        <v>1.3535708418231653E-2</v>
      </c>
      <c r="YK103" s="420">
        <v>1.3535708418231653E-2</v>
      </c>
      <c r="YL103" s="420">
        <v>1.3535708418231653E-2</v>
      </c>
      <c r="YM103" s="420">
        <v>1.3535708418231653E-2</v>
      </c>
      <c r="YN103" s="420">
        <v>1.3535708418231653E-2</v>
      </c>
      <c r="YO103" s="420">
        <v>1.3535708418231653E-2</v>
      </c>
      <c r="YP103" s="420">
        <v>1.3535708418231653E-2</v>
      </c>
      <c r="YQ103" s="420">
        <v>1.3535708418231653E-2</v>
      </c>
      <c r="YR103" s="420">
        <v>1.6201394615297803E-2</v>
      </c>
      <c r="YS103" s="420">
        <v>2.1475908546807001E-2</v>
      </c>
      <c r="YT103" s="420">
        <v>2.8716200159578032E-2</v>
      </c>
      <c r="YU103" s="420">
        <v>3.8699673435027289E-2</v>
      </c>
      <c r="YV103" s="420">
        <v>5.2521915937898275E-2</v>
      </c>
      <c r="YW103" s="420">
        <v>7.1729666808603987E-2</v>
      </c>
      <c r="YX103" s="420">
        <v>9.8510077744200272E-2</v>
      </c>
      <c r="YY103" s="420">
        <v>0.13596029518621403</v>
      </c>
      <c r="YZ103" s="420">
        <v>0.18847170155658</v>
      </c>
      <c r="ZA103" s="420">
        <v>0.2622779010251024</v>
      </c>
      <c r="ZB103" s="420">
        <v>0.36623663536154688</v>
      </c>
      <c r="ZC103" s="420">
        <v>0.5129460092174255</v>
      </c>
      <c r="ZD103" s="420">
        <v>0.72033861732589888</v>
      </c>
      <c r="ZE103" s="420"/>
      <c r="ZF103" s="420">
        <v>0</v>
      </c>
      <c r="ZG103" s="420">
        <v>0</v>
      </c>
      <c r="ZH103" s="420">
        <v>0</v>
      </c>
      <c r="ZI103" s="420">
        <v>0</v>
      </c>
      <c r="ZJ103" s="420">
        <v>0</v>
      </c>
      <c r="ZK103" s="420">
        <v>7.192850487207636E-4</v>
      </c>
      <c r="ZL103" s="420">
        <v>6.1994543817228357E-3</v>
      </c>
      <c r="ZM103" s="420">
        <v>1.4122833290405196E-2</v>
      </c>
      <c r="ZN103" s="420">
        <v>2.565064074499309E-2</v>
      </c>
      <c r="ZO103" s="420">
        <v>4.2516650169494373E-2</v>
      </c>
      <c r="ZP103" s="420">
        <v>6.7315784766467449E-2</v>
      </c>
      <c r="ZQ103" s="420">
        <v>0.10394017213121935</v>
      </c>
      <c r="ZR103" s="420">
        <v>0.15823864678529431</v>
      </c>
      <c r="ZS103" s="420">
        <v>0.23901505681943375</v>
      </c>
      <c r="ZT103" s="420">
        <v>0.35954056166577886</v>
      </c>
      <c r="ZU103" s="420">
        <v>0.53984606105480049</v>
      </c>
      <c r="ZV103" s="420">
        <v>0.8101991886172214</v>
      </c>
      <c r="ZW103" s="420">
        <v>1.2137149303315087</v>
      </c>
      <c r="ZX103" s="420">
        <v>1.8197541072817558</v>
      </c>
      <c r="ZY103" s="420">
        <v>2.4379145482799096</v>
      </c>
      <c r="ZZ103" s="420">
        <v>2.4279310750044605</v>
      </c>
      <c r="AAA103" s="420">
        <v>2.4141088325015891</v>
      </c>
      <c r="AAB103" s="420">
        <v>2.3949010816308838</v>
      </c>
      <c r="AAC103" s="420">
        <v>2.3681206706952875</v>
      </c>
      <c r="AAD103" s="420">
        <v>2.3306704532532736</v>
      </c>
      <c r="AAE103" s="420">
        <v>2.2781590468829078</v>
      </c>
      <c r="AAF103" s="420">
        <v>2.204352847414385</v>
      </c>
      <c r="AAG103" s="420">
        <v>2.1003941130779409</v>
      </c>
      <c r="AAH103" s="420">
        <v>1.9536847392220622</v>
      </c>
      <c r="AAI103" s="420">
        <v>1.7462921311135888</v>
      </c>
      <c r="AAJ103" s="420"/>
      <c r="AAK103" s="420">
        <v>0</v>
      </c>
      <c r="AAL103" s="420">
        <v>0</v>
      </c>
      <c r="AAM103" s="420">
        <v>0</v>
      </c>
      <c r="AAN103" s="420">
        <v>0</v>
      </c>
      <c r="AAO103" s="420">
        <v>0</v>
      </c>
      <c r="AAP103" s="420">
        <v>2.3320792658695932</v>
      </c>
      <c r="AAQ103" s="420">
        <v>20.09998546338872</v>
      </c>
      <c r="AAR103" s="420">
        <v>45.789310858695146</v>
      </c>
      <c r="AAS103" s="420">
        <v>83.164981037845379</v>
      </c>
      <c r="AAT103" s="420">
        <v>137.84826820861775</v>
      </c>
      <c r="AAU103" s="420">
        <v>218.25248029111006</v>
      </c>
      <c r="AAV103" s="420">
        <v>336.99674523922204</v>
      </c>
      <c r="AAW103" s="420">
        <v>513.04426233181266</v>
      </c>
      <c r="AAX103" s="420">
        <v>774.93903040327746</v>
      </c>
      <c r="AAY103" s="420">
        <v>1165.709047603709</v>
      </c>
      <c r="AAZ103" s="420">
        <v>1750.2988668905518</v>
      </c>
      <c r="ABA103" s="420">
        <v>2626.8427688840998</v>
      </c>
      <c r="ABB103" s="420">
        <v>3935.128957200518</v>
      </c>
      <c r="ABC103" s="420">
        <v>5900.040366639555</v>
      </c>
      <c r="ABD103" s="420">
        <v>7904.251562182204</v>
      </c>
      <c r="ABE103" s="420">
        <v>7871.8829607933039</v>
      </c>
      <c r="ABF103" s="420">
        <v>7827.0682309360718</v>
      </c>
      <c r="ABG103" s="420">
        <v>7764.7925064104102</v>
      </c>
      <c r="ABH103" s="420">
        <v>7677.9645636004698</v>
      </c>
      <c r="ABI103" s="420">
        <v>7556.5427771277009</v>
      </c>
      <c r="ABJ103" s="420">
        <v>7386.2893258210497</v>
      </c>
      <c r="ABK103" s="420">
        <v>7146.993503143668</v>
      </c>
      <c r="ABL103" s="420">
        <v>6809.9365751799323</v>
      </c>
      <c r="ABM103" s="420">
        <v>6334.2727344168143</v>
      </c>
      <c r="ABN103" s="420">
        <v>5661.8605911023369</v>
      </c>
      <c r="ABQ103" s="344"/>
      <c r="ABR103" s="344"/>
      <c r="ABS103" s="344"/>
      <c r="ABT103" s="344"/>
      <c r="ABU103" s="344"/>
      <c r="ABV103" s="344"/>
      <c r="ABW103" s="344"/>
      <c r="ABX103" s="344"/>
      <c r="ABY103" s="344"/>
      <c r="ABZ103" s="344"/>
      <c r="ACA103" s="344"/>
    </row>
    <row r="104" spans="4:755" hidden="1" outlineLevel="1" x14ac:dyDescent="0.25">
      <c r="D104" s="431" t="b">
        <v>0</v>
      </c>
      <c r="E104" s="416"/>
      <c r="F104" s="417">
        <v>534</v>
      </c>
      <c r="G104" s="417">
        <v>22013342</v>
      </c>
      <c r="H104" s="417" t="s">
        <v>1756</v>
      </c>
      <c r="I104" s="417" t="s">
        <v>253</v>
      </c>
      <c r="J104" s="417">
        <v>66</v>
      </c>
      <c r="K104" s="417" t="s">
        <v>341</v>
      </c>
      <c r="L104" s="417" t="s">
        <v>324</v>
      </c>
      <c r="M104" s="417" t="s">
        <v>318</v>
      </c>
      <c r="N104" s="417" t="s">
        <v>319</v>
      </c>
      <c r="O104" s="417" t="s">
        <v>325</v>
      </c>
      <c r="P104" s="417" t="s">
        <v>326</v>
      </c>
      <c r="Q104" s="417" t="s">
        <v>327</v>
      </c>
      <c r="R104" s="417" t="s">
        <v>296</v>
      </c>
      <c r="S104" s="418"/>
      <c r="T104" s="417">
        <v>0</v>
      </c>
      <c r="U104" s="417">
        <v>1</v>
      </c>
      <c r="V104" s="418"/>
      <c r="W104" s="419">
        <v>1.7651351311158072</v>
      </c>
      <c r="X104" s="417">
        <v>5.1679359468684138E-3</v>
      </c>
      <c r="Y104" s="417">
        <v>0</v>
      </c>
      <c r="Z104" s="417">
        <v>5.1679359468684138E-3</v>
      </c>
      <c r="AA104" s="420">
        <v>27.131663721059173</v>
      </c>
      <c r="AB104" s="420">
        <v>0</v>
      </c>
      <c r="AC104" s="420">
        <v>27.131663721059173</v>
      </c>
      <c r="AD104" s="420">
        <v>14.669785778608313</v>
      </c>
      <c r="AE104" s="420">
        <v>2.0676911723420526</v>
      </c>
      <c r="AF104" s="420">
        <v>0</v>
      </c>
      <c r="AG104" s="418"/>
      <c r="AH104" s="419">
        <v>7.1689155358454535</v>
      </c>
      <c r="AI104" s="417">
        <v>2.1400800748787984E-2</v>
      </c>
      <c r="AJ104" s="417">
        <v>0</v>
      </c>
      <c r="AK104" s="417">
        <v>2.1400800748787984E-2</v>
      </c>
      <c r="AL104" s="420">
        <v>112.35420393113692</v>
      </c>
      <c r="AM104" s="420">
        <v>0</v>
      </c>
      <c r="AN104" s="420">
        <v>112.35420393113692</v>
      </c>
      <c r="AO104" s="420">
        <v>60.748655885651942</v>
      </c>
      <c r="AP104" s="420">
        <v>8.5624603795900729</v>
      </c>
      <c r="AQ104" s="420">
        <v>0</v>
      </c>
      <c r="AR104" s="418"/>
      <c r="AS104" s="417">
        <v>5.1679359468684138E-3</v>
      </c>
      <c r="AT104" s="421">
        <v>0</v>
      </c>
      <c r="AU104" s="417">
        <v>5.1679359468684138E-3</v>
      </c>
      <c r="AV104" s="420">
        <v>27.131663721059173</v>
      </c>
      <c r="AW104" s="420">
        <v>0</v>
      </c>
      <c r="AX104" s="420">
        <v>27.131663721059173</v>
      </c>
      <c r="AY104" s="420">
        <v>14.669785778608313</v>
      </c>
      <c r="AZ104" s="420">
        <v>2.0676911723420526</v>
      </c>
      <c r="BA104" s="420">
        <v>0</v>
      </c>
      <c r="BB104" s="418"/>
      <c r="BC104" s="420">
        <v>43.869140672009536</v>
      </c>
      <c r="BD104" s="420">
        <v>181.66532019637893</v>
      </c>
      <c r="BE104" s="420">
        <v>43.869140672009536</v>
      </c>
      <c r="BF104" s="420">
        <v>137.79617952436939</v>
      </c>
      <c r="BG104" s="420"/>
      <c r="BH104" s="422">
        <v>0.14015271439480237</v>
      </c>
      <c r="BI104" s="420"/>
      <c r="BJ104" s="423">
        <v>2.0306987860226084</v>
      </c>
      <c r="BK104" s="423">
        <v>2.3362163535586804</v>
      </c>
      <c r="BL104" s="423">
        <v>2.6876988789287894</v>
      </c>
      <c r="BM104" s="423">
        <v>3.0920617659367942</v>
      </c>
      <c r="BN104" s="423">
        <v>3.5572608372626702</v>
      </c>
      <c r="BO104" s="423">
        <v>4.0924488649368653</v>
      </c>
      <c r="BP104" s="423">
        <v>4.7081556507424445</v>
      </c>
      <c r="BQ104" s="423">
        <v>5.4164951996193063</v>
      </c>
      <c r="BR104" s="423">
        <v>6.231404062198437</v>
      </c>
      <c r="BS104" s="423">
        <v>7.1689155358454535</v>
      </c>
      <c r="BT104" s="423">
        <v>8.2474751191073867</v>
      </c>
      <c r="BU104" s="423">
        <v>9.4883034261155519</v>
      </c>
      <c r="BV104" s="423">
        <v>10.915813701270036</v>
      </c>
      <c r="BW104" s="423">
        <v>12.558092148789537</v>
      </c>
      <c r="BX104" s="423">
        <v>14.44745052759014</v>
      </c>
      <c r="BY104" s="423">
        <v>16.621061883773788</v>
      </c>
      <c r="BZ104" s="423">
        <v>19.121691928736329</v>
      </c>
      <c r="CA104" s="423">
        <v>21.998540452728424</v>
      </c>
      <c r="CB104" s="423">
        <v>25.308209328645422</v>
      </c>
      <c r="CC104" s="423">
        <v>28</v>
      </c>
      <c r="CD104" s="423">
        <v>28</v>
      </c>
      <c r="CE104" s="423">
        <v>28</v>
      </c>
      <c r="CF104" s="423">
        <v>28</v>
      </c>
      <c r="CG104" s="423">
        <v>28</v>
      </c>
      <c r="CH104" s="423">
        <v>28</v>
      </c>
      <c r="CI104" s="423">
        <v>28</v>
      </c>
      <c r="CJ104" s="423">
        <v>28</v>
      </c>
      <c r="CK104" s="423">
        <v>28</v>
      </c>
      <c r="CL104" s="423">
        <v>28</v>
      </c>
      <c r="CM104" s="423">
        <v>28</v>
      </c>
      <c r="CN104" s="420"/>
      <c r="CO104" s="417">
        <v>5.1679359468684138E-3</v>
      </c>
      <c r="CP104" s="417">
        <v>5.1679359468684138E-3</v>
      </c>
      <c r="CQ104" s="417">
        <v>5.1679359468684138E-3</v>
      </c>
      <c r="CR104" s="417">
        <v>5.1679359468684138E-3</v>
      </c>
      <c r="CS104" s="417">
        <v>5.1679359468684138E-3</v>
      </c>
      <c r="CT104" s="417">
        <v>5.4425591098734771E-3</v>
      </c>
      <c r="CU104" s="417">
        <v>7.5348887623651545E-3</v>
      </c>
      <c r="CV104" s="417">
        <v>1.0560036277192318E-2</v>
      </c>
      <c r="CW104" s="417">
        <v>1.4961355269325681E-2</v>
      </c>
      <c r="CX104" s="417">
        <v>2.1400800748787984E-2</v>
      </c>
      <c r="CY104" s="417">
        <v>3.0869114868372762E-2</v>
      </c>
      <c r="CZ104" s="417">
        <v>4.4852312655006367E-2</v>
      </c>
      <c r="DA104" s="417">
        <v>6.558348019751592E-2</v>
      </c>
      <c r="DB104" s="417">
        <v>9.6423928305288342E-2</v>
      </c>
      <c r="DC104" s="417">
        <v>0.14244058807397325</v>
      </c>
      <c r="DD104" s="417">
        <v>0.21128126068003403</v>
      </c>
      <c r="DE104" s="417">
        <v>0.31450213417316053</v>
      </c>
      <c r="DF104" s="417">
        <v>0.46958227755346987</v>
      </c>
      <c r="DG104" s="417">
        <v>0.70298195641071926</v>
      </c>
      <c r="DH104" s="417">
        <v>0.94176007037367371</v>
      </c>
      <c r="DI104" s="417">
        <v>0.94176007037367371</v>
      </c>
      <c r="DJ104" s="417">
        <v>0.94176007037367371</v>
      </c>
      <c r="DK104" s="417">
        <v>0.94176007037367371</v>
      </c>
      <c r="DL104" s="417">
        <v>0.94176007037367371</v>
      </c>
      <c r="DM104" s="417">
        <v>0.94176007037367371</v>
      </c>
      <c r="DN104" s="417">
        <v>0.94176007037367371</v>
      </c>
      <c r="DO104" s="417">
        <v>0.94176007037367371</v>
      </c>
      <c r="DP104" s="417">
        <v>0.94176007037367371</v>
      </c>
      <c r="DQ104" s="417">
        <v>0.94176007037367371</v>
      </c>
      <c r="DR104" s="417">
        <v>0.94176007037367371</v>
      </c>
      <c r="DS104" s="424"/>
      <c r="DT104" s="425">
        <v>0</v>
      </c>
      <c r="DU104" s="425">
        <v>0</v>
      </c>
      <c r="DV104" s="425">
        <v>0</v>
      </c>
      <c r="DW104" s="425">
        <v>0</v>
      </c>
      <c r="DX104" s="425">
        <v>0</v>
      </c>
      <c r="DY104" s="425">
        <v>0</v>
      </c>
      <c r="DZ104" s="425">
        <v>0</v>
      </c>
      <c r="EA104" s="425">
        <v>0</v>
      </c>
      <c r="EB104" s="425">
        <v>0</v>
      </c>
      <c r="EC104" s="425">
        <v>0</v>
      </c>
      <c r="ED104" s="425">
        <v>0</v>
      </c>
      <c r="EE104" s="425">
        <v>0</v>
      </c>
      <c r="EF104" s="425">
        <v>0</v>
      </c>
      <c r="EG104" s="425">
        <v>0</v>
      </c>
      <c r="EH104" s="425">
        <v>0</v>
      </c>
      <c r="EI104" s="425">
        <v>0</v>
      </c>
      <c r="EJ104" s="425">
        <v>0</v>
      </c>
      <c r="EK104" s="425">
        <v>0</v>
      </c>
      <c r="EL104" s="425">
        <v>0</v>
      </c>
      <c r="EM104" s="425">
        <v>0</v>
      </c>
      <c r="EN104" s="425">
        <v>0</v>
      </c>
      <c r="EO104" s="425">
        <v>0</v>
      </c>
      <c r="EP104" s="425">
        <v>0</v>
      </c>
      <c r="EQ104" s="425">
        <v>0</v>
      </c>
      <c r="ER104" s="425">
        <v>0</v>
      </c>
      <c r="ES104" s="425">
        <v>0</v>
      </c>
      <c r="ET104" s="425">
        <v>0</v>
      </c>
      <c r="EU104" s="425">
        <v>0</v>
      </c>
      <c r="EV104" s="425">
        <v>0</v>
      </c>
      <c r="EW104" s="425">
        <v>0</v>
      </c>
      <c r="EX104" s="420"/>
      <c r="EY104" s="420">
        <v>43.869140672009536</v>
      </c>
      <c r="EZ104" s="420">
        <v>43.869140672009536</v>
      </c>
      <c r="FA104" s="420">
        <v>43.869140672009536</v>
      </c>
      <c r="FB104" s="420">
        <v>43.869140672009536</v>
      </c>
      <c r="FC104" s="420">
        <v>43.869140672009536</v>
      </c>
      <c r="FD104" s="420">
        <v>46.200338715778187</v>
      </c>
      <c r="FE104" s="420">
        <v>63.961530959849043</v>
      </c>
      <c r="FF104" s="420">
        <v>89.641149137382925</v>
      </c>
      <c r="FG104" s="420">
        <v>127.0026961831211</v>
      </c>
      <c r="FH104" s="420">
        <v>181.66532019637893</v>
      </c>
      <c r="FI104" s="420">
        <v>262.03914996308424</v>
      </c>
      <c r="FJ104" s="420">
        <v>380.73854505099729</v>
      </c>
      <c r="FK104" s="420">
        <v>556.71953912048639</v>
      </c>
      <c r="FL104" s="420">
        <v>818.51534509356838</v>
      </c>
      <c r="FM104" s="420">
        <v>1209.1377021434284</v>
      </c>
      <c r="FN104" s="420">
        <v>1793.5066226485355</v>
      </c>
      <c r="FO104" s="420">
        <v>2669.719305257654</v>
      </c>
      <c r="FP104" s="420">
        <v>3986.1506030388732</v>
      </c>
      <c r="FQ104" s="420">
        <v>5967.4141964460287</v>
      </c>
      <c r="FR104" s="420">
        <v>7994.3337981073937</v>
      </c>
      <c r="FS104" s="420">
        <v>7994.3337981073937</v>
      </c>
      <c r="FT104" s="420">
        <v>7994.3337981073937</v>
      </c>
      <c r="FU104" s="420">
        <v>7994.3337981073937</v>
      </c>
      <c r="FV104" s="420">
        <v>7994.3337981073937</v>
      </c>
      <c r="FW104" s="420">
        <v>7994.3337981073937</v>
      </c>
      <c r="FX104" s="420">
        <v>7994.3337981073937</v>
      </c>
      <c r="FY104" s="420">
        <v>7994.3337981073937</v>
      </c>
      <c r="FZ104" s="420">
        <v>7994.3337981073937</v>
      </c>
      <c r="GA104" s="420">
        <v>7994.3337981073937</v>
      </c>
      <c r="GB104" s="420">
        <v>7994.3337981073937</v>
      </c>
      <c r="GC104" s="420"/>
      <c r="GD104" s="420">
        <v>43.869140672009536</v>
      </c>
      <c r="GE104" s="420">
        <v>43.869140672009536</v>
      </c>
      <c r="GF104" s="420">
        <v>43.869140672009536</v>
      </c>
      <c r="GG104" s="420">
        <v>43.869140672009536</v>
      </c>
      <c r="GH104" s="420">
        <v>43.869140672009536</v>
      </c>
      <c r="GI104" s="420">
        <v>43.869140672009536</v>
      </c>
      <c r="GJ104" s="420">
        <v>43.869140672009536</v>
      </c>
      <c r="GK104" s="420">
        <v>43.869140672009536</v>
      </c>
      <c r="GL104" s="420">
        <v>43.869140672009536</v>
      </c>
      <c r="GM104" s="420">
        <v>43.869140672009536</v>
      </c>
      <c r="GN104" s="420">
        <v>43.869140672009536</v>
      </c>
      <c r="GO104" s="420">
        <v>43.869140672009536</v>
      </c>
      <c r="GP104" s="420">
        <v>43.869140672009536</v>
      </c>
      <c r="GQ104" s="420">
        <v>43.869140672009536</v>
      </c>
      <c r="GR104" s="420">
        <v>43.869140672009536</v>
      </c>
      <c r="GS104" s="420">
        <v>43.869140672009536</v>
      </c>
      <c r="GT104" s="420">
        <v>43.869140672009536</v>
      </c>
      <c r="GU104" s="420">
        <v>52.508611850999877</v>
      </c>
      <c r="GV104" s="420">
        <v>69.603276310983887</v>
      </c>
      <c r="GW104" s="420">
        <v>93.069013120089792</v>
      </c>
      <c r="GX104" s="420">
        <v>125.42538339517795</v>
      </c>
      <c r="GY104" s="420">
        <v>170.22317912372205</v>
      </c>
      <c r="GZ104" s="420">
        <v>232.47537153981625</v>
      </c>
      <c r="HA104" s="420">
        <v>319.27050470074317</v>
      </c>
      <c r="HB104" s="420">
        <v>440.64640955904844</v>
      </c>
      <c r="HC104" s="420">
        <v>610.83552724451908</v>
      </c>
      <c r="HD104" s="420">
        <v>850.04092728031583</v>
      </c>
      <c r="HE104" s="420">
        <v>1186.9704916425896</v>
      </c>
      <c r="HF104" s="420">
        <v>1662.4545934511893</v>
      </c>
      <c r="HG104" s="420">
        <v>2334.6126525883833</v>
      </c>
      <c r="HH104" s="420"/>
      <c r="HI104" s="420">
        <v>27.131663721059173</v>
      </c>
      <c r="HJ104" s="420">
        <v>27.131663721059173</v>
      </c>
      <c r="HK104" s="420">
        <v>27.131663721059173</v>
      </c>
      <c r="HL104" s="420">
        <v>27.131663721059173</v>
      </c>
      <c r="HM104" s="420">
        <v>27.131663721059173</v>
      </c>
      <c r="HN104" s="420">
        <v>28.573435326835753</v>
      </c>
      <c r="HO104" s="420">
        <v>39.55816600241706</v>
      </c>
      <c r="HP104" s="420">
        <v>55.440190455259668</v>
      </c>
      <c r="HQ104" s="420">
        <v>78.54711516395983</v>
      </c>
      <c r="HR104" s="420">
        <v>112.35420393113692</v>
      </c>
      <c r="HS104" s="420">
        <v>162.06285305895699</v>
      </c>
      <c r="HT104" s="420">
        <v>235.47464143878344</v>
      </c>
      <c r="HU104" s="420">
        <v>344.31327103695855</v>
      </c>
      <c r="HV104" s="420">
        <v>506.22562360276379</v>
      </c>
      <c r="HW104" s="420">
        <v>747.81308738835958</v>
      </c>
      <c r="HX104" s="420">
        <v>1109.2266185701787</v>
      </c>
      <c r="HY104" s="420">
        <v>1651.1362044090927</v>
      </c>
      <c r="HZ104" s="420">
        <v>2465.3069571557166</v>
      </c>
      <c r="IA104" s="420">
        <v>3690.6552711562763</v>
      </c>
      <c r="IB104" s="420">
        <v>4944.2403694617869</v>
      </c>
      <c r="IC104" s="420">
        <v>4944.2403694617869</v>
      </c>
      <c r="ID104" s="420">
        <v>4944.2403694617869</v>
      </c>
      <c r="IE104" s="420">
        <v>4944.2403694617869</v>
      </c>
      <c r="IF104" s="420">
        <v>4944.2403694617869</v>
      </c>
      <c r="IG104" s="420">
        <v>4944.2403694617869</v>
      </c>
      <c r="IH104" s="420">
        <v>4944.2403694617869</v>
      </c>
      <c r="II104" s="420">
        <v>4944.2403694617869</v>
      </c>
      <c r="IJ104" s="420">
        <v>4944.2403694617869</v>
      </c>
      <c r="IK104" s="420">
        <v>4944.2403694617869</v>
      </c>
      <c r="IL104" s="420">
        <v>4944.2403694617869</v>
      </c>
      <c r="IM104" s="420"/>
      <c r="IN104" s="420">
        <v>27.131663721059173</v>
      </c>
      <c r="IO104" s="420">
        <v>27.131663721059173</v>
      </c>
      <c r="IP104" s="420">
        <v>27.131663721059173</v>
      </c>
      <c r="IQ104" s="420">
        <v>27.131663721059173</v>
      </c>
      <c r="IR104" s="420">
        <v>27.131663721059173</v>
      </c>
      <c r="IS104" s="420">
        <v>27.131663721059173</v>
      </c>
      <c r="IT104" s="420">
        <v>27.131663721059173</v>
      </c>
      <c r="IU104" s="420">
        <v>27.131663721059173</v>
      </c>
      <c r="IV104" s="420">
        <v>27.131663721059173</v>
      </c>
      <c r="IW104" s="420">
        <v>27.131663721059173</v>
      </c>
      <c r="IX104" s="420">
        <v>27.131663721059173</v>
      </c>
      <c r="IY104" s="420">
        <v>27.131663721059173</v>
      </c>
      <c r="IZ104" s="420">
        <v>27.131663721059173</v>
      </c>
      <c r="JA104" s="420">
        <v>27.131663721059173</v>
      </c>
      <c r="JB104" s="420">
        <v>27.131663721059173</v>
      </c>
      <c r="JC104" s="420">
        <v>27.131663721059173</v>
      </c>
      <c r="JD104" s="420">
        <v>27.131663721059173</v>
      </c>
      <c r="JE104" s="420">
        <v>32.474900975435304</v>
      </c>
      <c r="JF104" s="420">
        <v>43.047405484249559</v>
      </c>
      <c r="JG104" s="420">
        <v>57.560214951651815</v>
      </c>
      <c r="JH104" s="420">
        <v>77.571597533802432</v>
      </c>
      <c r="JI104" s="420">
        <v>105.27760477563253</v>
      </c>
      <c r="JJ104" s="420">
        <v>143.77859943062467</v>
      </c>
      <c r="JK104" s="420">
        <v>197.45861981564556</v>
      </c>
      <c r="JL104" s="420">
        <v>272.52574408589538</v>
      </c>
      <c r="JM104" s="420">
        <v>377.78228294880807</v>
      </c>
      <c r="JN104" s="420">
        <v>525.72319026121431</v>
      </c>
      <c r="JO104" s="420">
        <v>734.10337500900516</v>
      </c>
      <c r="JP104" s="420">
        <v>1028.1751201437803</v>
      </c>
      <c r="JQ104" s="420">
        <v>1443.8834323776239</v>
      </c>
      <c r="JR104" s="420"/>
      <c r="JS104" s="420">
        <v>0</v>
      </c>
      <c r="JT104" s="420">
        <v>0</v>
      </c>
      <c r="JU104" s="420">
        <v>0</v>
      </c>
      <c r="JV104" s="420">
        <v>0</v>
      </c>
      <c r="JW104" s="420">
        <v>0</v>
      </c>
      <c r="JX104" s="420">
        <v>1.4417716057765801</v>
      </c>
      <c r="JY104" s="420">
        <v>12.426502281357887</v>
      </c>
      <c r="JZ104" s="420">
        <v>28.308526734200495</v>
      </c>
      <c r="KA104" s="420">
        <v>51.415451442900661</v>
      </c>
      <c r="KB104" s="420">
        <v>85.222540210077753</v>
      </c>
      <c r="KC104" s="420">
        <v>134.93118933789782</v>
      </c>
      <c r="KD104" s="420">
        <v>208.34297771772427</v>
      </c>
      <c r="KE104" s="420">
        <v>317.18160731589938</v>
      </c>
      <c r="KF104" s="420">
        <v>479.09395988170462</v>
      </c>
      <c r="KG104" s="420">
        <v>720.68142366730035</v>
      </c>
      <c r="KH104" s="420">
        <v>1082.0949548491196</v>
      </c>
      <c r="KI104" s="420">
        <v>1624.0045406880336</v>
      </c>
      <c r="KJ104" s="420">
        <v>2432.8320561802811</v>
      </c>
      <c r="KK104" s="420">
        <v>3647.6078656720269</v>
      </c>
      <c r="KL104" s="420">
        <v>4886.6801545101353</v>
      </c>
      <c r="KM104" s="420">
        <v>4866.6687719279844</v>
      </c>
      <c r="KN104" s="420">
        <v>4838.9627646861545</v>
      </c>
      <c r="KO104" s="420">
        <v>4800.4617700311619</v>
      </c>
      <c r="KP104" s="420">
        <v>4746.7817496461412</v>
      </c>
      <c r="KQ104" s="420">
        <v>4671.714625375892</v>
      </c>
      <c r="KR104" s="420">
        <v>4566.4580865129792</v>
      </c>
      <c r="KS104" s="420">
        <v>4418.5171792005731</v>
      </c>
      <c r="KT104" s="420">
        <v>4210.1369944527814</v>
      </c>
      <c r="KU104" s="420">
        <v>3916.0652493180069</v>
      </c>
      <c r="KV104" s="420">
        <v>3500.3569370841633</v>
      </c>
      <c r="KW104" s="420"/>
      <c r="KX104" s="420">
        <v>0</v>
      </c>
      <c r="KY104" s="420">
        <v>0</v>
      </c>
      <c r="KZ104" s="420">
        <v>0</v>
      </c>
      <c r="LA104" s="420">
        <v>0</v>
      </c>
      <c r="LB104" s="420">
        <v>0</v>
      </c>
      <c r="LC104" s="420">
        <v>0</v>
      </c>
      <c r="LD104" s="420">
        <v>0</v>
      </c>
      <c r="LE104" s="420">
        <v>0</v>
      </c>
      <c r="LF104" s="420">
        <v>0</v>
      </c>
      <c r="LG104" s="420">
        <v>0</v>
      </c>
      <c r="LH104" s="420">
        <v>0</v>
      </c>
      <c r="LI104" s="420">
        <v>0</v>
      </c>
      <c r="LJ104" s="420">
        <v>0</v>
      </c>
      <c r="LK104" s="420">
        <v>0</v>
      </c>
      <c r="LL104" s="420">
        <v>0</v>
      </c>
      <c r="LM104" s="420">
        <v>0</v>
      </c>
      <c r="LN104" s="420">
        <v>0</v>
      </c>
      <c r="LO104" s="420">
        <v>0</v>
      </c>
      <c r="LP104" s="420">
        <v>0</v>
      </c>
      <c r="LQ104" s="420">
        <v>0</v>
      </c>
      <c r="LR104" s="420">
        <v>0</v>
      </c>
      <c r="LS104" s="420">
        <v>0</v>
      </c>
      <c r="LT104" s="420">
        <v>0</v>
      </c>
      <c r="LU104" s="420">
        <v>0</v>
      </c>
      <c r="LV104" s="420">
        <v>0</v>
      </c>
      <c r="LW104" s="420">
        <v>0</v>
      </c>
      <c r="LX104" s="420">
        <v>0</v>
      </c>
      <c r="LY104" s="420">
        <v>0</v>
      </c>
      <c r="LZ104" s="420">
        <v>0</v>
      </c>
      <c r="MA104" s="420">
        <v>0</v>
      </c>
      <c r="MB104" s="420"/>
      <c r="MC104" s="426">
        <v>0</v>
      </c>
      <c r="MD104" s="426">
        <v>0</v>
      </c>
      <c r="ME104" s="426">
        <v>0</v>
      </c>
      <c r="MF104" s="426">
        <v>0</v>
      </c>
      <c r="MG104" s="426">
        <v>0</v>
      </c>
      <c r="MH104" s="426">
        <v>0</v>
      </c>
      <c r="MI104" s="426">
        <v>0</v>
      </c>
      <c r="MJ104" s="426">
        <v>0</v>
      </c>
      <c r="MK104" s="426">
        <v>0</v>
      </c>
      <c r="ML104" s="426">
        <v>0</v>
      </c>
      <c r="MM104" s="426">
        <v>0</v>
      </c>
      <c r="MN104" s="426">
        <v>0</v>
      </c>
      <c r="MO104" s="426">
        <v>0</v>
      </c>
      <c r="MP104" s="426">
        <v>0</v>
      </c>
      <c r="MQ104" s="426">
        <v>0</v>
      </c>
      <c r="MR104" s="426">
        <v>0</v>
      </c>
      <c r="MS104" s="426">
        <v>0</v>
      </c>
      <c r="MT104" s="426">
        <v>0</v>
      </c>
      <c r="MU104" s="426">
        <v>0</v>
      </c>
      <c r="MV104" s="426">
        <v>0</v>
      </c>
      <c r="MW104" s="426">
        <v>0</v>
      </c>
      <c r="MX104" s="426">
        <v>0</v>
      </c>
      <c r="MY104" s="426">
        <v>0</v>
      </c>
      <c r="MZ104" s="426">
        <v>0</v>
      </c>
      <c r="NA104" s="426">
        <v>0</v>
      </c>
      <c r="NB104" s="426">
        <v>0</v>
      </c>
      <c r="NC104" s="426">
        <v>0</v>
      </c>
      <c r="ND104" s="426">
        <v>0</v>
      </c>
      <c r="NE104" s="426">
        <v>0</v>
      </c>
      <c r="NF104" s="426">
        <v>0</v>
      </c>
      <c r="NG104" s="420"/>
      <c r="NH104" s="420">
        <v>0</v>
      </c>
      <c r="NI104" s="420">
        <v>0</v>
      </c>
      <c r="NJ104" s="420">
        <v>0</v>
      </c>
      <c r="NK104" s="420">
        <v>0</v>
      </c>
      <c r="NL104" s="420">
        <v>0</v>
      </c>
      <c r="NM104" s="420">
        <v>0</v>
      </c>
      <c r="NN104" s="420">
        <v>0</v>
      </c>
      <c r="NO104" s="420">
        <v>0</v>
      </c>
      <c r="NP104" s="420">
        <v>0</v>
      </c>
      <c r="NQ104" s="420">
        <v>0</v>
      </c>
      <c r="NR104" s="420">
        <v>0</v>
      </c>
      <c r="NS104" s="420">
        <v>0</v>
      </c>
      <c r="NT104" s="420">
        <v>0</v>
      </c>
      <c r="NU104" s="420">
        <v>0</v>
      </c>
      <c r="NV104" s="420">
        <v>0</v>
      </c>
      <c r="NW104" s="420">
        <v>0</v>
      </c>
      <c r="NX104" s="420">
        <v>0</v>
      </c>
      <c r="NY104" s="420">
        <v>0</v>
      </c>
      <c r="NZ104" s="420">
        <v>0</v>
      </c>
      <c r="OA104" s="420">
        <v>0</v>
      </c>
      <c r="OB104" s="420">
        <v>0</v>
      </c>
      <c r="OC104" s="420">
        <v>0</v>
      </c>
      <c r="OD104" s="420">
        <v>0</v>
      </c>
      <c r="OE104" s="420">
        <v>0</v>
      </c>
      <c r="OF104" s="420">
        <v>0</v>
      </c>
      <c r="OG104" s="420">
        <v>0</v>
      </c>
      <c r="OH104" s="420">
        <v>0</v>
      </c>
      <c r="OI104" s="420">
        <v>0</v>
      </c>
      <c r="OJ104" s="420">
        <v>0</v>
      </c>
      <c r="OK104" s="420">
        <v>0</v>
      </c>
      <c r="OL104" s="420"/>
      <c r="OM104" s="420">
        <v>0</v>
      </c>
      <c r="ON104" s="420">
        <v>0</v>
      </c>
      <c r="OO104" s="420">
        <v>0</v>
      </c>
      <c r="OP104" s="420">
        <v>0</v>
      </c>
      <c r="OQ104" s="420">
        <v>0</v>
      </c>
      <c r="OR104" s="420">
        <v>1.4417716057765801</v>
      </c>
      <c r="OS104" s="420">
        <v>12.426502281357887</v>
      </c>
      <c r="OT104" s="420">
        <v>28.308526734200495</v>
      </c>
      <c r="OU104" s="420">
        <v>51.415451442900661</v>
      </c>
      <c r="OV104" s="420">
        <v>85.222540210077753</v>
      </c>
      <c r="OW104" s="420">
        <v>134.93118933789782</v>
      </c>
      <c r="OX104" s="420">
        <v>208.34297771772427</v>
      </c>
      <c r="OY104" s="420">
        <v>317.18160731589938</v>
      </c>
      <c r="OZ104" s="420">
        <v>479.09395988170462</v>
      </c>
      <c r="PA104" s="420">
        <v>720.68142366730035</v>
      </c>
      <c r="PB104" s="420">
        <v>1082.0949548491196</v>
      </c>
      <c r="PC104" s="420">
        <v>1624.0045406880336</v>
      </c>
      <c r="PD104" s="420">
        <v>2432.8320561802811</v>
      </c>
      <c r="PE104" s="420">
        <v>3647.6078656720269</v>
      </c>
      <c r="PF104" s="420">
        <v>4886.6801545101353</v>
      </c>
      <c r="PG104" s="420">
        <v>4866.6687719279844</v>
      </c>
      <c r="PH104" s="420">
        <v>4838.9627646861545</v>
      </c>
      <c r="PI104" s="420">
        <v>4800.4617700311619</v>
      </c>
      <c r="PJ104" s="420">
        <v>4746.7817496461412</v>
      </c>
      <c r="PK104" s="420">
        <v>4671.714625375892</v>
      </c>
      <c r="PL104" s="420">
        <v>4566.4580865129792</v>
      </c>
      <c r="PM104" s="420">
        <v>4418.5171792005731</v>
      </c>
      <c r="PN104" s="420">
        <v>4210.1369944527814</v>
      </c>
      <c r="PO104" s="420">
        <v>3916.0652493180069</v>
      </c>
      <c r="PP104" s="420">
        <v>3500.3569370841633</v>
      </c>
      <c r="PQ104" s="420"/>
      <c r="PR104" s="420">
        <v>14.669785778608313</v>
      </c>
      <c r="PS104" s="420">
        <v>14.669785778608313</v>
      </c>
      <c r="PT104" s="420">
        <v>14.669785778608313</v>
      </c>
      <c r="PU104" s="420">
        <v>14.669785778608313</v>
      </c>
      <c r="PV104" s="420">
        <v>14.669785778608313</v>
      </c>
      <c r="PW104" s="420">
        <v>15.449335489082053</v>
      </c>
      <c r="PX104" s="420">
        <v>21.388655963609679</v>
      </c>
      <c r="PY104" s="420">
        <v>29.975888167618603</v>
      </c>
      <c r="PZ104" s="420">
        <v>42.469542775904074</v>
      </c>
      <c r="QA104" s="420">
        <v>60.748655885651942</v>
      </c>
      <c r="QB104" s="420">
        <v>87.62556404529127</v>
      </c>
      <c r="QC104" s="420">
        <v>127.31849331894581</v>
      </c>
      <c r="QD104" s="420">
        <v>186.16631765650169</v>
      </c>
      <c r="QE104" s="420">
        <v>273.71050777585867</v>
      </c>
      <c r="QF104" s="420">
        <v>404.33413546667208</v>
      </c>
      <c r="QG104" s="420">
        <v>599.74637168027527</v>
      </c>
      <c r="QH104" s="420">
        <v>892.75079696587954</v>
      </c>
      <c r="QI104" s="420">
        <v>1332.9637766340129</v>
      </c>
      <c r="QJ104" s="420">
        <v>1995.4958445298234</v>
      </c>
      <c r="QK104" s="420">
        <v>2673.2952244890994</v>
      </c>
      <c r="QL104" s="420">
        <v>2673.2952244890994</v>
      </c>
      <c r="QM104" s="420">
        <v>2673.2952244890994</v>
      </c>
      <c r="QN104" s="420">
        <v>2673.2952244890994</v>
      </c>
      <c r="QO104" s="420">
        <v>2673.2952244890994</v>
      </c>
      <c r="QP104" s="420">
        <v>2673.2952244890994</v>
      </c>
      <c r="QQ104" s="420">
        <v>2673.2952244890994</v>
      </c>
      <c r="QR104" s="420">
        <v>2673.2952244890994</v>
      </c>
      <c r="QS104" s="420">
        <v>2673.2952244890994</v>
      </c>
      <c r="QT104" s="420">
        <v>2673.2952244890994</v>
      </c>
      <c r="QU104" s="420">
        <v>2673.2952244890994</v>
      </c>
      <c r="QV104" s="424"/>
      <c r="QW104" s="420">
        <v>14.669785778608313</v>
      </c>
      <c r="QX104" s="420">
        <v>14.669785778608313</v>
      </c>
      <c r="QY104" s="420">
        <v>14.669785778608313</v>
      </c>
      <c r="QZ104" s="420">
        <v>14.669785778608313</v>
      </c>
      <c r="RA104" s="420">
        <v>14.669785778608313</v>
      </c>
      <c r="RB104" s="420">
        <v>14.669785778608313</v>
      </c>
      <c r="RC104" s="420">
        <v>14.669785778608313</v>
      </c>
      <c r="RD104" s="420">
        <v>14.669785778608313</v>
      </c>
      <c r="RE104" s="420">
        <v>14.669785778608313</v>
      </c>
      <c r="RF104" s="420">
        <v>14.669785778608313</v>
      </c>
      <c r="RG104" s="420">
        <v>14.669785778608313</v>
      </c>
      <c r="RH104" s="420">
        <v>14.669785778608313</v>
      </c>
      <c r="RI104" s="420">
        <v>14.669785778608313</v>
      </c>
      <c r="RJ104" s="420">
        <v>14.669785778608313</v>
      </c>
      <c r="RK104" s="420">
        <v>14.669785778608313</v>
      </c>
      <c r="RL104" s="420">
        <v>14.669785778608313</v>
      </c>
      <c r="RM104" s="420">
        <v>14.669785778608313</v>
      </c>
      <c r="RN104" s="420">
        <v>17.558814136465205</v>
      </c>
      <c r="RO104" s="420">
        <v>23.275248553544181</v>
      </c>
      <c r="RP104" s="420">
        <v>31.122161596598751</v>
      </c>
      <c r="RQ104" s="420">
        <v>41.942091352180398</v>
      </c>
      <c r="RR104" s="420">
        <v>56.922418220331309</v>
      </c>
      <c r="RS104" s="420">
        <v>77.739473512583388</v>
      </c>
      <c r="RT104" s="420">
        <v>106.76365749686144</v>
      </c>
      <c r="RU104" s="420">
        <v>147.35160829053081</v>
      </c>
      <c r="RV104" s="420">
        <v>204.2626364085076</v>
      </c>
      <c r="RW104" s="420">
        <v>284.25262303367072</v>
      </c>
      <c r="RX104" s="420">
        <v>396.92144799718392</v>
      </c>
      <c r="RY104" s="420">
        <v>555.92273700845146</v>
      </c>
      <c r="RZ104" s="420">
        <v>780.69155139279962</v>
      </c>
      <c r="SA104" s="420"/>
      <c r="SB104" s="420">
        <v>0</v>
      </c>
      <c r="SC104" s="420">
        <v>0</v>
      </c>
      <c r="SD104" s="420">
        <v>0</v>
      </c>
      <c r="SE104" s="420">
        <v>0</v>
      </c>
      <c r="SF104" s="420">
        <v>0</v>
      </c>
      <c r="SG104" s="420">
        <v>0.77954971047373967</v>
      </c>
      <c r="SH104" s="420">
        <v>6.7188701850013661</v>
      </c>
      <c r="SI104" s="420">
        <v>15.30610238901029</v>
      </c>
      <c r="SJ104" s="420">
        <v>27.799756997295759</v>
      </c>
      <c r="SK104" s="420">
        <v>46.078870107043628</v>
      </c>
      <c r="SL104" s="420">
        <v>72.955778266682955</v>
      </c>
      <c r="SM104" s="420">
        <v>112.6487075403375</v>
      </c>
      <c r="SN104" s="420">
        <v>171.49653187789337</v>
      </c>
      <c r="SO104" s="420">
        <v>259.04072199725039</v>
      </c>
      <c r="SP104" s="420">
        <v>389.66434968806379</v>
      </c>
      <c r="SQ104" s="420">
        <v>585.07658590166693</v>
      </c>
      <c r="SR104" s="420">
        <v>878.0810111872712</v>
      </c>
      <c r="SS104" s="420">
        <v>1315.4049624975478</v>
      </c>
      <c r="ST104" s="420">
        <v>1972.2205959762794</v>
      </c>
      <c r="SU104" s="420">
        <v>2642.1730628925006</v>
      </c>
      <c r="SV104" s="420">
        <v>2631.353133136919</v>
      </c>
      <c r="SW104" s="420">
        <v>2616.3728062687683</v>
      </c>
      <c r="SX104" s="420">
        <v>2595.5557509765158</v>
      </c>
      <c r="SY104" s="420">
        <v>2566.5315669922379</v>
      </c>
      <c r="SZ104" s="420">
        <v>2525.9436161985686</v>
      </c>
      <c r="TA104" s="420">
        <v>2469.0325880805917</v>
      </c>
      <c r="TB104" s="420">
        <v>2389.0426014554287</v>
      </c>
      <c r="TC104" s="420">
        <v>2276.3737764919156</v>
      </c>
      <c r="TD104" s="420">
        <v>2117.372487480648</v>
      </c>
      <c r="TE104" s="420">
        <v>1892.6036730962996</v>
      </c>
      <c r="TF104" s="420"/>
      <c r="TG104" s="420">
        <v>2.0676911723420526</v>
      </c>
      <c r="TH104" s="420">
        <v>2.0676911723420526</v>
      </c>
      <c r="TI104" s="420">
        <v>2.0676911723420526</v>
      </c>
      <c r="TJ104" s="420">
        <v>2.0676911723420526</v>
      </c>
      <c r="TK104" s="420">
        <v>2.0676911723420526</v>
      </c>
      <c r="TL104" s="420">
        <v>2.1775678998603785</v>
      </c>
      <c r="TM104" s="420">
        <v>3.0147089938222984</v>
      </c>
      <c r="TN104" s="420">
        <v>4.2250705145046465</v>
      </c>
      <c r="TO104" s="420">
        <v>5.9860382432572052</v>
      </c>
      <c r="TP104" s="420">
        <v>8.5624603795900729</v>
      </c>
      <c r="TQ104" s="420">
        <v>12.350732858835944</v>
      </c>
      <c r="TR104" s="420">
        <v>17.945410293268047</v>
      </c>
      <c r="TS104" s="420">
        <v>26.23995042702612</v>
      </c>
      <c r="TT104" s="420">
        <v>38.579213714945865</v>
      </c>
      <c r="TU104" s="420">
        <v>56.990479288396699</v>
      </c>
      <c r="TV104" s="420">
        <v>84.533632398081622</v>
      </c>
      <c r="TW104" s="420">
        <v>125.83230388268153</v>
      </c>
      <c r="TX104" s="420">
        <v>187.8798692491433</v>
      </c>
      <c r="TY104" s="420">
        <v>281.26308075992881</v>
      </c>
      <c r="TZ104" s="420">
        <v>376.79820415650687</v>
      </c>
      <c r="UA104" s="420">
        <v>376.79820415650687</v>
      </c>
      <c r="UB104" s="420">
        <v>376.79820415650687</v>
      </c>
      <c r="UC104" s="420">
        <v>376.79820415650687</v>
      </c>
      <c r="UD104" s="420">
        <v>376.79820415650687</v>
      </c>
      <c r="UE104" s="420">
        <v>376.79820415650687</v>
      </c>
      <c r="UF104" s="420">
        <v>376.79820415650687</v>
      </c>
      <c r="UG104" s="420">
        <v>376.79820415650687</v>
      </c>
      <c r="UH104" s="420">
        <v>376.79820415650687</v>
      </c>
      <c r="UI104" s="420">
        <v>376.79820415650687</v>
      </c>
      <c r="UJ104" s="420">
        <v>376.79820415650687</v>
      </c>
      <c r="UK104" s="420"/>
      <c r="UL104" s="420">
        <v>2.0676911723420526</v>
      </c>
      <c r="UM104" s="420">
        <v>2.0676911723420526</v>
      </c>
      <c r="UN104" s="420">
        <v>2.0676911723420526</v>
      </c>
      <c r="UO104" s="420">
        <v>2.0676911723420526</v>
      </c>
      <c r="UP104" s="420">
        <v>2.0676911723420526</v>
      </c>
      <c r="UQ104" s="420">
        <v>2.0676911723420526</v>
      </c>
      <c r="UR104" s="420">
        <v>2.0676911723420526</v>
      </c>
      <c r="US104" s="420">
        <v>2.0676911723420526</v>
      </c>
      <c r="UT104" s="420">
        <v>2.0676911723420526</v>
      </c>
      <c r="UU104" s="420">
        <v>2.0676911723420526</v>
      </c>
      <c r="UV104" s="420">
        <v>2.0676911723420526</v>
      </c>
      <c r="UW104" s="420">
        <v>2.0676911723420526</v>
      </c>
      <c r="UX104" s="420">
        <v>2.0676911723420526</v>
      </c>
      <c r="UY104" s="420">
        <v>2.0676911723420526</v>
      </c>
      <c r="UZ104" s="420">
        <v>2.0676911723420526</v>
      </c>
      <c r="VA104" s="420">
        <v>2.0676911723420526</v>
      </c>
      <c r="VB104" s="420">
        <v>2.0676911723420526</v>
      </c>
      <c r="VC104" s="420">
        <v>2.4748967390993646</v>
      </c>
      <c r="VD104" s="420">
        <v>3.2806222731901427</v>
      </c>
      <c r="VE104" s="420">
        <v>4.386636571839218</v>
      </c>
      <c r="VF104" s="420">
        <v>5.9116945091951152</v>
      </c>
      <c r="VG104" s="420">
        <v>8.023156127758206</v>
      </c>
      <c r="VH104" s="420">
        <v>10.957298596608178</v>
      </c>
      <c r="VI104" s="420">
        <v>15.048227388236151</v>
      </c>
      <c r="VJ104" s="420">
        <v>20.769057182622237</v>
      </c>
      <c r="VK104" s="420">
        <v>28.79060788720345</v>
      </c>
      <c r="VL104" s="420">
        <v>40.065113985430827</v>
      </c>
      <c r="VM104" s="420">
        <v>55.945668636400569</v>
      </c>
      <c r="VN104" s="420">
        <v>78.356736298957429</v>
      </c>
      <c r="VO104" s="420">
        <v>110.0376688179595</v>
      </c>
      <c r="VP104" s="420"/>
      <c r="VQ104" s="420">
        <v>0</v>
      </c>
      <c r="VR104" s="420">
        <v>0</v>
      </c>
      <c r="VS104" s="420">
        <v>0</v>
      </c>
      <c r="VT104" s="420">
        <v>0</v>
      </c>
      <c r="VU104" s="420">
        <v>0</v>
      </c>
      <c r="VV104" s="420">
        <v>0.10987672751832589</v>
      </c>
      <c r="VW104" s="420">
        <v>0.94701782148024582</v>
      </c>
      <c r="VX104" s="420">
        <v>2.157379342162594</v>
      </c>
      <c r="VY104" s="420">
        <v>3.9183470709151527</v>
      </c>
      <c r="VZ104" s="420">
        <v>6.4947692072480203</v>
      </c>
      <c r="WA104" s="420">
        <v>10.283041686493892</v>
      </c>
      <c r="WB104" s="420">
        <v>15.877719120925995</v>
      </c>
      <c r="WC104" s="420">
        <v>24.172259254684068</v>
      </c>
      <c r="WD104" s="420">
        <v>36.511522542603814</v>
      </c>
      <c r="WE104" s="420">
        <v>54.922788116054647</v>
      </c>
      <c r="WF104" s="420">
        <v>82.46594122573957</v>
      </c>
      <c r="WG104" s="420">
        <v>123.76461271033948</v>
      </c>
      <c r="WH104" s="420">
        <v>185.40497251004393</v>
      </c>
      <c r="WI104" s="420">
        <v>277.98245848673866</v>
      </c>
      <c r="WJ104" s="420">
        <v>372.41156758466764</v>
      </c>
      <c r="WK104" s="420">
        <v>370.88650964731175</v>
      </c>
      <c r="WL104" s="420">
        <v>368.77504802874864</v>
      </c>
      <c r="WM104" s="420">
        <v>365.84090555989872</v>
      </c>
      <c r="WN104" s="420">
        <v>361.7499767682707</v>
      </c>
      <c r="WO104" s="420">
        <v>356.02914697388462</v>
      </c>
      <c r="WP104" s="420">
        <v>348.00759626930341</v>
      </c>
      <c r="WQ104" s="420">
        <v>336.73309017107601</v>
      </c>
      <c r="WR104" s="420">
        <v>320.8525355201063</v>
      </c>
      <c r="WS104" s="420">
        <v>298.44146785754947</v>
      </c>
      <c r="WT104" s="420">
        <v>266.76053533854736</v>
      </c>
      <c r="WU104" s="420"/>
      <c r="WV104" s="420">
        <v>0</v>
      </c>
      <c r="WW104" s="420">
        <v>0</v>
      </c>
      <c r="WX104" s="420">
        <v>0</v>
      </c>
      <c r="WY104" s="420">
        <v>0</v>
      </c>
      <c r="WZ104" s="420">
        <v>0</v>
      </c>
      <c r="XA104" s="420">
        <v>0</v>
      </c>
      <c r="XB104" s="420">
        <v>0</v>
      </c>
      <c r="XC104" s="420">
        <v>0</v>
      </c>
      <c r="XD104" s="420">
        <v>0</v>
      </c>
      <c r="XE104" s="420">
        <v>0</v>
      </c>
      <c r="XF104" s="420">
        <v>0</v>
      </c>
      <c r="XG104" s="420">
        <v>0</v>
      </c>
      <c r="XH104" s="420">
        <v>0</v>
      </c>
      <c r="XI104" s="420">
        <v>0</v>
      </c>
      <c r="XJ104" s="420">
        <v>0</v>
      </c>
      <c r="XK104" s="420">
        <v>0</v>
      </c>
      <c r="XL104" s="420">
        <v>0</v>
      </c>
      <c r="XM104" s="420">
        <v>0</v>
      </c>
      <c r="XN104" s="420">
        <v>0</v>
      </c>
      <c r="XO104" s="420">
        <v>0</v>
      </c>
      <c r="XP104" s="420">
        <v>0</v>
      </c>
      <c r="XQ104" s="420">
        <v>0</v>
      </c>
      <c r="XR104" s="420">
        <v>0</v>
      </c>
      <c r="XS104" s="420">
        <v>0</v>
      </c>
      <c r="XT104" s="420">
        <v>0</v>
      </c>
      <c r="XU104" s="420">
        <v>0</v>
      </c>
      <c r="XV104" s="420">
        <v>0</v>
      </c>
      <c r="XW104" s="420">
        <v>0</v>
      </c>
      <c r="XX104" s="420">
        <v>0</v>
      </c>
      <c r="XY104" s="420">
        <v>0</v>
      </c>
      <c r="XZ104" s="420"/>
      <c r="YA104" s="420">
        <v>0</v>
      </c>
      <c r="YB104" s="420">
        <v>0</v>
      </c>
      <c r="YC104" s="420">
        <v>0</v>
      </c>
      <c r="YD104" s="420">
        <v>0</v>
      </c>
      <c r="YE104" s="420">
        <v>0</v>
      </c>
      <c r="YF104" s="420">
        <v>0</v>
      </c>
      <c r="YG104" s="420">
        <v>0</v>
      </c>
      <c r="YH104" s="420">
        <v>0</v>
      </c>
      <c r="YI104" s="420">
        <v>0</v>
      </c>
      <c r="YJ104" s="420">
        <v>0</v>
      </c>
      <c r="YK104" s="420">
        <v>0</v>
      </c>
      <c r="YL104" s="420">
        <v>0</v>
      </c>
      <c r="YM104" s="420">
        <v>0</v>
      </c>
      <c r="YN104" s="420">
        <v>0</v>
      </c>
      <c r="YO104" s="420">
        <v>0</v>
      </c>
      <c r="YP104" s="420">
        <v>0</v>
      </c>
      <c r="YQ104" s="420">
        <v>0</v>
      </c>
      <c r="YR104" s="420">
        <v>0</v>
      </c>
      <c r="YS104" s="420">
        <v>0</v>
      </c>
      <c r="YT104" s="420">
        <v>0</v>
      </c>
      <c r="YU104" s="420">
        <v>0</v>
      </c>
      <c r="YV104" s="420">
        <v>0</v>
      </c>
      <c r="YW104" s="420">
        <v>0</v>
      </c>
      <c r="YX104" s="420">
        <v>0</v>
      </c>
      <c r="YY104" s="420">
        <v>0</v>
      </c>
      <c r="YZ104" s="420">
        <v>0</v>
      </c>
      <c r="ZA104" s="420">
        <v>0</v>
      </c>
      <c r="ZB104" s="420">
        <v>0</v>
      </c>
      <c r="ZC104" s="420">
        <v>0</v>
      </c>
      <c r="ZD104" s="420">
        <v>0</v>
      </c>
      <c r="ZE104" s="420"/>
      <c r="ZF104" s="420">
        <v>0</v>
      </c>
      <c r="ZG104" s="420">
        <v>0</v>
      </c>
      <c r="ZH104" s="420">
        <v>0</v>
      </c>
      <c r="ZI104" s="420">
        <v>0</v>
      </c>
      <c r="ZJ104" s="420">
        <v>0</v>
      </c>
      <c r="ZK104" s="420">
        <v>0</v>
      </c>
      <c r="ZL104" s="420">
        <v>0</v>
      </c>
      <c r="ZM104" s="420">
        <v>0</v>
      </c>
      <c r="ZN104" s="420">
        <v>0</v>
      </c>
      <c r="ZO104" s="420">
        <v>0</v>
      </c>
      <c r="ZP104" s="420">
        <v>0</v>
      </c>
      <c r="ZQ104" s="420">
        <v>0</v>
      </c>
      <c r="ZR104" s="420">
        <v>0</v>
      </c>
      <c r="ZS104" s="420">
        <v>0</v>
      </c>
      <c r="ZT104" s="420">
        <v>0</v>
      </c>
      <c r="ZU104" s="420">
        <v>0</v>
      </c>
      <c r="ZV104" s="420">
        <v>0</v>
      </c>
      <c r="ZW104" s="420">
        <v>0</v>
      </c>
      <c r="ZX104" s="420">
        <v>0</v>
      </c>
      <c r="ZY104" s="420">
        <v>0</v>
      </c>
      <c r="ZZ104" s="420">
        <v>0</v>
      </c>
      <c r="AAA104" s="420">
        <v>0</v>
      </c>
      <c r="AAB104" s="420">
        <v>0</v>
      </c>
      <c r="AAC104" s="420">
        <v>0</v>
      </c>
      <c r="AAD104" s="420">
        <v>0</v>
      </c>
      <c r="AAE104" s="420">
        <v>0</v>
      </c>
      <c r="AAF104" s="420">
        <v>0</v>
      </c>
      <c r="AAG104" s="420">
        <v>0</v>
      </c>
      <c r="AAH104" s="420">
        <v>0</v>
      </c>
      <c r="AAI104" s="420">
        <v>0</v>
      </c>
      <c r="AAJ104" s="420"/>
      <c r="AAK104" s="420">
        <v>0</v>
      </c>
      <c r="AAL104" s="420">
        <v>0</v>
      </c>
      <c r="AAM104" s="420">
        <v>0</v>
      </c>
      <c r="AAN104" s="420">
        <v>0</v>
      </c>
      <c r="AAO104" s="420">
        <v>0</v>
      </c>
      <c r="AAP104" s="420">
        <v>2.3311980437686457</v>
      </c>
      <c r="AAQ104" s="420">
        <v>20.0923902878395</v>
      </c>
      <c r="AAR104" s="420">
        <v>45.772008465373375</v>
      </c>
      <c r="AAS104" s="420">
        <v>83.133555511111581</v>
      </c>
      <c r="AAT104" s="420">
        <v>137.79617952436939</v>
      </c>
      <c r="AAU104" s="420">
        <v>218.17000929107468</v>
      </c>
      <c r="AAV104" s="420">
        <v>336.86940437898772</v>
      </c>
      <c r="AAW104" s="420">
        <v>512.85039844847688</v>
      </c>
      <c r="AAX104" s="420">
        <v>774.64620442155888</v>
      </c>
      <c r="AAY104" s="420">
        <v>1165.2685614714187</v>
      </c>
      <c r="AAZ104" s="420">
        <v>1749.637481976526</v>
      </c>
      <c r="ABA104" s="420">
        <v>2625.8501645856441</v>
      </c>
      <c r="ABB104" s="420">
        <v>3933.6419911878729</v>
      </c>
      <c r="ABC104" s="420">
        <v>5897.8109201350453</v>
      </c>
      <c r="ABD104" s="420">
        <v>7901.2647849873038</v>
      </c>
      <c r="ABE104" s="420">
        <v>7868.9084147122157</v>
      </c>
      <c r="ABF104" s="420">
        <v>7824.1106189836719</v>
      </c>
      <c r="ABG104" s="420">
        <v>7761.8584265675763</v>
      </c>
      <c r="ABH104" s="420">
        <v>7675.0632934066498</v>
      </c>
      <c r="ABI104" s="420">
        <v>7553.6873885483456</v>
      </c>
      <c r="ABJ104" s="420">
        <v>7383.4982708628741</v>
      </c>
      <c r="ABK104" s="420">
        <v>7144.2928708270774</v>
      </c>
      <c r="ABL104" s="420">
        <v>6807.3633064648038</v>
      </c>
      <c r="ABM104" s="420">
        <v>6331.8792046562048</v>
      </c>
      <c r="ABN104" s="420">
        <v>5659.72114551901</v>
      </c>
      <c r="ABQ104" s="344"/>
      <c r="ABR104" s="344"/>
      <c r="ABS104" s="344"/>
      <c r="ABT104" s="344"/>
      <c r="ABU104" s="344"/>
      <c r="ABV104" s="344"/>
      <c r="ABW104" s="344"/>
      <c r="ABX104" s="344"/>
      <c r="ABY104" s="344"/>
      <c r="ABZ104" s="344"/>
      <c r="ACA104" s="344"/>
    </row>
    <row r="105" spans="4:755" hidden="1" outlineLevel="1" x14ac:dyDescent="0.25">
      <c r="D105" s="431" t="b">
        <v>0</v>
      </c>
      <c r="E105" s="416"/>
      <c r="F105" s="417">
        <v>535</v>
      </c>
      <c r="G105" s="417">
        <v>22013344</v>
      </c>
      <c r="H105" s="417" t="s">
        <v>1756</v>
      </c>
      <c r="I105" s="417" t="s">
        <v>253</v>
      </c>
      <c r="J105" s="417">
        <v>66</v>
      </c>
      <c r="K105" s="417" t="s">
        <v>342</v>
      </c>
      <c r="L105" s="417" t="s">
        <v>324</v>
      </c>
      <c r="M105" s="417" t="s">
        <v>318</v>
      </c>
      <c r="N105" s="417" t="s">
        <v>319</v>
      </c>
      <c r="O105" s="417" t="s">
        <v>325</v>
      </c>
      <c r="P105" s="417" t="s">
        <v>326</v>
      </c>
      <c r="Q105" s="417" t="s">
        <v>327</v>
      </c>
      <c r="R105" s="417" t="s">
        <v>296</v>
      </c>
      <c r="S105" s="418"/>
      <c r="T105" s="417">
        <v>0</v>
      </c>
      <c r="U105" s="417">
        <v>1</v>
      </c>
      <c r="V105" s="418"/>
      <c r="W105" s="419">
        <v>1.7651351311158072</v>
      </c>
      <c r="X105" s="417">
        <v>5.1679359468684138E-3</v>
      </c>
      <c r="Y105" s="417">
        <v>0</v>
      </c>
      <c r="Z105" s="417">
        <v>5.1679359468684138E-3</v>
      </c>
      <c r="AA105" s="420">
        <v>27.131663721059173</v>
      </c>
      <c r="AB105" s="420">
        <v>0</v>
      </c>
      <c r="AC105" s="420">
        <v>27.131663721059173</v>
      </c>
      <c r="AD105" s="420">
        <v>14.669785778608313</v>
      </c>
      <c r="AE105" s="420">
        <v>2.0676911723420526</v>
      </c>
      <c r="AF105" s="420">
        <v>0</v>
      </c>
      <c r="AG105" s="418"/>
      <c r="AH105" s="419">
        <v>7.1689155358454535</v>
      </c>
      <c r="AI105" s="417">
        <v>2.1400800748787984E-2</v>
      </c>
      <c r="AJ105" s="417">
        <v>0</v>
      </c>
      <c r="AK105" s="417">
        <v>2.1400800748787984E-2</v>
      </c>
      <c r="AL105" s="420">
        <v>112.35420393113692</v>
      </c>
      <c r="AM105" s="420">
        <v>0</v>
      </c>
      <c r="AN105" s="420">
        <v>112.35420393113692</v>
      </c>
      <c r="AO105" s="420">
        <v>60.748655885651942</v>
      </c>
      <c r="AP105" s="420">
        <v>8.5624603795900729</v>
      </c>
      <c r="AQ105" s="420">
        <v>0</v>
      </c>
      <c r="AR105" s="418"/>
      <c r="AS105" s="417">
        <v>5.1679359468684138E-3</v>
      </c>
      <c r="AT105" s="421">
        <v>0</v>
      </c>
      <c r="AU105" s="417">
        <v>5.1679359468684138E-3</v>
      </c>
      <c r="AV105" s="420">
        <v>27.131663721059173</v>
      </c>
      <c r="AW105" s="420">
        <v>0</v>
      </c>
      <c r="AX105" s="420">
        <v>27.131663721059173</v>
      </c>
      <c r="AY105" s="420">
        <v>14.669785778608313</v>
      </c>
      <c r="AZ105" s="420">
        <v>2.0676911723420526</v>
      </c>
      <c r="BA105" s="420">
        <v>0</v>
      </c>
      <c r="BB105" s="418"/>
      <c r="BC105" s="420">
        <v>43.869140672009536</v>
      </c>
      <c r="BD105" s="420">
        <v>181.66532019637893</v>
      </c>
      <c r="BE105" s="420">
        <v>43.869140672009536</v>
      </c>
      <c r="BF105" s="420">
        <v>137.79617952436939</v>
      </c>
      <c r="BG105" s="420"/>
      <c r="BH105" s="422">
        <v>0.14015271439480237</v>
      </c>
      <c r="BI105" s="420"/>
      <c r="BJ105" s="423">
        <v>2.0306987860226084</v>
      </c>
      <c r="BK105" s="423">
        <v>2.3362163535586804</v>
      </c>
      <c r="BL105" s="423">
        <v>2.6876988789287894</v>
      </c>
      <c r="BM105" s="423">
        <v>3.0920617659367942</v>
      </c>
      <c r="BN105" s="423">
        <v>3.5572608372626702</v>
      </c>
      <c r="BO105" s="423">
        <v>4.0924488649368653</v>
      </c>
      <c r="BP105" s="423">
        <v>4.7081556507424445</v>
      </c>
      <c r="BQ105" s="423">
        <v>5.4164951996193063</v>
      </c>
      <c r="BR105" s="423">
        <v>6.231404062198437</v>
      </c>
      <c r="BS105" s="423">
        <v>7.1689155358454535</v>
      </c>
      <c r="BT105" s="423">
        <v>8.2474751191073867</v>
      </c>
      <c r="BU105" s="423">
        <v>9.4883034261155519</v>
      </c>
      <c r="BV105" s="423">
        <v>10.915813701270036</v>
      </c>
      <c r="BW105" s="423">
        <v>12.558092148789537</v>
      </c>
      <c r="BX105" s="423">
        <v>14.44745052759014</v>
      </c>
      <c r="BY105" s="423">
        <v>16.621061883773788</v>
      </c>
      <c r="BZ105" s="423">
        <v>19.121691928736329</v>
      </c>
      <c r="CA105" s="423">
        <v>21.998540452728424</v>
      </c>
      <c r="CB105" s="423">
        <v>25.308209328645422</v>
      </c>
      <c r="CC105" s="423">
        <v>28</v>
      </c>
      <c r="CD105" s="423">
        <v>28</v>
      </c>
      <c r="CE105" s="423">
        <v>28</v>
      </c>
      <c r="CF105" s="423">
        <v>28</v>
      </c>
      <c r="CG105" s="423">
        <v>28</v>
      </c>
      <c r="CH105" s="423">
        <v>28</v>
      </c>
      <c r="CI105" s="423">
        <v>28</v>
      </c>
      <c r="CJ105" s="423">
        <v>28</v>
      </c>
      <c r="CK105" s="423">
        <v>28</v>
      </c>
      <c r="CL105" s="423">
        <v>28</v>
      </c>
      <c r="CM105" s="423">
        <v>28</v>
      </c>
      <c r="CN105" s="420"/>
      <c r="CO105" s="417">
        <v>5.1679359468684138E-3</v>
      </c>
      <c r="CP105" s="417">
        <v>5.1679359468684138E-3</v>
      </c>
      <c r="CQ105" s="417">
        <v>5.1679359468684138E-3</v>
      </c>
      <c r="CR105" s="417">
        <v>5.1679359468684138E-3</v>
      </c>
      <c r="CS105" s="417">
        <v>5.1679359468684138E-3</v>
      </c>
      <c r="CT105" s="417">
        <v>5.4425591098734771E-3</v>
      </c>
      <c r="CU105" s="417">
        <v>7.5348887623651545E-3</v>
      </c>
      <c r="CV105" s="417">
        <v>1.0560036277192318E-2</v>
      </c>
      <c r="CW105" s="417">
        <v>1.4961355269325681E-2</v>
      </c>
      <c r="CX105" s="417">
        <v>2.1400800748787984E-2</v>
      </c>
      <c r="CY105" s="417">
        <v>3.0869114868372762E-2</v>
      </c>
      <c r="CZ105" s="417">
        <v>4.4852312655006367E-2</v>
      </c>
      <c r="DA105" s="417">
        <v>6.558348019751592E-2</v>
      </c>
      <c r="DB105" s="417">
        <v>9.6423928305288342E-2</v>
      </c>
      <c r="DC105" s="417">
        <v>0.14244058807397325</v>
      </c>
      <c r="DD105" s="417">
        <v>0.21128126068003403</v>
      </c>
      <c r="DE105" s="417">
        <v>0.31450213417316053</v>
      </c>
      <c r="DF105" s="417">
        <v>0.46958227755346987</v>
      </c>
      <c r="DG105" s="417">
        <v>0.70298195641071926</v>
      </c>
      <c r="DH105" s="417">
        <v>0.94176007037367371</v>
      </c>
      <c r="DI105" s="417">
        <v>0.94176007037367371</v>
      </c>
      <c r="DJ105" s="417">
        <v>0.94176007037367371</v>
      </c>
      <c r="DK105" s="417">
        <v>0.94176007037367371</v>
      </c>
      <c r="DL105" s="417">
        <v>0.94176007037367371</v>
      </c>
      <c r="DM105" s="417">
        <v>0.94176007037367371</v>
      </c>
      <c r="DN105" s="417">
        <v>0.94176007037367371</v>
      </c>
      <c r="DO105" s="417">
        <v>0.94176007037367371</v>
      </c>
      <c r="DP105" s="417">
        <v>0.94176007037367371</v>
      </c>
      <c r="DQ105" s="417">
        <v>0.94176007037367371</v>
      </c>
      <c r="DR105" s="417">
        <v>0.94176007037367371</v>
      </c>
      <c r="DS105" s="424"/>
      <c r="DT105" s="425">
        <v>0</v>
      </c>
      <c r="DU105" s="425">
        <v>0</v>
      </c>
      <c r="DV105" s="425">
        <v>0</v>
      </c>
      <c r="DW105" s="425">
        <v>0</v>
      </c>
      <c r="DX105" s="425">
        <v>0</v>
      </c>
      <c r="DY105" s="425">
        <v>0</v>
      </c>
      <c r="DZ105" s="425">
        <v>0</v>
      </c>
      <c r="EA105" s="425">
        <v>0</v>
      </c>
      <c r="EB105" s="425">
        <v>0</v>
      </c>
      <c r="EC105" s="425">
        <v>0</v>
      </c>
      <c r="ED105" s="425">
        <v>0</v>
      </c>
      <c r="EE105" s="425">
        <v>0</v>
      </c>
      <c r="EF105" s="425">
        <v>0</v>
      </c>
      <c r="EG105" s="425">
        <v>0</v>
      </c>
      <c r="EH105" s="425">
        <v>0</v>
      </c>
      <c r="EI105" s="425">
        <v>0</v>
      </c>
      <c r="EJ105" s="425">
        <v>0</v>
      </c>
      <c r="EK105" s="425">
        <v>0</v>
      </c>
      <c r="EL105" s="425">
        <v>0</v>
      </c>
      <c r="EM105" s="425">
        <v>0</v>
      </c>
      <c r="EN105" s="425">
        <v>0</v>
      </c>
      <c r="EO105" s="425">
        <v>0</v>
      </c>
      <c r="EP105" s="425">
        <v>0</v>
      </c>
      <c r="EQ105" s="425">
        <v>0</v>
      </c>
      <c r="ER105" s="425">
        <v>0</v>
      </c>
      <c r="ES105" s="425">
        <v>0</v>
      </c>
      <c r="ET105" s="425">
        <v>0</v>
      </c>
      <c r="EU105" s="425">
        <v>0</v>
      </c>
      <c r="EV105" s="425">
        <v>0</v>
      </c>
      <c r="EW105" s="425">
        <v>0</v>
      </c>
      <c r="EX105" s="420"/>
      <c r="EY105" s="420">
        <v>43.869140672009536</v>
      </c>
      <c r="EZ105" s="420">
        <v>43.869140672009536</v>
      </c>
      <c r="FA105" s="420">
        <v>43.869140672009536</v>
      </c>
      <c r="FB105" s="420">
        <v>43.869140672009536</v>
      </c>
      <c r="FC105" s="420">
        <v>43.869140672009536</v>
      </c>
      <c r="FD105" s="420">
        <v>46.200338715778187</v>
      </c>
      <c r="FE105" s="420">
        <v>63.961530959849043</v>
      </c>
      <c r="FF105" s="420">
        <v>89.641149137382925</v>
      </c>
      <c r="FG105" s="420">
        <v>127.0026961831211</v>
      </c>
      <c r="FH105" s="420">
        <v>181.66532019637893</v>
      </c>
      <c r="FI105" s="420">
        <v>262.03914996308424</v>
      </c>
      <c r="FJ105" s="420">
        <v>380.73854505099729</v>
      </c>
      <c r="FK105" s="420">
        <v>556.71953912048639</v>
      </c>
      <c r="FL105" s="420">
        <v>818.51534509356838</v>
      </c>
      <c r="FM105" s="420">
        <v>1209.1377021434284</v>
      </c>
      <c r="FN105" s="420">
        <v>1793.5066226485355</v>
      </c>
      <c r="FO105" s="420">
        <v>2669.719305257654</v>
      </c>
      <c r="FP105" s="420">
        <v>3986.1506030388732</v>
      </c>
      <c r="FQ105" s="420">
        <v>5967.4141964460287</v>
      </c>
      <c r="FR105" s="420">
        <v>7994.3337981073937</v>
      </c>
      <c r="FS105" s="420">
        <v>7994.3337981073937</v>
      </c>
      <c r="FT105" s="420">
        <v>7994.3337981073937</v>
      </c>
      <c r="FU105" s="420">
        <v>7994.3337981073937</v>
      </c>
      <c r="FV105" s="420">
        <v>7994.3337981073937</v>
      </c>
      <c r="FW105" s="420">
        <v>7994.3337981073937</v>
      </c>
      <c r="FX105" s="420">
        <v>7994.3337981073937</v>
      </c>
      <c r="FY105" s="420">
        <v>7994.3337981073937</v>
      </c>
      <c r="FZ105" s="420">
        <v>7994.3337981073937</v>
      </c>
      <c r="GA105" s="420">
        <v>7994.3337981073937</v>
      </c>
      <c r="GB105" s="420">
        <v>7994.3337981073937</v>
      </c>
      <c r="GC105" s="420"/>
      <c r="GD105" s="420">
        <v>43.869140672009536</v>
      </c>
      <c r="GE105" s="420">
        <v>43.869140672009536</v>
      </c>
      <c r="GF105" s="420">
        <v>43.869140672009536</v>
      </c>
      <c r="GG105" s="420">
        <v>43.869140672009536</v>
      </c>
      <c r="GH105" s="420">
        <v>43.869140672009536</v>
      </c>
      <c r="GI105" s="420">
        <v>43.869140672009536</v>
      </c>
      <c r="GJ105" s="420">
        <v>43.869140672009536</v>
      </c>
      <c r="GK105" s="420">
        <v>43.869140672009536</v>
      </c>
      <c r="GL105" s="420">
        <v>43.869140672009536</v>
      </c>
      <c r="GM105" s="420">
        <v>43.869140672009536</v>
      </c>
      <c r="GN105" s="420">
        <v>43.869140672009536</v>
      </c>
      <c r="GO105" s="420">
        <v>43.869140672009536</v>
      </c>
      <c r="GP105" s="420">
        <v>43.869140672009536</v>
      </c>
      <c r="GQ105" s="420">
        <v>43.869140672009536</v>
      </c>
      <c r="GR105" s="420">
        <v>43.869140672009536</v>
      </c>
      <c r="GS105" s="420">
        <v>43.869140672009536</v>
      </c>
      <c r="GT105" s="420">
        <v>43.869140672009536</v>
      </c>
      <c r="GU105" s="420">
        <v>52.508611850999877</v>
      </c>
      <c r="GV105" s="420">
        <v>69.603276310983887</v>
      </c>
      <c r="GW105" s="420">
        <v>93.069013120089792</v>
      </c>
      <c r="GX105" s="420">
        <v>125.42538339517795</v>
      </c>
      <c r="GY105" s="420">
        <v>170.22317912372205</v>
      </c>
      <c r="GZ105" s="420">
        <v>232.47537153981625</v>
      </c>
      <c r="HA105" s="420">
        <v>319.27050470074317</v>
      </c>
      <c r="HB105" s="420">
        <v>440.64640955904844</v>
      </c>
      <c r="HC105" s="420">
        <v>610.83552724451908</v>
      </c>
      <c r="HD105" s="420">
        <v>850.04092728031583</v>
      </c>
      <c r="HE105" s="420">
        <v>1186.9704916425896</v>
      </c>
      <c r="HF105" s="420">
        <v>1662.4545934511893</v>
      </c>
      <c r="HG105" s="420">
        <v>2334.6126525883833</v>
      </c>
      <c r="HH105" s="420"/>
      <c r="HI105" s="420">
        <v>27.131663721059173</v>
      </c>
      <c r="HJ105" s="420">
        <v>27.131663721059173</v>
      </c>
      <c r="HK105" s="420">
        <v>27.131663721059173</v>
      </c>
      <c r="HL105" s="420">
        <v>27.131663721059173</v>
      </c>
      <c r="HM105" s="420">
        <v>27.131663721059173</v>
      </c>
      <c r="HN105" s="420">
        <v>28.573435326835753</v>
      </c>
      <c r="HO105" s="420">
        <v>39.55816600241706</v>
      </c>
      <c r="HP105" s="420">
        <v>55.440190455259668</v>
      </c>
      <c r="HQ105" s="420">
        <v>78.54711516395983</v>
      </c>
      <c r="HR105" s="420">
        <v>112.35420393113692</v>
      </c>
      <c r="HS105" s="420">
        <v>162.06285305895699</v>
      </c>
      <c r="HT105" s="420">
        <v>235.47464143878344</v>
      </c>
      <c r="HU105" s="420">
        <v>344.31327103695855</v>
      </c>
      <c r="HV105" s="420">
        <v>506.22562360276379</v>
      </c>
      <c r="HW105" s="420">
        <v>747.81308738835958</v>
      </c>
      <c r="HX105" s="420">
        <v>1109.2266185701787</v>
      </c>
      <c r="HY105" s="420">
        <v>1651.1362044090927</v>
      </c>
      <c r="HZ105" s="420">
        <v>2465.3069571557166</v>
      </c>
      <c r="IA105" s="420">
        <v>3690.6552711562763</v>
      </c>
      <c r="IB105" s="420">
        <v>4944.2403694617869</v>
      </c>
      <c r="IC105" s="420">
        <v>4944.2403694617869</v>
      </c>
      <c r="ID105" s="420">
        <v>4944.2403694617869</v>
      </c>
      <c r="IE105" s="420">
        <v>4944.2403694617869</v>
      </c>
      <c r="IF105" s="420">
        <v>4944.2403694617869</v>
      </c>
      <c r="IG105" s="420">
        <v>4944.2403694617869</v>
      </c>
      <c r="IH105" s="420">
        <v>4944.2403694617869</v>
      </c>
      <c r="II105" s="420">
        <v>4944.2403694617869</v>
      </c>
      <c r="IJ105" s="420">
        <v>4944.2403694617869</v>
      </c>
      <c r="IK105" s="420">
        <v>4944.2403694617869</v>
      </c>
      <c r="IL105" s="420">
        <v>4944.2403694617869</v>
      </c>
      <c r="IM105" s="420"/>
      <c r="IN105" s="420">
        <v>27.131663721059173</v>
      </c>
      <c r="IO105" s="420">
        <v>27.131663721059173</v>
      </c>
      <c r="IP105" s="420">
        <v>27.131663721059173</v>
      </c>
      <c r="IQ105" s="420">
        <v>27.131663721059173</v>
      </c>
      <c r="IR105" s="420">
        <v>27.131663721059173</v>
      </c>
      <c r="IS105" s="420">
        <v>27.131663721059173</v>
      </c>
      <c r="IT105" s="420">
        <v>27.131663721059173</v>
      </c>
      <c r="IU105" s="420">
        <v>27.131663721059173</v>
      </c>
      <c r="IV105" s="420">
        <v>27.131663721059173</v>
      </c>
      <c r="IW105" s="420">
        <v>27.131663721059173</v>
      </c>
      <c r="IX105" s="420">
        <v>27.131663721059173</v>
      </c>
      <c r="IY105" s="420">
        <v>27.131663721059173</v>
      </c>
      <c r="IZ105" s="420">
        <v>27.131663721059173</v>
      </c>
      <c r="JA105" s="420">
        <v>27.131663721059173</v>
      </c>
      <c r="JB105" s="420">
        <v>27.131663721059173</v>
      </c>
      <c r="JC105" s="420">
        <v>27.131663721059173</v>
      </c>
      <c r="JD105" s="420">
        <v>27.131663721059173</v>
      </c>
      <c r="JE105" s="420">
        <v>32.474900975435304</v>
      </c>
      <c r="JF105" s="420">
        <v>43.047405484249559</v>
      </c>
      <c r="JG105" s="420">
        <v>57.560214951651815</v>
      </c>
      <c r="JH105" s="420">
        <v>77.571597533802432</v>
      </c>
      <c r="JI105" s="420">
        <v>105.27760477563253</v>
      </c>
      <c r="JJ105" s="420">
        <v>143.77859943062467</v>
      </c>
      <c r="JK105" s="420">
        <v>197.45861981564556</v>
      </c>
      <c r="JL105" s="420">
        <v>272.52574408589538</v>
      </c>
      <c r="JM105" s="420">
        <v>377.78228294880807</v>
      </c>
      <c r="JN105" s="420">
        <v>525.72319026121431</v>
      </c>
      <c r="JO105" s="420">
        <v>734.10337500900516</v>
      </c>
      <c r="JP105" s="420">
        <v>1028.1751201437803</v>
      </c>
      <c r="JQ105" s="420">
        <v>1443.8834323776239</v>
      </c>
      <c r="JR105" s="420"/>
      <c r="JS105" s="420">
        <v>0</v>
      </c>
      <c r="JT105" s="420">
        <v>0</v>
      </c>
      <c r="JU105" s="420">
        <v>0</v>
      </c>
      <c r="JV105" s="420">
        <v>0</v>
      </c>
      <c r="JW105" s="420">
        <v>0</v>
      </c>
      <c r="JX105" s="420">
        <v>1.4417716057765801</v>
      </c>
      <c r="JY105" s="420">
        <v>12.426502281357887</v>
      </c>
      <c r="JZ105" s="420">
        <v>28.308526734200495</v>
      </c>
      <c r="KA105" s="420">
        <v>51.415451442900661</v>
      </c>
      <c r="KB105" s="420">
        <v>85.222540210077753</v>
      </c>
      <c r="KC105" s="420">
        <v>134.93118933789782</v>
      </c>
      <c r="KD105" s="420">
        <v>208.34297771772427</v>
      </c>
      <c r="KE105" s="420">
        <v>317.18160731589938</v>
      </c>
      <c r="KF105" s="420">
        <v>479.09395988170462</v>
      </c>
      <c r="KG105" s="420">
        <v>720.68142366730035</v>
      </c>
      <c r="KH105" s="420">
        <v>1082.0949548491196</v>
      </c>
      <c r="KI105" s="420">
        <v>1624.0045406880336</v>
      </c>
      <c r="KJ105" s="420">
        <v>2432.8320561802811</v>
      </c>
      <c r="KK105" s="420">
        <v>3647.6078656720269</v>
      </c>
      <c r="KL105" s="420">
        <v>4886.6801545101353</v>
      </c>
      <c r="KM105" s="420">
        <v>4866.6687719279844</v>
      </c>
      <c r="KN105" s="420">
        <v>4838.9627646861545</v>
      </c>
      <c r="KO105" s="420">
        <v>4800.4617700311619</v>
      </c>
      <c r="KP105" s="420">
        <v>4746.7817496461412</v>
      </c>
      <c r="KQ105" s="420">
        <v>4671.714625375892</v>
      </c>
      <c r="KR105" s="420">
        <v>4566.4580865129792</v>
      </c>
      <c r="KS105" s="420">
        <v>4418.5171792005731</v>
      </c>
      <c r="KT105" s="420">
        <v>4210.1369944527814</v>
      </c>
      <c r="KU105" s="420">
        <v>3916.0652493180069</v>
      </c>
      <c r="KV105" s="420">
        <v>3500.3569370841633</v>
      </c>
      <c r="KW105" s="420"/>
      <c r="KX105" s="420">
        <v>0</v>
      </c>
      <c r="KY105" s="420">
        <v>0</v>
      </c>
      <c r="KZ105" s="420">
        <v>0</v>
      </c>
      <c r="LA105" s="420">
        <v>0</v>
      </c>
      <c r="LB105" s="420">
        <v>0</v>
      </c>
      <c r="LC105" s="420">
        <v>0</v>
      </c>
      <c r="LD105" s="420">
        <v>0</v>
      </c>
      <c r="LE105" s="420">
        <v>0</v>
      </c>
      <c r="LF105" s="420">
        <v>0</v>
      </c>
      <c r="LG105" s="420">
        <v>0</v>
      </c>
      <c r="LH105" s="420">
        <v>0</v>
      </c>
      <c r="LI105" s="420">
        <v>0</v>
      </c>
      <c r="LJ105" s="420">
        <v>0</v>
      </c>
      <c r="LK105" s="420">
        <v>0</v>
      </c>
      <c r="LL105" s="420">
        <v>0</v>
      </c>
      <c r="LM105" s="420">
        <v>0</v>
      </c>
      <c r="LN105" s="420">
        <v>0</v>
      </c>
      <c r="LO105" s="420">
        <v>0</v>
      </c>
      <c r="LP105" s="420">
        <v>0</v>
      </c>
      <c r="LQ105" s="420">
        <v>0</v>
      </c>
      <c r="LR105" s="420">
        <v>0</v>
      </c>
      <c r="LS105" s="420">
        <v>0</v>
      </c>
      <c r="LT105" s="420">
        <v>0</v>
      </c>
      <c r="LU105" s="420">
        <v>0</v>
      </c>
      <c r="LV105" s="420">
        <v>0</v>
      </c>
      <c r="LW105" s="420">
        <v>0</v>
      </c>
      <c r="LX105" s="420">
        <v>0</v>
      </c>
      <c r="LY105" s="420">
        <v>0</v>
      </c>
      <c r="LZ105" s="420">
        <v>0</v>
      </c>
      <c r="MA105" s="420">
        <v>0</v>
      </c>
      <c r="MB105" s="420"/>
      <c r="MC105" s="426">
        <v>0</v>
      </c>
      <c r="MD105" s="426">
        <v>0</v>
      </c>
      <c r="ME105" s="426">
        <v>0</v>
      </c>
      <c r="MF105" s="426">
        <v>0</v>
      </c>
      <c r="MG105" s="426">
        <v>0</v>
      </c>
      <c r="MH105" s="426">
        <v>0</v>
      </c>
      <c r="MI105" s="426">
        <v>0</v>
      </c>
      <c r="MJ105" s="426">
        <v>0</v>
      </c>
      <c r="MK105" s="426">
        <v>0</v>
      </c>
      <c r="ML105" s="426">
        <v>0</v>
      </c>
      <c r="MM105" s="426">
        <v>0</v>
      </c>
      <c r="MN105" s="426">
        <v>0</v>
      </c>
      <c r="MO105" s="426">
        <v>0</v>
      </c>
      <c r="MP105" s="426">
        <v>0</v>
      </c>
      <c r="MQ105" s="426">
        <v>0</v>
      </c>
      <c r="MR105" s="426">
        <v>0</v>
      </c>
      <c r="MS105" s="426">
        <v>0</v>
      </c>
      <c r="MT105" s="426">
        <v>0</v>
      </c>
      <c r="MU105" s="426">
        <v>0</v>
      </c>
      <c r="MV105" s="426">
        <v>0</v>
      </c>
      <c r="MW105" s="426">
        <v>0</v>
      </c>
      <c r="MX105" s="426">
        <v>0</v>
      </c>
      <c r="MY105" s="426">
        <v>0</v>
      </c>
      <c r="MZ105" s="426">
        <v>0</v>
      </c>
      <c r="NA105" s="426">
        <v>0</v>
      </c>
      <c r="NB105" s="426">
        <v>0</v>
      </c>
      <c r="NC105" s="426">
        <v>0</v>
      </c>
      <c r="ND105" s="426">
        <v>0</v>
      </c>
      <c r="NE105" s="426">
        <v>0</v>
      </c>
      <c r="NF105" s="426">
        <v>0</v>
      </c>
      <c r="NG105" s="420"/>
      <c r="NH105" s="420">
        <v>0</v>
      </c>
      <c r="NI105" s="420">
        <v>0</v>
      </c>
      <c r="NJ105" s="420">
        <v>0</v>
      </c>
      <c r="NK105" s="420">
        <v>0</v>
      </c>
      <c r="NL105" s="420">
        <v>0</v>
      </c>
      <c r="NM105" s="420">
        <v>0</v>
      </c>
      <c r="NN105" s="420">
        <v>0</v>
      </c>
      <c r="NO105" s="420">
        <v>0</v>
      </c>
      <c r="NP105" s="420">
        <v>0</v>
      </c>
      <c r="NQ105" s="420">
        <v>0</v>
      </c>
      <c r="NR105" s="420">
        <v>0</v>
      </c>
      <c r="NS105" s="420">
        <v>0</v>
      </c>
      <c r="NT105" s="420">
        <v>0</v>
      </c>
      <c r="NU105" s="420">
        <v>0</v>
      </c>
      <c r="NV105" s="420">
        <v>0</v>
      </c>
      <c r="NW105" s="420">
        <v>0</v>
      </c>
      <c r="NX105" s="420">
        <v>0</v>
      </c>
      <c r="NY105" s="420">
        <v>0</v>
      </c>
      <c r="NZ105" s="420">
        <v>0</v>
      </c>
      <c r="OA105" s="420">
        <v>0</v>
      </c>
      <c r="OB105" s="420">
        <v>0</v>
      </c>
      <c r="OC105" s="420">
        <v>0</v>
      </c>
      <c r="OD105" s="420">
        <v>0</v>
      </c>
      <c r="OE105" s="420">
        <v>0</v>
      </c>
      <c r="OF105" s="420">
        <v>0</v>
      </c>
      <c r="OG105" s="420">
        <v>0</v>
      </c>
      <c r="OH105" s="420">
        <v>0</v>
      </c>
      <c r="OI105" s="420">
        <v>0</v>
      </c>
      <c r="OJ105" s="420">
        <v>0</v>
      </c>
      <c r="OK105" s="420">
        <v>0</v>
      </c>
      <c r="OL105" s="420"/>
      <c r="OM105" s="420">
        <v>0</v>
      </c>
      <c r="ON105" s="420">
        <v>0</v>
      </c>
      <c r="OO105" s="420">
        <v>0</v>
      </c>
      <c r="OP105" s="420">
        <v>0</v>
      </c>
      <c r="OQ105" s="420">
        <v>0</v>
      </c>
      <c r="OR105" s="420">
        <v>1.4417716057765801</v>
      </c>
      <c r="OS105" s="420">
        <v>12.426502281357887</v>
      </c>
      <c r="OT105" s="420">
        <v>28.308526734200495</v>
      </c>
      <c r="OU105" s="420">
        <v>51.415451442900661</v>
      </c>
      <c r="OV105" s="420">
        <v>85.222540210077753</v>
      </c>
      <c r="OW105" s="420">
        <v>134.93118933789782</v>
      </c>
      <c r="OX105" s="420">
        <v>208.34297771772427</v>
      </c>
      <c r="OY105" s="420">
        <v>317.18160731589938</v>
      </c>
      <c r="OZ105" s="420">
        <v>479.09395988170462</v>
      </c>
      <c r="PA105" s="420">
        <v>720.68142366730035</v>
      </c>
      <c r="PB105" s="420">
        <v>1082.0949548491196</v>
      </c>
      <c r="PC105" s="420">
        <v>1624.0045406880336</v>
      </c>
      <c r="PD105" s="420">
        <v>2432.8320561802811</v>
      </c>
      <c r="PE105" s="420">
        <v>3647.6078656720269</v>
      </c>
      <c r="PF105" s="420">
        <v>4886.6801545101353</v>
      </c>
      <c r="PG105" s="420">
        <v>4866.6687719279844</v>
      </c>
      <c r="PH105" s="420">
        <v>4838.9627646861545</v>
      </c>
      <c r="PI105" s="420">
        <v>4800.4617700311619</v>
      </c>
      <c r="PJ105" s="420">
        <v>4746.7817496461412</v>
      </c>
      <c r="PK105" s="420">
        <v>4671.714625375892</v>
      </c>
      <c r="PL105" s="420">
        <v>4566.4580865129792</v>
      </c>
      <c r="PM105" s="420">
        <v>4418.5171792005731</v>
      </c>
      <c r="PN105" s="420">
        <v>4210.1369944527814</v>
      </c>
      <c r="PO105" s="420">
        <v>3916.0652493180069</v>
      </c>
      <c r="PP105" s="420">
        <v>3500.3569370841633</v>
      </c>
      <c r="PQ105" s="420"/>
      <c r="PR105" s="420">
        <v>14.669785778608313</v>
      </c>
      <c r="PS105" s="420">
        <v>14.669785778608313</v>
      </c>
      <c r="PT105" s="420">
        <v>14.669785778608313</v>
      </c>
      <c r="PU105" s="420">
        <v>14.669785778608313</v>
      </c>
      <c r="PV105" s="420">
        <v>14.669785778608313</v>
      </c>
      <c r="PW105" s="420">
        <v>15.449335489082053</v>
      </c>
      <c r="PX105" s="420">
        <v>21.388655963609679</v>
      </c>
      <c r="PY105" s="420">
        <v>29.975888167618603</v>
      </c>
      <c r="PZ105" s="420">
        <v>42.469542775904074</v>
      </c>
      <c r="QA105" s="420">
        <v>60.748655885651942</v>
      </c>
      <c r="QB105" s="420">
        <v>87.62556404529127</v>
      </c>
      <c r="QC105" s="420">
        <v>127.31849331894581</v>
      </c>
      <c r="QD105" s="420">
        <v>186.16631765650169</v>
      </c>
      <c r="QE105" s="420">
        <v>273.71050777585867</v>
      </c>
      <c r="QF105" s="420">
        <v>404.33413546667208</v>
      </c>
      <c r="QG105" s="420">
        <v>599.74637168027527</v>
      </c>
      <c r="QH105" s="420">
        <v>892.75079696587954</v>
      </c>
      <c r="QI105" s="420">
        <v>1332.9637766340129</v>
      </c>
      <c r="QJ105" s="420">
        <v>1995.4958445298234</v>
      </c>
      <c r="QK105" s="420">
        <v>2673.2952244890994</v>
      </c>
      <c r="QL105" s="420">
        <v>2673.2952244890994</v>
      </c>
      <c r="QM105" s="420">
        <v>2673.2952244890994</v>
      </c>
      <c r="QN105" s="420">
        <v>2673.2952244890994</v>
      </c>
      <c r="QO105" s="420">
        <v>2673.2952244890994</v>
      </c>
      <c r="QP105" s="420">
        <v>2673.2952244890994</v>
      </c>
      <c r="QQ105" s="420">
        <v>2673.2952244890994</v>
      </c>
      <c r="QR105" s="420">
        <v>2673.2952244890994</v>
      </c>
      <c r="QS105" s="420">
        <v>2673.2952244890994</v>
      </c>
      <c r="QT105" s="420">
        <v>2673.2952244890994</v>
      </c>
      <c r="QU105" s="420">
        <v>2673.2952244890994</v>
      </c>
      <c r="QV105" s="424"/>
      <c r="QW105" s="420">
        <v>14.669785778608313</v>
      </c>
      <c r="QX105" s="420">
        <v>14.669785778608313</v>
      </c>
      <c r="QY105" s="420">
        <v>14.669785778608313</v>
      </c>
      <c r="QZ105" s="420">
        <v>14.669785778608313</v>
      </c>
      <c r="RA105" s="420">
        <v>14.669785778608313</v>
      </c>
      <c r="RB105" s="420">
        <v>14.669785778608313</v>
      </c>
      <c r="RC105" s="420">
        <v>14.669785778608313</v>
      </c>
      <c r="RD105" s="420">
        <v>14.669785778608313</v>
      </c>
      <c r="RE105" s="420">
        <v>14.669785778608313</v>
      </c>
      <c r="RF105" s="420">
        <v>14.669785778608313</v>
      </c>
      <c r="RG105" s="420">
        <v>14.669785778608313</v>
      </c>
      <c r="RH105" s="420">
        <v>14.669785778608313</v>
      </c>
      <c r="RI105" s="420">
        <v>14.669785778608313</v>
      </c>
      <c r="RJ105" s="420">
        <v>14.669785778608313</v>
      </c>
      <c r="RK105" s="420">
        <v>14.669785778608313</v>
      </c>
      <c r="RL105" s="420">
        <v>14.669785778608313</v>
      </c>
      <c r="RM105" s="420">
        <v>14.669785778608313</v>
      </c>
      <c r="RN105" s="420">
        <v>17.558814136465205</v>
      </c>
      <c r="RO105" s="420">
        <v>23.275248553544181</v>
      </c>
      <c r="RP105" s="420">
        <v>31.122161596598751</v>
      </c>
      <c r="RQ105" s="420">
        <v>41.942091352180398</v>
      </c>
      <c r="RR105" s="420">
        <v>56.922418220331309</v>
      </c>
      <c r="RS105" s="420">
        <v>77.739473512583388</v>
      </c>
      <c r="RT105" s="420">
        <v>106.76365749686144</v>
      </c>
      <c r="RU105" s="420">
        <v>147.35160829053081</v>
      </c>
      <c r="RV105" s="420">
        <v>204.2626364085076</v>
      </c>
      <c r="RW105" s="420">
        <v>284.25262303367072</v>
      </c>
      <c r="RX105" s="420">
        <v>396.92144799718392</v>
      </c>
      <c r="RY105" s="420">
        <v>555.92273700845146</v>
      </c>
      <c r="RZ105" s="420">
        <v>780.69155139279962</v>
      </c>
      <c r="SA105" s="420"/>
      <c r="SB105" s="420">
        <v>0</v>
      </c>
      <c r="SC105" s="420">
        <v>0</v>
      </c>
      <c r="SD105" s="420">
        <v>0</v>
      </c>
      <c r="SE105" s="420">
        <v>0</v>
      </c>
      <c r="SF105" s="420">
        <v>0</v>
      </c>
      <c r="SG105" s="420">
        <v>0.77954971047373967</v>
      </c>
      <c r="SH105" s="420">
        <v>6.7188701850013661</v>
      </c>
      <c r="SI105" s="420">
        <v>15.30610238901029</v>
      </c>
      <c r="SJ105" s="420">
        <v>27.799756997295759</v>
      </c>
      <c r="SK105" s="420">
        <v>46.078870107043628</v>
      </c>
      <c r="SL105" s="420">
        <v>72.955778266682955</v>
      </c>
      <c r="SM105" s="420">
        <v>112.6487075403375</v>
      </c>
      <c r="SN105" s="420">
        <v>171.49653187789337</v>
      </c>
      <c r="SO105" s="420">
        <v>259.04072199725039</v>
      </c>
      <c r="SP105" s="420">
        <v>389.66434968806379</v>
      </c>
      <c r="SQ105" s="420">
        <v>585.07658590166693</v>
      </c>
      <c r="SR105" s="420">
        <v>878.0810111872712</v>
      </c>
      <c r="SS105" s="420">
        <v>1315.4049624975478</v>
      </c>
      <c r="ST105" s="420">
        <v>1972.2205959762794</v>
      </c>
      <c r="SU105" s="420">
        <v>2642.1730628925006</v>
      </c>
      <c r="SV105" s="420">
        <v>2631.353133136919</v>
      </c>
      <c r="SW105" s="420">
        <v>2616.3728062687683</v>
      </c>
      <c r="SX105" s="420">
        <v>2595.5557509765158</v>
      </c>
      <c r="SY105" s="420">
        <v>2566.5315669922379</v>
      </c>
      <c r="SZ105" s="420">
        <v>2525.9436161985686</v>
      </c>
      <c r="TA105" s="420">
        <v>2469.0325880805917</v>
      </c>
      <c r="TB105" s="420">
        <v>2389.0426014554287</v>
      </c>
      <c r="TC105" s="420">
        <v>2276.3737764919156</v>
      </c>
      <c r="TD105" s="420">
        <v>2117.372487480648</v>
      </c>
      <c r="TE105" s="420">
        <v>1892.6036730962996</v>
      </c>
      <c r="TF105" s="420"/>
      <c r="TG105" s="420">
        <v>2.0676911723420526</v>
      </c>
      <c r="TH105" s="420">
        <v>2.0676911723420526</v>
      </c>
      <c r="TI105" s="420">
        <v>2.0676911723420526</v>
      </c>
      <c r="TJ105" s="420">
        <v>2.0676911723420526</v>
      </c>
      <c r="TK105" s="420">
        <v>2.0676911723420526</v>
      </c>
      <c r="TL105" s="420">
        <v>2.1775678998603785</v>
      </c>
      <c r="TM105" s="420">
        <v>3.0147089938222984</v>
      </c>
      <c r="TN105" s="420">
        <v>4.2250705145046465</v>
      </c>
      <c r="TO105" s="420">
        <v>5.9860382432572052</v>
      </c>
      <c r="TP105" s="420">
        <v>8.5624603795900729</v>
      </c>
      <c r="TQ105" s="420">
        <v>12.350732858835944</v>
      </c>
      <c r="TR105" s="420">
        <v>17.945410293268047</v>
      </c>
      <c r="TS105" s="420">
        <v>26.23995042702612</v>
      </c>
      <c r="TT105" s="420">
        <v>38.579213714945865</v>
      </c>
      <c r="TU105" s="420">
        <v>56.990479288396699</v>
      </c>
      <c r="TV105" s="420">
        <v>84.533632398081622</v>
      </c>
      <c r="TW105" s="420">
        <v>125.83230388268153</v>
      </c>
      <c r="TX105" s="420">
        <v>187.8798692491433</v>
      </c>
      <c r="TY105" s="420">
        <v>281.26308075992881</v>
      </c>
      <c r="TZ105" s="420">
        <v>376.79820415650687</v>
      </c>
      <c r="UA105" s="420">
        <v>376.79820415650687</v>
      </c>
      <c r="UB105" s="420">
        <v>376.79820415650687</v>
      </c>
      <c r="UC105" s="420">
        <v>376.79820415650687</v>
      </c>
      <c r="UD105" s="420">
        <v>376.79820415650687</v>
      </c>
      <c r="UE105" s="420">
        <v>376.79820415650687</v>
      </c>
      <c r="UF105" s="420">
        <v>376.79820415650687</v>
      </c>
      <c r="UG105" s="420">
        <v>376.79820415650687</v>
      </c>
      <c r="UH105" s="420">
        <v>376.79820415650687</v>
      </c>
      <c r="UI105" s="420">
        <v>376.79820415650687</v>
      </c>
      <c r="UJ105" s="420">
        <v>376.79820415650687</v>
      </c>
      <c r="UK105" s="420"/>
      <c r="UL105" s="420">
        <v>2.0676911723420526</v>
      </c>
      <c r="UM105" s="420">
        <v>2.0676911723420526</v>
      </c>
      <c r="UN105" s="420">
        <v>2.0676911723420526</v>
      </c>
      <c r="UO105" s="420">
        <v>2.0676911723420526</v>
      </c>
      <c r="UP105" s="420">
        <v>2.0676911723420526</v>
      </c>
      <c r="UQ105" s="420">
        <v>2.0676911723420526</v>
      </c>
      <c r="UR105" s="420">
        <v>2.0676911723420526</v>
      </c>
      <c r="US105" s="420">
        <v>2.0676911723420526</v>
      </c>
      <c r="UT105" s="420">
        <v>2.0676911723420526</v>
      </c>
      <c r="UU105" s="420">
        <v>2.0676911723420526</v>
      </c>
      <c r="UV105" s="420">
        <v>2.0676911723420526</v>
      </c>
      <c r="UW105" s="420">
        <v>2.0676911723420526</v>
      </c>
      <c r="UX105" s="420">
        <v>2.0676911723420526</v>
      </c>
      <c r="UY105" s="420">
        <v>2.0676911723420526</v>
      </c>
      <c r="UZ105" s="420">
        <v>2.0676911723420526</v>
      </c>
      <c r="VA105" s="420">
        <v>2.0676911723420526</v>
      </c>
      <c r="VB105" s="420">
        <v>2.0676911723420526</v>
      </c>
      <c r="VC105" s="420">
        <v>2.4748967390993646</v>
      </c>
      <c r="VD105" s="420">
        <v>3.2806222731901427</v>
      </c>
      <c r="VE105" s="420">
        <v>4.386636571839218</v>
      </c>
      <c r="VF105" s="420">
        <v>5.9116945091951152</v>
      </c>
      <c r="VG105" s="420">
        <v>8.023156127758206</v>
      </c>
      <c r="VH105" s="420">
        <v>10.957298596608178</v>
      </c>
      <c r="VI105" s="420">
        <v>15.048227388236151</v>
      </c>
      <c r="VJ105" s="420">
        <v>20.769057182622237</v>
      </c>
      <c r="VK105" s="420">
        <v>28.79060788720345</v>
      </c>
      <c r="VL105" s="420">
        <v>40.065113985430827</v>
      </c>
      <c r="VM105" s="420">
        <v>55.945668636400569</v>
      </c>
      <c r="VN105" s="420">
        <v>78.356736298957429</v>
      </c>
      <c r="VO105" s="420">
        <v>110.0376688179595</v>
      </c>
      <c r="VP105" s="420"/>
      <c r="VQ105" s="420">
        <v>0</v>
      </c>
      <c r="VR105" s="420">
        <v>0</v>
      </c>
      <c r="VS105" s="420">
        <v>0</v>
      </c>
      <c r="VT105" s="420">
        <v>0</v>
      </c>
      <c r="VU105" s="420">
        <v>0</v>
      </c>
      <c r="VV105" s="420">
        <v>0.10987672751832589</v>
      </c>
      <c r="VW105" s="420">
        <v>0.94701782148024582</v>
      </c>
      <c r="VX105" s="420">
        <v>2.157379342162594</v>
      </c>
      <c r="VY105" s="420">
        <v>3.9183470709151527</v>
      </c>
      <c r="VZ105" s="420">
        <v>6.4947692072480203</v>
      </c>
      <c r="WA105" s="420">
        <v>10.283041686493892</v>
      </c>
      <c r="WB105" s="420">
        <v>15.877719120925995</v>
      </c>
      <c r="WC105" s="420">
        <v>24.172259254684068</v>
      </c>
      <c r="WD105" s="420">
        <v>36.511522542603814</v>
      </c>
      <c r="WE105" s="420">
        <v>54.922788116054647</v>
      </c>
      <c r="WF105" s="420">
        <v>82.46594122573957</v>
      </c>
      <c r="WG105" s="420">
        <v>123.76461271033948</v>
      </c>
      <c r="WH105" s="420">
        <v>185.40497251004393</v>
      </c>
      <c r="WI105" s="420">
        <v>277.98245848673866</v>
      </c>
      <c r="WJ105" s="420">
        <v>372.41156758466764</v>
      </c>
      <c r="WK105" s="420">
        <v>370.88650964731175</v>
      </c>
      <c r="WL105" s="420">
        <v>368.77504802874864</v>
      </c>
      <c r="WM105" s="420">
        <v>365.84090555989872</v>
      </c>
      <c r="WN105" s="420">
        <v>361.7499767682707</v>
      </c>
      <c r="WO105" s="420">
        <v>356.02914697388462</v>
      </c>
      <c r="WP105" s="420">
        <v>348.00759626930341</v>
      </c>
      <c r="WQ105" s="420">
        <v>336.73309017107601</v>
      </c>
      <c r="WR105" s="420">
        <v>320.8525355201063</v>
      </c>
      <c r="WS105" s="420">
        <v>298.44146785754947</v>
      </c>
      <c r="WT105" s="420">
        <v>266.76053533854736</v>
      </c>
      <c r="WU105" s="420"/>
      <c r="WV105" s="420">
        <v>0</v>
      </c>
      <c r="WW105" s="420">
        <v>0</v>
      </c>
      <c r="WX105" s="420">
        <v>0</v>
      </c>
      <c r="WY105" s="420">
        <v>0</v>
      </c>
      <c r="WZ105" s="420">
        <v>0</v>
      </c>
      <c r="XA105" s="420">
        <v>0</v>
      </c>
      <c r="XB105" s="420">
        <v>0</v>
      </c>
      <c r="XC105" s="420">
        <v>0</v>
      </c>
      <c r="XD105" s="420">
        <v>0</v>
      </c>
      <c r="XE105" s="420">
        <v>0</v>
      </c>
      <c r="XF105" s="420">
        <v>0</v>
      </c>
      <c r="XG105" s="420">
        <v>0</v>
      </c>
      <c r="XH105" s="420">
        <v>0</v>
      </c>
      <c r="XI105" s="420">
        <v>0</v>
      </c>
      <c r="XJ105" s="420">
        <v>0</v>
      </c>
      <c r="XK105" s="420">
        <v>0</v>
      </c>
      <c r="XL105" s="420">
        <v>0</v>
      </c>
      <c r="XM105" s="420">
        <v>0</v>
      </c>
      <c r="XN105" s="420">
        <v>0</v>
      </c>
      <c r="XO105" s="420">
        <v>0</v>
      </c>
      <c r="XP105" s="420">
        <v>0</v>
      </c>
      <c r="XQ105" s="420">
        <v>0</v>
      </c>
      <c r="XR105" s="420">
        <v>0</v>
      </c>
      <c r="XS105" s="420">
        <v>0</v>
      </c>
      <c r="XT105" s="420">
        <v>0</v>
      </c>
      <c r="XU105" s="420">
        <v>0</v>
      </c>
      <c r="XV105" s="420">
        <v>0</v>
      </c>
      <c r="XW105" s="420">
        <v>0</v>
      </c>
      <c r="XX105" s="420">
        <v>0</v>
      </c>
      <c r="XY105" s="420">
        <v>0</v>
      </c>
      <c r="XZ105" s="420"/>
      <c r="YA105" s="420">
        <v>0</v>
      </c>
      <c r="YB105" s="420">
        <v>0</v>
      </c>
      <c r="YC105" s="420">
        <v>0</v>
      </c>
      <c r="YD105" s="420">
        <v>0</v>
      </c>
      <c r="YE105" s="420">
        <v>0</v>
      </c>
      <c r="YF105" s="420">
        <v>0</v>
      </c>
      <c r="YG105" s="420">
        <v>0</v>
      </c>
      <c r="YH105" s="420">
        <v>0</v>
      </c>
      <c r="YI105" s="420">
        <v>0</v>
      </c>
      <c r="YJ105" s="420">
        <v>0</v>
      </c>
      <c r="YK105" s="420">
        <v>0</v>
      </c>
      <c r="YL105" s="420">
        <v>0</v>
      </c>
      <c r="YM105" s="420">
        <v>0</v>
      </c>
      <c r="YN105" s="420">
        <v>0</v>
      </c>
      <c r="YO105" s="420">
        <v>0</v>
      </c>
      <c r="YP105" s="420">
        <v>0</v>
      </c>
      <c r="YQ105" s="420">
        <v>0</v>
      </c>
      <c r="YR105" s="420">
        <v>0</v>
      </c>
      <c r="YS105" s="420">
        <v>0</v>
      </c>
      <c r="YT105" s="420">
        <v>0</v>
      </c>
      <c r="YU105" s="420">
        <v>0</v>
      </c>
      <c r="YV105" s="420">
        <v>0</v>
      </c>
      <c r="YW105" s="420">
        <v>0</v>
      </c>
      <c r="YX105" s="420">
        <v>0</v>
      </c>
      <c r="YY105" s="420">
        <v>0</v>
      </c>
      <c r="YZ105" s="420">
        <v>0</v>
      </c>
      <c r="ZA105" s="420">
        <v>0</v>
      </c>
      <c r="ZB105" s="420">
        <v>0</v>
      </c>
      <c r="ZC105" s="420">
        <v>0</v>
      </c>
      <c r="ZD105" s="420">
        <v>0</v>
      </c>
      <c r="ZE105" s="420"/>
      <c r="ZF105" s="420">
        <v>0</v>
      </c>
      <c r="ZG105" s="420">
        <v>0</v>
      </c>
      <c r="ZH105" s="420">
        <v>0</v>
      </c>
      <c r="ZI105" s="420">
        <v>0</v>
      </c>
      <c r="ZJ105" s="420">
        <v>0</v>
      </c>
      <c r="ZK105" s="420">
        <v>0</v>
      </c>
      <c r="ZL105" s="420">
        <v>0</v>
      </c>
      <c r="ZM105" s="420">
        <v>0</v>
      </c>
      <c r="ZN105" s="420">
        <v>0</v>
      </c>
      <c r="ZO105" s="420">
        <v>0</v>
      </c>
      <c r="ZP105" s="420">
        <v>0</v>
      </c>
      <c r="ZQ105" s="420">
        <v>0</v>
      </c>
      <c r="ZR105" s="420">
        <v>0</v>
      </c>
      <c r="ZS105" s="420">
        <v>0</v>
      </c>
      <c r="ZT105" s="420">
        <v>0</v>
      </c>
      <c r="ZU105" s="420">
        <v>0</v>
      </c>
      <c r="ZV105" s="420">
        <v>0</v>
      </c>
      <c r="ZW105" s="420">
        <v>0</v>
      </c>
      <c r="ZX105" s="420">
        <v>0</v>
      </c>
      <c r="ZY105" s="420">
        <v>0</v>
      </c>
      <c r="ZZ105" s="420">
        <v>0</v>
      </c>
      <c r="AAA105" s="420">
        <v>0</v>
      </c>
      <c r="AAB105" s="420">
        <v>0</v>
      </c>
      <c r="AAC105" s="420">
        <v>0</v>
      </c>
      <c r="AAD105" s="420">
        <v>0</v>
      </c>
      <c r="AAE105" s="420">
        <v>0</v>
      </c>
      <c r="AAF105" s="420">
        <v>0</v>
      </c>
      <c r="AAG105" s="420">
        <v>0</v>
      </c>
      <c r="AAH105" s="420">
        <v>0</v>
      </c>
      <c r="AAI105" s="420">
        <v>0</v>
      </c>
      <c r="AAJ105" s="420"/>
      <c r="AAK105" s="420">
        <v>0</v>
      </c>
      <c r="AAL105" s="420">
        <v>0</v>
      </c>
      <c r="AAM105" s="420">
        <v>0</v>
      </c>
      <c r="AAN105" s="420">
        <v>0</v>
      </c>
      <c r="AAO105" s="420">
        <v>0</v>
      </c>
      <c r="AAP105" s="420">
        <v>2.3311980437686457</v>
      </c>
      <c r="AAQ105" s="420">
        <v>20.0923902878395</v>
      </c>
      <c r="AAR105" s="420">
        <v>45.772008465373375</v>
      </c>
      <c r="AAS105" s="420">
        <v>83.133555511111581</v>
      </c>
      <c r="AAT105" s="420">
        <v>137.79617952436939</v>
      </c>
      <c r="AAU105" s="420">
        <v>218.17000929107468</v>
      </c>
      <c r="AAV105" s="420">
        <v>336.86940437898772</v>
      </c>
      <c r="AAW105" s="420">
        <v>512.85039844847688</v>
      </c>
      <c r="AAX105" s="420">
        <v>774.64620442155888</v>
      </c>
      <c r="AAY105" s="420">
        <v>1165.2685614714187</v>
      </c>
      <c r="AAZ105" s="420">
        <v>1749.637481976526</v>
      </c>
      <c r="ABA105" s="420">
        <v>2625.8501645856441</v>
      </c>
      <c r="ABB105" s="420">
        <v>3933.6419911878729</v>
      </c>
      <c r="ABC105" s="420">
        <v>5897.8109201350453</v>
      </c>
      <c r="ABD105" s="420">
        <v>7901.2647849873038</v>
      </c>
      <c r="ABE105" s="420">
        <v>7868.9084147122157</v>
      </c>
      <c r="ABF105" s="420">
        <v>7824.1106189836719</v>
      </c>
      <c r="ABG105" s="420">
        <v>7761.8584265675763</v>
      </c>
      <c r="ABH105" s="420">
        <v>7675.0632934066498</v>
      </c>
      <c r="ABI105" s="420">
        <v>7553.6873885483456</v>
      </c>
      <c r="ABJ105" s="420">
        <v>7383.4982708628741</v>
      </c>
      <c r="ABK105" s="420">
        <v>7144.2928708270774</v>
      </c>
      <c r="ABL105" s="420">
        <v>6807.3633064648038</v>
      </c>
      <c r="ABM105" s="420">
        <v>6331.8792046562048</v>
      </c>
      <c r="ABN105" s="420">
        <v>5659.72114551901</v>
      </c>
      <c r="ABQ105" s="344"/>
      <c r="ABR105" s="344"/>
      <c r="ABS105" s="344"/>
      <c r="ABT105" s="344"/>
      <c r="ABU105" s="344"/>
      <c r="ABV105" s="344"/>
      <c r="ABW105" s="344"/>
      <c r="ABX105" s="344"/>
      <c r="ABY105" s="344"/>
      <c r="ABZ105" s="344"/>
      <c r="ACA105" s="344"/>
    </row>
    <row r="106" spans="4:755" hidden="1" outlineLevel="1" x14ac:dyDescent="0.25">
      <c r="D106" s="431" t="b">
        <v>0</v>
      </c>
      <c r="E106" s="416"/>
      <c r="F106" s="417">
        <v>536</v>
      </c>
      <c r="G106" s="417">
        <v>22016053</v>
      </c>
      <c r="H106" s="417" t="s">
        <v>1756</v>
      </c>
      <c r="I106" s="417" t="s">
        <v>1814</v>
      </c>
      <c r="J106" s="417">
        <v>66</v>
      </c>
      <c r="K106" s="417" t="s">
        <v>1815</v>
      </c>
      <c r="L106" s="417" t="s">
        <v>343</v>
      </c>
      <c r="M106" s="417" t="s">
        <v>339</v>
      </c>
      <c r="N106" s="417" t="s">
        <v>344</v>
      </c>
      <c r="O106" s="417" t="s">
        <v>345</v>
      </c>
      <c r="P106" s="417" t="s">
        <v>346</v>
      </c>
      <c r="Q106" s="417" t="s">
        <v>347</v>
      </c>
      <c r="R106" s="417" t="s">
        <v>296</v>
      </c>
      <c r="S106" s="418"/>
      <c r="T106" s="417">
        <v>1.6937062110259138E-2</v>
      </c>
      <c r="U106" s="417">
        <v>1</v>
      </c>
      <c r="V106" s="418"/>
      <c r="W106" s="419">
        <v>1.0926961721027231</v>
      </c>
      <c r="X106" s="417">
        <v>5.1679359468684138E-3</v>
      </c>
      <c r="Y106" s="417">
        <v>1.1990363303280985E-7</v>
      </c>
      <c r="Z106" s="417">
        <v>5.167816043235381E-3</v>
      </c>
      <c r="AA106" s="420">
        <v>27.131726670466517</v>
      </c>
      <c r="AB106" s="420">
        <v>1.4388435963937182E-2</v>
      </c>
      <c r="AC106" s="420">
        <v>27.146115106430454</v>
      </c>
      <c r="AD106" s="420">
        <v>14.67046649935592</v>
      </c>
      <c r="AE106" s="420">
        <v>2.0676923713783828</v>
      </c>
      <c r="AF106" s="420">
        <v>3.3609232681945391E-3</v>
      </c>
      <c r="AG106" s="418"/>
      <c r="AH106" s="419">
        <v>5.2186510263201713</v>
      </c>
      <c r="AI106" s="417">
        <v>9.6441217856215768E-3</v>
      </c>
      <c r="AJ106" s="417">
        <v>2.2375765709859713E-7</v>
      </c>
      <c r="AK106" s="417">
        <v>9.6438980279644777E-3</v>
      </c>
      <c r="AL106" s="420">
        <v>50.631756847283249</v>
      </c>
      <c r="AM106" s="420">
        <v>2.6850918851831655E-2</v>
      </c>
      <c r="AN106" s="420">
        <v>50.658607766135084</v>
      </c>
      <c r="AO106" s="420">
        <v>27.377228941354058</v>
      </c>
      <c r="AP106" s="420">
        <v>3.8586153640037639</v>
      </c>
      <c r="AQ106" s="420">
        <v>6.2719727264109468E-3</v>
      </c>
      <c r="AR106" s="418"/>
      <c r="AS106" s="417">
        <v>5.1679359468684138E-3</v>
      </c>
      <c r="AT106" s="421">
        <v>1.1990363303280985E-7</v>
      </c>
      <c r="AU106" s="417">
        <v>5.167816043235381E-3</v>
      </c>
      <c r="AV106" s="420">
        <v>27.131726670466517</v>
      </c>
      <c r="AW106" s="420">
        <v>1.4388435963937182E-2</v>
      </c>
      <c r="AX106" s="420">
        <v>27.146115106430454</v>
      </c>
      <c r="AY106" s="420">
        <v>14.67046649935592</v>
      </c>
      <c r="AZ106" s="420">
        <v>2.0676923713783828</v>
      </c>
      <c r="BA106" s="420">
        <v>3.3609232681945391E-3</v>
      </c>
      <c r="BB106" s="418"/>
      <c r="BC106" s="420">
        <v>43.887634900432957</v>
      </c>
      <c r="BD106" s="420">
        <v>81.900724044219317</v>
      </c>
      <c r="BE106" s="420">
        <v>43.887634900432957</v>
      </c>
      <c r="BF106" s="420">
        <v>38.01308914378636</v>
      </c>
      <c r="BG106" s="420"/>
      <c r="BH106" s="422">
        <v>0.15635907499870944</v>
      </c>
      <c r="BI106" s="420"/>
      <c r="BJ106" s="423">
        <v>1.2776306008203004</v>
      </c>
      <c r="BK106" s="423">
        <v>1.4938644371850027</v>
      </c>
      <c r="BL106" s="423">
        <v>1.7466949799521483</v>
      </c>
      <c r="BM106" s="423">
        <v>2.0423160743682667</v>
      </c>
      <c r="BN106" s="423">
        <v>2.3879698490558874</v>
      </c>
      <c r="BO106" s="423">
        <v>2.7921241337552885</v>
      </c>
      <c r="BP106" s="423">
        <v>3.2646799043048831</v>
      </c>
      <c r="BQ106" s="423">
        <v>3.8172138368495094</v>
      </c>
      <c r="BR106" s="423">
        <v>4.463261913372131</v>
      </c>
      <c r="BS106" s="423">
        <v>5.2186510263201713</v>
      </c>
      <c r="BT106" s="423">
        <v>6.1018867059800703</v>
      </c>
      <c r="BU106" s="423">
        <v>7.1346064691492588</v>
      </c>
      <c r="BV106" s="423">
        <v>8.3421098952460149</v>
      </c>
      <c r="BW106" s="423">
        <v>9.7539784156672056</v>
      </c>
      <c r="BX106" s="423">
        <v>11.404799999999994</v>
      </c>
      <c r="BY106" s="423">
        <v>13.335016492457834</v>
      </c>
      <c r="BZ106" s="423">
        <v>15.591914356597444</v>
      </c>
      <c r="CA106" s="423">
        <v>18.230783099591136</v>
      </c>
      <c r="CB106" s="423">
        <v>21.31626975514428</v>
      </c>
      <c r="CC106" s="423">
        <v>24.923962607194255</v>
      </c>
      <c r="CD106" s="423">
        <v>28</v>
      </c>
      <c r="CE106" s="423">
        <v>28</v>
      </c>
      <c r="CF106" s="423">
        <v>28</v>
      </c>
      <c r="CG106" s="423">
        <v>28</v>
      </c>
      <c r="CH106" s="423">
        <v>28</v>
      </c>
      <c r="CI106" s="423">
        <v>28</v>
      </c>
      <c r="CJ106" s="423">
        <v>28</v>
      </c>
      <c r="CK106" s="423">
        <v>28</v>
      </c>
      <c r="CL106" s="423">
        <v>28</v>
      </c>
      <c r="CM106" s="423">
        <v>28</v>
      </c>
      <c r="CN106" s="420"/>
      <c r="CO106" s="417">
        <v>5.1679359468684138E-3</v>
      </c>
      <c r="CP106" s="417">
        <v>5.1679359468684138E-3</v>
      </c>
      <c r="CQ106" s="417">
        <v>5.1679359468684138E-3</v>
      </c>
      <c r="CR106" s="417">
        <v>5.1679359468684138E-3</v>
      </c>
      <c r="CS106" s="417">
        <v>5.1679359468684138E-3</v>
      </c>
      <c r="CT106" s="417">
        <v>5.1679359468684138E-3</v>
      </c>
      <c r="CU106" s="417">
        <v>5.1679359468684138E-3</v>
      </c>
      <c r="CV106" s="417">
        <v>5.1679359468684138E-3</v>
      </c>
      <c r="CW106" s="417">
        <v>6.646196338293598E-3</v>
      </c>
      <c r="CX106" s="417">
        <v>9.6441217856215768E-3</v>
      </c>
      <c r="CY106" s="417">
        <v>1.4191163740605172E-2</v>
      </c>
      <c r="CZ106" s="417">
        <v>2.1137124290579807E-2</v>
      </c>
      <c r="DA106" s="417">
        <v>3.1814162052567971E-2</v>
      </c>
      <c r="DB106" s="417">
        <v>4.8316210659345403E-2</v>
      </c>
      <c r="DC106" s="417">
        <v>7.3942288364343259E-2</v>
      </c>
      <c r="DD106" s="417">
        <v>0.11390057256306474</v>
      </c>
      <c r="DE106" s="417">
        <v>0.17642764834577743</v>
      </c>
      <c r="DF106" s="417">
        <v>0.27456914822271394</v>
      </c>
      <c r="DG106" s="417">
        <v>0.42901453386684657</v>
      </c>
      <c r="DH106" s="417">
        <v>0.67261270257114358</v>
      </c>
      <c r="DI106" s="417">
        <v>0.94176007037367371</v>
      </c>
      <c r="DJ106" s="417">
        <v>0.94176007037367371</v>
      </c>
      <c r="DK106" s="417">
        <v>0.94176007037367371</v>
      </c>
      <c r="DL106" s="417">
        <v>0.94176007037367371</v>
      </c>
      <c r="DM106" s="417">
        <v>0.94176007037367371</v>
      </c>
      <c r="DN106" s="417">
        <v>0.94176007037367371</v>
      </c>
      <c r="DO106" s="417">
        <v>0.94176007037367371</v>
      </c>
      <c r="DP106" s="417">
        <v>0.94176007037367371</v>
      </c>
      <c r="DQ106" s="417">
        <v>0.94176007037367371</v>
      </c>
      <c r="DR106" s="417">
        <v>0.94176007037367371</v>
      </c>
      <c r="DS106" s="424"/>
      <c r="DT106" s="425">
        <v>1.1990363303280985E-7</v>
      </c>
      <c r="DU106" s="425">
        <v>1.1990363303280985E-7</v>
      </c>
      <c r="DV106" s="425">
        <v>1.1990363303280985E-7</v>
      </c>
      <c r="DW106" s="425">
        <v>1.1990363303280985E-7</v>
      </c>
      <c r="DX106" s="425">
        <v>1.1990363303280985E-7</v>
      </c>
      <c r="DY106" s="425">
        <v>1.1990363303280985E-7</v>
      </c>
      <c r="DZ106" s="425">
        <v>1.1990363303280985E-7</v>
      </c>
      <c r="EA106" s="425">
        <v>1.1990363303280985E-7</v>
      </c>
      <c r="EB106" s="425">
        <v>1.5420142490226785E-7</v>
      </c>
      <c r="EC106" s="425">
        <v>2.2375765709859713E-7</v>
      </c>
      <c r="ED106" s="425">
        <v>3.2925564615272216E-7</v>
      </c>
      <c r="EE106" s="425">
        <v>4.9041203690659909E-7</v>
      </c>
      <c r="EF106" s="425">
        <v>7.3813484749341518E-7</v>
      </c>
      <c r="EG106" s="425">
        <v>1.1210063847530104E-6</v>
      </c>
      <c r="EH106" s="425">
        <v>1.7155686720569496E-6</v>
      </c>
      <c r="EI106" s="425">
        <v>2.6426590025954865E-6</v>
      </c>
      <c r="EJ106" s="425">
        <v>4.0933781342457397E-6</v>
      </c>
      <c r="EK106" s="425">
        <v>6.370403721930211E-6</v>
      </c>
      <c r="EL106" s="425">
        <v>9.953761378502264E-6</v>
      </c>
      <c r="EM106" s="425">
        <v>1.5605593314516048E-5</v>
      </c>
      <c r="EN106" s="425">
        <v>2.1850203842302642E-5</v>
      </c>
      <c r="EO106" s="425">
        <v>2.1850203842302642E-5</v>
      </c>
      <c r="EP106" s="425">
        <v>2.1850203842302642E-5</v>
      </c>
      <c r="EQ106" s="425">
        <v>2.1850203842302642E-5</v>
      </c>
      <c r="ER106" s="425">
        <v>2.1850203842302642E-5</v>
      </c>
      <c r="ES106" s="425">
        <v>2.1850203842302642E-5</v>
      </c>
      <c r="ET106" s="425">
        <v>2.1850203842302642E-5</v>
      </c>
      <c r="EU106" s="425">
        <v>2.1850203842302642E-5</v>
      </c>
      <c r="EV106" s="425">
        <v>2.1850203842302642E-5</v>
      </c>
      <c r="EW106" s="425">
        <v>2.1850203842302642E-5</v>
      </c>
      <c r="EX106" s="420"/>
      <c r="EY106" s="420">
        <v>43.88763490043295</v>
      </c>
      <c r="EZ106" s="420">
        <v>43.88763490043295</v>
      </c>
      <c r="FA106" s="420">
        <v>43.88763490043295</v>
      </c>
      <c r="FB106" s="420">
        <v>43.88763490043295</v>
      </c>
      <c r="FC106" s="420">
        <v>43.88763490043295</v>
      </c>
      <c r="FD106" s="420">
        <v>43.88763490043295</v>
      </c>
      <c r="FE106" s="420">
        <v>43.88763490043295</v>
      </c>
      <c r="FF106" s="420">
        <v>43.88763490043295</v>
      </c>
      <c r="FG106" s="420">
        <v>56.441457744532435</v>
      </c>
      <c r="FH106" s="420">
        <v>81.900724044219317</v>
      </c>
      <c r="FI106" s="420">
        <v>120.51554420626034</v>
      </c>
      <c r="FJ106" s="420">
        <v>179.502687968137</v>
      </c>
      <c r="FK106" s="420">
        <v>270.17523885379978</v>
      </c>
      <c r="FL106" s="420">
        <v>410.31549829380066</v>
      </c>
      <c r="FM106" s="420">
        <v>627.93970142050159</v>
      </c>
      <c r="FN106" s="420">
        <v>967.27722537412012</v>
      </c>
      <c r="FO106" s="420">
        <v>1498.2755778220185</v>
      </c>
      <c r="FP106" s="420">
        <v>2331.7221142075718</v>
      </c>
      <c r="FQ106" s="420">
        <v>3643.3178396371095</v>
      </c>
      <c r="FR106" s="420">
        <v>5712.0252695321333</v>
      </c>
      <c r="FS106" s="420">
        <v>7997.7040267713337</v>
      </c>
      <c r="FT106" s="420">
        <v>7997.7040267713337</v>
      </c>
      <c r="FU106" s="420">
        <v>7997.7040267713337</v>
      </c>
      <c r="FV106" s="420">
        <v>7997.7040267713337</v>
      </c>
      <c r="FW106" s="420">
        <v>7997.7040267713337</v>
      </c>
      <c r="FX106" s="420">
        <v>7997.7040267713337</v>
      </c>
      <c r="FY106" s="420">
        <v>7997.7040267713337</v>
      </c>
      <c r="FZ106" s="420">
        <v>7997.7040267713337</v>
      </c>
      <c r="GA106" s="420">
        <v>7997.7040267713337</v>
      </c>
      <c r="GB106" s="420">
        <v>7997.7040267713337</v>
      </c>
      <c r="GC106" s="420"/>
      <c r="GD106" s="420">
        <v>43.88763490043295</v>
      </c>
      <c r="GE106" s="420">
        <v>43.88763490043295</v>
      </c>
      <c r="GF106" s="420">
        <v>43.88763490043295</v>
      </c>
      <c r="GG106" s="420">
        <v>43.88763490043295</v>
      </c>
      <c r="GH106" s="420">
        <v>43.88763490043295</v>
      </c>
      <c r="GI106" s="420">
        <v>43.88763490043295</v>
      </c>
      <c r="GJ106" s="420">
        <v>43.88763490043295</v>
      </c>
      <c r="GK106" s="420">
        <v>43.88763490043295</v>
      </c>
      <c r="GL106" s="420">
        <v>43.88763490043295</v>
      </c>
      <c r="GM106" s="420">
        <v>43.88763490043295</v>
      </c>
      <c r="GN106" s="420">
        <v>43.88763490043295</v>
      </c>
      <c r="GO106" s="420">
        <v>43.88763490043295</v>
      </c>
      <c r="GP106" s="420">
        <v>43.88763490043295</v>
      </c>
      <c r="GQ106" s="420">
        <v>43.88763490043295</v>
      </c>
      <c r="GR106" s="420">
        <v>43.88763490043295</v>
      </c>
      <c r="GS106" s="420">
        <v>43.88763490043295</v>
      </c>
      <c r="GT106" s="420">
        <v>43.88763490043295</v>
      </c>
      <c r="GU106" s="420">
        <v>52.530748283282179</v>
      </c>
      <c r="GV106" s="420">
        <v>69.632619463628188</v>
      </c>
      <c r="GW106" s="420">
        <v>93.108248891783006</v>
      </c>
      <c r="GX106" s="420">
        <v>125.47825987406654</v>
      </c>
      <c r="GY106" s="420">
        <v>170.29494133080996</v>
      </c>
      <c r="GZ106" s="420">
        <v>232.57337785036194</v>
      </c>
      <c r="HA106" s="420">
        <v>319.40510185838849</v>
      </c>
      <c r="HB106" s="420">
        <v>440.83217602785777</v>
      </c>
      <c r="HC106" s="420">
        <v>611.09304156089138</v>
      </c>
      <c r="HD106" s="420">
        <v>850.39928513363941</v>
      </c>
      <c r="HE106" s="420">
        <v>1187.4708913100555</v>
      </c>
      <c r="HF106" s="420">
        <v>1663.1554463633697</v>
      </c>
      <c r="HG106" s="420">
        <v>2335.5968719967359</v>
      </c>
      <c r="HH106" s="420"/>
      <c r="HI106" s="420">
        <v>27.131726670466517</v>
      </c>
      <c r="HJ106" s="420">
        <v>27.131726670466517</v>
      </c>
      <c r="HK106" s="420">
        <v>27.131726670466517</v>
      </c>
      <c r="HL106" s="420">
        <v>27.131726670466517</v>
      </c>
      <c r="HM106" s="420">
        <v>27.131726670466517</v>
      </c>
      <c r="HN106" s="420">
        <v>27.131726670466517</v>
      </c>
      <c r="HO106" s="420">
        <v>27.131726670466517</v>
      </c>
      <c r="HP106" s="420">
        <v>27.131726670466517</v>
      </c>
      <c r="HQ106" s="420">
        <v>34.892611731789465</v>
      </c>
      <c r="HR106" s="420">
        <v>50.631756847283249</v>
      </c>
      <c r="HS106" s="420">
        <v>74.503782497391384</v>
      </c>
      <c r="HT106" s="420">
        <v>110.97015999186337</v>
      </c>
      <c r="HU106" s="420">
        <v>167.02473829677677</v>
      </c>
      <c r="HV106" s="420">
        <v>253.66069448991536</v>
      </c>
      <c r="HW106" s="420">
        <v>388.19791458635495</v>
      </c>
      <c r="HX106" s="420">
        <v>597.97939335206627</v>
      </c>
      <c r="HY106" s="420">
        <v>926.24730283885197</v>
      </c>
      <c r="HZ106" s="420">
        <v>1441.4913726312022</v>
      </c>
      <c r="IA106" s="420">
        <v>2252.3315285256681</v>
      </c>
      <c r="IB106" s="420">
        <v>3531.2248814349941</v>
      </c>
      <c r="IC106" s="420">
        <v>4944.2518408188043</v>
      </c>
      <c r="ID106" s="420">
        <v>4944.2518408188043</v>
      </c>
      <c r="IE106" s="420">
        <v>4944.2518408188043</v>
      </c>
      <c r="IF106" s="420">
        <v>4944.2518408188043</v>
      </c>
      <c r="IG106" s="420">
        <v>4944.2518408188043</v>
      </c>
      <c r="IH106" s="420">
        <v>4944.2518408188043</v>
      </c>
      <c r="II106" s="420">
        <v>4944.2518408188043</v>
      </c>
      <c r="IJ106" s="420">
        <v>4944.2518408188043</v>
      </c>
      <c r="IK106" s="420">
        <v>4944.2518408188043</v>
      </c>
      <c r="IL106" s="420">
        <v>4944.2518408188043</v>
      </c>
      <c r="IM106" s="420"/>
      <c r="IN106" s="420">
        <v>27.131726670466517</v>
      </c>
      <c r="IO106" s="420">
        <v>27.131726670466517</v>
      </c>
      <c r="IP106" s="420">
        <v>27.131726670466517</v>
      </c>
      <c r="IQ106" s="420">
        <v>27.131726670466517</v>
      </c>
      <c r="IR106" s="420">
        <v>27.131726670466517</v>
      </c>
      <c r="IS106" s="420">
        <v>27.131726670466517</v>
      </c>
      <c r="IT106" s="420">
        <v>27.131726670466517</v>
      </c>
      <c r="IU106" s="420">
        <v>27.131726670466517</v>
      </c>
      <c r="IV106" s="420">
        <v>27.131726670466517</v>
      </c>
      <c r="IW106" s="420">
        <v>27.131726670466517</v>
      </c>
      <c r="IX106" s="420">
        <v>27.131726670466517</v>
      </c>
      <c r="IY106" s="420">
        <v>27.131726670466517</v>
      </c>
      <c r="IZ106" s="420">
        <v>27.131726670466517</v>
      </c>
      <c r="JA106" s="420">
        <v>27.131726670466517</v>
      </c>
      <c r="JB106" s="420">
        <v>27.131726670466517</v>
      </c>
      <c r="JC106" s="420">
        <v>27.131726670466517</v>
      </c>
      <c r="JD106" s="420">
        <v>27.131726670466517</v>
      </c>
      <c r="JE106" s="420">
        <v>32.474976321930491</v>
      </c>
      <c r="JF106" s="420">
        <v>43.047505360493446</v>
      </c>
      <c r="JG106" s="420">
        <v>57.560348499725201</v>
      </c>
      <c r="JH106" s="420">
        <v>77.571777511194952</v>
      </c>
      <c r="JI106" s="420">
        <v>105.27784903499293</v>
      </c>
      <c r="JJ106" s="420">
        <v>143.77893301789436</v>
      </c>
      <c r="JK106" s="420">
        <v>197.45907794837268</v>
      </c>
      <c r="JL106" s="420">
        <v>272.52637638527267</v>
      </c>
      <c r="JM106" s="420">
        <v>377.78315945866973</v>
      </c>
      <c r="JN106" s="420">
        <v>525.72441001550555</v>
      </c>
      <c r="JO106" s="420">
        <v>734.1050782356433</v>
      </c>
      <c r="JP106" s="420">
        <v>1028.177505659653</v>
      </c>
      <c r="JQ106" s="420">
        <v>1443.8867823972641</v>
      </c>
      <c r="JR106" s="420"/>
      <c r="JS106" s="420">
        <v>0</v>
      </c>
      <c r="JT106" s="420">
        <v>0</v>
      </c>
      <c r="JU106" s="420">
        <v>0</v>
      </c>
      <c r="JV106" s="420">
        <v>0</v>
      </c>
      <c r="JW106" s="420">
        <v>0</v>
      </c>
      <c r="JX106" s="420">
        <v>0</v>
      </c>
      <c r="JY106" s="420">
        <v>0</v>
      </c>
      <c r="JZ106" s="420">
        <v>0</v>
      </c>
      <c r="KA106" s="420">
        <v>7.7608850613229485</v>
      </c>
      <c r="KB106" s="420">
        <v>23.500030176816733</v>
      </c>
      <c r="KC106" s="420">
        <v>47.372055826924864</v>
      </c>
      <c r="KD106" s="420">
        <v>83.838433321396849</v>
      </c>
      <c r="KE106" s="420">
        <v>139.89301162631025</v>
      </c>
      <c r="KF106" s="420">
        <v>226.52896781944884</v>
      </c>
      <c r="KG106" s="420">
        <v>361.06618791588846</v>
      </c>
      <c r="KH106" s="420">
        <v>570.84766668159978</v>
      </c>
      <c r="KI106" s="420">
        <v>899.11557616838547</v>
      </c>
      <c r="KJ106" s="420">
        <v>1409.0163963092718</v>
      </c>
      <c r="KK106" s="420">
        <v>2209.2840231651749</v>
      </c>
      <c r="KL106" s="420">
        <v>3473.6645329352691</v>
      </c>
      <c r="KM106" s="420">
        <v>4866.6800633076091</v>
      </c>
      <c r="KN106" s="420">
        <v>4838.9739917838115</v>
      </c>
      <c r="KO106" s="420">
        <v>4800.4729078009095</v>
      </c>
      <c r="KP106" s="420">
        <v>4746.7927628704319</v>
      </c>
      <c r="KQ106" s="420">
        <v>4671.7254644335317</v>
      </c>
      <c r="KR106" s="420">
        <v>4566.4686813601347</v>
      </c>
      <c r="KS106" s="420">
        <v>4418.5274308032986</v>
      </c>
      <c r="KT106" s="420">
        <v>4210.146762583161</v>
      </c>
      <c r="KU106" s="420">
        <v>3916.0743351591514</v>
      </c>
      <c r="KV106" s="420">
        <v>3500.3650584215402</v>
      </c>
      <c r="KW106" s="420"/>
      <c r="KX106" s="420">
        <v>1.4388435963937182E-2</v>
      </c>
      <c r="KY106" s="420">
        <v>1.4388435963937182E-2</v>
      </c>
      <c r="KZ106" s="420">
        <v>1.4388435963937182E-2</v>
      </c>
      <c r="LA106" s="420">
        <v>1.4388435963937182E-2</v>
      </c>
      <c r="LB106" s="420">
        <v>1.4388435963937182E-2</v>
      </c>
      <c r="LC106" s="420">
        <v>1.4388435963937182E-2</v>
      </c>
      <c r="LD106" s="420">
        <v>1.4388435963937182E-2</v>
      </c>
      <c r="LE106" s="420">
        <v>1.4388435963937182E-2</v>
      </c>
      <c r="LF106" s="420">
        <v>1.8504170988272142E-2</v>
      </c>
      <c r="LG106" s="420">
        <v>2.6850918851831655E-2</v>
      </c>
      <c r="LH106" s="420">
        <v>3.9510677538326662E-2</v>
      </c>
      <c r="LI106" s="420">
        <v>5.8849444428791892E-2</v>
      </c>
      <c r="LJ106" s="420">
        <v>8.8576181699209819E-2</v>
      </c>
      <c r="LK106" s="420">
        <v>0.13452076617036124</v>
      </c>
      <c r="LL106" s="420">
        <v>0.20586824064683396</v>
      </c>
      <c r="LM106" s="420">
        <v>0.31711908031145836</v>
      </c>
      <c r="LN106" s="420">
        <v>0.49120537610948878</v>
      </c>
      <c r="LO106" s="420">
        <v>0.76444844663162537</v>
      </c>
      <c r="LP106" s="420">
        <v>1.1944513654202717</v>
      </c>
      <c r="LQ106" s="420">
        <v>1.8726711977419257</v>
      </c>
      <c r="LR106" s="420">
        <v>2.6220244610763173</v>
      </c>
      <c r="LS106" s="420">
        <v>2.6220244610763173</v>
      </c>
      <c r="LT106" s="420">
        <v>2.6220244610763173</v>
      </c>
      <c r="LU106" s="420">
        <v>2.6220244610763173</v>
      </c>
      <c r="LV106" s="420">
        <v>2.6220244610763173</v>
      </c>
      <c r="LW106" s="420">
        <v>2.6220244610763173</v>
      </c>
      <c r="LX106" s="420">
        <v>2.6220244610763173</v>
      </c>
      <c r="LY106" s="420">
        <v>2.6220244610763173</v>
      </c>
      <c r="LZ106" s="420">
        <v>2.6220244610763173</v>
      </c>
      <c r="MA106" s="420">
        <v>2.6220244610763173</v>
      </c>
      <c r="MB106" s="420"/>
      <c r="MC106" s="426">
        <v>1.4388435963937182E-2</v>
      </c>
      <c r="MD106" s="426">
        <v>1.4388435963937182E-2</v>
      </c>
      <c r="ME106" s="426">
        <v>1.4388435963937182E-2</v>
      </c>
      <c r="MF106" s="426">
        <v>1.4388435963937182E-2</v>
      </c>
      <c r="MG106" s="426">
        <v>1.4388435963937182E-2</v>
      </c>
      <c r="MH106" s="426">
        <v>1.4388435963937182E-2</v>
      </c>
      <c r="MI106" s="426">
        <v>1.4388435963937182E-2</v>
      </c>
      <c r="MJ106" s="426">
        <v>1.4388435963937182E-2</v>
      </c>
      <c r="MK106" s="426">
        <v>1.4388435963937182E-2</v>
      </c>
      <c r="ML106" s="426">
        <v>1.4388435963937182E-2</v>
      </c>
      <c r="MM106" s="426">
        <v>1.4388435963937182E-2</v>
      </c>
      <c r="MN106" s="426">
        <v>1.4388435963937182E-2</v>
      </c>
      <c r="MO106" s="426">
        <v>1.4388435963937182E-2</v>
      </c>
      <c r="MP106" s="426">
        <v>1.4388435963937182E-2</v>
      </c>
      <c r="MQ106" s="426">
        <v>1.4388435963937182E-2</v>
      </c>
      <c r="MR106" s="426">
        <v>1.4388435963937182E-2</v>
      </c>
      <c r="MS106" s="426">
        <v>1.4388435963937182E-2</v>
      </c>
      <c r="MT106" s="426">
        <v>1.7222056042127992E-2</v>
      </c>
      <c r="MU106" s="426">
        <v>2.2828855745510596E-2</v>
      </c>
      <c r="MV106" s="426">
        <v>3.0525273916743437E-2</v>
      </c>
      <c r="MW106" s="426">
        <v>4.1137689719672368E-2</v>
      </c>
      <c r="MX106" s="426">
        <v>5.5830710948076775E-2</v>
      </c>
      <c r="MY106" s="426">
        <v>7.624851878458111E-2</v>
      </c>
      <c r="MZ106" s="426">
        <v>0.10471605191463434</v>
      </c>
      <c r="NA106" s="426">
        <v>0.14452557195232554</v>
      </c>
      <c r="NB106" s="426">
        <v>0.20034511124726273</v>
      </c>
      <c r="NC106" s="426">
        <v>0.27880098086129995</v>
      </c>
      <c r="ND106" s="426">
        <v>0.38930894584354997</v>
      </c>
      <c r="NE106" s="426">
        <v>0.54526077088370606</v>
      </c>
      <c r="NF106" s="426">
        <v>0.76571877492458607</v>
      </c>
      <c r="NG106" s="420"/>
      <c r="NH106" s="420">
        <v>0</v>
      </c>
      <c r="NI106" s="420">
        <v>0</v>
      </c>
      <c r="NJ106" s="420">
        <v>0</v>
      </c>
      <c r="NK106" s="420">
        <v>0</v>
      </c>
      <c r="NL106" s="420">
        <v>0</v>
      </c>
      <c r="NM106" s="420">
        <v>0</v>
      </c>
      <c r="NN106" s="420">
        <v>0</v>
      </c>
      <c r="NO106" s="420">
        <v>0</v>
      </c>
      <c r="NP106" s="420">
        <v>4.11573502433496E-3</v>
      </c>
      <c r="NQ106" s="420">
        <v>1.2462482887894474E-2</v>
      </c>
      <c r="NR106" s="420">
        <v>2.512224157438948E-2</v>
      </c>
      <c r="NS106" s="420">
        <v>4.4461008464854707E-2</v>
      </c>
      <c r="NT106" s="420">
        <v>7.4187745735272634E-2</v>
      </c>
      <c r="NU106" s="420">
        <v>0.12013233020642405</v>
      </c>
      <c r="NV106" s="420">
        <v>0.19147980468289677</v>
      </c>
      <c r="NW106" s="420">
        <v>0.30273064434752117</v>
      </c>
      <c r="NX106" s="420">
        <v>0.47681694014555159</v>
      </c>
      <c r="NY106" s="420">
        <v>0.74722639058949736</v>
      </c>
      <c r="NZ106" s="420">
        <v>1.1716225096747612</v>
      </c>
      <c r="OA106" s="420">
        <v>1.8421459238251823</v>
      </c>
      <c r="OB106" s="420">
        <v>2.5808867713566448</v>
      </c>
      <c r="OC106" s="420">
        <v>2.5661937501282406</v>
      </c>
      <c r="OD106" s="420">
        <v>2.5457759422917361</v>
      </c>
      <c r="OE106" s="420">
        <v>2.5173084091616831</v>
      </c>
      <c r="OF106" s="420">
        <v>2.4774988891239915</v>
      </c>
      <c r="OG106" s="420">
        <v>2.4216793498290548</v>
      </c>
      <c r="OH106" s="420">
        <v>2.3432234802150171</v>
      </c>
      <c r="OI106" s="420">
        <v>2.2327155152327673</v>
      </c>
      <c r="OJ106" s="420">
        <v>2.0767636901926112</v>
      </c>
      <c r="OK106" s="420">
        <v>1.8563056861517313</v>
      </c>
      <c r="OL106" s="420"/>
      <c r="OM106" s="420">
        <v>0</v>
      </c>
      <c r="ON106" s="420">
        <v>0</v>
      </c>
      <c r="OO106" s="420">
        <v>0</v>
      </c>
      <c r="OP106" s="420">
        <v>0</v>
      </c>
      <c r="OQ106" s="420">
        <v>0</v>
      </c>
      <c r="OR106" s="420">
        <v>0</v>
      </c>
      <c r="OS106" s="420">
        <v>0</v>
      </c>
      <c r="OT106" s="420">
        <v>0</v>
      </c>
      <c r="OU106" s="420">
        <v>7.7650007963472838</v>
      </c>
      <c r="OV106" s="420">
        <v>23.512492659704627</v>
      </c>
      <c r="OW106" s="420">
        <v>47.397178068499251</v>
      </c>
      <c r="OX106" s="420">
        <v>83.882894329861699</v>
      </c>
      <c r="OY106" s="420">
        <v>139.96719937204551</v>
      </c>
      <c r="OZ106" s="420">
        <v>226.64910014965525</v>
      </c>
      <c r="PA106" s="420">
        <v>361.25766772057136</v>
      </c>
      <c r="PB106" s="420">
        <v>571.15039732594732</v>
      </c>
      <c r="PC106" s="420">
        <v>899.59239310853104</v>
      </c>
      <c r="PD106" s="420">
        <v>1409.7636226998613</v>
      </c>
      <c r="PE106" s="420">
        <v>2210.4556456748496</v>
      </c>
      <c r="PF106" s="420">
        <v>3475.5066788590943</v>
      </c>
      <c r="PG106" s="420">
        <v>4869.2609500789658</v>
      </c>
      <c r="PH106" s="420">
        <v>4841.5401855339396</v>
      </c>
      <c r="PI106" s="420">
        <v>4803.0186837432011</v>
      </c>
      <c r="PJ106" s="420">
        <v>4749.310071279594</v>
      </c>
      <c r="PK106" s="420">
        <v>4674.2029633226557</v>
      </c>
      <c r="PL106" s="420">
        <v>4568.8903607099637</v>
      </c>
      <c r="PM106" s="420">
        <v>4420.8706542835134</v>
      </c>
      <c r="PN106" s="420">
        <v>4212.3794780983935</v>
      </c>
      <c r="PO106" s="420">
        <v>3918.1510988493442</v>
      </c>
      <c r="PP106" s="420">
        <v>3502.2213641076919</v>
      </c>
      <c r="PQ106" s="420"/>
      <c r="PR106" s="420">
        <v>14.67046649935592</v>
      </c>
      <c r="PS106" s="420">
        <v>14.67046649935592</v>
      </c>
      <c r="PT106" s="420">
        <v>14.67046649935592</v>
      </c>
      <c r="PU106" s="420">
        <v>14.67046649935592</v>
      </c>
      <c r="PV106" s="420">
        <v>14.67046649935592</v>
      </c>
      <c r="PW106" s="420">
        <v>14.67046649935592</v>
      </c>
      <c r="PX106" s="420">
        <v>14.67046649935592</v>
      </c>
      <c r="PY106" s="420">
        <v>14.67046649935592</v>
      </c>
      <c r="PZ106" s="420">
        <v>18.866874847425589</v>
      </c>
      <c r="QA106" s="420">
        <v>27.377228941354058</v>
      </c>
      <c r="QB106" s="420">
        <v>40.285134023299761</v>
      </c>
      <c r="QC106" s="420">
        <v>60.002963849731493</v>
      </c>
      <c r="QD106" s="420">
        <v>90.312380686548508</v>
      </c>
      <c r="QE106" s="420">
        <v>137.15753390544069</v>
      </c>
      <c r="QF106" s="420">
        <v>209.9035041237583</v>
      </c>
      <c r="QG106" s="420">
        <v>323.33499316229927</v>
      </c>
      <c r="QH106" s="420">
        <v>500.83358834686754</v>
      </c>
      <c r="QI106" s="420">
        <v>779.43254950728931</v>
      </c>
      <c r="QJ106" s="420">
        <v>1217.8640392484381</v>
      </c>
      <c r="QK106" s="420">
        <v>1909.3777905839934</v>
      </c>
      <c r="QL106" s="420">
        <v>2673.4192731665139</v>
      </c>
      <c r="QM106" s="420">
        <v>2673.4192731665139</v>
      </c>
      <c r="QN106" s="420">
        <v>2673.4192731665139</v>
      </c>
      <c r="QO106" s="420">
        <v>2673.4192731665139</v>
      </c>
      <c r="QP106" s="420">
        <v>2673.4192731665139</v>
      </c>
      <c r="QQ106" s="420">
        <v>2673.4192731665139</v>
      </c>
      <c r="QR106" s="420">
        <v>2673.4192731665139</v>
      </c>
      <c r="QS106" s="420">
        <v>2673.4192731665139</v>
      </c>
      <c r="QT106" s="420">
        <v>2673.4192731665139</v>
      </c>
      <c r="QU106" s="420">
        <v>2673.4192731665139</v>
      </c>
      <c r="QV106" s="424"/>
      <c r="QW106" s="420">
        <v>14.67046649935592</v>
      </c>
      <c r="QX106" s="420">
        <v>14.67046649935592</v>
      </c>
      <c r="QY106" s="420">
        <v>14.67046649935592</v>
      </c>
      <c r="QZ106" s="420">
        <v>14.67046649935592</v>
      </c>
      <c r="RA106" s="420">
        <v>14.67046649935592</v>
      </c>
      <c r="RB106" s="420">
        <v>14.67046649935592</v>
      </c>
      <c r="RC106" s="420">
        <v>14.67046649935592</v>
      </c>
      <c r="RD106" s="420">
        <v>14.67046649935592</v>
      </c>
      <c r="RE106" s="420">
        <v>14.67046649935592</v>
      </c>
      <c r="RF106" s="420">
        <v>14.67046649935592</v>
      </c>
      <c r="RG106" s="420">
        <v>14.67046649935592</v>
      </c>
      <c r="RH106" s="420">
        <v>14.67046649935592</v>
      </c>
      <c r="RI106" s="420">
        <v>14.67046649935592</v>
      </c>
      <c r="RJ106" s="420">
        <v>14.67046649935592</v>
      </c>
      <c r="RK106" s="420">
        <v>14.67046649935592</v>
      </c>
      <c r="RL106" s="420">
        <v>14.67046649935592</v>
      </c>
      <c r="RM106" s="420">
        <v>14.67046649935592</v>
      </c>
      <c r="RN106" s="420">
        <v>17.559628916535377</v>
      </c>
      <c r="RO106" s="420">
        <v>23.276328592805502</v>
      </c>
      <c r="RP106" s="420">
        <v>31.123605755458936</v>
      </c>
      <c r="RQ106" s="420">
        <v>41.94403758726606</v>
      </c>
      <c r="RR106" s="420">
        <v>56.925059586174775</v>
      </c>
      <c r="RS106" s="420">
        <v>77.743080850367775</v>
      </c>
      <c r="RT106" s="420">
        <v>106.76861164123991</v>
      </c>
      <c r="RU106" s="420">
        <v>147.35844583393262</v>
      </c>
      <c r="RV106" s="420">
        <v>204.27211478921899</v>
      </c>
      <c r="RW106" s="420">
        <v>284.26581318252369</v>
      </c>
      <c r="RX106" s="420">
        <v>396.93986630736913</v>
      </c>
      <c r="RY106" s="420">
        <v>555.94853344112323</v>
      </c>
      <c r="RZ106" s="420">
        <v>780.72777775251166</v>
      </c>
      <c r="SA106" s="420"/>
      <c r="SB106" s="420">
        <v>0</v>
      </c>
      <c r="SC106" s="420">
        <v>0</v>
      </c>
      <c r="SD106" s="420">
        <v>0</v>
      </c>
      <c r="SE106" s="420">
        <v>0</v>
      </c>
      <c r="SF106" s="420">
        <v>0</v>
      </c>
      <c r="SG106" s="420">
        <v>0</v>
      </c>
      <c r="SH106" s="420">
        <v>0</v>
      </c>
      <c r="SI106" s="420">
        <v>0</v>
      </c>
      <c r="SJ106" s="420">
        <v>4.196408348069669</v>
      </c>
      <c r="SK106" s="420">
        <v>12.706762441998139</v>
      </c>
      <c r="SL106" s="420">
        <v>25.614667523943844</v>
      </c>
      <c r="SM106" s="420">
        <v>45.332497350375576</v>
      </c>
      <c r="SN106" s="420">
        <v>75.641914187192583</v>
      </c>
      <c r="SO106" s="420">
        <v>122.48706740608476</v>
      </c>
      <c r="SP106" s="420">
        <v>195.23303762440239</v>
      </c>
      <c r="SQ106" s="420">
        <v>308.66452666294333</v>
      </c>
      <c r="SR106" s="420">
        <v>486.1631218475116</v>
      </c>
      <c r="SS106" s="420">
        <v>761.87292059075389</v>
      </c>
      <c r="ST106" s="420">
        <v>1194.5877106556325</v>
      </c>
      <c r="SU106" s="420">
        <v>1878.2541848285343</v>
      </c>
      <c r="SV106" s="420">
        <v>2631.475235579248</v>
      </c>
      <c r="SW106" s="420">
        <v>2616.494213580339</v>
      </c>
      <c r="SX106" s="420">
        <v>2595.6761923161462</v>
      </c>
      <c r="SY106" s="420">
        <v>2566.6506615252738</v>
      </c>
      <c r="SZ106" s="420">
        <v>2526.0608273325811</v>
      </c>
      <c r="TA106" s="420">
        <v>2469.147158377295</v>
      </c>
      <c r="TB106" s="420">
        <v>2389.1534599839902</v>
      </c>
      <c r="TC106" s="420">
        <v>2276.4794068591445</v>
      </c>
      <c r="TD106" s="420">
        <v>2117.4707397253906</v>
      </c>
      <c r="TE106" s="420">
        <v>1892.6914954140022</v>
      </c>
      <c r="TF106" s="420"/>
      <c r="TG106" s="420">
        <v>2.0676923713783828</v>
      </c>
      <c r="TH106" s="420">
        <v>2.0676923713783828</v>
      </c>
      <c r="TI106" s="420">
        <v>2.0676923713783828</v>
      </c>
      <c r="TJ106" s="420">
        <v>2.0676923713783828</v>
      </c>
      <c r="TK106" s="420">
        <v>2.0676923713783828</v>
      </c>
      <c r="TL106" s="420">
        <v>2.0676923713783828</v>
      </c>
      <c r="TM106" s="420">
        <v>2.0676923713783828</v>
      </c>
      <c r="TN106" s="420">
        <v>2.0676923713783828</v>
      </c>
      <c r="TO106" s="420">
        <v>2.6591446969655177</v>
      </c>
      <c r="TP106" s="420">
        <v>3.8586153640037639</v>
      </c>
      <c r="TQ106" s="420">
        <v>5.6778879051725921</v>
      </c>
      <c r="TR106" s="420">
        <v>8.456968332781349</v>
      </c>
      <c r="TS106" s="420">
        <v>12.728853618580921</v>
      </c>
      <c r="TT106" s="420">
        <v>19.331327094867945</v>
      </c>
      <c r="TU106" s="420">
        <v>29.584326730260461</v>
      </c>
      <c r="TV106" s="420">
        <v>45.571645509072226</v>
      </c>
      <c r="TW106" s="420">
        <v>70.588743036926886</v>
      </c>
      <c r="TX106" s="420">
        <v>109.85517990794507</v>
      </c>
      <c r="TY106" s="420">
        <v>171.6488145377391</v>
      </c>
      <c r="TZ106" s="420">
        <v>269.1124983546477</v>
      </c>
      <c r="UA106" s="420">
        <v>376.79842265854529</v>
      </c>
      <c r="UB106" s="420">
        <v>376.79842265854529</v>
      </c>
      <c r="UC106" s="420">
        <v>376.79842265854529</v>
      </c>
      <c r="UD106" s="420">
        <v>376.79842265854529</v>
      </c>
      <c r="UE106" s="420">
        <v>376.79842265854529</v>
      </c>
      <c r="UF106" s="420">
        <v>376.79842265854529</v>
      </c>
      <c r="UG106" s="420">
        <v>376.79842265854529</v>
      </c>
      <c r="UH106" s="420">
        <v>376.79842265854529</v>
      </c>
      <c r="UI106" s="420">
        <v>376.79842265854529</v>
      </c>
      <c r="UJ106" s="420">
        <v>376.79842265854529</v>
      </c>
      <c r="UK106" s="420"/>
      <c r="UL106" s="420">
        <v>2.0676923713783828</v>
      </c>
      <c r="UM106" s="420">
        <v>2.0676923713783828</v>
      </c>
      <c r="UN106" s="420">
        <v>2.0676923713783828</v>
      </c>
      <c r="UO106" s="420">
        <v>2.0676923713783828</v>
      </c>
      <c r="UP106" s="420">
        <v>2.0676923713783828</v>
      </c>
      <c r="UQ106" s="420">
        <v>2.0676923713783828</v>
      </c>
      <c r="UR106" s="420">
        <v>2.0676923713783828</v>
      </c>
      <c r="US106" s="420">
        <v>2.0676923713783828</v>
      </c>
      <c r="UT106" s="420">
        <v>2.0676923713783828</v>
      </c>
      <c r="UU106" s="420">
        <v>2.0676923713783828</v>
      </c>
      <c r="UV106" s="420">
        <v>2.0676923713783828</v>
      </c>
      <c r="UW106" s="420">
        <v>2.0676923713783828</v>
      </c>
      <c r="UX106" s="420">
        <v>2.0676923713783828</v>
      </c>
      <c r="UY106" s="420">
        <v>2.0676923713783828</v>
      </c>
      <c r="UZ106" s="420">
        <v>2.0676923713783828</v>
      </c>
      <c r="VA106" s="420">
        <v>2.0676923713783828</v>
      </c>
      <c r="VB106" s="420">
        <v>2.0676923713783828</v>
      </c>
      <c r="VC106" s="420">
        <v>2.4748981742707015</v>
      </c>
      <c r="VD106" s="420">
        <v>3.280624175594788</v>
      </c>
      <c r="VE106" s="420">
        <v>4.3866391156120441</v>
      </c>
      <c r="VF106" s="420">
        <v>5.9116979373359246</v>
      </c>
      <c r="VG106" s="420">
        <v>8.0231607803174505</v>
      </c>
      <c r="VH106" s="420">
        <v>10.957304950651411</v>
      </c>
      <c r="VI106" s="420">
        <v>15.048236114573811</v>
      </c>
      <c r="VJ106" s="420">
        <v>20.769069226419898</v>
      </c>
      <c r="VK106" s="420">
        <v>28.790624582629388</v>
      </c>
      <c r="VL106" s="420">
        <v>40.065137218845898</v>
      </c>
      <c r="VM106" s="420">
        <v>55.945701078812718</v>
      </c>
      <c r="VN106" s="420">
        <v>78.356781737355007</v>
      </c>
      <c r="VO106" s="420">
        <v>110.03773262785741</v>
      </c>
      <c r="VP106" s="420"/>
      <c r="VQ106" s="420">
        <v>0</v>
      </c>
      <c r="VR106" s="420">
        <v>0</v>
      </c>
      <c r="VS106" s="420">
        <v>0</v>
      </c>
      <c r="VT106" s="420">
        <v>0</v>
      </c>
      <c r="VU106" s="420">
        <v>0</v>
      </c>
      <c r="VV106" s="420">
        <v>0</v>
      </c>
      <c r="VW106" s="420">
        <v>0</v>
      </c>
      <c r="VX106" s="420">
        <v>0</v>
      </c>
      <c r="VY106" s="420">
        <v>0.5914523255871349</v>
      </c>
      <c r="VZ106" s="420">
        <v>1.7909229926253811</v>
      </c>
      <c r="WA106" s="420">
        <v>3.6101955337942093</v>
      </c>
      <c r="WB106" s="420">
        <v>6.3892759614029657</v>
      </c>
      <c r="WC106" s="420">
        <v>10.661161247202537</v>
      </c>
      <c r="WD106" s="420">
        <v>17.263634723489563</v>
      </c>
      <c r="WE106" s="420">
        <v>27.516634358882079</v>
      </c>
      <c r="WF106" s="420">
        <v>43.503953137693841</v>
      </c>
      <c r="WG106" s="420">
        <v>68.521050665548501</v>
      </c>
      <c r="WH106" s="420">
        <v>107.38028173367437</v>
      </c>
      <c r="WI106" s="420">
        <v>168.3681903621443</v>
      </c>
      <c r="WJ106" s="420">
        <v>264.72585923903563</v>
      </c>
      <c r="WK106" s="420">
        <v>370.88672472120936</v>
      </c>
      <c r="WL106" s="420">
        <v>368.77526187822787</v>
      </c>
      <c r="WM106" s="420">
        <v>365.84111770789389</v>
      </c>
      <c r="WN106" s="420">
        <v>361.75018654397149</v>
      </c>
      <c r="WO106" s="420">
        <v>356.02935343212539</v>
      </c>
      <c r="WP106" s="420">
        <v>348.0077980759159</v>
      </c>
      <c r="WQ106" s="420">
        <v>336.73328543969939</v>
      </c>
      <c r="WR106" s="420">
        <v>320.85272157973259</v>
      </c>
      <c r="WS106" s="420">
        <v>298.4416409211903</v>
      </c>
      <c r="WT106" s="420">
        <v>266.7606900306879</v>
      </c>
      <c r="WU106" s="420"/>
      <c r="WV106" s="420">
        <v>3.3609232681945391E-3</v>
      </c>
      <c r="WW106" s="420">
        <v>3.3609232681945391E-3</v>
      </c>
      <c r="WX106" s="420">
        <v>3.3609232681945391E-3</v>
      </c>
      <c r="WY106" s="420">
        <v>3.3609232681945391E-3</v>
      </c>
      <c r="WZ106" s="420">
        <v>3.3609232681945391E-3</v>
      </c>
      <c r="XA106" s="420">
        <v>3.3609232681945391E-3</v>
      </c>
      <c r="XB106" s="420">
        <v>3.3609232681945391E-3</v>
      </c>
      <c r="XC106" s="420">
        <v>3.3609232681945391E-3</v>
      </c>
      <c r="XD106" s="420">
        <v>4.322297363591735E-3</v>
      </c>
      <c r="XE106" s="420">
        <v>6.2719727264109468E-3</v>
      </c>
      <c r="XF106" s="420">
        <v>9.2291028582620702E-3</v>
      </c>
      <c r="XG106" s="420">
        <v>1.3746349331976057E-2</v>
      </c>
      <c r="XH106" s="420">
        <v>2.0690070194345225E-2</v>
      </c>
      <c r="XI106" s="420">
        <v>3.1422037406323461E-2</v>
      </c>
      <c r="XJ106" s="420">
        <v>4.8087739480955155E-2</v>
      </c>
      <c r="XK106" s="420">
        <v>7.4074270370911757E-2</v>
      </c>
      <c r="XL106" s="420">
        <v>0.11473822326251543</v>
      </c>
      <c r="XM106" s="420">
        <v>0.17856371450371059</v>
      </c>
      <c r="XN106" s="420">
        <v>0.2790059598436877</v>
      </c>
      <c r="XO106" s="420">
        <v>0.43742796075566936</v>
      </c>
      <c r="XP106" s="420">
        <v>0.61246566639305888</v>
      </c>
      <c r="XQ106" s="420">
        <v>0.61246566639305888</v>
      </c>
      <c r="XR106" s="420">
        <v>0.61246566639305888</v>
      </c>
      <c r="XS106" s="420">
        <v>0.61246566639305888</v>
      </c>
      <c r="XT106" s="420">
        <v>0.61246566639305888</v>
      </c>
      <c r="XU106" s="420">
        <v>0.61246566639305888</v>
      </c>
      <c r="XV106" s="420">
        <v>0.61246566639305888</v>
      </c>
      <c r="XW106" s="420">
        <v>0.61246566639305888</v>
      </c>
      <c r="XX106" s="420">
        <v>0.61246566639305888</v>
      </c>
      <c r="XY106" s="420">
        <v>0.61246566639305888</v>
      </c>
      <c r="XZ106" s="420"/>
      <c r="YA106" s="420">
        <v>3.3609232681945391E-3</v>
      </c>
      <c r="YB106" s="420">
        <v>3.3609232681945391E-3</v>
      </c>
      <c r="YC106" s="420">
        <v>3.3609232681945391E-3</v>
      </c>
      <c r="YD106" s="420">
        <v>3.3609232681945391E-3</v>
      </c>
      <c r="YE106" s="420">
        <v>3.3609232681945391E-3</v>
      </c>
      <c r="YF106" s="420">
        <v>3.3609232681945391E-3</v>
      </c>
      <c r="YG106" s="420">
        <v>3.3609232681945391E-3</v>
      </c>
      <c r="YH106" s="420">
        <v>3.3609232681945391E-3</v>
      </c>
      <c r="YI106" s="420">
        <v>3.3609232681945391E-3</v>
      </c>
      <c r="YJ106" s="420">
        <v>3.3609232681945391E-3</v>
      </c>
      <c r="YK106" s="420">
        <v>3.3609232681945391E-3</v>
      </c>
      <c r="YL106" s="420">
        <v>3.3609232681945391E-3</v>
      </c>
      <c r="YM106" s="420">
        <v>3.3609232681945391E-3</v>
      </c>
      <c r="YN106" s="420">
        <v>3.3609232681945391E-3</v>
      </c>
      <c r="YO106" s="420">
        <v>3.3609232681945391E-3</v>
      </c>
      <c r="YP106" s="420">
        <v>3.3609232681945391E-3</v>
      </c>
      <c r="YQ106" s="420">
        <v>3.3609232681945391E-3</v>
      </c>
      <c r="YR106" s="420">
        <v>4.0228145034812918E-3</v>
      </c>
      <c r="YS106" s="420">
        <v>5.3324789889357934E-3</v>
      </c>
      <c r="YT106" s="420">
        <v>7.1302470700729164E-3</v>
      </c>
      <c r="YU106" s="420">
        <v>9.609148549929062E-3</v>
      </c>
      <c r="YV106" s="420">
        <v>1.3041218376725443E-2</v>
      </c>
      <c r="YW106" s="420">
        <v>1.781051266383395E-2</v>
      </c>
      <c r="YX106" s="420">
        <v>2.4460102287382875E-2</v>
      </c>
      <c r="YY106" s="420">
        <v>3.375901028027925E-2</v>
      </c>
      <c r="YZ106" s="420">
        <v>4.6797619126053923E-2</v>
      </c>
      <c r="ZA106" s="420">
        <v>6.5123735902967411E-2</v>
      </c>
      <c r="ZB106" s="420">
        <v>9.0936742386824393E-2</v>
      </c>
      <c r="ZC106" s="420">
        <v>0.12736475435480765</v>
      </c>
      <c r="ZD106" s="420">
        <v>0.17886044417806563</v>
      </c>
      <c r="ZE106" s="420"/>
      <c r="ZF106" s="420">
        <v>0</v>
      </c>
      <c r="ZG106" s="420">
        <v>0</v>
      </c>
      <c r="ZH106" s="420">
        <v>0</v>
      </c>
      <c r="ZI106" s="420">
        <v>0</v>
      </c>
      <c r="ZJ106" s="420">
        <v>0</v>
      </c>
      <c r="ZK106" s="420">
        <v>0</v>
      </c>
      <c r="ZL106" s="420">
        <v>0</v>
      </c>
      <c r="ZM106" s="420">
        <v>0</v>
      </c>
      <c r="ZN106" s="420">
        <v>9.6137409539719587E-4</v>
      </c>
      <c r="ZO106" s="420">
        <v>2.9110494582164077E-3</v>
      </c>
      <c r="ZP106" s="420">
        <v>5.8681795900675307E-3</v>
      </c>
      <c r="ZQ106" s="420">
        <v>1.0385426063781518E-2</v>
      </c>
      <c r="ZR106" s="420">
        <v>1.7329146926150688E-2</v>
      </c>
      <c r="ZS106" s="420">
        <v>2.8061114138128923E-2</v>
      </c>
      <c r="ZT106" s="420">
        <v>4.4726816212760617E-2</v>
      </c>
      <c r="ZU106" s="420">
        <v>7.0713347102717219E-2</v>
      </c>
      <c r="ZV106" s="420">
        <v>0.11137729999432089</v>
      </c>
      <c r="ZW106" s="420">
        <v>0.17454090000022929</v>
      </c>
      <c r="ZX106" s="420">
        <v>0.2736734808547519</v>
      </c>
      <c r="ZY106" s="420">
        <v>0.43029771368559644</v>
      </c>
      <c r="ZZ106" s="420">
        <v>0.60285651784312977</v>
      </c>
      <c r="AAA106" s="420">
        <v>0.59942444801633343</v>
      </c>
      <c r="AAB106" s="420">
        <v>0.59465515372922495</v>
      </c>
      <c r="AAC106" s="420">
        <v>0.58800556410567606</v>
      </c>
      <c r="AAD106" s="420">
        <v>0.5787066561127796</v>
      </c>
      <c r="AAE106" s="420">
        <v>0.56566804726700493</v>
      </c>
      <c r="AAF106" s="420">
        <v>0.5473419304900915</v>
      </c>
      <c r="AAG106" s="420">
        <v>0.52152892400623452</v>
      </c>
      <c r="AAH106" s="420">
        <v>0.48510091203825123</v>
      </c>
      <c r="AAI106" s="420">
        <v>0.43360522221499326</v>
      </c>
      <c r="AAJ106" s="420"/>
      <c r="AAK106" s="420">
        <v>0</v>
      </c>
      <c r="AAL106" s="420">
        <v>0</v>
      </c>
      <c r="AAM106" s="420">
        <v>0</v>
      </c>
      <c r="AAN106" s="420">
        <v>0</v>
      </c>
      <c r="AAO106" s="420">
        <v>0</v>
      </c>
      <c r="AAP106" s="420">
        <v>0</v>
      </c>
      <c r="AAQ106" s="420">
        <v>0</v>
      </c>
      <c r="AAR106" s="420">
        <v>0</v>
      </c>
      <c r="AAS106" s="420">
        <v>12.553822844099486</v>
      </c>
      <c r="AAT106" s="420">
        <v>38.01308914378636</v>
      </c>
      <c r="AAU106" s="420">
        <v>76.627909305827373</v>
      </c>
      <c r="AAV106" s="420">
        <v>135.61505306770403</v>
      </c>
      <c r="AAW106" s="420">
        <v>226.28760395336678</v>
      </c>
      <c r="AAX106" s="420">
        <v>366.42786339336772</v>
      </c>
      <c r="AAY106" s="420">
        <v>584.05206652006859</v>
      </c>
      <c r="AAZ106" s="420">
        <v>923.38959047368724</v>
      </c>
      <c r="ABA106" s="420">
        <v>1454.3879429215854</v>
      </c>
      <c r="ABB106" s="420">
        <v>2279.19136592429</v>
      </c>
      <c r="ABC106" s="420">
        <v>3573.685220173481</v>
      </c>
      <c r="ABD106" s="420">
        <v>5618.9170206403505</v>
      </c>
      <c r="ABE106" s="420">
        <v>7872.2257668972661</v>
      </c>
      <c r="ABF106" s="420">
        <v>7827.4090854405222</v>
      </c>
      <c r="ABG106" s="420">
        <v>7765.130648920971</v>
      </c>
      <c r="ABH106" s="420">
        <v>7678.298924912945</v>
      </c>
      <c r="ABI106" s="420">
        <v>7556.8718507434751</v>
      </c>
      <c r="ABJ106" s="420">
        <v>7386.6109852104419</v>
      </c>
      <c r="ABK106" s="420">
        <v>7147.304741637693</v>
      </c>
      <c r="ABL106" s="420">
        <v>6810.233135461277</v>
      </c>
      <c r="ABM106" s="420">
        <v>6334.5485804079635</v>
      </c>
      <c r="ABN106" s="420">
        <v>5662.1071547745969</v>
      </c>
      <c r="ABQ106" s="344"/>
      <c r="ABR106" s="344"/>
      <c r="ABS106" s="344"/>
      <c r="ABT106" s="344"/>
      <c r="ABU106" s="344"/>
      <c r="ABV106" s="344"/>
      <c r="ABW106" s="344"/>
      <c r="ABX106" s="344"/>
      <c r="ABY106" s="344"/>
      <c r="ABZ106" s="344"/>
      <c r="ACA106" s="344"/>
    </row>
    <row r="107" spans="4:755" hidden="1" outlineLevel="1" x14ac:dyDescent="0.25">
      <c r="D107" s="431" t="b">
        <v>0</v>
      </c>
      <c r="E107" s="416"/>
      <c r="F107" s="417">
        <v>537</v>
      </c>
      <c r="G107" s="417">
        <v>22013337</v>
      </c>
      <c r="H107" s="417" t="s">
        <v>1756</v>
      </c>
      <c r="I107" s="417" t="s">
        <v>1816</v>
      </c>
      <c r="J107" s="417">
        <v>66</v>
      </c>
      <c r="K107" s="417" t="s">
        <v>1817</v>
      </c>
      <c r="L107" s="417" t="s">
        <v>343</v>
      </c>
      <c r="M107" s="417" t="s">
        <v>339</v>
      </c>
      <c r="N107" s="417" t="s">
        <v>344</v>
      </c>
      <c r="O107" s="417" t="s">
        <v>345</v>
      </c>
      <c r="P107" s="417" t="s">
        <v>346</v>
      </c>
      <c r="Q107" s="417" t="s">
        <v>347</v>
      </c>
      <c r="R107" s="417" t="s">
        <v>296</v>
      </c>
      <c r="S107" s="418"/>
      <c r="T107" s="417">
        <v>1.6937062110259138E-2</v>
      </c>
      <c r="U107" s="417">
        <v>1</v>
      </c>
      <c r="V107" s="418"/>
      <c r="W107" s="419">
        <v>1.7651351311158072</v>
      </c>
      <c r="X107" s="417">
        <v>5.1679359468684138E-3</v>
      </c>
      <c r="Y107" s="417">
        <v>1.1990363303280985E-7</v>
      </c>
      <c r="Z107" s="417">
        <v>5.167816043235381E-3</v>
      </c>
      <c r="AA107" s="420">
        <v>27.131726670466517</v>
      </c>
      <c r="AB107" s="420">
        <v>1.4388435963937182E-2</v>
      </c>
      <c r="AC107" s="420">
        <v>27.146115106430454</v>
      </c>
      <c r="AD107" s="420">
        <v>14.67046649935592</v>
      </c>
      <c r="AE107" s="420">
        <v>2.0676923713783828</v>
      </c>
      <c r="AF107" s="420">
        <v>3.3609232681945391E-3</v>
      </c>
      <c r="AG107" s="418"/>
      <c r="AH107" s="419">
        <v>7.1689155358454535</v>
      </c>
      <c r="AI107" s="417">
        <v>2.1400800748787984E-2</v>
      </c>
      <c r="AJ107" s="417">
        <v>4.9652971437192098E-7</v>
      </c>
      <c r="AK107" s="417">
        <v>2.1400304219073612E-2</v>
      </c>
      <c r="AL107" s="420">
        <v>112.35446460923696</v>
      </c>
      <c r="AM107" s="420">
        <v>5.958356572463052E-2</v>
      </c>
      <c r="AN107" s="420">
        <v>112.41404817496159</v>
      </c>
      <c r="AO107" s="420">
        <v>60.751474800057004</v>
      </c>
      <c r="AP107" s="420">
        <v>8.562465344887217</v>
      </c>
      <c r="AQ107" s="420">
        <v>1.3917829078005799E-2</v>
      </c>
      <c r="AR107" s="418"/>
      <c r="AS107" s="417">
        <v>5.1679359468684138E-3</v>
      </c>
      <c r="AT107" s="421">
        <v>1.1990363303280985E-7</v>
      </c>
      <c r="AU107" s="417">
        <v>5.167816043235381E-3</v>
      </c>
      <c r="AV107" s="420">
        <v>27.131726670466517</v>
      </c>
      <c r="AW107" s="420">
        <v>1.4388435963937182E-2</v>
      </c>
      <c r="AX107" s="420">
        <v>27.146115106430454</v>
      </c>
      <c r="AY107" s="420">
        <v>14.67046649935592</v>
      </c>
      <c r="AZ107" s="420">
        <v>2.0676923713783828</v>
      </c>
      <c r="BA107" s="420">
        <v>3.3609232681945391E-3</v>
      </c>
      <c r="BB107" s="418"/>
      <c r="BC107" s="420">
        <v>43.887634900432957</v>
      </c>
      <c r="BD107" s="420">
        <v>181.74190614898382</v>
      </c>
      <c r="BE107" s="420">
        <v>43.887634900432957</v>
      </c>
      <c r="BF107" s="420">
        <v>137.85427124855084</v>
      </c>
      <c r="BG107" s="420"/>
      <c r="BH107" s="422">
        <v>0.14015271439480237</v>
      </c>
      <c r="BI107" s="420"/>
      <c r="BJ107" s="423">
        <v>2.0306987860226084</v>
      </c>
      <c r="BK107" s="423">
        <v>2.3362163535586804</v>
      </c>
      <c r="BL107" s="423">
        <v>2.6876988789287894</v>
      </c>
      <c r="BM107" s="423">
        <v>3.0920617659367942</v>
      </c>
      <c r="BN107" s="423">
        <v>3.5572608372626702</v>
      </c>
      <c r="BO107" s="423">
        <v>4.0924488649368653</v>
      </c>
      <c r="BP107" s="423">
        <v>4.7081556507424445</v>
      </c>
      <c r="BQ107" s="423">
        <v>5.4164951996193063</v>
      </c>
      <c r="BR107" s="423">
        <v>6.231404062198437</v>
      </c>
      <c r="BS107" s="423">
        <v>7.1689155358454535</v>
      </c>
      <c r="BT107" s="423">
        <v>8.2474751191073867</v>
      </c>
      <c r="BU107" s="423">
        <v>9.4883034261155519</v>
      </c>
      <c r="BV107" s="423">
        <v>10.915813701270036</v>
      </c>
      <c r="BW107" s="423">
        <v>12.558092148789537</v>
      </c>
      <c r="BX107" s="423">
        <v>14.44745052759014</v>
      </c>
      <c r="BY107" s="423">
        <v>16.621061883773788</v>
      </c>
      <c r="BZ107" s="423">
        <v>19.121691928736329</v>
      </c>
      <c r="CA107" s="423">
        <v>21.998540452728424</v>
      </c>
      <c r="CB107" s="423">
        <v>25.308209328645422</v>
      </c>
      <c r="CC107" s="423">
        <v>28</v>
      </c>
      <c r="CD107" s="423">
        <v>28</v>
      </c>
      <c r="CE107" s="423">
        <v>28</v>
      </c>
      <c r="CF107" s="423">
        <v>28</v>
      </c>
      <c r="CG107" s="423">
        <v>28</v>
      </c>
      <c r="CH107" s="423">
        <v>28</v>
      </c>
      <c r="CI107" s="423">
        <v>28</v>
      </c>
      <c r="CJ107" s="423">
        <v>28</v>
      </c>
      <c r="CK107" s="423">
        <v>28</v>
      </c>
      <c r="CL107" s="423">
        <v>28</v>
      </c>
      <c r="CM107" s="423">
        <v>28</v>
      </c>
      <c r="CN107" s="420"/>
      <c r="CO107" s="417">
        <v>5.1679359468684138E-3</v>
      </c>
      <c r="CP107" s="417">
        <v>5.1679359468684138E-3</v>
      </c>
      <c r="CQ107" s="417">
        <v>5.1679359468684138E-3</v>
      </c>
      <c r="CR107" s="417">
        <v>5.1679359468684138E-3</v>
      </c>
      <c r="CS107" s="417">
        <v>5.1679359468684138E-3</v>
      </c>
      <c r="CT107" s="417">
        <v>5.4425591098734771E-3</v>
      </c>
      <c r="CU107" s="417">
        <v>7.5348887623651545E-3</v>
      </c>
      <c r="CV107" s="417">
        <v>1.0560036277192318E-2</v>
      </c>
      <c r="CW107" s="417">
        <v>1.4961355269325681E-2</v>
      </c>
      <c r="CX107" s="417">
        <v>2.1400800748787984E-2</v>
      </c>
      <c r="CY107" s="417">
        <v>3.0869114868372762E-2</v>
      </c>
      <c r="CZ107" s="417">
        <v>4.4852312655006367E-2</v>
      </c>
      <c r="DA107" s="417">
        <v>6.558348019751592E-2</v>
      </c>
      <c r="DB107" s="417">
        <v>9.6423928305288342E-2</v>
      </c>
      <c r="DC107" s="417">
        <v>0.14244058807397325</v>
      </c>
      <c r="DD107" s="417">
        <v>0.21128126068003403</v>
      </c>
      <c r="DE107" s="417">
        <v>0.31450213417316053</v>
      </c>
      <c r="DF107" s="417">
        <v>0.46958227755346987</v>
      </c>
      <c r="DG107" s="417">
        <v>0.70298195641071926</v>
      </c>
      <c r="DH107" s="417">
        <v>0.94176007037367371</v>
      </c>
      <c r="DI107" s="417">
        <v>0.94176007037367371</v>
      </c>
      <c r="DJ107" s="417">
        <v>0.94176007037367371</v>
      </c>
      <c r="DK107" s="417">
        <v>0.94176007037367371</v>
      </c>
      <c r="DL107" s="417">
        <v>0.94176007037367371</v>
      </c>
      <c r="DM107" s="417">
        <v>0.94176007037367371</v>
      </c>
      <c r="DN107" s="417">
        <v>0.94176007037367371</v>
      </c>
      <c r="DO107" s="417">
        <v>0.94176007037367371</v>
      </c>
      <c r="DP107" s="417">
        <v>0.94176007037367371</v>
      </c>
      <c r="DQ107" s="417">
        <v>0.94176007037367371</v>
      </c>
      <c r="DR107" s="417">
        <v>0.94176007037367371</v>
      </c>
      <c r="DS107" s="424"/>
      <c r="DT107" s="425">
        <v>1.1990363303280985E-7</v>
      </c>
      <c r="DU107" s="425">
        <v>1.1990363303280985E-7</v>
      </c>
      <c r="DV107" s="425">
        <v>1.1990363303280985E-7</v>
      </c>
      <c r="DW107" s="425">
        <v>1.1990363303280985E-7</v>
      </c>
      <c r="DX107" s="425">
        <v>1.1990363303280985E-7</v>
      </c>
      <c r="DY107" s="425">
        <v>1.2627528997627914E-7</v>
      </c>
      <c r="DZ107" s="425">
        <v>1.7482038213982495E-7</v>
      </c>
      <c r="EA107" s="425">
        <v>2.4500820590876163E-7</v>
      </c>
      <c r="EB107" s="425">
        <v>3.4712521020578343E-7</v>
      </c>
      <c r="EC107" s="425">
        <v>4.9652971437192098E-7</v>
      </c>
      <c r="ED107" s="425">
        <v>7.1620837782788124E-7</v>
      </c>
      <c r="EE107" s="425">
        <v>1.0406389112693216E-6</v>
      </c>
      <c r="EF107" s="425">
        <v>1.5216321609757224E-6</v>
      </c>
      <c r="EG107" s="425">
        <v>2.2371754282490994E-6</v>
      </c>
      <c r="EH107" s="425">
        <v>3.3048288866174274E-6</v>
      </c>
      <c r="EI107" s="425">
        <v>4.9020326505090239E-6</v>
      </c>
      <c r="EJ107" s="425">
        <v>7.2969070963011955E-6</v>
      </c>
      <c r="EK107" s="425">
        <v>1.0894992055890498E-5</v>
      </c>
      <c r="EL107" s="425">
        <v>1.6310204189205252E-5</v>
      </c>
      <c r="EM107" s="425">
        <v>2.1850203842302642E-5</v>
      </c>
      <c r="EN107" s="425">
        <v>2.1850203842302642E-5</v>
      </c>
      <c r="EO107" s="425">
        <v>2.1850203842302642E-5</v>
      </c>
      <c r="EP107" s="425">
        <v>2.1850203842302642E-5</v>
      </c>
      <c r="EQ107" s="425">
        <v>2.1850203842302642E-5</v>
      </c>
      <c r="ER107" s="425">
        <v>2.1850203842302642E-5</v>
      </c>
      <c r="ES107" s="425">
        <v>2.1850203842302642E-5</v>
      </c>
      <c r="ET107" s="425">
        <v>2.1850203842302642E-5</v>
      </c>
      <c r="EU107" s="425">
        <v>2.1850203842302642E-5</v>
      </c>
      <c r="EV107" s="425">
        <v>2.1850203842302642E-5</v>
      </c>
      <c r="EW107" s="425">
        <v>2.1850203842302642E-5</v>
      </c>
      <c r="EX107" s="420"/>
      <c r="EY107" s="420">
        <v>43.88763490043295</v>
      </c>
      <c r="EZ107" s="420">
        <v>43.88763490043295</v>
      </c>
      <c r="FA107" s="420">
        <v>43.88763490043295</v>
      </c>
      <c r="FB107" s="420">
        <v>43.88763490043295</v>
      </c>
      <c r="FC107" s="420">
        <v>43.88763490043295</v>
      </c>
      <c r="FD107" s="420">
        <v>46.219815724088811</v>
      </c>
      <c r="FE107" s="420">
        <v>63.988495681422378</v>
      </c>
      <c r="FF107" s="420">
        <v>89.678939799859734</v>
      </c>
      <c r="FG107" s="420">
        <v>127.05623762107997</v>
      </c>
      <c r="FH107" s="420">
        <v>181.74190614898384</v>
      </c>
      <c r="FI107" s="420">
        <v>262.14961968783962</v>
      </c>
      <c r="FJ107" s="420">
        <v>380.89905573148718</v>
      </c>
      <c r="FK107" s="420">
        <v>556.95423937142698</v>
      </c>
      <c r="FL107" s="420">
        <v>818.86041248099241</v>
      </c>
      <c r="FM107" s="420">
        <v>1209.6474470008895</v>
      </c>
      <c r="FN107" s="420">
        <v>1794.2627241050504</v>
      </c>
      <c r="FO107" s="420">
        <v>2670.8447979821867</v>
      </c>
      <c r="FP107" s="420">
        <v>3987.8310731518827</v>
      </c>
      <c r="FQ107" s="420">
        <v>5969.9299220689963</v>
      </c>
      <c r="FR107" s="420">
        <v>7997.7040267713337</v>
      </c>
      <c r="FS107" s="420">
        <v>7997.7040267713337</v>
      </c>
      <c r="FT107" s="420">
        <v>7997.7040267713337</v>
      </c>
      <c r="FU107" s="420">
        <v>7997.7040267713337</v>
      </c>
      <c r="FV107" s="420">
        <v>7997.7040267713337</v>
      </c>
      <c r="FW107" s="420">
        <v>7997.7040267713337</v>
      </c>
      <c r="FX107" s="420">
        <v>7997.7040267713337</v>
      </c>
      <c r="FY107" s="420">
        <v>7997.7040267713337</v>
      </c>
      <c r="FZ107" s="420">
        <v>7997.7040267713337</v>
      </c>
      <c r="GA107" s="420">
        <v>7997.7040267713337</v>
      </c>
      <c r="GB107" s="420">
        <v>7997.7040267713337</v>
      </c>
      <c r="GC107" s="420"/>
      <c r="GD107" s="420">
        <v>43.88763490043295</v>
      </c>
      <c r="GE107" s="420">
        <v>43.88763490043295</v>
      </c>
      <c r="GF107" s="420">
        <v>43.88763490043295</v>
      </c>
      <c r="GG107" s="420">
        <v>43.88763490043295</v>
      </c>
      <c r="GH107" s="420">
        <v>43.88763490043295</v>
      </c>
      <c r="GI107" s="420">
        <v>43.88763490043295</v>
      </c>
      <c r="GJ107" s="420">
        <v>43.88763490043295</v>
      </c>
      <c r="GK107" s="420">
        <v>43.88763490043295</v>
      </c>
      <c r="GL107" s="420">
        <v>43.88763490043295</v>
      </c>
      <c r="GM107" s="420">
        <v>43.88763490043295</v>
      </c>
      <c r="GN107" s="420">
        <v>43.88763490043295</v>
      </c>
      <c r="GO107" s="420">
        <v>43.88763490043295</v>
      </c>
      <c r="GP107" s="420">
        <v>43.88763490043295</v>
      </c>
      <c r="GQ107" s="420">
        <v>43.88763490043295</v>
      </c>
      <c r="GR107" s="420">
        <v>43.88763490043295</v>
      </c>
      <c r="GS107" s="420">
        <v>43.88763490043295</v>
      </c>
      <c r="GT107" s="420">
        <v>43.88763490043295</v>
      </c>
      <c r="GU107" s="420">
        <v>52.530748283282179</v>
      </c>
      <c r="GV107" s="420">
        <v>69.632619463628188</v>
      </c>
      <c r="GW107" s="420">
        <v>93.108248891783006</v>
      </c>
      <c r="GX107" s="420">
        <v>125.47825987406654</v>
      </c>
      <c r="GY107" s="420">
        <v>170.29494133080996</v>
      </c>
      <c r="GZ107" s="420">
        <v>232.57337785036194</v>
      </c>
      <c r="HA107" s="420">
        <v>319.40510185838849</v>
      </c>
      <c r="HB107" s="420">
        <v>440.83217602785777</v>
      </c>
      <c r="HC107" s="420">
        <v>611.09304156089138</v>
      </c>
      <c r="HD107" s="420">
        <v>850.39928513363941</v>
      </c>
      <c r="HE107" s="420">
        <v>1187.4708913100555</v>
      </c>
      <c r="HF107" s="420">
        <v>1663.1554463633697</v>
      </c>
      <c r="HG107" s="420">
        <v>2335.5968719967359</v>
      </c>
      <c r="HH107" s="420"/>
      <c r="HI107" s="420">
        <v>27.131726670466517</v>
      </c>
      <c r="HJ107" s="420">
        <v>27.131726670466517</v>
      </c>
      <c r="HK107" s="420">
        <v>27.131726670466517</v>
      </c>
      <c r="HL107" s="420">
        <v>27.131726670466517</v>
      </c>
      <c r="HM107" s="420">
        <v>27.131726670466517</v>
      </c>
      <c r="HN107" s="420">
        <v>28.573501621362993</v>
      </c>
      <c r="HO107" s="420">
        <v>39.558257783117689</v>
      </c>
      <c r="HP107" s="420">
        <v>55.440319084567768</v>
      </c>
      <c r="HQ107" s="420">
        <v>78.547297404695186</v>
      </c>
      <c r="HR107" s="420">
        <v>112.35446460923696</v>
      </c>
      <c r="HS107" s="420">
        <v>162.06322906835538</v>
      </c>
      <c r="HT107" s="420">
        <v>235.47518777421183</v>
      </c>
      <c r="HU107" s="420">
        <v>344.31406989384305</v>
      </c>
      <c r="HV107" s="420">
        <v>506.22679811986364</v>
      </c>
      <c r="HW107" s="420">
        <v>747.81482242352502</v>
      </c>
      <c r="HX107" s="420">
        <v>1109.2291921373201</v>
      </c>
      <c r="HY107" s="420">
        <v>1651.1400352853184</v>
      </c>
      <c r="HZ107" s="420">
        <v>2465.3126770265462</v>
      </c>
      <c r="IA107" s="420">
        <v>3690.663834013475</v>
      </c>
      <c r="IB107" s="420">
        <v>4944.2518408188043</v>
      </c>
      <c r="IC107" s="420">
        <v>4944.2518408188043</v>
      </c>
      <c r="ID107" s="420">
        <v>4944.2518408188043</v>
      </c>
      <c r="IE107" s="420">
        <v>4944.2518408188043</v>
      </c>
      <c r="IF107" s="420">
        <v>4944.2518408188043</v>
      </c>
      <c r="IG107" s="420">
        <v>4944.2518408188043</v>
      </c>
      <c r="IH107" s="420">
        <v>4944.2518408188043</v>
      </c>
      <c r="II107" s="420">
        <v>4944.2518408188043</v>
      </c>
      <c r="IJ107" s="420">
        <v>4944.2518408188043</v>
      </c>
      <c r="IK107" s="420">
        <v>4944.2518408188043</v>
      </c>
      <c r="IL107" s="420">
        <v>4944.2518408188043</v>
      </c>
      <c r="IM107" s="420"/>
      <c r="IN107" s="420">
        <v>27.131726670466517</v>
      </c>
      <c r="IO107" s="420">
        <v>27.131726670466517</v>
      </c>
      <c r="IP107" s="420">
        <v>27.131726670466517</v>
      </c>
      <c r="IQ107" s="420">
        <v>27.131726670466517</v>
      </c>
      <c r="IR107" s="420">
        <v>27.131726670466517</v>
      </c>
      <c r="IS107" s="420">
        <v>27.131726670466517</v>
      </c>
      <c r="IT107" s="420">
        <v>27.131726670466517</v>
      </c>
      <c r="IU107" s="420">
        <v>27.131726670466517</v>
      </c>
      <c r="IV107" s="420">
        <v>27.131726670466517</v>
      </c>
      <c r="IW107" s="420">
        <v>27.131726670466517</v>
      </c>
      <c r="IX107" s="420">
        <v>27.131726670466517</v>
      </c>
      <c r="IY107" s="420">
        <v>27.131726670466517</v>
      </c>
      <c r="IZ107" s="420">
        <v>27.131726670466517</v>
      </c>
      <c r="JA107" s="420">
        <v>27.131726670466517</v>
      </c>
      <c r="JB107" s="420">
        <v>27.131726670466517</v>
      </c>
      <c r="JC107" s="420">
        <v>27.131726670466517</v>
      </c>
      <c r="JD107" s="420">
        <v>27.131726670466517</v>
      </c>
      <c r="JE107" s="420">
        <v>32.474976321930491</v>
      </c>
      <c r="JF107" s="420">
        <v>43.047505360493446</v>
      </c>
      <c r="JG107" s="420">
        <v>57.560348499725201</v>
      </c>
      <c r="JH107" s="420">
        <v>77.571777511194952</v>
      </c>
      <c r="JI107" s="420">
        <v>105.27784903499293</v>
      </c>
      <c r="JJ107" s="420">
        <v>143.77893301789436</v>
      </c>
      <c r="JK107" s="420">
        <v>197.45907794837268</v>
      </c>
      <c r="JL107" s="420">
        <v>272.52637638527267</v>
      </c>
      <c r="JM107" s="420">
        <v>377.78315945866973</v>
      </c>
      <c r="JN107" s="420">
        <v>525.72441001550555</v>
      </c>
      <c r="JO107" s="420">
        <v>734.1050782356433</v>
      </c>
      <c r="JP107" s="420">
        <v>1028.177505659653</v>
      </c>
      <c r="JQ107" s="420">
        <v>1443.8867823972641</v>
      </c>
      <c r="JR107" s="420"/>
      <c r="JS107" s="420">
        <v>0</v>
      </c>
      <c r="JT107" s="420">
        <v>0</v>
      </c>
      <c r="JU107" s="420">
        <v>0</v>
      </c>
      <c r="JV107" s="420">
        <v>0</v>
      </c>
      <c r="JW107" s="420">
        <v>0</v>
      </c>
      <c r="JX107" s="420">
        <v>1.4417749508964768</v>
      </c>
      <c r="JY107" s="420">
        <v>12.426531112651173</v>
      </c>
      <c r="JZ107" s="420">
        <v>28.308592414101252</v>
      </c>
      <c r="KA107" s="420">
        <v>51.415570734228666</v>
      </c>
      <c r="KB107" s="420">
        <v>85.222737938770436</v>
      </c>
      <c r="KC107" s="420">
        <v>134.93150239788886</v>
      </c>
      <c r="KD107" s="420">
        <v>208.34346110374531</v>
      </c>
      <c r="KE107" s="420">
        <v>317.18234322337656</v>
      </c>
      <c r="KF107" s="420">
        <v>479.09507144939715</v>
      </c>
      <c r="KG107" s="420">
        <v>720.68309575305852</v>
      </c>
      <c r="KH107" s="420">
        <v>1082.0974654668535</v>
      </c>
      <c r="KI107" s="420">
        <v>1624.0083086148518</v>
      </c>
      <c r="KJ107" s="420">
        <v>2432.8377007046156</v>
      </c>
      <c r="KK107" s="420">
        <v>3647.6163286529818</v>
      </c>
      <c r="KL107" s="420">
        <v>4886.6914923190789</v>
      </c>
      <c r="KM107" s="420">
        <v>4866.6800633076091</v>
      </c>
      <c r="KN107" s="420">
        <v>4838.9739917838115</v>
      </c>
      <c r="KO107" s="420">
        <v>4800.4729078009095</v>
      </c>
      <c r="KP107" s="420">
        <v>4746.7927628704319</v>
      </c>
      <c r="KQ107" s="420">
        <v>4671.7254644335317</v>
      </c>
      <c r="KR107" s="420">
        <v>4566.4686813601347</v>
      </c>
      <c r="KS107" s="420">
        <v>4418.5274308032986</v>
      </c>
      <c r="KT107" s="420">
        <v>4210.146762583161</v>
      </c>
      <c r="KU107" s="420">
        <v>3916.0743351591514</v>
      </c>
      <c r="KV107" s="420">
        <v>3500.3650584215402</v>
      </c>
      <c r="KW107" s="420"/>
      <c r="KX107" s="420">
        <v>1.4388435963937182E-2</v>
      </c>
      <c r="KY107" s="420">
        <v>1.4388435963937182E-2</v>
      </c>
      <c r="KZ107" s="420">
        <v>1.4388435963937182E-2</v>
      </c>
      <c r="LA107" s="420">
        <v>1.4388435963937182E-2</v>
      </c>
      <c r="LB107" s="420">
        <v>1.4388435963937182E-2</v>
      </c>
      <c r="LC107" s="420">
        <v>1.5153034797153497E-2</v>
      </c>
      <c r="LD107" s="420">
        <v>2.0978445856778993E-2</v>
      </c>
      <c r="LE107" s="420">
        <v>2.9400984709051396E-2</v>
      </c>
      <c r="LF107" s="420">
        <v>4.1655025224694012E-2</v>
      </c>
      <c r="LG107" s="420">
        <v>5.958356572463052E-2</v>
      </c>
      <c r="LH107" s="420">
        <v>8.5945005339345751E-2</v>
      </c>
      <c r="LI107" s="420">
        <v>0.12487666935231859</v>
      </c>
      <c r="LJ107" s="420">
        <v>0.18259585931708669</v>
      </c>
      <c r="LK107" s="420">
        <v>0.26846105138989196</v>
      </c>
      <c r="LL107" s="420">
        <v>0.39657946639409131</v>
      </c>
      <c r="LM107" s="420">
        <v>0.58824391806108289</v>
      </c>
      <c r="LN107" s="420">
        <v>0.87562885155614345</v>
      </c>
      <c r="LO107" s="420">
        <v>1.3073990467068597</v>
      </c>
      <c r="LP107" s="420">
        <v>1.9572245027046302</v>
      </c>
      <c r="LQ107" s="420">
        <v>2.6220244610763173</v>
      </c>
      <c r="LR107" s="420">
        <v>2.6220244610763173</v>
      </c>
      <c r="LS107" s="420">
        <v>2.6220244610763173</v>
      </c>
      <c r="LT107" s="420">
        <v>2.6220244610763173</v>
      </c>
      <c r="LU107" s="420">
        <v>2.6220244610763173</v>
      </c>
      <c r="LV107" s="420">
        <v>2.6220244610763173</v>
      </c>
      <c r="LW107" s="420">
        <v>2.6220244610763173</v>
      </c>
      <c r="LX107" s="420">
        <v>2.6220244610763173</v>
      </c>
      <c r="LY107" s="420">
        <v>2.6220244610763173</v>
      </c>
      <c r="LZ107" s="420">
        <v>2.6220244610763173</v>
      </c>
      <c r="MA107" s="420">
        <v>2.6220244610763173</v>
      </c>
      <c r="MB107" s="420"/>
      <c r="MC107" s="426">
        <v>1.4388435963937182E-2</v>
      </c>
      <c r="MD107" s="426">
        <v>1.4388435963937182E-2</v>
      </c>
      <c r="ME107" s="426">
        <v>1.4388435963937182E-2</v>
      </c>
      <c r="MF107" s="426">
        <v>1.4388435963937182E-2</v>
      </c>
      <c r="MG107" s="426">
        <v>1.4388435963937182E-2</v>
      </c>
      <c r="MH107" s="426">
        <v>1.4388435963937182E-2</v>
      </c>
      <c r="MI107" s="426">
        <v>1.4388435963937182E-2</v>
      </c>
      <c r="MJ107" s="426">
        <v>1.4388435963937182E-2</v>
      </c>
      <c r="MK107" s="426">
        <v>1.4388435963937182E-2</v>
      </c>
      <c r="ML107" s="426">
        <v>1.4388435963937182E-2</v>
      </c>
      <c r="MM107" s="426">
        <v>1.4388435963937182E-2</v>
      </c>
      <c r="MN107" s="426">
        <v>1.4388435963937182E-2</v>
      </c>
      <c r="MO107" s="426">
        <v>1.4388435963937182E-2</v>
      </c>
      <c r="MP107" s="426">
        <v>1.4388435963937182E-2</v>
      </c>
      <c r="MQ107" s="426">
        <v>1.4388435963937182E-2</v>
      </c>
      <c r="MR107" s="426">
        <v>1.4388435963937182E-2</v>
      </c>
      <c r="MS107" s="426">
        <v>1.4388435963937182E-2</v>
      </c>
      <c r="MT107" s="426">
        <v>1.7222056042127992E-2</v>
      </c>
      <c r="MU107" s="426">
        <v>2.2828855745510596E-2</v>
      </c>
      <c r="MV107" s="426">
        <v>3.0525273916743437E-2</v>
      </c>
      <c r="MW107" s="426">
        <v>4.1137689719672368E-2</v>
      </c>
      <c r="MX107" s="426">
        <v>5.5830710948076775E-2</v>
      </c>
      <c r="MY107" s="426">
        <v>7.624851878458111E-2</v>
      </c>
      <c r="MZ107" s="426">
        <v>0.10471605191463434</v>
      </c>
      <c r="NA107" s="426">
        <v>0.14452557195232554</v>
      </c>
      <c r="NB107" s="426">
        <v>0.20034511124726273</v>
      </c>
      <c r="NC107" s="426">
        <v>0.27880098086129995</v>
      </c>
      <c r="ND107" s="426">
        <v>0.38930894584354997</v>
      </c>
      <c r="NE107" s="426">
        <v>0.54526077088370606</v>
      </c>
      <c r="NF107" s="426">
        <v>0.76571877492458607</v>
      </c>
      <c r="NG107" s="420"/>
      <c r="NH107" s="420">
        <v>0</v>
      </c>
      <c r="NI107" s="420">
        <v>0</v>
      </c>
      <c r="NJ107" s="420">
        <v>0</v>
      </c>
      <c r="NK107" s="420">
        <v>0</v>
      </c>
      <c r="NL107" s="420">
        <v>0</v>
      </c>
      <c r="NM107" s="420">
        <v>7.645988332163154E-4</v>
      </c>
      <c r="NN107" s="420">
        <v>6.5900098928418117E-3</v>
      </c>
      <c r="NO107" s="420">
        <v>1.5012548745114214E-2</v>
      </c>
      <c r="NP107" s="420">
        <v>2.726658926075683E-2</v>
      </c>
      <c r="NQ107" s="420">
        <v>4.5195129760693342E-2</v>
      </c>
      <c r="NR107" s="420">
        <v>7.1556569375408566E-2</v>
      </c>
      <c r="NS107" s="420">
        <v>0.1104882333883814</v>
      </c>
      <c r="NT107" s="420">
        <v>0.1682074233531495</v>
      </c>
      <c r="NU107" s="420">
        <v>0.25407261542595477</v>
      </c>
      <c r="NV107" s="420">
        <v>0.38219103043015412</v>
      </c>
      <c r="NW107" s="420">
        <v>0.57385548209714576</v>
      </c>
      <c r="NX107" s="420">
        <v>0.86124041559220632</v>
      </c>
      <c r="NY107" s="420">
        <v>1.2901769906647318</v>
      </c>
      <c r="NZ107" s="420">
        <v>1.9343956469591197</v>
      </c>
      <c r="OA107" s="420">
        <v>2.5914991871595738</v>
      </c>
      <c r="OB107" s="420">
        <v>2.5808867713566448</v>
      </c>
      <c r="OC107" s="420">
        <v>2.5661937501282406</v>
      </c>
      <c r="OD107" s="420">
        <v>2.5457759422917361</v>
      </c>
      <c r="OE107" s="420">
        <v>2.5173084091616831</v>
      </c>
      <c r="OF107" s="420">
        <v>2.4774988891239915</v>
      </c>
      <c r="OG107" s="420">
        <v>2.4216793498290548</v>
      </c>
      <c r="OH107" s="420">
        <v>2.3432234802150171</v>
      </c>
      <c r="OI107" s="420">
        <v>2.2327155152327673</v>
      </c>
      <c r="OJ107" s="420">
        <v>2.0767636901926112</v>
      </c>
      <c r="OK107" s="420">
        <v>1.8563056861517313</v>
      </c>
      <c r="OL107" s="420"/>
      <c r="OM107" s="420">
        <v>0</v>
      </c>
      <c r="ON107" s="420">
        <v>0</v>
      </c>
      <c r="OO107" s="420">
        <v>0</v>
      </c>
      <c r="OP107" s="420">
        <v>0</v>
      </c>
      <c r="OQ107" s="420">
        <v>0</v>
      </c>
      <c r="OR107" s="420">
        <v>1.4425395497296931</v>
      </c>
      <c r="OS107" s="420">
        <v>12.433121122544014</v>
      </c>
      <c r="OT107" s="420">
        <v>28.323604962846368</v>
      </c>
      <c r="OU107" s="420">
        <v>51.442837323489421</v>
      </c>
      <c r="OV107" s="420">
        <v>85.267933068531136</v>
      </c>
      <c r="OW107" s="420">
        <v>135.00305896726428</v>
      </c>
      <c r="OX107" s="420">
        <v>208.45394933713371</v>
      </c>
      <c r="OY107" s="420">
        <v>317.35055064672969</v>
      </c>
      <c r="OZ107" s="420">
        <v>479.34914406482312</v>
      </c>
      <c r="PA107" s="420">
        <v>721.06528678348866</v>
      </c>
      <c r="PB107" s="420">
        <v>1082.6713209489506</v>
      </c>
      <c r="PC107" s="420">
        <v>1624.869549030444</v>
      </c>
      <c r="PD107" s="420">
        <v>2434.1278776952804</v>
      </c>
      <c r="PE107" s="420">
        <v>3649.5507242999411</v>
      </c>
      <c r="PF107" s="420">
        <v>4889.2829915062384</v>
      </c>
      <c r="PG107" s="420">
        <v>4869.2609500789658</v>
      </c>
      <c r="PH107" s="420">
        <v>4841.5401855339396</v>
      </c>
      <c r="PI107" s="420">
        <v>4803.0186837432011</v>
      </c>
      <c r="PJ107" s="420">
        <v>4749.310071279594</v>
      </c>
      <c r="PK107" s="420">
        <v>4674.2029633226557</v>
      </c>
      <c r="PL107" s="420">
        <v>4568.8903607099637</v>
      </c>
      <c r="PM107" s="420">
        <v>4420.8706542835134</v>
      </c>
      <c r="PN107" s="420">
        <v>4212.3794780983935</v>
      </c>
      <c r="PO107" s="420">
        <v>3918.1510988493442</v>
      </c>
      <c r="PP107" s="420">
        <v>3502.2213641076919</v>
      </c>
      <c r="PQ107" s="420"/>
      <c r="PR107" s="420">
        <v>14.67046649935592</v>
      </c>
      <c r="PS107" s="420">
        <v>14.67046649935592</v>
      </c>
      <c r="PT107" s="420">
        <v>14.67046649935592</v>
      </c>
      <c r="PU107" s="420">
        <v>14.67046649935592</v>
      </c>
      <c r="PV107" s="420">
        <v>14.67046649935592</v>
      </c>
      <c r="PW107" s="420">
        <v>15.450052383204632</v>
      </c>
      <c r="PX107" s="420">
        <v>21.389648459485048</v>
      </c>
      <c r="PY107" s="420">
        <v>29.977279136056151</v>
      </c>
      <c r="PZ107" s="420">
        <v>42.471513486270624</v>
      </c>
      <c r="QA107" s="420">
        <v>60.751474800057004</v>
      </c>
      <c r="QB107" s="420">
        <v>87.629630126443814</v>
      </c>
      <c r="QC107" s="420">
        <v>127.32440126751875</v>
      </c>
      <c r="QD107" s="420">
        <v>186.17495631536462</v>
      </c>
      <c r="QE107" s="420">
        <v>273.72320873988724</v>
      </c>
      <c r="QF107" s="420">
        <v>404.35289774712606</v>
      </c>
      <c r="QG107" s="420">
        <v>599.77420165711783</v>
      </c>
      <c r="QH107" s="420">
        <v>892.7922232006664</v>
      </c>
      <c r="QI107" s="420">
        <v>1333.0256300320282</v>
      </c>
      <c r="QJ107" s="420">
        <v>1995.5884413436852</v>
      </c>
      <c r="QK107" s="420">
        <v>2673.4192731665139</v>
      </c>
      <c r="QL107" s="420">
        <v>2673.4192731665139</v>
      </c>
      <c r="QM107" s="420">
        <v>2673.4192731665139</v>
      </c>
      <c r="QN107" s="420">
        <v>2673.4192731665139</v>
      </c>
      <c r="QO107" s="420">
        <v>2673.4192731665139</v>
      </c>
      <c r="QP107" s="420">
        <v>2673.4192731665139</v>
      </c>
      <c r="QQ107" s="420">
        <v>2673.4192731665139</v>
      </c>
      <c r="QR107" s="420">
        <v>2673.4192731665139</v>
      </c>
      <c r="QS107" s="420">
        <v>2673.4192731665139</v>
      </c>
      <c r="QT107" s="420">
        <v>2673.4192731665139</v>
      </c>
      <c r="QU107" s="420">
        <v>2673.4192731665139</v>
      </c>
      <c r="QV107" s="424"/>
      <c r="QW107" s="420">
        <v>14.67046649935592</v>
      </c>
      <c r="QX107" s="420">
        <v>14.67046649935592</v>
      </c>
      <c r="QY107" s="420">
        <v>14.67046649935592</v>
      </c>
      <c r="QZ107" s="420">
        <v>14.67046649935592</v>
      </c>
      <c r="RA107" s="420">
        <v>14.67046649935592</v>
      </c>
      <c r="RB107" s="420">
        <v>14.67046649935592</v>
      </c>
      <c r="RC107" s="420">
        <v>14.67046649935592</v>
      </c>
      <c r="RD107" s="420">
        <v>14.67046649935592</v>
      </c>
      <c r="RE107" s="420">
        <v>14.67046649935592</v>
      </c>
      <c r="RF107" s="420">
        <v>14.67046649935592</v>
      </c>
      <c r="RG107" s="420">
        <v>14.67046649935592</v>
      </c>
      <c r="RH107" s="420">
        <v>14.67046649935592</v>
      </c>
      <c r="RI107" s="420">
        <v>14.67046649935592</v>
      </c>
      <c r="RJ107" s="420">
        <v>14.67046649935592</v>
      </c>
      <c r="RK107" s="420">
        <v>14.67046649935592</v>
      </c>
      <c r="RL107" s="420">
        <v>14.67046649935592</v>
      </c>
      <c r="RM107" s="420">
        <v>14.67046649935592</v>
      </c>
      <c r="RN107" s="420">
        <v>17.559628916535377</v>
      </c>
      <c r="RO107" s="420">
        <v>23.276328592805502</v>
      </c>
      <c r="RP107" s="420">
        <v>31.123605755458936</v>
      </c>
      <c r="RQ107" s="420">
        <v>41.94403758726606</v>
      </c>
      <c r="RR107" s="420">
        <v>56.925059586174775</v>
      </c>
      <c r="RS107" s="420">
        <v>77.743080850367775</v>
      </c>
      <c r="RT107" s="420">
        <v>106.76861164123991</v>
      </c>
      <c r="RU107" s="420">
        <v>147.35844583393262</v>
      </c>
      <c r="RV107" s="420">
        <v>204.27211478921899</v>
      </c>
      <c r="RW107" s="420">
        <v>284.26581318252369</v>
      </c>
      <c r="RX107" s="420">
        <v>396.93986630736913</v>
      </c>
      <c r="RY107" s="420">
        <v>555.94853344112323</v>
      </c>
      <c r="RZ107" s="420">
        <v>780.72777775251166</v>
      </c>
      <c r="SA107" s="420"/>
      <c r="SB107" s="420">
        <v>0</v>
      </c>
      <c r="SC107" s="420">
        <v>0</v>
      </c>
      <c r="SD107" s="420">
        <v>0</v>
      </c>
      <c r="SE107" s="420">
        <v>0</v>
      </c>
      <c r="SF107" s="420">
        <v>0</v>
      </c>
      <c r="SG107" s="420">
        <v>0.77958588384871241</v>
      </c>
      <c r="SH107" s="420">
        <v>6.7191819601291289</v>
      </c>
      <c r="SI107" s="420">
        <v>15.306812636700231</v>
      </c>
      <c r="SJ107" s="420">
        <v>27.801046986914706</v>
      </c>
      <c r="SK107" s="420">
        <v>46.081008300701086</v>
      </c>
      <c r="SL107" s="420">
        <v>72.959163627087889</v>
      </c>
      <c r="SM107" s="420">
        <v>112.65393476816283</v>
      </c>
      <c r="SN107" s="420">
        <v>171.50448981600871</v>
      </c>
      <c r="SO107" s="420">
        <v>259.0527422405313</v>
      </c>
      <c r="SP107" s="420">
        <v>389.68243124777013</v>
      </c>
      <c r="SQ107" s="420">
        <v>585.10373515776189</v>
      </c>
      <c r="SR107" s="420">
        <v>878.12175670131046</v>
      </c>
      <c r="SS107" s="420">
        <v>1315.4660011154929</v>
      </c>
      <c r="ST107" s="420">
        <v>1972.3121127508796</v>
      </c>
      <c r="SU107" s="420">
        <v>2642.2956674110551</v>
      </c>
      <c r="SV107" s="420">
        <v>2631.475235579248</v>
      </c>
      <c r="SW107" s="420">
        <v>2616.494213580339</v>
      </c>
      <c r="SX107" s="420">
        <v>2595.6761923161462</v>
      </c>
      <c r="SY107" s="420">
        <v>2566.6506615252738</v>
      </c>
      <c r="SZ107" s="420">
        <v>2526.0608273325811</v>
      </c>
      <c r="TA107" s="420">
        <v>2469.147158377295</v>
      </c>
      <c r="TB107" s="420">
        <v>2389.1534599839902</v>
      </c>
      <c r="TC107" s="420">
        <v>2276.4794068591445</v>
      </c>
      <c r="TD107" s="420">
        <v>2117.4707397253906</v>
      </c>
      <c r="TE107" s="420">
        <v>1892.6914954140022</v>
      </c>
      <c r="TF107" s="420"/>
      <c r="TG107" s="420">
        <v>2.0676923713783828</v>
      </c>
      <c r="TH107" s="420">
        <v>2.0676923713783828</v>
      </c>
      <c r="TI107" s="420">
        <v>2.0676923713783828</v>
      </c>
      <c r="TJ107" s="420">
        <v>2.0676923713783828</v>
      </c>
      <c r="TK107" s="420">
        <v>2.0676923713783828</v>
      </c>
      <c r="TL107" s="420">
        <v>2.1775691626132785</v>
      </c>
      <c r="TM107" s="420">
        <v>3.0147107420261197</v>
      </c>
      <c r="TN107" s="420">
        <v>4.2250729645867056</v>
      </c>
      <c r="TO107" s="420">
        <v>5.986041714509307</v>
      </c>
      <c r="TP107" s="420">
        <v>8.562465344887217</v>
      </c>
      <c r="TQ107" s="420">
        <v>12.350740020919721</v>
      </c>
      <c r="TR107" s="420">
        <v>17.945420699657159</v>
      </c>
      <c r="TS107" s="420">
        <v>26.23996564334773</v>
      </c>
      <c r="TT107" s="420">
        <v>38.579236086700156</v>
      </c>
      <c r="TU107" s="420">
        <v>56.990512336685569</v>
      </c>
      <c r="TV107" s="420">
        <v>84.533681418408122</v>
      </c>
      <c r="TW107" s="420">
        <v>125.8323768517525</v>
      </c>
      <c r="TX107" s="420">
        <v>187.87997819906388</v>
      </c>
      <c r="TY107" s="420">
        <v>281.26324386197064</v>
      </c>
      <c r="TZ107" s="420">
        <v>376.79842265854529</v>
      </c>
      <c r="UA107" s="420">
        <v>376.79842265854529</v>
      </c>
      <c r="UB107" s="420">
        <v>376.79842265854529</v>
      </c>
      <c r="UC107" s="420">
        <v>376.79842265854529</v>
      </c>
      <c r="UD107" s="420">
        <v>376.79842265854529</v>
      </c>
      <c r="UE107" s="420">
        <v>376.79842265854529</v>
      </c>
      <c r="UF107" s="420">
        <v>376.79842265854529</v>
      </c>
      <c r="UG107" s="420">
        <v>376.79842265854529</v>
      </c>
      <c r="UH107" s="420">
        <v>376.79842265854529</v>
      </c>
      <c r="UI107" s="420">
        <v>376.79842265854529</v>
      </c>
      <c r="UJ107" s="420">
        <v>376.79842265854529</v>
      </c>
      <c r="UK107" s="420"/>
      <c r="UL107" s="420">
        <v>2.0676923713783828</v>
      </c>
      <c r="UM107" s="420">
        <v>2.0676923713783828</v>
      </c>
      <c r="UN107" s="420">
        <v>2.0676923713783828</v>
      </c>
      <c r="UO107" s="420">
        <v>2.0676923713783828</v>
      </c>
      <c r="UP107" s="420">
        <v>2.0676923713783828</v>
      </c>
      <c r="UQ107" s="420">
        <v>2.0676923713783828</v>
      </c>
      <c r="UR107" s="420">
        <v>2.0676923713783828</v>
      </c>
      <c r="US107" s="420">
        <v>2.0676923713783828</v>
      </c>
      <c r="UT107" s="420">
        <v>2.0676923713783828</v>
      </c>
      <c r="UU107" s="420">
        <v>2.0676923713783828</v>
      </c>
      <c r="UV107" s="420">
        <v>2.0676923713783828</v>
      </c>
      <c r="UW107" s="420">
        <v>2.0676923713783828</v>
      </c>
      <c r="UX107" s="420">
        <v>2.0676923713783828</v>
      </c>
      <c r="UY107" s="420">
        <v>2.0676923713783828</v>
      </c>
      <c r="UZ107" s="420">
        <v>2.0676923713783828</v>
      </c>
      <c r="VA107" s="420">
        <v>2.0676923713783828</v>
      </c>
      <c r="VB107" s="420">
        <v>2.0676923713783828</v>
      </c>
      <c r="VC107" s="420">
        <v>2.4748981742707015</v>
      </c>
      <c r="VD107" s="420">
        <v>3.280624175594788</v>
      </c>
      <c r="VE107" s="420">
        <v>4.3866391156120441</v>
      </c>
      <c r="VF107" s="420">
        <v>5.9116979373359246</v>
      </c>
      <c r="VG107" s="420">
        <v>8.0231607803174505</v>
      </c>
      <c r="VH107" s="420">
        <v>10.957304950651411</v>
      </c>
      <c r="VI107" s="420">
        <v>15.048236114573811</v>
      </c>
      <c r="VJ107" s="420">
        <v>20.769069226419898</v>
      </c>
      <c r="VK107" s="420">
        <v>28.790624582629388</v>
      </c>
      <c r="VL107" s="420">
        <v>40.065137218845898</v>
      </c>
      <c r="VM107" s="420">
        <v>55.945701078812718</v>
      </c>
      <c r="VN107" s="420">
        <v>78.356781737355007</v>
      </c>
      <c r="VO107" s="420">
        <v>110.03773262785741</v>
      </c>
      <c r="VP107" s="420"/>
      <c r="VQ107" s="420">
        <v>0</v>
      </c>
      <c r="VR107" s="420">
        <v>0</v>
      </c>
      <c r="VS107" s="420">
        <v>0</v>
      </c>
      <c r="VT107" s="420">
        <v>0</v>
      </c>
      <c r="VU107" s="420">
        <v>0</v>
      </c>
      <c r="VV107" s="420">
        <v>0.10987679123489569</v>
      </c>
      <c r="VW107" s="420">
        <v>0.94701837064773686</v>
      </c>
      <c r="VX107" s="420">
        <v>2.1573805932083228</v>
      </c>
      <c r="VY107" s="420">
        <v>3.9183493431309242</v>
      </c>
      <c r="VZ107" s="420">
        <v>6.4947729735088338</v>
      </c>
      <c r="WA107" s="420">
        <v>10.283047649541338</v>
      </c>
      <c r="WB107" s="420">
        <v>15.877728328278776</v>
      </c>
      <c r="WC107" s="420">
        <v>24.172273271969349</v>
      </c>
      <c r="WD107" s="420">
        <v>36.511543715321771</v>
      </c>
      <c r="WE107" s="420">
        <v>54.922819965307184</v>
      </c>
      <c r="WF107" s="420">
        <v>82.465989047029737</v>
      </c>
      <c r="WG107" s="420">
        <v>123.76468448037411</v>
      </c>
      <c r="WH107" s="420">
        <v>185.40508002479319</v>
      </c>
      <c r="WI107" s="420">
        <v>277.98261968637587</v>
      </c>
      <c r="WJ107" s="420">
        <v>372.41178354293322</v>
      </c>
      <c r="WK107" s="420">
        <v>370.88672472120936</v>
      </c>
      <c r="WL107" s="420">
        <v>368.77526187822787</v>
      </c>
      <c r="WM107" s="420">
        <v>365.84111770789389</v>
      </c>
      <c r="WN107" s="420">
        <v>361.75018654397149</v>
      </c>
      <c r="WO107" s="420">
        <v>356.02935343212539</v>
      </c>
      <c r="WP107" s="420">
        <v>348.0077980759159</v>
      </c>
      <c r="WQ107" s="420">
        <v>336.73328543969939</v>
      </c>
      <c r="WR107" s="420">
        <v>320.85272157973259</v>
      </c>
      <c r="WS107" s="420">
        <v>298.4416409211903</v>
      </c>
      <c r="WT107" s="420">
        <v>266.7606900306879</v>
      </c>
      <c r="WU107" s="420"/>
      <c r="WV107" s="420">
        <v>3.3609232681945391E-3</v>
      </c>
      <c r="WW107" s="420">
        <v>3.3609232681945391E-3</v>
      </c>
      <c r="WX107" s="420">
        <v>3.3609232681945391E-3</v>
      </c>
      <c r="WY107" s="420">
        <v>3.3609232681945391E-3</v>
      </c>
      <c r="WZ107" s="420">
        <v>3.3609232681945391E-3</v>
      </c>
      <c r="XA107" s="420">
        <v>3.539522110753375E-3</v>
      </c>
      <c r="XB107" s="420">
        <v>4.9002509367470307E-3</v>
      </c>
      <c r="XC107" s="420">
        <v>6.8676299400538586E-3</v>
      </c>
      <c r="XD107" s="420">
        <v>9.7299903801772083E-3</v>
      </c>
      <c r="XE107" s="420">
        <v>1.3917829078005799E-2</v>
      </c>
      <c r="XF107" s="420">
        <v>2.0075466781385339E-2</v>
      </c>
      <c r="XG107" s="420">
        <v>2.916932074707573E-2</v>
      </c>
      <c r="XH107" s="420">
        <v>4.2651659554444436E-2</v>
      </c>
      <c r="XI107" s="420">
        <v>6.2708483151449002E-2</v>
      </c>
      <c r="XJ107" s="420">
        <v>9.2635027158806962E-2</v>
      </c>
      <c r="XK107" s="420">
        <v>0.13740497414316788</v>
      </c>
      <c r="XL107" s="420">
        <v>0.2045337928926792</v>
      </c>
      <c r="XM107" s="420">
        <v>0.30538884753739926</v>
      </c>
      <c r="XN107" s="420">
        <v>0.45717834716070721</v>
      </c>
      <c r="XO107" s="420">
        <v>0.61246566639305888</v>
      </c>
      <c r="XP107" s="420">
        <v>0.61246566639305888</v>
      </c>
      <c r="XQ107" s="420">
        <v>0.61246566639305888</v>
      </c>
      <c r="XR107" s="420">
        <v>0.61246566639305888</v>
      </c>
      <c r="XS107" s="420">
        <v>0.61246566639305888</v>
      </c>
      <c r="XT107" s="420">
        <v>0.61246566639305888</v>
      </c>
      <c r="XU107" s="420">
        <v>0.61246566639305888</v>
      </c>
      <c r="XV107" s="420">
        <v>0.61246566639305888</v>
      </c>
      <c r="XW107" s="420">
        <v>0.61246566639305888</v>
      </c>
      <c r="XX107" s="420">
        <v>0.61246566639305888</v>
      </c>
      <c r="XY107" s="420">
        <v>0.61246566639305888</v>
      </c>
      <c r="XZ107" s="420"/>
      <c r="YA107" s="420">
        <v>3.3609232681945391E-3</v>
      </c>
      <c r="YB107" s="420">
        <v>3.3609232681945391E-3</v>
      </c>
      <c r="YC107" s="420">
        <v>3.3609232681945391E-3</v>
      </c>
      <c r="YD107" s="420">
        <v>3.3609232681945391E-3</v>
      </c>
      <c r="YE107" s="420">
        <v>3.3609232681945391E-3</v>
      </c>
      <c r="YF107" s="420">
        <v>3.3609232681945391E-3</v>
      </c>
      <c r="YG107" s="420">
        <v>3.3609232681945391E-3</v>
      </c>
      <c r="YH107" s="420">
        <v>3.3609232681945391E-3</v>
      </c>
      <c r="YI107" s="420">
        <v>3.3609232681945391E-3</v>
      </c>
      <c r="YJ107" s="420">
        <v>3.3609232681945391E-3</v>
      </c>
      <c r="YK107" s="420">
        <v>3.3609232681945391E-3</v>
      </c>
      <c r="YL107" s="420">
        <v>3.3609232681945391E-3</v>
      </c>
      <c r="YM107" s="420">
        <v>3.3609232681945391E-3</v>
      </c>
      <c r="YN107" s="420">
        <v>3.3609232681945391E-3</v>
      </c>
      <c r="YO107" s="420">
        <v>3.3609232681945391E-3</v>
      </c>
      <c r="YP107" s="420">
        <v>3.3609232681945391E-3</v>
      </c>
      <c r="YQ107" s="420">
        <v>3.3609232681945391E-3</v>
      </c>
      <c r="YR107" s="420">
        <v>4.0228145034812918E-3</v>
      </c>
      <c r="YS107" s="420">
        <v>5.3324789889357934E-3</v>
      </c>
      <c r="YT107" s="420">
        <v>7.1302470700729164E-3</v>
      </c>
      <c r="YU107" s="420">
        <v>9.609148549929062E-3</v>
      </c>
      <c r="YV107" s="420">
        <v>1.3041218376725443E-2</v>
      </c>
      <c r="YW107" s="420">
        <v>1.781051266383395E-2</v>
      </c>
      <c r="YX107" s="420">
        <v>2.4460102287382875E-2</v>
      </c>
      <c r="YY107" s="420">
        <v>3.375901028027925E-2</v>
      </c>
      <c r="YZ107" s="420">
        <v>4.6797619126053923E-2</v>
      </c>
      <c r="ZA107" s="420">
        <v>6.5123735902967411E-2</v>
      </c>
      <c r="ZB107" s="420">
        <v>9.0936742386824393E-2</v>
      </c>
      <c r="ZC107" s="420">
        <v>0.12736475435480765</v>
      </c>
      <c r="ZD107" s="420">
        <v>0.17886044417806563</v>
      </c>
      <c r="ZE107" s="420"/>
      <c r="ZF107" s="420">
        <v>0</v>
      </c>
      <c r="ZG107" s="420">
        <v>0</v>
      </c>
      <c r="ZH107" s="420">
        <v>0</v>
      </c>
      <c r="ZI107" s="420">
        <v>0</v>
      </c>
      <c r="ZJ107" s="420">
        <v>0</v>
      </c>
      <c r="ZK107" s="420">
        <v>1.7859884255883593E-4</v>
      </c>
      <c r="ZL107" s="420">
        <v>1.5393276685524916E-3</v>
      </c>
      <c r="ZM107" s="420">
        <v>3.5067066718593195E-3</v>
      </c>
      <c r="ZN107" s="420">
        <v>6.3690671119826688E-3</v>
      </c>
      <c r="ZO107" s="420">
        <v>1.055690580981126E-2</v>
      </c>
      <c r="ZP107" s="420">
        <v>1.6714543513190801E-2</v>
      </c>
      <c r="ZQ107" s="420">
        <v>2.5808397478881192E-2</v>
      </c>
      <c r="ZR107" s="420">
        <v>3.9290736286249899E-2</v>
      </c>
      <c r="ZS107" s="420">
        <v>5.9347559883254464E-2</v>
      </c>
      <c r="ZT107" s="420">
        <v>8.9274103890612425E-2</v>
      </c>
      <c r="ZU107" s="420">
        <v>0.13404405087497334</v>
      </c>
      <c r="ZV107" s="420">
        <v>0.20117286962448466</v>
      </c>
      <c r="ZW107" s="420">
        <v>0.30136603303391796</v>
      </c>
      <c r="ZX107" s="420">
        <v>0.45184586817177141</v>
      </c>
      <c r="ZY107" s="420">
        <v>0.60533541932298596</v>
      </c>
      <c r="ZZ107" s="420">
        <v>0.60285651784312977</v>
      </c>
      <c r="AAA107" s="420">
        <v>0.59942444801633343</v>
      </c>
      <c r="AAB107" s="420">
        <v>0.59465515372922495</v>
      </c>
      <c r="AAC107" s="420">
        <v>0.58800556410567606</v>
      </c>
      <c r="AAD107" s="420">
        <v>0.5787066561127796</v>
      </c>
      <c r="AAE107" s="420">
        <v>0.56566804726700493</v>
      </c>
      <c r="AAF107" s="420">
        <v>0.5473419304900915</v>
      </c>
      <c r="AAG107" s="420">
        <v>0.52152892400623452</v>
      </c>
      <c r="AAH107" s="420">
        <v>0.48510091203825123</v>
      </c>
      <c r="AAI107" s="420">
        <v>0.43360522221499326</v>
      </c>
      <c r="AAJ107" s="420"/>
      <c r="AAK107" s="420">
        <v>0</v>
      </c>
      <c r="AAL107" s="420">
        <v>0</v>
      </c>
      <c r="AAM107" s="420">
        <v>0</v>
      </c>
      <c r="AAN107" s="420">
        <v>0</v>
      </c>
      <c r="AAO107" s="420">
        <v>0</v>
      </c>
      <c r="AAP107" s="420">
        <v>2.3321808236558601</v>
      </c>
      <c r="AAQ107" s="420">
        <v>20.100860780989432</v>
      </c>
      <c r="AAR107" s="420">
        <v>45.791304899426777</v>
      </c>
      <c r="AAS107" s="420">
        <v>83.16860272064703</v>
      </c>
      <c r="AAT107" s="420">
        <v>137.85427124855087</v>
      </c>
      <c r="AAU107" s="420">
        <v>218.2619847874067</v>
      </c>
      <c r="AAV107" s="420">
        <v>337.01142083105418</v>
      </c>
      <c r="AAW107" s="420">
        <v>513.06660447099398</v>
      </c>
      <c r="AAX107" s="420">
        <v>774.97277758055952</v>
      </c>
      <c r="AAY107" s="420">
        <v>1165.7598121004567</v>
      </c>
      <c r="AAZ107" s="420">
        <v>1750.3750892046171</v>
      </c>
      <c r="ABA107" s="420">
        <v>2626.9571630817532</v>
      </c>
      <c r="ABB107" s="420">
        <v>3935.3003248686005</v>
      </c>
      <c r="ABC107" s="420">
        <v>5900.2973026053678</v>
      </c>
      <c r="ABD107" s="420">
        <v>7904.5957778795491</v>
      </c>
      <c r="ABE107" s="420">
        <v>7872.2257668972661</v>
      </c>
      <c r="ABF107" s="420">
        <v>7827.4090854405222</v>
      </c>
      <c r="ABG107" s="420">
        <v>7765.130648920971</v>
      </c>
      <c r="ABH107" s="420">
        <v>7678.298924912945</v>
      </c>
      <c r="ABI107" s="420">
        <v>7556.8718507434751</v>
      </c>
      <c r="ABJ107" s="420">
        <v>7386.6109852104419</v>
      </c>
      <c r="ABK107" s="420">
        <v>7147.304741637693</v>
      </c>
      <c r="ABL107" s="420">
        <v>6810.233135461277</v>
      </c>
      <c r="ABM107" s="420">
        <v>6334.5485804079635</v>
      </c>
      <c r="ABN107" s="420">
        <v>5662.1071547745969</v>
      </c>
      <c r="ABQ107" s="344"/>
      <c r="ABR107" s="344"/>
      <c r="ABS107" s="344"/>
      <c r="ABT107" s="344"/>
      <c r="ABU107" s="344"/>
      <c r="ABV107" s="344"/>
      <c r="ABW107" s="344"/>
      <c r="ABX107" s="344"/>
      <c r="ABY107" s="344"/>
      <c r="ABZ107" s="344"/>
      <c r="ACA107" s="344"/>
    </row>
    <row r="108" spans="4:755" hidden="1" outlineLevel="1" x14ac:dyDescent="0.25">
      <c r="D108" s="431" t="b">
        <v>0</v>
      </c>
      <c r="E108" s="416"/>
      <c r="F108" s="417">
        <v>538</v>
      </c>
      <c r="G108" s="417">
        <v>22013332</v>
      </c>
      <c r="H108" s="417" t="s">
        <v>1756</v>
      </c>
      <c r="I108" s="417" t="s">
        <v>1816</v>
      </c>
      <c r="J108" s="417">
        <v>66</v>
      </c>
      <c r="K108" s="417" t="s">
        <v>1817</v>
      </c>
      <c r="L108" s="417" t="s">
        <v>343</v>
      </c>
      <c r="M108" s="417" t="s">
        <v>318</v>
      </c>
      <c r="N108" s="417" t="s">
        <v>319</v>
      </c>
      <c r="O108" s="417" t="s">
        <v>348</v>
      </c>
      <c r="P108" s="417" t="s">
        <v>349</v>
      </c>
      <c r="Q108" s="417" t="s">
        <v>327</v>
      </c>
      <c r="R108" s="417" t="s">
        <v>296</v>
      </c>
      <c r="S108" s="418"/>
      <c r="T108" s="417">
        <v>0.15702783918590957</v>
      </c>
      <c r="U108" s="417">
        <v>1</v>
      </c>
      <c r="V108" s="418"/>
      <c r="W108" s="419">
        <v>1.7651351311158072</v>
      </c>
      <c r="X108" s="417">
        <v>5.1679359468684138E-3</v>
      </c>
      <c r="Y108" s="417">
        <v>1.1116572805314172E-6</v>
      </c>
      <c r="Z108" s="417">
        <v>5.1668242895878827E-3</v>
      </c>
      <c r="AA108" s="420">
        <v>27.132247341131453</v>
      </c>
      <c r="AB108" s="420">
        <v>0.13339887366377007</v>
      </c>
      <c r="AC108" s="420">
        <v>27.265646214795222</v>
      </c>
      <c r="AD108" s="420">
        <v>14.67609691494293</v>
      </c>
      <c r="AE108" s="420">
        <v>2.067702288914858</v>
      </c>
      <c r="AF108" s="420">
        <v>3.1159980109806598E-2</v>
      </c>
      <c r="AG108" s="418"/>
      <c r="AH108" s="419">
        <v>7.1689155358454535</v>
      </c>
      <c r="AI108" s="417">
        <v>2.1400800748787984E-2</v>
      </c>
      <c r="AJ108" s="417">
        <v>4.6034541074388661E-6</v>
      </c>
      <c r="AK108" s="417">
        <v>2.1396197294680546E-2</v>
      </c>
      <c r="AL108" s="420">
        <v>112.35662074454332</v>
      </c>
      <c r="AM108" s="420">
        <v>0.55241449289266398</v>
      </c>
      <c r="AN108" s="420">
        <v>112.90903523743599</v>
      </c>
      <c r="AO108" s="420">
        <v>60.774790762822278</v>
      </c>
      <c r="AP108" s="420">
        <v>8.562506414131148</v>
      </c>
      <c r="AQ108" s="420">
        <v>0.12903575673577267</v>
      </c>
      <c r="AR108" s="418"/>
      <c r="AS108" s="417">
        <v>5.1679359468684138E-3</v>
      </c>
      <c r="AT108" s="421">
        <v>1.1116572805314172E-6</v>
      </c>
      <c r="AU108" s="417">
        <v>5.1668242895878827E-3</v>
      </c>
      <c r="AV108" s="420">
        <v>27.132247341131453</v>
      </c>
      <c r="AW108" s="420">
        <v>0.13339887366377007</v>
      </c>
      <c r="AX108" s="420">
        <v>27.265646214795222</v>
      </c>
      <c r="AY108" s="420">
        <v>14.67609691494293</v>
      </c>
      <c r="AZ108" s="420">
        <v>2.067702288914858</v>
      </c>
      <c r="BA108" s="420">
        <v>3.1159980109806598E-2</v>
      </c>
      <c r="BB108" s="418"/>
      <c r="BC108" s="420">
        <v>44.040605398762814</v>
      </c>
      <c r="BD108" s="420">
        <v>182.37536817112516</v>
      </c>
      <c r="BE108" s="420">
        <v>44.040605398762814</v>
      </c>
      <c r="BF108" s="420">
        <v>138.33476277236235</v>
      </c>
      <c r="BG108" s="420"/>
      <c r="BH108" s="422">
        <v>0.14015271439480237</v>
      </c>
      <c r="BI108" s="420"/>
      <c r="BJ108" s="423">
        <v>2.0306987860226084</v>
      </c>
      <c r="BK108" s="423">
        <v>2.3362163535586804</v>
      </c>
      <c r="BL108" s="423">
        <v>2.6876988789287894</v>
      </c>
      <c r="BM108" s="423">
        <v>3.0920617659367942</v>
      </c>
      <c r="BN108" s="423">
        <v>3.5572608372626702</v>
      </c>
      <c r="BO108" s="423">
        <v>4.0924488649368653</v>
      </c>
      <c r="BP108" s="423">
        <v>4.7081556507424445</v>
      </c>
      <c r="BQ108" s="423">
        <v>5.4164951996193063</v>
      </c>
      <c r="BR108" s="423">
        <v>6.231404062198437</v>
      </c>
      <c r="BS108" s="423">
        <v>7.1689155358454535</v>
      </c>
      <c r="BT108" s="423">
        <v>8.2474751191073867</v>
      </c>
      <c r="BU108" s="423">
        <v>9.4883034261155519</v>
      </c>
      <c r="BV108" s="423">
        <v>10.915813701270036</v>
      </c>
      <c r="BW108" s="423">
        <v>12.558092148789537</v>
      </c>
      <c r="BX108" s="423">
        <v>14.44745052759014</v>
      </c>
      <c r="BY108" s="423">
        <v>16.621061883773788</v>
      </c>
      <c r="BZ108" s="423">
        <v>19.121691928736329</v>
      </c>
      <c r="CA108" s="423">
        <v>21.998540452728424</v>
      </c>
      <c r="CB108" s="423">
        <v>25.308209328645422</v>
      </c>
      <c r="CC108" s="423">
        <v>28</v>
      </c>
      <c r="CD108" s="423">
        <v>28</v>
      </c>
      <c r="CE108" s="423">
        <v>28</v>
      </c>
      <c r="CF108" s="423">
        <v>28</v>
      </c>
      <c r="CG108" s="423">
        <v>28</v>
      </c>
      <c r="CH108" s="423">
        <v>28</v>
      </c>
      <c r="CI108" s="423">
        <v>28</v>
      </c>
      <c r="CJ108" s="423">
        <v>28</v>
      </c>
      <c r="CK108" s="423">
        <v>28</v>
      </c>
      <c r="CL108" s="423">
        <v>28</v>
      </c>
      <c r="CM108" s="423">
        <v>28</v>
      </c>
      <c r="CN108" s="420"/>
      <c r="CO108" s="417">
        <v>5.1679359468684138E-3</v>
      </c>
      <c r="CP108" s="417">
        <v>5.1679359468684138E-3</v>
      </c>
      <c r="CQ108" s="417">
        <v>5.1679359468684138E-3</v>
      </c>
      <c r="CR108" s="417">
        <v>5.1679359468684138E-3</v>
      </c>
      <c r="CS108" s="417">
        <v>5.1679359468684138E-3</v>
      </c>
      <c r="CT108" s="417">
        <v>5.4425591098734771E-3</v>
      </c>
      <c r="CU108" s="417">
        <v>7.5348887623651545E-3</v>
      </c>
      <c r="CV108" s="417">
        <v>1.0560036277192318E-2</v>
      </c>
      <c r="CW108" s="417">
        <v>1.4961355269325681E-2</v>
      </c>
      <c r="CX108" s="417">
        <v>2.1400800748787984E-2</v>
      </c>
      <c r="CY108" s="417">
        <v>3.0869114868372762E-2</v>
      </c>
      <c r="CZ108" s="417">
        <v>4.4852312655006367E-2</v>
      </c>
      <c r="DA108" s="417">
        <v>6.558348019751592E-2</v>
      </c>
      <c r="DB108" s="417">
        <v>9.6423928305288342E-2</v>
      </c>
      <c r="DC108" s="417">
        <v>0.14244058807397325</v>
      </c>
      <c r="DD108" s="417">
        <v>0.21128126068003403</v>
      </c>
      <c r="DE108" s="417">
        <v>0.31450213417316053</v>
      </c>
      <c r="DF108" s="417">
        <v>0.46958227755346987</v>
      </c>
      <c r="DG108" s="417">
        <v>0.70298195641071926</v>
      </c>
      <c r="DH108" s="417">
        <v>0.94176007037367371</v>
      </c>
      <c r="DI108" s="417">
        <v>0.94176007037367371</v>
      </c>
      <c r="DJ108" s="417">
        <v>0.94176007037367371</v>
      </c>
      <c r="DK108" s="417">
        <v>0.94176007037367371</v>
      </c>
      <c r="DL108" s="417">
        <v>0.94176007037367371</v>
      </c>
      <c r="DM108" s="417">
        <v>0.94176007037367371</v>
      </c>
      <c r="DN108" s="417">
        <v>0.94176007037367371</v>
      </c>
      <c r="DO108" s="417">
        <v>0.94176007037367371</v>
      </c>
      <c r="DP108" s="417">
        <v>0.94176007037367371</v>
      </c>
      <c r="DQ108" s="417">
        <v>0.94176007037367371</v>
      </c>
      <c r="DR108" s="417">
        <v>0.94176007037367371</v>
      </c>
      <c r="DS108" s="424"/>
      <c r="DT108" s="425">
        <v>1.1116572805314172E-6</v>
      </c>
      <c r="DU108" s="425">
        <v>1.1116572805314172E-6</v>
      </c>
      <c r="DV108" s="425">
        <v>1.1116572805314172E-6</v>
      </c>
      <c r="DW108" s="425">
        <v>1.1116572805314172E-6</v>
      </c>
      <c r="DX108" s="425">
        <v>1.1116572805314172E-6</v>
      </c>
      <c r="DY108" s="425">
        <v>1.1707305433767391E-6</v>
      </c>
      <c r="DZ108" s="425">
        <v>1.6208045217265652E-6</v>
      </c>
      <c r="EA108" s="425">
        <v>2.271533805934694E-6</v>
      </c>
      <c r="EB108" s="425">
        <v>3.218286697582101E-6</v>
      </c>
      <c r="EC108" s="425">
        <v>4.6034541074388661E-6</v>
      </c>
      <c r="ED108" s="425">
        <v>6.6401512402222035E-6</v>
      </c>
      <c r="EE108" s="425">
        <v>9.6480297790499668E-6</v>
      </c>
      <c r="EF108" s="425">
        <v>1.4107441344805226E-5</v>
      </c>
      <c r="EG108" s="425">
        <v>2.074142617478971E-5</v>
      </c>
      <c r="EH108" s="425">
        <v>3.0639914736474327E-5</v>
      </c>
      <c r="EI108" s="425">
        <v>4.5447999760357007E-5</v>
      </c>
      <c r="EJ108" s="425">
        <v>6.7651493902148502E-5</v>
      </c>
      <c r="EK108" s="425">
        <v>1.0101026077290331E-4</v>
      </c>
      <c r="EL108" s="425">
        <v>1.5121607890665548E-4</v>
      </c>
      <c r="EM108" s="425">
        <v>2.0257883408540838E-4</v>
      </c>
      <c r="EN108" s="425">
        <v>2.0257883408540838E-4</v>
      </c>
      <c r="EO108" s="425">
        <v>2.0257883408540838E-4</v>
      </c>
      <c r="EP108" s="425">
        <v>2.0257883408540838E-4</v>
      </c>
      <c r="EQ108" s="425">
        <v>2.0257883408540838E-4</v>
      </c>
      <c r="ER108" s="425">
        <v>2.0257883408540838E-4</v>
      </c>
      <c r="ES108" s="425">
        <v>2.0257883408540838E-4</v>
      </c>
      <c r="ET108" s="425">
        <v>2.0257883408540838E-4</v>
      </c>
      <c r="EU108" s="425">
        <v>2.0257883408540838E-4</v>
      </c>
      <c r="EV108" s="425">
        <v>2.0257883408540838E-4</v>
      </c>
      <c r="EW108" s="425">
        <v>2.0257883408540838E-4</v>
      </c>
      <c r="EX108" s="420"/>
      <c r="EY108" s="420">
        <v>44.040605398762821</v>
      </c>
      <c r="EZ108" s="420">
        <v>44.040605398762821</v>
      </c>
      <c r="FA108" s="420">
        <v>44.040605398762821</v>
      </c>
      <c r="FB108" s="420">
        <v>44.040605398762821</v>
      </c>
      <c r="FC108" s="420">
        <v>44.040605398762821</v>
      </c>
      <c r="FD108" s="420">
        <v>46.380915046484937</v>
      </c>
      <c r="FE108" s="420">
        <v>64.211527797278521</v>
      </c>
      <c r="FF108" s="420">
        <v>89.991516044672224</v>
      </c>
      <c r="FG108" s="420">
        <v>127.49909256254375</v>
      </c>
      <c r="FH108" s="420">
        <v>182.37536817112519</v>
      </c>
      <c r="FI108" s="420">
        <v>263.06334306463157</v>
      </c>
      <c r="FJ108" s="420">
        <v>382.22668066504326</v>
      </c>
      <c r="FK108" s="420">
        <v>558.89550523678668</v>
      </c>
      <c r="FL108" s="420">
        <v>821.71455318928065</v>
      </c>
      <c r="FM108" s="420">
        <v>1213.8636772258942</v>
      </c>
      <c r="FN108" s="420">
        <v>1800.516632835009</v>
      </c>
      <c r="FO108" s="420">
        <v>2680.1540364644138</v>
      </c>
      <c r="FP108" s="420">
        <v>4001.7306717039419</v>
      </c>
      <c r="FQ108" s="420">
        <v>5990.7381327927033</v>
      </c>
      <c r="FR108" s="420">
        <v>8025.5800509235924</v>
      </c>
      <c r="FS108" s="420">
        <v>8025.5800509235924</v>
      </c>
      <c r="FT108" s="420">
        <v>8025.5800509235924</v>
      </c>
      <c r="FU108" s="420">
        <v>8025.5800509235924</v>
      </c>
      <c r="FV108" s="420">
        <v>8025.5800509235924</v>
      </c>
      <c r="FW108" s="420">
        <v>8025.5800509235924</v>
      </c>
      <c r="FX108" s="420">
        <v>8025.5800509235924</v>
      </c>
      <c r="FY108" s="420">
        <v>8025.5800509235924</v>
      </c>
      <c r="FZ108" s="420">
        <v>8025.5800509235924</v>
      </c>
      <c r="GA108" s="420">
        <v>8025.5800509235924</v>
      </c>
      <c r="GB108" s="420">
        <v>8025.5800509235924</v>
      </c>
      <c r="GC108" s="420"/>
      <c r="GD108" s="420">
        <v>44.040605398762821</v>
      </c>
      <c r="GE108" s="420">
        <v>44.040605398762821</v>
      </c>
      <c r="GF108" s="420">
        <v>44.040605398762821</v>
      </c>
      <c r="GG108" s="420">
        <v>44.040605398762821</v>
      </c>
      <c r="GH108" s="420">
        <v>44.040605398762821</v>
      </c>
      <c r="GI108" s="420">
        <v>44.040605398762821</v>
      </c>
      <c r="GJ108" s="420">
        <v>44.040605398762821</v>
      </c>
      <c r="GK108" s="420">
        <v>44.040605398762821</v>
      </c>
      <c r="GL108" s="420">
        <v>44.040605398762821</v>
      </c>
      <c r="GM108" s="420">
        <v>44.040605398762821</v>
      </c>
      <c r="GN108" s="420">
        <v>44.040605398762821</v>
      </c>
      <c r="GO108" s="420">
        <v>44.040605398762821</v>
      </c>
      <c r="GP108" s="420">
        <v>44.040605398762821</v>
      </c>
      <c r="GQ108" s="420">
        <v>44.040605398762821</v>
      </c>
      <c r="GR108" s="420">
        <v>44.040605398762821</v>
      </c>
      <c r="GS108" s="420">
        <v>44.040605398762821</v>
      </c>
      <c r="GT108" s="420">
        <v>44.040605398762821</v>
      </c>
      <c r="GU108" s="420">
        <v>52.713844382234988</v>
      </c>
      <c r="GV108" s="420">
        <v>69.875324191817128</v>
      </c>
      <c r="GW108" s="420">
        <v>93.432778004912691</v>
      </c>
      <c r="GX108" s="420">
        <v>125.91561476881188</v>
      </c>
      <c r="GY108" s="420">
        <v>170.88850491876653</v>
      </c>
      <c r="GZ108" s="420">
        <v>233.3840131372427</v>
      </c>
      <c r="HA108" s="420">
        <v>320.51838940991007</v>
      </c>
      <c r="HB108" s="420">
        <v>442.36869805279275</v>
      </c>
      <c r="HC108" s="420">
        <v>613.2230084024759</v>
      </c>
      <c r="HD108" s="420">
        <v>853.36335468811376</v>
      </c>
      <c r="HE108" s="420">
        <v>1191.6098250759787</v>
      </c>
      <c r="HF108" s="420">
        <v>1668.9523802379661</v>
      </c>
      <c r="HG108" s="420">
        <v>2343.737602710924</v>
      </c>
      <c r="HH108" s="420"/>
      <c r="HI108" s="420">
        <v>27.132247341131453</v>
      </c>
      <c r="HJ108" s="420">
        <v>27.132247341131453</v>
      </c>
      <c r="HK108" s="420">
        <v>27.132247341131453</v>
      </c>
      <c r="HL108" s="420">
        <v>27.132247341131453</v>
      </c>
      <c r="HM108" s="420">
        <v>27.132247341131453</v>
      </c>
      <c r="HN108" s="420">
        <v>28.574049960371028</v>
      </c>
      <c r="HO108" s="420">
        <v>39.55901692479096</v>
      </c>
      <c r="HP108" s="420">
        <v>55.441383010507778</v>
      </c>
      <c r="HQ108" s="420">
        <v>78.54880476447606</v>
      </c>
      <c r="HR108" s="420">
        <v>112.35662074454332</v>
      </c>
      <c r="HS108" s="420">
        <v>162.0663391383581</v>
      </c>
      <c r="HT108" s="420">
        <v>235.47970665441744</v>
      </c>
      <c r="HU108" s="420">
        <v>344.32067744366464</v>
      </c>
      <c r="HV108" s="420">
        <v>506.23651285150555</v>
      </c>
      <c r="HW108" s="420">
        <v>747.82917334359615</v>
      </c>
      <c r="HX108" s="420">
        <v>1109.2504787700527</v>
      </c>
      <c r="HY108" s="420">
        <v>1651.1717214433913</v>
      </c>
      <c r="HZ108" s="420">
        <v>2465.3599875426225</v>
      </c>
      <c r="IA108" s="420">
        <v>3690.7346595977024</v>
      </c>
      <c r="IB108" s="420">
        <v>4944.3467233496822</v>
      </c>
      <c r="IC108" s="420">
        <v>4944.3467233496822</v>
      </c>
      <c r="ID108" s="420">
        <v>4944.3467233496822</v>
      </c>
      <c r="IE108" s="420">
        <v>4944.3467233496822</v>
      </c>
      <c r="IF108" s="420">
        <v>4944.3467233496822</v>
      </c>
      <c r="IG108" s="420">
        <v>4944.3467233496822</v>
      </c>
      <c r="IH108" s="420">
        <v>4944.3467233496822</v>
      </c>
      <c r="II108" s="420">
        <v>4944.3467233496822</v>
      </c>
      <c r="IJ108" s="420">
        <v>4944.3467233496822</v>
      </c>
      <c r="IK108" s="420">
        <v>4944.3467233496822</v>
      </c>
      <c r="IL108" s="420">
        <v>4944.3467233496822</v>
      </c>
      <c r="IM108" s="420"/>
      <c r="IN108" s="420">
        <v>27.132247341131453</v>
      </c>
      <c r="IO108" s="420">
        <v>27.132247341131453</v>
      </c>
      <c r="IP108" s="420">
        <v>27.132247341131453</v>
      </c>
      <c r="IQ108" s="420">
        <v>27.132247341131453</v>
      </c>
      <c r="IR108" s="420">
        <v>27.132247341131453</v>
      </c>
      <c r="IS108" s="420">
        <v>27.132247341131453</v>
      </c>
      <c r="IT108" s="420">
        <v>27.132247341131453</v>
      </c>
      <c r="IU108" s="420">
        <v>27.132247341131453</v>
      </c>
      <c r="IV108" s="420">
        <v>27.132247341131453</v>
      </c>
      <c r="IW108" s="420">
        <v>27.132247341131453</v>
      </c>
      <c r="IX108" s="420">
        <v>27.132247341131453</v>
      </c>
      <c r="IY108" s="420">
        <v>27.132247341131453</v>
      </c>
      <c r="IZ108" s="420">
        <v>27.132247341131453</v>
      </c>
      <c r="JA108" s="420">
        <v>27.132247341131453</v>
      </c>
      <c r="JB108" s="420">
        <v>27.132247341131453</v>
      </c>
      <c r="JC108" s="420">
        <v>27.132247341131453</v>
      </c>
      <c r="JD108" s="420">
        <v>27.132247341131453</v>
      </c>
      <c r="JE108" s="420">
        <v>32.475599532082967</v>
      </c>
      <c r="JF108" s="420">
        <v>43.048331462477741</v>
      </c>
      <c r="JG108" s="420">
        <v>57.561453110032218</v>
      </c>
      <c r="JH108" s="420">
        <v>77.573266150287765</v>
      </c>
      <c r="JI108" s="420">
        <v>105.27986936670001</v>
      </c>
      <c r="JJ108" s="420">
        <v>143.78169220360957</v>
      </c>
      <c r="JK108" s="420">
        <v>197.46286728145355</v>
      </c>
      <c r="JL108" s="420">
        <v>272.53160629530856</v>
      </c>
      <c r="JM108" s="420">
        <v>377.790409296147</v>
      </c>
      <c r="JN108" s="420">
        <v>525.73449891553992</v>
      </c>
      <c r="JO108" s="420">
        <v>734.11916605924034</v>
      </c>
      <c r="JP108" s="420">
        <v>1028.1972368721943</v>
      </c>
      <c r="JQ108" s="420">
        <v>1443.9144912674078</v>
      </c>
      <c r="JR108" s="420"/>
      <c r="JS108" s="420">
        <v>0</v>
      </c>
      <c r="JT108" s="420">
        <v>0</v>
      </c>
      <c r="JU108" s="420">
        <v>0</v>
      </c>
      <c r="JV108" s="420">
        <v>0</v>
      </c>
      <c r="JW108" s="420">
        <v>0</v>
      </c>
      <c r="JX108" s="420">
        <v>1.4418026192395743</v>
      </c>
      <c r="JY108" s="420">
        <v>12.426769583659507</v>
      </c>
      <c r="JZ108" s="420">
        <v>28.309135669376325</v>
      </c>
      <c r="KA108" s="420">
        <v>51.416557423344607</v>
      </c>
      <c r="KB108" s="420">
        <v>85.224373403411875</v>
      </c>
      <c r="KC108" s="420">
        <v>134.93409179722664</v>
      </c>
      <c r="KD108" s="420">
        <v>208.34745931328598</v>
      </c>
      <c r="KE108" s="420">
        <v>317.18843010253318</v>
      </c>
      <c r="KF108" s="420">
        <v>479.10426551037409</v>
      </c>
      <c r="KG108" s="420">
        <v>720.69692600246469</v>
      </c>
      <c r="KH108" s="420">
        <v>1082.1182314289213</v>
      </c>
      <c r="KI108" s="420">
        <v>1624.0394741022599</v>
      </c>
      <c r="KJ108" s="420">
        <v>2432.8843880105396</v>
      </c>
      <c r="KK108" s="420">
        <v>3647.6863281352248</v>
      </c>
      <c r="KL108" s="420">
        <v>4886.7852702396503</v>
      </c>
      <c r="KM108" s="420">
        <v>4866.7734571993942</v>
      </c>
      <c r="KN108" s="420">
        <v>4839.0668539829821</v>
      </c>
      <c r="KO108" s="420">
        <v>4800.5650311460722</v>
      </c>
      <c r="KP108" s="420">
        <v>4746.8838560682289</v>
      </c>
      <c r="KQ108" s="420">
        <v>4671.8151170543733</v>
      </c>
      <c r="KR108" s="420">
        <v>4566.5563140535351</v>
      </c>
      <c r="KS108" s="420">
        <v>4418.6122244341423</v>
      </c>
      <c r="KT108" s="420">
        <v>4210.2275572904418</v>
      </c>
      <c r="KU108" s="420">
        <v>3916.1494864774877</v>
      </c>
      <c r="KV108" s="420">
        <v>3500.4322320822744</v>
      </c>
      <c r="KW108" s="420"/>
      <c r="KX108" s="420">
        <v>0.13339887366377007</v>
      </c>
      <c r="KY108" s="420">
        <v>0.13339887366377007</v>
      </c>
      <c r="KZ108" s="420">
        <v>0.13339887366377007</v>
      </c>
      <c r="LA108" s="420">
        <v>0.13339887366377007</v>
      </c>
      <c r="LB108" s="420">
        <v>0.13339887366377007</v>
      </c>
      <c r="LC108" s="420">
        <v>0.14048766520520869</v>
      </c>
      <c r="LD108" s="420">
        <v>0.19449654260718782</v>
      </c>
      <c r="LE108" s="420">
        <v>0.27258405671216329</v>
      </c>
      <c r="LF108" s="420">
        <v>0.38619440370985214</v>
      </c>
      <c r="LG108" s="420">
        <v>0.55241449289266398</v>
      </c>
      <c r="LH108" s="420">
        <v>0.79681814882666446</v>
      </c>
      <c r="LI108" s="420">
        <v>1.1577635734859961</v>
      </c>
      <c r="LJ108" s="420">
        <v>1.692892961376627</v>
      </c>
      <c r="LK108" s="420">
        <v>2.488971140974765</v>
      </c>
      <c r="LL108" s="420">
        <v>3.6767897683769193</v>
      </c>
      <c r="LM108" s="420">
        <v>5.4537599712428406</v>
      </c>
      <c r="LN108" s="420">
        <v>8.1181792682578209</v>
      </c>
      <c r="LO108" s="420">
        <v>12.121231292748398</v>
      </c>
      <c r="LP108" s="420">
        <v>18.145929468798659</v>
      </c>
      <c r="LQ108" s="420">
        <v>24.309460090249004</v>
      </c>
      <c r="LR108" s="420">
        <v>24.309460090249004</v>
      </c>
      <c r="LS108" s="420">
        <v>24.309460090249004</v>
      </c>
      <c r="LT108" s="420">
        <v>24.309460090249004</v>
      </c>
      <c r="LU108" s="420">
        <v>24.309460090249004</v>
      </c>
      <c r="LV108" s="420">
        <v>24.309460090249004</v>
      </c>
      <c r="LW108" s="420">
        <v>24.309460090249004</v>
      </c>
      <c r="LX108" s="420">
        <v>24.309460090249004</v>
      </c>
      <c r="LY108" s="420">
        <v>24.309460090249004</v>
      </c>
      <c r="LZ108" s="420">
        <v>24.309460090249004</v>
      </c>
      <c r="MA108" s="420">
        <v>24.309460090249004</v>
      </c>
      <c r="MB108" s="420"/>
      <c r="MC108" s="426">
        <v>0.13339887366377007</v>
      </c>
      <c r="MD108" s="426">
        <v>0.13339887366377007</v>
      </c>
      <c r="ME108" s="426">
        <v>0.13339887366377007</v>
      </c>
      <c r="MF108" s="426">
        <v>0.13339887366377007</v>
      </c>
      <c r="MG108" s="426">
        <v>0.13339887366377007</v>
      </c>
      <c r="MH108" s="426">
        <v>0.13339887366377007</v>
      </c>
      <c r="MI108" s="426">
        <v>0.13339887366377007</v>
      </c>
      <c r="MJ108" s="426">
        <v>0.13339887366377007</v>
      </c>
      <c r="MK108" s="426">
        <v>0.13339887366377007</v>
      </c>
      <c r="ML108" s="426">
        <v>0.13339887366377007</v>
      </c>
      <c r="MM108" s="426">
        <v>0.13339887366377007</v>
      </c>
      <c r="MN108" s="426">
        <v>0.13339887366377007</v>
      </c>
      <c r="MO108" s="426">
        <v>0.13339887366377007</v>
      </c>
      <c r="MP108" s="426">
        <v>0.13339887366377007</v>
      </c>
      <c r="MQ108" s="426">
        <v>0.13339887366377007</v>
      </c>
      <c r="MR108" s="426">
        <v>0.13339887366377007</v>
      </c>
      <c r="MS108" s="426">
        <v>0.13339887366377007</v>
      </c>
      <c r="MT108" s="426">
        <v>0.15967009089468467</v>
      </c>
      <c r="MU108" s="426">
        <v>0.21165216644231333</v>
      </c>
      <c r="MV108" s="426">
        <v>0.28300762980616417</v>
      </c>
      <c r="MW108" s="426">
        <v>0.38139805379043529</v>
      </c>
      <c r="MX108" s="426">
        <v>0.51762081542342919</v>
      </c>
      <c r="MY108" s="426">
        <v>0.70691953940563412</v>
      </c>
      <c r="MZ108" s="426">
        <v>0.97084932753918873</v>
      </c>
      <c r="NA108" s="426">
        <v>1.3399335801593839</v>
      </c>
      <c r="NB108" s="426">
        <v>1.8574508203263</v>
      </c>
      <c r="NC108" s="426">
        <v>2.5848352744153829</v>
      </c>
      <c r="ND108" s="426">
        <v>3.6093829108962048</v>
      </c>
      <c r="NE108" s="426">
        <v>5.0552522088732932</v>
      </c>
      <c r="NF108" s="426">
        <v>7.0991748077524122</v>
      </c>
      <c r="NG108" s="420"/>
      <c r="NH108" s="420">
        <v>0</v>
      </c>
      <c r="NI108" s="420">
        <v>0</v>
      </c>
      <c r="NJ108" s="420">
        <v>0</v>
      </c>
      <c r="NK108" s="420">
        <v>0</v>
      </c>
      <c r="NL108" s="420">
        <v>0</v>
      </c>
      <c r="NM108" s="420">
        <v>7.0887915414386271E-3</v>
      </c>
      <c r="NN108" s="420">
        <v>6.1097668943417754E-2</v>
      </c>
      <c r="NO108" s="420">
        <v>0.13918518304839322</v>
      </c>
      <c r="NP108" s="420">
        <v>0.25279553004608207</v>
      </c>
      <c r="NQ108" s="420">
        <v>0.41901561922889391</v>
      </c>
      <c r="NR108" s="420">
        <v>0.66341927516289445</v>
      </c>
      <c r="NS108" s="420">
        <v>1.024364699822226</v>
      </c>
      <c r="NT108" s="420">
        <v>1.5594940877128569</v>
      </c>
      <c r="NU108" s="420">
        <v>2.3555722673109951</v>
      </c>
      <c r="NV108" s="420">
        <v>3.5433908947131494</v>
      </c>
      <c r="NW108" s="420">
        <v>5.3203610975790703</v>
      </c>
      <c r="NX108" s="420">
        <v>7.9847803945940505</v>
      </c>
      <c r="NY108" s="420">
        <v>11.961561201853714</v>
      </c>
      <c r="NZ108" s="420">
        <v>17.934277302356346</v>
      </c>
      <c r="OA108" s="420">
        <v>24.02645246044284</v>
      </c>
      <c r="OB108" s="420">
        <v>23.92806203645857</v>
      </c>
      <c r="OC108" s="420">
        <v>23.791839274825577</v>
      </c>
      <c r="OD108" s="420">
        <v>23.602540550843369</v>
      </c>
      <c r="OE108" s="420">
        <v>23.338610762709816</v>
      </c>
      <c r="OF108" s="420">
        <v>22.969526510089622</v>
      </c>
      <c r="OG108" s="420">
        <v>22.452009269922705</v>
      </c>
      <c r="OH108" s="420">
        <v>21.724624815833621</v>
      </c>
      <c r="OI108" s="420">
        <v>20.7000771793528</v>
      </c>
      <c r="OJ108" s="420">
        <v>19.254207881375713</v>
      </c>
      <c r="OK108" s="420">
        <v>17.210285282496592</v>
      </c>
      <c r="OL108" s="420"/>
      <c r="OM108" s="420">
        <v>0</v>
      </c>
      <c r="ON108" s="420">
        <v>0</v>
      </c>
      <c r="OO108" s="420">
        <v>0</v>
      </c>
      <c r="OP108" s="420">
        <v>0</v>
      </c>
      <c r="OQ108" s="420">
        <v>0</v>
      </c>
      <c r="OR108" s="420">
        <v>1.4488914107810129</v>
      </c>
      <c r="OS108" s="420">
        <v>12.487867252602925</v>
      </c>
      <c r="OT108" s="420">
        <v>28.448320852424718</v>
      </c>
      <c r="OU108" s="420">
        <v>51.669352953390685</v>
      </c>
      <c r="OV108" s="420">
        <v>85.643389022640775</v>
      </c>
      <c r="OW108" s="420">
        <v>135.59751107238952</v>
      </c>
      <c r="OX108" s="420">
        <v>209.37182401310821</v>
      </c>
      <c r="OY108" s="420">
        <v>318.74792419024601</v>
      </c>
      <c r="OZ108" s="420">
        <v>481.4598377776851</v>
      </c>
      <c r="PA108" s="420">
        <v>724.24031689717788</v>
      </c>
      <c r="PB108" s="420">
        <v>1087.4385925265003</v>
      </c>
      <c r="PC108" s="420">
        <v>1632.0242544968539</v>
      </c>
      <c r="PD108" s="420">
        <v>2444.8459492123934</v>
      </c>
      <c r="PE108" s="420">
        <v>3665.6206054375812</v>
      </c>
      <c r="PF108" s="420">
        <v>4910.811722700093</v>
      </c>
      <c r="PG108" s="420">
        <v>4890.7015192358531</v>
      </c>
      <c r="PH108" s="420">
        <v>4862.8586932578073</v>
      </c>
      <c r="PI108" s="420">
        <v>4824.1675716969157</v>
      </c>
      <c r="PJ108" s="420">
        <v>4770.2224668309391</v>
      </c>
      <c r="PK108" s="420">
        <v>4694.7846435644633</v>
      </c>
      <c r="PL108" s="420">
        <v>4589.0083233234582</v>
      </c>
      <c r="PM108" s="420">
        <v>4440.3368492499758</v>
      </c>
      <c r="PN108" s="420">
        <v>4230.9276344697946</v>
      </c>
      <c r="PO108" s="420">
        <v>3935.4036943588635</v>
      </c>
      <c r="PP108" s="420">
        <v>3517.6425173647708</v>
      </c>
      <c r="PQ108" s="420"/>
      <c r="PR108" s="420">
        <v>14.67609691494293</v>
      </c>
      <c r="PS108" s="420">
        <v>14.67609691494293</v>
      </c>
      <c r="PT108" s="420">
        <v>14.67609691494293</v>
      </c>
      <c r="PU108" s="420">
        <v>14.67609691494293</v>
      </c>
      <c r="PV108" s="420">
        <v>14.67609691494293</v>
      </c>
      <c r="PW108" s="420">
        <v>15.455981998037421</v>
      </c>
      <c r="PX108" s="420">
        <v>21.397857646976956</v>
      </c>
      <c r="PY108" s="420">
        <v>29.988784192129945</v>
      </c>
      <c r="PZ108" s="420">
        <v>42.487813736269317</v>
      </c>
      <c r="QA108" s="420">
        <v>60.774790762822278</v>
      </c>
      <c r="QB108" s="420">
        <v>87.663261724687089</v>
      </c>
      <c r="QC108" s="420">
        <v>127.37326742276576</v>
      </c>
      <c r="QD108" s="420">
        <v>186.24640887455865</v>
      </c>
      <c r="QE108" s="420">
        <v>273.82826166516963</v>
      </c>
      <c r="QF108" s="420">
        <v>404.50808537242943</v>
      </c>
      <c r="QG108" s="420">
        <v>600.00439052083561</v>
      </c>
      <c r="QH108" s="420">
        <v>893.13487019486331</v>
      </c>
      <c r="QI108" s="420">
        <v>1333.5372353232126</v>
      </c>
      <c r="QJ108" s="420">
        <v>1996.3543332985109</v>
      </c>
      <c r="QK108" s="420">
        <v>2674.4453115373394</v>
      </c>
      <c r="QL108" s="420">
        <v>2674.4453115373394</v>
      </c>
      <c r="QM108" s="420">
        <v>2674.4453115373394</v>
      </c>
      <c r="QN108" s="420">
        <v>2674.4453115373394</v>
      </c>
      <c r="QO108" s="420">
        <v>2674.4453115373394</v>
      </c>
      <c r="QP108" s="420">
        <v>2674.4453115373394</v>
      </c>
      <c r="QQ108" s="420">
        <v>2674.4453115373394</v>
      </c>
      <c r="QR108" s="420">
        <v>2674.4453115373394</v>
      </c>
      <c r="QS108" s="420">
        <v>2674.4453115373394</v>
      </c>
      <c r="QT108" s="420">
        <v>2674.4453115373394</v>
      </c>
      <c r="QU108" s="420">
        <v>2674.4453115373394</v>
      </c>
      <c r="QV108" s="424"/>
      <c r="QW108" s="420">
        <v>14.67609691494293</v>
      </c>
      <c r="QX108" s="420">
        <v>14.67609691494293</v>
      </c>
      <c r="QY108" s="420">
        <v>14.67609691494293</v>
      </c>
      <c r="QZ108" s="420">
        <v>14.67609691494293</v>
      </c>
      <c r="RA108" s="420">
        <v>14.67609691494293</v>
      </c>
      <c r="RB108" s="420">
        <v>14.67609691494293</v>
      </c>
      <c r="RC108" s="420">
        <v>14.67609691494293</v>
      </c>
      <c r="RD108" s="420">
        <v>14.67609691494293</v>
      </c>
      <c r="RE108" s="420">
        <v>14.67609691494293</v>
      </c>
      <c r="RF108" s="420">
        <v>14.67609691494293</v>
      </c>
      <c r="RG108" s="420">
        <v>14.67609691494293</v>
      </c>
      <c r="RH108" s="420">
        <v>14.67609691494293</v>
      </c>
      <c r="RI108" s="420">
        <v>14.67609691494293</v>
      </c>
      <c r="RJ108" s="420">
        <v>14.67609691494293</v>
      </c>
      <c r="RK108" s="420">
        <v>14.67609691494293</v>
      </c>
      <c r="RL108" s="420">
        <v>14.67609691494293</v>
      </c>
      <c r="RM108" s="420">
        <v>14.67609691494293</v>
      </c>
      <c r="RN108" s="420">
        <v>17.566368171102237</v>
      </c>
      <c r="RO108" s="420">
        <v>23.285261874056175</v>
      </c>
      <c r="RP108" s="420">
        <v>31.135550763136582</v>
      </c>
      <c r="RQ108" s="420">
        <v>41.960135395950182</v>
      </c>
      <c r="RR108" s="420">
        <v>56.946906999329599</v>
      </c>
      <c r="RS108" s="420">
        <v>77.772918064761825</v>
      </c>
      <c r="RT108" s="420">
        <v>106.80958863779382</v>
      </c>
      <c r="RU108" s="420">
        <v>147.41500090601141</v>
      </c>
      <c r="RV108" s="420">
        <v>204.35051290281348</v>
      </c>
      <c r="RW108" s="420">
        <v>284.3749122807335</v>
      </c>
      <c r="RX108" s="420">
        <v>397.09220886651417</v>
      </c>
      <c r="RY108" s="420">
        <v>556.16190234036037</v>
      </c>
      <c r="RZ108" s="420">
        <v>781.02741524865144</v>
      </c>
      <c r="SA108" s="420"/>
      <c r="SB108" s="420">
        <v>0</v>
      </c>
      <c r="SC108" s="420">
        <v>0</v>
      </c>
      <c r="SD108" s="420">
        <v>0</v>
      </c>
      <c r="SE108" s="420">
        <v>0</v>
      </c>
      <c r="SF108" s="420">
        <v>0</v>
      </c>
      <c r="SG108" s="420">
        <v>0.77988508309449145</v>
      </c>
      <c r="SH108" s="420">
        <v>6.721760732034026</v>
      </c>
      <c r="SI108" s="420">
        <v>15.312687277187015</v>
      </c>
      <c r="SJ108" s="420">
        <v>27.811716821326385</v>
      </c>
      <c r="SK108" s="420">
        <v>46.098693847879346</v>
      </c>
      <c r="SL108" s="420">
        <v>72.987164809744158</v>
      </c>
      <c r="SM108" s="420">
        <v>112.69717050782283</v>
      </c>
      <c r="SN108" s="420">
        <v>171.57031195961574</v>
      </c>
      <c r="SO108" s="420">
        <v>259.15216475022669</v>
      </c>
      <c r="SP108" s="420">
        <v>389.83198845748649</v>
      </c>
      <c r="SQ108" s="420">
        <v>585.32829360589267</v>
      </c>
      <c r="SR108" s="420">
        <v>878.45877327992036</v>
      </c>
      <c r="SS108" s="420">
        <v>1315.9708671521103</v>
      </c>
      <c r="ST108" s="420">
        <v>1973.0690714244547</v>
      </c>
      <c r="SU108" s="420">
        <v>2643.3097607742029</v>
      </c>
      <c r="SV108" s="420">
        <v>2632.4851761413893</v>
      </c>
      <c r="SW108" s="420">
        <v>2617.4984045380097</v>
      </c>
      <c r="SX108" s="420">
        <v>2596.6723934725778</v>
      </c>
      <c r="SY108" s="420">
        <v>2567.6357228995457</v>
      </c>
      <c r="SZ108" s="420">
        <v>2527.0303106313281</v>
      </c>
      <c r="TA108" s="420">
        <v>2470.0947986345259</v>
      </c>
      <c r="TB108" s="420">
        <v>2390.0703992566059</v>
      </c>
      <c r="TC108" s="420">
        <v>2277.3531026708251</v>
      </c>
      <c r="TD108" s="420">
        <v>2118.2834091969789</v>
      </c>
      <c r="TE108" s="420">
        <v>1893.4178962886881</v>
      </c>
      <c r="TF108" s="420"/>
      <c r="TG108" s="420">
        <v>2.067702288914858</v>
      </c>
      <c r="TH108" s="420">
        <v>2.067702288914858</v>
      </c>
      <c r="TI108" s="420">
        <v>2.067702288914858</v>
      </c>
      <c r="TJ108" s="420">
        <v>2.067702288914858</v>
      </c>
      <c r="TK108" s="420">
        <v>2.067702288914858</v>
      </c>
      <c r="TL108" s="420">
        <v>2.177579607165812</v>
      </c>
      <c r="TM108" s="420">
        <v>3.0147252018675155</v>
      </c>
      <c r="TN108" s="420">
        <v>4.225093229842706</v>
      </c>
      <c r="TO108" s="420">
        <v>5.9860704261241819</v>
      </c>
      <c r="TP108" s="420">
        <v>8.562506414131148</v>
      </c>
      <c r="TQ108" s="420">
        <v>12.350799260348344</v>
      </c>
      <c r="TR108" s="420">
        <v>17.945506773565839</v>
      </c>
      <c r="TS108" s="420">
        <v>26.240091501439569</v>
      </c>
      <c r="TT108" s="420">
        <v>38.579421129207617</v>
      </c>
      <c r="TU108" s="420">
        <v>56.990785687544061</v>
      </c>
      <c r="TV108" s="420">
        <v>84.534086878079222</v>
      </c>
      <c r="TW108" s="420">
        <v>125.83298039762056</v>
      </c>
      <c r="TX108" s="420">
        <v>187.88087935175105</v>
      </c>
      <c r="TY108" s="420">
        <v>281.26459292071786</v>
      </c>
      <c r="TZ108" s="420">
        <v>376.80022994484773</v>
      </c>
      <c r="UA108" s="420">
        <v>376.80022994484773</v>
      </c>
      <c r="UB108" s="420">
        <v>376.80022994484773</v>
      </c>
      <c r="UC108" s="420">
        <v>376.80022994484773</v>
      </c>
      <c r="UD108" s="420">
        <v>376.80022994484773</v>
      </c>
      <c r="UE108" s="420">
        <v>376.80022994484773</v>
      </c>
      <c r="UF108" s="420">
        <v>376.80022994484773</v>
      </c>
      <c r="UG108" s="420">
        <v>376.80022994484773</v>
      </c>
      <c r="UH108" s="420">
        <v>376.80022994484773</v>
      </c>
      <c r="UI108" s="420">
        <v>376.80022994484773</v>
      </c>
      <c r="UJ108" s="420">
        <v>376.80022994484773</v>
      </c>
      <c r="UK108" s="420"/>
      <c r="UL108" s="420">
        <v>2.067702288914858</v>
      </c>
      <c r="UM108" s="420">
        <v>2.067702288914858</v>
      </c>
      <c r="UN108" s="420">
        <v>2.067702288914858</v>
      </c>
      <c r="UO108" s="420">
        <v>2.067702288914858</v>
      </c>
      <c r="UP108" s="420">
        <v>2.067702288914858</v>
      </c>
      <c r="UQ108" s="420">
        <v>2.067702288914858</v>
      </c>
      <c r="UR108" s="420">
        <v>2.067702288914858</v>
      </c>
      <c r="US108" s="420">
        <v>2.067702288914858</v>
      </c>
      <c r="UT108" s="420">
        <v>2.067702288914858</v>
      </c>
      <c r="UU108" s="420">
        <v>2.067702288914858</v>
      </c>
      <c r="UV108" s="420">
        <v>2.067702288914858</v>
      </c>
      <c r="UW108" s="420">
        <v>2.067702288914858</v>
      </c>
      <c r="UX108" s="420">
        <v>2.067702288914858</v>
      </c>
      <c r="UY108" s="420">
        <v>2.067702288914858</v>
      </c>
      <c r="UZ108" s="420">
        <v>2.067702288914858</v>
      </c>
      <c r="VA108" s="420">
        <v>2.067702288914858</v>
      </c>
      <c r="VB108" s="420">
        <v>2.067702288914858</v>
      </c>
      <c r="VC108" s="420">
        <v>2.4749100449402728</v>
      </c>
      <c r="VD108" s="420">
        <v>3.2806399108706796</v>
      </c>
      <c r="VE108" s="420">
        <v>4.386660155808368</v>
      </c>
      <c r="VF108" s="420">
        <v>5.9117262923662643</v>
      </c>
      <c r="VG108" s="420">
        <v>8.0231992628261573</v>
      </c>
      <c r="VH108" s="420">
        <v>10.957357506569796</v>
      </c>
      <c r="VI108" s="420">
        <v>15.04830829234678</v>
      </c>
      <c r="VJ108" s="420">
        <v>20.769168843753917</v>
      </c>
      <c r="VK108" s="420">
        <v>28.790762674771809</v>
      </c>
      <c r="VL108" s="420">
        <v>40.065329388370365</v>
      </c>
      <c r="VM108" s="420">
        <v>55.945969418309815</v>
      </c>
      <c r="VN108" s="420">
        <v>78.357157569974831</v>
      </c>
      <c r="VO108" s="420">
        <v>110.03826041586015</v>
      </c>
      <c r="VP108" s="420"/>
      <c r="VQ108" s="420">
        <v>0</v>
      </c>
      <c r="VR108" s="420">
        <v>0</v>
      </c>
      <c r="VS108" s="420">
        <v>0</v>
      </c>
      <c r="VT108" s="420">
        <v>0</v>
      </c>
      <c r="VU108" s="420">
        <v>0</v>
      </c>
      <c r="VV108" s="420">
        <v>0.10987731825095404</v>
      </c>
      <c r="VW108" s="420">
        <v>0.9470229129526575</v>
      </c>
      <c r="VX108" s="420">
        <v>2.157390940927848</v>
      </c>
      <c r="VY108" s="420">
        <v>3.918368137209324</v>
      </c>
      <c r="VZ108" s="420">
        <v>6.49480412521629</v>
      </c>
      <c r="WA108" s="420">
        <v>10.283096971433487</v>
      </c>
      <c r="WB108" s="420">
        <v>15.87780448465098</v>
      </c>
      <c r="WC108" s="420">
        <v>24.17238921252471</v>
      </c>
      <c r="WD108" s="420">
        <v>36.511718840292758</v>
      </c>
      <c r="WE108" s="420">
        <v>54.923083398629203</v>
      </c>
      <c r="WF108" s="420">
        <v>82.466384589164363</v>
      </c>
      <c r="WG108" s="420">
        <v>123.7652781087057</v>
      </c>
      <c r="WH108" s="420">
        <v>185.40596930681079</v>
      </c>
      <c r="WI108" s="420">
        <v>277.9839530098472</v>
      </c>
      <c r="WJ108" s="420">
        <v>372.41356978903934</v>
      </c>
      <c r="WK108" s="420">
        <v>370.88850365248146</v>
      </c>
      <c r="WL108" s="420">
        <v>368.77703068202158</v>
      </c>
      <c r="WM108" s="420">
        <v>365.84287243827794</v>
      </c>
      <c r="WN108" s="420">
        <v>361.75192165250093</v>
      </c>
      <c r="WO108" s="420">
        <v>356.03106110109383</v>
      </c>
      <c r="WP108" s="420">
        <v>348.0094672700759</v>
      </c>
      <c r="WQ108" s="420">
        <v>336.73490055647738</v>
      </c>
      <c r="WR108" s="420">
        <v>320.85426052653793</v>
      </c>
      <c r="WS108" s="420">
        <v>298.44307237487288</v>
      </c>
      <c r="WT108" s="420">
        <v>266.76196952898761</v>
      </c>
      <c r="WU108" s="420"/>
      <c r="WV108" s="420">
        <v>3.1159980109806598E-2</v>
      </c>
      <c r="WW108" s="420">
        <v>3.1159980109806598E-2</v>
      </c>
      <c r="WX108" s="420">
        <v>3.1159980109806598E-2</v>
      </c>
      <c r="WY108" s="420">
        <v>3.1159980109806598E-2</v>
      </c>
      <c r="WZ108" s="420">
        <v>3.1159980109806598E-2</v>
      </c>
      <c r="XA108" s="420">
        <v>3.2815815705469382E-2</v>
      </c>
      <c r="XB108" s="420">
        <v>4.5431481035901007E-2</v>
      </c>
      <c r="XC108" s="420">
        <v>6.3671555479618849E-2</v>
      </c>
      <c r="XD108" s="420">
        <v>9.0209231964346687E-2</v>
      </c>
      <c r="XE108" s="420">
        <v>0.12903575673577267</v>
      </c>
      <c r="XF108" s="420">
        <v>0.18612479241131005</v>
      </c>
      <c r="XG108" s="420">
        <v>0.27043624080823203</v>
      </c>
      <c r="XH108" s="420">
        <v>0.39543445574723662</v>
      </c>
      <c r="XI108" s="420">
        <v>0.58138640242297568</v>
      </c>
      <c r="XJ108" s="420">
        <v>0.8588430539476215</v>
      </c>
      <c r="XK108" s="420">
        <v>1.2739166947984528</v>
      </c>
      <c r="XL108" s="420">
        <v>1.8962851602806319</v>
      </c>
      <c r="XM108" s="420">
        <v>2.8313381936071367</v>
      </c>
      <c r="XN108" s="420">
        <v>4.2386175069728829</v>
      </c>
      <c r="XO108" s="420">
        <v>5.6783260014737422</v>
      </c>
      <c r="XP108" s="420">
        <v>5.6783260014737422</v>
      </c>
      <c r="XQ108" s="420">
        <v>5.6783260014737422</v>
      </c>
      <c r="XR108" s="420">
        <v>5.6783260014737422</v>
      </c>
      <c r="XS108" s="420">
        <v>5.6783260014737422</v>
      </c>
      <c r="XT108" s="420">
        <v>5.6783260014737422</v>
      </c>
      <c r="XU108" s="420">
        <v>5.6783260014737422</v>
      </c>
      <c r="XV108" s="420">
        <v>5.6783260014737422</v>
      </c>
      <c r="XW108" s="420">
        <v>5.6783260014737422</v>
      </c>
      <c r="XX108" s="420">
        <v>5.6783260014737422</v>
      </c>
      <c r="XY108" s="420">
        <v>5.6783260014737422</v>
      </c>
      <c r="XZ108" s="420"/>
      <c r="YA108" s="420">
        <v>3.1159980109806598E-2</v>
      </c>
      <c r="YB108" s="420">
        <v>3.1159980109806598E-2</v>
      </c>
      <c r="YC108" s="420">
        <v>3.1159980109806598E-2</v>
      </c>
      <c r="YD108" s="420">
        <v>3.1159980109806598E-2</v>
      </c>
      <c r="YE108" s="420">
        <v>3.1159980109806598E-2</v>
      </c>
      <c r="YF108" s="420">
        <v>3.1159980109806598E-2</v>
      </c>
      <c r="YG108" s="420">
        <v>3.1159980109806598E-2</v>
      </c>
      <c r="YH108" s="420">
        <v>3.1159980109806598E-2</v>
      </c>
      <c r="YI108" s="420">
        <v>3.1159980109806598E-2</v>
      </c>
      <c r="YJ108" s="420">
        <v>3.1159980109806598E-2</v>
      </c>
      <c r="YK108" s="420">
        <v>3.1159980109806598E-2</v>
      </c>
      <c r="YL108" s="420">
        <v>3.1159980109806598E-2</v>
      </c>
      <c r="YM108" s="420">
        <v>3.1159980109806598E-2</v>
      </c>
      <c r="YN108" s="420">
        <v>3.1159980109806598E-2</v>
      </c>
      <c r="YO108" s="420">
        <v>3.1159980109806598E-2</v>
      </c>
      <c r="YP108" s="420">
        <v>3.1159980109806598E-2</v>
      </c>
      <c r="YQ108" s="420">
        <v>3.1159980109806598E-2</v>
      </c>
      <c r="YR108" s="420">
        <v>3.7296543214822044E-2</v>
      </c>
      <c r="YS108" s="420">
        <v>4.9438777970215522E-2</v>
      </c>
      <c r="YT108" s="420">
        <v>6.6106346129357257E-2</v>
      </c>
      <c r="YU108" s="420">
        <v>8.9088876417227153E-2</v>
      </c>
      <c r="YV108" s="420">
        <v>0.12090847448734068</v>
      </c>
      <c r="YW108" s="420">
        <v>0.16512582289587727</v>
      </c>
      <c r="YX108" s="420">
        <v>0.22677587077675834</v>
      </c>
      <c r="YY108" s="420">
        <v>0.3129884275594742</v>
      </c>
      <c r="YZ108" s="420">
        <v>0.43387270841725739</v>
      </c>
      <c r="ZA108" s="420">
        <v>0.60377882905457159</v>
      </c>
      <c r="ZB108" s="420">
        <v>0.84309782101816166</v>
      </c>
      <c r="ZC108" s="420">
        <v>1.1808312465634341</v>
      </c>
      <c r="ZD108" s="420">
        <v>1.6582609712519929</v>
      </c>
      <c r="ZE108" s="420"/>
      <c r="ZF108" s="420">
        <v>0</v>
      </c>
      <c r="ZG108" s="420">
        <v>0</v>
      </c>
      <c r="ZH108" s="420">
        <v>0</v>
      </c>
      <c r="ZI108" s="420">
        <v>0</v>
      </c>
      <c r="ZJ108" s="420">
        <v>0</v>
      </c>
      <c r="ZK108" s="420">
        <v>1.6558355956627843E-3</v>
      </c>
      <c r="ZL108" s="420">
        <v>1.4271500926094409E-2</v>
      </c>
      <c r="ZM108" s="420">
        <v>3.2511575369812251E-2</v>
      </c>
      <c r="ZN108" s="420">
        <v>5.9049251854540089E-2</v>
      </c>
      <c r="ZO108" s="420">
        <v>9.7875776625966068E-2</v>
      </c>
      <c r="ZP108" s="420">
        <v>0.15496481230150344</v>
      </c>
      <c r="ZQ108" s="420">
        <v>0.23927626069842545</v>
      </c>
      <c r="ZR108" s="420">
        <v>0.36427447563743004</v>
      </c>
      <c r="ZS108" s="420">
        <v>0.55022642231316909</v>
      </c>
      <c r="ZT108" s="420">
        <v>0.82768307383781492</v>
      </c>
      <c r="ZU108" s="420">
        <v>1.2427567146886462</v>
      </c>
      <c r="ZV108" s="420">
        <v>1.8651251801708253</v>
      </c>
      <c r="ZW108" s="420">
        <v>2.7940416503923147</v>
      </c>
      <c r="ZX108" s="420">
        <v>4.1891787290026672</v>
      </c>
      <c r="ZY108" s="420">
        <v>5.6122196553443846</v>
      </c>
      <c r="ZZ108" s="420">
        <v>5.5892371250565152</v>
      </c>
      <c r="AAA108" s="420">
        <v>5.5574175269864012</v>
      </c>
      <c r="AAB108" s="420">
        <v>5.5132001785778648</v>
      </c>
      <c r="AAC108" s="420">
        <v>5.451550130696984</v>
      </c>
      <c r="AAD108" s="420">
        <v>5.3653375739142684</v>
      </c>
      <c r="AAE108" s="420">
        <v>5.2444532930564849</v>
      </c>
      <c r="AAF108" s="420">
        <v>5.0745471724191704</v>
      </c>
      <c r="AAG108" s="420">
        <v>4.8352281804555801</v>
      </c>
      <c r="AAH108" s="420">
        <v>4.4974947549103081</v>
      </c>
      <c r="AAI108" s="420">
        <v>4.0200650302217493</v>
      </c>
      <c r="AAJ108" s="420"/>
      <c r="AAK108" s="420">
        <v>0</v>
      </c>
      <c r="AAL108" s="420">
        <v>0</v>
      </c>
      <c r="AAM108" s="420">
        <v>0</v>
      </c>
      <c r="AAN108" s="420">
        <v>0</v>
      </c>
      <c r="AAO108" s="420">
        <v>0</v>
      </c>
      <c r="AAP108" s="420">
        <v>2.3403096477221212</v>
      </c>
      <c r="AAQ108" s="420">
        <v>20.170922398515703</v>
      </c>
      <c r="AAR108" s="420">
        <v>45.950910645909389</v>
      </c>
      <c r="AAS108" s="420">
        <v>83.45848716378093</v>
      </c>
      <c r="AAT108" s="420">
        <v>138.33476277236238</v>
      </c>
      <c r="AAU108" s="420">
        <v>219.02273766586868</v>
      </c>
      <c r="AAV108" s="420">
        <v>338.18607526628045</v>
      </c>
      <c r="AAW108" s="420">
        <v>514.85489983802393</v>
      </c>
      <c r="AAX108" s="420">
        <v>777.67394779051779</v>
      </c>
      <c r="AAY108" s="420">
        <v>1169.8230718271313</v>
      </c>
      <c r="AAZ108" s="420">
        <v>1756.4760274362461</v>
      </c>
      <c r="ABA108" s="420">
        <v>2636.1134310656507</v>
      </c>
      <c r="ABB108" s="420">
        <v>3949.0168273217068</v>
      </c>
      <c r="ABC108" s="420">
        <v>5920.8628086008857</v>
      </c>
      <c r="ABD108" s="420">
        <v>7932.1472729186798</v>
      </c>
      <c r="ABE108" s="420">
        <v>7899.6644361547806</v>
      </c>
      <c r="ABF108" s="420">
        <v>7854.6915460048249</v>
      </c>
      <c r="ABG108" s="420">
        <v>7792.1960377863488</v>
      </c>
      <c r="ABH108" s="420">
        <v>7705.0616615136823</v>
      </c>
      <c r="ABI108" s="420">
        <v>7583.2113528707996</v>
      </c>
      <c r="ABJ108" s="420">
        <v>7412.3570425211165</v>
      </c>
      <c r="ABK108" s="420">
        <v>7172.2166962354786</v>
      </c>
      <c r="ABL108" s="420">
        <v>6833.9702258476136</v>
      </c>
      <c r="ABM108" s="420">
        <v>6356.6276706856261</v>
      </c>
      <c r="ABN108" s="420">
        <v>5681.8424482126684</v>
      </c>
      <c r="ABQ108" s="344"/>
      <c r="ABR108" s="344"/>
      <c r="ABS108" s="344"/>
      <c r="ABT108" s="344"/>
      <c r="ABU108" s="344"/>
      <c r="ABV108" s="344"/>
      <c r="ABW108" s="344"/>
      <c r="ABX108" s="344"/>
      <c r="ABY108" s="344"/>
      <c r="ABZ108" s="344"/>
      <c r="ACA108" s="344"/>
    </row>
    <row r="109" spans="4:755" hidden="1" outlineLevel="1" x14ac:dyDescent="0.25">
      <c r="D109" s="431" t="b">
        <v>0</v>
      </c>
      <c r="E109" s="416"/>
      <c r="F109" s="417">
        <v>539</v>
      </c>
      <c r="G109" s="417">
        <v>22013334</v>
      </c>
      <c r="H109" s="417" t="s">
        <v>1756</v>
      </c>
      <c r="I109" s="417" t="s">
        <v>1816</v>
      </c>
      <c r="J109" s="417">
        <v>66</v>
      </c>
      <c r="K109" s="417" t="s">
        <v>1817</v>
      </c>
      <c r="L109" s="417" t="s">
        <v>1818</v>
      </c>
      <c r="M109" s="417" t="s">
        <v>318</v>
      </c>
      <c r="N109" s="417" t="s">
        <v>319</v>
      </c>
      <c r="O109" s="417" t="s">
        <v>340</v>
      </c>
      <c r="P109" s="417" t="s">
        <v>326</v>
      </c>
      <c r="Q109" s="417" t="s">
        <v>327</v>
      </c>
      <c r="R109" s="417" t="s">
        <v>296</v>
      </c>
      <c r="S109" s="418"/>
      <c r="T109" s="417">
        <v>0.15702783918590957</v>
      </c>
      <c r="U109" s="417">
        <v>1</v>
      </c>
      <c r="V109" s="418"/>
      <c r="W109" s="419">
        <v>1.7651351311158072</v>
      </c>
      <c r="X109" s="417">
        <v>5.1679359468684138E-3</v>
      </c>
      <c r="Y109" s="417">
        <v>1.1116572805314172E-6</v>
      </c>
      <c r="Z109" s="417">
        <v>5.1668242895878827E-3</v>
      </c>
      <c r="AA109" s="420">
        <v>27.132247341131453</v>
      </c>
      <c r="AB109" s="420">
        <v>0.13339887366377007</v>
      </c>
      <c r="AC109" s="420">
        <v>27.265646214795222</v>
      </c>
      <c r="AD109" s="420">
        <v>14.67609691494293</v>
      </c>
      <c r="AE109" s="420">
        <v>2.067702288914858</v>
      </c>
      <c r="AF109" s="420">
        <v>3.1159980109806598E-2</v>
      </c>
      <c r="AG109" s="418"/>
      <c r="AH109" s="419">
        <v>7.1689155358454535</v>
      </c>
      <c r="AI109" s="417">
        <v>2.1400800748787984E-2</v>
      </c>
      <c r="AJ109" s="417">
        <v>4.6034541074388661E-6</v>
      </c>
      <c r="AK109" s="417">
        <v>2.1396197294680546E-2</v>
      </c>
      <c r="AL109" s="420">
        <v>112.35662074454332</v>
      </c>
      <c r="AM109" s="420">
        <v>0.55241449289266398</v>
      </c>
      <c r="AN109" s="420">
        <v>112.90903523743599</v>
      </c>
      <c r="AO109" s="420">
        <v>60.774790762822278</v>
      </c>
      <c r="AP109" s="420">
        <v>8.562506414131148</v>
      </c>
      <c r="AQ109" s="420">
        <v>0.12903575673577267</v>
      </c>
      <c r="AR109" s="418"/>
      <c r="AS109" s="417">
        <v>5.1679359468684138E-3</v>
      </c>
      <c r="AT109" s="421">
        <v>1.1116572805314172E-6</v>
      </c>
      <c r="AU109" s="417">
        <v>5.1668242895878827E-3</v>
      </c>
      <c r="AV109" s="420">
        <v>27.132247341131453</v>
      </c>
      <c r="AW109" s="420">
        <v>0.13339887366377007</v>
      </c>
      <c r="AX109" s="420">
        <v>27.265646214795222</v>
      </c>
      <c r="AY109" s="420">
        <v>14.67609691494293</v>
      </c>
      <c r="AZ109" s="420">
        <v>2.067702288914858</v>
      </c>
      <c r="BA109" s="420">
        <v>3.1159980109806598E-2</v>
      </c>
      <c r="BB109" s="418"/>
      <c r="BC109" s="420">
        <v>44.040605398762814</v>
      </c>
      <c r="BD109" s="420">
        <v>182.37536817112516</v>
      </c>
      <c r="BE109" s="420">
        <v>44.040605398762814</v>
      </c>
      <c r="BF109" s="420">
        <v>138.33476277236235</v>
      </c>
      <c r="BG109" s="420"/>
      <c r="BH109" s="422">
        <v>0.14015271439480237</v>
      </c>
      <c r="BI109" s="420"/>
      <c r="BJ109" s="423">
        <v>2.0306987860226084</v>
      </c>
      <c r="BK109" s="423">
        <v>2.3362163535586804</v>
      </c>
      <c r="BL109" s="423">
        <v>2.6876988789287894</v>
      </c>
      <c r="BM109" s="423">
        <v>3.0920617659367942</v>
      </c>
      <c r="BN109" s="423">
        <v>3.5572608372626702</v>
      </c>
      <c r="BO109" s="423">
        <v>4.0924488649368653</v>
      </c>
      <c r="BP109" s="423">
        <v>4.7081556507424445</v>
      </c>
      <c r="BQ109" s="423">
        <v>5.4164951996193063</v>
      </c>
      <c r="BR109" s="423">
        <v>6.231404062198437</v>
      </c>
      <c r="BS109" s="423">
        <v>7.1689155358454535</v>
      </c>
      <c r="BT109" s="423">
        <v>8.2474751191073867</v>
      </c>
      <c r="BU109" s="423">
        <v>9.4883034261155519</v>
      </c>
      <c r="BV109" s="423">
        <v>10.915813701270036</v>
      </c>
      <c r="BW109" s="423">
        <v>12.558092148789537</v>
      </c>
      <c r="BX109" s="423">
        <v>14.44745052759014</v>
      </c>
      <c r="BY109" s="423">
        <v>16.621061883773788</v>
      </c>
      <c r="BZ109" s="423">
        <v>19.121691928736329</v>
      </c>
      <c r="CA109" s="423">
        <v>21.998540452728424</v>
      </c>
      <c r="CB109" s="423">
        <v>25.308209328645422</v>
      </c>
      <c r="CC109" s="423">
        <v>28</v>
      </c>
      <c r="CD109" s="423">
        <v>28</v>
      </c>
      <c r="CE109" s="423">
        <v>28</v>
      </c>
      <c r="CF109" s="423">
        <v>28</v>
      </c>
      <c r="CG109" s="423">
        <v>28</v>
      </c>
      <c r="CH109" s="423">
        <v>28</v>
      </c>
      <c r="CI109" s="423">
        <v>28</v>
      </c>
      <c r="CJ109" s="423">
        <v>28</v>
      </c>
      <c r="CK109" s="423">
        <v>28</v>
      </c>
      <c r="CL109" s="423">
        <v>28</v>
      </c>
      <c r="CM109" s="423">
        <v>28</v>
      </c>
      <c r="CN109" s="420"/>
      <c r="CO109" s="417">
        <v>5.1679359468684138E-3</v>
      </c>
      <c r="CP109" s="417">
        <v>5.1679359468684138E-3</v>
      </c>
      <c r="CQ109" s="417">
        <v>5.1679359468684138E-3</v>
      </c>
      <c r="CR109" s="417">
        <v>5.1679359468684138E-3</v>
      </c>
      <c r="CS109" s="417">
        <v>5.1679359468684138E-3</v>
      </c>
      <c r="CT109" s="417">
        <v>5.4425591098734771E-3</v>
      </c>
      <c r="CU109" s="417">
        <v>7.5348887623651545E-3</v>
      </c>
      <c r="CV109" s="417">
        <v>1.0560036277192318E-2</v>
      </c>
      <c r="CW109" s="417">
        <v>1.4961355269325681E-2</v>
      </c>
      <c r="CX109" s="417">
        <v>2.1400800748787984E-2</v>
      </c>
      <c r="CY109" s="417">
        <v>3.0869114868372762E-2</v>
      </c>
      <c r="CZ109" s="417">
        <v>4.4852312655006367E-2</v>
      </c>
      <c r="DA109" s="417">
        <v>6.558348019751592E-2</v>
      </c>
      <c r="DB109" s="417">
        <v>9.6423928305288342E-2</v>
      </c>
      <c r="DC109" s="417">
        <v>0.14244058807397325</v>
      </c>
      <c r="DD109" s="417">
        <v>0.21128126068003403</v>
      </c>
      <c r="DE109" s="417">
        <v>0.31450213417316053</v>
      </c>
      <c r="DF109" s="417">
        <v>0.46958227755346987</v>
      </c>
      <c r="DG109" s="417">
        <v>0.70298195641071926</v>
      </c>
      <c r="DH109" s="417">
        <v>0.94176007037367371</v>
      </c>
      <c r="DI109" s="417">
        <v>0.94176007037367371</v>
      </c>
      <c r="DJ109" s="417">
        <v>0.94176007037367371</v>
      </c>
      <c r="DK109" s="417">
        <v>0.94176007037367371</v>
      </c>
      <c r="DL109" s="417">
        <v>0.94176007037367371</v>
      </c>
      <c r="DM109" s="417">
        <v>0.94176007037367371</v>
      </c>
      <c r="DN109" s="417">
        <v>0.94176007037367371</v>
      </c>
      <c r="DO109" s="417">
        <v>0.94176007037367371</v>
      </c>
      <c r="DP109" s="417">
        <v>0.94176007037367371</v>
      </c>
      <c r="DQ109" s="417">
        <v>0.94176007037367371</v>
      </c>
      <c r="DR109" s="417">
        <v>0.94176007037367371</v>
      </c>
      <c r="DS109" s="424"/>
      <c r="DT109" s="425">
        <v>1.1116572805314172E-6</v>
      </c>
      <c r="DU109" s="425">
        <v>1.1116572805314172E-6</v>
      </c>
      <c r="DV109" s="425">
        <v>1.1116572805314172E-6</v>
      </c>
      <c r="DW109" s="425">
        <v>1.1116572805314172E-6</v>
      </c>
      <c r="DX109" s="425">
        <v>1.1116572805314172E-6</v>
      </c>
      <c r="DY109" s="425">
        <v>1.1707305433767391E-6</v>
      </c>
      <c r="DZ109" s="425">
        <v>1.6208045217265652E-6</v>
      </c>
      <c r="EA109" s="425">
        <v>2.271533805934694E-6</v>
      </c>
      <c r="EB109" s="425">
        <v>3.218286697582101E-6</v>
      </c>
      <c r="EC109" s="425">
        <v>4.6034541074388661E-6</v>
      </c>
      <c r="ED109" s="425">
        <v>6.6401512402222035E-6</v>
      </c>
      <c r="EE109" s="425">
        <v>9.6480297790499668E-6</v>
      </c>
      <c r="EF109" s="425">
        <v>1.4107441344805226E-5</v>
      </c>
      <c r="EG109" s="425">
        <v>2.074142617478971E-5</v>
      </c>
      <c r="EH109" s="425">
        <v>3.0639914736474327E-5</v>
      </c>
      <c r="EI109" s="425">
        <v>4.5447999760357007E-5</v>
      </c>
      <c r="EJ109" s="425">
        <v>6.7651493902148502E-5</v>
      </c>
      <c r="EK109" s="425">
        <v>1.0101026077290331E-4</v>
      </c>
      <c r="EL109" s="425">
        <v>1.5121607890665548E-4</v>
      </c>
      <c r="EM109" s="425">
        <v>2.0257883408540838E-4</v>
      </c>
      <c r="EN109" s="425">
        <v>2.0257883408540838E-4</v>
      </c>
      <c r="EO109" s="425">
        <v>2.0257883408540838E-4</v>
      </c>
      <c r="EP109" s="425">
        <v>2.0257883408540838E-4</v>
      </c>
      <c r="EQ109" s="425">
        <v>2.0257883408540838E-4</v>
      </c>
      <c r="ER109" s="425">
        <v>2.0257883408540838E-4</v>
      </c>
      <c r="ES109" s="425">
        <v>2.0257883408540838E-4</v>
      </c>
      <c r="ET109" s="425">
        <v>2.0257883408540838E-4</v>
      </c>
      <c r="EU109" s="425">
        <v>2.0257883408540838E-4</v>
      </c>
      <c r="EV109" s="425">
        <v>2.0257883408540838E-4</v>
      </c>
      <c r="EW109" s="425">
        <v>2.0257883408540838E-4</v>
      </c>
      <c r="EX109" s="420"/>
      <c r="EY109" s="420">
        <v>44.040605398762821</v>
      </c>
      <c r="EZ109" s="420">
        <v>44.040605398762821</v>
      </c>
      <c r="FA109" s="420">
        <v>44.040605398762821</v>
      </c>
      <c r="FB109" s="420">
        <v>44.040605398762821</v>
      </c>
      <c r="FC109" s="420">
        <v>44.040605398762821</v>
      </c>
      <c r="FD109" s="420">
        <v>46.380915046484937</v>
      </c>
      <c r="FE109" s="420">
        <v>64.211527797278521</v>
      </c>
      <c r="FF109" s="420">
        <v>89.991516044672224</v>
      </c>
      <c r="FG109" s="420">
        <v>127.49909256254375</v>
      </c>
      <c r="FH109" s="420">
        <v>182.37536817112519</v>
      </c>
      <c r="FI109" s="420">
        <v>263.06334306463157</v>
      </c>
      <c r="FJ109" s="420">
        <v>382.22668066504326</v>
      </c>
      <c r="FK109" s="420">
        <v>558.89550523678668</v>
      </c>
      <c r="FL109" s="420">
        <v>821.71455318928065</v>
      </c>
      <c r="FM109" s="420">
        <v>1213.8636772258942</v>
      </c>
      <c r="FN109" s="420">
        <v>1800.516632835009</v>
      </c>
      <c r="FO109" s="420">
        <v>2680.1540364644138</v>
      </c>
      <c r="FP109" s="420">
        <v>4001.7306717039419</v>
      </c>
      <c r="FQ109" s="420">
        <v>5990.7381327927033</v>
      </c>
      <c r="FR109" s="420">
        <v>8025.5800509235924</v>
      </c>
      <c r="FS109" s="420">
        <v>8025.5800509235924</v>
      </c>
      <c r="FT109" s="420">
        <v>8025.5800509235924</v>
      </c>
      <c r="FU109" s="420">
        <v>8025.5800509235924</v>
      </c>
      <c r="FV109" s="420">
        <v>8025.5800509235924</v>
      </c>
      <c r="FW109" s="420">
        <v>8025.5800509235924</v>
      </c>
      <c r="FX109" s="420">
        <v>8025.5800509235924</v>
      </c>
      <c r="FY109" s="420">
        <v>8025.5800509235924</v>
      </c>
      <c r="FZ109" s="420">
        <v>8025.5800509235924</v>
      </c>
      <c r="GA109" s="420">
        <v>8025.5800509235924</v>
      </c>
      <c r="GB109" s="420">
        <v>8025.5800509235924</v>
      </c>
      <c r="GC109" s="420"/>
      <c r="GD109" s="420">
        <v>44.040605398762821</v>
      </c>
      <c r="GE109" s="420">
        <v>44.040605398762821</v>
      </c>
      <c r="GF109" s="420">
        <v>44.040605398762821</v>
      </c>
      <c r="GG109" s="420">
        <v>44.040605398762821</v>
      </c>
      <c r="GH109" s="420">
        <v>44.040605398762821</v>
      </c>
      <c r="GI109" s="420">
        <v>44.040605398762821</v>
      </c>
      <c r="GJ109" s="420">
        <v>44.040605398762821</v>
      </c>
      <c r="GK109" s="420">
        <v>44.040605398762821</v>
      </c>
      <c r="GL109" s="420">
        <v>44.040605398762821</v>
      </c>
      <c r="GM109" s="420">
        <v>44.040605398762821</v>
      </c>
      <c r="GN109" s="420">
        <v>44.040605398762821</v>
      </c>
      <c r="GO109" s="420">
        <v>44.040605398762821</v>
      </c>
      <c r="GP109" s="420">
        <v>44.040605398762821</v>
      </c>
      <c r="GQ109" s="420">
        <v>44.040605398762821</v>
      </c>
      <c r="GR109" s="420">
        <v>44.040605398762821</v>
      </c>
      <c r="GS109" s="420">
        <v>44.040605398762821</v>
      </c>
      <c r="GT109" s="420">
        <v>44.040605398762821</v>
      </c>
      <c r="GU109" s="420">
        <v>52.713844382234988</v>
      </c>
      <c r="GV109" s="420">
        <v>69.875324191817128</v>
      </c>
      <c r="GW109" s="420">
        <v>93.432778004912691</v>
      </c>
      <c r="GX109" s="420">
        <v>125.91561476881188</v>
      </c>
      <c r="GY109" s="420">
        <v>170.88850491876653</v>
      </c>
      <c r="GZ109" s="420">
        <v>233.3840131372427</v>
      </c>
      <c r="HA109" s="420">
        <v>320.51838940991007</v>
      </c>
      <c r="HB109" s="420">
        <v>442.36869805279275</v>
      </c>
      <c r="HC109" s="420">
        <v>613.2230084024759</v>
      </c>
      <c r="HD109" s="420">
        <v>853.36335468811376</v>
      </c>
      <c r="HE109" s="420">
        <v>1191.6098250759787</v>
      </c>
      <c r="HF109" s="420">
        <v>1668.9523802379661</v>
      </c>
      <c r="HG109" s="420">
        <v>2343.737602710924</v>
      </c>
      <c r="HH109" s="420"/>
      <c r="HI109" s="420">
        <v>27.132247341131453</v>
      </c>
      <c r="HJ109" s="420">
        <v>27.132247341131453</v>
      </c>
      <c r="HK109" s="420">
        <v>27.132247341131453</v>
      </c>
      <c r="HL109" s="420">
        <v>27.132247341131453</v>
      </c>
      <c r="HM109" s="420">
        <v>27.132247341131453</v>
      </c>
      <c r="HN109" s="420">
        <v>28.574049960371028</v>
      </c>
      <c r="HO109" s="420">
        <v>39.55901692479096</v>
      </c>
      <c r="HP109" s="420">
        <v>55.441383010507778</v>
      </c>
      <c r="HQ109" s="420">
        <v>78.54880476447606</v>
      </c>
      <c r="HR109" s="420">
        <v>112.35662074454332</v>
      </c>
      <c r="HS109" s="420">
        <v>162.0663391383581</v>
      </c>
      <c r="HT109" s="420">
        <v>235.47970665441744</v>
      </c>
      <c r="HU109" s="420">
        <v>344.32067744366464</v>
      </c>
      <c r="HV109" s="420">
        <v>506.23651285150555</v>
      </c>
      <c r="HW109" s="420">
        <v>747.82917334359615</v>
      </c>
      <c r="HX109" s="420">
        <v>1109.2504787700527</v>
      </c>
      <c r="HY109" s="420">
        <v>1651.1717214433913</v>
      </c>
      <c r="HZ109" s="420">
        <v>2465.3599875426225</v>
      </c>
      <c r="IA109" s="420">
        <v>3690.7346595977024</v>
      </c>
      <c r="IB109" s="420">
        <v>4944.3467233496822</v>
      </c>
      <c r="IC109" s="420">
        <v>4944.3467233496822</v>
      </c>
      <c r="ID109" s="420">
        <v>4944.3467233496822</v>
      </c>
      <c r="IE109" s="420">
        <v>4944.3467233496822</v>
      </c>
      <c r="IF109" s="420">
        <v>4944.3467233496822</v>
      </c>
      <c r="IG109" s="420">
        <v>4944.3467233496822</v>
      </c>
      <c r="IH109" s="420">
        <v>4944.3467233496822</v>
      </c>
      <c r="II109" s="420">
        <v>4944.3467233496822</v>
      </c>
      <c r="IJ109" s="420">
        <v>4944.3467233496822</v>
      </c>
      <c r="IK109" s="420">
        <v>4944.3467233496822</v>
      </c>
      <c r="IL109" s="420">
        <v>4944.3467233496822</v>
      </c>
      <c r="IM109" s="420"/>
      <c r="IN109" s="420">
        <v>27.132247341131453</v>
      </c>
      <c r="IO109" s="420">
        <v>27.132247341131453</v>
      </c>
      <c r="IP109" s="420">
        <v>27.132247341131453</v>
      </c>
      <c r="IQ109" s="420">
        <v>27.132247341131453</v>
      </c>
      <c r="IR109" s="420">
        <v>27.132247341131453</v>
      </c>
      <c r="IS109" s="420">
        <v>27.132247341131453</v>
      </c>
      <c r="IT109" s="420">
        <v>27.132247341131453</v>
      </c>
      <c r="IU109" s="420">
        <v>27.132247341131453</v>
      </c>
      <c r="IV109" s="420">
        <v>27.132247341131453</v>
      </c>
      <c r="IW109" s="420">
        <v>27.132247341131453</v>
      </c>
      <c r="IX109" s="420">
        <v>27.132247341131453</v>
      </c>
      <c r="IY109" s="420">
        <v>27.132247341131453</v>
      </c>
      <c r="IZ109" s="420">
        <v>27.132247341131453</v>
      </c>
      <c r="JA109" s="420">
        <v>27.132247341131453</v>
      </c>
      <c r="JB109" s="420">
        <v>27.132247341131453</v>
      </c>
      <c r="JC109" s="420">
        <v>27.132247341131453</v>
      </c>
      <c r="JD109" s="420">
        <v>27.132247341131453</v>
      </c>
      <c r="JE109" s="420">
        <v>32.475599532082967</v>
      </c>
      <c r="JF109" s="420">
        <v>43.048331462477741</v>
      </c>
      <c r="JG109" s="420">
        <v>57.561453110032218</v>
      </c>
      <c r="JH109" s="420">
        <v>77.573266150287765</v>
      </c>
      <c r="JI109" s="420">
        <v>105.27986936670001</v>
      </c>
      <c r="JJ109" s="420">
        <v>143.78169220360957</v>
      </c>
      <c r="JK109" s="420">
        <v>197.46286728145355</v>
      </c>
      <c r="JL109" s="420">
        <v>272.53160629530856</v>
      </c>
      <c r="JM109" s="420">
        <v>377.790409296147</v>
      </c>
      <c r="JN109" s="420">
        <v>525.73449891553992</v>
      </c>
      <c r="JO109" s="420">
        <v>734.11916605924034</v>
      </c>
      <c r="JP109" s="420">
        <v>1028.1972368721943</v>
      </c>
      <c r="JQ109" s="420">
        <v>1443.9144912674078</v>
      </c>
      <c r="JR109" s="420"/>
      <c r="JS109" s="420">
        <v>0</v>
      </c>
      <c r="JT109" s="420">
        <v>0</v>
      </c>
      <c r="JU109" s="420">
        <v>0</v>
      </c>
      <c r="JV109" s="420">
        <v>0</v>
      </c>
      <c r="JW109" s="420">
        <v>0</v>
      </c>
      <c r="JX109" s="420">
        <v>1.4418026192395743</v>
      </c>
      <c r="JY109" s="420">
        <v>12.426769583659507</v>
      </c>
      <c r="JZ109" s="420">
        <v>28.309135669376325</v>
      </c>
      <c r="KA109" s="420">
        <v>51.416557423344607</v>
      </c>
      <c r="KB109" s="420">
        <v>85.224373403411875</v>
      </c>
      <c r="KC109" s="420">
        <v>134.93409179722664</v>
      </c>
      <c r="KD109" s="420">
        <v>208.34745931328598</v>
      </c>
      <c r="KE109" s="420">
        <v>317.18843010253318</v>
      </c>
      <c r="KF109" s="420">
        <v>479.10426551037409</v>
      </c>
      <c r="KG109" s="420">
        <v>720.69692600246469</v>
      </c>
      <c r="KH109" s="420">
        <v>1082.1182314289213</v>
      </c>
      <c r="KI109" s="420">
        <v>1624.0394741022599</v>
      </c>
      <c r="KJ109" s="420">
        <v>2432.8843880105396</v>
      </c>
      <c r="KK109" s="420">
        <v>3647.6863281352248</v>
      </c>
      <c r="KL109" s="420">
        <v>4886.7852702396503</v>
      </c>
      <c r="KM109" s="420">
        <v>4866.7734571993942</v>
      </c>
      <c r="KN109" s="420">
        <v>4839.0668539829821</v>
      </c>
      <c r="KO109" s="420">
        <v>4800.5650311460722</v>
      </c>
      <c r="KP109" s="420">
        <v>4746.8838560682289</v>
      </c>
      <c r="KQ109" s="420">
        <v>4671.8151170543733</v>
      </c>
      <c r="KR109" s="420">
        <v>4566.5563140535351</v>
      </c>
      <c r="KS109" s="420">
        <v>4418.6122244341423</v>
      </c>
      <c r="KT109" s="420">
        <v>4210.2275572904418</v>
      </c>
      <c r="KU109" s="420">
        <v>3916.1494864774877</v>
      </c>
      <c r="KV109" s="420">
        <v>3500.4322320822744</v>
      </c>
      <c r="KW109" s="420"/>
      <c r="KX109" s="420">
        <v>0.13339887366377007</v>
      </c>
      <c r="KY109" s="420">
        <v>0.13339887366377007</v>
      </c>
      <c r="KZ109" s="420">
        <v>0.13339887366377007</v>
      </c>
      <c r="LA109" s="420">
        <v>0.13339887366377007</v>
      </c>
      <c r="LB109" s="420">
        <v>0.13339887366377007</v>
      </c>
      <c r="LC109" s="420">
        <v>0.14048766520520869</v>
      </c>
      <c r="LD109" s="420">
        <v>0.19449654260718782</v>
      </c>
      <c r="LE109" s="420">
        <v>0.27258405671216329</v>
      </c>
      <c r="LF109" s="420">
        <v>0.38619440370985214</v>
      </c>
      <c r="LG109" s="420">
        <v>0.55241449289266398</v>
      </c>
      <c r="LH109" s="420">
        <v>0.79681814882666446</v>
      </c>
      <c r="LI109" s="420">
        <v>1.1577635734859961</v>
      </c>
      <c r="LJ109" s="420">
        <v>1.692892961376627</v>
      </c>
      <c r="LK109" s="420">
        <v>2.488971140974765</v>
      </c>
      <c r="LL109" s="420">
        <v>3.6767897683769193</v>
      </c>
      <c r="LM109" s="420">
        <v>5.4537599712428406</v>
      </c>
      <c r="LN109" s="420">
        <v>8.1181792682578209</v>
      </c>
      <c r="LO109" s="420">
        <v>12.121231292748398</v>
      </c>
      <c r="LP109" s="420">
        <v>18.145929468798659</v>
      </c>
      <c r="LQ109" s="420">
        <v>24.309460090249004</v>
      </c>
      <c r="LR109" s="420">
        <v>24.309460090249004</v>
      </c>
      <c r="LS109" s="420">
        <v>24.309460090249004</v>
      </c>
      <c r="LT109" s="420">
        <v>24.309460090249004</v>
      </c>
      <c r="LU109" s="420">
        <v>24.309460090249004</v>
      </c>
      <c r="LV109" s="420">
        <v>24.309460090249004</v>
      </c>
      <c r="LW109" s="420">
        <v>24.309460090249004</v>
      </c>
      <c r="LX109" s="420">
        <v>24.309460090249004</v>
      </c>
      <c r="LY109" s="420">
        <v>24.309460090249004</v>
      </c>
      <c r="LZ109" s="420">
        <v>24.309460090249004</v>
      </c>
      <c r="MA109" s="420">
        <v>24.309460090249004</v>
      </c>
      <c r="MB109" s="420"/>
      <c r="MC109" s="426">
        <v>0.13339887366377007</v>
      </c>
      <c r="MD109" s="426">
        <v>0.13339887366377007</v>
      </c>
      <c r="ME109" s="426">
        <v>0.13339887366377007</v>
      </c>
      <c r="MF109" s="426">
        <v>0.13339887366377007</v>
      </c>
      <c r="MG109" s="426">
        <v>0.13339887366377007</v>
      </c>
      <c r="MH109" s="426">
        <v>0.13339887366377007</v>
      </c>
      <c r="MI109" s="426">
        <v>0.13339887366377007</v>
      </c>
      <c r="MJ109" s="426">
        <v>0.13339887366377007</v>
      </c>
      <c r="MK109" s="426">
        <v>0.13339887366377007</v>
      </c>
      <c r="ML109" s="426">
        <v>0.13339887366377007</v>
      </c>
      <c r="MM109" s="426">
        <v>0.13339887366377007</v>
      </c>
      <c r="MN109" s="426">
        <v>0.13339887366377007</v>
      </c>
      <c r="MO109" s="426">
        <v>0.13339887366377007</v>
      </c>
      <c r="MP109" s="426">
        <v>0.13339887366377007</v>
      </c>
      <c r="MQ109" s="426">
        <v>0.13339887366377007</v>
      </c>
      <c r="MR109" s="426">
        <v>0.13339887366377007</v>
      </c>
      <c r="MS109" s="426">
        <v>0.13339887366377007</v>
      </c>
      <c r="MT109" s="426">
        <v>0.15967009089468467</v>
      </c>
      <c r="MU109" s="426">
        <v>0.21165216644231333</v>
      </c>
      <c r="MV109" s="426">
        <v>0.28300762980616417</v>
      </c>
      <c r="MW109" s="426">
        <v>0.38139805379043529</v>
      </c>
      <c r="MX109" s="426">
        <v>0.51762081542342919</v>
      </c>
      <c r="MY109" s="426">
        <v>0.70691953940563412</v>
      </c>
      <c r="MZ109" s="426">
        <v>0.97084932753918873</v>
      </c>
      <c r="NA109" s="426">
        <v>1.3399335801593839</v>
      </c>
      <c r="NB109" s="426">
        <v>1.8574508203263</v>
      </c>
      <c r="NC109" s="426">
        <v>2.5848352744153829</v>
      </c>
      <c r="ND109" s="426">
        <v>3.6093829108962048</v>
      </c>
      <c r="NE109" s="426">
        <v>5.0552522088732932</v>
      </c>
      <c r="NF109" s="426">
        <v>7.0991748077524122</v>
      </c>
      <c r="NG109" s="420"/>
      <c r="NH109" s="420">
        <v>0</v>
      </c>
      <c r="NI109" s="420">
        <v>0</v>
      </c>
      <c r="NJ109" s="420">
        <v>0</v>
      </c>
      <c r="NK109" s="420">
        <v>0</v>
      </c>
      <c r="NL109" s="420">
        <v>0</v>
      </c>
      <c r="NM109" s="420">
        <v>7.0887915414386271E-3</v>
      </c>
      <c r="NN109" s="420">
        <v>6.1097668943417754E-2</v>
      </c>
      <c r="NO109" s="420">
        <v>0.13918518304839322</v>
      </c>
      <c r="NP109" s="420">
        <v>0.25279553004608207</v>
      </c>
      <c r="NQ109" s="420">
        <v>0.41901561922889391</v>
      </c>
      <c r="NR109" s="420">
        <v>0.66341927516289445</v>
      </c>
      <c r="NS109" s="420">
        <v>1.024364699822226</v>
      </c>
      <c r="NT109" s="420">
        <v>1.5594940877128569</v>
      </c>
      <c r="NU109" s="420">
        <v>2.3555722673109951</v>
      </c>
      <c r="NV109" s="420">
        <v>3.5433908947131494</v>
      </c>
      <c r="NW109" s="420">
        <v>5.3203610975790703</v>
      </c>
      <c r="NX109" s="420">
        <v>7.9847803945940505</v>
      </c>
      <c r="NY109" s="420">
        <v>11.961561201853714</v>
      </c>
      <c r="NZ109" s="420">
        <v>17.934277302356346</v>
      </c>
      <c r="OA109" s="420">
        <v>24.02645246044284</v>
      </c>
      <c r="OB109" s="420">
        <v>23.92806203645857</v>
      </c>
      <c r="OC109" s="420">
        <v>23.791839274825577</v>
      </c>
      <c r="OD109" s="420">
        <v>23.602540550843369</v>
      </c>
      <c r="OE109" s="420">
        <v>23.338610762709816</v>
      </c>
      <c r="OF109" s="420">
        <v>22.969526510089622</v>
      </c>
      <c r="OG109" s="420">
        <v>22.452009269922705</v>
      </c>
      <c r="OH109" s="420">
        <v>21.724624815833621</v>
      </c>
      <c r="OI109" s="420">
        <v>20.7000771793528</v>
      </c>
      <c r="OJ109" s="420">
        <v>19.254207881375713</v>
      </c>
      <c r="OK109" s="420">
        <v>17.210285282496592</v>
      </c>
      <c r="OL109" s="420"/>
      <c r="OM109" s="420">
        <v>0</v>
      </c>
      <c r="ON109" s="420">
        <v>0</v>
      </c>
      <c r="OO109" s="420">
        <v>0</v>
      </c>
      <c r="OP109" s="420">
        <v>0</v>
      </c>
      <c r="OQ109" s="420">
        <v>0</v>
      </c>
      <c r="OR109" s="420">
        <v>1.4488914107810129</v>
      </c>
      <c r="OS109" s="420">
        <v>12.487867252602925</v>
      </c>
      <c r="OT109" s="420">
        <v>28.448320852424718</v>
      </c>
      <c r="OU109" s="420">
        <v>51.669352953390685</v>
      </c>
      <c r="OV109" s="420">
        <v>85.643389022640775</v>
      </c>
      <c r="OW109" s="420">
        <v>135.59751107238952</v>
      </c>
      <c r="OX109" s="420">
        <v>209.37182401310821</v>
      </c>
      <c r="OY109" s="420">
        <v>318.74792419024601</v>
      </c>
      <c r="OZ109" s="420">
        <v>481.4598377776851</v>
      </c>
      <c r="PA109" s="420">
        <v>724.24031689717788</v>
      </c>
      <c r="PB109" s="420">
        <v>1087.4385925265003</v>
      </c>
      <c r="PC109" s="420">
        <v>1632.0242544968539</v>
      </c>
      <c r="PD109" s="420">
        <v>2444.8459492123934</v>
      </c>
      <c r="PE109" s="420">
        <v>3665.6206054375812</v>
      </c>
      <c r="PF109" s="420">
        <v>4910.811722700093</v>
      </c>
      <c r="PG109" s="420">
        <v>4890.7015192358531</v>
      </c>
      <c r="PH109" s="420">
        <v>4862.8586932578073</v>
      </c>
      <c r="PI109" s="420">
        <v>4824.1675716969157</v>
      </c>
      <c r="PJ109" s="420">
        <v>4770.2224668309391</v>
      </c>
      <c r="PK109" s="420">
        <v>4694.7846435644633</v>
      </c>
      <c r="PL109" s="420">
        <v>4589.0083233234582</v>
      </c>
      <c r="PM109" s="420">
        <v>4440.3368492499758</v>
      </c>
      <c r="PN109" s="420">
        <v>4230.9276344697946</v>
      </c>
      <c r="PO109" s="420">
        <v>3935.4036943588635</v>
      </c>
      <c r="PP109" s="420">
        <v>3517.6425173647708</v>
      </c>
      <c r="PQ109" s="420"/>
      <c r="PR109" s="420">
        <v>14.67609691494293</v>
      </c>
      <c r="PS109" s="420">
        <v>14.67609691494293</v>
      </c>
      <c r="PT109" s="420">
        <v>14.67609691494293</v>
      </c>
      <c r="PU109" s="420">
        <v>14.67609691494293</v>
      </c>
      <c r="PV109" s="420">
        <v>14.67609691494293</v>
      </c>
      <c r="PW109" s="420">
        <v>15.455981998037421</v>
      </c>
      <c r="PX109" s="420">
        <v>21.397857646976956</v>
      </c>
      <c r="PY109" s="420">
        <v>29.988784192129945</v>
      </c>
      <c r="PZ109" s="420">
        <v>42.487813736269317</v>
      </c>
      <c r="QA109" s="420">
        <v>60.774790762822278</v>
      </c>
      <c r="QB109" s="420">
        <v>87.663261724687089</v>
      </c>
      <c r="QC109" s="420">
        <v>127.37326742276576</v>
      </c>
      <c r="QD109" s="420">
        <v>186.24640887455865</v>
      </c>
      <c r="QE109" s="420">
        <v>273.82826166516963</v>
      </c>
      <c r="QF109" s="420">
        <v>404.50808537242943</v>
      </c>
      <c r="QG109" s="420">
        <v>600.00439052083561</v>
      </c>
      <c r="QH109" s="420">
        <v>893.13487019486331</v>
      </c>
      <c r="QI109" s="420">
        <v>1333.5372353232126</v>
      </c>
      <c r="QJ109" s="420">
        <v>1996.3543332985109</v>
      </c>
      <c r="QK109" s="420">
        <v>2674.4453115373394</v>
      </c>
      <c r="QL109" s="420">
        <v>2674.4453115373394</v>
      </c>
      <c r="QM109" s="420">
        <v>2674.4453115373394</v>
      </c>
      <c r="QN109" s="420">
        <v>2674.4453115373394</v>
      </c>
      <c r="QO109" s="420">
        <v>2674.4453115373394</v>
      </c>
      <c r="QP109" s="420">
        <v>2674.4453115373394</v>
      </c>
      <c r="QQ109" s="420">
        <v>2674.4453115373394</v>
      </c>
      <c r="QR109" s="420">
        <v>2674.4453115373394</v>
      </c>
      <c r="QS109" s="420">
        <v>2674.4453115373394</v>
      </c>
      <c r="QT109" s="420">
        <v>2674.4453115373394</v>
      </c>
      <c r="QU109" s="420">
        <v>2674.4453115373394</v>
      </c>
      <c r="QV109" s="424"/>
      <c r="QW109" s="420">
        <v>14.67609691494293</v>
      </c>
      <c r="QX109" s="420">
        <v>14.67609691494293</v>
      </c>
      <c r="QY109" s="420">
        <v>14.67609691494293</v>
      </c>
      <c r="QZ109" s="420">
        <v>14.67609691494293</v>
      </c>
      <c r="RA109" s="420">
        <v>14.67609691494293</v>
      </c>
      <c r="RB109" s="420">
        <v>14.67609691494293</v>
      </c>
      <c r="RC109" s="420">
        <v>14.67609691494293</v>
      </c>
      <c r="RD109" s="420">
        <v>14.67609691494293</v>
      </c>
      <c r="RE109" s="420">
        <v>14.67609691494293</v>
      </c>
      <c r="RF109" s="420">
        <v>14.67609691494293</v>
      </c>
      <c r="RG109" s="420">
        <v>14.67609691494293</v>
      </c>
      <c r="RH109" s="420">
        <v>14.67609691494293</v>
      </c>
      <c r="RI109" s="420">
        <v>14.67609691494293</v>
      </c>
      <c r="RJ109" s="420">
        <v>14.67609691494293</v>
      </c>
      <c r="RK109" s="420">
        <v>14.67609691494293</v>
      </c>
      <c r="RL109" s="420">
        <v>14.67609691494293</v>
      </c>
      <c r="RM109" s="420">
        <v>14.67609691494293</v>
      </c>
      <c r="RN109" s="420">
        <v>17.566368171102237</v>
      </c>
      <c r="RO109" s="420">
        <v>23.285261874056175</v>
      </c>
      <c r="RP109" s="420">
        <v>31.135550763136582</v>
      </c>
      <c r="RQ109" s="420">
        <v>41.960135395950182</v>
      </c>
      <c r="RR109" s="420">
        <v>56.946906999329599</v>
      </c>
      <c r="RS109" s="420">
        <v>77.772918064761825</v>
      </c>
      <c r="RT109" s="420">
        <v>106.80958863779382</v>
      </c>
      <c r="RU109" s="420">
        <v>147.41500090601141</v>
      </c>
      <c r="RV109" s="420">
        <v>204.35051290281348</v>
      </c>
      <c r="RW109" s="420">
        <v>284.3749122807335</v>
      </c>
      <c r="RX109" s="420">
        <v>397.09220886651417</v>
      </c>
      <c r="RY109" s="420">
        <v>556.16190234036037</v>
      </c>
      <c r="RZ109" s="420">
        <v>781.02741524865144</v>
      </c>
      <c r="SA109" s="420"/>
      <c r="SB109" s="420">
        <v>0</v>
      </c>
      <c r="SC109" s="420">
        <v>0</v>
      </c>
      <c r="SD109" s="420">
        <v>0</v>
      </c>
      <c r="SE109" s="420">
        <v>0</v>
      </c>
      <c r="SF109" s="420">
        <v>0</v>
      </c>
      <c r="SG109" s="420">
        <v>0.77988508309449145</v>
      </c>
      <c r="SH109" s="420">
        <v>6.721760732034026</v>
      </c>
      <c r="SI109" s="420">
        <v>15.312687277187015</v>
      </c>
      <c r="SJ109" s="420">
        <v>27.811716821326385</v>
      </c>
      <c r="SK109" s="420">
        <v>46.098693847879346</v>
      </c>
      <c r="SL109" s="420">
        <v>72.987164809744158</v>
      </c>
      <c r="SM109" s="420">
        <v>112.69717050782283</v>
      </c>
      <c r="SN109" s="420">
        <v>171.57031195961574</v>
      </c>
      <c r="SO109" s="420">
        <v>259.15216475022669</v>
      </c>
      <c r="SP109" s="420">
        <v>389.83198845748649</v>
      </c>
      <c r="SQ109" s="420">
        <v>585.32829360589267</v>
      </c>
      <c r="SR109" s="420">
        <v>878.45877327992036</v>
      </c>
      <c r="SS109" s="420">
        <v>1315.9708671521103</v>
      </c>
      <c r="ST109" s="420">
        <v>1973.0690714244547</v>
      </c>
      <c r="SU109" s="420">
        <v>2643.3097607742029</v>
      </c>
      <c r="SV109" s="420">
        <v>2632.4851761413893</v>
      </c>
      <c r="SW109" s="420">
        <v>2617.4984045380097</v>
      </c>
      <c r="SX109" s="420">
        <v>2596.6723934725778</v>
      </c>
      <c r="SY109" s="420">
        <v>2567.6357228995457</v>
      </c>
      <c r="SZ109" s="420">
        <v>2527.0303106313281</v>
      </c>
      <c r="TA109" s="420">
        <v>2470.0947986345259</v>
      </c>
      <c r="TB109" s="420">
        <v>2390.0703992566059</v>
      </c>
      <c r="TC109" s="420">
        <v>2277.3531026708251</v>
      </c>
      <c r="TD109" s="420">
        <v>2118.2834091969789</v>
      </c>
      <c r="TE109" s="420">
        <v>1893.4178962886881</v>
      </c>
      <c r="TF109" s="420"/>
      <c r="TG109" s="420">
        <v>2.067702288914858</v>
      </c>
      <c r="TH109" s="420">
        <v>2.067702288914858</v>
      </c>
      <c r="TI109" s="420">
        <v>2.067702288914858</v>
      </c>
      <c r="TJ109" s="420">
        <v>2.067702288914858</v>
      </c>
      <c r="TK109" s="420">
        <v>2.067702288914858</v>
      </c>
      <c r="TL109" s="420">
        <v>2.177579607165812</v>
      </c>
      <c r="TM109" s="420">
        <v>3.0147252018675155</v>
      </c>
      <c r="TN109" s="420">
        <v>4.225093229842706</v>
      </c>
      <c r="TO109" s="420">
        <v>5.9860704261241819</v>
      </c>
      <c r="TP109" s="420">
        <v>8.562506414131148</v>
      </c>
      <c r="TQ109" s="420">
        <v>12.350799260348344</v>
      </c>
      <c r="TR109" s="420">
        <v>17.945506773565839</v>
      </c>
      <c r="TS109" s="420">
        <v>26.240091501439569</v>
      </c>
      <c r="TT109" s="420">
        <v>38.579421129207617</v>
      </c>
      <c r="TU109" s="420">
        <v>56.990785687544061</v>
      </c>
      <c r="TV109" s="420">
        <v>84.534086878079222</v>
      </c>
      <c r="TW109" s="420">
        <v>125.83298039762056</v>
      </c>
      <c r="TX109" s="420">
        <v>187.88087935175105</v>
      </c>
      <c r="TY109" s="420">
        <v>281.26459292071786</v>
      </c>
      <c r="TZ109" s="420">
        <v>376.80022994484773</v>
      </c>
      <c r="UA109" s="420">
        <v>376.80022994484773</v>
      </c>
      <c r="UB109" s="420">
        <v>376.80022994484773</v>
      </c>
      <c r="UC109" s="420">
        <v>376.80022994484773</v>
      </c>
      <c r="UD109" s="420">
        <v>376.80022994484773</v>
      </c>
      <c r="UE109" s="420">
        <v>376.80022994484773</v>
      </c>
      <c r="UF109" s="420">
        <v>376.80022994484773</v>
      </c>
      <c r="UG109" s="420">
        <v>376.80022994484773</v>
      </c>
      <c r="UH109" s="420">
        <v>376.80022994484773</v>
      </c>
      <c r="UI109" s="420">
        <v>376.80022994484773</v>
      </c>
      <c r="UJ109" s="420">
        <v>376.80022994484773</v>
      </c>
      <c r="UK109" s="420"/>
      <c r="UL109" s="420">
        <v>2.067702288914858</v>
      </c>
      <c r="UM109" s="420">
        <v>2.067702288914858</v>
      </c>
      <c r="UN109" s="420">
        <v>2.067702288914858</v>
      </c>
      <c r="UO109" s="420">
        <v>2.067702288914858</v>
      </c>
      <c r="UP109" s="420">
        <v>2.067702288914858</v>
      </c>
      <c r="UQ109" s="420">
        <v>2.067702288914858</v>
      </c>
      <c r="UR109" s="420">
        <v>2.067702288914858</v>
      </c>
      <c r="US109" s="420">
        <v>2.067702288914858</v>
      </c>
      <c r="UT109" s="420">
        <v>2.067702288914858</v>
      </c>
      <c r="UU109" s="420">
        <v>2.067702288914858</v>
      </c>
      <c r="UV109" s="420">
        <v>2.067702288914858</v>
      </c>
      <c r="UW109" s="420">
        <v>2.067702288914858</v>
      </c>
      <c r="UX109" s="420">
        <v>2.067702288914858</v>
      </c>
      <c r="UY109" s="420">
        <v>2.067702288914858</v>
      </c>
      <c r="UZ109" s="420">
        <v>2.067702288914858</v>
      </c>
      <c r="VA109" s="420">
        <v>2.067702288914858</v>
      </c>
      <c r="VB109" s="420">
        <v>2.067702288914858</v>
      </c>
      <c r="VC109" s="420">
        <v>2.4749100449402728</v>
      </c>
      <c r="VD109" s="420">
        <v>3.2806399108706796</v>
      </c>
      <c r="VE109" s="420">
        <v>4.386660155808368</v>
      </c>
      <c r="VF109" s="420">
        <v>5.9117262923662643</v>
      </c>
      <c r="VG109" s="420">
        <v>8.0231992628261573</v>
      </c>
      <c r="VH109" s="420">
        <v>10.957357506569796</v>
      </c>
      <c r="VI109" s="420">
        <v>15.04830829234678</v>
      </c>
      <c r="VJ109" s="420">
        <v>20.769168843753917</v>
      </c>
      <c r="VK109" s="420">
        <v>28.790762674771809</v>
      </c>
      <c r="VL109" s="420">
        <v>40.065329388370365</v>
      </c>
      <c r="VM109" s="420">
        <v>55.945969418309815</v>
      </c>
      <c r="VN109" s="420">
        <v>78.357157569974831</v>
      </c>
      <c r="VO109" s="420">
        <v>110.03826041586015</v>
      </c>
      <c r="VP109" s="420"/>
      <c r="VQ109" s="420">
        <v>0</v>
      </c>
      <c r="VR109" s="420">
        <v>0</v>
      </c>
      <c r="VS109" s="420">
        <v>0</v>
      </c>
      <c r="VT109" s="420">
        <v>0</v>
      </c>
      <c r="VU109" s="420">
        <v>0</v>
      </c>
      <c r="VV109" s="420">
        <v>0.10987731825095404</v>
      </c>
      <c r="VW109" s="420">
        <v>0.9470229129526575</v>
      </c>
      <c r="VX109" s="420">
        <v>2.157390940927848</v>
      </c>
      <c r="VY109" s="420">
        <v>3.918368137209324</v>
      </c>
      <c r="VZ109" s="420">
        <v>6.49480412521629</v>
      </c>
      <c r="WA109" s="420">
        <v>10.283096971433487</v>
      </c>
      <c r="WB109" s="420">
        <v>15.87780448465098</v>
      </c>
      <c r="WC109" s="420">
        <v>24.17238921252471</v>
      </c>
      <c r="WD109" s="420">
        <v>36.511718840292758</v>
      </c>
      <c r="WE109" s="420">
        <v>54.923083398629203</v>
      </c>
      <c r="WF109" s="420">
        <v>82.466384589164363</v>
      </c>
      <c r="WG109" s="420">
        <v>123.7652781087057</v>
      </c>
      <c r="WH109" s="420">
        <v>185.40596930681079</v>
      </c>
      <c r="WI109" s="420">
        <v>277.9839530098472</v>
      </c>
      <c r="WJ109" s="420">
        <v>372.41356978903934</v>
      </c>
      <c r="WK109" s="420">
        <v>370.88850365248146</v>
      </c>
      <c r="WL109" s="420">
        <v>368.77703068202158</v>
      </c>
      <c r="WM109" s="420">
        <v>365.84287243827794</v>
      </c>
      <c r="WN109" s="420">
        <v>361.75192165250093</v>
      </c>
      <c r="WO109" s="420">
        <v>356.03106110109383</v>
      </c>
      <c r="WP109" s="420">
        <v>348.0094672700759</v>
      </c>
      <c r="WQ109" s="420">
        <v>336.73490055647738</v>
      </c>
      <c r="WR109" s="420">
        <v>320.85426052653793</v>
      </c>
      <c r="WS109" s="420">
        <v>298.44307237487288</v>
      </c>
      <c r="WT109" s="420">
        <v>266.76196952898761</v>
      </c>
      <c r="WU109" s="420"/>
      <c r="WV109" s="420">
        <v>3.1159980109806598E-2</v>
      </c>
      <c r="WW109" s="420">
        <v>3.1159980109806598E-2</v>
      </c>
      <c r="WX109" s="420">
        <v>3.1159980109806598E-2</v>
      </c>
      <c r="WY109" s="420">
        <v>3.1159980109806598E-2</v>
      </c>
      <c r="WZ109" s="420">
        <v>3.1159980109806598E-2</v>
      </c>
      <c r="XA109" s="420">
        <v>3.2815815705469382E-2</v>
      </c>
      <c r="XB109" s="420">
        <v>4.5431481035901007E-2</v>
      </c>
      <c r="XC109" s="420">
        <v>6.3671555479618849E-2</v>
      </c>
      <c r="XD109" s="420">
        <v>9.0209231964346687E-2</v>
      </c>
      <c r="XE109" s="420">
        <v>0.12903575673577267</v>
      </c>
      <c r="XF109" s="420">
        <v>0.18612479241131005</v>
      </c>
      <c r="XG109" s="420">
        <v>0.27043624080823203</v>
      </c>
      <c r="XH109" s="420">
        <v>0.39543445574723662</v>
      </c>
      <c r="XI109" s="420">
        <v>0.58138640242297568</v>
      </c>
      <c r="XJ109" s="420">
        <v>0.8588430539476215</v>
      </c>
      <c r="XK109" s="420">
        <v>1.2739166947984528</v>
      </c>
      <c r="XL109" s="420">
        <v>1.8962851602806319</v>
      </c>
      <c r="XM109" s="420">
        <v>2.8313381936071367</v>
      </c>
      <c r="XN109" s="420">
        <v>4.2386175069728829</v>
      </c>
      <c r="XO109" s="420">
        <v>5.6783260014737422</v>
      </c>
      <c r="XP109" s="420">
        <v>5.6783260014737422</v>
      </c>
      <c r="XQ109" s="420">
        <v>5.6783260014737422</v>
      </c>
      <c r="XR109" s="420">
        <v>5.6783260014737422</v>
      </c>
      <c r="XS109" s="420">
        <v>5.6783260014737422</v>
      </c>
      <c r="XT109" s="420">
        <v>5.6783260014737422</v>
      </c>
      <c r="XU109" s="420">
        <v>5.6783260014737422</v>
      </c>
      <c r="XV109" s="420">
        <v>5.6783260014737422</v>
      </c>
      <c r="XW109" s="420">
        <v>5.6783260014737422</v>
      </c>
      <c r="XX109" s="420">
        <v>5.6783260014737422</v>
      </c>
      <c r="XY109" s="420">
        <v>5.6783260014737422</v>
      </c>
      <c r="XZ109" s="420"/>
      <c r="YA109" s="420">
        <v>3.1159980109806598E-2</v>
      </c>
      <c r="YB109" s="420">
        <v>3.1159980109806598E-2</v>
      </c>
      <c r="YC109" s="420">
        <v>3.1159980109806598E-2</v>
      </c>
      <c r="YD109" s="420">
        <v>3.1159980109806598E-2</v>
      </c>
      <c r="YE109" s="420">
        <v>3.1159980109806598E-2</v>
      </c>
      <c r="YF109" s="420">
        <v>3.1159980109806598E-2</v>
      </c>
      <c r="YG109" s="420">
        <v>3.1159980109806598E-2</v>
      </c>
      <c r="YH109" s="420">
        <v>3.1159980109806598E-2</v>
      </c>
      <c r="YI109" s="420">
        <v>3.1159980109806598E-2</v>
      </c>
      <c r="YJ109" s="420">
        <v>3.1159980109806598E-2</v>
      </c>
      <c r="YK109" s="420">
        <v>3.1159980109806598E-2</v>
      </c>
      <c r="YL109" s="420">
        <v>3.1159980109806598E-2</v>
      </c>
      <c r="YM109" s="420">
        <v>3.1159980109806598E-2</v>
      </c>
      <c r="YN109" s="420">
        <v>3.1159980109806598E-2</v>
      </c>
      <c r="YO109" s="420">
        <v>3.1159980109806598E-2</v>
      </c>
      <c r="YP109" s="420">
        <v>3.1159980109806598E-2</v>
      </c>
      <c r="YQ109" s="420">
        <v>3.1159980109806598E-2</v>
      </c>
      <c r="YR109" s="420">
        <v>3.7296543214822044E-2</v>
      </c>
      <c r="YS109" s="420">
        <v>4.9438777970215522E-2</v>
      </c>
      <c r="YT109" s="420">
        <v>6.6106346129357257E-2</v>
      </c>
      <c r="YU109" s="420">
        <v>8.9088876417227153E-2</v>
      </c>
      <c r="YV109" s="420">
        <v>0.12090847448734068</v>
      </c>
      <c r="YW109" s="420">
        <v>0.16512582289587727</v>
      </c>
      <c r="YX109" s="420">
        <v>0.22677587077675834</v>
      </c>
      <c r="YY109" s="420">
        <v>0.3129884275594742</v>
      </c>
      <c r="YZ109" s="420">
        <v>0.43387270841725739</v>
      </c>
      <c r="ZA109" s="420">
        <v>0.60377882905457159</v>
      </c>
      <c r="ZB109" s="420">
        <v>0.84309782101816166</v>
      </c>
      <c r="ZC109" s="420">
        <v>1.1808312465634341</v>
      </c>
      <c r="ZD109" s="420">
        <v>1.6582609712519929</v>
      </c>
      <c r="ZE109" s="420"/>
      <c r="ZF109" s="420">
        <v>0</v>
      </c>
      <c r="ZG109" s="420">
        <v>0</v>
      </c>
      <c r="ZH109" s="420">
        <v>0</v>
      </c>
      <c r="ZI109" s="420">
        <v>0</v>
      </c>
      <c r="ZJ109" s="420">
        <v>0</v>
      </c>
      <c r="ZK109" s="420">
        <v>1.6558355956627843E-3</v>
      </c>
      <c r="ZL109" s="420">
        <v>1.4271500926094409E-2</v>
      </c>
      <c r="ZM109" s="420">
        <v>3.2511575369812251E-2</v>
      </c>
      <c r="ZN109" s="420">
        <v>5.9049251854540089E-2</v>
      </c>
      <c r="ZO109" s="420">
        <v>9.7875776625966068E-2</v>
      </c>
      <c r="ZP109" s="420">
        <v>0.15496481230150344</v>
      </c>
      <c r="ZQ109" s="420">
        <v>0.23927626069842545</v>
      </c>
      <c r="ZR109" s="420">
        <v>0.36427447563743004</v>
      </c>
      <c r="ZS109" s="420">
        <v>0.55022642231316909</v>
      </c>
      <c r="ZT109" s="420">
        <v>0.82768307383781492</v>
      </c>
      <c r="ZU109" s="420">
        <v>1.2427567146886462</v>
      </c>
      <c r="ZV109" s="420">
        <v>1.8651251801708253</v>
      </c>
      <c r="ZW109" s="420">
        <v>2.7940416503923147</v>
      </c>
      <c r="ZX109" s="420">
        <v>4.1891787290026672</v>
      </c>
      <c r="ZY109" s="420">
        <v>5.6122196553443846</v>
      </c>
      <c r="ZZ109" s="420">
        <v>5.5892371250565152</v>
      </c>
      <c r="AAA109" s="420">
        <v>5.5574175269864012</v>
      </c>
      <c r="AAB109" s="420">
        <v>5.5132001785778648</v>
      </c>
      <c r="AAC109" s="420">
        <v>5.451550130696984</v>
      </c>
      <c r="AAD109" s="420">
        <v>5.3653375739142684</v>
      </c>
      <c r="AAE109" s="420">
        <v>5.2444532930564849</v>
      </c>
      <c r="AAF109" s="420">
        <v>5.0745471724191704</v>
      </c>
      <c r="AAG109" s="420">
        <v>4.8352281804555801</v>
      </c>
      <c r="AAH109" s="420">
        <v>4.4974947549103081</v>
      </c>
      <c r="AAI109" s="420">
        <v>4.0200650302217493</v>
      </c>
      <c r="AAJ109" s="420"/>
      <c r="AAK109" s="420">
        <v>0</v>
      </c>
      <c r="AAL109" s="420">
        <v>0</v>
      </c>
      <c r="AAM109" s="420">
        <v>0</v>
      </c>
      <c r="AAN109" s="420">
        <v>0</v>
      </c>
      <c r="AAO109" s="420">
        <v>0</v>
      </c>
      <c r="AAP109" s="420">
        <v>2.3403096477221212</v>
      </c>
      <c r="AAQ109" s="420">
        <v>20.170922398515703</v>
      </c>
      <c r="AAR109" s="420">
        <v>45.950910645909389</v>
      </c>
      <c r="AAS109" s="420">
        <v>83.45848716378093</v>
      </c>
      <c r="AAT109" s="420">
        <v>138.33476277236238</v>
      </c>
      <c r="AAU109" s="420">
        <v>219.02273766586868</v>
      </c>
      <c r="AAV109" s="420">
        <v>338.18607526628045</v>
      </c>
      <c r="AAW109" s="420">
        <v>514.85489983802393</v>
      </c>
      <c r="AAX109" s="420">
        <v>777.67394779051779</v>
      </c>
      <c r="AAY109" s="420">
        <v>1169.8230718271313</v>
      </c>
      <c r="AAZ109" s="420">
        <v>1756.4760274362461</v>
      </c>
      <c r="ABA109" s="420">
        <v>2636.1134310656507</v>
      </c>
      <c r="ABB109" s="420">
        <v>3949.0168273217068</v>
      </c>
      <c r="ABC109" s="420">
        <v>5920.8628086008857</v>
      </c>
      <c r="ABD109" s="420">
        <v>7932.1472729186798</v>
      </c>
      <c r="ABE109" s="420">
        <v>7899.6644361547806</v>
      </c>
      <c r="ABF109" s="420">
        <v>7854.6915460048249</v>
      </c>
      <c r="ABG109" s="420">
        <v>7792.1960377863488</v>
      </c>
      <c r="ABH109" s="420">
        <v>7705.0616615136823</v>
      </c>
      <c r="ABI109" s="420">
        <v>7583.2113528707996</v>
      </c>
      <c r="ABJ109" s="420">
        <v>7412.3570425211165</v>
      </c>
      <c r="ABK109" s="420">
        <v>7172.2166962354786</v>
      </c>
      <c r="ABL109" s="420">
        <v>6833.9702258476136</v>
      </c>
      <c r="ABM109" s="420">
        <v>6356.6276706856261</v>
      </c>
      <c r="ABN109" s="420">
        <v>5681.8424482126684</v>
      </c>
      <c r="ABQ109" s="344"/>
      <c r="ABR109" s="344"/>
      <c r="ABS109" s="344"/>
      <c r="ABT109" s="344"/>
      <c r="ABU109" s="344"/>
      <c r="ABV109" s="344"/>
      <c r="ABW109" s="344"/>
      <c r="ABX109" s="344"/>
      <c r="ABY109" s="344"/>
      <c r="ABZ109" s="344"/>
      <c r="ACA109" s="344"/>
    </row>
    <row r="110" spans="4:755" hidden="1" outlineLevel="1" x14ac:dyDescent="0.25">
      <c r="D110" s="431" t="b">
        <v>1</v>
      </c>
      <c r="E110" s="416"/>
      <c r="F110" s="417">
        <v>540</v>
      </c>
      <c r="G110" s="417">
        <v>22005311</v>
      </c>
      <c r="H110" s="417" t="s">
        <v>1756</v>
      </c>
      <c r="I110" s="417" t="s">
        <v>253</v>
      </c>
      <c r="J110" s="417">
        <v>66</v>
      </c>
      <c r="K110" s="417" t="s">
        <v>335</v>
      </c>
      <c r="L110" s="417" t="s">
        <v>350</v>
      </c>
      <c r="M110" s="417" t="s">
        <v>253</v>
      </c>
      <c r="N110" s="417" t="s">
        <v>351</v>
      </c>
      <c r="O110" s="417" t="s">
        <v>1819</v>
      </c>
      <c r="P110" s="417" t="s">
        <v>1820</v>
      </c>
      <c r="Q110" s="417" t="s">
        <v>1821</v>
      </c>
      <c r="R110" s="417" t="s">
        <v>298</v>
      </c>
      <c r="S110" s="418"/>
      <c r="T110" s="417">
        <v>6.6046416250961082E-2</v>
      </c>
      <c r="U110" s="417">
        <v>2190</v>
      </c>
      <c r="V110" s="418"/>
      <c r="W110" s="419">
        <v>5.5</v>
      </c>
      <c r="X110" s="417">
        <v>1.9187456806876756E-3</v>
      </c>
      <c r="Y110" s="417">
        <v>3.34591925718396E-4</v>
      </c>
      <c r="Z110" s="417">
        <v>1.5841537549692796E-3</v>
      </c>
      <c r="AA110" s="420">
        <v>20.498151169224908</v>
      </c>
      <c r="AB110" s="420">
        <v>160.60412434483007</v>
      </c>
      <c r="AC110" s="420">
        <v>181.10227551405498</v>
      </c>
      <c r="AD110" s="420">
        <v>7.346138233273777</v>
      </c>
      <c r="AE110" s="420">
        <v>0.77103606610032305</v>
      </c>
      <c r="AF110" s="420">
        <v>9.3786798619293119</v>
      </c>
      <c r="AG110" s="418"/>
      <c r="AH110" s="419">
        <v>7.1791493443720595</v>
      </c>
      <c r="AI110" s="417">
        <v>3.759119740913142E-3</v>
      </c>
      <c r="AJ110" s="417">
        <v>6.5551736521297531E-4</v>
      </c>
      <c r="AK110" s="417">
        <v>3.1036023757001667E-3</v>
      </c>
      <c r="AL110" s="420">
        <v>40.159050513061622</v>
      </c>
      <c r="AM110" s="420">
        <v>314.64833530222813</v>
      </c>
      <c r="AN110" s="420">
        <v>354.80738581528976</v>
      </c>
      <c r="AO110" s="420">
        <v>14.392221715531912</v>
      </c>
      <c r="AP110" s="420">
        <v>1.5105789819914779</v>
      </c>
      <c r="AQ110" s="420">
        <v>18.374285330011716</v>
      </c>
      <c r="AR110" s="418"/>
      <c r="AS110" s="417">
        <v>5.1679359468684138E-3</v>
      </c>
      <c r="AT110" s="421">
        <v>4.6756664206188491E-7</v>
      </c>
      <c r="AU110" s="417">
        <v>5.1674683802263519E-3</v>
      </c>
      <c r="AV110" s="420">
        <v>54.263818387092506</v>
      </c>
      <c r="AW110" s="420">
        <v>0.22443198818970475</v>
      </c>
      <c r="AX110" s="420">
        <v>54.488250375282213</v>
      </c>
      <c r="AY110" s="420">
        <v>14.672440262931179</v>
      </c>
      <c r="AZ110" s="420">
        <v>2.0676958480084733</v>
      </c>
      <c r="BA110" s="420">
        <v>1.3105988258982702E-2</v>
      </c>
      <c r="BB110" s="418"/>
      <c r="BC110" s="420">
        <v>198.59812967535836</v>
      </c>
      <c r="BD110" s="420">
        <v>389.08447184282488</v>
      </c>
      <c r="BE110" s="420">
        <v>71.24149247448085</v>
      </c>
      <c r="BF110" s="420">
        <v>317.842979368344</v>
      </c>
      <c r="BG110" s="420"/>
      <c r="BH110" s="422">
        <v>2.6643280808870785E-2</v>
      </c>
      <c r="BI110" s="420"/>
      <c r="BJ110" s="423">
        <v>5.6485076247031927</v>
      </c>
      <c r="BK110" s="423">
        <v>5.8010251611509283</v>
      </c>
      <c r="BL110" s="423">
        <v>5.9576608825192876</v>
      </c>
      <c r="BM110" s="423">
        <v>6.1185259855102094</v>
      </c>
      <c r="BN110" s="423">
        <v>6.2837346692907339</v>
      </c>
      <c r="BO110" s="423">
        <v>6.4534042165637286</v>
      </c>
      <c r="BP110" s="423">
        <v>6.6276550768276277</v>
      </c>
      <c r="BQ110" s="423">
        <v>6.8066109518843048</v>
      </c>
      <c r="BR110" s="423">
        <v>6.9903988836557742</v>
      </c>
      <c r="BS110" s="423">
        <v>7.1791493443720595</v>
      </c>
      <c r="BT110" s="423">
        <v>7.3729963291942733</v>
      </c>
      <c r="BU110" s="423">
        <v>7.5720774513386377</v>
      </c>
      <c r="BV110" s="423">
        <v>7.7765340397689835</v>
      </c>
      <c r="BW110" s="423">
        <v>7.9865112395270952</v>
      </c>
      <c r="BX110" s="423">
        <v>8.2021581147720983</v>
      </c>
      <c r="BY110" s="423">
        <v>8.4236277546020677</v>
      </c>
      <c r="BZ110" s="423">
        <v>8.6510773817329465</v>
      </c>
      <c r="CA110" s="423">
        <v>8.8846684641119786</v>
      </c>
      <c r="CB110" s="423">
        <v>9.1245668295448219</v>
      </c>
      <c r="CC110" s="423">
        <v>9.3709427834177745</v>
      </c>
      <c r="CD110" s="423">
        <v>9.6239712295986664</v>
      </c>
      <c r="CE110" s="423">
        <v>9.8838317946022229</v>
      </c>
      <c r="CF110" s="423">
        <v>10.15070895510809</v>
      </c>
      <c r="CG110" s="423">
        <v>10.424792168922005</v>
      </c>
      <c r="CH110" s="423">
        <v>10.706276009473106</v>
      </c>
      <c r="CI110" s="423">
        <v>10.995360303942856</v>
      </c>
      <c r="CJ110" s="423">
        <v>11.292250275123642</v>
      </c>
      <c r="CK110" s="423">
        <v>11.597156687107748</v>
      </c>
      <c r="CL110" s="423">
        <v>11.910295994910136</v>
      </c>
      <c r="CM110" s="423">
        <v>12.231890498131236</v>
      </c>
      <c r="CN110" s="420"/>
      <c r="CO110" s="417">
        <v>2.0489507925670388E-3</v>
      </c>
      <c r="CP110" s="417">
        <v>2.1888184863978885E-3</v>
      </c>
      <c r="CQ110" s="417">
        <v>2.3390966391970344E-3</v>
      </c>
      <c r="CR110" s="417">
        <v>2.5005925016661702E-3</v>
      </c>
      <c r="CS110" s="417">
        <v>2.6741774881397268E-3</v>
      </c>
      <c r="CT110" s="417">
        <v>2.8607923570239781E-3</v>
      </c>
      <c r="CU110" s="417">
        <v>3.0614528137823268E-3</v>
      </c>
      <c r="CV110" s="417">
        <v>3.2772555711651067E-3</v>
      </c>
      <c r="CW110" s="417">
        <v>3.5093849042443898E-3</v>
      </c>
      <c r="CX110" s="417">
        <v>3.759119740913142E-3</v>
      </c>
      <c r="CY110" s="417">
        <v>4.0278413318634342E-3</v>
      </c>
      <c r="CZ110" s="417">
        <v>4.3170415476913148E-3</v>
      </c>
      <c r="DA110" s="417">
        <v>4.6283318547096835E-3</v>
      </c>
      <c r="DB110" s="417">
        <v>4.9634530253097947E-3</v>
      </c>
      <c r="DC110" s="417">
        <v>5.3242856433238376E-3</v>
      </c>
      <c r="DD110" s="417">
        <v>5.7128614698350342E-3</v>
      </c>
      <c r="DE110" s="417">
        <v>6.1313757402887414E-3</v>
      </c>
      <c r="DF110" s="417">
        <v>6.5822004696135476E-3</v>
      </c>
      <c r="DG110" s="417">
        <v>7.0678988484012013E-3</v>
      </c>
      <c r="DH110" s="417">
        <v>7.5912408200598499E-3</v>
      </c>
      <c r="DI110" s="417">
        <v>8.1552199362892232E-3</v>
      </c>
      <c r="DJ110" s="417">
        <v>8.7630715962764699E-3</v>
      </c>
      <c r="DK110" s="417">
        <v>9.418292783728922E-3</v>
      </c>
      <c r="DL110" s="417">
        <v>1.0124663425299692E-2</v>
      </c>
      <c r="DM110" s="417">
        <v>1.0886269504184375E-2</v>
      </c>
      <c r="DN110" s="417">
        <v>1.1707528073736689E-2</v>
      </c>
      <c r="DO110" s="417">
        <v>1.2593214327938371E-2</v>
      </c>
      <c r="DP110" s="417">
        <v>1.3548490898539737E-2</v>
      </c>
      <c r="DQ110" s="417">
        <v>1.4578939562745131E-2</v>
      </c>
      <c r="DR110" s="417">
        <v>1.5690595560540768E-2</v>
      </c>
      <c r="DS110" s="424"/>
      <c r="DT110" s="425">
        <v>3.5729716464640238E-4</v>
      </c>
      <c r="DU110" s="425">
        <v>3.8168736992252915E-4</v>
      </c>
      <c r="DV110" s="425">
        <v>4.0789295675175858E-4</v>
      </c>
      <c r="DW110" s="425">
        <v>4.3605469395485312E-4</v>
      </c>
      <c r="DX110" s="425">
        <v>4.663245392421003E-4</v>
      </c>
      <c r="DY110" s="425">
        <v>4.9886654258112103E-4</v>
      </c>
      <c r="DZ110" s="425">
        <v>5.3385782324852241E-4</v>
      </c>
      <c r="EA110" s="425">
        <v>5.7148962661610883E-4</v>
      </c>
      <c r="EB110" s="425">
        <v>6.1196846722144042E-4</v>
      </c>
      <c r="EC110" s="425">
        <v>6.5551736521297531E-4</v>
      </c>
      <c r="ED110" s="425">
        <v>7.0237718384508598E-4</v>
      </c>
      <c r="EE110" s="425">
        <v>7.5280807633175959E-4</v>
      </c>
      <c r="EF110" s="425">
        <v>8.0709105105377375E-4</v>
      </c>
      <c r="EG110" s="425">
        <v>8.6552966485688458E-4</v>
      </c>
      <c r="EH110" s="425">
        <v>9.2845185498270481E-4</v>
      </c>
      <c r="EI110" s="425">
        <v>9.9621192104492728E-4</v>
      </c>
      <c r="EJ110" s="425">
        <v>1.0691926694062963E-3</v>
      </c>
      <c r="EK110" s="425">
        <v>1.1478077333329536E-3</v>
      </c>
      <c r="EL110" s="425">
        <v>1.2325040834081876E-3</v>
      </c>
      <c r="EM110" s="425">
        <v>1.3237647438849706E-3</v>
      </c>
      <c r="EN110" s="425">
        <v>1.4221117319529826E-3</v>
      </c>
      <c r="EO110" s="425">
        <v>1.5281092382996104E-3</v>
      </c>
      <c r="EP110" s="425">
        <v>1.6423670688645474E-3</v>
      </c>
      <c r="EQ110" s="425">
        <v>1.765544369333766E-3</v>
      </c>
      <c r="ER110" s="425">
        <v>1.8983536557012773E-3</v>
      </c>
      <c r="ES110" s="425">
        <v>2.0415651761570577E-3</v>
      </c>
      <c r="ET110" s="425">
        <v>2.1960116316505443E-3</v>
      </c>
      <c r="EU110" s="425">
        <v>2.3625932847420759E-3</v>
      </c>
      <c r="EV110" s="425">
        <v>2.5422834888064604E-3</v>
      </c>
      <c r="EW110" s="425">
        <v>2.7361346723075151E-3</v>
      </c>
      <c r="EX110" s="420"/>
      <c r="EY110" s="420">
        <v>212.07489835485529</v>
      </c>
      <c r="EZ110" s="420">
        <v>226.55178431029702</v>
      </c>
      <c r="FA110" s="420">
        <v>242.10619591229829</v>
      </c>
      <c r="FB110" s="420">
        <v>258.8216869539163</v>
      </c>
      <c r="FC110" s="420">
        <v>276.7884524301079</v>
      </c>
      <c r="FD110" s="420">
        <v>296.10386473464166</v>
      </c>
      <c r="FE110" s="420">
        <v>316.87305359229561</v>
      </c>
      <c r="FF110" s="420">
        <v>339.20953331776138</v>
      </c>
      <c r="FG110" s="420">
        <v>363.23588128890674</v>
      </c>
      <c r="FH110" s="420">
        <v>389.08447184282488</v>
      </c>
      <c r="FI110" s="420">
        <v>416.89827015036735</v>
      </c>
      <c r="FJ110" s="420">
        <v>446.83169100088054</v>
      </c>
      <c r="FK110" s="420">
        <v>479.05152783603495</v>
      </c>
      <c r="FL110" s="420">
        <v>513.73795781249009</v>
      </c>
      <c r="FM110" s="420">
        <v>551.08562915044843</v>
      </c>
      <c r="FN110" s="420">
        <v>591.30483754211173</v>
      </c>
      <c r="FO110" s="420">
        <v>634.62279895363247</v>
      </c>
      <c r="FP110" s="420">
        <v>681.28502676029871</v>
      </c>
      <c r="FQ110" s="420">
        <v>731.5568218108092</v>
      </c>
      <c r="FR110" s="420">
        <v>785.72488472718965</v>
      </c>
      <c r="FS110" s="420">
        <v>844.09906051632811</v>
      </c>
      <c r="FT110" s="420">
        <v>907.01422640233761</v>
      </c>
      <c r="FU110" s="420">
        <v>974.83233469123343</v>
      </c>
      <c r="FV110" s="420">
        <v>1047.9446234564905</v>
      </c>
      <c r="FW110" s="420">
        <v>1126.774008892125</v>
      </c>
      <c r="FX110" s="420">
        <v>1211.7776743255213</v>
      </c>
      <c r="FY110" s="420">
        <v>1303.4498721232956</v>
      </c>
      <c r="FZ110" s="420">
        <v>1402.3249560667468</v>
      </c>
      <c r="GA110" s="420">
        <v>1508.9806632286852</v>
      </c>
      <c r="GB110" s="420">
        <v>1624.0416659591156</v>
      </c>
      <c r="GC110" s="420"/>
      <c r="GD110" s="420">
        <v>44.112283478292504</v>
      </c>
      <c r="GE110" s="420">
        <v>44.112283478292504</v>
      </c>
      <c r="GF110" s="420">
        <v>44.112283478292504</v>
      </c>
      <c r="GG110" s="420">
        <v>44.112283478292504</v>
      </c>
      <c r="GH110" s="420">
        <v>44.112283478292504</v>
      </c>
      <c r="GI110" s="420">
        <v>44.112283478292504</v>
      </c>
      <c r="GJ110" s="420">
        <v>44.112283478292504</v>
      </c>
      <c r="GK110" s="420">
        <v>44.112283478292504</v>
      </c>
      <c r="GL110" s="420">
        <v>44.112283478292504</v>
      </c>
      <c r="GM110" s="420">
        <v>44.112283478292504</v>
      </c>
      <c r="GN110" s="420">
        <v>44.112283478292504</v>
      </c>
      <c r="GO110" s="420">
        <v>44.112283478292504</v>
      </c>
      <c r="GP110" s="420">
        <v>44.112283478292504</v>
      </c>
      <c r="GQ110" s="420">
        <v>44.112283478292504</v>
      </c>
      <c r="GR110" s="420">
        <v>44.112283478292504</v>
      </c>
      <c r="GS110" s="420">
        <v>44.112283478292504</v>
      </c>
      <c r="GT110" s="420">
        <v>44.112283478292504</v>
      </c>
      <c r="GU110" s="420">
        <v>52.799638550951194</v>
      </c>
      <c r="GV110" s="420">
        <v>69.989049446028204</v>
      </c>
      <c r="GW110" s="420">
        <v>93.584844081931337</v>
      </c>
      <c r="GX110" s="420">
        <v>126.12054813354902</v>
      </c>
      <c r="GY110" s="420">
        <v>171.16663369868155</v>
      </c>
      <c r="GZ110" s="420">
        <v>233.76385618669994</v>
      </c>
      <c r="HA110" s="420">
        <v>321.04004760236302</v>
      </c>
      <c r="HB110" s="420">
        <v>443.088673140178</v>
      </c>
      <c r="HC110" s="420">
        <v>614.22105661656656</v>
      </c>
      <c r="HD110" s="420">
        <v>854.75224218980031</v>
      </c>
      <c r="HE110" s="420">
        <v>1193.5492240246715</v>
      </c>
      <c r="HF110" s="420">
        <v>1671.6686758101725</v>
      </c>
      <c r="HG110" s="420">
        <v>2347.5521417882765</v>
      </c>
      <c r="HH110" s="420"/>
      <c r="HI110" s="420">
        <v>21.889145344832631</v>
      </c>
      <c r="HJ110" s="420">
        <v>23.383365845596487</v>
      </c>
      <c r="HK110" s="420">
        <v>24.98880231615821</v>
      </c>
      <c r="HL110" s="420">
        <v>26.714078696147386</v>
      </c>
      <c r="HM110" s="420">
        <v>28.568504391671336</v>
      </c>
      <c r="HN110" s="420">
        <v>30.562129618461945</v>
      </c>
      <c r="HO110" s="420">
        <v>32.705805259125384</v>
      </c>
      <c r="HP110" s="420">
        <v>35.011247605180536</v>
      </c>
      <c r="HQ110" s="420">
        <v>37.491108385148607</v>
      </c>
      <c r="HR110" s="420">
        <v>40.159050513061622</v>
      </c>
      <c r="HS110" s="420">
        <v>43.029830027603403</v>
      </c>
      <c r="HT110" s="420">
        <v>46.119384730907157</v>
      </c>
      <c r="HU110" s="420">
        <v>49.444930078058142</v>
      </c>
      <c r="HV110" s="420">
        <v>53.02506291385258</v>
      </c>
      <c r="HW110" s="420">
        <v>56.879873702632139</v>
      </c>
      <c r="HX110" s="420">
        <v>61.031067950365035</v>
      </c>
      <c r="HY110" s="420">
        <v>65.502097575908394</v>
      </c>
      <c r="HZ110" s="420">
        <v>70.31830305094185</v>
      </c>
      <c r="IA110" s="420">
        <v>75.507067195791223</v>
      </c>
      <c r="IB110" s="420">
        <v>81.097981591707637</v>
      </c>
      <c r="IC110" s="420">
        <v>87.123026649587473</v>
      </c>
      <c r="ID110" s="420">
        <v>93.616766461117521</v>
      </c>
      <c r="IE110" s="420">
        <v>100.61655965146147</v>
      </c>
      <c r="IF110" s="420">
        <v>108.16278755344723</v>
      </c>
      <c r="IG110" s="420">
        <v>116.29910113242229</v>
      </c>
      <c r="IH110" s="420">
        <v>125.07268820920014</v>
      </c>
      <c r="II110" s="420">
        <v>134.53456265658599</v>
      </c>
      <c r="IJ110" s="420">
        <v>144.73987738364644</v>
      </c>
      <c r="IK110" s="420">
        <v>155.74826307207067</v>
      </c>
      <c r="IL110" s="420">
        <v>167.62419479160098</v>
      </c>
      <c r="IM110" s="420"/>
      <c r="IN110" s="420">
        <v>27.131909193546253</v>
      </c>
      <c r="IO110" s="420">
        <v>27.131909193546253</v>
      </c>
      <c r="IP110" s="420">
        <v>27.131909193546253</v>
      </c>
      <c r="IQ110" s="420">
        <v>27.131909193546253</v>
      </c>
      <c r="IR110" s="420">
        <v>27.131909193546253</v>
      </c>
      <c r="IS110" s="420">
        <v>27.131909193546253</v>
      </c>
      <c r="IT110" s="420">
        <v>27.131909193546253</v>
      </c>
      <c r="IU110" s="420">
        <v>27.131909193546253</v>
      </c>
      <c r="IV110" s="420">
        <v>27.131909193546253</v>
      </c>
      <c r="IW110" s="420">
        <v>27.131909193546253</v>
      </c>
      <c r="IX110" s="420">
        <v>27.131909193546253</v>
      </c>
      <c r="IY110" s="420">
        <v>27.131909193546253</v>
      </c>
      <c r="IZ110" s="420">
        <v>27.131909193546253</v>
      </c>
      <c r="JA110" s="420">
        <v>27.131909193546253</v>
      </c>
      <c r="JB110" s="420">
        <v>27.131909193546253</v>
      </c>
      <c r="JC110" s="420">
        <v>27.131909193546253</v>
      </c>
      <c r="JD110" s="420">
        <v>27.131909193546253</v>
      </c>
      <c r="JE110" s="420">
        <v>32.475194790617152</v>
      </c>
      <c r="JF110" s="420">
        <v>43.04779495368259</v>
      </c>
      <c r="JG110" s="420">
        <v>57.560735725064987</v>
      </c>
      <c r="JH110" s="420">
        <v>77.572299359284628</v>
      </c>
      <c r="JI110" s="420">
        <v>105.27855726994854</v>
      </c>
      <c r="JJ110" s="420">
        <v>143.77990026092959</v>
      </c>
      <c r="JK110" s="420">
        <v>197.46040631348075</v>
      </c>
      <c r="JL110" s="420">
        <v>272.52820975010536</v>
      </c>
      <c r="JM110" s="420">
        <v>377.78570091674123</v>
      </c>
      <c r="JN110" s="420">
        <v>525.72794671774261</v>
      </c>
      <c r="JO110" s="420">
        <v>734.11001677572824</v>
      </c>
      <c r="JP110" s="420">
        <v>1028.1844225111727</v>
      </c>
      <c r="JQ110" s="420">
        <v>1443.8964958469653</v>
      </c>
      <c r="JR110" s="420"/>
      <c r="JS110" s="420">
        <v>-5.2427638487136221</v>
      </c>
      <c r="JT110" s="420">
        <v>-3.7485433479497665</v>
      </c>
      <c r="JU110" s="420">
        <v>-2.1431068773880426</v>
      </c>
      <c r="JV110" s="420">
        <v>-0.41783049739886735</v>
      </c>
      <c r="JW110" s="420">
        <v>1.4365951981250831</v>
      </c>
      <c r="JX110" s="420">
        <v>3.4302204249156922</v>
      </c>
      <c r="JY110" s="420">
        <v>5.573896065579131</v>
      </c>
      <c r="JZ110" s="420">
        <v>7.8793384116342828</v>
      </c>
      <c r="KA110" s="420">
        <v>10.359199191602354</v>
      </c>
      <c r="KB110" s="420">
        <v>13.027141319515369</v>
      </c>
      <c r="KC110" s="420">
        <v>15.89792083405715</v>
      </c>
      <c r="KD110" s="420">
        <v>18.987475537360904</v>
      </c>
      <c r="KE110" s="420">
        <v>22.313020884511889</v>
      </c>
      <c r="KF110" s="420">
        <v>25.893153720306326</v>
      </c>
      <c r="KG110" s="420">
        <v>29.747964509085886</v>
      </c>
      <c r="KH110" s="420">
        <v>33.899158756818778</v>
      </c>
      <c r="KI110" s="420">
        <v>38.370188382362144</v>
      </c>
      <c r="KJ110" s="420">
        <v>37.843108260324698</v>
      </c>
      <c r="KK110" s="420">
        <v>32.459272242108632</v>
      </c>
      <c r="KL110" s="420">
        <v>23.53724586664265</v>
      </c>
      <c r="KM110" s="420">
        <v>9.5507272903028451</v>
      </c>
      <c r="KN110" s="420">
        <v>-11.661790808831014</v>
      </c>
      <c r="KO110" s="420">
        <v>-43.163340609468122</v>
      </c>
      <c r="KP110" s="420">
        <v>-89.297618760033515</v>
      </c>
      <c r="KQ110" s="420">
        <v>-156.22910861768307</v>
      </c>
      <c r="KR110" s="420">
        <v>-252.71301270754111</v>
      </c>
      <c r="KS110" s="420">
        <v>-391.19338406115662</v>
      </c>
      <c r="KT110" s="420">
        <v>-589.3701393920818</v>
      </c>
      <c r="KU110" s="420">
        <v>-872.43615943910197</v>
      </c>
      <c r="KV110" s="420">
        <v>-1276.2723010553643</v>
      </c>
      <c r="KW110" s="420"/>
      <c r="KX110" s="420">
        <v>171.50263903027314</v>
      </c>
      <c r="KY110" s="420">
        <v>183.20993756281399</v>
      </c>
      <c r="KZ110" s="420">
        <v>195.78861924084413</v>
      </c>
      <c r="LA110" s="420">
        <v>209.30625309832951</v>
      </c>
      <c r="LB110" s="420">
        <v>223.83577883620814</v>
      </c>
      <c r="LC110" s="420">
        <v>239.45594043893809</v>
      </c>
      <c r="LD110" s="420">
        <v>256.25175515929078</v>
      </c>
      <c r="LE110" s="420">
        <v>274.31502077573225</v>
      </c>
      <c r="LF110" s="420">
        <v>293.74486426629142</v>
      </c>
      <c r="LG110" s="420">
        <v>314.64833530222813</v>
      </c>
      <c r="LH110" s="420">
        <v>337.14104824564129</v>
      </c>
      <c r="LI110" s="420">
        <v>361.34787663924459</v>
      </c>
      <c r="LJ110" s="420">
        <v>387.40370450581139</v>
      </c>
      <c r="LK110" s="420">
        <v>415.45423913130458</v>
      </c>
      <c r="LL110" s="420">
        <v>445.65689039169831</v>
      </c>
      <c r="LM110" s="420">
        <v>478.18172210156507</v>
      </c>
      <c r="LN110" s="420">
        <v>513.21248131502227</v>
      </c>
      <c r="LO110" s="420">
        <v>550.94771199981778</v>
      </c>
      <c r="LP110" s="420">
        <v>591.60196003593001</v>
      </c>
      <c r="LQ110" s="420">
        <v>635.40707706478588</v>
      </c>
      <c r="LR110" s="420">
        <v>682.61363133743168</v>
      </c>
      <c r="LS110" s="420">
        <v>733.49243438381302</v>
      </c>
      <c r="LT110" s="420">
        <v>788.33619305498269</v>
      </c>
      <c r="LU110" s="420">
        <v>847.46129728020765</v>
      </c>
      <c r="LV110" s="420">
        <v>911.20975473661315</v>
      </c>
      <c r="LW110" s="420">
        <v>979.9512845553877</v>
      </c>
      <c r="LX110" s="420">
        <v>1054.0855831922613</v>
      </c>
      <c r="LY110" s="420">
        <v>1134.0447766761965</v>
      </c>
      <c r="LZ110" s="420">
        <v>1220.296074627101</v>
      </c>
      <c r="MA110" s="420">
        <v>1313.3446427076071</v>
      </c>
      <c r="MB110" s="420"/>
      <c r="MC110" s="426">
        <v>0.22443198818970475</v>
      </c>
      <c r="MD110" s="426">
        <v>0.22443198818970475</v>
      </c>
      <c r="ME110" s="426">
        <v>0.22443198818970475</v>
      </c>
      <c r="MF110" s="426">
        <v>0.22443198818970475</v>
      </c>
      <c r="MG110" s="426">
        <v>0.22443198818970475</v>
      </c>
      <c r="MH110" s="426">
        <v>0.22443198818970475</v>
      </c>
      <c r="MI110" s="426">
        <v>0.22443198818970475</v>
      </c>
      <c r="MJ110" s="426">
        <v>0.22443198818970475</v>
      </c>
      <c r="MK110" s="426">
        <v>0.22443198818970475</v>
      </c>
      <c r="ML110" s="426">
        <v>0.22443198818970475</v>
      </c>
      <c r="MM110" s="426">
        <v>0.22443198818970475</v>
      </c>
      <c r="MN110" s="426">
        <v>0.22443198818970475</v>
      </c>
      <c r="MO110" s="426">
        <v>0.22443198818970475</v>
      </c>
      <c r="MP110" s="426">
        <v>0.22443198818970475</v>
      </c>
      <c r="MQ110" s="426">
        <v>0.22443198818970475</v>
      </c>
      <c r="MR110" s="426">
        <v>0.22443198818970475</v>
      </c>
      <c r="MS110" s="426">
        <v>0.22443198818970475</v>
      </c>
      <c r="MT110" s="426">
        <v>0.26863102340913869</v>
      </c>
      <c r="MU110" s="426">
        <v>0.3560863387724964</v>
      </c>
      <c r="MV110" s="426">
        <v>0.47613569204747891</v>
      </c>
      <c r="MW110" s="426">
        <v>0.64166901228581341</v>
      </c>
      <c r="MX110" s="426">
        <v>0.87085194607162042</v>
      </c>
      <c r="MY110" s="426">
        <v>1.1893305645057042</v>
      </c>
      <c r="MZ110" s="426">
        <v>1.6333694492911965</v>
      </c>
      <c r="NA110" s="426">
        <v>2.2543215634285638</v>
      </c>
      <c r="NB110" s="426">
        <v>3.1249992531507269</v>
      </c>
      <c r="NC110" s="426">
        <v>4.3487602544689299</v>
      </c>
      <c r="ND110" s="426">
        <v>6.0724724323544592</v>
      </c>
      <c r="NE110" s="426">
        <v>8.5050216158306728</v>
      </c>
      <c r="NF110" s="426">
        <v>11.943743397908911</v>
      </c>
      <c r="NG110" s="420"/>
      <c r="NH110" s="420">
        <v>171.27820704208344</v>
      </c>
      <c r="NI110" s="420">
        <v>182.98550557462428</v>
      </c>
      <c r="NJ110" s="420">
        <v>195.56418725265442</v>
      </c>
      <c r="NK110" s="420">
        <v>209.0818211101398</v>
      </c>
      <c r="NL110" s="420">
        <v>223.61134684801843</v>
      </c>
      <c r="NM110" s="420">
        <v>239.23150845074838</v>
      </c>
      <c r="NN110" s="420">
        <v>256.0273231711011</v>
      </c>
      <c r="NO110" s="420">
        <v>274.09058878754257</v>
      </c>
      <c r="NP110" s="420">
        <v>293.52043227810174</v>
      </c>
      <c r="NQ110" s="420">
        <v>314.42390331403845</v>
      </c>
      <c r="NR110" s="420">
        <v>336.91661625745161</v>
      </c>
      <c r="NS110" s="420">
        <v>361.12344465105491</v>
      </c>
      <c r="NT110" s="420">
        <v>387.17927251762171</v>
      </c>
      <c r="NU110" s="420">
        <v>415.2298071431149</v>
      </c>
      <c r="NV110" s="420">
        <v>445.43245840350863</v>
      </c>
      <c r="NW110" s="420">
        <v>477.95729011337539</v>
      </c>
      <c r="NX110" s="420">
        <v>512.98804932683254</v>
      </c>
      <c r="NY110" s="420">
        <v>550.67908097640861</v>
      </c>
      <c r="NZ110" s="420">
        <v>591.24587369715755</v>
      </c>
      <c r="OA110" s="420">
        <v>634.9309413727384</v>
      </c>
      <c r="OB110" s="420">
        <v>681.97196232514591</v>
      </c>
      <c r="OC110" s="420">
        <v>732.62158243774138</v>
      </c>
      <c r="OD110" s="420">
        <v>787.14686249047702</v>
      </c>
      <c r="OE110" s="420">
        <v>845.82792783091645</v>
      </c>
      <c r="OF110" s="420">
        <v>908.95543317318459</v>
      </c>
      <c r="OG110" s="420">
        <v>976.82628530223701</v>
      </c>
      <c r="OH110" s="420">
        <v>1049.7368229377923</v>
      </c>
      <c r="OI110" s="420">
        <v>1127.972304243842</v>
      </c>
      <c r="OJ110" s="420">
        <v>1211.7910530112704</v>
      </c>
      <c r="OK110" s="420">
        <v>1301.4008993096982</v>
      </c>
      <c r="OL110" s="420"/>
      <c r="OM110" s="420">
        <v>166.03544319336982</v>
      </c>
      <c r="ON110" s="420">
        <v>179.23696222667451</v>
      </c>
      <c r="OO110" s="420">
        <v>193.42108037526637</v>
      </c>
      <c r="OP110" s="420">
        <v>208.66399061274092</v>
      </c>
      <c r="OQ110" s="420">
        <v>225.0479420461435</v>
      </c>
      <c r="OR110" s="420">
        <v>242.66172887566407</v>
      </c>
      <c r="OS110" s="420">
        <v>261.60121923668021</v>
      </c>
      <c r="OT110" s="420">
        <v>281.96992719917688</v>
      </c>
      <c r="OU110" s="420">
        <v>303.87963146970407</v>
      </c>
      <c r="OV110" s="420">
        <v>327.45104463355381</v>
      </c>
      <c r="OW110" s="420">
        <v>352.81453709150878</v>
      </c>
      <c r="OX110" s="420">
        <v>380.11092018841583</v>
      </c>
      <c r="OY110" s="420">
        <v>409.49229340213361</v>
      </c>
      <c r="OZ110" s="420">
        <v>441.12296086342121</v>
      </c>
      <c r="PA110" s="420">
        <v>475.18042291259451</v>
      </c>
      <c r="PB110" s="420">
        <v>511.85644887019419</v>
      </c>
      <c r="PC110" s="420">
        <v>551.35823770919467</v>
      </c>
      <c r="PD110" s="420">
        <v>588.52218923673331</v>
      </c>
      <c r="PE110" s="420">
        <v>623.70514593926623</v>
      </c>
      <c r="PF110" s="420">
        <v>658.468187239381</v>
      </c>
      <c r="PG110" s="420">
        <v>691.52268961544871</v>
      </c>
      <c r="PH110" s="420">
        <v>720.95979162891035</v>
      </c>
      <c r="PI110" s="420">
        <v>743.98352188100887</v>
      </c>
      <c r="PJ110" s="420">
        <v>756.53030907088294</v>
      </c>
      <c r="PK110" s="420">
        <v>752.72632455550149</v>
      </c>
      <c r="PL110" s="420">
        <v>724.1132725946959</v>
      </c>
      <c r="PM110" s="420">
        <v>658.54343887663572</v>
      </c>
      <c r="PN110" s="420">
        <v>538.60216485176022</v>
      </c>
      <c r="PO110" s="420">
        <v>339.35489357216841</v>
      </c>
      <c r="PP110" s="420">
        <v>25.128598254333838</v>
      </c>
      <c r="PQ110" s="420"/>
      <c r="PR110" s="420">
        <v>7.8446434599809782</v>
      </c>
      <c r="PS110" s="420">
        <v>8.3801429915720433</v>
      </c>
      <c r="PT110" s="420">
        <v>8.9555001611099598</v>
      </c>
      <c r="PU110" s="420">
        <v>9.5738056206301803</v>
      </c>
      <c r="PV110" s="420">
        <v>10.238395680006203</v>
      </c>
      <c r="PW110" s="420">
        <v>10.952872140855696</v>
      </c>
      <c r="PX110" s="420">
        <v>11.721123748213252</v>
      </c>
      <c r="PY110" s="420">
        <v>12.547349392816329</v>
      </c>
      <c r="PZ110" s="420">
        <v>13.436083207808897</v>
      </c>
      <c r="QA110" s="420">
        <v>14.392221715531912</v>
      </c>
      <c r="QB110" s="420">
        <v>15.421053192915929</v>
      </c>
      <c r="QC110" s="420">
        <v>16.528289437900114</v>
      </c>
      <c r="QD110" s="420">
        <v>17.720100134362799</v>
      </c>
      <c r="QE110" s="420">
        <v>19.003150029355979</v>
      </c>
      <c r="QF110" s="420">
        <v>20.384639154092511</v>
      </c>
      <c r="QG110" s="420">
        <v>21.872346339255689</v>
      </c>
      <c r="QH110" s="420">
        <v>23.47467629590151</v>
      </c>
      <c r="QI110" s="420">
        <v>25.200710555643163</v>
      </c>
      <c r="QJ110" s="420">
        <v>27.060262588079436</v>
      </c>
      <c r="QK110" s="420">
        <v>29.063937439715122</v>
      </c>
      <c r="QL110" s="420">
        <v>31.223196267083871</v>
      </c>
      <c r="QM110" s="420">
        <v>33.550426167604542</v>
      </c>
      <c r="QN110" s="420">
        <v>36.059015745078121</v>
      </c>
      <c r="QO110" s="420">
        <v>38.76343688287335</v>
      </c>
      <c r="QP110" s="420">
        <v>41.679333236987027</v>
      </c>
      <c r="QQ110" s="420">
        <v>44.823616003544046</v>
      </c>
      <c r="QR110" s="420">
        <v>48.214567561201292</v>
      </c>
      <c r="QS110" s="420">
        <v>51.871953638615331</v>
      </c>
      <c r="QT110" s="420">
        <v>55.817144710958019</v>
      </c>
      <c r="QU110" s="420">
        <v>60.073247387748296</v>
      </c>
      <c r="QV110" s="424"/>
      <c r="QW110" s="420">
        <v>14.672440262931179</v>
      </c>
      <c r="QX110" s="420">
        <v>14.672440262931179</v>
      </c>
      <c r="QY110" s="420">
        <v>14.672440262931179</v>
      </c>
      <c r="QZ110" s="420">
        <v>14.672440262931179</v>
      </c>
      <c r="RA110" s="420">
        <v>14.672440262931179</v>
      </c>
      <c r="RB110" s="420">
        <v>14.672440262931179</v>
      </c>
      <c r="RC110" s="420">
        <v>14.672440262931179</v>
      </c>
      <c r="RD110" s="420">
        <v>14.672440262931179</v>
      </c>
      <c r="RE110" s="420">
        <v>14.672440262931179</v>
      </c>
      <c r="RF110" s="420">
        <v>14.672440262931179</v>
      </c>
      <c r="RG110" s="420">
        <v>14.672440262931179</v>
      </c>
      <c r="RH110" s="420">
        <v>14.672440262931179</v>
      </c>
      <c r="RI110" s="420">
        <v>14.672440262931179</v>
      </c>
      <c r="RJ110" s="420">
        <v>14.672440262931179</v>
      </c>
      <c r="RK110" s="420">
        <v>14.672440262931179</v>
      </c>
      <c r="RL110" s="420">
        <v>14.672440262931179</v>
      </c>
      <c r="RM110" s="420">
        <v>14.672440262931179</v>
      </c>
      <c r="RN110" s="420">
        <v>17.561991387827756</v>
      </c>
      <c r="RO110" s="420">
        <v>23.279460188487498</v>
      </c>
      <c r="RP110" s="420">
        <v>31.127793123282142</v>
      </c>
      <c r="RQ110" s="420">
        <v>41.949680735259527</v>
      </c>
      <c r="RR110" s="420">
        <v>56.9327182798595</v>
      </c>
      <c r="RS110" s="420">
        <v>77.75354039923198</v>
      </c>
      <c r="RT110" s="420">
        <v>106.78297628306284</v>
      </c>
      <c r="RU110" s="420">
        <v>147.37827142931548</v>
      </c>
      <c r="RV110" s="420">
        <v>204.29959754579187</v>
      </c>
      <c r="RW110" s="420">
        <v>284.30405828589352</v>
      </c>
      <c r="RX110" s="420">
        <v>396.99327057026164</v>
      </c>
      <c r="RY110" s="420">
        <v>556.0233307193879</v>
      </c>
      <c r="RZ110" s="420">
        <v>780.83281681517474</v>
      </c>
      <c r="SA110" s="420"/>
      <c r="SB110" s="420">
        <v>-6.8277968029502007</v>
      </c>
      <c r="SC110" s="420">
        <v>-6.2922972713591356</v>
      </c>
      <c r="SD110" s="420">
        <v>-5.7169401018212191</v>
      </c>
      <c r="SE110" s="420">
        <v>-5.0986346423009987</v>
      </c>
      <c r="SF110" s="420">
        <v>-4.4340445829249759</v>
      </c>
      <c r="SG110" s="420">
        <v>-3.7195681220754828</v>
      </c>
      <c r="SH110" s="420">
        <v>-2.9513165147179272</v>
      </c>
      <c r="SI110" s="420">
        <v>-2.1250908701148497</v>
      </c>
      <c r="SJ110" s="420">
        <v>-1.2363570551222818</v>
      </c>
      <c r="SK110" s="420">
        <v>-0.28021854739926688</v>
      </c>
      <c r="SL110" s="420">
        <v>0.74861292998475015</v>
      </c>
      <c r="SM110" s="420">
        <v>1.8558491749689345</v>
      </c>
      <c r="SN110" s="420">
        <v>3.0476598714316196</v>
      </c>
      <c r="SO110" s="420">
        <v>4.3307097664247998</v>
      </c>
      <c r="SP110" s="420">
        <v>5.7121988911613322</v>
      </c>
      <c r="SQ110" s="420">
        <v>7.1999060763245097</v>
      </c>
      <c r="SR110" s="420">
        <v>8.8022360329703311</v>
      </c>
      <c r="SS110" s="420">
        <v>7.6387191678154061</v>
      </c>
      <c r="ST110" s="420">
        <v>3.7808023995919378</v>
      </c>
      <c r="SU110" s="420">
        <v>-2.0638556835670201</v>
      </c>
      <c r="SV110" s="420">
        <v>-10.726484468175656</v>
      </c>
      <c r="SW110" s="420">
        <v>-23.382292112254959</v>
      </c>
      <c r="SX110" s="420">
        <v>-41.694524654153859</v>
      </c>
      <c r="SY110" s="420">
        <v>-68.019539400189487</v>
      </c>
      <c r="SZ110" s="420">
        <v>-105.69893819232846</v>
      </c>
      <c r="TA110" s="420">
        <v>-159.47598154224784</v>
      </c>
      <c r="TB110" s="420">
        <v>-236.08949072469221</v>
      </c>
      <c r="TC110" s="420">
        <v>-345.12131693164633</v>
      </c>
      <c r="TD110" s="420">
        <v>-500.20618600842988</v>
      </c>
      <c r="TE110" s="420">
        <v>-720.75956942742641</v>
      </c>
      <c r="TF110" s="420"/>
      <c r="TG110" s="420">
        <v>0.82335818375253633</v>
      </c>
      <c r="TH110" s="420">
        <v>0.87956315010702046</v>
      </c>
      <c r="TI110" s="420">
        <v>0.9399514949102511</v>
      </c>
      <c r="TJ110" s="420">
        <v>1.0048476068561834</v>
      </c>
      <c r="TK110" s="420">
        <v>1.0746016583971256</v>
      </c>
      <c r="TL110" s="420">
        <v>1.1495916874711047</v>
      </c>
      <c r="TM110" s="420">
        <v>1.2302258490267943</v>
      </c>
      <c r="TN110" s="420">
        <v>1.3169448502893202</v>
      </c>
      <c r="TO110" s="420">
        <v>1.4102245848603949</v>
      </c>
      <c r="TP110" s="420">
        <v>1.5105789819914779</v>
      </c>
      <c r="TQ110" s="420">
        <v>1.618563088717011</v>
      </c>
      <c r="TR110" s="420">
        <v>1.7347764039946127</v>
      </c>
      <c r="TS110" s="420">
        <v>1.8598664855798823</v>
      </c>
      <c r="TT110" s="420">
        <v>1.9945328520750181</v>
      </c>
      <c r="TU110" s="420">
        <v>2.1395312044436947</v>
      </c>
      <c r="TV110" s="420">
        <v>2.2956779932914468</v>
      </c>
      <c r="TW110" s="420">
        <v>2.4638553603835884</v>
      </c>
      <c r="TX110" s="420">
        <v>2.6450164852257099</v>
      </c>
      <c r="TY110" s="420">
        <v>2.840191370079403</v>
      </c>
      <c r="TZ110" s="420">
        <v>3.0504930995447959</v>
      </c>
      <c r="UA110" s="420">
        <v>3.2771246138288479</v>
      </c>
      <c r="UB110" s="420">
        <v>3.5213860380532118</v>
      </c>
      <c r="UC110" s="420">
        <v>3.7846826134585876</v>
      </c>
      <c r="UD110" s="420">
        <v>4.0685332801557452</v>
      </c>
      <c r="UE110" s="420">
        <v>4.3745799651811819</v>
      </c>
      <c r="UF110" s="420">
        <v>4.70459763406362</v>
      </c>
      <c r="UG110" s="420">
        <v>5.0605051689246476</v>
      </c>
      <c r="UH110" s="420">
        <v>5.4443771413531703</v>
      </c>
      <c r="UI110" s="420">
        <v>5.8584565539423918</v>
      </c>
      <c r="UJ110" s="420">
        <v>6.3051686304954373</v>
      </c>
      <c r="UK110" s="420"/>
      <c r="UL110" s="420">
        <v>2.0676958480084733</v>
      </c>
      <c r="UM110" s="420">
        <v>2.0676958480084733</v>
      </c>
      <c r="UN110" s="420">
        <v>2.0676958480084733</v>
      </c>
      <c r="UO110" s="420">
        <v>2.0676958480084733</v>
      </c>
      <c r="UP110" s="420">
        <v>2.0676958480084733</v>
      </c>
      <c r="UQ110" s="420">
        <v>2.0676958480084733</v>
      </c>
      <c r="UR110" s="420">
        <v>2.0676958480084733</v>
      </c>
      <c r="US110" s="420">
        <v>2.0676958480084733</v>
      </c>
      <c r="UT110" s="420">
        <v>2.0676958480084733</v>
      </c>
      <c r="UU110" s="420">
        <v>2.0676958480084733</v>
      </c>
      <c r="UV110" s="420">
        <v>2.0676958480084733</v>
      </c>
      <c r="UW110" s="420">
        <v>2.0676958480084733</v>
      </c>
      <c r="UX110" s="420">
        <v>2.0676958480084733</v>
      </c>
      <c r="UY110" s="420">
        <v>2.0676958480084733</v>
      </c>
      <c r="UZ110" s="420">
        <v>2.0676958480084733</v>
      </c>
      <c r="VA110" s="420">
        <v>2.0676958480084733</v>
      </c>
      <c r="VB110" s="420">
        <v>2.0676958480084733</v>
      </c>
      <c r="VC110" s="420">
        <v>2.474902335579019</v>
      </c>
      <c r="VD110" s="420">
        <v>3.2806296916555335</v>
      </c>
      <c r="VE110" s="420">
        <v>4.3866464913328018</v>
      </c>
      <c r="VF110" s="420">
        <v>5.9117078772995386</v>
      </c>
      <c r="VG110" s="420">
        <v>8.0231742705070825</v>
      </c>
      <c r="VH110" s="420">
        <v>10.957323374328272</v>
      </c>
      <c r="VI110" s="420">
        <v>15.048261416766344</v>
      </c>
      <c r="VJ110" s="420">
        <v>20.769104147654808</v>
      </c>
      <c r="VK110" s="420">
        <v>28.790672991354562</v>
      </c>
      <c r="VL110" s="420">
        <v>40.065204584602789</v>
      </c>
      <c r="VM110" s="420">
        <v>55.945795146242915</v>
      </c>
      <c r="VN110" s="420">
        <v>78.356913486907771</v>
      </c>
      <c r="VO110" s="420">
        <v>110.03791764594696</v>
      </c>
      <c r="VP110" s="420"/>
      <c r="VQ110" s="420">
        <v>-1.2443376642559369</v>
      </c>
      <c r="VR110" s="420">
        <v>-1.1881326979014528</v>
      </c>
      <c r="VS110" s="420">
        <v>-1.1277443530982221</v>
      </c>
      <c r="VT110" s="420">
        <v>-1.0628482411522899</v>
      </c>
      <c r="VU110" s="420">
        <v>-0.99309418961134766</v>
      </c>
      <c r="VV110" s="420">
        <v>-0.91810416053736854</v>
      </c>
      <c r="VW110" s="420">
        <v>-0.83746999898167895</v>
      </c>
      <c r="VX110" s="420">
        <v>-0.7507509977191531</v>
      </c>
      <c r="VY110" s="420">
        <v>-0.65747126314807836</v>
      </c>
      <c r="VZ110" s="420">
        <v>-0.55711686601699539</v>
      </c>
      <c r="WA110" s="420">
        <v>-0.44913275929146224</v>
      </c>
      <c r="WB110" s="420">
        <v>-0.33291944401386053</v>
      </c>
      <c r="WC110" s="420">
        <v>-0.20782936242859096</v>
      </c>
      <c r="WD110" s="420">
        <v>-7.316299593345521E-2</v>
      </c>
      <c r="WE110" s="420">
        <v>7.1835356435221431E-2</v>
      </c>
      <c r="WF110" s="420">
        <v>0.22798214528297356</v>
      </c>
      <c r="WG110" s="420">
        <v>0.39615951237511515</v>
      </c>
      <c r="WH110" s="420">
        <v>0.17011414964669092</v>
      </c>
      <c r="WI110" s="420">
        <v>-0.4404383215761305</v>
      </c>
      <c r="WJ110" s="420">
        <v>-1.336153391788006</v>
      </c>
      <c r="WK110" s="420">
        <v>-2.6345832634706907</v>
      </c>
      <c r="WL110" s="420">
        <v>-4.5017882324538707</v>
      </c>
      <c r="WM110" s="420">
        <v>-7.1726407608696849</v>
      </c>
      <c r="WN110" s="420">
        <v>-10.9797281366106</v>
      </c>
      <c r="WO110" s="420">
        <v>-16.394524182473624</v>
      </c>
      <c r="WP110" s="420">
        <v>-24.086075357290941</v>
      </c>
      <c r="WQ110" s="420">
        <v>-35.004699415678139</v>
      </c>
      <c r="WR110" s="420">
        <v>-50.501418004889743</v>
      </c>
      <c r="WS110" s="420">
        <v>-72.498456932965382</v>
      </c>
      <c r="WT110" s="420">
        <v>-103.73274901545153</v>
      </c>
      <c r="WU110" s="420"/>
      <c r="WV110" s="420">
        <v>10.015112336015996</v>
      </c>
      <c r="WW110" s="420">
        <v>10.698774760207471</v>
      </c>
      <c r="WX110" s="420">
        <v>11.433322699275749</v>
      </c>
      <c r="WY110" s="420">
        <v>12.222701931953051</v>
      </c>
      <c r="WZ110" s="420">
        <v>13.071171863825088</v>
      </c>
      <c r="XA110" s="420">
        <v>13.983330848914816</v>
      </c>
      <c r="XB110" s="420">
        <v>14.964143576639378</v>
      </c>
      <c r="XC110" s="420">
        <v>16.018970693742943</v>
      </c>
      <c r="XD110" s="420">
        <v>17.153600844797413</v>
      </c>
      <c r="XE110" s="420">
        <v>18.374285330011716</v>
      </c>
      <c r="XF110" s="420">
        <v>19.687775595489672</v>
      </c>
      <c r="XG110" s="420">
        <v>21.101363788834064</v>
      </c>
      <c r="XH110" s="420">
        <v>22.622926632222729</v>
      </c>
      <c r="XI110" s="420">
        <v>24.260972885901847</v>
      </c>
      <c r="XJ110" s="420">
        <v>26.024694697581751</v>
      </c>
      <c r="XK110" s="420">
        <v>27.924023157634384</v>
      </c>
      <c r="XL110" s="420">
        <v>29.969688406416775</v>
      </c>
      <c r="XM110" s="420">
        <v>32.173284668670178</v>
      </c>
      <c r="XN110" s="420">
        <v>34.547340620929042</v>
      </c>
      <c r="XO110" s="420">
        <v>37.105395531436152</v>
      </c>
      <c r="XP110" s="420">
        <v>39.862081648396305</v>
      </c>
      <c r="XQ110" s="420">
        <v>42.833213351749258</v>
      </c>
      <c r="XR110" s="420">
        <v>46.035883626252506</v>
      </c>
      <c r="XS110" s="420">
        <v>49.488568459806345</v>
      </c>
      <c r="XT110" s="420">
        <v>53.211239820921314</v>
      </c>
      <c r="XU110" s="420">
        <v>57.225487923325716</v>
      </c>
      <c r="XV110" s="420">
        <v>61.554653544322306</v>
      </c>
      <c r="XW110" s="420">
        <v>66.223971226935305</v>
      </c>
      <c r="XX110" s="420">
        <v>71.260724264613145</v>
      </c>
      <c r="XY110" s="420">
        <v>76.694412441663346</v>
      </c>
      <c r="XZ110" s="420"/>
      <c r="YA110" s="420">
        <v>1.3105988258982702E-2</v>
      </c>
      <c r="YB110" s="420">
        <v>1.3105988258982702E-2</v>
      </c>
      <c r="YC110" s="420">
        <v>1.3105988258982702E-2</v>
      </c>
      <c r="YD110" s="420">
        <v>1.3105988258982702E-2</v>
      </c>
      <c r="YE110" s="420">
        <v>1.3105988258982702E-2</v>
      </c>
      <c r="YF110" s="420">
        <v>1.3105988258982702E-2</v>
      </c>
      <c r="YG110" s="420">
        <v>1.3105988258982702E-2</v>
      </c>
      <c r="YH110" s="420">
        <v>1.3105988258982702E-2</v>
      </c>
      <c r="YI110" s="420">
        <v>1.3105988258982702E-2</v>
      </c>
      <c r="YJ110" s="420">
        <v>1.3105988258982702E-2</v>
      </c>
      <c r="YK110" s="420">
        <v>1.3105988258982702E-2</v>
      </c>
      <c r="YL110" s="420">
        <v>1.3105988258982702E-2</v>
      </c>
      <c r="YM110" s="420">
        <v>1.3105988258982702E-2</v>
      </c>
      <c r="YN110" s="420">
        <v>1.3105988258982702E-2</v>
      </c>
      <c r="YO110" s="420">
        <v>1.3105988258982702E-2</v>
      </c>
      <c r="YP110" s="420">
        <v>1.3105988258982702E-2</v>
      </c>
      <c r="YQ110" s="420">
        <v>1.3105988258982702E-2</v>
      </c>
      <c r="YR110" s="420">
        <v>1.5687046517730674E-2</v>
      </c>
      <c r="YS110" s="420">
        <v>2.0794109666718869E-2</v>
      </c>
      <c r="YT110" s="420">
        <v>2.7804542658964503E-2</v>
      </c>
      <c r="YU110" s="420">
        <v>3.7471069115434907E-2</v>
      </c>
      <c r="YV110" s="420">
        <v>5.0854494818624321E-2</v>
      </c>
      <c r="YW110" s="420">
        <v>6.9452454350159606E-2</v>
      </c>
      <c r="YX110" s="420">
        <v>9.5382663575109092E-2</v>
      </c>
      <c r="YY110" s="420">
        <v>0.13164394336378113</v>
      </c>
      <c r="YZ110" s="420">
        <v>0.1824882622636852</v>
      </c>
      <c r="ZA110" s="420">
        <v>0.25395132528088937</v>
      </c>
      <c r="ZB110" s="420">
        <v>0.35460966613263051</v>
      </c>
      <c r="ZC110" s="420">
        <v>0.49666143555816056</v>
      </c>
      <c r="ZD110" s="420">
        <v>0.69746991952405202</v>
      </c>
      <c r="ZE110" s="420"/>
      <c r="ZF110" s="420">
        <v>10.002006347757012</v>
      </c>
      <c r="ZG110" s="420">
        <v>10.685668771948487</v>
      </c>
      <c r="ZH110" s="420">
        <v>11.420216711016765</v>
      </c>
      <c r="ZI110" s="420">
        <v>12.209595943694067</v>
      </c>
      <c r="ZJ110" s="420">
        <v>13.058065875566104</v>
      </c>
      <c r="ZK110" s="420">
        <v>13.970224860655833</v>
      </c>
      <c r="ZL110" s="420">
        <v>14.951037588380395</v>
      </c>
      <c r="ZM110" s="420">
        <v>16.005864705483962</v>
      </c>
      <c r="ZN110" s="420">
        <v>17.140494856538432</v>
      </c>
      <c r="ZO110" s="420">
        <v>18.361179341752734</v>
      </c>
      <c r="ZP110" s="420">
        <v>19.67466960723069</v>
      </c>
      <c r="ZQ110" s="420">
        <v>21.088257800575082</v>
      </c>
      <c r="ZR110" s="420">
        <v>22.609820643963747</v>
      </c>
      <c r="ZS110" s="420">
        <v>24.247866897642865</v>
      </c>
      <c r="ZT110" s="420">
        <v>26.011588709322769</v>
      </c>
      <c r="ZU110" s="420">
        <v>27.910917169375402</v>
      </c>
      <c r="ZV110" s="420">
        <v>29.956582418157794</v>
      </c>
      <c r="ZW110" s="420">
        <v>32.157597622152444</v>
      </c>
      <c r="ZX110" s="420">
        <v>34.526546511262325</v>
      </c>
      <c r="ZY110" s="420">
        <v>37.077590988777189</v>
      </c>
      <c r="ZZ110" s="420">
        <v>39.824610579280872</v>
      </c>
      <c r="AAA110" s="420">
        <v>42.782358856930635</v>
      </c>
      <c r="AAB110" s="420">
        <v>45.966431171902343</v>
      </c>
      <c r="AAC110" s="420">
        <v>49.393185796231236</v>
      </c>
      <c r="AAD110" s="420">
        <v>53.07959587755753</v>
      </c>
      <c r="AAE110" s="420">
        <v>57.042999661062034</v>
      </c>
      <c r="AAF110" s="420">
        <v>61.300702219041419</v>
      </c>
      <c r="AAG110" s="420">
        <v>65.869361560802673</v>
      </c>
      <c r="AAH110" s="420">
        <v>70.764062829054978</v>
      </c>
      <c r="AAI110" s="420">
        <v>75.996942522139292</v>
      </c>
      <c r="AAJ110" s="420"/>
      <c r="AAK110" s="420">
        <v>167.96531507392069</v>
      </c>
      <c r="AAL110" s="420">
        <v>182.44220102936239</v>
      </c>
      <c r="AAM110" s="420">
        <v>197.99661263136369</v>
      </c>
      <c r="AAN110" s="420">
        <v>214.7121036729817</v>
      </c>
      <c r="AAO110" s="420">
        <v>232.67886914917329</v>
      </c>
      <c r="AAP110" s="420">
        <v>251.99428145370706</v>
      </c>
      <c r="AAQ110" s="420">
        <v>272.763470311361</v>
      </c>
      <c r="AAR110" s="420">
        <v>295.09995003682684</v>
      </c>
      <c r="AAS110" s="420">
        <v>319.12629800797214</v>
      </c>
      <c r="AAT110" s="420">
        <v>344.97488856189028</v>
      </c>
      <c r="AAU110" s="420">
        <v>372.78868686943275</v>
      </c>
      <c r="AAV110" s="420">
        <v>402.722107719946</v>
      </c>
      <c r="AAW110" s="420">
        <v>434.94194455510041</v>
      </c>
      <c r="AAX110" s="420">
        <v>469.62837453155544</v>
      </c>
      <c r="AAY110" s="420">
        <v>506.97604586951383</v>
      </c>
      <c r="AAZ110" s="420">
        <v>547.19525426117707</v>
      </c>
      <c r="ABA110" s="420">
        <v>590.51321567269792</v>
      </c>
      <c r="ABB110" s="420">
        <v>628.48862017634781</v>
      </c>
      <c r="ABC110" s="420">
        <v>661.57205652854441</v>
      </c>
      <c r="ABD110" s="420">
        <v>692.14576915280315</v>
      </c>
      <c r="ABE110" s="420">
        <v>717.9862324630833</v>
      </c>
      <c r="ABF110" s="420">
        <v>735.8580701411322</v>
      </c>
      <c r="ABG110" s="420">
        <v>741.08278763788769</v>
      </c>
      <c r="ABH110" s="420">
        <v>726.92422733031412</v>
      </c>
      <c r="ABI110" s="420">
        <v>683.71245805825697</v>
      </c>
      <c r="ABJ110" s="420">
        <v>597.59421535621914</v>
      </c>
      <c r="ABK110" s="420">
        <v>448.74995095530676</v>
      </c>
      <c r="ABL110" s="420">
        <v>208.8487914760268</v>
      </c>
      <c r="ABM110" s="420">
        <v>-162.58568654017188</v>
      </c>
      <c r="ABN110" s="420">
        <v>-723.3667776664048</v>
      </c>
      <c r="ABQ110" s="344"/>
      <c r="ABR110" s="344"/>
      <c r="ABS110" s="344"/>
      <c r="ABT110" s="344"/>
      <c r="ABU110" s="344"/>
      <c r="ABV110" s="344"/>
      <c r="ABW110" s="344"/>
      <c r="ABX110" s="344"/>
      <c r="ABY110" s="344"/>
      <c r="ABZ110" s="344"/>
      <c r="ACA110" s="344"/>
    </row>
    <row r="111" spans="4:755" hidden="1" outlineLevel="1" x14ac:dyDescent="0.25">
      <c r="D111" s="431" t="b">
        <v>0</v>
      </c>
      <c r="E111" s="416"/>
      <c r="F111" s="417">
        <v>541</v>
      </c>
      <c r="G111" s="417">
        <v>22015694</v>
      </c>
      <c r="H111" s="417" t="s">
        <v>1756</v>
      </c>
      <c r="I111" s="417" t="s">
        <v>253</v>
      </c>
      <c r="J111" s="417">
        <v>66</v>
      </c>
      <c r="K111" s="417" t="s">
        <v>335</v>
      </c>
      <c r="L111" s="417" t="s">
        <v>1822</v>
      </c>
      <c r="M111" s="417" t="s">
        <v>339</v>
      </c>
      <c r="N111" s="417" t="s">
        <v>319</v>
      </c>
      <c r="O111" s="417" t="s">
        <v>340</v>
      </c>
      <c r="P111" s="417" t="s">
        <v>326</v>
      </c>
      <c r="Q111" s="417" t="s">
        <v>327</v>
      </c>
      <c r="R111" s="417" t="s">
        <v>296</v>
      </c>
      <c r="S111" s="418"/>
      <c r="T111" s="417">
        <v>6.8095629510717126E-3</v>
      </c>
      <c r="U111" s="417">
        <v>1</v>
      </c>
      <c r="V111" s="418"/>
      <c r="W111" s="419">
        <v>1.0926961721027231</v>
      </c>
      <c r="X111" s="417">
        <v>5.1679359468684138E-3</v>
      </c>
      <c r="Y111" s="417">
        <v>4.8207376927817626E-8</v>
      </c>
      <c r="Z111" s="417">
        <v>5.1678877394914858E-3</v>
      </c>
      <c r="AA111" s="420">
        <v>27.131689029932058</v>
      </c>
      <c r="AB111" s="420">
        <v>5.7848852313381154E-3</v>
      </c>
      <c r="AC111" s="420">
        <v>27.137473915163397</v>
      </c>
      <c r="AD111" s="420">
        <v>14.670059463073347</v>
      </c>
      <c r="AE111" s="420">
        <v>2.0676916544158219</v>
      </c>
      <c r="AF111" s="420">
        <v>1.3512625991156759E-3</v>
      </c>
      <c r="AG111" s="418"/>
      <c r="AH111" s="419">
        <v>5.2186510263201713</v>
      </c>
      <c r="AI111" s="417">
        <v>9.6441217856215768E-3</v>
      </c>
      <c r="AJ111" s="417">
        <v>8.996199233834557E-8</v>
      </c>
      <c r="AK111" s="417">
        <v>9.6440318236292386E-3</v>
      </c>
      <c r="AL111" s="420">
        <v>50.631686604559256</v>
      </c>
      <c r="AM111" s="420">
        <v>1.0795439080601469E-2</v>
      </c>
      <c r="AN111" s="420">
        <v>50.642482043639859</v>
      </c>
      <c r="AO111" s="420">
        <v>27.376469352318779</v>
      </c>
      <c r="AP111" s="420">
        <v>3.8586140260471167</v>
      </c>
      <c r="AQ111" s="420">
        <v>2.5216529779406218E-3</v>
      </c>
      <c r="AR111" s="418"/>
      <c r="AS111" s="417">
        <v>5.1679359468684138E-3</v>
      </c>
      <c r="AT111" s="421">
        <v>4.8207376927817626E-8</v>
      </c>
      <c r="AU111" s="417">
        <v>5.1678877394914858E-3</v>
      </c>
      <c r="AV111" s="420">
        <v>27.131689029932058</v>
      </c>
      <c r="AW111" s="420">
        <v>5.7848852313381154E-3</v>
      </c>
      <c r="AX111" s="420">
        <v>27.137473915163397</v>
      </c>
      <c r="AY111" s="420">
        <v>14.670059463073347</v>
      </c>
      <c r="AZ111" s="420">
        <v>2.0676916544158219</v>
      </c>
      <c r="BA111" s="420">
        <v>1.3512625991156759E-3</v>
      </c>
      <c r="BB111" s="418"/>
      <c r="BC111" s="420">
        <v>43.876576295251681</v>
      </c>
      <c r="BD111" s="420">
        <v>81.880087074983706</v>
      </c>
      <c r="BE111" s="420">
        <v>43.876576295251681</v>
      </c>
      <c r="BF111" s="420">
        <v>38.003510779732025</v>
      </c>
      <c r="BG111" s="420"/>
      <c r="BH111" s="422">
        <v>0.15635907499870944</v>
      </c>
      <c r="BI111" s="420"/>
      <c r="BJ111" s="423">
        <v>1.2776306008203004</v>
      </c>
      <c r="BK111" s="423">
        <v>1.4938644371850027</v>
      </c>
      <c r="BL111" s="423">
        <v>1.7466949799521483</v>
      </c>
      <c r="BM111" s="423">
        <v>2.0423160743682667</v>
      </c>
      <c r="BN111" s="423">
        <v>2.3879698490558874</v>
      </c>
      <c r="BO111" s="423">
        <v>2.7921241337552885</v>
      </c>
      <c r="BP111" s="423">
        <v>3.2646799043048831</v>
      </c>
      <c r="BQ111" s="423">
        <v>3.8172138368495094</v>
      </c>
      <c r="BR111" s="423">
        <v>4.463261913372131</v>
      </c>
      <c r="BS111" s="423">
        <v>5.2186510263201713</v>
      </c>
      <c r="BT111" s="423">
        <v>6.1018867059800703</v>
      </c>
      <c r="BU111" s="423">
        <v>7.1346064691492588</v>
      </c>
      <c r="BV111" s="423">
        <v>8.3421098952460149</v>
      </c>
      <c r="BW111" s="423">
        <v>9.7539784156672056</v>
      </c>
      <c r="BX111" s="423">
        <v>11.404799999999994</v>
      </c>
      <c r="BY111" s="423">
        <v>13.335016492457834</v>
      </c>
      <c r="BZ111" s="423">
        <v>15.591914356597444</v>
      </c>
      <c r="CA111" s="423">
        <v>18.230783099591136</v>
      </c>
      <c r="CB111" s="423">
        <v>21.31626975514428</v>
      </c>
      <c r="CC111" s="423">
        <v>24.923962607194255</v>
      </c>
      <c r="CD111" s="423">
        <v>28</v>
      </c>
      <c r="CE111" s="423">
        <v>28</v>
      </c>
      <c r="CF111" s="423">
        <v>28</v>
      </c>
      <c r="CG111" s="423">
        <v>28</v>
      </c>
      <c r="CH111" s="423">
        <v>28</v>
      </c>
      <c r="CI111" s="423">
        <v>28</v>
      </c>
      <c r="CJ111" s="423">
        <v>28</v>
      </c>
      <c r="CK111" s="423">
        <v>28</v>
      </c>
      <c r="CL111" s="423">
        <v>28</v>
      </c>
      <c r="CM111" s="423">
        <v>28</v>
      </c>
      <c r="CN111" s="420"/>
      <c r="CO111" s="417">
        <v>5.1679359468684138E-3</v>
      </c>
      <c r="CP111" s="417">
        <v>5.1679359468684138E-3</v>
      </c>
      <c r="CQ111" s="417">
        <v>5.1679359468684138E-3</v>
      </c>
      <c r="CR111" s="417">
        <v>5.1679359468684138E-3</v>
      </c>
      <c r="CS111" s="417">
        <v>5.1679359468684138E-3</v>
      </c>
      <c r="CT111" s="417">
        <v>5.1679359468684138E-3</v>
      </c>
      <c r="CU111" s="417">
        <v>5.1679359468684138E-3</v>
      </c>
      <c r="CV111" s="417">
        <v>5.1679359468684138E-3</v>
      </c>
      <c r="CW111" s="417">
        <v>6.646196338293598E-3</v>
      </c>
      <c r="CX111" s="417">
        <v>9.6441217856215768E-3</v>
      </c>
      <c r="CY111" s="417">
        <v>1.4191163740605172E-2</v>
      </c>
      <c r="CZ111" s="417">
        <v>2.1137124290579807E-2</v>
      </c>
      <c r="DA111" s="417">
        <v>3.1814162052567971E-2</v>
      </c>
      <c r="DB111" s="417">
        <v>4.8316210659345403E-2</v>
      </c>
      <c r="DC111" s="417">
        <v>7.3942288364343259E-2</v>
      </c>
      <c r="DD111" s="417">
        <v>0.11390057256306474</v>
      </c>
      <c r="DE111" s="417">
        <v>0.17642764834577743</v>
      </c>
      <c r="DF111" s="417">
        <v>0.27456914822271394</v>
      </c>
      <c r="DG111" s="417">
        <v>0.42901453386684657</v>
      </c>
      <c r="DH111" s="417">
        <v>0.67261270257114358</v>
      </c>
      <c r="DI111" s="417">
        <v>0.94176007037367371</v>
      </c>
      <c r="DJ111" s="417">
        <v>0.94176007037367371</v>
      </c>
      <c r="DK111" s="417">
        <v>0.94176007037367371</v>
      </c>
      <c r="DL111" s="417">
        <v>0.94176007037367371</v>
      </c>
      <c r="DM111" s="417">
        <v>0.94176007037367371</v>
      </c>
      <c r="DN111" s="417">
        <v>0.94176007037367371</v>
      </c>
      <c r="DO111" s="417">
        <v>0.94176007037367371</v>
      </c>
      <c r="DP111" s="417">
        <v>0.94176007037367371</v>
      </c>
      <c r="DQ111" s="417">
        <v>0.94176007037367371</v>
      </c>
      <c r="DR111" s="417">
        <v>0.94176007037367371</v>
      </c>
      <c r="DS111" s="424"/>
      <c r="DT111" s="425">
        <v>4.8207376927817626E-8</v>
      </c>
      <c r="DU111" s="425">
        <v>4.8207376927817626E-8</v>
      </c>
      <c r="DV111" s="425">
        <v>4.8207376927817626E-8</v>
      </c>
      <c r="DW111" s="425">
        <v>4.8207376927817626E-8</v>
      </c>
      <c r="DX111" s="425">
        <v>4.8207376927817626E-8</v>
      </c>
      <c r="DY111" s="425">
        <v>4.8207376927817626E-8</v>
      </c>
      <c r="DZ111" s="425">
        <v>4.8207376927817626E-8</v>
      </c>
      <c r="EA111" s="425">
        <v>4.8207376927817626E-8</v>
      </c>
      <c r="EB111" s="425">
        <v>6.1996838836702153E-8</v>
      </c>
      <c r="EC111" s="425">
        <v>8.996199233834557E-8</v>
      </c>
      <c r="ED111" s="425">
        <v>1.3237756553509211E-7</v>
      </c>
      <c r="EE111" s="425">
        <v>1.9717065542647972E-7</v>
      </c>
      <c r="EF111" s="425">
        <v>2.9676786196240884E-7</v>
      </c>
      <c r="EG111" s="425">
        <v>4.5070175074254061E-7</v>
      </c>
      <c r="EH111" s="425">
        <v>6.8974611967574366E-7</v>
      </c>
      <c r="EI111" s="425">
        <v>1.0624837247004122E-6</v>
      </c>
      <c r="EJ111" s="425">
        <v>1.6457468187946774E-6</v>
      </c>
      <c r="EK111" s="425">
        <v>2.5612272592393296E-6</v>
      </c>
      <c r="EL111" s="425">
        <v>4.0019198291657241E-6</v>
      </c>
      <c r="EM111" s="425">
        <v>6.2742445751351742E-6</v>
      </c>
      <c r="EN111" s="425">
        <v>8.784896553445558E-6</v>
      </c>
      <c r="EO111" s="425">
        <v>8.784896553445558E-6</v>
      </c>
      <c r="EP111" s="425">
        <v>8.784896553445558E-6</v>
      </c>
      <c r="EQ111" s="425">
        <v>8.784896553445558E-6</v>
      </c>
      <c r="ER111" s="425">
        <v>8.784896553445558E-6</v>
      </c>
      <c r="ES111" s="425">
        <v>8.784896553445558E-6</v>
      </c>
      <c r="ET111" s="425">
        <v>8.784896553445558E-6</v>
      </c>
      <c r="EU111" s="425">
        <v>8.784896553445558E-6</v>
      </c>
      <c r="EV111" s="425">
        <v>8.784896553445558E-6</v>
      </c>
      <c r="EW111" s="425">
        <v>8.784896553445558E-6</v>
      </c>
      <c r="EX111" s="420"/>
      <c r="EY111" s="420">
        <v>43.876576295251681</v>
      </c>
      <c r="EZ111" s="420">
        <v>43.876576295251681</v>
      </c>
      <c r="FA111" s="420">
        <v>43.876576295251681</v>
      </c>
      <c r="FB111" s="420">
        <v>43.876576295251681</v>
      </c>
      <c r="FC111" s="420">
        <v>43.876576295251681</v>
      </c>
      <c r="FD111" s="420">
        <v>43.876576295251681</v>
      </c>
      <c r="FE111" s="420">
        <v>43.876576295251681</v>
      </c>
      <c r="FF111" s="420">
        <v>43.876576295251681</v>
      </c>
      <c r="FG111" s="420">
        <v>56.427235884583325</v>
      </c>
      <c r="FH111" s="420">
        <v>81.880087074983706</v>
      </c>
      <c r="FI111" s="420">
        <v>120.48517725154505</v>
      </c>
      <c r="FJ111" s="420">
        <v>179.45745770317239</v>
      </c>
      <c r="FK111" s="420">
        <v>270.10716133485812</v>
      </c>
      <c r="FL111" s="420">
        <v>410.21210887430522</v>
      </c>
      <c r="FM111" s="420">
        <v>627.78147605129664</v>
      </c>
      <c r="FN111" s="420">
        <v>967.03349529022501</v>
      </c>
      <c r="FO111" s="420">
        <v>1497.8980492059186</v>
      </c>
      <c r="FP111" s="420">
        <v>2331.1345775514742</v>
      </c>
      <c r="FQ111" s="420">
        <v>3642.3998130988875</v>
      </c>
      <c r="FR111" s="420">
        <v>5710.5859795730257</v>
      </c>
      <c r="FS111" s="420">
        <v>7995.6888019502794</v>
      </c>
      <c r="FT111" s="420">
        <v>7995.6888019502794</v>
      </c>
      <c r="FU111" s="420">
        <v>7995.6888019502794</v>
      </c>
      <c r="FV111" s="420">
        <v>7995.6888019502794</v>
      </c>
      <c r="FW111" s="420">
        <v>7995.6888019502794</v>
      </c>
      <c r="FX111" s="420">
        <v>7995.6888019502794</v>
      </c>
      <c r="FY111" s="420">
        <v>7995.6888019502794</v>
      </c>
      <c r="FZ111" s="420">
        <v>7995.6888019502794</v>
      </c>
      <c r="GA111" s="420">
        <v>7995.6888019502794</v>
      </c>
      <c r="GB111" s="420">
        <v>7995.6888019502794</v>
      </c>
      <c r="GC111" s="420"/>
      <c r="GD111" s="420">
        <v>43.876576295251681</v>
      </c>
      <c r="GE111" s="420">
        <v>43.876576295251681</v>
      </c>
      <c r="GF111" s="420">
        <v>43.876576295251681</v>
      </c>
      <c r="GG111" s="420">
        <v>43.876576295251681</v>
      </c>
      <c r="GH111" s="420">
        <v>43.876576295251681</v>
      </c>
      <c r="GI111" s="420">
        <v>43.876576295251681</v>
      </c>
      <c r="GJ111" s="420">
        <v>43.876576295251681</v>
      </c>
      <c r="GK111" s="420">
        <v>43.876576295251681</v>
      </c>
      <c r="GL111" s="420">
        <v>43.876576295251681</v>
      </c>
      <c r="GM111" s="420">
        <v>43.876576295251681</v>
      </c>
      <c r="GN111" s="420">
        <v>43.876576295251681</v>
      </c>
      <c r="GO111" s="420">
        <v>43.876576295251681</v>
      </c>
      <c r="GP111" s="420">
        <v>43.876576295251681</v>
      </c>
      <c r="GQ111" s="420">
        <v>43.876576295251681</v>
      </c>
      <c r="GR111" s="420">
        <v>43.876576295251681</v>
      </c>
      <c r="GS111" s="420">
        <v>43.876576295251681</v>
      </c>
      <c r="GT111" s="420">
        <v>43.876576295251681</v>
      </c>
      <c r="GU111" s="420">
        <v>52.5175118259871</v>
      </c>
      <c r="GV111" s="420">
        <v>69.615073755181314</v>
      </c>
      <c r="GW111" s="420">
        <v>93.084787901780942</v>
      </c>
      <c r="GX111" s="420">
        <v>125.44664243699282</v>
      </c>
      <c r="GY111" s="420">
        <v>170.25203119165991</v>
      </c>
      <c r="GZ111" s="420">
        <v>232.51477507609181</v>
      </c>
      <c r="HA111" s="420">
        <v>319.32461962410201</v>
      </c>
      <c r="HB111" s="420">
        <v>440.72109715571196</v>
      </c>
      <c r="HC111" s="420">
        <v>610.93906113585899</v>
      </c>
      <c r="HD111" s="420">
        <v>850.18500541767719</v>
      </c>
      <c r="HE111" s="420">
        <v>1187.1716778349835</v>
      </c>
      <c r="HF111" s="420">
        <v>1662.7363720733533</v>
      </c>
      <c r="HG111" s="420">
        <v>2335.0083589969217</v>
      </c>
      <c r="HH111" s="420"/>
      <c r="HI111" s="420">
        <v>27.131689029932058</v>
      </c>
      <c r="HJ111" s="420">
        <v>27.131689029932058</v>
      </c>
      <c r="HK111" s="420">
        <v>27.131689029932058</v>
      </c>
      <c r="HL111" s="420">
        <v>27.131689029932058</v>
      </c>
      <c r="HM111" s="420">
        <v>27.131689029932058</v>
      </c>
      <c r="HN111" s="420">
        <v>27.131689029932058</v>
      </c>
      <c r="HO111" s="420">
        <v>27.131689029932058</v>
      </c>
      <c r="HP111" s="420">
        <v>27.131689029932058</v>
      </c>
      <c r="HQ111" s="420">
        <v>34.892563324381783</v>
      </c>
      <c r="HR111" s="420">
        <v>50.631686604559256</v>
      </c>
      <c r="HS111" s="420">
        <v>74.503679136399057</v>
      </c>
      <c r="HT111" s="420">
        <v>110.97000604013809</v>
      </c>
      <c r="HU111" s="420">
        <v>167.02450657910936</v>
      </c>
      <c r="HV111" s="420">
        <v>253.66034257998251</v>
      </c>
      <c r="HW111" s="420">
        <v>388.19737602951494</v>
      </c>
      <c r="HX111" s="420">
        <v>597.9785637600454</v>
      </c>
      <c r="HY111" s="420">
        <v>926.24601783241133</v>
      </c>
      <c r="HZ111" s="420">
        <v>1441.4893728135594</v>
      </c>
      <c r="IA111" s="420">
        <v>2252.328403808855</v>
      </c>
      <c r="IB111" s="420">
        <v>3531.2199824769059</v>
      </c>
      <c r="IC111" s="420">
        <v>4944.2449815324771</v>
      </c>
      <c r="ID111" s="420">
        <v>4944.2449815324771</v>
      </c>
      <c r="IE111" s="420">
        <v>4944.2449815324771</v>
      </c>
      <c r="IF111" s="420">
        <v>4944.2449815324771</v>
      </c>
      <c r="IG111" s="420">
        <v>4944.2449815324771</v>
      </c>
      <c r="IH111" s="420">
        <v>4944.2449815324771</v>
      </c>
      <c r="II111" s="420">
        <v>4944.2449815324771</v>
      </c>
      <c r="IJ111" s="420">
        <v>4944.2449815324771</v>
      </c>
      <c r="IK111" s="420">
        <v>4944.2449815324771</v>
      </c>
      <c r="IL111" s="420">
        <v>4944.2449815324771</v>
      </c>
      <c r="IM111" s="420"/>
      <c r="IN111" s="420">
        <v>27.131689029932058</v>
      </c>
      <c r="IO111" s="420">
        <v>27.131689029932058</v>
      </c>
      <c r="IP111" s="420">
        <v>27.131689029932058</v>
      </c>
      <c r="IQ111" s="420">
        <v>27.131689029932058</v>
      </c>
      <c r="IR111" s="420">
        <v>27.131689029932058</v>
      </c>
      <c r="IS111" s="420">
        <v>27.131689029932058</v>
      </c>
      <c r="IT111" s="420">
        <v>27.131689029932058</v>
      </c>
      <c r="IU111" s="420">
        <v>27.131689029932058</v>
      </c>
      <c r="IV111" s="420">
        <v>27.131689029932058</v>
      </c>
      <c r="IW111" s="420">
        <v>27.131689029932058</v>
      </c>
      <c r="IX111" s="420">
        <v>27.131689029932058</v>
      </c>
      <c r="IY111" s="420">
        <v>27.131689029932058</v>
      </c>
      <c r="IZ111" s="420">
        <v>27.131689029932058</v>
      </c>
      <c r="JA111" s="420">
        <v>27.131689029932058</v>
      </c>
      <c r="JB111" s="420">
        <v>27.131689029932058</v>
      </c>
      <c r="JC111" s="420">
        <v>27.131689029932058</v>
      </c>
      <c r="JD111" s="420">
        <v>27.131689029932058</v>
      </c>
      <c r="JE111" s="420">
        <v>32.474931268569897</v>
      </c>
      <c r="JF111" s="420">
        <v>43.047445639594429</v>
      </c>
      <c r="JG111" s="420">
        <v>57.560268644789787</v>
      </c>
      <c r="JH111" s="420">
        <v>77.57166989389512</v>
      </c>
      <c r="JI111" s="420">
        <v>105.27770298035543</v>
      </c>
      <c r="JJ111" s="420">
        <v>143.77873354972382</v>
      </c>
      <c r="JK111" s="420">
        <v>197.45880400837186</v>
      </c>
      <c r="JL111" s="420">
        <v>272.52599830249954</v>
      </c>
      <c r="JM111" s="420">
        <v>377.78263535048444</v>
      </c>
      <c r="JN111" s="420">
        <v>525.72368066466072</v>
      </c>
      <c r="JO111" s="420">
        <v>734.10405979299765</v>
      </c>
      <c r="JP111" s="420">
        <v>1028.1760792428495</v>
      </c>
      <c r="JQ111" s="420">
        <v>1443.8847792564084</v>
      </c>
      <c r="JR111" s="420"/>
      <c r="JS111" s="420">
        <v>0</v>
      </c>
      <c r="JT111" s="420">
        <v>0</v>
      </c>
      <c r="JU111" s="420">
        <v>0</v>
      </c>
      <c r="JV111" s="420">
        <v>0</v>
      </c>
      <c r="JW111" s="420">
        <v>0</v>
      </c>
      <c r="JX111" s="420">
        <v>0</v>
      </c>
      <c r="JY111" s="420">
        <v>0</v>
      </c>
      <c r="JZ111" s="420">
        <v>0</v>
      </c>
      <c r="KA111" s="420">
        <v>7.7608742944497244</v>
      </c>
      <c r="KB111" s="420">
        <v>23.499997574627198</v>
      </c>
      <c r="KC111" s="420">
        <v>47.371990106466995</v>
      </c>
      <c r="KD111" s="420">
        <v>83.838317010206026</v>
      </c>
      <c r="KE111" s="420">
        <v>139.89281754917729</v>
      </c>
      <c r="KF111" s="420">
        <v>226.52865355005045</v>
      </c>
      <c r="KG111" s="420">
        <v>361.06568699958291</v>
      </c>
      <c r="KH111" s="420">
        <v>570.84687473011331</v>
      </c>
      <c r="KI111" s="420">
        <v>899.11432880247924</v>
      </c>
      <c r="KJ111" s="420">
        <v>1409.0144415449895</v>
      </c>
      <c r="KK111" s="420">
        <v>2209.2809581692604</v>
      </c>
      <c r="KL111" s="420">
        <v>3473.6597138321163</v>
      </c>
      <c r="KM111" s="420">
        <v>4866.6733116385822</v>
      </c>
      <c r="KN111" s="420">
        <v>4838.9672785521216</v>
      </c>
      <c r="KO111" s="420">
        <v>4800.466247982753</v>
      </c>
      <c r="KP111" s="420">
        <v>4746.7861775241054</v>
      </c>
      <c r="KQ111" s="420">
        <v>4671.7189832299773</v>
      </c>
      <c r="KR111" s="420">
        <v>4566.4623461819929</v>
      </c>
      <c r="KS111" s="420">
        <v>4418.5213008678165</v>
      </c>
      <c r="KT111" s="420">
        <v>4210.1409217394794</v>
      </c>
      <c r="KU111" s="420">
        <v>3916.0689022896277</v>
      </c>
      <c r="KV111" s="420">
        <v>3500.3602022760688</v>
      </c>
      <c r="KW111" s="420"/>
      <c r="KX111" s="420">
        <v>5.7848852313381154E-3</v>
      </c>
      <c r="KY111" s="420">
        <v>5.7848852313381154E-3</v>
      </c>
      <c r="KZ111" s="420">
        <v>5.7848852313381154E-3</v>
      </c>
      <c r="LA111" s="420">
        <v>5.7848852313381154E-3</v>
      </c>
      <c r="LB111" s="420">
        <v>5.7848852313381154E-3</v>
      </c>
      <c r="LC111" s="420">
        <v>5.7848852313381154E-3</v>
      </c>
      <c r="LD111" s="420">
        <v>5.7848852313381154E-3</v>
      </c>
      <c r="LE111" s="420">
        <v>5.7848852313381154E-3</v>
      </c>
      <c r="LF111" s="420">
        <v>7.4396206604042583E-3</v>
      </c>
      <c r="LG111" s="420">
        <v>1.0795439080601469E-2</v>
      </c>
      <c r="LH111" s="420">
        <v>1.5885307864211051E-2</v>
      </c>
      <c r="LI111" s="420">
        <v>2.3660478651177565E-2</v>
      </c>
      <c r="LJ111" s="420">
        <v>3.561214343548906E-2</v>
      </c>
      <c r="LK111" s="420">
        <v>5.408421008910487E-2</v>
      </c>
      <c r="LL111" s="420">
        <v>8.2769534361089234E-2</v>
      </c>
      <c r="LM111" s="420">
        <v>0.12749804696404946</v>
      </c>
      <c r="LN111" s="420">
        <v>0.19748961825536129</v>
      </c>
      <c r="LO111" s="420">
        <v>0.30734727110871957</v>
      </c>
      <c r="LP111" s="420">
        <v>0.48023037949988689</v>
      </c>
      <c r="LQ111" s="420">
        <v>0.75290934901622086</v>
      </c>
      <c r="LR111" s="420">
        <v>1.0541875864134669</v>
      </c>
      <c r="LS111" s="420">
        <v>1.0541875864134669</v>
      </c>
      <c r="LT111" s="420">
        <v>1.0541875864134669</v>
      </c>
      <c r="LU111" s="420">
        <v>1.0541875864134669</v>
      </c>
      <c r="LV111" s="420">
        <v>1.0541875864134669</v>
      </c>
      <c r="LW111" s="420">
        <v>1.0541875864134669</v>
      </c>
      <c r="LX111" s="420">
        <v>1.0541875864134669</v>
      </c>
      <c r="LY111" s="420">
        <v>1.0541875864134669</v>
      </c>
      <c r="LZ111" s="420">
        <v>1.0541875864134669</v>
      </c>
      <c r="MA111" s="420">
        <v>1.0541875864134669</v>
      </c>
      <c r="MB111" s="420"/>
      <c r="MC111" s="426">
        <v>5.7848852313381154E-3</v>
      </c>
      <c r="MD111" s="426">
        <v>5.7848852313381154E-3</v>
      </c>
      <c r="ME111" s="426">
        <v>5.7848852313381154E-3</v>
      </c>
      <c r="MF111" s="426">
        <v>5.7848852313381154E-3</v>
      </c>
      <c r="MG111" s="426">
        <v>5.7848852313381154E-3</v>
      </c>
      <c r="MH111" s="426">
        <v>5.7848852313381154E-3</v>
      </c>
      <c r="MI111" s="426">
        <v>5.7848852313381154E-3</v>
      </c>
      <c r="MJ111" s="426">
        <v>5.7848852313381154E-3</v>
      </c>
      <c r="MK111" s="426">
        <v>5.7848852313381154E-3</v>
      </c>
      <c r="ML111" s="426">
        <v>5.7848852313381154E-3</v>
      </c>
      <c r="MM111" s="426">
        <v>5.7848852313381154E-3</v>
      </c>
      <c r="MN111" s="426">
        <v>5.7848852313381154E-3</v>
      </c>
      <c r="MO111" s="426">
        <v>5.7848852313381154E-3</v>
      </c>
      <c r="MP111" s="426">
        <v>5.7848852313381154E-3</v>
      </c>
      <c r="MQ111" s="426">
        <v>5.7848852313381154E-3</v>
      </c>
      <c r="MR111" s="426">
        <v>5.7848852313381154E-3</v>
      </c>
      <c r="MS111" s="426">
        <v>5.7848852313381154E-3</v>
      </c>
      <c r="MT111" s="426">
        <v>6.9241450496139913E-3</v>
      </c>
      <c r="MU111" s="426">
        <v>9.1783645409098114E-3</v>
      </c>
      <c r="MV111" s="426">
        <v>1.2272717250582928E-2</v>
      </c>
      <c r="MW111" s="426">
        <v>1.6539449757232937E-2</v>
      </c>
      <c r="MX111" s="426">
        <v>2.2446793802198599E-2</v>
      </c>
      <c r="MY111" s="426">
        <v>3.0655794092830126E-2</v>
      </c>
      <c r="MZ111" s="426">
        <v>4.2101194578986298E-2</v>
      </c>
      <c r="NA111" s="426">
        <v>5.8106652372307291E-2</v>
      </c>
      <c r="NB111" s="426">
        <v>8.0548954600062436E-2</v>
      </c>
      <c r="NC111" s="426">
        <v>0.11209221632632453</v>
      </c>
      <c r="ND111" s="426">
        <v>0.15652205541191469</v>
      </c>
      <c r="NE111" s="426">
        <v>0.21922264439435754</v>
      </c>
      <c r="NF111" s="426">
        <v>0.30785800788367673</v>
      </c>
      <c r="NG111" s="420"/>
      <c r="NH111" s="420">
        <v>0</v>
      </c>
      <c r="NI111" s="420">
        <v>0</v>
      </c>
      <c r="NJ111" s="420">
        <v>0</v>
      </c>
      <c r="NK111" s="420">
        <v>0</v>
      </c>
      <c r="NL111" s="420">
        <v>0</v>
      </c>
      <c r="NM111" s="420">
        <v>0</v>
      </c>
      <c r="NN111" s="420">
        <v>0</v>
      </c>
      <c r="NO111" s="420">
        <v>0</v>
      </c>
      <c r="NP111" s="420">
        <v>1.6547354290661429E-3</v>
      </c>
      <c r="NQ111" s="420">
        <v>5.0105538492633533E-3</v>
      </c>
      <c r="NR111" s="420">
        <v>1.0100422632872936E-2</v>
      </c>
      <c r="NS111" s="420">
        <v>1.787559341983945E-2</v>
      </c>
      <c r="NT111" s="420">
        <v>2.9827258204150945E-2</v>
      </c>
      <c r="NU111" s="420">
        <v>4.8299324857766751E-2</v>
      </c>
      <c r="NV111" s="420">
        <v>7.6984649129751115E-2</v>
      </c>
      <c r="NW111" s="420">
        <v>0.12171316173271134</v>
      </c>
      <c r="NX111" s="420">
        <v>0.19170473302402319</v>
      </c>
      <c r="NY111" s="420">
        <v>0.30042312605910559</v>
      </c>
      <c r="NZ111" s="420">
        <v>0.47105201495897708</v>
      </c>
      <c r="OA111" s="420">
        <v>0.74063663176563799</v>
      </c>
      <c r="OB111" s="420">
        <v>1.037648136656234</v>
      </c>
      <c r="OC111" s="420">
        <v>1.0317407926112683</v>
      </c>
      <c r="OD111" s="420">
        <v>1.0235317923206368</v>
      </c>
      <c r="OE111" s="420">
        <v>1.0120863918344807</v>
      </c>
      <c r="OF111" s="420">
        <v>0.9960809340411596</v>
      </c>
      <c r="OG111" s="420">
        <v>0.97363863181340449</v>
      </c>
      <c r="OH111" s="420">
        <v>0.94209537008714239</v>
      </c>
      <c r="OI111" s="420">
        <v>0.89766553100155222</v>
      </c>
      <c r="OJ111" s="420">
        <v>0.83496494201910931</v>
      </c>
      <c r="OK111" s="420">
        <v>0.74632957852979009</v>
      </c>
      <c r="OL111" s="420"/>
      <c r="OM111" s="420">
        <v>0</v>
      </c>
      <c r="ON111" s="420">
        <v>0</v>
      </c>
      <c r="OO111" s="420">
        <v>0</v>
      </c>
      <c r="OP111" s="420">
        <v>0</v>
      </c>
      <c r="OQ111" s="420">
        <v>0</v>
      </c>
      <c r="OR111" s="420">
        <v>0</v>
      </c>
      <c r="OS111" s="420">
        <v>0</v>
      </c>
      <c r="OT111" s="420">
        <v>0</v>
      </c>
      <c r="OU111" s="420">
        <v>7.7625290298787908</v>
      </c>
      <c r="OV111" s="420">
        <v>23.505008128476462</v>
      </c>
      <c r="OW111" s="420">
        <v>47.38209052909987</v>
      </c>
      <c r="OX111" s="420">
        <v>83.856192603625871</v>
      </c>
      <c r="OY111" s="420">
        <v>139.92264480738146</v>
      </c>
      <c r="OZ111" s="420">
        <v>226.57695287490822</v>
      </c>
      <c r="PA111" s="420">
        <v>361.14267164871268</v>
      </c>
      <c r="PB111" s="420">
        <v>570.96858789184603</v>
      </c>
      <c r="PC111" s="420">
        <v>899.30603353550327</v>
      </c>
      <c r="PD111" s="420">
        <v>1409.3148646710486</v>
      </c>
      <c r="PE111" s="420">
        <v>2209.7520101842192</v>
      </c>
      <c r="PF111" s="420">
        <v>3474.4003504638818</v>
      </c>
      <c r="PG111" s="420">
        <v>4867.7109597752387</v>
      </c>
      <c r="PH111" s="420">
        <v>4839.9990193447329</v>
      </c>
      <c r="PI111" s="420">
        <v>4801.4897797750737</v>
      </c>
      <c r="PJ111" s="420">
        <v>4747.79826391594</v>
      </c>
      <c r="PK111" s="420">
        <v>4672.7150641640183</v>
      </c>
      <c r="PL111" s="420">
        <v>4567.4359848138065</v>
      </c>
      <c r="PM111" s="420">
        <v>4419.4633962379039</v>
      </c>
      <c r="PN111" s="420">
        <v>4211.038587270481</v>
      </c>
      <c r="PO111" s="420">
        <v>3916.9038672316469</v>
      </c>
      <c r="PP111" s="420">
        <v>3501.1065318545984</v>
      </c>
      <c r="PQ111" s="420"/>
      <c r="PR111" s="420">
        <v>14.670059463073347</v>
      </c>
      <c r="PS111" s="420">
        <v>14.670059463073347</v>
      </c>
      <c r="PT111" s="420">
        <v>14.670059463073347</v>
      </c>
      <c r="PU111" s="420">
        <v>14.670059463073347</v>
      </c>
      <c r="PV111" s="420">
        <v>14.670059463073347</v>
      </c>
      <c r="PW111" s="420">
        <v>14.670059463073347</v>
      </c>
      <c r="PX111" s="420">
        <v>14.670059463073347</v>
      </c>
      <c r="PY111" s="420">
        <v>14.670059463073347</v>
      </c>
      <c r="PZ111" s="420">
        <v>18.866351380595002</v>
      </c>
      <c r="QA111" s="420">
        <v>27.376469352318779</v>
      </c>
      <c r="QB111" s="420">
        <v>40.284016300751787</v>
      </c>
      <c r="QC111" s="420">
        <v>60.001299050364018</v>
      </c>
      <c r="QD111" s="420">
        <v>90.309874943755247</v>
      </c>
      <c r="QE111" s="420">
        <v>137.15372843049346</v>
      </c>
      <c r="QF111" s="420">
        <v>209.89768029109277</v>
      </c>
      <c r="QG111" s="420">
        <v>323.32602214057698</v>
      </c>
      <c r="QH111" s="420">
        <v>500.81969257593238</v>
      </c>
      <c r="QI111" s="420">
        <v>779.41092392861538</v>
      </c>
      <c r="QJ111" s="420">
        <v>1217.8302492628752</v>
      </c>
      <c r="QK111" s="420">
        <v>1909.3248143519195</v>
      </c>
      <c r="QL111" s="420">
        <v>2673.3450983853131</v>
      </c>
      <c r="QM111" s="420">
        <v>2673.3450983853131</v>
      </c>
      <c r="QN111" s="420">
        <v>2673.3450983853131</v>
      </c>
      <c r="QO111" s="420">
        <v>2673.3450983853131</v>
      </c>
      <c r="QP111" s="420">
        <v>2673.3450983853131</v>
      </c>
      <c r="QQ111" s="420">
        <v>2673.3450983853131</v>
      </c>
      <c r="QR111" s="420">
        <v>2673.3450983853131</v>
      </c>
      <c r="QS111" s="420">
        <v>2673.3450983853131</v>
      </c>
      <c r="QT111" s="420">
        <v>2673.3450983853131</v>
      </c>
      <c r="QU111" s="420">
        <v>2673.3450983853131</v>
      </c>
      <c r="QV111" s="424"/>
      <c r="QW111" s="420">
        <v>14.670059463073347</v>
      </c>
      <c r="QX111" s="420">
        <v>14.670059463073347</v>
      </c>
      <c r="QY111" s="420">
        <v>14.670059463073347</v>
      </c>
      <c r="QZ111" s="420">
        <v>14.670059463073347</v>
      </c>
      <c r="RA111" s="420">
        <v>14.670059463073347</v>
      </c>
      <c r="RB111" s="420">
        <v>14.670059463073347</v>
      </c>
      <c r="RC111" s="420">
        <v>14.670059463073347</v>
      </c>
      <c r="RD111" s="420">
        <v>14.670059463073347</v>
      </c>
      <c r="RE111" s="420">
        <v>14.670059463073347</v>
      </c>
      <c r="RF111" s="420">
        <v>14.670059463073347</v>
      </c>
      <c r="RG111" s="420">
        <v>14.670059463073347</v>
      </c>
      <c r="RH111" s="420">
        <v>14.670059463073347</v>
      </c>
      <c r="RI111" s="420">
        <v>14.670059463073347</v>
      </c>
      <c r="RJ111" s="420">
        <v>14.670059463073347</v>
      </c>
      <c r="RK111" s="420">
        <v>14.670059463073347</v>
      </c>
      <c r="RL111" s="420">
        <v>14.670059463073347</v>
      </c>
      <c r="RM111" s="420">
        <v>14.670059463073347</v>
      </c>
      <c r="RN111" s="420">
        <v>17.559141719616463</v>
      </c>
      <c r="RO111" s="420">
        <v>23.275682784421516</v>
      </c>
      <c r="RP111" s="420">
        <v>31.122742222129066</v>
      </c>
      <c r="RQ111" s="420">
        <v>41.942873837964953</v>
      </c>
      <c r="RR111" s="420">
        <v>56.923480184140075</v>
      </c>
      <c r="RS111" s="420">
        <v>77.740923846387957</v>
      </c>
      <c r="RT111" s="420">
        <v>106.76564931561929</v>
      </c>
      <c r="RU111" s="420">
        <v>147.35435733177079</v>
      </c>
      <c r="RV111" s="420">
        <v>204.26644720105875</v>
      </c>
      <c r="RW111" s="420">
        <v>284.25792614635719</v>
      </c>
      <c r="RX111" s="420">
        <v>396.92885309742155</v>
      </c>
      <c r="RY111" s="420">
        <v>555.93310849029695</v>
      </c>
      <c r="RZ111" s="420">
        <v>780.70611623736011</v>
      </c>
      <c r="SA111" s="420"/>
      <c r="SB111" s="420">
        <v>0</v>
      </c>
      <c r="SC111" s="420">
        <v>0</v>
      </c>
      <c r="SD111" s="420">
        <v>0</v>
      </c>
      <c r="SE111" s="420">
        <v>0</v>
      </c>
      <c r="SF111" s="420">
        <v>0</v>
      </c>
      <c r="SG111" s="420">
        <v>0</v>
      </c>
      <c r="SH111" s="420">
        <v>0</v>
      </c>
      <c r="SI111" s="420">
        <v>0</v>
      </c>
      <c r="SJ111" s="420">
        <v>4.1962919175216555</v>
      </c>
      <c r="SK111" s="420">
        <v>12.706409889245432</v>
      </c>
      <c r="SL111" s="420">
        <v>25.61395683767844</v>
      </c>
      <c r="SM111" s="420">
        <v>45.331239587290668</v>
      </c>
      <c r="SN111" s="420">
        <v>75.639815480681904</v>
      </c>
      <c r="SO111" s="420">
        <v>122.48366896742012</v>
      </c>
      <c r="SP111" s="420">
        <v>195.22762082801941</v>
      </c>
      <c r="SQ111" s="420">
        <v>308.65596267750362</v>
      </c>
      <c r="SR111" s="420">
        <v>486.14963311285902</v>
      </c>
      <c r="SS111" s="420">
        <v>761.85178220899888</v>
      </c>
      <c r="ST111" s="420">
        <v>1194.5545664784538</v>
      </c>
      <c r="SU111" s="420">
        <v>1878.2020721297904</v>
      </c>
      <c r="SV111" s="420">
        <v>2631.4022245473479</v>
      </c>
      <c r="SW111" s="420">
        <v>2616.4216182011733</v>
      </c>
      <c r="SX111" s="420">
        <v>2595.6041745389252</v>
      </c>
      <c r="SY111" s="420">
        <v>2566.579449069694</v>
      </c>
      <c r="SZ111" s="420">
        <v>2525.9907410535425</v>
      </c>
      <c r="TA111" s="420">
        <v>2469.0786511842543</v>
      </c>
      <c r="TB111" s="420">
        <v>2389.0871722389561</v>
      </c>
      <c r="TC111" s="420">
        <v>2276.4162452878918</v>
      </c>
      <c r="TD111" s="420">
        <v>2117.4119898950162</v>
      </c>
      <c r="TE111" s="420">
        <v>1892.6389821479529</v>
      </c>
      <c r="TF111" s="420"/>
      <c r="TG111" s="420">
        <v>2.0676916544158219</v>
      </c>
      <c r="TH111" s="420">
        <v>2.0676916544158219</v>
      </c>
      <c r="TI111" s="420">
        <v>2.0676916544158219</v>
      </c>
      <c r="TJ111" s="420">
        <v>2.0676916544158219</v>
      </c>
      <c r="TK111" s="420">
        <v>2.0676916544158219</v>
      </c>
      <c r="TL111" s="420">
        <v>2.0676916544158219</v>
      </c>
      <c r="TM111" s="420">
        <v>2.0676916544158219</v>
      </c>
      <c r="TN111" s="420">
        <v>2.0676916544158219</v>
      </c>
      <c r="TO111" s="420">
        <v>2.6591437749196571</v>
      </c>
      <c r="TP111" s="420">
        <v>3.8586140260471167</v>
      </c>
      <c r="TQ111" s="420">
        <v>5.6778859363917862</v>
      </c>
      <c r="TR111" s="420">
        <v>8.456965400367535</v>
      </c>
      <c r="TS111" s="420">
        <v>12.728849204911064</v>
      </c>
      <c r="TT111" s="420">
        <v>19.331320391821606</v>
      </c>
      <c r="TU111" s="420">
        <v>29.584316472034935</v>
      </c>
      <c r="TV111" s="420">
        <v>45.57162970731946</v>
      </c>
      <c r="TW111" s="420">
        <v>70.588718560613742</v>
      </c>
      <c r="TX111" s="420">
        <v>109.85514181618045</v>
      </c>
      <c r="TY111" s="420">
        <v>171.6487550193236</v>
      </c>
      <c r="TZ111" s="420">
        <v>269.11240504116034</v>
      </c>
      <c r="UA111" s="420">
        <v>376.79829200547243</v>
      </c>
      <c r="UB111" s="420">
        <v>376.79829200547243</v>
      </c>
      <c r="UC111" s="420">
        <v>376.79829200547243</v>
      </c>
      <c r="UD111" s="420">
        <v>376.79829200547243</v>
      </c>
      <c r="UE111" s="420">
        <v>376.79829200547243</v>
      </c>
      <c r="UF111" s="420">
        <v>376.79829200547243</v>
      </c>
      <c r="UG111" s="420">
        <v>376.79829200547243</v>
      </c>
      <c r="UH111" s="420">
        <v>376.79829200547243</v>
      </c>
      <c r="UI111" s="420">
        <v>376.79829200547243</v>
      </c>
      <c r="UJ111" s="420">
        <v>376.79829200547243</v>
      </c>
      <c r="UK111" s="420"/>
      <c r="UL111" s="420">
        <v>2.0676916544158219</v>
      </c>
      <c r="UM111" s="420">
        <v>2.0676916544158219</v>
      </c>
      <c r="UN111" s="420">
        <v>2.0676916544158219</v>
      </c>
      <c r="UO111" s="420">
        <v>2.0676916544158219</v>
      </c>
      <c r="UP111" s="420">
        <v>2.0676916544158219</v>
      </c>
      <c r="UQ111" s="420">
        <v>2.0676916544158219</v>
      </c>
      <c r="UR111" s="420">
        <v>2.0676916544158219</v>
      </c>
      <c r="US111" s="420">
        <v>2.0676916544158219</v>
      </c>
      <c r="UT111" s="420">
        <v>2.0676916544158219</v>
      </c>
      <c r="UU111" s="420">
        <v>2.0676916544158219</v>
      </c>
      <c r="UV111" s="420">
        <v>2.0676916544158219</v>
      </c>
      <c r="UW111" s="420">
        <v>2.0676916544158219</v>
      </c>
      <c r="UX111" s="420">
        <v>2.0676916544158219</v>
      </c>
      <c r="UY111" s="420">
        <v>2.0676916544158219</v>
      </c>
      <c r="UZ111" s="420">
        <v>2.0676916544158219</v>
      </c>
      <c r="VA111" s="420">
        <v>2.0676916544158219</v>
      </c>
      <c r="VB111" s="420">
        <v>2.0676916544158219</v>
      </c>
      <c r="VC111" s="420">
        <v>2.474897316111452</v>
      </c>
      <c r="VD111" s="420">
        <v>3.2806230380538546</v>
      </c>
      <c r="VE111" s="420">
        <v>4.3866375945656548</v>
      </c>
      <c r="VF111" s="420">
        <v>5.9116958874825958</v>
      </c>
      <c r="VG111" s="420">
        <v>8.0231579983243559</v>
      </c>
      <c r="VH111" s="420">
        <v>10.957301151257687</v>
      </c>
      <c r="VI111" s="420">
        <v>15.048230896669033</v>
      </c>
      <c r="VJ111" s="420">
        <v>20.769062024843269</v>
      </c>
      <c r="VK111" s="420">
        <v>28.790614599616333</v>
      </c>
      <c r="VL111" s="420">
        <v>40.065123326448855</v>
      </c>
      <c r="VM111" s="420">
        <v>55.945681679905185</v>
      </c>
      <c r="VN111" s="420">
        <v>78.356754567511132</v>
      </c>
      <c r="VO111" s="420">
        <v>110.03769447279349</v>
      </c>
      <c r="VP111" s="420"/>
      <c r="VQ111" s="420">
        <v>0</v>
      </c>
      <c r="VR111" s="420">
        <v>0</v>
      </c>
      <c r="VS111" s="420">
        <v>0</v>
      </c>
      <c r="VT111" s="420">
        <v>0</v>
      </c>
      <c r="VU111" s="420">
        <v>0</v>
      </c>
      <c r="VV111" s="420">
        <v>0</v>
      </c>
      <c r="VW111" s="420">
        <v>0</v>
      </c>
      <c r="VX111" s="420">
        <v>0</v>
      </c>
      <c r="VY111" s="420">
        <v>0.59145212050383522</v>
      </c>
      <c r="VZ111" s="420">
        <v>1.7909223716312948</v>
      </c>
      <c r="WA111" s="420">
        <v>3.6101942819759643</v>
      </c>
      <c r="WB111" s="420">
        <v>6.389273745951713</v>
      </c>
      <c r="WC111" s="420">
        <v>10.661157550495243</v>
      </c>
      <c r="WD111" s="420">
        <v>17.263628737405785</v>
      </c>
      <c r="WE111" s="420">
        <v>27.516624817619114</v>
      </c>
      <c r="WF111" s="420">
        <v>43.503938052903635</v>
      </c>
      <c r="WG111" s="420">
        <v>68.521026906197918</v>
      </c>
      <c r="WH111" s="420">
        <v>107.380244500069</v>
      </c>
      <c r="WI111" s="420">
        <v>168.36813198126976</v>
      </c>
      <c r="WJ111" s="420">
        <v>264.72576744659472</v>
      </c>
      <c r="WK111" s="420">
        <v>370.88659611798982</v>
      </c>
      <c r="WL111" s="420">
        <v>368.7751340071481</v>
      </c>
      <c r="WM111" s="420">
        <v>365.84099085421474</v>
      </c>
      <c r="WN111" s="420">
        <v>361.75006110880338</v>
      </c>
      <c r="WO111" s="420">
        <v>356.02922998062917</v>
      </c>
      <c r="WP111" s="420">
        <v>348.0076774058561</v>
      </c>
      <c r="WQ111" s="420">
        <v>336.73316867902361</v>
      </c>
      <c r="WR111" s="420">
        <v>320.85261032556724</v>
      </c>
      <c r="WS111" s="420">
        <v>298.4415374379613</v>
      </c>
      <c r="WT111" s="420">
        <v>266.76059753267896</v>
      </c>
      <c r="WU111" s="420"/>
      <c r="WV111" s="420">
        <v>1.3512625991156759E-3</v>
      </c>
      <c r="WW111" s="420">
        <v>1.3512625991156759E-3</v>
      </c>
      <c r="WX111" s="420">
        <v>1.3512625991156759E-3</v>
      </c>
      <c r="WY111" s="420">
        <v>1.3512625991156759E-3</v>
      </c>
      <c r="WZ111" s="420">
        <v>1.3512625991156759E-3</v>
      </c>
      <c r="XA111" s="420">
        <v>1.3512625991156759E-3</v>
      </c>
      <c r="XB111" s="420">
        <v>1.3512625991156759E-3</v>
      </c>
      <c r="XC111" s="420">
        <v>1.3512625991156759E-3</v>
      </c>
      <c r="XD111" s="420">
        <v>1.7377840264753504E-3</v>
      </c>
      <c r="XE111" s="420">
        <v>2.5216529779406218E-3</v>
      </c>
      <c r="XF111" s="420">
        <v>3.710570138205031E-3</v>
      </c>
      <c r="XG111" s="420">
        <v>5.5267336515707763E-3</v>
      </c>
      <c r="XH111" s="420">
        <v>8.3184636469595327E-3</v>
      </c>
      <c r="XI111" s="420">
        <v>1.2633261918528564E-2</v>
      </c>
      <c r="XJ111" s="420">
        <v>1.9333724292830774E-2</v>
      </c>
      <c r="XK111" s="420">
        <v>2.9781635319144045E-2</v>
      </c>
      <c r="XL111" s="420">
        <v>4.6130618705528585E-2</v>
      </c>
      <c r="XM111" s="420">
        <v>7.1791722010258976E-2</v>
      </c>
      <c r="XN111" s="420">
        <v>0.11217462833350315</v>
      </c>
      <c r="XO111" s="420">
        <v>0.17586835402347611</v>
      </c>
      <c r="XP111" s="420">
        <v>0.24624244060292994</v>
      </c>
      <c r="XQ111" s="420">
        <v>0.24624244060292994</v>
      </c>
      <c r="XR111" s="420">
        <v>0.24624244060292994</v>
      </c>
      <c r="XS111" s="420">
        <v>0.24624244060292994</v>
      </c>
      <c r="XT111" s="420">
        <v>0.24624244060292994</v>
      </c>
      <c r="XU111" s="420">
        <v>0.24624244060292994</v>
      </c>
      <c r="XV111" s="420">
        <v>0.24624244060292994</v>
      </c>
      <c r="XW111" s="420">
        <v>0.24624244060292994</v>
      </c>
      <c r="XX111" s="420">
        <v>0.24624244060292994</v>
      </c>
      <c r="XY111" s="420">
        <v>0.24624244060292994</v>
      </c>
      <c r="XZ111" s="420"/>
      <c r="YA111" s="420">
        <v>1.3512625991156759E-3</v>
      </c>
      <c r="YB111" s="420">
        <v>1.3512625991156759E-3</v>
      </c>
      <c r="YC111" s="420">
        <v>1.3512625991156759E-3</v>
      </c>
      <c r="YD111" s="420">
        <v>1.3512625991156759E-3</v>
      </c>
      <c r="YE111" s="420">
        <v>1.3512625991156759E-3</v>
      </c>
      <c r="YF111" s="420">
        <v>1.3512625991156759E-3</v>
      </c>
      <c r="YG111" s="420">
        <v>1.3512625991156759E-3</v>
      </c>
      <c r="YH111" s="420">
        <v>1.3512625991156759E-3</v>
      </c>
      <c r="YI111" s="420">
        <v>1.3512625991156759E-3</v>
      </c>
      <c r="YJ111" s="420">
        <v>1.3512625991156759E-3</v>
      </c>
      <c r="YK111" s="420">
        <v>1.3512625991156759E-3</v>
      </c>
      <c r="YL111" s="420">
        <v>1.3512625991156759E-3</v>
      </c>
      <c r="YM111" s="420">
        <v>1.3512625991156759E-3</v>
      </c>
      <c r="YN111" s="420">
        <v>1.3512625991156759E-3</v>
      </c>
      <c r="YO111" s="420">
        <v>1.3512625991156759E-3</v>
      </c>
      <c r="YP111" s="420">
        <v>1.3512625991156759E-3</v>
      </c>
      <c r="YQ111" s="420">
        <v>1.3512625991156759E-3</v>
      </c>
      <c r="YR111" s="420">
        <v>1.6173766396798688E-3</v>
      </c>
      <c r="YS111" s="420">
        <v>2.143928570612649E-3</v>
      </c>
      <c r="YT111" s="420">
        <v>2.8667230458431191E-3</v>
      </c>
      <c r="YU111" s="420">
        <v>3.8633678929066808E-3</v>
      </c>
      <c r="YV111" s="420">
        <v>5.2432350378637449E-3</v>
      </c>
      <c r="YW111" s="420">
        <v>7.1607346295184376E-3</v>
      </c>
      <c r="YX111" s="420">
        <v>9.8342088628639076E-3</v>
      </c>
      <c r="YY111" s="420">
        <v>1.3572844226047501E-2</v>
      </c>
      <c r="YZ111" s="420">
        <v>1.8815030099353289E-2</v>
      </c>
      <c r="ZA111" s="420">
        <v>2.6183063884002055E-2</v>
      </c>
      <c r="ZB111" s="420">
        <v>3.656120924734553E-2</v>
      </c>
      <c r="ZC111" s="420">
        <v>5.1207128301283523E-2</v>
      </c>
      <c r="ZD111" s="420">
        <v>7.1911022475937003E-2</v>
      </c>
      <c r="ZE111" s="420"/>
      <c r="ZF111" s="420">
        <v>0</v>
      </c>
      <c r="ZG111" s="420">
        <v>0</v>
      </c>
      <c r="ZH111" s="420">
        <v>0</v>
      </c>
      <c r="ZI111" s="420">
        <v>0</v>
      </c>
      <c r="ZJ111" s="420">
        <v>0</v>
      </c>
      <c r="ZK111" s="420">
        <v>0</v>
      </c>
      <c r="ZL111" s="420">
        <v>0</v>
      </c>
      <c r="ZM111" s="420">
        <v>0</v>
      </c>
      <c r="ZN111" s="420">
        <v>3.8652142735967447E-4</v>
      </c>
      <c r="ZO111" s="420">
        <v>1.1703903788249459E-3</v>
      </c>
      <c r="ZP111" s="420">
        <v>2.3593075390893553E-3</v>
      </c>
      <c r="ZQ111" s="420">
        <v>4.1754710524551002E-3</v>
      </c>
      <c r="ZR111" s="420">
        <v>6.9672010478438566E-3</v>
      </c>
      <c r="ZS111" s="420">
        <v>1.1281999319412888E-2</v>
      </c>
      <c r="ZT111" s="420">
        <v>1.7982461693715097E-2</v>
      </c>
      <c r="ZU111" s="420">
        <v>2.8430372720028369E-2</v>
      </c>
      <c r="ZV111" s="420">
        <v>4.4779356106412913E-2</v>
      </c>
      <c r="ZW111" s="420">
        <v>7.0174345370579108E-2</v>
      </c>
      <c r="ZX111" s="420">
        <v>0.11003069976289051</v>
      </c>
      <c r="ZY111" s="420">
        <v>0.17300163097763299</v>
      </c>
      <c r="ZZ111" s="420">
        <v>0.24237907271002326</v>
      </c>
      <c r="AAA111" s="420">
        <v>0.24099920556506618</v>
      </c>
      <c r="AAB111" s="420">
        <v>0.2390817059734115</v>
      </c>
      <c r="AAC111" s="420">
        <v>0.23640823174006603</v>
      </c>
      <c r="AAD111" s="420">
        <v>0.23266959637688245</v>
      </c>
      <c r="AAE111" s="420">
        <v>0.22742741050357665</v>
      </c>
      <c r="AAF111" s="420">
        <v>0.22005937671892789</v>
      </c>
      <c r="AAG111" s="420">
        <v>0.20968123135558442</v>
      </c>
      <c r="AAH111" s="420">
        <v>0.19503531230164642</v>
      </c>
      <c r="AAI111" s="420">
        <v>0.17433141812699293</v>
      </c>
      <c r="AAJ111" s="420"/>
      <c r="AAK111" s="420">
        <v>0</v>
      </c>
      <c r="AAL111" s="420">
        <v>0</v>
      </c>
      <c r="AAM111" s="420">
        <v>0</v>
      </c>
      <c r="AAN111" s="420">
        <v>0</v>
      </c>
      <c r="AAO111" s="420">
        <v>0</v>
      </c>
      <c r="AAP111" s="420">
        <v>0</v>
      </c>
      <c r="AAQ111" s="420">
        <v>0</v>
      </c>
      <c r="AAR111" s="420">
        <v>0</v>
      </c>
      <c r="AAS111" s="420">
        <v>12.550659589331641</v>
      </c>
      <c r="AAT111" s="420">
        <v>38.003510779732011</v>
      </c>
      <c r="AAU111" s="420">
        <v>76.608600956293373</v>
      </c>
      <c r="AAV111" s="420">
        <v>135.58088140792071</v>
      </c>
      <c r="AAW111" s="420">
        <v>226.23058503960647</v>
      </c>
      <c r="AAX111" s="420">
        <v>366.33553257905351</v>
      </c>
      <c r="AAY111" s="420">
        <v>583.90489975604487</v>
      </c>
      <c r="AAZ111" s="420">
        <v>923.15691899497324</v>
      </c>
      <c r="ABA111" s="420">
        <v>1454.0214729106665</v>
      </c>
      <c r="ABB111" s="420">
        <v>2278.617065725487</v>
      </c>
      <c r="ABC111" s="420">
        <v>3572.784739343706</v>
      </c>
      <c r="ABD111" s="420">
        <v>5617.5011916712447</v>
      </c>
      <c r="ABE111" s="420">
        <v>7870.2421595132864</v>
      </c>
      <c r="ABF111" s="420">
        <v>7825.4367707586189</v>
      </c>
      <c r="ABG111" s="420">
        <v>7763.1740268741869</v>
      </c>
      <c r="ABH111" s="420">
        <v>7676.3641823261769</v>
      </c>
      <c r="ABI111" s="420">
        <v>7554.967704794567</v>
      </c>
      <c r="ABJ111" s="420">
        <v>7384.7497408144209</v>
      </c>
      <c r="ABK111" s="420">
        <v>7145.5037965326028</v>
      </c>
      <c r="ABL111" s="420">
        <v>6808.5171241152957</v>
      </c>
      <c r="ABM111" s="420">
        <v>6332.9524298769265</v>
      </c>
      <c r="ABN111" s="420">
        <v>5660.6804429533568</v>
      </c>
      <c r="ABQ111" s="344"/>
      <c r="ABR111" s="344"/>
      <c r="ABS111" s="344"/>
      <c r="ABT111" s="344"/>
      <c r="ABU111" s="344"/>
      <c r="ABV111" s="344"/>
      <c r="ABW111" s="344"/>
      <c r="ABX111" s="344"/>
      <c r="ABY111" s="344"/>
      <c r="ABZ111" s="344"/>
      <c r="ACA111" s="344"/>
    </row>
    <row r="112" spans="4:755" hidden="1" outlineLevel="1" x14ac:dyDescent="0.25">
      <c r="D112" s="431" t="b">
        <v>1</v>
      </c>
      <c r="E112" s="416"/>
      <c r="F112" s="417">
        <v>542</v>
      </c>
      <c r="G112" s="417">
        <v>22005304</v>
      </c>
      <c r="H112" s="417" t="s">
        <v>1756</v>
      </c>
      <c r="I112" s="417" t="s">
        <v>253</v>
      </c>
      <c r="J112" s="417">
        <v>66</v>
      </c>
      <c r="K112" s="417" t="s">
        <v>336</v>
      </c>
      <c r="L112" s="417" t="s">
        <v>1822</v>
      </c>
      <c r="M112" s="417" t="s">
        <v>253</v>
      </c>
      <c r="N112" s="417" t="s">
        <v>301</v>
      </c>
      <c r="O112" s="417" t="s">
        <v>1760</v>
      </c>
      <c r="P112" s="417" t="s">
        <v>1761</v>
      </c>
      <c r="Q112" s="417" t="s">
        <v>302</v>
      </c>
      <c r="R112" s="417" t="s">
        <v>298</v>
      </c>
      <c r="S112" s="418"/>
      <c r="T112" s="417">
        <v>6.6046416250961082E-2</v>
      </c>
      <c r="U112" s="417">
        <v>2190</v>
      </c>
      <c r="V112" s="418"/>
      <c r="W112" s="419">
        <v>9.9</v>
      </c>
      <c r="X112" s="417">
        <v>8.8018665792934641E-3</v>
      </c>
      <c r="Y112" s="417">
        <v>1.5348743287472509E-3</v>
      </c>
      <c r="Z112" s="417">
        <v>7.266992250546213E-3</v>
      </c>
      <c r="AA112" s="420">
        <v>94.031217127765984</v>
      </c>
      <c r="AB112" s="420">
        <v>736.73967779868042</v>
      </c>
      <c r="AC112" s="420">
        <v>830.77089492644643</v>
      </c>
      <c r="AD112" s="420">
        <v>33.698957216231179</v>
      </c>
      <c r="AE112" s="420">
        <v>3.5369755616627874</v>
      </c>
      <c r="AF112" s="420">
        <v>43.022840215604951</v>
      </c>
      <c r="AG112" s="418"/>
      <c r="AH112" s="419">
        <v>13.794599771382265</v>
      </c>
      <c r="AI112" s="417">
        <v>2.1906452910007958E-2</v>
      </c>
      <c r="AJ112" s="417">
        <v>3.8200592911260319E-3</v>
      </c>
      <c r="AK112" s="417">
        <v>1.8086393618881924E-2</v>
      </c>
      <c r="AL112" s="420">
        <v>234.02881781076587</v>
      </c>
      <c r="AM112" s="420">
        <v>1833.6284597404954</v>
      </c>
      <c r="AN112" s="420">
        <v>2067.6572775512614</v>
      </c>
      <c r="AO112" s="420">
        <v>83.871371228283152</v>
      </c>
      <c r="AP112" s="420">
        <v>8.8029724022054445</v>
      </c>
      <c r="AQ112" s="420">
        <v>107.07704039222094</v>
      </c>
      <c r="AR112" s="418"/>
      <c r="AS112" s="417">
        <v>5.1679359468684138E-3</v>
      </c>
      <c r="AT112" s="421">
        <v>4.6756664206188491E-7</v>
      </c>
      <c r="AU112" s="417">
        <v>5.1674683802263519E-3</v>
      </c>
      <c r="AV112" s="420">
        <v>54.263818387092506</v>
      </c>
      <c r="AW112" s="420">
        <v>0.22443198818970475</v>
      </c>
      <c r="AX112" s="420">
        <v>54.488250375282213</v>
      </c>
      <c r="AY112" s="420">
        <v>14.672440262931179</v>
      </c>
      <c r="AZ112" s="420">
        <v>2.0676958480084733</v>
      </c>
      <c r="BA112" s="420">
        <v>1.3105988258982702E-2</v>
      </c>
      <c r="BB112" s="418"/>
      <c r="BC112" s="420">
        <v>911.02966791994527</v>
      </c>
      <c r="BD112" s="420">
        <v>2267.4086615739711</v>
      </c>
      <c r="BE112" s="420">
        <v>71.24149247448085</v>
      </c>
      <c r="BF112" s="420">
        <v>2196.1671690994904</v>
      </c>
      <c r="BG112" s="420"/>
      <c r="BH112" s="422">
        <v>3.3174243752227668E-2</v>
      </c>
      <c r="BI112" s="420"/>
      <c r="BJ112" s="423">
        <v>10.233933382094852</v>
      </c>
      <c r="BK112" s="423">
        <v>10.57913055243994</v>
      </c>
      <c r="BL112" s="423">
        <v>10.935971445874209</v>
      </c>
      <c r="BM112" s="423">
        <v>11.304848812683653</v>
      </c>
      <c r="BN112" s="423">
        <v>11.686168650874608</v>
      </c>
      <c r="BO112" s="423">
        <v>12.080350653027882</v>
      </c>
      <c r="BP112" s="423">
        <v>12.487828668225594</v>
      </c>
      <c r="BQ112" s="423">
        <v>12.909051179559093</v>
      </c>
      <c r="BR112" s="423">
        <v>13.344481797743509</v>
      </c>
      <c r="BS112" s="423">
        <v>13.794599771382265</v>
      </c>
      <c r="BT112" s="423">
        <v>14.25990051444313</v>
      </c>
      <c r="BU112" s="423">
        <v>14.740896151526377</v>
      </c>
      <c r="BV112" s="423">
        <v>15.238116081525186</v>
      </c>
      <c r="BW112" s="423">
        <v>15.752107560298688</v>
      </c>
      <c r="BX112" s="423">
        <v>16.283436302998933</v>
      </c>
      <c r="BY112" s="423">
        <v>16.832687106714747</v>
      </c>
      <c r="BZ112" s="423">
        <v>17.400464494117745</v>
      </c>
      <c r="CA112" s="423">
        <v>17.987393378818972</v>
      </c>
      <c r="CB112" s="423">
        <v>18.594119753168425</v>
      </c>
      <c r="CC112" s="423">
        <v>19.22131139925451</v>
      </c>
      <c r="CD112" s="423">
        <v>19.869658623885961</v>
      </c>
      <c r="CE112" s="423">
        <v>20.539875018365198</v>
      </c>
      <c r="CF112" s="423">
        <v>21.232698243889264</v>
      </c>
      <c r="CG112" s="423">
        <v>21.948890843442939</v>
      </c>
      <c r="CH112" s="423">
        <v>22.689241081077451</v>
      </c>
      <c r="CI112" s="423">
        <v>23.45456380949863</v>
      </c>
      <c r="CJ112" s="423">
        <v>24.245701366919381</v>
      </c>
      <c r="CK112" s="423">
        <v>25.063524504163539</v>
      </c>
      <c r="CL112" s="423">
        <v>25.908933343041575</v>
      </c>
      <c r="CM112" s="423">
        <v>26.782858367052885</v>
      </c>
      <c r="CN112" s="420"/>
      <c r="CO112" s="417">
        <v>9.6291576856485112E-3</v>
      </c>
      <c r="CP112" s="417">
        <v>1.0537659304862524E-2</v>
      </c>
      <c r="CQ112" s="417">
        <v>1.1535530373555246E-2</v>
      </c>
      <c r="CR112" s="417">
        <v>1.2631761299074154E-2</v>
      </c>
      <c r="CS112" s="417">
        <v>1.3836259469555547E-2</v>
      </c>
      <c r="CT112" s="417">
        <v>1.5159943610395354E-2</v>
      </c>
      <c r="CU112" s="417">
        <v>1.6614847905912264E-2</v>
      </c>
      <c r="CV112" s="417">
        <v>1.8214236900655448E-2</v>
      </c>
      <c r="CW112" s="417">
        <v>1.9972732300458148E-2</v>
      </c>
      <c r="CX112" s="417">
        <v>2.1906452910007958E-2</v>
      </c>
      <c r="CY112" s="417">
        <v>2.4033169072545338E-2</v>
      </c>
      <c r="CZ112" s="417">
        <v>2.6372473119586015E-2</v>
      </c>
      <c r="DA112" s="417">
        <v>2.8945967495693101E-2</v>
      </c>
      <c r="DB112" s="417">
        <v>3.1777472396852871E-2</v>
      </c>
      <c r="DC112" s="417">
        <v>3.4893254952645718E-2</v>
      </c>
      <c r="DD112" s="417">
        <v>3.8322282194044391E-2</v>
      </c>
      <c r="DE112" s="417">
        <v>4.2096500282402138E-2</v>
      </c>
      <c r="DF112" s="417">
        <v>4.6251142733325389E-2</v>
      </c>
      <c r="DG112" s="417">
        <v>5.0825070654204239E-2</v>
      </c>
      <c r="DH112" s="417">
        <v>5.586114832901775E-2</v>
      </c>
      <c r="DI112" s="417">
        <v>6.1406657831750103E-2</v>
      </c>
      <c r="DJ112" s="417">
        <v>6.7513756733780128E-2</v>
      </c>
      <c r="DK112" s="417">
        <v>7.4239983394738349E-2</v>
      </c>
      <c r="DL112" s="417">
        <v>8.1648814794752431E-2</v>
      </c>
      <c r="DM112" s="417">
        <v>8.981028238335019E-2</v>
      </c>
      <c r="DN112" s="417">
        <v>9.8801651991677217E-2</v>
      </c>
      <c r="DO112" s="417">
        <v>0.10870817448575759</v>
      </c>
      <c r="DP112" s="417">
        <v>0.11962391453551899</v>
      </c>
      <c r="DQ112" s="417">
        <v>0.13165266564411321</v>
      </c>
      <c r="DR112" s="417">
        <v>0.1449089604322939</v>
      </c>
      <c r="DS112" s="424"/>
      <c r="DT112" s="425">
        <v>1.6791378062842161E-3</v>
      </c>
      <c r="DU112" s="425">
        <v>1.8375628176604761E-3</v>
      </c>
      <c r="DV112" s="425">
        <v>2.0115721227252884E-3</v>
      </c>
      <c r="DW112" s="425">
        <v>2.2027334736501119E-3</v>
      </c>
      <c r="DX112" s="425">
        <v>2.4127745262200509E-3</v>
      </c>
      <c r="DY112" s="425">
        <v>2.6435992937670228E-3</v>
      </c>
      <c r="DZ112" s="425">
        <v>2.8973063039626095E-3</v>
      </c>
      <c r="EA112" s="425">
        <v>3.176208635371186E-3</v>
      </c>
      <c r="EB112" s="425">
        <v>3.4828560290873019E-3</v>
      </c>
      <c r="EC112" s="425">
        <v>3.8200592911260319E-3</v>
      </c>
      <c r="ED112" s="425">
        <v>4.1909172237024729E-3</v>
      </c>
      <c r="EE112" s="425">
        <v>4.5988463483479331E-3</v>
      </c>
      <c r="EF112" s="425">
        <v>5.0476137112110218E-3</v>
      </c>
      <c r="EG112" s="425">
        <v>5.5413730911516466E-3</v>
      </c>
      <c r="EH112" s="425">
        <v>6.0847049646539737E-3</v>
      </c>
      <c r="EI112" s="425">
        <v>6.6826606184898713E-3</v>
      </c>
      <c r="EJ112" s="425">
        <v>7.340810841823385E-3</v>
      </c>
      <c r="EK112" s="425">
        <v>8.0652996744588739E-3</v>
      </c>
      <c r="EL112" s="425">
        <v>8.8629037376484789E-3</v>
      </c>
      <c r="EM112" s="425">
        <v>9.7410977287767809E-3</v>
      </c>
      <c r="EN112" s="425">
        <v>1.0708126721875979E-2</v>
      </c>
      <c r="EO112" s="425">
        <v>1.1773085982892046E-2</v>
      </c>
      <c r="EP112" s="425">
        <v>1.2946009082581769E-2</v>
      </c>
      <c r="EQ112" s="425">
        <v>1.4237965171606101E-2</v>
      </c>
      <c r="ER112" s="425">
        <v>1.5661166372600392E-2</v>
      </c>
      <c r="ES112" s="425">
        <v>1.7229086343639875E-2</v>
      </c>
      <c r="ET112" s="425">
        <v>1.8956591177568084E-2</v>
      </c>
      <c r="EU112" s="425">
        <v>2.0860083923194619E-2</v>
      </c>
      <c r="EV112" s="425">
        <v>2.2957664148610089E-2</v>
      </c>
      <c r="EW112" s="425">
        <v>2.5269304115131581E-2</v>
      </c>
      <c r="EX112" s="420"/>
      <c r="EY112" s="420">
        <v>996.65772591264658</v>
      </c>
      <c r="EZ112" s="420">
        <v>1090.6914085413271</v>
      </c>
      <c r="FA112" s="420">
        <v>1193.9751995586444</v>
      </c>
      <c r="FB112" s="420">
        <v>1307.4396433833795</v>
      </c>
      <c r="FC112" s="420">
        <v>1432.1101957461435</v>
      </c>
      <c r="FD112" s="420">
        <v>1569.1169899751221</v>
      </c>
      <c r="FE112" s="420">
        <v>1719.7056140197355</v>
      </c>
      <c r="FF112" s="420">
        <v>1885.2490032121514</v>
      </c>
      <c r="FG112" s="420">
        <v>2067.2605647018299</v>
      </c>
      <c r="FH112" s="420">
        <v>2267.4086615739707</v>
      </c>
      <c r="FI112" s="420">
        <v>2487.5325979983645</v>
      </c>
      <c r="FJ112" s="420">
        <v>2729.6602614820272</v>
      </c>
      <c r="FK112" s="420">
        <v>2996.0275945627491</v>
      </c>
      <c r="FL112" s="420">
        <v>3289.1000862414735</v>
      </c>
      <c r="FM112" s="420">
        <v>3611.5964932868324</v>
      </c>
      <c r="FN112" s="420">
        <v>3966.515023450534</v>
      </c>
      <c r="FO112" s="420">
        <v>4357.1622368249036</v>
      </c>
      <c r="FP112" s="420">
        <v>4787.1849482910138</v>
      </c>
      <c r="FQ112" s="420">
        <v>5260.6054435131218</v>
      </c>
      <c r="FR112" s="420">
        <v>5781.8603535225357</v>
      </c>
      <c r="FS112" s="420">
        <v>6355.8435689243979</v>
      </c>
      <c r="FT112" s="420">
        <v>6987.9536145094426</v>
      </c>
      <c r="FU112" s="420">
        <v>7684.1459489516456</v>
      </c>
      <c r="FV112" s="420">
        <v>8450.9907027574227</v>
      </c>
      <c r="FW112" s="420">
        <v>9295.7364211794265</v>
      </c>
      <c r="FX112" s="420">
        <v>10226.38043794855</v>
      </c>
      <c r="FY112" s="420">
        <v>11251.746570997535</v>
      </c>
      <c r="FZ112" s="420">
        <v>12381.570903489657</v>
      </c>
      <c r="GA112" s="420">
        <v>13626.596493145198</v>
      </c>
      <c r="GB112" s="420">
        <v>14998.677940861782</v>
      </c>
      <c r="GC112" s="420"/>
      <c r="GD112" s="420">
        <v>44.112283478292504</v>
      </c>
      <c r="GE112" s="420">
        <v>44.112283478292504</v>
      </c>
      <c r="GF112" s="420">
        <v>44.112283478292504</v>
      </c>
      <c r="GG112" s="420">
        <v>44.112283478292504</v>
      </c>
      <c r="GH112" s="420">
        <v>44.112283478292504</v>
      </c>
      <c r="GI112" s="420">
        <v>44.112283478292504</v>
      </c>
      <c r="GJ112" s="420">
        <v>44.112283478292504</v>
      </c>
      <c r="GK112" s="420">
        <v>44.112283478292504</v>
      </c>
      <c r="GL112" s="420">
        <v>44.112283478292504</v>
      </c>
      <c r="GM112" s="420">
        <v>44.112283478292504</v>
      </c>
      <c r="GN112" s="420">
        <v>44.112283478292504</v>
      </c>
      <c r="GO112" s="420">
        <v>44.112283478292504</v>
      </c>
      <c r="GP112" s="420">
        <v>44.112283478292504</v>
      </c>
      <c r="GQ112" s="420">
        <v>44.112283478292504</v>
      </c>
      <c r="GR112" s="420">
        <v>44.112283478292504</v>
      </c>
      <c r="GS112" s="420">
        <v>44.112283478292504</v>
      </c>
      <c r="GT112" s="420">
        <v>44.112283478292504</v>
      </c>
      <c r="GU112" s="420">
        <v>52.799638550951194</v>
      </c>
      <c r="GV112" s="420">
        <v>69.989049446028204</v>
      </c>
      <c r="GW112" s="420">
        <v>93.584844081931337</v>
      </c>
      <c r="GX112" s="420">
        <v>126.12054813354902</v>
      </c>
      <c r="GY112" s="420">
        <v>171.16663369868155</v>
      </c>
      <c r="GZ112" s="420">
        <v>233.76385618669994</v>
      </c>
      <c r="HA112" s="420">
        <v>321.04004760236302</v>
      </c>
      <c r="HB112" s="420">
        <v>443.088673140178</v>
      </c>
      <c r="HC112" s="420">
        <v>614.22105661656656</v>
      </c>
      <c r="HD112" s="420">
        <v>854.75224218980031</v>
      </c>
      <c r="HE112" s="420">
        <v>1193.5492240246715</v>
      </c>
      <c r="HF112" s="420">
        <v>1671.6686758101725</v>
      </c>
      <c r="HG112" s="420">
        <v>2347.5521417882765</v>
      </c>
      <c r="HH112" s="420"/>
      <c r="HI112" s="420">
        <v>102.8692503959078</v>
      </c>
      <c r="HJ112" s="420">
        <v>112.5748636596</v>
      </c>
      <c r="HK112" s="420">
        <v>123.23521965119164</v>
      </c>
      <c r="HL112" s="420">
        <v>134.94636378761123</v>
      </c>
      <c r="HM112" s="420">
        <v>147.8141376828643</v>
      </c>
      <c r="HN112" s="420">
        <v>161.9551871676066</v>
      </c>
      <c r="HO112" s="420">
        <v>177.49807463123952</v>
      </c>
      <c r="HP112" s="420">
        <v>194.58450652402195</v>
      </c>
      <c r="HQ112" s="420">
        <v>213.37068798535225</v>
      </c>
      <c r="HR112" s="420">
        <v>234.02881781076587</v>
      </c>
      <c r="HS112" s="420">
        <v>256.74873834661366</v>
      </c>
      <c r="HT112" s="420">
        <v>281.73975642141852</v>
      </c>
      <c r="HU112" s="420">
        <v>309.23265310154915</v>
      </c>
      <c r="HV112" s="420">
        <v>339.48190191266434</v>
      </c>
      <c r="HW112" s="420">
        <v>372.76811721566668</v>
      </c>
      <c r="HX112" s="420">
        <v>409.40075668688053</v>
      </c>
      <c r="HY112" s="420">
        <v>449.72110434913702</v>
      </c>
      <c r="HZ112" s="420">
        <v>494.10556335809838</v>
      </c>
      <c r="IA112" s="420">
        <v>542.96929079367533</v>
      </c>
      <c r="IB112" s="420">
        <v>596.77021006990208</v>
      </c>
      <c r="IC112" s="420">
        <v>656.01344029134589</v>
      </c>
      <c r="ID112" s="420">
        <v>721.25618598672804</v>
      </c>
      <c r="IE112" s="420">
        <v>793.11313518146358</v>
      </c>
      <c r="IF112" s="420">
        <v>872.2624187750871</v>
      </c>
      <c r="IG112" s="420">
        <v>959.45218971640747</v>
      </c>
      <c r="IH112" s="420">
        <v>1055.5078865734326</v>
      </c>
      <c r="II112" s="420">
        <v>1161.3402528369013</v>
      </c>
      <c r="IJ112" s="420">
        <v>1277.9541907423038</v>
      </c>
      <c r="IK112" s="420">
        <v>1406.4585366192296</v>
      </c>
      <c r="IL112" s="420">
        <v>1548.0768538599741</v>
      </c>
      <c r="IM112" s="420"/>
      <c r="IN112" s="420">
        <v>27.131909193546253</v>
      </c>
      <c r="IO112" s="420">
        <v>27.131909193546253</v>
      </c>
      <c r="IP112" s="420">
        <v>27.131909193546253</v>
      </c>
      <c r="IQ112" s="420">
        <v>27.131909193546253</v>
      </c>
      <c r="IR112" s="420">
        <v>27.131909193546253</v>
      </c>
      <c r="IS112" s="420">
        <v>27.131909193546253</v>
      </c>
      <c r="IT112" s="420">
        <v>27.131909193546253</v>
      </c>
      <c r="IU112" s="420">
        <v>27.131909193546253</v>
      </c>
      <c r="IV112" s="420">
        <v>27.131909193546253</v>
      </c>
      <c r="IW112" s="420">
        <v>27.131909193546253</v>
      </c>
      <c r="IX112" s="420">
        <v>27.131909193546253</v>
      </c>
      <c r="IY112" s="420">
        <v>27.131909193546253</v>
      </c>
      <c r="IZ112" s="420">
        <v>27.131909193546253</v>
      </c>
      <c r="JA112" s="420">
        <v>27.131909193546253</v>
      </c>
      <c r="JB112" s="420">
        <v>27.131909193546253</v>
      </c>
      <c r="JC112" s="420">
        <v>27.131909193546253</v>
      </c>
      <c r="JD112" s="420">
        <v>27.131909193546253</v>
      </c>
      <c r="JE112" s="420">
        <v>32.475194790617152</v>
      </c>
      <c r="JF112" s="420">
        <v>43.04779495368259</v>
      </c>
      <c r="JG112" s="420">
        <v>57.560735725064987</v>
      </c>
      <c r="JH112" s="420">
        <v>77.572299359284628</v>
      </c>
      <c r="JI112" s="420">
        <v>105.27855726994854</v>
      </c>
      <c r="JJ112" s="420">
        <v>143.77990026092959</v>
      </c>
      <c r="JK112" s="420">
        <v>197.46040631348075</v>
      </c>
      <c r="JL112" s="420">
        <v>272.52820975010536</v>
      </c>
      <c r="JM112" s="420">
        <v>377.78570091674123</v>
      </c>
      <c r="JN112" s="420">
        <v>525.72794671774261</v>
      </c>
      <c r="JO112" s="420">
        <v>734.11001677572824</v>
      </c>
      <c r="JP112" s="420">
        <v>1028.1844225111727</v>
      </c>
      <c r="JQ112" s="420">
        <v>1443.8964958469653</v>
      </c>
      <c r="JR112" s="420"/>
      <c r="JS112" s="420">
        <v>75.737341202361549</v>
      </c>
      <c r="JT112" s="420">
        <v>85.442954466053749</v>
      </c>
      <c r="JU112" s="420">
        <v>96.103310457645392</v>
      </c>
      <c r="JV112" s="420">
        <v>107.81445459406498</v>
      </c>
      <c r="JW112" s="420">
        <v>120.68222848931805</v>
      </c>
      <c r="JX112" s="420">
        <v>134.82327797406035</v>
      </c>
      <c r="JY112" s="420">
        <v>150.36616543769327</v>
      </c>
      <c r="JZ112" s="420">
        <v>167.4525973304757</v>
      </c>
      <c r="KA112" s="420">
        <v>186.238778791806</v>
      </c>
      <c r="KB112" s="420">
        <v>206.89690861721962</v>
      </c>
      <c r="KC112" s="420">
        <v>229.61682915306741</v>
      </c>
      <c r="KD112" s="420">
        <v>254.60784722787227</v>
      </c>
      <c r="KE112" s="420">
        <v>282.10074390800287</v>
      </c>
      <c r="KF112" s="420">
        <v>312.34999271911806</v>
      </c>
      <c r="KG112" s="420">
        <v>345.6362080221204</v>
      </c>
      <c r="KH112" s="420">
        <v>382.26884749333425</v>
      </c>
      <c r="KI112" s="420">
        <v>422.58919515559074</v>
      </c>
      <c r="KJ112" s="420">
        <v>461.63036856748124</v>
      </c>
      <c r="KK112" s="420">
        <v>499.92149583999276</v>
      </c>
      <c r="KL112" s="420">
        <v>539.20947434483708</v>
      </c>
      <c r="KM112" s="420">
        <v>578.44114093206122</v>
      </c>
      <c r="KN112" s="420">
        <v>615.97762871677946</v>
      </c>
      <c r="KO112" s="420">
        <v>649.33323492053398</v>
      </c>
      <c r="KP112" s="420">
        <v>674.80201246160641</v>
      </c>
      <c r="KQ112" s="420">
        <v>686.92397996630211</v>
      </c>
      <c r="KR112" s="420">
        <v>677.72218565669141</v>
      </c>
      <c r="KS112" s="420">
        <v>635.61230611915869</v>
      </c>
      <c r="KT112" s="420">
        <v>543.84417396657557</v>
      </c>
      <c r="KU112" s="420">
        <v>378.27411410805689</v>
      </c>
      <c r="KV112" s="420">
        <v>104.1803580130088</v>
      </c>
      <c r="KW112" s="420"/>
      <c r="KX112" s="420">
        <v>805.98614701642373</v>
      </c>
      <c r="KY112" s="420">
        <v>882.03015247702854</v>
      </c>
      <c r="KZ112" s="420">
        <v>965.55461890813842</v>
      </c>
      <c r="LA112" s="420">
        <v>1057.3120673520536</v>
      </c>
      <c r="LB112" s="420">
        <v>1158.1317725856245</v>
      </c>
      <c r="LC112" s="420">
        <v>1268.9276610081708</v>
      </c>
      <c r="LD112" s="420">
        <v>1390.7070259020525</v>
      </c>
      <c r="LE112" s="420">
        <v>1524.5801449781693</v>
      </c>
      <c r="LF112" s="420">
        <v>1671.7708939619049</v>
      </c>
      <c r="LG112" s="420">
        <v>1833.6284597404954</v>
      </c>
      <c r="LH112" s="420">
        <v>2011.640267377187</v>
      </c>
      <c r="LI112" s="420">
        <v>2207.4462472070081</v>
      </c>
      <c r="LJ112" s="420">
        <v>2422.8545813812902</v>
      </c>
      <c r="LK112" s="420">
        <v>2659.8590837527904</v>
      </c>
      <c r="LL112" s="420">
        <v>2920.6583830339073</v>
      </c>
      <c r="LM112" s="420">
        <v>3207.6770968751384</v>
      </c>
      <c r="LN112" s="420">
        <v>3523.5892040752246</v>
      </c>
      <c r="LO112" s="420">
        <v>3871.3438437402597</v>
      </c>
      <c r="LP112" s="420">
        <v>4254.1937940712696</v>
      </c>
      <c r="LQ112" s="420">
        <v>4675.7269098128545</v>
      </c>
      <c r="LR112" s="420">
        <v>5139.9008265004704</v>
      </c>
      <c r="LS112" s="420">
        <v>5651.0812717881827</v>
      </c>
      <c r="LT112" s="420">
        <v>6214.0843596392488</v>
      </c>
      <c r="LU112" s="420">
        <v>6834.2232823709282</v>
      </c>
      <c r="LV112" s="420">
        <v>7517.3598588481882</v>
      </c>
      <c r="LW112" s="420">
        <v>8269.9614449471392</v>
      </c>
      <c r="LX112" s="420">
        <v>9099.1637652326808</v>
      </c>
      <c r="LY112" s="420">
        <v>10012.840283133417</v>
      </c>
      <c r="LZ112" s="420">
        <v>11019.678791332843</v>
      </c>
      <c r="MA112" s="420">
        <v>12129.265975263159</v>
      </c>
      <c r="MB112" s="420"/>
      <c r="MC112" s="426">
        <v>0.22443198818970475</v>
      </c>
      <c r="MD112" s="426">
        <v>0.22443198818970475</v>
      </c>
      <c r="ME112" s="426">
        <v>0.22443198818970475</v>
      </c>
      <c r="MF112" s="426">
        <v>0.22443198818970475</v>
      </c>
      <c r="MG112" s="426">
        <v>0.22443198818970475</v>
      </c>
      <c r="MH112" s="426">
        <v>0.22443198818970475</v>
      </c>
      <c r="MI112" s="426">
        <v>0.22443198818970475</v>
      </c>
      <c r="MJ112" s="426">
        <v>0.22443198818970475</v>
      </c>
      <c r="MK112" s="426">
        <v>0.22443198818970475</v>
      </c>
      <c r="ML112" s="426">
        <v>0.22443198818970475</v>
      </c>
      <c r="MM112" s="426">
        <v>0.22443198818970475</v>
      </c>
      <c r="MN112" s="426">
        <v>0.22443198818970475</v>
      </c>
      <c r="MO112" s="426">
        <v>0.22443198818970475</v>
      </c>
      <c r="MP112" s="426">
        <v>0.22443198818970475</v>
      </c>
      <c r="MQ112" s="426">
        <v>0.22443198818970475</v>
      </c>
      <c r="MR112" s="426">
        <v>0.22443198818970475</v>
      </c>
      <c r="MS112" s="426">
        <v>0.22443198818970475</v>
      </c>
      <c r="MT112" s="426">
        <v>0.26863102340913869</v>
      </c>
      <c r="MU112" s="426">
        <v>0.3560863387724964</v>
      </c>
      <c r="MV112" s="426">
        <v>0.47613569204747891</v>
      </c>
      <c r="MW112" s="426">
        <v>0.64166901228581341</v>
      </c>
      <c r="MX112" s="426">
        <v>0.87085194607162042</v>
      </c>
      <c r="MY112" s="426">
        <v>1.1893305645057042</v>
      </c>
      <c r="MZ112" s="426">
        <v>1.6333694492911965</v>
      </c>
      <c r="NA112" s="426">
        <v>2.2543215634285638</v>
      </c>
      <c r="NB112" s="426">
        <v>3.1249992531507269</v>
      </c>
      <c r="NC112" s="426">
        <v>4.3487602544689299</v>
      </c>
      <c r="ND112" s="426">
        <v>6.0724724323544592</v>
      </c>
      <c r="NE112" s="426">
        <v>8.5050216158306728</v>
      </c>
      <c r="NF112" s="426">
        <v>11.943743397908911</v>
      </c>
      <c r="NG112" s="420"/>
      <c r="NH112" s="420">
        <v>805.76171502823399</v>
      </c>
      <c r="NI112" s="420">
        <v>881.8057204888388</v>
      </c>
      <c r="NJ112" s="420">
        <v>965.33018691994869</v>
      </c>
      <c r="NK112" s="420">
        <v>1057.0876353638639</v>
      </c>
      <c r="NL112" s="420">
        <v>1157.9073405974348</v>
      </c>
      <c r="NM112" s="420">
        <v>1268.7032290199811</v>
      </c>
      <c r="NN112" s="420">
        <v>1390.4825939138627</v>
      </c>
      <c r="NO112" s="420">
        <v>1524.3557129899796</v>
      </c>
      <c r="NP112" s="420">
        <v>1671.5464619737152</v>
      </c>
      <c r="NQ112" s="420">
        <v>1833.4040277523056</v>
      </c>
      <c r="NR112" s="420">
        <v>2011.4158353889973</v>
      </c>
      <c r="NS112" s="420">
        <v>2207.2218152188184</v>
      </c>
      <c r="NT112" s="420">
        <v>2422.6301493931005</v>
      </c>
      <c r="NU112" s="420">
        <v>2659.6346517646007</v>
      </c>
      <c r="NV112" s="420">
        <v>2920.4339510457175</v>
      </c>
      <c r="NW112" s="420">
        <v>3207.4526648869487</v>
      </c>
      <c r="NX112" s="420">
        <v>3523.3647720870349</v>
      </c>
      <c r="NY112" s="420">
        <v>3871.0752127168507</v>
      </c>
      <c r="NZ112" s="420">
        <v>4253.8377077324967</v>
      </c>
      <c r="OA112" s="420">
        <v>4675.2507741208074</v>
      </c>
      <c r="OB112" s="420">
        <v>5139.2591574881844</v>
      </c>
      <c r="OC112" s="420">
        <v>5650.2104198421112</v>
      </c>
      <c r="OD112" s="420">
        <v>6212.8950290747434</v>
      </c>
      <c r="OE112" s="420">
        <v>6832.5899129216368</v>
      </c>
      <c r="OF112" s="420">
        <v>7515.1055372847595</v>
      </c>
      <c r="OG112" s="420">
        <v>8266.8364456939889</v>
      </c>
      <c r="OH112" s="420">
        <v>9094.8150049782125</v>
      </c>
      <c r="OI112" s="420">
        <v>10006.767810701063</v>
      </c>
      <c r="OJ112" s="420">
        <v>11011.173769717012</v>
      </c>
      <c r="OK112" s="420">
        <v>12117.32223186525</v>
      </c>
      <c r="OL112" s="420"/>
      <c r="OM112" s="420">
        <v>881.49905623059556</v>
      </c>
      <c r="ON112" s="420">
        <v>967.24867495489252</v>
      </c>
      <c r="OO112" s="420">
        <v>1061.433497377594</v>
      </c>
      <c r="OP112" s="420">
        <v>1164.9020899579289</v>
      </c>
      <c r="OQ112" s="420">
        <v>1278.5895690867528</v>
      </c>
      <c r="OR112" s="420">
        <v>1403.5265069940415</v>
      </c>
      <c r="OS112" s="420">
        <v>1540.8487593515561</v>
      </c>
      <c r="OT112" s="420">
        <v>1691.8083103204553</v>
      </c>
      <c r="OU112" s="420">
        <v>1857.7852407655212</v>
      </c>
      <c r="OV112" s="420">
        <v>2040.3009363695253</v>
      </c>
      <c r="OW112" s="420">
        <v>2241.0326645420646</v>
      </c>
      <c r="OX112" s="420">
        <v>2461.8296624466907</v>
      </c>
      <c r="OY112" s="420">
        <v>2704.7308933011036</v>
      </c>
      <c r="OZ112" s="420">
        <v>2971.9846444837185</v>
      </c>
      <c r="PA112" s="420">
        <v>3266.0701590678382</v>
      </c>
      <c r="PB112" s="420">
        <v>3589.721512380283</v>
      </c>
      <c r="PC112" s="420">
        <v>3945.9539672426258</v>
      </c>
      <c r="PD112" s="420">
        <v>4332.7055812843319</v>
      </c>
      <c r="PE112" s="420">
        <v>4753.7592035724892</v>
      </c>
      <c r="PF112" s="420">
        <v>5214.4602484656443</v>
      </c>
      <c r="PG112" s="420">
        <v>5717.7002984202454</v>
      </c>
      <c r="PH112" s="420">
        <v>6266.1880485588908</v>
      </c>
      <c r="PI112" s="420">
        <v>6862.2282639952773</v>
      </c>
      <c r="PJ112" s="420">
        <v>7507.3919253832428</v>
      </c>
      <c r="PK112" s="420">
        <v>8202.0295172510614</v>
      </c>
      <c r="PL112" s="420">
        <v>8944.558631350681</v>
      </c>
      <c r="PM112" s="420">
        <v>9730.4273110973718</v>
      </c>
      <c r="PN112" s="420">
        <v>10550.611984667639</v>
      </c>
      <c r="PO112" s="420">
        <v>11389.447883825069</v>
      </c>
      <c r="PP112" s="420">
        <v>12221.502589878259</v>
      </c>
      <c r="PQ112" s="420"/>
      <c r="PR112" s="420">
        <v>36.866336242858637</v>
      </c>
      <c r="PS112" s="420">
        <v>40.344639046129167</v>
      </c>
      <c r="PT112" s="420">
        <v>44.165103052059408</v>
      </c>
      <c r="PU112" s="420">
        <v>48.362149067853075</v>
      </c>
      <c r="PV112" s="420">
        <v>52.973708666992067</v>
      </c>
      <c r="PW112" s="420">
        <v>58.041585443822854</v>
      </c>
      <c r="PX112" s="420">
        <v>63.61185365530384</v>
      </c>
      <c r="PY112" s="420">
        <v>69.735298133859885</v>
      </c>
      <c r="PZ112" s="420">
        <v>76.467899759780863</v>
      </c>
      <c r="QA112" s="420">
        <v>83.871371228283152</v>
      </c>
      <c r="QB112" s="420">
        <v>92.013748339635285</v>
      </c>
      <c r="QC112" s="420">
        <v>100.97004258549833</v>
      </c>
      <c r="QD112" s="420">
        <v>110.82296140622492</v>
      </c>
      <c r="QE112" s="420">
        <v>121.66370315823075</v>
      </c>
      <c r="QF112" s="420">
        <v>133.59283456426161</v>
      </c>
      <c r="QG112" s="420">
        <v>146.72125922966484</v>
      </c>
      <c r="QH112" s="420">
        <v>161.17128670264464</v>
      </c>
      <c r="QI112" s="420">
        <v>177.07781254476197</v>
      </c>
      <c r="QJ112" s="420">
        <v>194.58962096940121</v>
      </c>
      <c r="QK112" s="420">
        <v>213.87082281133837</v>
      </c>
      <c r="QL112" s="420">
        <v>235.10244292182873</v>
      </c>
      <c r="QM112" s="420">
        <v>258.48417255392252</v>
      </c>
      <c r="QN112" s="420">
        <v>284.23630392655014</v>
      </c>
      <c r="QO112" s="420">
        <v>312.60186594934834</v>
      </c>
      <c r="QP112" s="420">
        <v>343.84898207092601</v>
      </c>
      <c r="QQ112" s="420">
        <v>378.27347340088374</v>
      </c>
      <c r="QR112" s="420">
        <v>416.20173267204859</v>
      </c>
      <c r="QS112" s="420">
        <v>457.99389727788179</v>
      </c>
      <c r="QT112" s="420">
        <v>504.04735256733341</v>
      </c>
      <c r="QU112" s="420">
        <v>554.80059983463161</v>
      </c>
      <c r="QV112" s="424"/>
      <c r="QW112" s="420">
        <v>14.672440262931179</v>
      </c>
      <c r="QX112" s="420">
        <v>14.672440262931179</v>
      </c>
      <c r="QY112" s="420">
        <v>14.672440262931179</v>
      </c>
      <c r="QZ112" s="420">
        <v>14.672440262931179</v>
      </c>
      <c r="RA112" s="420">
        <v>14.672440262931179</v>
      </c>
      <c r="RB112" s="420">
        <v>14.672440262931179</v>
      </c>
      <c r="RC112" s="420">
        <v>14.672440262931179</v>
      </c>
      <c r="RD112" s="420">
        <v>14.672440262931179</v>
      </c>
      <c r="RE112" s="420">
        <v>14.672440262931179</v>
      </c>
      <c r="RF112" s="420">
        <v>14.672440262931179</v>
      </c>
      <c r="RG112" s="420">
        <v>14.672440262931179</v>
      </c>
      <c r="RH112" s="420">
        <v>14.672440262931179</v>
      </c>
      <c r="RI112" s="420">
        <v>14.672440262931179</v>
      </c>
      <c r="RJ112" s="420">
        <v>14.672440262931179</v>
      </c>
      <c r="RK112" s="420">
        <v>14.672440262931179</v>
      </c>
      <c r="RL112" s="420">
        <v>14.672440262931179</v>
      </c>
      <c r="RM112" s="420">
        <v>14.672440262931179</v>
      </c>
      <c r="RN112" s="420">
        <v>17.561991387827756</v>
      </c>
      <c r="RO112" s="420">
        <v>23.279460188487498</v>
      </c>
      <c r="RP112" s="420">
        <v>31.127793123282142</v>
      </c>
      <c r="RQ112" s="420">
        <v>41.949680735259527</v>
      </c>
      <c r="RR112" s="420">
        <v>56.9327182798595</v>
      </c>
      <c r="RS112" s="420">
        <v>77.75354039923198</v>
      </c>
      <c r="RT112" s="420">
        <v>106.78297628306284</v>
      </c>
      <c r="RU112" s="420">
        <v>147.37827142931548</v>
      </c>
      <c r="RV112" s="420">
        <v>204.29959754579187</v>
      </c>
      <c r="RW112" s="420">
        <v>284.30405828589352</v>
      </c>
      <c r="RX112" s="420">
        <v>396.99327057026164</v>
      </c>
      <c r="RY112" s="420">
        <v>556.0233307193879</v>
      </c>
      <c r="RZ112" s="420">
        <v>780.83281681517474</v>
      </c>
      <c r="SA112" s="420"/>
      <c r="SB112" s="420">
        <v>22.193895979927458</v>
      </c>
      <c r="SC112" s="420">
        <v>25.672198783197988</v>
      </c>
      <c r="SD112" s="420">
        <v>29.492662789128229</v>
      </c>
      <c r="SE112" s="420">
        <v>33.689708804921892</v>
      </c>
      <c r="SF112" s="420">
        <v>38.301268404060892</v>
      </c>
      <c r="SG112" s="420">
        <v>43.369145180891678</v>
      </c>
      <c r="SH112" s="420">
        <v>48.939413392372657</v>
      </c>
      <c r="SI112" s="420">
        <v>55.06285787092871</v>
      </c>
      <c r="SJ112" s="420">
        <v>61.795459496849688</v>
      </c>
      <c r="SK112" s="420">
        <v>69.198930965351977</v>
      </c>
      <c r="SL112" s="420">
        <v>77.341308076704109</v>
      </c>
      <c r="SM112" s="420">
        <v>86.297602322567158</v>
      </c>
      <c r="SN112" s="420">
        <v>96.150521143293744</v>
      </c>
      <c r="SO112" s="420">
        <v>106.99126289529957</v>
      </c>
      <c r="SP112" s="420">
        <v>118.92039430133043</v>
      </c>
      <c r="SQ112" s="420">
        <v>132.04881896673365</v>
      </c>
      <c r="SR112" s="420">
        <v>146.49884643971345</v>
      </c>
      <c r="SS112" s="420">
        <v>159.51582115693421</v>
      </c>
      <c r="ST112" s="420">
        <v>171.31016078091372</v>
      </c>
      <c r="SU112" s="420">
        <v>182.74302968805623</v>
      </c>
      <c r="SV112" s="420">
        <v>193.15276218656919</v>
      </c>
      <c r="SW112" s="420">
        <v>201.55145427406302</v>
      </c>
      <c r="SX112" s="420">
        <v>206.48276352731816</v>
      </c>
      <c r="SY112" s="420">
        <v>205.81888966628549</v>
      </c>
      <c r="SZ112" s="420">
        <v>196.47071064161054</v>
      </c>
      <c r="TA112" s="420">
        <v>173.97387585509188</v>
      </c>
      <c r="TB112" s="420">
        <v>131.89767438615507</v>
      </c>
      <c r="TC112" s="420">
        <v>61.000626707620142</v>
      </c>
      <c r="TD112" s="420">
        <v>-51.975978152054495</v>
      </c>
      <c r="TE112" s="420">
        <v>-226.03221698054313</v>
      </c>
      <c r="TF112" s="420"/>
      <c r="TG112" s="420">
        <v>3.8694173680908124</v>
      </c>
      <c r="TH112" s="420">
        <v>4.2344931160521</v>
      </c>
      <c r="TI112" s="420">
        <v>4.6354814236867075</v>
      </c>
      <c r="TJ112" s="420">
        <v>5.0759950304960704</v>
      </c>
      <c r="TK112" s="420">
        <v>5.5600151590313747</v>
      </c>
      <c r="TL112" s="420">
        <v>6.0919294314568511</v>
      </c>
      <c r="TM112" s="420">
        <v>6.6765737101951235</v>
      </c>
      <c r="TN112" s="420">
        <v>7.3192782703059569</v>
      </c>
      <c r="TO112" s="420">
        <v>8.025918753704179</v>
      </c>
      <c r="TP112" s="420">
        <v>8.8029724022054445</v>
      </c>
      <c r="TQ112" s="420">
        <v>9.6575801181624144</v>
      </c>
      <c r="TR112" s="420">
        <v>10.597614958629844</v>
      </c>
      <c r="TS112" s="420">
        <v>11.631757732138921</v>
      </c>
      <c r="TT112" s="420">
        <v>12.769580436892349</v>
      </c>
      <c r="TU112" s="420">
        <v>14.021638356200093</v>
      </c>
      <c r="TV112" s="420">
        <v>15.399571712022061</v>
      </c>
      <c r="TW112" s="420">
        <v>16.91621787140733</v>
      </c>
      <c r="TX112" s="420">
        <v>18.585735204348076</v>
      </c>
      <c r="TY112" s="420">
        <v>20.423739806123599</v>
      </c>
      <c r="TZ112" s="420">
        <v>22.447456423727772</v>
      </c>
      <c r="UA112" s="420">
        <v>24.675885065701976</v>
      </c>
      <c r="UB112" s="420">
        <v>27.129984929014348</v>
      </c>
      <c r="UC112" s="420">
        <v>29.832877447060632</v>
      </c>
      <c r="UD112" s="420">
        <v>32.810070451096514</v>
      </c>
      <c r="UE112" s="420">
        <v>36.08970564530442</v>
      </c>
      <c r="UF112" s="420">
        <v>39.702831825306461</v>
      </c>
      <c r="UG112" s="420">
        <v>43.683706523527299</v>
      </c>
      <c r="UH112" s="420">
        <v>48.070129044893093</v>
      </c>
      <c r="UI112" s="420">
        <v>52.9038081656958</v>
      </c>
      <c r="UJ112" s="420">
        <v>58.230768110112109</v>
      </c>
      <c r="UK112" s="420"/>
      <c r="UL112" s="420">
        <v>2.0676958480084733</v>
      </c>
      <c r="UM112" s="420">
        <v>2.0676958480084733</v>
      </c>
      <c r="UN112" s="420">
        <v>2.0676958480084733</v>
      </c>
      <c r="UO112" s="420">
        <v>2.0676958480084733</v>
      </c>
      <c r="UP112" s="420">
        <v>2.0676958480084733</v>
      </c>
      <c r="UQ112" s="420">
        <v>2.0676958480084733</v>
      </c>
      <c r="UR112" s="420">
        <v>2.0676958480084733</v>
      </c>
      <c r="US112" s="420">
        <v>2.0676958480084733</v>
      </c>
      <c r="UT112" s="420">
        <v>2.0676958480084733</v>
      </c>
      <c r="UU112" s="420">
        <v>2.0676958480084733</v>
      </c>
      <c r="UV112" s="420">
        <v>2.0676958480084733</v>
      </c>
      <c r="UW112" s="420">
        <v>2.0676958480084733</v>
      </c>
      <c r="UX112" s="420">
        <v>2.0676958480084733</v>
      </c>
      <c r="UY112" s="420">
        <v>2.0676958480084733</v>
      </c>
      <c r="UZ112" s="420">
        <v>2.0676958480084733</v>
      </c>
      <c r="VA112" s="420">
        <v>2.0676958480084733</v>
      </c>
      <c r="VB112" s="420">
        <v>2.0676958480084733</v>
      </c>
      <c r="VC112" s="420">
        <v>2.474902335579019</v>
      </c>
      <c r="VD112" s="420">
        <v>3.2806296916555335</v>
      </c>
      <c r="VE112" s="420">
        <v>4.3866464913328018</v>
      </c>
      <c r="VF112" s="420">
        <v>5.9117078772995386</v>
      </c>
      <c r="VG112" s="420">
        <v>8.0231742705070825</v>
      </c>
      <c r="VH112" s="420">
        <v>10.957323374328272</v>
      </c>
      <c r="VI112" s="420">
        <v>15.048261416766344</v>
      </c>
      <c r="VJ112" s="420">
        <v>20.769104147654808</v>
      </c>
      <c r="VK112" s="420">
        <v>28.790672991354562</v>
      </c>
      <c r="VL112" s="420">
        <v>40.065204584602789</v>
      </c>
      <c r="VM112" s="420">
        <v>55.945795146242915</v>
      </c>
      <c r="VN112" s="420">
        <v>78.356913486907771</v>
      </c>
      <c r="VO112" s="420">
        <v>110.03791764594696</v>
      </c>
      <c r="VP112" s="420"/>
      <c r="VQ112" s="420">
        <v>1.8017215200823391</v>
      </c>
      <c r="VR112" s="420">
        <v>2.1667972680436267</v>
      </c>
      <c r="VS112" s="420">
        <v>2.5677855756782342</v>
      </c>
      <c r="VT112" s="420">
        <v>3.0082991824875971</v>
      </c>
      <c r="VU112" s="420">
        <v>3.4923193110229014</v>
      </c>
      <c r="VV112" s="420">
        <v>4.0242335834483782</v>
      </c>
      <c r="VW112" s="420">
        <v>4.6088778621866506</v>
      </c>
      <c r="VX112" s="420">
        <v>5.2515824222974832</v>
      </c>
      <c r="VY112" s="420">
        <v>5.9582229056957061</v>
      </c>
      <c r="VZ112" s="420">
        <v>6.7352765541969717</v>
      </c>
      <c r="WA112" s="420">
        <v>7.5898842701539415</v>
      </c>
      <c r="WB112" s="420">
        <v>8.5299191106213712</v>
      </c>
      <c r="WC112" s="420">
        <v>9.5640618841304477</v>
      </c>
      <c r="WD112" s="420">
        <v>10.701884588883877</v>
      </c>
      <c r="WE112" s="420">
        <v>11.95394250819162</v>
      </c>
      <c r="WF112" s="420">
        <v>13.331875864013588</v>
      </c>
      <c r="WG112" s="420">
        <v>14.848522023398857</v>
      </c>
      <c r="WH112" s="420">
        <v>16.110832868769059</v>
      </c>
      <c r="WI112" s="420">
        <v>17.143110114468065</v>
      </c>
      <c r="WJ112" s="420">
        <v>18.060809932394971</v>
      </c>
      <c r="WK112" s="420">
        <v>18.764177188402439</v>
      </c>
      <c r="WL112" s="420">
        <v>19.106810658507264</v>
      </c>
      <c r="WM112" s="420">
        <v>18.87555407273236</v>
      </c>
      <c r="WN112" s="420">
        <v>17.76180903433017</v>
      </c>
      <c r="WO112" s="420">
        <v>15.320601497649612</v>
      </c>
      <c r="WP112" s="420">
        <v>10.912158833951899</v>
      </c>
      <c r="WQ112" s="420">
        <v>3.6185019389245099</v>
      </c>
      <c r="WR112" s="420">
        <v>-7.8756661013498217</v>
      </c>
      <c r="WS112" s="420">
        <v>-25.453105321211972</v>
      </c>
      <c r="WT112" s="420">
        <v>-51.807149535834853</v>
      </c>
      <c r="WU112" s="420"/>
      <c r="WV112" s="420">
        <v>47.066574889365604</v>
      </c>
      <c r="WW112" s="420">
        <v>51.507260242517155</v>
      </c>
      <c r="WX112" s="420">
        <v>56.384776523568114</v>
      </c>
      <c r="WY112" s="420">
        <v>61.743068145365228</v>
      </c>
      <c r="WZ112" s="420">
        <v>67.630561651631325</v>
      </c>
      <c r="XA112" s="420">
        <v>74.100626924064997</v>
      </c>
      <c r="XB112" s="420">
        <v>81.212086120944292</v>
      </c>
      <c r="XC112" s="420">
        <v>89.029775305794033</v>
      </c>
      <c r="XD112" s="420">
        <v>97.625164241087532</v>
      </c>
      <c r="XE112" s="420">
        <v>107.07704039222094</v>
      </c>
      <c r="XF112" s="420">
        <v>117.47226381676569</v>
      </c>
      <c r="XG112" s="420">
        <v>128.90660030947228</v>
      </c>
      <c r="XH112" s="420">
        <v>141.48564094154506</v>
      </c>
      <c r="XI112" s="420">
        <v>155.32581698089541</v>
      </c>
      <c r="XJ112" s="420">
        <v>170.55552011679637</v>
      </c>
      <c r="XK112" s="420">
        <v>187.31633894682821</v>
      </c>
      <c r="XL112" s="420">
        <v>205.76442382648955</v>
      </c>
      <c r="XM112" s="420">
        <v>226.07199344354547</v>
      </c>
      <c r="XN112" s="420">
        <v>248.42899787265165</v>
      </c>
      <c r="XO112" s="420">
        <v>273.0449544047118</v>
      </c>
      <c r="XP112" s="420">
        <v>300.15097414505186</v>
      </c>
      <c r="XQ112" s="420">
        <v>330.00199925159512</v>
      </c>
      <c r="XR112" s="420">
        <v>362.8792727573225</v>
      </c>
      <c r="XS112" s="420">
        <v>399.09306521096164</v>
      </c>
      <c r="XT112" s="420">
        <v>438.98568489860077</v>
      </c>
      <c r="XU112" s="420">
        <v>482.93480120178685</v>
      </c>
      <c r="XV112" s="420">
        <v>531.35711373237655</v>
      </c>
      <c r="XW112" s="420">
        <v>584.71240329116051</v>
      </c>
      <c r="XX112" s="420">
        <v>643.50800446009691</v>
      </c>
      <c r="XY112" s="420">
        <v>708.30374379390503</v>
      </c>
      <c r="XZ112" s="420"/>
      <c r="YA112" s="420">
        <v>1.3105988258982702E-2</v>
      </c>
      <c r="YB112" s="420">
        <v>1.3105988258982702E-2</v>
      </c>
      <c r="YC112" s="420">
        <v>1.3105988258982702E-2</v>
      </c>
      <c r="YD112" s="420">
        <v>1.3105988258982702E-2</v>
      </c>
      <c r="YE112" s="420">
        <v>1.3105988258982702E-2</v>
      </c>
      <c r="YF112" s="420">
        <v>1.3105988258982702E-2</v>
      </c>
      <c r="YG112" s="420">
        <v>1.3105988258982702E-2</v>
      </c>
      <c r="YH112" s="420">
        <v>1.3105988258982702E-2</v>
      </c>
      <c r="YI112" s="420">
        <v>1.3105988258982702E-2</v>
      </c>
      <c r="YJ112" s="420">
        <v>1.3105988258982702E-2</v>
      </c>
      <c r="YK112" s="420">
        <v>1.3105988258982702E-2</v>
      </c>
      <c r="YL112" s="420">
        <v>1.3105988258982702E-2</v>
      </c>
      <c r="YM112" s="420">
        <v>1.3105988258982702E-2</v>
      </c>
      <c r="YN112" s="420">
        <v>1.3105988258982702E-2</v>
      </c>
      <c r="YO112" s="420">
        <v>1.3105988258982702E-2</v>
      </c>
      <c r="YP112" s="420">
        <v>1.3105988258982702E-2</v>
      </c>
      <c r="YQ112" s="420">
        <v>1.3105988258982702E-2</v>
      </c>
      <c r="YR112" s="420">
        <v>1.5687046517730674E-2</v>
      </c>
      <c r="YS112" s="420">
        <v>2.0794109666718869E-2</v>
      </c>
      <c r="YT112" s="420">
        <v>2.7804542658964503E-2</v>
      </c>
      <c r="YU112" s="420">
        <v>3.7471069115434907E-2</v>
      </c>
      <c r="YV112" s="420">
        <v>5.0854494818624321E-2</v>
      </c>
      <c r="YW112" s="420">
        <v>6.9452454350159606E-2</v>
      </c>
      <c r="YX112" s="420">
        <v>9.5382663575109092E-2</v>
      </c>
      <c r="YY112" s="420">
        <v>0.13164394336378113</v>
      </c>
      <c r="YZ112" s="420">
        <v>0.1824882622636852</v>
      </c>
      <c r="ZA112" s="420">
        <v>0.25395132528088937</v>
      </c>
      <c r="ZB112" s="420">
        <v>0.35460966613263051</v>
      </c>
      <c r="ZC112" s="420">
        <v>0.49666143555816056</v>
      </c>
      <c r="ZD112" s="420">
        <v>0.69746991952405202</v>
      </c>
      <c r="ZE112" s="420"/>
      <c r="ZF112" s="420">
        <v>47.053468901106619</v>
      </c>
      <c r="ZG112" s="420">
        <v>51.49415425425817</v>
      </c>
      <c r="ZH112" s="420">
        <v>56.371670535309129</v>
      </c>
      <c r="ZI112" s="420">
        <v>61.729962157106243</v>
      </c>
      <c r="ZJ112" s="420">
        <v>67.61745566337234</v>
      </c>
      <c r="ZK112" s="420">
        <v>74.087520935806012</v>
      </c>
      <c r="ZL112" s="420">
        <v>81.198980132685307</v>
      </c>
      <c r="ZM112" s="420">
        <v>89.016669317535047</v>
      </c>
      <c r="ZN112" s="420">
        <v>97.612058252828547</v>
      </c>
      <c r="ZO112" s="420">
        <v>107.06393440396195</v>
      </c>
      <c r="ZP112" s="420">
        <v>117.4591578285067</v>
      </c>
      <c r="ZQ112" s="420">
        <v>128.8934943212133</v>
      </c>
      <c r="ZR112" s="420">
        <v>141.47253495328607</v>
      </c>
      <c r="ZS112" s="420">
        <v>155.31271099263643</v>
      </c>
      <c r="ZT112" s="420">
        <v>170.54241412853739</v>
      </c>
      <c r="ZU112" s="420">
        <v>187.30323295856923</v>
      </c>
      <c r="ZV112" s="420">
        <v>205.75131783823056</v>
      </c>
      <c r="ZW112" s="420">
        <v>226.05630639702773</v>
      </c>
      <c r="ZX112" s="420">
        <v>248.40820376298493</v>
      </c>
      <c r="ZY112" s="420">
        <v>273.01714986205286</v>
      </c>
      <c r="ZZ112" s="420">
        <v>300.11350307593642</v>
      </c>
      <c r="AAA112" s="420">
        <v>329.9511447567765</v>
      </c>
      <c r="AAB112" s="420">
        <v>362.80982030297235</v>
      </c>
      <c r="AAC112" s="420">
        <v>398.99768254738655</v>
      </c>
      <c r="AAD112" s="420">
        <v>438.854040955237</v>
      </c>
      <c r="AAE112" s="420">
        <v>482.75231293952316</v>
      </c>
      <c r="AAF112" s="420">
        <v>531.10316240709562</v>
      </c>
      <c r="AAG112" s="420">
        <v>584.35779362502785</v>
      </c>
      <c r="AAH112" s="420">
        <v>643.01134302453875</v>
      </c>
      <c r="AAI112" s="420">
        <v>707.60627387438103</v>
      </c>
      <c r="AAJ112" s="420"/>
      <c r="AAK112" s="420">
        <v>952.54814263171193</v>
      </c>
      <c r="AAL112" s="420">
        <v>1046.5818252603924</v>
      </c>
      <c r="AAM112" s="420">
        <v>1149.8656162777097</v>
      </c>
      <c r="AAN112" s="420">
        <v>1263.3300601024446</v>
      </c>
      <c r="AAO112" s="420">
        <v>1388.0006124652089</v>
      </c>
      <c r="AAP112" s="420">
        <v>1525.0074066941875</v>
      </c>
      <c r="AAQ112" s="420">
        <v>1675.5960307388007</v>
      </c>
      <c r="AAR112" s="420">
        <v>1841.1394199312167</v>
      </c>
      <c r="AAS112" s="420">
        <v>2023.1509814208951</v>
      </c>
      <c r="AAT112" s="420">
        <v>2223.299078293036</v>
      </c>
      <c r="AAU112" s="420">
        <v>2443.4230147174294</v>
      </c>
      <c r="AAV112" s="420">
        <v>2685.5506782010925</v>
      </c>
      <c r="AAW112" s="420">
        <v>2951.918011281814</v>
      </c>
      <c r="AAX112" s="420">
        <v>3244.9905029605384</v>
      </c>
      <c r="AAY112" s="420">
        <v>3567.4869100058977</v>
      </c>
      <c r="AAZ112" s="420">
        <v>3922.4054401695994</v>
      </c>
      <c r="ABA112" s="420">
        <v>4313.0526535439685</v>
      </c>
      <c r="ABB112" s="420">
        <v>4734.3885417070633</v>
      </c>
      <c r="ABC112" s="420">
        <v>5190.6206782308564</v>
      </c>
      <c r="ABD112" s="420">
        <v>5688.2812379481484</v>
      </c>
      <c r="ABE112" s="420">
        <v>6229.7307408711531</v>
      </c>
      <c r="ABF112" s="420">
        <v>6816.7974582482375</v>
      </c>
      <c r="ABG112" s="420">
        <v>7450.3964018983006</v>
      </c>
      <c r="ABH112" s="420">
        <v>8129.970306631245</v>
      </c>
      <c r="ABI112" s="420">
        <v>8852.6748703455578</v>
      </c>
      <c r="ABJ112" s="420">
        <v>9612.1969789792474</v>
      </c>
      <c r="ABK112" s="420">
        <v>10397.046649829546</v>
      </c>
      <c r="ABL112" s="420">
        <v>11188.094738898937</v>
      </c>
      <c r="ABM112" s="420">
        <v>11955.030143376342</v>
      </c>
      <c r="ABN112" s="420">
        <v>12651.269497236262</v>
      </c>
      <c r="ABQ112" s="344"/>
      <c r="ABR112" s="344"/>
      <c r="ABS112" s="344"/>
      <c r="ABT112" s="344"/>
      <c r="ABU112" s="344"/>
      <c r="ABV112" s="344"/>
      <c r="ABW112" s="344"/>
      <c r="ABX112" s="344"/>
      <c r="ABY112" s="344"/>
      <c r="ABZ112" s="344"/>
      <c r="ACA112" s="344"/>
    </row>
    <row r="113" spans="4:755" hidden="1" outlineLevel="1" x14ac:dyDescent="0.25">
      <c r="D113" s="431" t="b">
        <v>1</v>
      </c>
      <c r="E113" s="416"/>
      <c r="F113" s="417">
        <v>543</v>
      </c>
      <c r="G113" s="417">
        <v>22005303</v>
      </c>
      <c r="H113" s="417" t="s">
        <v>1756</v>
      </c>
      <c r="I113" s="417" t="s">
        <v>253</v>
      </c>
      <c r="J113" s="417">
        <v>66</v>
      </c>
      <c r="K113" s="417" t="s">
        <v>336</v>
      </c>
      <c r="L113" s="417" t="s">
        <v>1822</v>
      </c>
      <c r="M113" s="417" t="s">
        <v>253</v>
      </c>
      <c r="N113" s="417" t="s">
        <v>301</v>
      </c>
      <c r="O113" s="417" t="s">
        <v>1760</v>
      </c>
      <c r="P113" s="417" t="s">
        <v>1761</v>
      </c>
      <c r="Q113" s="417" t="s">
        <v>302</v>
      </c>
      <c r="R113" s="417" t="s">
        <v>298</v>
      </c>
      <c r="S113" s="418"/>
      <c r="T113" s="417">
        <v>6.6046416250961082E-2</v>
      </c>
      <c r="U113" s="417">
        <v>2190</v>
      </c>
      <c r="V113" s="418"/>
      <c r="W113" s="419">
        <v>9.9</v>
      </c>
      <c r="X113" s="417">
        <v>8.8018665792934641E-3</v>
      </c>
      <c r="Y113" s="417">
        <v>1.5348743287472509E-3</v>
      </c>
      <c r="Z113" s="417">
        <v>7.266992250546213E-3</v>
      </c>
      <c r="AA113" s="420">
        <v>94.031217127765984</v>
      </c>
      <c r="AB113" s="420">
        <v>736.73967779868042</v>
      </c>
      <c r="AC113" s="420">
        <v>830.77089492644643</v>
      </c>
      <c r="AD113" s="420">
        <v>33.698957216231179</v>
      </c>
      <c r="AE113" s="420">
        <v>3.5369755616627874</v>
      </c>
      <c r="AF113" s="420">
        <v>43.022840215604951</v>
      </c>
      <c r="AG113" s="418"/>
      <c r="AH113" s="419">
        <v>13.794599771382265</v>
      </c>
      <c r="AI113" s="417">
        <v>2.1906452910007958E-2</v>
      </c>
      <c r="AJ113" s="417">
        <v>3.8200592911260319E-3</v>
      </c>
      <c r="AK113" s="417">
        <v>1.8086393618881924E-2</v>
      </c>
      <c r="AL113" s="420">
        <v>234.02881781076587</v>
      </c>
      <c r="AM113" s="420">
        <v>1833.6284597404954</v>
      </c>
      <c r="AN113" s="420">
        <v>2067.6572775512614</v>
      </c>
      <c r="AO113" s="420">
        <v>83.871371228283152</v>
      </c>
      <c r="AP113" s="420">
        <v>8.8029724022054445</v>
      </c>
      <c r="AQ113" s="420">
        <v>107.07704039222094</v>
      </c>
      <c r="AR113" s="418"/>
      <c r="AS113" s="417">
        <v>5.1679359468684138E-3</v>
      </c>
      <c r="AT113" s="421">
        <v>4.6756664206188491E-7</v>
      </c>
      <c r="AU113" s="417">
        <v>5.1674683802263519E-3</v>
      </c>
      <c r="AV113" s="420">
        <v>54.263818387092506</v>
      </c>
      <c r="AW113" s="420">
        <v>0.22443198818970475</v>
      </c>
      <c r="AX113" s="420">
        <v>54.488250375282213</v>
      </c>
      <c r="AY113" s="420">
        <v>14.672440262931179</v>
      </c>
      <c r="AZ113" s="420">
        <v>2.0676958480084733</v>
      </c>
      <c r="BA113" s="420">
        <v>1.3105988258982702E-2</v>
      </c>
      <c r="BB113" s="418"/>
      <c r="BC113" s="420">
        <v>911.02966791994527</v>
      </c>
      <c r="BD113" s="420">
        <v>2267.4086615739711</v>
      </c>
      <c r="BE113" s="420">
        <v>71.24149247448085</v>
      </c>
      <c r="BF113" s="420">
        <v>2196.1671690994904</v>
      </c>
      <c r="BG113" s="420"/>
      <c r="BH113" s="422">
        <v>3.3174243752227668E-2</v>
      </c>
      <c r="BI113" s="420"/>
      <c r="BJ113" s="423">
        <v>10.233933382094852</v>
      </c>
      <c r="BK113" s="423">
        <v>10.57913055243994</v>
      </c>
      <c r="BL113" s="423">
        <v>10.935971445874209</v>
      </c>
      <c r="BM113" s="423">
        <v>11.304848812683653</v>
      </c>
      <c r="BN113" s="423">
        <v>11.686168650874608</v>
      </c>
      <c r="BO113" s="423">
        <v>12.080350653027882</v>
      </c>
      <c r="BP113" s="423">
        <v>12.487828668225594</v>
      </c>
      <c r="BQ113" s="423">
        <v>12.909051179559093</v>
      </c>
      <c r="BR113" s="423">
        <v>13.344481797743509</v>
      </c>
      <c r="BS113" s="423">
        <v>13.794599771382265</v>
      </c>
      <c r="BT113" s="423">
        <v>14.25990051444313</v>
      </c>
      <c r="BU113" s="423">
        <v>14.740896151526377</v>
      </c>
      <c r="BV113" s="423">
        <v>15.238116081525186</v>
      </c>
      <c r="BW113" s="423">
        <v>15.752107560298688</v>
      </c>
      <c r="BX113" s="423">
        <v>16.283436302998933</v>
      </c>
      <c r="BY113" s="423">
        <v>16.832687106714747</v>
      </c>
      <c r="BZ113" s="423">
        <v>17.400464494117745</v>
      </c>
      <c r="CA113" s="423">
        <v>17.987393378818972</v>
      </c>
      <c r="CB113" s="423">
        <v>18.594119753168425</v>
      </c>
      <c r="CC113" s="423">
        <v>19.22131139925451</v>
      </c>
      <c r="CD113" s="423">
        <v>19.869658623885961</v>
      </c>
      <c r="CE113" s="423">
        <v>20.539875018365198</v>
      </c>
      <c r="CF113" s="423">
        <v>21.232698243889264</v>
      </c>
      <c r="CG113" s="423">
        <v>21.948890843442939</v>
      </c>
      <c r="CH113" s="423">
        <v>22.689241081077451</v>
      </c>
      <c r="CI113" s="423">
        <v>23.45456380949863</v>
      </c>
      <c r="CJ113" s="423">
        <v>24.245701366919381</v>
      </c>
      <c r="CK113" s="423">
        <v>25.063524504163539</v>
      </c>
      <c r="CL113" s="423">
        <v>25.908933343041575</v>
      </c>
      <c r="CM113" s="423">
        <v>26.782858367052885</v>
      </c>
      <c r="CN113" s="420"/>
      <c r="CO113" s="417">
        <v>9.6291576856485112E-3</v>
      </c>
      <c r="CP113" s="417">
        <v>1.0537659304862524E-2</v>
      </c>
      <c r="CQ113" s="417">
        <v>1.1535530373555246E-2</v>
      </c>
      <c r="CR113" s="417">
        <v>1.2631761299074154E-2</v>
      </c>
      <c r="CS113" s="417">
        <v>1.3836259469555547E-2</v>
      </c>
      <c r="CT113" s="417">
        <v>1.5159943610395354E-2</v>
      </c>
      <c r="CU113" s="417">
        <v>1.6614847905912264E-2</v>
      </c>
      <c r="CV113" s="417">
        <v>1.8214236900655448E-2</v>
      </c>
      <c r="CW113" s="417">
        <v>1.9972732300458148E-2</v>
      </c>
      <c r="CX113" s="417">
        <v>2.1906452910007958E-2</v>
      </c>
      <c r="CY113" s="417">
        <v>2.4033169072545338E-2</v>
      </c>
      <c r="CZ113" s="417">
        <v>2.6372473119586015E-2</v>
      </c>
      <c r="DA113" s="417">
        <v>2.8945967495693101E-2</v>
      </c>
      <c r="DB113" s="417">
        <v>3.1777472396852871E-2</v>
      </c>
      <c r="DC113" s="417">
        <v>3.4893254952645718E-2</v>
      </c>
      <c r="DD113" s="417">
        <v>3.8322282194044391E-2</v>
      </c>
      <c r="DE113" s="417">
        <v>4.2096500282402138E-2</v>
      </c>
      <c r="DF113" s="417">
        <v>4.6251142733325389E-2</v>
      </c>
      <c r="DG113" s="417">
        <v>5.0825070654204239E-2</v>
      </c>
      <c r="DH113" s="417">
        <v>5.586114832901775E-2</v>
      </c>
      <c r="DI113" s="417">
        <v>6.1406657831750103E-2</v>
      </c>
      <c r="DJ113" s="417">
        <v>6.7513756733780128E-2</v>
      </c>
      <c r="DK113" s="417">
        <v>7.4239983394738349E-2</v>
      </c>
      <c r="DL113" s="417">
        <v>8.1648814794752431E-2</v>
      </c>
      <c r="DM113" s="417">
        <v>8.981028238335019E-2</v>
      </c>
      <c r="DN113" s="417">
        <v>9.8801651991677217E-2</v>
      </c>
      <c r="DO113" s="417">
        <v>0.10870817448575759</v>
      </c>
      <c r="DP113" s="417">
        <v>0.11962391453551899</v>
      </c>
      <c r="DQ113" s="417">
        <v>0.13165266564411321</v>
      </c>
      <c r="DR113" s="417">
        <v>0.1449089604322939</v>
      </c>
      <c r="DS113" s="424"/>
      <c r="DT113" s="425">
        <v>1.6791378062842161E-3</v>
      </c>
      <c r="DU113" s="425">
        <v>1.8375628176604761E-3</v>
      </c>
      <c r="DV113" s="425">
        <v>2.0115721227252884E-3</v>
      </c>
      <c r="DW113" s="425">
        <v>2.2027334736501119E-3</v>
      </c>
      <c r="DX113" s="425">
        <v>2.4127745262200509E-3</v>
      </c>
      <c r="DY113" s="425">
        <v>2.6435992937670228E-3</v>
      </c>
      <c r="DZ113" s="425">
        <v>2.8973063039626095E-3</v>
      </c>
      <c r="EA113" s="425">
        <v>3.176208635371186E-3</v>
      </c>
      <c r="EB113" s="425">
        <v>3.4828560290873019E-3</v>
      </c>
      <c r="EC113" s="425">
        <v>3.8200592911260319E-3</v>
      </c>
      <c r="ED113" s="425">
        <v>4.1909172237024729E-3</v>
      </c>
      <c r="EE113" s="425">
        <v>4.5988463483479331E-3</v>
      </c>
      <c r="EF113" s="425">
        <v>5.0476137112110218E-3</v>
      </c>
      <c r="EG113" s="425">
        <v>5.5413730911516466E-3</v>
      </c>
      <c r="EH113" s="425">
        <v>6.0847049646539737E-3</v>
      </c>
      <c r="EI113" s="425">
        <v>6.6826606184898713E-3</v>
      </c>
      <c r="EJ113" s="425">
        <v>7.340810841823385E-3</v>
      </c>
      <c r="EK113" s="425">
        <v>8.0652996744588739E-3</v>
      </c>
      <c r="EL113" s="425">
        <v>8.8629037376484789E-3</v>
      </c>
      <c r="EM113" s="425">
        <v>9.7410977287767809E-3</v>
      </c>
      <c r="EN113" s="425">
        <v>1.0708126721875979E-2</v>
      </c>
      <c r="EO113" s="425">
        <v>1.1773085982892046E-2</v>
      </c>
      <c r="EP113" s="425">
        <v>1.2946009082581769E-2</v>
      </c>
      <c r="EQ113" s="425">
        <v>1.4237965171606101E-2</v>
      </c>
      <c r="ER113" s="425">
        <v>1.5661166372600392E-2</v>
      </c>
      <c r="ES113" s="425">
        <v>1.7229086343639875E-2</v>
      </c>
      <c r="ET113" s="425">
        <v>1.8956591177568084E-2</v>
      </c>
      <c r="EU113" s="425">
        <v>2.0860083923194619E-2</v>
      </c>
      <c r="EV113" s="425">
        <v>2.2957664148610089E-2</v>
      </c>
      <c r="EW113" s="425">
        <v>2.5269304115131581E-2</v>
      </c>
      <c r="EX113" s="420"/>
      <c r="EY113" s="420">
        <v>996.65772591264658</v>
      </c>
      <c r="EZ113" s="420">
        <v>1090.6914085413271</v>
      </c>
      <c r="FA113" s="420">
        <v>1193.9751995586444</v>
      </c>
      <c r="FB113" s="420">
        <v>1307.4396433833795</v>
      </c>
      <c r="FC113" s="420">
        <v>1432.1101957461435</v>
      </c>
      <c r="FD113" s="420">
        <v>1569.1169899751221</v>
      </c>
      <c r="FE113" s="420">
        <v>1719.7056140197355</v>
      </c>
      <c r="FF113" s="420">
        <v>1885.2490032121514</v>
      </c>
      <c r="FG113" s="420">
        <v>2067.2605647018299</v>
      </c>
      <c r="FH113" s="420">
        <v>2267.4086615739707</v>
      </c>
      <c r="FI113" s="420">
        <v>2487.5325979983645</v>
      </c>
      <c r="FJ113" s="420">
        <v>2729.6602614820272</v>
      </c>
      <c r="FK113" s="420">
        <v>2996.0275945627491</v>
      </c>
      <c r="FL113" s="420">
        <v>3289.1000862414735</v>
      </c>
      <c r="FM113" s="420">
        <v>3611.5964932868324</v>
      </c>
      <c r="FN113" s="420">
        <v>3966.515023450534</v>
      </c>
      <c r="FO113" s="420">
        <v>4357.1622368249036</v>
      </c>
      <c r="FP113" s="420">
        <v>4787.1849482910138</v>
      </c>
      <c r="FQ113" s="420">
        <v>5260.6054435131218</v>
      </c>
      <c r="FR113" s="420">
        <v>5781.8603535225357</v>
      </c>
      <c r="FS113" s="420">
        <v>6355.8435689243979</v>
      </c>
      <c r="FT113" s="420">
        <v>6987.9536145094426</v>
      </c>
      <c r="FU113" s="420">
        <v>7684.1459489516456</v>
      </c>
      <c r="FV113" s="420">
        <v>8450.9907027574227</v>
      </c>
      <c r="FW113" s="420">
        <v>9295.7364211794265</v>
      </c>
      <c r="FX113" s="420">
        <v>10226.38043794855</v>
      </c>
      <c r="FY113" s="420">
        <v>11251.746570997535</v>
      </c>
      <c r="FZ113" s="420">
        <v>12381.570903489657</v>
      </c>
      <c r="GA113" s="420">
        <v>13626.596493145198</v>
      </c>
      <c r="GB113" s="420">
        <v>14998.677940861782</v>
      </c>
      <c r="GC113" s="420"/>
      <c r="GD113" s="420">
        <v>44.112283478292504</v>
      </c>
      <c r="GE113" s="420">
        <v>44.112283478292504</v>
      </c>
      <c r="GF113" s="420">
        <v>44.112283478292504</v>
      </c>
      <c r="GG113" s="420">
        <v>44.112283478292504</v>
      </c>
      <c r="GH113" s="420">
        <v>44.112283478292504</v>
      </c>
      <c r="GI113" s="420">
        <v>44.112283478292504</v>
      </c>
      <c r="GJ113" s="420">
        <v>44.112283478292504</v>
      </c>
      <c r="GK113" s="420">
        <v>44.112283478292504</v>
      </c>
      <c r="GL113" s="420">
        <v>44.112283478292504</v>
      </c>
      <c r="GM113" s="420">
        <v>44.112283478292504</v>
      </c>
      <c r="GN113" s="420">
        <v>44.112283478292504</v>
      </c>
      <c r="GO113" s="420">
        <v>44.112283478292504</v>
      </c>
      <c r="GP113" s="420">
        <v>44.112283478292504</v>
      </c>
      <c r="GQ113" s="420">
        <v>44.112283478292504</v>
      </c>
      <c r="GR113" s="420">
        <v>44.112283478292504</v>
      </c>
      <c r="GS113" s="420">
        <v>44.112283478292504</v>
      </c>
      <c r="GT113" s="420">
        <v>44.112283478292504</v>
      </c>
      <c r="GU113" s="420">
        <v>52.799638550951194</v>
      </c>
      <c r="GV113" s="420">
        <v>69.989049446028204</v>
      </c>
      <c r="GW113" s="420">
        <v>93.584844081931337</v>
      </c>
      <c r="GX113" s="420">
        <v>126.12054813354902</v>
      </c>
      <c r="GY113" s="420">
        <v>171.16663369868155</v>
      </c>
      <c r="GZ113" s="420">
        <v>233.76385618669994</v>
      </c>
      <c r="HA113" s="420">
        <v>321.04004760236302</v>
      </c>
      <c r="HB113" s="420">
        <v>443.088673140178</v>
      </c>
      <c r="HC113" s="420">
        <v>614.22105661656656</v>
      </c>
      <c r="HD113" s="420">
        <v>854.75224218980031</v>
      </c>
      <c r="HE113" s="420">
        <v>1193.5492240246715</v>
      </c>
      <c r="HF113" s="420">
        <v>1671.6686758101725</v>
      </c>
      <c r="HG113" s="420">
        <v>2347.5521417882765</v>
      </c>
      <c r="HH113" s="420"/>
      <c r="HI113" s="420">
        <v>102.8692503959078</v>
      </c>
      <c r="HJ113" s="420">
        <v>112.5748636596</v>
      </c>
      <c r="HK113" s="420">
        <v>123.23521965119164</v>
      </c>
      <c r="HL113" s="420">
        <v>134.94636378761123</v>
      </c>
      <c r="HM113" s="420">
        <v>147.8141376828643</v>
      </c>
      <c r="HN113" s="420">
        <v>161.9551871676066</v>
      </c>
      <c r="HO113" s="420">
        <v>177.49807463123952</v>
      </c>
      <c r="HP113" s="420">
        <v>194.58450652402195</v>
      </c>
      <c r="HQ113" s="420">
        <v>213.37068798535225</v>
      </c>
      <c r="HR113" s="420">
        <v>234.02881781076587</v>
      </c>
      <c r="HS113" s="420">
        <v>256.74873834661366</v>
      </c>
      <c r="HT113" s="420">
        <v>281.73975642141852</v>
      </c>
      <c r="HU113" s="420">
        <v>309.23265310154915</v>
      </c>
      <c r="HV113" s="420">
        <v>339.48190191266434</v>
      </c>
      <c r="HW113" s="420">
        <v>372.76811721566668</v>
      </c>
      <c r="HX113" s="420">
        <v>409.40075668688053</v>
      </c>
      <c r="HY113" s="420">
        <v>449.72110434913702</v>
      </c>
      <c r="HZ113" s="420">
        <v>494.10556335809838</v>
      </c>
      <c r="IA113" s="420">
        <v>542.96929079367533</v>
      </c>
      <c r="IB113" s="420">
        <v>596.77021006990208</v>
      </c>
      <c r="IC113" s="420">
        <v>656.01344029134589</v>
      </c>
      <c r="ID113" s="420">
        <v>721.25618598672804</v>
      </c>
      <c r="IE113" s="420">
        <v>793.11313518146358</v>
      </c>
      <c r="IF113" s="420">
        <v>872.2624187750871</v>
      </c>
      <c r="IG113" s="420">
        <v>959.45218971640747</v>
      </c>
      <c r="IH113" s="420">
        <v>1055.5078865734326</v>
      </c>
      <c r="II113" s="420">
        <v>1161.3402528369013</v>
      </c>
      <c r="IJ113" s="420">
        <v>1277.9541907423038</v>
      </c>
      <c r="IK113" s="420">
        <v>1406.4585366192296</v>
      </c>
      <c r="IL113" s="420">
        <v>1548.0768538599741</v>
      </c>
      <c r="IM113" s="420"/>
      <c r="IN113" s="420">
        <v>27.131909193546253</v>
      </c>
      <c r="IO113" s="420">
        <v>27.131909193546253</v>
      </c>
      <c r="IP113" s="420">
        <v>27.131909193546253</v>
      </c>
      <c r="IQ113" s="420">
        <v>27.131909193546253</v>
      </c>
      <c r="IR113" s="420">
        <v>27.131909193546253</v>
      </c>
      <c r="IS113" s="420">
        <v>27.131909193546253</v>
      </c>
      <c r="IT113" s="420">
        <v>27.131909193546253</v>
      </c>
      <c r="IU113" s="420">
        <v>27.131909193546253</v>
      </c>
      <c r="IV113" s="420">
        <v>27.131909193546253</v>
      </c>
      <c r="IW113" s="420">
        <v>27.131909193546253</v>
      </c>
      <c r="IX113" s="420">
        <v>27.131909193546253</v>
      </c>
      <c r="IY113" s="420">
        <v>27.131909193546253</v>
      </c>
      <c r="IZ113" s="420">
        <v>27.131909193546253</v>
      </c>
      <c r="JA113" s="420">
        <v>27.131909193546253</v>
      </c>
      <c r="JB113" s="420">
        <v>27.131909193546253</v>
      </c>
      <c r="JC113" s="420">
        <v>27.131909193546253</v>
      </c>
      <c r="JD113" s="420">
        <v>27.131909193546253</v>
      </c>
      <c r="JE113" s="420">
        <v>32.475194790617152</v>
      </c>
      <c r="JF113" s="420">
        <v>43.04779495368259</v>
      </c>
      <c r="JG113" s="420">
        <v>57.560735725064987</v>
      </c>
      <c r="JH113" s="420">
        <v>77.572299359284628</v>
      </c>
      <c r="JI113" s="420">
        <v>105.27855726994854</v>
      </c>
      <c r="JJ113" s="420">
        <v>143.77990026092959</v>
      </c>
      <c r="JK113" s="420">
        <v>197.46040631348075</v>
      </c>
      <c r="JL113" s="420">
        <v>272.52820975010536</v>
      </c>
      <c r="JM113" s="420">
        <v>377.78570091674123</v>
      </c>
      <c r="JN113" s="420">
        <v>525.72794671774261</v>
      </c>
      <c r="JO113" s="420">
        <v>734.11001677572824</v>
      </c>
      <c r="JP113" s="420">
        <v>1028.1844225111727</v>
      </c>
      <c r="JQ113" s="420">
        <v>1443.8964958469653</v>
      </c>
      <c r="JR113" s="420"/>
      <c r="JS113" s="420">
        <v>75.737341202361549</v>
      </c>
      <c r="JT113" s="420">
        <v>85.442954466053749</v>
      </c>
      <c r="JU113" s="420">
        <v>96.103310457645392</v>
      </c>
      <c r="JV113" s="420">
        <v>107.81445459406498</v>
      </c>
      <c r="JW113" s="420">
        <v>120.68222848931805</v>
      </c>
      <c r="JX113" s="420">
        <v>134.82327797406035</v>
      </c>
      <c r="JY113" s="420">
        <v>150.36616543769327</v>
      </c>
      <c r="JZ113" s="420">
        <v>167.4525973304757</v>
      </c>
      <c r="KA113" s="420">
        <v>186.238778791806</v>
      </c>
      <c r="KB113" s="420">
        <v>206.89690861721962</v>
      </c>
      <c r="KC113" s="420">
        <v>229.61682915306741</v>
      </c>
      <c r="KD113" s="420">
        <v>254.60784722787227</v>
      </c>
      <c r="KE113" s="420">
        <v>282.10074390800287</v>
      </c>
      <c r="KF113" s="420">
        <v>312.34999271911806</v>
      </c>
      <c r="KG113" s="420">
        <v>345.6362080221204</v>
      </c>
      <c r="KH113" s="420">
        <v>382.26884749333425</v>
      </c>
      <c r="KI113" s="420">
        <v>422.58919515559074</v>
      </c>
      <c r="KJ113" s="420">
        <v>461.63036856748124</v>
      </c>
      <c r="KK113" s="420">
        <v>499.92149583999276</v>
      </c>
      <c r="KL113" s="420">
        <v>539.20947434483708</v>
      </c>
      <c r="KM113" s="420">
        <v>578.44114093206122</v>
      </c>
      <c r="KN113" s="420">
        <v>615.97762871677946</v>
      </c>
      <c r="KO113" s="420">
        <v>649.33323492053398</v>
      </c>
      <c r="KP113" s="420">
        <v>674.80201246160641</v>
      </c>
      <c r="KQ113" s="420">
        <v>686.92397996630211</v>
      </c>
      <c r="KR113" s="420">
        <v>677.72218565669141</v>
      </c>
      <c r="KS113" s="420">
        <v>635.61230611915869</v>
      </c>
      <c r="KT113" s="420">
        <v>543.84417396657557</v>
      </c>
      <c r="KU113" s="420">
        <v>378.27411410805689</v>
      </c>
      <c r="KV113" s="420">
        <v>104.1803580130088</v>
      </c>
      <c r="KW113" s="420"/>
      <c r="KX113" s="420">
        <v>805.98614701642373</v>
      </c>
      <c r="KY113" s="420">
        <v>882.03015247702854</v>
      </c>
      <c r="KZ113" s="420">
        <v>965.55461890813842</v>
      </c>
      <c r="LA113" s="420">
        <v>1057.3120673520536</v>
      </c>
      <c r="LB113" s="420">
        <v>1158.1317725856245</v>
      </c>
      <c r="LC113" s="420">
        <v>1268.9276610081708</v>
      </c>
      <c r="LD113" s="420">
        <v>1390.7070259020525</v>
      </c>
      <c r="LE113" s="420">
        <v>1524.5801449781693</v>
      </c>
      <c r="LF113" s="420">
        <v>1671.7708939619049</v>
      </c>
      <c r="LG113" s="420">
        <v>1833.6284597404954</v>
      </c>
      <c r="LH113" s="420">
        <v>2011.640267377187</v>
      </c>
      <c r="LI113" s="420">
        <v>2207.4462472070081</v>
      </c>
      <c r="LJ113" s="420">
        <v>2422.8545813812902</v>
      </c>
      <c r="LK113" s="420">
        <v>2659.8590837527904</v>
      </c>
      <c r="LL113" s="420">
        <v>2920.6583830339073</v>
      </c>
      <c r="LM113" s="420">
        <v>3207.6770968751384</v>
      </c>
      <c r="LN113" s="420">
        <v>3523.5892040752246</v>
      </c>
      <c r="LO113" s="420">
        <v>3871.3438437402597</v>
      </c>
      <c r="LP113" s="420">
        <v>4254.1937940712696</v>
      </c>
      <c r="LQ113" s="420">
        <v>4675.7269098128545</v>
      </c>
      <c r="LR113" s="420">
        <v>5139.9008265004704</v>
      </c>
      <c r="LS113" s="420">
        <v>5651.0812717881827</v>
      </c>
      <c r="LT113" s="420">
        <v>6214.0843596392488</v>
      </c>
      <c r="LU113" s="420">
        <v>6834.2232823709282</v>
      </c>
      <c r="LV113" s="420">
        <v>7517.3598588481882</v>
      </c>
      <c r="LW113" s="420">
        <v>8269.9614449471392</v>
      </c>
      <c r="LX113" s="420">
        <v>9099.1637652326808</v>
      </c>
      <c r="LY113" s="420">
        <v>10012.840283133417</v>
      </c>
      <c r="LZ113" s="420">
        <v>11019.678791332843</v>
      </c>
      <c r="MA113" s="420">
        <v>12129.265975263159</v>
      </c>
      <c r="MB113" s="420"/>
      <c r="MC113" s="426">
        <v>0.22443198818970475</v>
      </c>
      <c r="MD113" s="426">
        <v>0.22443198818970475</v>
      </c>
      <c r="ME113" s="426">
        <v>0.22443198818970475</v>
      </c>
      <c r="MF113" s="426">
        <v>0.22443198818970475</v>
      </c>
      <c r="MG113" s="426">
        <v>0.22443198818970475</v>
      </c>
      <c r="MH113" s="426">
        <v>0.22443198818970475</v>
      </c>
      <c r="MI113" s="426">
        <v>0.22443198818970475</v>
      </c>
      <c r="MJ113" s="426">
        <v>0.22443198818970475</v>
      </c>
      <c r="MK113" s="426">
        <v>0.22443198818970475</v>
      </c>
      <c r="ML113" s="426">
        <v>0.22443198818970475</v>
      </c>
      <c r="MM113" s="426">
        <v>0.22443198818970475</v>
      </c>
      <c r="MN113" s="426">
        <v>0.22443198818970475</v>
      </c>
      <c r="MO113" s="426">
        <v>0.22443198818970475</v>
      </c>
      <c r="MP113" s="426">
        <v>0.22443198818970475</v>
      </c>
      <c r="MQ113" s="426">
        <v>0.22443198818970475</v>
      </c>
      <c r="MR113" s="426">
        <v>0.22443198818970475</v>
      </c>
      <c r="MS113" s="426">
        <v>0.22443198818970475</v>
      </c>
      <c r="MT113" s="426">
        <v>0.26863102340913869</v>
      </c>
      <c r="MU113" s="426">
        <v>0.3560863387724964</v>
      </c>
      <c r="MV113" s="426">
        <v>0.47613569204747891</v>
      </c>
      <c r="MW113" s="426">
        <v>0.64166901228581341</v>
      </c>
      <c r="MX113" s="426">
        <v>0.87085194607162042</v>
      </c>
      <c r="MY113" s="426">
        <v>1.1893305645057042</v>
      </c>
      <c r="MZ113" s="426">
        <v>1.6333694492911965</v>
      </c>
      <c r="NA113" s="426">
        <v>2.2543215634285638</v>
      </c>
      <c r="NB113" s="426">
        <v>3.1249992531507269</v>
      </c>
      <c r="NC113" s="426">
        <v>4.3487602544689299</v>
      </c>
      <c r="ND113" s="426">
        <v>6.0724724323544592</v>
      </c>
      <c r="NE113" s="426">
        <v>8.5050216158306728</v>
      </c>
      <c r="NF113" s="426">
        <v>11.943743397908911</v>
      </c>
      <c r="NG113" s="420"/>
      <c r="NH113" s="420">
        <v>805.76171502823399</v>
      </c>
      <c r="NI113" s="420">
        <v>881.8057204888388</v>
      </c>
      <c r="NJ113" s="420">
        <v>965.33018691994869</v>
      </c>
      <c r="NK113" s="420">
        <v>1057.0876353638639</v>
      </c>
      <c r="NL113" s="420">
        <v>1157.9073405974348</v>
      </c>
      <c r="NM113" s="420">
        <v>1268.7032290199811</v>
      </c>
      <c r="NN113" s="420">
        <v>1390.4825939138627</v>
      </c>
      <c r="NO113" s="420">
        <v>1524.3557129899796</v>
      </c>
      <c r="NP113" s="420">
        <v>1671.5464619737152</v>
      </c>
      <c r="NQ113" s="420">
        <v>1833.4040277523056</v>
      </c>
      <c r="NR113" s="420">
        <v>2011.4158353889973</v>
      </c>
      <c r="NS113" s="420">
        <v>2207.2218152188184</v>
      </c>
      <c r="NT113" s="420">
        <v>2422.6301493931005</v>
      </c>
      <c r="NU113" s="420">
        <v>2659.6346517646007</v>
      </c>
      <c r="NV113" s="420">
        <v>2920.4339510457175</v>
      </c>
      <c r="NW113" s="420">
        <v>3207.4526648869487</v>
      </c>
      <c r="NX113" s="420">
        <v>3523.3647720870349</v>
      </c>
      <c r="NY113" s="420">
        <v>3871.0752127168507</v>
      </c>
      <c r="NZ113" s="420">
        <v>4253.8377077324967</v>
      </c>
      <c r="OA113" s="420">
        <v>4675.2507741208074</v>
      </c>
      <c r="OB113" s="420">
        <v>5139.2591574881844</v>
      </c>
      <c r="OC113" s="420">
        <v>5650.2104198421112</v>
      </c>
      <c r="OD113" s="420">
        <v>6212.8950290747434</v>
      </c>
      <c r="OE113" s="420">
        <v>6832.5899129216368</v>
      </c>
      <c r="OF113" s="420">
        <v>7515.1055372847595</v>
      </c>
      <c r="OG113" s="420">
        <v>8266.8364456939889</v>
      </c>
      <c r="OH113" s="420">
        <v>9094.8150049782125</v>
      </c>
      <c r="OI113" s="420">
        <v>10006.767810701063</v>
      </c>
      <c r="OJ113" s="420">
        <v>11011.173769717012</v>
      </c>
      <c r="OK113" s="420">
        <v>12117.32223186525</v>
      </c>
      <c r="OL113" s="420"/>
      <c r="OM113" s="420">
        <v>881.49905623059556</v>
      </c>
      <c r="ON113" s="420">
        <v>967.24867495489252</v>
      </c>
      <c r="OO113" s="420">
        <v>1061.433497377594</v>
      </c>
      <c r="OP113" s="420">
        <v>1164.9020899579289</v>
      </c>
      <c r="OQ113" s="420">
        <v>1278.5895690867528</v>
      </c>
      <c r="OR113" s="420">
        <v>1403.5265069940415</v>
      </c>
      <c r="OS113" s="420">
        <v>1540.8487593515561</v>
      </c>
      <c r="OT113" s="420">
        <v>1691.8083103204553</v>
      </c>
      <c r="OU113" s="420">
        <v>1857.7852407655212</v>
      </c>
      <c r="OV113" s="420">
        <v>2040.3009363695253</v>
      </c>
      <c r="OW113" s="420">
        <v>2241.0326645420646</v>
      </c>
      <c r="OX113" s="420">
        <v>2461.8296624466907</v>
      </c>
      <c r="OY113" s="420">
        <v>2704.7308933011036</v>
      </c>
      <c r="OZ113" s="420">
        <v>2971.9846444837185</v>
      </c>
      <c r="PA113" s="420">
        <v>3266.0701590678382</v>
      </c>
      <c r="PB113" s="420">
        <v>3589.721512380283</v>
      </c>
      <c r="PC113" s="420">
        <v>3945.9539672426258</v>
      </c>
      <c r="PD113" s="420">
        <v>4332.7055812843319</v>
      </c>
      <c r="PE113" s="420">
        <v>4753.7592035724892</v>
      </c>
      <c r="PF113" s="420">
        <v>5214.4602484656443</v>
      </c>
      <c r="PG113" s="420">
        <v>5717.7002984202454</v>
      </c>
      <c r="PH113" s="420">
        <v>6266.1880485588908</v>
      </c>
      <c r="PI113" s="420">
        <v>6862.2282639952773</v>
      </c>
      <c r="PJ113" s="420">
        <v>7507.3919253832428</v>
      </c>
      <c r="PK113" s="420">
        <v>8202.0295172510614</v>
      </c>
      <c r="PL113" s="420">
        <v>8944.558631350681</v>
      </c>
      <c r="PM113" s="420">
        <v>9730.4273110973718</v>
      </c>
      <c r="PN113" s="420">
        <v>10550.611984667639</v>
      </c>
      <c r="PO113" s="420">
        <v>11389.447883825069</v>
      </c>
      <c r="PP113" s="420">
        <v>12221.502589878259</v>
      </c>
      <c r="PQ113" s="420"/>
      <c r="PR113" s="420">
        <v>36.866336242858637</v>
      </c>
      <c r="PS113" s="420">
        <v>40.344639046129167</v>
      </c>
      <c r="PT113" s="420">
        <v>44.165103052059408</v>
      </c>
      <c r="PU113" s="420">
        <v>48.362149067853075</v>
      </c>
      <c r="PV113" s="420">
        <v>52.973708666992067</v>
      </c>
      <c r="PW113" s="420">
        <v>58.041585443822854</v>
      </c>
      <c r="PX113" s="420">
        <v>63.61185365530384</v>
      </c>
      <c r="PY113" s="420">
        <v>69.735298133859885</v>
      </c>
      <c r="PZ113" s="420">
        <v>76.467899759780863</v>
      </c>
      <c r="QA113" s="420">
        <v>83.871371228283152</v>
      </c>
      <c r="QB113" s="420">
        <v>92.013748339635285</v>
      </c>
      <c r="QC113" s="420">
        <v>100.97004258549833</v>
      </c>
      <c r="QD113" s="420">
        <v>110.82296140622492</v>
      </c>
      <c r="QE113" s="420">
        <v>121.66370315823075</v>
      </c>
      <c r="QF113" s="420">
        <v>133.59283456426161</v>
      </c>
      <c r="QG113" s="420">
        <v>146.72125922966484</v>
      </c>
      <c r="QH113" s="420">
        <v>161.17128670264464</v>
      </c>
      <c r="QI113" s="420">
        <v>177.07781254476197</v>
      </c>
      <c r="QJ113" s="420">
        <v>194.58962096940121</v>
      </c>
      <c r="QK113" s="420">
        <v>213.87082281133837</v>
      </c>
      <c r="QL113" s="420">
        <v>235.10244292182873</v>
      </c>
      <c r="QM113" s="420">
        <v>258.48417255392252</v>
      </c>
      <c r="QN113" s="420">
        <v>284.23630392655014</v>
      </c>
      <c r="QO113" s="420">
        <v>312.60186594934834</v>
      </c>
      <c r="QP113" s="420">
        <v>343.84898207092601</v>
      </c>
      <c r="QQ113" s="420">
        <v>378.27347340088374</v>
      </c>
      <c r="QR113" s="420">
        <v>416.20173267204859</v>
      </c>
      <c r="QS113" s="420">
        <v>457.99389727788179</v>
      </c>
      <c r="QT113" s="420">
        <v>504.04735256733341</v>
      </c>
      <c r="QU113" s="420">
        <v>554.80059983463161</v>
      </c>
      <c r="QV113" s="424"/>
      <c r="QW113" s="420">
        <v>14.672440262931179</v>
      </c>
      <c r="QX113" s="420">
        <v>14.672440262931179</v>
      </c>
      <c r="QY113" s="420">
        <v>14.672440262931179</v>
      </c>
      <c r="QZ113" s="420">
        <v>14.672440262931179</v>
      </c>
      <c r="RA113" s="420">
        <v>14.672440262931179</v>
      </c>
      <c r="RB113" s="420">
        <v>14.672440262931179</v>
      </c>
      <c r="RC113" s="420">
        <v>14.672440262931179</v>
      </c>
      <c r="RD113" s="420">
        <v>14.672440262931179</v>
      </c>
      <c r="RE113" s="420">
        <v>14.672440262931179</v>
      </c>
      <c r="RF113" s="420">
        <v>14.672440262931179</v>
      </c>
      <c r="RG113" s="420">
        <v>14.672440262931179</v>
      </c>
      <c r="RH113" s="420">
        <v>14.672440262931179</v>
      </c>
      <c r="RI113" s="420">
        <v>14.672440262931179</v>
      </c>
      <c r="RJ113" s="420">
        <v>14.672440262931179</v>
      </c>
      <c r="RK113" s="420">
        <v>14.672440262931179</v>
      </c>
      <c r="RL113" s="420">
        <v>14.672440262931179</v>
      </c>
      <c r="RM113" s="420">
        <v>14.672440262931179</v>
      </c>
      <c r="RN113" s="420">
        <v>17.561991387827756</v>
      </c>
      <c r="RO113" s="420">
        <v>23.279460188487498</v>
      </c>
      <c r="RP113" s="420">
        <v>31.127793123282142</v>
      </c>
      <c r="RQ113" s="420">
        <v>41.949680735259527</v>
      </c>
      <c r="RR113" s="420">
        <v>56.9327182798595</v>
      </c>
      <c r="RS113" s="420">
        <v>77.75354039923198</v>
      </c>
      <c r="RT113" s="420">
        <v>106.78297628306284</v>
      </c>
      <c r="RU113" s="420">
        <v>147.37827142931548</v>
      </c>
      <c r="RV113" s="420">
        <v>204.29959754579187</v>
      </c>
      <c r="RW113" s="420">
        <v>284.30405828589352</v>
      </c>
      <c r="RX113" s="420">
        <v>396.99327057026164</v>
      </c>
      <c r="RY113" s="420">
        <v>556.0233307193879</v>
      </c>
      <c r="RZ113" s="420">
        <v>780.83281681517474</v>
      </c>
      <c r="SA113" s="420"/>
      <c r="SB113" s="420">
        <v>22.193895979927458</v>
      </c>
      <c r="SC113" s="420">
        <v>25.672198783197988</v>
      </c>
      <c r="SD113" s="420">
        <v>29.492662789128229</v>
      </c>
      <c r="SE113" s="420">
        <v>33.689708804921892</v>
      </c>
      <c r="SF113" s="420">
        <v>38.301268404060892</v>
      </c>
      <c r="SG113" s="420">
        <v>43.369145180891678</v>
      </c>
      <c r="SH113" s="420">
        <v>48.939413392372657</v>
      </c>
      <c r="SI113" s="420">
        <v>55.06285787092871</v>
      </c>
      <c r="SJ113" s="420">
        <v>61.795459496849688</v>
      </c>
      <c r="SK113" s="420">
        <v>69.198930965351977</v>
      </c>
      <c r="SL113" s="420">
        <v>77.341308076704109</v>
      </c>
      <c r="SM113" s="420">
        <v>86.297602322567158</v>
      </c>
      <c r="SN113" s="420">
        <v>96.150521143293744</v>
      </c>
      <c r="SO113" s="420">
        <v>106.99126289529957</v>
      </c>
      <c r="SP113" s="420">
        <v>118.92039430133043</v>
      </c>
      <c r="SQ113" s="420">
        <v>132.04881896673365</v>
      </c>
      <c r="SR113" s="420">
        <v>146.49884643971345</v>
      </c>
      <c r="SS113" s="420">
        <v>159.51582115693421</v>
      </c>
      <c r="ST113" s="420">
        <v>171.31016078091372</v>
      </c>
      <c r="SU113" s="420">
        <v>182.74302968805623</v>
      </c>
      <c r="SV113" s="420">
        <v>193.15276218656919</v>
      </c>
      <c r="SW113" s="420">
        <v>201.55145427406302</v>
      </c>
      <c r="SX113" s="420">
        <v>206.48276352731816</v>
      </c>
      <c r="SY113" s="420">
        <v>205.81888966628549</v>
      </c>
      <c r="SZ113" s="420">
        <v>196.47071064161054</v>
      </c>
      <c r="TA113" s="420">
        <v>173.97387585509188</v>
      </c>
      <c r="TB113" s="420">
        <v>131.89767438615507</v>
      </c>
      <c r="TC113" s="420">
        <v>61.000626707620142</v>
      </c>
      <c r="TD113" s="420">
        <v>-51.975978152054495</v>
      </c>
      <c r="TE113" s="420">
        <v>-226.03221698054313</v>
      </c>
      <c r="TF113" s="420"/>
      <c r="TG113" s="420">
        <v>3.8694173680908124</v>
      </c>
      <c r="TH113" s="420">
        <v>4.2344931160521</v>
      </c>
      <c r="TI113" s="420">
        <v>4.6354814236867075</v>
      </c>
      <c r="TJ113" s="420">
        <v>5.0759950304960704</v>
      </c>
      <c r="TK113" s="420">
        <v>5.5600151590313747</v>
      </c>
      <c r="TL113" s="420">
        <v>6.0919294314568511</v>
      </c>
      <c r="TM113" s="420">
        <v>6.6765737101951235</v>
      </c>
      <c r="TN113" s="420">
        <v>7.3192782703059569</v>
      </c>
      <c r="TO113" s="420">
        <v>8.025918753704179</v>
      </c>
      <c r="TP113" s="420">
        <v>8.8029724022054445</v>
      </c>
      <c r="TQ113" s="420">
        <v>9.6575801181624144</v>
      </c>
      <c r="TR113" s="420">
        <v>10.597614958629844</v>
      </c>
      <c r="TS113" s="420">
        <v>11.631757732138921</v>
      </c>
      <c r="TT113" s="420">
        <v>12.769580436892349</v>
      </c>
      <c r="TU113" s="420">
        <v>14.021638356200093</v>
      </c>
      <c r="TV113" s="420">
        <v>15.399571712022061</v>
      </c>
      <c r="TW113" s="420">
        <v>16.91621787140733</v>
      </c>
      <c r="TX113" s="420">
        <v>18.585735204348076</v>
      </c>
      <c r="TY113" s="420">
        <v>20.423739806123599</v>
      </c>
      <c r="TZ113" s="420">
        <v>22.447456423727772</v>
      </c>
      <c r="UA113" s="420">
        <v>24.675885065701976</v>
      </c>
      <c r="UB113" s="420">
        <v>27.129984929014348</v>
      </c>
      <c r="UC113" s="420">
        <v>29.832877447060632</v>
      </c>
      <c r="UD113" s="420">
        <v>32.810070451096514</v>
      </c>
      <c r="UE113" s="420">
        <v>36.08970564530442</v>
      </c>
      <c r="UF113" s="420">
        <v>39.702831825306461</v>
      </c>
      <c r="UG113" s="420">
        <v>43.683706523527299</v>
      </c>
      <c r="UH113" s="420">
        <v>48.070129044893093</v>
      </c>
      <c r="UI113" s="420">
        <v>52.9038081656958</v>
      </c>
      <c r="UJ113" s="420">
        <v>58.230768110112109</v>
      </c>
      <c r="UK113" s="420"/>
      <c r="UL113" s="420">
        <v>2.0676958480084733</v>
      </c>
      <c r="UM113" s="420">
        <v>2.0676958480084733</v>
      </c>
      <c r="UN113" s="420">
        <v>2.0676958480084733</v>
      </c>
      <c r="UO113" s="420">
        <v>2.0676958480084733</v>
      </c>
      <c r="UP113" s="420">
        <v>2.0676958480084733</v>
      </c>
      <c r="UQ113" s="420">
        <v>2.0676958480084733</v>
      </c>
      <c r="UR113" s="420">
        <v>2.0676958480084733</v>
      </c>
      <c r="US113" s="420">
        <v>2.0676958480084733</v>
      </c>
      <c r="UT113" s="420">
        <v>2.0676958480084733</v>
      </c>
      <c r="UU113" s="420">
        <v>2.0676958480084733</v>
      </c>
      <c r="UV113" s="420">
        <v>2.0676958480084733</v>
      </c>
      <c r="UW113" s="420">
        <v>2.0676958480084733</v>
      </c>
      <c r="UX113" s="420">
        <v>2.0676958480084733</v>
      </c>
      <c r="UY113" s="420">
        <v>2.0676958480084733</v>
      </c>
      <c r="UZ113" s="420">
        <v>2.0676958480084733</v>
      </c>
      <c r="VA113" s="420">
        <v>2.0676958480084733</v>
      </c>
      <c r="VB113" s="420">
        <v>2.0676958480084733</v>
      </c>
      <c r="VC113" s="420">
        <v>2.474902335579019</v>
      </c>
      <c r="VD113" s="420">
        <v>3.2806296916555335</v>
      </c>
      <c r="VE113" s="420">
        <v>4.3866464913328018</v>
      </c>
      <c r="VF113" s="420">
        <v>5.9117078772995386</v>
      </c>
      <c r="VG113" s="420">
        <v>8.0231742705070825</v>
      </c>
      <c r="VH113" s="420">
        <v>10.957323374328272</v>
      </c>
      <c r="VI113" s="420">
        <v>15.048261416766344</v>
      </c>
      <c r="VJ113" s="420">
        <v>20.769104147654808</v>
      </c>
      <c r="VK113" s="420">
        <v>28.790672991354562</v>
      </c>
      <c r="VL113" s="420">
        <v>40.065204584602789</v>
      </c>
      <c r="VM113" s="420">
        <v>55.945795146242915</v>
      </c>
      <c r="VN113" s="420">
        <v>78.356913486907771</v>
      </c>
      <c r="VO113" s="420">
        <v>110.03791764594696</v>
      </c>
      <c r="VP113" s="420"/>
      <c r="VQ113" s="420">
        <v>1.8017215200823391</v>
      </c>
      <c r="VR113" s="420">
        <v>2.1667972680436267</v>
      </c>
      <c r="VS113" s="420">
        <v>2.5677855756782342</v>
      </c>
      <c r="VT113" s="420">
        <v>3.0082991824875971</v>
      </c>
      <c r="VU113" s="420">
        <v>3.4923193110229014</v>
      </c>
      <c r="VV113" s="420">
        <v>4.0242335834483782</v>
      </c>
      <c r="VW113" s="420">
        <v>4.6088778621866506</v>
      </c>
      <c r="VX113" s="420">
        <v>5.2515824222974832</v>
      </c>
      <c r="VY113" s="420">
        <v>5.9582229056957061</v>
      </c>
      <c r="VZ113" s="420">
        <v>6.7352765541969717</v>
      </c>
      <c r="WA113" s="420">
        <v>7.5898842701539415</v>
      </c>
      <c r="WB113" s="420">
        <v>8.5299191106213712</v>
      </c>
      <c r="WC113" s="420">
        <v>9.5640618841304477</v>
      </c>
      <c r="WD113" s="420">
        <v>10.701884588883877</v>
      </c>
      <c r="WE113" s="420">
        <v>11.95394250819162</v>
      </c>
      <c r="WF113" s="420">
        <v>13.331875864013588</v>
      </c>
      <c r="WG113" s="420">
        <v>14.848522023398857</v>
      </c>
      <c r="WH113" s="420">
        <v>16.110832868769059</v>
      </c>
      <c r="WI113" s="420">
        <v>17.143110114468065</v>
      </c>
      <c r="WJ113" s="420">
        <v>18.060809932394971</v>
      </c>
      <c r="WK113" s="420">
        <v>18.764177188402439</v>
      </c>
      <c r="WL113" s="420">
        <v>19.106810658507264</v>
      </c>
      <c r="WM113" s="420">
        <v>18.87555407273236</v>
      </c>
      <c r="WN113" s="420">
        <v>17.76180903433017</v>
      </c>
      <c r="WO113" s="420">
        <v>15.320601497649612</v>
      </c>
      <c r="WP113" s="420">
        <v>10.912158833951899</v>
      </c>
      <c r="WQ113" s="420">
        <v>3.6185019389245099</v>
      </c>
      <c r="WR113" s="420">
        <v>-7.8756661013498217</v>
      </c>
      <c r="WS113" s="420">
        <v>-25.453105321211972</v>
      </c>
      <c r="WT113" s="420">
        <v>-51.807149535834853</v>
      </c>
      <c r="WU113" s="420"/>
      <c r="WV113" s="420">
        <v>47.066574889365604</v>
      </c>
      <c r="WW113" s="420">
        <v>51.507260242517155</v>
      </c>
      <c r="WX113" s="420">
        <v>56.384776523568114</v>
      </c>
      <c r="WY113" s="420">
        <v>61.743068145365228</v>
      </c>
      <c r="WZ113" s="420">
        <v>67.630561651631325</v>
      </c>
      <c r="XA113" s="420">
        <v>74.100626924064997</v>
      </c>
      <c r="XB113" s="420">
        <v>81.212086120944292</v>
      </c>
      <c r="XC113" s="420">
        <v>89.029775305794033</v>
      </c>
      <c r="XD113" s="420">
        <v>97.625164241087532</v>
      </c>
      <c r="XE113" s="420">
        <v>107.07704039222094</v>
      </c>
      <c r="XF113" s="420">
        <v>117.47226381676569</v>
      </c>
      <c r="XG113" s="420">
        <v>128.90660030947228</v>
      </c>
      <c r="XH113" s="420">
        <v>141.48564094154506</v>
      </c>
      <c r="XI113" s="420">
        <v>155.32581698089541</v>
      </c>
      <c r="XJ113" s="420">
        <v>170.55552011679637</v>
      </c>
      <c r="XK113" s="420">
        <v>187.31633894682821</v>
      </c>
      <c r="XL113" s="420">
        <v>205.76442382648955</v>
      </c>
      <c r="XM113" s="420">
        <v>226.07199344354547</v>
      </c>
      <c r="XN113" s="420">
        <v>248.42899787265165</v>
      </c>
      <c r="XO113" s="420">
        <v>273.0449544047118</v>
      </c>
      <c r="XP113" s="420">
        <v>300.15097414505186</v>
      </c>
      <c r="XQ113" s="420">
        <v>330.00199925159512</v>
      </c>
      <c r="XR113" s="420">
        <v>362.8792727573225</v>
      </c>
      <c r="XS113" s="420">
        <v>399.09306521096164</v>
      </c>
      <c r="XT113" s="420">
        <v>438.98568489860077</v>
      </c>
      <c r="XU113" s="420">
        <v>482.93480120178685</v>
      </c>
      <c r="XV113" s="420">
        <v>531.35711373237655</v>
      </c>
      <c r="XW113" s="420">
        <v>584.71240329116051</v>
      </c>
      <c r="XX113" s="420">
        <v>643.50800446009691</v>
      </c>
      <c r="XY113" s="420">
        <v>708.30374379390503</v>
      </c>
      <c r="XZ113" s="420"/>
      <c r="YA113" s="420">
        <v>1.3105988258982702E-2</v>
      </c>
      <c r="YB113" s="420">
        <v>1.3105988258982702E-2</v>
      </c>
      <c r="YC113" s="420">
        <v>1.3105988258982702E-2</v>
      </c>
      <c r="YD113" s="420">
        <v>1.3105988258982702E-2</v>
      </c>
      <c r="YE113" s="420">
        <v>1.3105988258982702E-2</v>
      </c>
      <c r="YF113" s="420">
        <v>1.3105988258982702E-2</v>
      </c>
      <c r="YG113" s="420">
        <v>1.3105988258982702E-2</v>
      </c>
      <c r="YH113" s="420">
        <v>1.3105988258982702E-2</v>
      </c>
      <c r="YI113" s="420">
        <v>1.3105988258982702E-2</v>
      </c>
      <c r="YJ113" s="420">
        <v>1.3105988258982702E-2</v>
      </c>
      <c r="YK113" s="420">
        <v>1.3105988258982702E-2</v>
      </c>
      <c r="YL113" s="420">
        <v>1.3105988258982702E-2</v>
      </c>
      <c r="YM113" s="420">
        <v>1.3105988258982702E-2</v>
      </c>
      <c r="YN113" s="420">
        <v>1.3105988258982702E-2</v>
      </c>
      <c r="YO113" s="420">
        <v>1.3105988258982702E-2</v>
      </c>
      <c r="YP113" s="420">
        <v>1.3105988258982702E-2</v>
      </c>
      <c r="YQ113" s="420">
        <v>1.3105988258982702E-2</v>
      </c>
      <c r="YR113" s="420">
        <v>1.5687046517730674E-2</v>
      </c>
      <c r="YS113" s="420">
        <v>2.0794109666718869E-2</v>
      </c>
      <c r="YT113" s="420">
        <v>2.7804542658964503E-2</v>
      </c>
      <c r="YU113" s="420">
        <v>3.7471069115434907E-2</v>
      </c>
      <c r="YV113" s="420">
        <v>5.0854494818624321E-2</v>
      </c>
      <c r="YW113" s="420">
        <v>6.9452454350159606E-2</v>
      </c>
      <c r="YX113" s="420">
        <v>9.5382663575109092E-2</v>
      </c>
      <c r="YY113" s="420">
        <v>0.13164394336378113</v>
      </c>
      <c r="YZ113" s="420">
        <v>0.1824882622636852</v>
      </c>
      <c r="ZA113" s="420">
        <v>0.25395132528088937</v>
      </c>
      <c r="ZB113" s="420">
        <v>0.35460966613263051</v>
      </c>
      <c r="ZC113" s="420">
        <v>0.49666143555816056</v>
      </c>
      <c r="ZD113" s="420">
        <v>0.69746991952405202</v>
      </c>
      <c r="ZE113" s="420"/>
      <c r="ZF113" s="420">
        <v>47.053468901106619</v>
      </c>
      <c r="ZG113" s="420">
        <v>51.49415425425817</v>
      </c>
      <c r="ZH113" s="420">
        <v>56.371670535309129</v>
      </c>
      <c r="ZI113" s="420">
        <v>61.729962157106243</v>
      </c>
      <c r="ZJ113" s="420">
        <v>67.61745566337234</v>
      </c>
      <c r="ZK113" s="420">
        <v>74.087520935806012</v>
      </c>
      <c r="ZL113" s="420">
        <v>81.198980132685307</v>
      </c>
      <c r="ZM113" s="420">
        <v>89.016669317535047</v>
      </c>
      <c r="ZN113" s="420">
        <v>97.612058252828547</v>
      </c>
      <c r="ZO113" s="420">
        <v>107.06393440396195</v>
      </c>
      <c r="ZP113" s="420">
        <v>117.4591578285067</v>
      </c>
      <c r="ZQ113" s="420">
        <v>128.8934943212133</v>
      </c>
      <c r="ZR113" s="420">
        <v>141.47253495328607</v>
      </c>
      <c r="ZS113" s="420">
        <v>155.31271099263643</v>
      </c>
      <c r="ZT113" s="420">
        <v>170.54241412853739</v>
      </c>
      <c r="ZU113" s="420">
        <v>187.30323295856923</v>
      </c>
      <c r="ZV113" s="420">
        <v>205.75131783823056</v>
      </c>
      <c r="ZW113" s="420">
        <v>226.05630639702773</v>
      </c>
      <c r="ZX113" s="420">
        <v>248.40820376298493</v>
      </c>
      <c r="ZY113" s="420">
        <v>273.01714986205286</v>
      </c>
      <c r="ZZ113" s="420">
        <v>300.11350307593642</v>
      </c>
      <c r="AAA113" s="420">
        <v>329.9511447567765</v>
      </c>
      <c r="AAB113" s="420">
        <v>362.80982030297235</v>
      </c>
      <c r="AAC113" s="420">
        <v>398.99768254738655</v>
      </c>
      <c r="AAD113" s="420">
        <v>438.854040955237</v>
      </c>
      <c r="AAE113" s="420">
        <v>482.75231293952316</v>
      </c>
      <c r="AAF113" s="420">
        <v>531.10316240709562</v>
      </c>
      <c r="AAG113" s="420">
        <v>584.35779362502785</v>
      </c>
      <c r="AAH113" s="420">
        <v>643.01134302453875</v>
      </c>
      <c r="AAI113" s="420">
        <v>707.60627387438103</v>
      </c>
      <c r="AAJ113" s="420"/>
      <c r="AAK113" s="420">
        <v>952.54814263171193</v>
      </c>
      <c r="AAL113" s="420">
        <v>1046.5818252603924</v>
      </c>
      <c r="AAM113" s="420">
        <v>1149.8656162777097</v>
      </c>
      <c r="AAN113" s="420">
        <v>1263.3300601024446</v>
      </c>
      <c r="AAO113" s="420">
        <v>1388.0006124652089</v>
      </c>
      <c r="AAP113" s="420">
        <v>1525.0074066941875</v>
      </c>
      <c r="AAQ113" s="420">
        <v>1675.5960307388007</v>
      </c>
      <c r="AAR113" s="420">
        <v>1841.1394199312167</v>
      </c>
      <c r="AAS113" s="420">
        <v>2023.1509814208951</v>
      </c>
      <c r="AAT113" s="420">
        <v>2223.299078293036</v>
      </c>
      <c r="AAU113" s="420">
        <v>2443.4230147174294</v>
      </c>
      <c r="AAV113" s="420">
        <v>2685.5506782010925</v>
      </c>
      <c r="AAW113" s="420">
        <v>2951.918011281814</v>
      </c>
      <c r="AAX113" s="420">
        <v>3244.9905029605384</v>
      </c>
      <c r="AAY113" s="420">
        <v>3567.4869100058977</v>
      </c>
      <c r="AAZ113" s="420">
        <v>3922.4054401695994</v>
      </c>
      <c r="ABA113" s="420">
        <v>4313.0526535439685</v>
      </c>
      <c r="ABB113" s="420">
        <v>4734.3885417070633</v>
      </c>
      <c r="ABC113" s="420">
        <v>5190.6206782308564</v>
      </c>
      <c r="ABD113" s="420">
        <v>5688.2812379481484</v>
      </c>
      <c r="ABE113" s="420">
        <v>6229.7307408711531</v>
      </c>
      <c r="ABF113" s="420">
        <v>6816.7974582482375</v>
      </c>
      <c r="ABG113" s="420">
        <v>7450.3964018983006</v>
      </c>
      <c r="ABH113" s="420">
        <v>8129.970306631245</v>
      </c>
      <c r="ABI113" s="420">
        <v>8852.6748703455578</v>
      </c>
      <c r="ABJ113" s="420">
        <v>9612.1969789792474</v>
      </c>
      <c r="ABK113" s="420">
        <v>10397.046649829546</v>
      </c>
      <c r="ABL113" s="420">
        <v>11188.094738898937</v>
      </c>
      <c r="ABM113" s="420">
        <v>11955.030143376342</v>
      </c>
      <c r="ABN113" s="420">
        <v>12651.269497236262</v>
      </c>
      <c r="ABQ113" s="344"/>
      <c r="ABR113" s="344"/>
      <c r="ABS113" s="344"/>
      <c r="ABT113" s="344"/>
      <c r="ABU113" s="344"/>
      <c r="ABV113" s="344"/>
      <c r="ABW113" s="344"/>
      <c r="ABX113" s="344"/>
      <c r="ABY113" s="344"/>
      <c r="ABZ113" s="344"/>
      <c r="ACA113" s="344"/>
    </row>
    <row r="114" spans="4:755" hidden="1" outlineLevel="1" x14ac:dyDescent="0.25">
      <c r="D114" s="431" t="b">
        <v>1</v>
      </c>
      <c r="E114" s="416"/>
      <c r="F114" s="417">
        <v>544</v>
      </c>
      <c r="G114" s="417">
        <v>22005302</v>
      </c>
      <c r="H114" s="417" t="s">
        <v>1756</v>
      </c>
      <c r="I114" s="417" t="s">
        <v>253</v>
      </c>
      <c r="J114" s="417">
        <v>66</v>
      </c>
      <c r="K114" s="417" t="s">
        <v>336</v>
      </c>
      <c r="L114" s="417" t="s">
        <v>1822</v>
      </c>
      <c r="M114" s="417" t="s">
        <v>253</v>
      </c>
      <c r="N114" s="417" t="s">
        <v>301</v>
      </c>
      <c r="O114" s="417" t="s">
        <v>1760</v>
      </c>
      <c r="P114" s="417" t="s">
        <v>1761</v>
      </c>
      <c r="Q114" s="417" t="s">
        <v>302</v>
      </c>
      <c r="R114" s="417" t="s">
        <v>298</v>
      </c>
      <c r="S114" s="418"/>
      <c r="T114" s="417">
        <v>6.6046416250961082E-2</v>
      </c>
      <c r="U114" s="417">
        <v>2190</v>
      </c>
      <c r="V114" s="418"/>
      <c r="W114" s="419">
        <v>9.9</v>
      </c>
      <c r="X114" s="417">
        <v>8.8018665792934641E-3</v>
      </c>
      <c r="Y114" s="417">
        <v>1.5348743287472509E-3</v>
      </c>
      <c r="Z114" s="417">
        <v>7.266992250546213E-3</v>
      </c>
      <c r="AA114" s="420">
        <v>94.031217127765984</v>
      </c>
      <c r="AB114" s="420">
        <v>736.73967779868042</v>
      </c>
      <c r="AC114" s="420">
        <v>830.77089492644643</v>
      </c>
      <c r="AD114" s="420">
        <v>33.698957216231179</v>
      </c>
      <c r="AE114" s="420">
        <v>3.5369755616627874</v>
      </c>
      <c r="AF114" s="420">
        <v>43.022840215604951</v>
      </c>
      <c r="AG114" s="418"/>
      <c r="AH114" s="419">
        <v>13.794599771382265</v>
      </c>
      <c r="AI114" s="417">
        <v>2.1906452910007958E-2</v>
      </c>
      <c r="AJ114" s="417">
        <v>3.8200592911260319E-3</v>
      </c>
      <c r="AK114" s="417">
        <v>1.8086393618881924E-2</v>
      </c>
      <c r="AL114" s="420">
        <v>234.02881781076587</v>
      </c>
      <c r="AM114" s="420">
        <v>1833.6284597404954</v>
      </c>
      <c r="AN114" s="420">
        <v>2067.6572775512614</v>
      </c>
      <c r="AO114" s="420">
        <v>83.871371228283152</v>
      </c>
      <c r="AP114" s="420">
        <v>8.8029724022054445</v>
      </c>
      <c r="AQ114" s="420">
        <v>107.07704039222094</v>
      </c>
      <c r="AR114" s="418"/>
      <c r="AS114" s="417">
        <v>5.1679359468684138E-3</v>
      </c>
      <c r="AT114" s="421">
        <v>4.6756664206188491E-7</v>
      </c>
      <c r="AU114" s="417">
        <v>5.1674683802263519E-3</v>
      </c>
      <c r="AV114" s="420">
        <v>54.263818387092506</v>
      </c>
      <c r="AW114" s="420">
        <v>0.22443198818970475</v>
      </c>
      <c r="AX114" s="420">
        <v>54.488250375282213</v>
      </c>
      <c r="AY114" s="420">
        <v>14.672440262931179</v>
      </c>
      <c r="AZ114" s="420">
        <v>2.0676958480084733</v>
      </c>
      <c r="BA114" s="420">
        <v>1.3105988258982702E-2</v>
      </c>
      <c r="BB114" s="418"/>
      <c r="BC114" s="420">
        <v>911.02966791994527</v>
      </c>
      <c r="BD114" s="420">
        <v>2267.4086615739711</v>
      </c>
      <c r="BE114" s="420">
        <v>71.24149247448085</v>
      </c>
      <c r="BF114" s="420">
        <v>2196.1671690994904</v>
      </c>
      <c r="BG114" s="420"/>
      <c r="BH114" s="422">
        <v>3.3174243752227668E-2</v>
      </c>
      <c r="BI114" s="420"/>
      <c r="BJ114" s="423">
        <v>10.233933382094852</v>
      </c>
      <c r="BK114" s="423">
        <v>10.57913055243994</v>
      </c>
      <c r="BL114" s="423">
        <v>10.935971445874209</v>
      </c>
      <c r="BM114" s="423">
        <v>11.304848812683653</v>
      </c>
      <c r="BN114" s="423">
        <v>11.686168650874608</v>
      </c>
      <c r="BO114" s="423">
        <v>12.080350653027882</v>
      </c>
      <c r="BP114" s="423">
        <v>12.487828668225594</v>
      </c>
      <c r="BQ114" s="423">
        <v>12.909051179559093</v>
      </c>
      <c r="BR114" s="423">
        <v>13.344481797743509</v>
      </c>
      <c r="BS114" s="423">
        <v>13.794599771382265</v>
      </c>
      <c r="BT114" s="423">
        <v>14.25990051444313</v>
      </c>
      <c r="BU114" s="423">
        <v>14.740896151526377</v>
      </c>
      <c r="BV114" s="423">
        <v>15.238116081525186</v>
      </c>
      <c r="BW114" s="423">
        <v>15.752107560298688</v>
      </c>
      <c r="BX114" s="423">
        <v>16.283436302998933</v>
      </c>
      <c r="BY114" s="423">
        <v>16.832687106714747</v>
      </c>
      <c r="BZ114" s="423">
        <v>17.400464494117745</v>
      </c>
      <c r="CA114" s="423">
        <v>17.987393378818972</v>
      </c>
      <c r="CB114" s="423">
        <v>18.594119753168425</v>
      </c>
      <c r="CC114" s="423">
        <v>19.22131139925451</v>
      </c>
      <c r="CD114" s="423">
        <v>19.869658623885961</v>
      </c>
      <c r="CE114" s="423">
        <v>20.539875018365198</v>
      </c>
      <c r="CF114" s="423">
        <v>21.232698243889264</v>
      </c>
      <c r="CG114" s="423">
        <v>21.948890843442939</v>
      </c>
      <c r="CH114" s="423">
        <v>22.689241081077451</v>
      </c>
      <c r="CI114" s="423">
        <v>23.45456380949863</v>
      </c>
      <c r="CJ114" s="423">
        <v>24.245701366919381</v>
      </c>
      <c r="CK114" s="423">
        <v>25.063524504163539</v>
      </c>
      <c r="CL114" s="423">
        <v>25.908933343041575</v>
      </c>
      <c r="CM114" s="423">
        <v>26.782858367052885</v>
      </c>
      <c r="CN114" s="420"/>
      <c r="CO114" s="417">
        <v>9.6291576856485112E-3</v>
      </c>
      <c r="CP114" s="417">
        <v>1.0537659304862524E-2</v>
      </c>
      <c r="CQ114" s="417">
        <v>1.1535530373555246E-2</v>
      </c>
      <c r="CR114" s="417">
        <v>1.2631761299074154E-2</v>
      </c>
      <c r="CS114" s="417">
        <v>1.3836259469555547E-2</v>
      </c>
      <c r="CT114" s="417">
        <v>1.5159943610395354E-2</v>
      </c>
      <c r="CU114" s="417">
        <v>1.6614847905912264E-2</v>
      </c>
      <c r="CV114" s="417">
        <v>1.8214236900655448E-2</v>
      </c>
      <c r="CW114" s="417">
        <v>1.9972732300458148E-2</v>
      </c>
      <c r="CX114" s="417">
        <v>2.1906452910007958E-2</v>
      </c>
      <c r="CY114" s="417">
        <v>2.4033169072545338E-2</v>
      </c>
      <c r="CZ114" s="417">
        <v>2.6372473119586015E-2</v>
      </c>
      <c r="DA114" s="417">
        <v>2.8945967495693101E-2</v>
      </c>
      <c r="DB114" s="417">
        <v>3.1777472396852871E-2</v>
      </c>
      <c r="DC114" s="417">
        <v>3.4893254952645718E-2</v>
      </c>
      <c r="DD114" s="417">
        <v>3.8322282194044391E-2</v>
      </c>
      <c r="DE114" s="417">
        <v>4.2096500282402138E-2</v>
      </c>
      <c r="DF114" s="417">
        <v>4.6251142733325389E-2</v>
      </c>
      <c r="DG114" s="417">
        <v>5.0825070654204239E-2</v>
      </c>
      <c r="DH114" s="417">
        <v>5.586114832901775E-2</v>
      </c>
      <c r="DI114" s="417">
        <v>6.1406657831750103E-2</v>
      </c>
      <c r="DJ114" s="417">
        <v>6.7513756733780128E-2</v>
      </c>
      <c r="DK114" s="417">
        <v>7.4239983394738349E-2</v>
      </c>
      <c r="DL114" s="417">
        <v>8.1648814794752431E-2</v>
      </c>
      <c r="DM114" s="417">
        <v>8.981028238335019E-2</v>
      </c>
      <c r="DN114" s="417">
        <v>9.8801651991677217E-2</v>
      </c>
      <c r="DO114" s="417">
        <v>0.10870817448575759</v>
      </c>
      <c r="DP114" s="417">
        <v>0.11962391453551899</v>
      </c>
      <c r="DQ114" s="417">
        <v>0.13165266564411321</v>
      </c>
      <c r="DR114" s="417">
        <v>0.1449089604322939</v>
      </c>
      <c r="DS114" s="424"/>
      <c r="DT114" s="425">
        <v>1.6791378062842161E-3</v>
      </c>
      <c r="DU114" s="425">
        <v>1.8375628176604761E-3</v>
      </c>
      <c r="DV114" s="425">
        <v>2.0115721227252884E-3</v>
      </c>
      <c r="DW114" s="425">
        <v>2.2027334736501119E-3</v>
      </c>
      <c r="DX114" s="425">
        <v>2.4127745262200509E-3</v>
      </c>
      <c r="DY114" s="425">
        <v>2.6435992937670228E-3</v>
      </c>
      <c r="DZ114" s="425">
        <v>2.8973063039626095E-3</v>
      </c>
      <c r="EA114" s="425">
        <v>3.176208635371186E-3</v>
      </c>
      <c r="EB114" s="425">
        <v>3.4828560290873019E-3</v>
      </c>
      <c r="EC114" s="425">
        <v>3.8200592911260319E-3</v>
      </c>
      <c r="ED114" s="425">
        <v>4.1909172237024729E-3</v>
      </c>
      <c r="EE114" s="425">
        <v>4.5988463483479331E-3</v>
      </c>
      <c r="EF114" s="425">
        <v>5.0476137112110218E-3</v>
      </c>
      <c r="EG114" s="425">
        <v>5.5413730911516466E-3</v>
      </c>
      <c r="EH114" s="425">
        <v>6.0847049646539737E-3</v>
      </c>
      <c r="EI114" s="425">
        <v>6.6826606184898713E-3</v>
      </c>
      <c r="EJ114" s="425">
        <v>7.340810841823385E-3</v>
      </c>
      <c r="EK114" s="425">
        <v>8.0652996744588739E-3</v>
      </c>
      <c r="EL114" s="425">
        <v>8.8629037376484789E-3</v>
      </c>
      <c r="EM114" s="425">
        <v>9.7410977287767809E-3</v>
      </c>
      <c r="EN114" s="425">
        <v>1.0708126721875979E-2</v>
      </c>
      <c r="EO114" s="425">
        <v>1.1773085982892046E-2</v>
      </c>
      <c r="EP114" s="425">
        <v>1.2946009082581769E-2</v>
      </c>
      <c r="EQ114" s="425">
        <v>1.4237965171606101E-2</v>
      </c>
      <c r="ER114" s="425">
        <v>1.5661166372600392E-2</v>
      </c>
      <c r="ES114" s="425">
        <v>1.7229086343639875E-2</v>
      </c>
      <c r="ET114" s="425">
        <v>1.8956591177568084E-2</v>
      </c>
      <c r="EU114" s="425">
        <v>2.0860083923194619E-2</v>
      </c>
      <c r="EV114" s="425">
        <v>2.2957664148610089E-2</v>
      </c>
      <c r="EW114" s="425">
        <v>2.5269304115131581E-2</v>
      </c>
      <c r="EX114" s="420"/>
      <c r="EY114" s="420">
        <v>996.65772591264658</v>
      </c>
      <c r="EZ114" s="420">
        <v>1090.6914085413271</v>
      </c>
      <c r="FA114" s="420">
        <v>1193.9751995586444</v>
      </c>
      <c r="FB114" s="420">
        <v>1307.4396433833795</v>
      </c>
      <c r="FC114" s="420">
        <v>1432.1101957461435</v>
      </c>
      <c r="FD114" s="420">
        <v>1569.1169899751221</v>
      </c>
      <c r="FE114" s="420">
        <v>1719.7056140197355</v>
      </c>
      <c r="FF114" s="420">
        <v>1885.2490032121514</v>
      </c>
      <c r="FG114" s="420">
        <v>2067.2605647018299</v>
      </c>
      <c r="FH114" s="420">
        <v>2267.4086615739707</v>
      </c>
      <c r="FI114" s="420">
        <v>2487.5325979983645</v>
      </c>
      <c r="FJ114" s="420">
        <v>2729.6602614820272</v>
      </c>
      <c r="FK114" s="420">
        <v>2996.0275945627491</v>
      </c>
      <c r="FL114" s="420">
        <v>3289.1000862414735</v>
      </c>
      <c r="FM114" s="420">
        <v>3611.5964932868324</v>
      </c>
      <c r="FN114" s="420">
        <v>3966.515023450534</v>
      </c>
      <c r="FO114" s="420">
        <v>4357.1622368249036</v>
      </c>
      <c r="FP114" s="420">
        <v>4787.1849482910138</v>
      </c>
      <c r="FQ114" s="420">
        <v>5260.6054435131218</v>
      </c>
      <c r="FR114" s="420">
        <v>5781.8603535225357</v>
      </c>
      <c r="FS114" s="420">
        <v>6355.8435689243979</v>
      </c>
      <c r="FT114" s="420">
        <v>6987.9536145094426</v>
      </c>
      <c r="FU114" s="420">
        <v>7684.1459489516456</v>
      </c>
      <c r="FV114" s="420">
        <v>8450.9907027574227</v>
      </c>
      <c r="FW114" s="420">
        <v>9295.7364211794265</v>
      </c>
      <c r="FX114" s="420">
        <v>10226.38043794855</v>
      </c>
      <c r="FY114" s="420">
        <v>11251.746570997535</v>
      </c>
      <c r="FZ114" s="420">
        <v>12381.570903489657</v>
      </c>
      <c r="GA114" s="420">
        <v>13626.596493145198</v>
      </c>
      <c r="GB114" s="420">
        <v>14998.677940861782</v>
      </c>
      <c r="GC114" s="420"/>
      <c r="GD114" s="420">
        <v>44.112283478292504</v>
      </c>
      <c r="GE114" s="420">
        <v>44.112283478292504</v>
      </c>
      <c r="GF114" s="420">
        <v>44.112283478292504</v>
      </c>
      <c r="GG114" s="420">
        <v>44.112283478292504</v>
      </c>
      <c r="GH114" s="420">
        <v>44.112283478292504</v>
      </c>
      <c r="GI114" s="420">
        <v>44.112283478292504</v>
      </c>
      <c r="GJ114" s="420">
        <v>44.112283478292504</v>
      </c>
      <c r="GK114" s="420">
        <v>44.112283478292504</v>
      </c>
      <c r="GL114" s="420">
        <v>44.112283478292504</v>
      </c>
      <c r="GM114" s="420">
        <v>44.112283478292504</v>
      </c>
      <c r="GN114" s="420">
        <v>44.112283478292504</v>
      </c>
      <c r="GO114" s="420">
        <v>44.112283478292504</v>
      </c>
      <c r="GP114" s="420">
        <v>44.112283478292504</v>
      </c>
      <c r="GQ114" s="420">
        <v>44.112283478292504</v>
      </c>
      <c r="GR114" s="420">
        <v>44.112283478292504</v>
      </c>
      <c r="GS114" s="420">
        <v>44.112283478292504</v>
      </c>
      <c r="GT114" s="420">
        <v>44.112283478292504</v>
      </c>
      <c r="GU114" s="420">
        <v>52.799638550951194</v>
      </c>
      <c r="GV114" s="420">
        <v>69.989049446028204</v>
      </c>
      <c r="GW114" s="420">
        <v>93.584844081931337</v>
      </c>
      <c r="GX114" s="420">
        <v>126.12054813354902</v>
      </c>
      <c r="GY114" s="420">
        <v>171.16663369868155</v>
      </c>
      <c r="GZ114" s="420">
        <v>233.76385618669994</v>
      </c>
      <c r="HA114" s="420">
        <v>321.04004760236302</v>
      </c>
      <c r="HB114" s="420">
        <v>443.088673140178</v>
      </c>
      <c r="HC114" s="420">
        <v>614.22105661656656</v>
      </c>
      <c r="HD114" s="420">
        <v>854.75224218980031</v>
      </c>
      <c r="HE114" s="420">
        <v>1193.5492240246715</v>
      </c>
      <c r="HF114" s="420">
        <v>1671.6686758101725</v>
      </c>
      <c r="HG114" s="420">
        <v>2347.5521417882765</v>
      </c>
      <c r="HH114" s="420"/>
      <c r="HI114" s="420">
        <v>102.8692503959078</v>
      </c>
      <c r="HJ114" s="420">
        <v>112.5748636596</v>
      </c>
      <c r="HK114" s="420">
        <v>123.23521965119164</v>
      </c>
      <c r="HL114" s="420">
        <v>134.94636378761123</v>
      </c>
      <c r="HM114" s="420">
        <v>147.8141376828643</v>
      </c>
      <c r="HN114" s="420">
        <v>161.9551871676066</v>
      </c>
      <c r="HO114" s="420">
        <v>177.49807463123952</v>
      </c>
      <c r="HP114" s="420">
        <v>194.58450652402195</v>
      </c>
      <c r="HQ114" s="420">
        <v>213.37068798535225</v>
      </c>
      <c r="HR114" s="420">
        <v>234.02881781076587</v>
      </c>
      <c r="HS114" s="420">
        <v>256.74873834661366</v>
      </c>
      <c r="HT114" s="420">
        <v>281.73975642141852</v>
      </c>
      <c r="HU114" s="420">
        <v>309.23265310154915</v>
      </c>
      <c r="HV114" s="420">
        <v>339.48190191266434</v>
      </c>
      <c r="HW114" s="420">
        <v>372.76811721566668</v>
      </c>
      <c r="HX114" s="420">
        <v>409.40075668688053</v>
      </c>
      <c r="HY114" s="420">
        <v>449.72110434913702</v>
      </c>
      <c r="HZ114" s="420">
        <v>494.10556335809838</v>
      </c>
      <c r="IA114" s="420">
        <v>542.96929079367533</v>
      </c>
      <c r="IB114" s="420">
        <v>596.77021006990208</v>
      </c>
      <c r="IC114" s="420">
        <v>656.01344029134589</v>
      </c>
      <c r="ID114" s="420">
        <v>721.25618598672804</v>
      </c>
      <c r="IE114" s="420">
        <v>793.11313518146358</v>
      </c>
      <c r="IF114" s="420">
        <v>872.2624187750871</v>
      </c>
      <c r="IG114" s="420">
        <v>959.45218971640747</v>
      </c>
      <c r="IH114" s="420">
        <v>1055.5078865734326</v>
      </c>
      <c r="II114" s="420">
        <v>1161.3402528369013</v>
      </c>
      <c r="IJ114" s="420">
        <v>1277.9541907423038</v>
      </c>
      <c r="IK114" s="420">
        <v>1406.4585366192296</v>
      </c>
      <c r="IL114" s="420">
        <v>1548.0768538599741</v>
      </c>
      <c r="IM114" s="420"/>
      <c r="IN114" s="420">
        <v>27.131909193546253</v>
      </c>
      <c r="IO114" s="420">
        <v>27.131909193546253</v>
      </c>
      <c r="IP114" s="420">
        <v>27.131909193546253</v>
      </c>
      <c r="IQ114" s="420">
        <v>27.131909193546253</v>
      </c>
      <c r="IR114" s="420">
        <v>27.131909193546253</v>
      </c>
      <c r="IS114" s="420">
        <v>27.131909193546253</v>
      </c>
      <c r="IT114" s="420">
        <v>27.131909193546253</v>
      </c>
      <c r="IU114" s="420">
        <v>27.131909193546253</v>
      </c>
      <c r="IV114" s="420">
        <v>27.131909193546253</v>
      </c>
      <c r="IW114" s="420">
        <v>27.131909193546253</v>
      </c>
      <c r="IX114" s="420">
        <v>27.131909193546253</v>
      </c>
      <c r="IY114" s="420">
        <v>27.131909193546253</v>
      </c>
      <c r="IZ114" s="420">
        <v>27.131909193546253</v>
      </c>
      <c r="JA114" s="420">
        <v>27.131909193546253</v>
      </c>
      <c r="JB114" s="420">
        <v>27.131909193546253</v>
      </c>
      <c r="JC114" s="420">
        <v>27.131909193546253</v>
      </c>
      <c r="JD114" s="420">
        <v>27.131909193546253</v>
      </c>
      <c r="JE114" s="420">
        <v>32.475194790617152</v>
      </c>
      <c r="JF114" s="420">
        <v>43.04779495368259</v>
      </c>
      <c r="JG114" s="420">
        <v>57.560735725064987</v>
      </c>
      <c r="JH114" s="420">
        <v>77.572299359284628</v>
      </c>
      <c r="JI114" s="420">
        <v>105.27855726994854</v>
      </c>
      <c r="JJ114" s="420">
        <v>143.77990026092959</v>
      </c>
      <c r="JK114" s="420">
        <v>197.46040631348075</v>
      </c>
      <c r="JL114" s="420">
        <v>272.52820975010536</v>
      </c>
      <c r="JM114" s="420">
        <v>377.78570091674123</v>
      </c>
      <c r="JN114" s="420">
        <v>525.72794671774261</v>
      </c>
      <c r="JO114" s="420">
        <v>734.11001677572824</v>
      </c>
      <c r="JP114" s="420">
        <v>1028.1844225111727</v>
      </c>
      <c r="JQ114" s="420">
        <v>1443.8964958469653</v>
      </c>
      <c r="JR114" s="420"/>
      <c r="JS114" s="420">
        <v>75.737341202361549</v>
      </c>
      <c r="JT114" s="420">
        <v>85.442954466053749</v>
      </c>
      <c r="JU114" s="420">
        <v>96.103310457645392</v>
      </c>
      <c r="JV114" s="420">
        <v>107.81445459406498</v>
      </c>
      <c r="JW114" s="420">
        <v>120.68222848931805</v>
      </c>
      <c r="JX114" s="420">
        <v>134.82327797406035</v>
      </c>
      <c r="JY114" s="420">
        <v>150.36616543769327</v>
      </c>
      <c r="JZ114" s="420">
        <v>167.4525973304757</v>
      </c>
      <c r="KA114" s="420">
        <v>186.238778791806</v>
      </c>
      <c r="KB114" s="420">
        <v>206.89690861721962</v>
      </c>
      <c r="KC114" s="420">
        <v>229.61682915306741</v>
      </c>
      <c r="KD114" s="420">
        <v>254.60784722787227</v>
      </c>
      <c r="KE114" s="420">
        <v>282.10074390800287</v>
      </c>
      <c r="KF114" s="420">
        <v>312.34999271911806</v>
      </c>
      <c r="KG114" s="420">
        <v>345.6362080221204</v>
      </c>
      <c r="KH114" s="420">
        <v>382.26884749333425</v>
      </c>
      <c r="KI114" s="420">
        <v>422.58919515559074</v>
      </c>
      <c r="KJ114" s="420">
        <v>461.63036856748124</v>
      </c>
      <c r="KK114" s="420">
        <v>499.92149583999276</v>
      </c>
      <c r="KL114" s="420">
        <v>539.20947434483708</v>
      </c>
      <c r="KM114" s="420">
        <v>578.44114093206122</v>
      </c>
      <c r="KN114" s="420">
        <v>615.97762871677946</v>
      </c>
      <c r="KO114" s="420">
        <v>649.33323492053398</v>
      </c>
      <c r="KP114" s="420">
        <v>674.80201246160641</v>
      </c>
      <c r="KQ114" s="420">
        <v>686.92397996630211</v>
      </c>
      <c r="KR114" s="420">
        <v>677.72218565669141</v>
      </c>
      <c r="KS114" s="420">
        <v>635.61230611915869</v>
      </c>
      <c r="KT114" s="420">
        <v>543.84417396657557</v>
      </c>
      <c r="KU114" s="420">
        <v>378.27411410805689</v>
      </c>
      <c r="KV114" s="420">
        <v>104.1803580130088</v>
      </c>
      <c r="KW114" s="420"/>
      <c r="KX114" s="420">
        <v>805.98614701642373</v>
      </c>
      <c r="KY114" s="420">
        <v>882.03015247702854</v>
      </c>
      <c r="KZ114" s="420">
        <v>965.55461890813842</v>
      </c>
      <c r="LA114" s="420">
        <v>1057.3120673520536</v>
      </c>
      <c r="LB114" s="420">
        <v>1158.1317725856245</v>
      </c>
      <c r="LC114" s="420">
        <v>1268.9276610081708</v>
      </c>
      <c r="LD114" s="420">
        <v>1390.7070259020525</v>
      </c>
      <c r="LE114" s="420">
        <v>1524.5801449781693</v>
      </c>
      <c r="LF114" s="420">
        <v>1671.7708939619049</v>
      </c>
      <c r="LG114" s="420">
        <v>1833.6284597404954</v>
      </c>
      <c r="LH114" s="420">
        <v>2011.640267377187</v>
      </c>
      <c r="LI114" s="420">
        <v>2207.4462472070081</v>
      </c>
      <c r="LJ114" s="420">
        <v>2422.8545813812902</v>
      </c>
      <c r="LK114" s="420">
        <v>2659.8590837527904</v>
      </c>
      <c r="LL114" s="420">
        <v>2920.6583830339073</v>
      </c>
      <c r="LM114" s="420">
        <v>3207.6770968751384</v>
      </c>
      <c r="LN114" s="420">
        <v>3523.5892040752246</v>
      </c>
      <c r="LO114" s="420">
        <v>3871.3438437402597</v>
      </c>
      <c r="LP114" s="420">
        <v>4254.1937940712696</v>
      </c>
      <c r="LQ114" s="420">
        <v>4675.7269098128545</v>
      </c>
      <c r="LR114" s="420">
        <v>5139.9008265004704</v>
      </c>
      <c r="LS114" s="420">
        <v>5651.0812717881827</v>
      </c>
      <c r="LT114" s="420">
        <v>6214.0843596392488</v>
      </c>
      <c r="LU114" s="420">
        <v>6834.2232823709282</v>
      </c>
      <c r="LV114" s="420">
        <v>7517.3598588481882</v>
      </c>
      <c r="LW114" s="420">
        <v>8269.9614449471392</v>
      </c>
      <c r="LX114" s="420">
        <v>9099.1637652326808</v>
      </c>
      <c r="LY114" s="420">
        <v>10012.840283133417</v>
      </c>
      <c r="LZ114" s="420">
        <v>11019.678791332843</v>
      </c>
      <c r="MA114" s="420">
        <v>12129.265975263159</v>
      </c>
      <c r="MB114" s="420"/>
      <c r="MC114" s="426">
        <v>0.22443198818970475</v>
      </c>
      <c r="MD114" s="426">
        <v>0.22443198818970475</v>
      </c>
      <c r="ME114" s="426">
        <v>0.22443198818970475</v>
      </c>
      <c r="MF114" s="426">
        <v>0.22443198818970475</v>
      </c>
      <c r="MG114" s="426">
        <v>0.22443198818970475</v>
      </c>
      <c r="MH114" s="426">
        <v>0.22443198818970475</v>
      </c>
      <c r="MI114" s="426">
        <v>0.22443198818970475</v>
      </c>
      <c r="MJ114" s="426">
        <v>0.22443198818970475</v>
      </c>
      <c r="MK114" s="426">
        <v>0.22443198818970475</v>
      </c>
      <c r="ML114" s="426">
        <v>0.22443198818970475</v>
      </c>
      <c r="MM114" s="426">
        <v>0.22443198818970475</v>
      </c>
      <c r="MN114" s="426">
        <v>0.22443198818970475</v>
      </c>
      <c r="MO114" s="426">
        <v>0.22443198818970475</v>
      </c>
      <c r="MP114" s="426">
        <v>0.22443198818970475</v>
      </c>
      <c r="MQ114" s="426">
        <v>0.22443198818970475</v>
      </c>
      <c r="MR114" s="426">
        <v>0.22443198818970475</v>
      </c>
      <c r="MS114" s="426">
        <v>0.22443198818970475</v>
      </c>
      <c r="MT114" s="426">
        <v>0.26863102340913869</v>
      </c>
      <c r="MU114" s="426">
        <v>0.3560863387724964</v>
      </c>
      <c r="MV114" s="426">
        <v>0.47613569204747891</v>
      </c>
      <c r="MW114" s="426">
        <v>0.64166901228581341</v>
      </c>
      <c r="MX114" s="426">
        <v>0.87085194607162042</v>
      </c>
      <c r="MY114" s="426">
        <v>1.1893305645057042</v>
      </c>
      <c r="MZ114" s="426">
        <v>1.6333694492911965</v>
      </c>
      <c r="NA114" s="426">
        <v>2.2543215634285638</v>
      </c>
      <c r="NB114" s="426">
        <v>3.1249992531507269</v>
      </c>
      <c r="NC114" s="426">
        <v>4.3487602544689299</v>
      </c>
      <c r="ND114" s="426">
        <v>6.0724724323544592</v>
      </c>
      <c r="NE114" s="426">
        <v>8.5050216158306728</v>
      </c>
      <c r="NF114" s="426">
        <v>11.943743397908911</v>
      </c>
      <c r="NG114" s="420"/>
      <c r="NH114" s="420">
        <v>805.76171502823399</v>
      </c>
      <c r="NI114" s="420">
        <v>881.8057204888388</v>
      </c>
      <c r="NJ114" s="420">
        <v>965.33018691994869</v>
      </c>
      <c r="NK114" s="420">
        <v>1057.0876353638639</v>
      </c>
      <c r="NL114" s="420">
        <v>1157.9073405974348</v>
      </c>
      <c r="NM114" s="420">
        <v>1268.7032290199811</v>
      </c>
      <c r="NN114" s="420">
        <v>1390.4825939138627</v>
      </c>
      <c r="NO114" s="420">
        <v>1524.3557129899796</v>
      </c>
      <c r="NP114" s="420">
        <v>1671.5464619737152</v>
      </c>
      <c r="NQ114" s="420">
        <v>1833.4040277523056</v>
      </c>
      <c r="NR114" s="420">
        <v>2011.4158353889973</v>
      </c>
      <c r="NS114" s="420">
        <v>2207.2218152188184</v>
      </c>
      <c r="NT114" s="420">
        <v>2422.6301493931005</v>
      </c>
      <c r="NU114" s="420">
        <v>2659.6346517646007</v>
      </c>
      <c r="NV114" s="420">
        <v>2920.4339510457175</v>
      </c>
      <c r="NW114" s="420">
        <v>3207.4526648869487</v>
      </c>
      <c r="NX114" s="420">
        <v>3523.3647720870349</v>
      </c>
      <c r="NY114" s="420">
        <v>3871.0752127168507</v>
      </c>
      <c r="NZ114" s="420">
        <v>4253.8377077324967</v>
      </c>
      <c r="OA114" s="420">
        <v>4675.2507741208074</v>
      </c>
      <c r="OB114" s="420">
        <v>5139.2591574881844</v>
      </c>
      <c r="OC114" s="420">
        <v>5650.2104198421112</v>
      </c>
      <c r="OD114" s="420">
        <v>6212.8950290747434</v>
      </c>
      <c r="OE114" s="420">
        <v>6832.5899129216368</v>
      </c>
      <c r="OF114" s="420">
        <v>7515.1055372847595</v>
      </c>
      <c r="OG114" s="420">
        <v>8266.8364456939889</v>
      </c>
      <c r="OH114" s="420">
        <v>9094.8150049782125</v>
      </c>
      <c r="OI114" s="420">
        <v>10006.767810701063</v>
      </c>
      <c r="OJ114" s="420">
        <v>11011.173769717012</v>
      </c>
      <c r="OK114" s="420">
        <v>12117.32223186525</v>
      </c>
      <c r="OL114" s="420"/>
      <c r="OM114" s="420">
        <v>881.49905623059556</v>
      </c>
      <c r="ON114" s="420">
        <v>967.24867495489252</v>
      </c>
      <c r="OO114" s="420">
        <v>1061.433497377594</v>
      </c>
      <c r="OP114" s="420">
        <v>1164.9020899579289</v>
      </c>
      <c r="OQ114" s="420">
        <v>1278.5895690867528</v>
      </c>
      <c r="OR114" s="420">
        <v>1403.5265069940415</v>
      </c>
      <c r="OS114" s="420">
        <v>1540.8487593515561</v>
      </c>
      <c r="OT114" s="420">
        <v>1691.8083103204553</v>
      </c>
      <c r="OU114" s="420">
        <v>1857.7852407655212</v>
      </c>
      <c r="OV114" s="420">
        <v>2040.3009363695253</v>
      </c>
      <c r="OW114" s="420">
        <v>2241.0326645420646</v>
      </c>
      <c r="OX114" s="420">
        <v>2461.8296624466907</v>
      </c>
      <c r="OY114" s="420">
        <v>2704.7308933011036</v>
      </c>
      <c r="OZ114" s="420">
        <v>2971.9846444837185</v>
      </c>
      <c r="PA114" s="420">
        <v>3266.0701590678382</v>
      </c>
      <c r="PB114" s="420">
        <v>3589.721512380283</v>
      </c>
      <c r="PC114" s="420">
        <v>3945.9539672426258</v>
      </c>
      <c r="PD114" s="420">
        <v>4332.7055812843319</v>
      </c>
      <c r="PE114" s="420">
        <v>4753.7592035724892</v>
      </c>
      <c r="PF114" s="420">
        <v>5214.4602484656443</v>
      </c>
      <c r="PG114" s="420">
        <v>5717.7002984202454</v>
      </c>
      <c r="PH114" s="420">
        <v>6266.1880485588908</v>
      </c>
      <c r="PI114" s="420">
        <v>6862.2282639952773</v>
      </c>
      <c r="PJ114" s="420">
        <v>7507.3919253832428</v>
      </c>
      <c r="PK114" s="420">
        <v>8202.0295172510614</v>
      </c>
      <c r="PL114" s="420">
        <v>8944.558631350681</v>
      </c>
      <c r="PM114" s="420">
        <v>9730.4273110973718</v>
      </c>
      <c r="PN114" s="420">
        <v>10550.611984667639</v>
      </c>
      <c r="PO114" s="420">
        <v>11389.447883825069</v>
      </c>
      <c r="PP114" s="420">
        <v>12221.502589878259</v>
      </c>
      <c r="PQ114" s="420"/>
      <c r="PR114" s="420">
        <v>36.866336242858637</v>
      </c>
      <c r="PS114" s="420">
        <v>40.344639046129167</v>
      </c>
      <c r="PT114" s="420">
        <v>44.165103052059408</v>
      </c>
      <c r="PU114" s="420">
        <v>48.362149067853075</v>
      </c>
      <c r="PV114" s="420">
        <v>52.973708666992067</v>
      </c>
      <c r="PW114" s="420">
        <v>58.041585443822854</v>
      </c>
      <c r="PX114" s="420">
        <v>63.61185365530384</v>
      </c>
      <c r="PY114" s="420">
        <v>69.735298133859885</v>
      </c>
      <c r="PZ114" s="420">
        <v>76.467899759780863</v>
      </c>
      <c r="QA114" s="420">
        <v>83.871371228283152</v>
      </c>
      <c r="QB114" s="420">
        <v>92.013748339635285</v>
      </c>
      <c r="QC114" s="420">
        <v>100.97004258549833</v>
      </c>
      <c r="QD114" s="420">
        <v>110.82296140622492</v>
      </c>
      <c r="QE114" s="420">
        <v>121.66370315823075</v>
      </c>
      <c r="QF114" s="420">
        <v>133.59283456426161</v>
      </c>
      <c r="QG114" s="420">
        <v>146.72125922966484</v>
      </c>
      <c r="QH114" s="420">
        <v>161.17128670264464</v>
      </c>
      <c r="QI114" s="420">
        <v>177.07781254476197</v>
      </c>
      <c r="QJ114" s="420">
        <v>194.58962096940121</v>
      </c>
      <c r="QK114" s="420">
        <v>213.87082281133837</v>
      </c>
      <c r="QL114" s="420">
        <v>235.10244292182873</v>
      </c>
      <c r="QM114" s="420">
        <v>258.48417255392252</v>
      </c>
      <c r="QN114" s="420">
        <v>284.23630392655014</v>
      </c>
      <c r="QO114" s="420">
        <v>312.60186594934834</v>
      </c>
      <c r="QP114" s="420">
        <v>343.84898207092601</v>
      </c>
      <c r="QQ114" s="420">
        <v>378.27347340088374</v>
      </c>
      <c r="QR114" s="420">
        <v>416.20173267204859</v>
      </c>
      <c r="QS114" s="420">
        <v>457.99389727788179</v>
      </c>
      <c r="QT114" s="420">
        <v>504.04735256733341</v>
      </c>
      <c r="QU114" s="420">
        <v>554.80059983463161</v>
      </c>
      <c r="QV114" s="424"/>
      <c r="QW114" s="420">
        <v>14.672440262931179</v>
      </c>
      <c r="QX114" s="420">
        <v>14.672440262931179</v>
      </c>
      <c r="QY114" s="420">
        <v>14.672440262931179</v>
      </c>
      <c r="QZ114" s="420">
        <v>14.672440262931179</v>
      </c>
      <c r="RA114" s="420">
        <v>14.672440262931179</v>
      </c>
      <c r="RB114" s="420">
        <v>14.672440262931179</v>
      </c>
      <c r="RC114" s="420">
        <v>14.672440262931179</v>
      </c>
      <c r="RD114" s="420">
        <v>14.672440262931179</v>
      </c>
      <c r="RE114" s="420">
        <v>14.672440262931179</v>
      </c>
      <c r="RF114" s="420">
        <v>14.672440262931179</v>
      </c>
      <c r="RG114" s="420">
        <v>14.672440262931179</v>
      </c>
      <c r="RH114" s="420">
        <v>14.672440262931179</v>
      </c>
      <c r="RI114" s="420">
        <v>14.672440262931179</v>
      </c>
      <c r="RJ114" s="420">
        <v>14.672440262931179</v>
      </c>
      <c r="RK114" s="420">
        <v>14.672440262931179</v>
      </c>
      <c r="RL114" s="420">
        <v>14.672440262931179</v>
      </c>
      <c r="RM114" s="420">
        <v>14.672440262931179</v>
      </c>
      <c r="RN114" s="420">
        <v>17.561991387827756</v>
      </c>
      <c r="RO114" s="420">
        <v>23.279460188487498</v>
      </c>
      <c r="RP114" s="420">
        <v>31.127793123282142</v>
      </c>
      <c r="RQ114" s="420">
        <v>41.949680735259527</v>
      </c>
      <c r="RR114" s="420">
        <v>56.9327182798595</v>
      </c>
      <c r="RS114" s="420">
        <v>77.75354039923198</v>
      </c>
      <c r="RT114" s="420">
        <v>106.78297628306284</v>
      </c>
      <c r="RU114" s="420">
        <v>147.37827142931548</v>
      </c>
      <c r="RV114" s="420">
        <v>204.29959754579187</v>
      </c>
      <c r="RW114" s="420">
        <v>284.30405828589352</v>
      </c>
      <c r="RX114" s="420">
        <v>396.99327057026164</v>
      </c>
      <c r="RY114" s="420">
        <v>556.0233307193879</v>
      </c>
      <c r="RZ114" s="420">
        <v>780.83281681517474</v>
      </c>
      <c r="SA114" s="420"/>
      <c r="SB114" s="420">
        <v>22.193895979927458</v>
      </c>
      <c r="SC114" s="420">
        <v>25.672198783197988</v>
      </c>
      <c r="SD114" s="420">
        <v>29.492662789128229</v>
      </c>
      <c r="SE114" s="420">
        <v>33.689708804921892</v>
      </c>
      <c r="SF114" s="420">
        <v>38.301268404060892</v>
      </c>
      <c r="SG114" s="420">
        <v>43.369145180891678</v>
      </c>
      <c r="SH114" s="420">
        <v>48.939413392372657</v>
      </c>
      <c r="SI114" s="420">
        <v>55.06285787092871</v>
      </c>
      <c r="SJ114" s="420">
        <v>61.795459496849688</v>
      </c>
      <c r="SK114" s="420">
        <v>69.198930965351977</v>
      </c>
      <c r="SL114" s="420">
        <v>77.341308076704109</v>
      </c>
      <c r="SM114" s="420">
        <v>86.297602322567158</v>
      </c>
      <c r="SN114" s="420">
        <v>96.150521143293744</v>
      </c>
      <c r="SO114" s="420">
        <v>106.99126289529957</v>
      </c>
      <c r="SP114" s="420">
        <v>118.92039430133043</v>
      </c>
      <c r="SQ114" s="420">
        <v>132.04881896673365</v>
      </c>
      <c r="SR114" s="420">
        <v>146.49884643971345</v>
      </c>
      <c r="SS114" s="420">
        <v>159.51582115693421</v>
      </c>
      <c r="ST114" s="420">
        <v>171.31016078091372</v>
      </c>
      <c r="SU114" s="420">
        <v>182.74302968805623</v>
      </c>
      <c r="SV114" s="420">
        <v>193.15276218656919</v>
      </c>
      <c r="SW114" s="420">
        <v>201.55145427406302</v>
      </c>
      <c r="SX114" s="420">
        <v>206.48276352731816</v>
      </c>
      <c r="SY114" s="420">
        <v>205.81888966628549</v>
      </c>
      <c r="SZ114" s="420">
        <v>196.47071064161054</v>
      </c>
      <c r="TA114" s="420">
        <v>173.97387585509188</v>
      </c>
      <c r="TB114" s="420">
        <v>131.89767438615507</v>
      </c>
      <c r="TC114" s="420">
        <v>61.000626707620142</v>
      </c>
      <c r="TD114" s="420">
        <v>-51.975978152054495</v>
      </c>
      <c r="TE114" s="420">
        <v>-226.03221698054313</v>
      </c>
      <c r="TF114" s="420"/>
      <c r="TG114" s="420">
        <v>3.8694173680908124</v>
      </c>
      <c r="TH114" s="420">
        <v>4.2344931160521</v>
      </c>
      <c r="TI114" s="420">
        <v>4.6354814236867075</v>
      </c>
      <c r="TJ114" s="420">
        <v>5.0759950304960704</v>
      </c>
      <c r="TK114" s="420">
        <v>5.5600151590313747</v>
      </c>
      <c r="TL114" s="420">
        <v>6.0919294314568511</v>
      </c>
      <c r="TM114" s="420">
        <v>6.6765737101951235</v>
      </c>
      <c r="TN114" s="420">
        <v>7.3192782703059569</v>
      </c>
      <c r="TO114" s="420">
        <v>8.025918753704179</v>
      </c>
      <c r="TP114" s="420">
        <v>8.8029724022054445</v>
      </c>
      <c r="TQ114" s="420">
        <v>9.6575801181624144</v>
      </c>
      <c r="TR114" s="420">
        <v>10.597614958629844</v>
      </c>
      <c r="TS114" s="420">
        <v>11.631757732138921</v>
      </c>
      <c r="TT114" s="420">
        <v>12.769580436892349</v>
      </c>
      <c r="TU114" s="420">
        <v>14.021638356200093</v>
      </c>
      <c r="TV114" s="420">
        <v>15.399571712022061</v>
      </c>
      <c r="TW114" s="420">
        <v>16.91621787140733</v>
      </c>
      <c r="TX114" s="420">
        <v>18.585735204348076</v>
      </c>
      <c r="TY114" s="420">
        <v>20.423739806123599</v>
      </c>
      <c r="TZ114" s="420">
        <v>22.447456423727772</v>
      </c>
      <c r="UA114" s="420">
        <v>24.675885065701976</v>
      </c>
      <c r="UB114" s="420">
        <v>27.129984929014348</v>
      </c>
      <c r="UC114" s="420">
        <v>29.832877447060632</v>
      </c>
      <c r="UD114" s="420">
        <v>32.810070451096514</v>
      </c>
      <c r="UE114" s="420">
        <v>36.08970564530442</v>
      </c>
      <c r="UF114" s="420">
        <v>39.702831825306461</v>
      </c>
      <c r="UG114" s="420">
        <v>43.683706523527299</v>
      </c>
      <c r="UH114" s="420">
        <v>48.070129044893093</v>
      </c>
      <c r="UI114" s="420">
        <v>52.9038081656958</v>
      </c>
      <c r="UJ114" s="420">
        <v>58.230768110112109</v>
      </c>
      <c r="UK114" s="420"/>
      <c r="UL114" s="420">
        <v>2.0676958480084733</v>
      </c>
      <c r="UM114" s="420">
        <v>2.0676958480084733</v>
      </c>
      <c r="UN114" s="420">
        <v>2.0676958480084733</v>
      </c>
      <c r="UO114" s="420">
        <v>2.0676958480084733</v>
      </c>
      <c r="UP114" s="420">
        <v>2.0676958480084733</v>
      </c>
      <c r="UQ114" s="420">
        <v>2.0676958480084733</v>
      </c>
      <c r="UR114" s="420">
        <v>2.0676958480084733</v>
      </c>
      <c r="US114" s="420">
        <v>2.0676958480084733</v>
      </c>
      <c r="UT114" s="420">
        <v>2.0676958480084733</v>
      </c>
      <c r="UU114" s="420">
        <v>2.0676958480084733</v>
      </c>
      <c r="UV114" s="420">
        <v>2.0676958480084733</v>
      </c>
      <c r="UW114" s="420">
        <v>2.0676958480084733</v>
      </c>
      <c r="UX114" s="420">
        <v>2.0676958480084733</v>
      </c>
      <c r="UY114" s="420">
        <v>2.0676958480084733</v>
      </c>
      <c r="UZ114" s="420">
        <v>2.0676958480084733</v>
      </c>
      <c r="VA114" s="420">
        <v>2.0676958480084733</v>
      </c>
      <c r="VB114" s="420">
        <v>2.0676958480084733</v>
      </c>
      <c r="VC114" s="420">
        <v>2.474902335579019</v>
      </c>
      <c r="VD114" s="420">
        <v>3.2806296916555335</v>
      </c>
      <c r="VE114" s="420">
        <v>4.3866464913328018</v>
      </c>
      <c r="VF114" s="420">
        <v>5.9117078772995386</v>
      </c>
      <c r="VG114" s="420">
        <v>8.0231742705070825</v>
      </c>
      <c r="VH114" s="420">
        <v>10.957323374328272</v>
      </c>
      <c r="VI114" s="420">
        <v>15.048261416766344</v>
      </c>
      <c r="VJ114" s="420">
        <v>20.769104147654808</v>
      </c>
      <c r="VK114" s="420">
        <v>28.790672991354562</v>
      </c>
      <c r="VL114" s="420">
        <v>40.065204584602789</v>
      </c>
      <c r="VM114" s="420">
        <v>55.945795146242915</v>
      </c>
      <c r="VN114" s="420">
        <v>78.356913486907771</v>
      </c>
      <c r="VO114" s="420">
        <v>110.03791764594696</v>
      </c>
      <c r="VP114" s="420"/>
      <c r="VQ114" s="420">
        <v>1.8017215200823391</v>
      </c>
      <c r="VR114" s="420">
        <v>2.1667972680436267</v>
      </c>
      <c r="VS114" s="420">
        <v>2.5677855756782342</v>
      </c>
      <c r="VT114" s="420">
        <v>3.0082991824875971</v>
      </c>
      <c r="VU114" s="420">
        <v>3.4923193110229014</v>
      </c>
      <c r="VV114" s="420">
        <v>4.0242335834483782</v>
      </c>
      <c r="VW114" s="420">
        <v>4.6088778621866506</v>
      </c>
      <c r="VX114" s="420">
        <v>5.2515824222974832</v>
      </c>
      <c r="VY114" s="420">
        <v>5.9582229056957061</v>
      </c>
      <c r="VZ114" s="420">
        <v>6.7352765541969717</v>
      </c>
      <c r="WA114" s="420">
        <v>7.5898842701539415</v>
      </c>
      <c r="WB114" s="420">
        <v>8.5299191106213712</v>
      </c>
      <c r="WC114" s="420">
        <v>9.5640618841304477</v>
      </c>
      <c r="WD114" s="420">
        <v>10.701884588883877</v>
      </c>
      <c r="WE114" s="420">
        <v>11.95394250819162</v>
      </c>
      <c r="WF114" s="420">
        <v>13.331875864013588</v>
      </c>
      <c r="WG114" s="420">
        <v>14.848522023398857</v>
      </c>
      <c r="WH114" s="420">
        <v>16.110832868769059</v>
      </c>
      <c r="WI114" s="420">
        <v>17.143110114468065</v>
      </c>
      <c r="WJ114" s="420">
        <v>18.060809932394971</v>
      </c>
      <c r="WK114" s="420">
        <v>18.764177188402439</v>
      </c>
      <c r="WL114" s="420">
        <v>19.106810658507264</v>
      </c>
      <c r="WM114" s="420">
        <v>18.87555407273236</v>
      </c>
      <c r="WN114" s="420">
        <v>17.76180903433017</v>
      </c>
      <c r="WO114" s="420">
        <v>15.320601497649612</v>
      </c>
      <c r="WP114" s="420">
        <v>10.912158833951899</v>
      </c>
      <c r="WQ114" s="420">
        <v>3.6185019389245099</v>
      </c>
      <c r="WR114" s="420">
        <v>-7.8756661013498217</v>
      </c>
      <c r="WS114" s="420">
        <v>-25.453105321211972</v>
      </c>
      <c r="WT114" s="420">
        <v>-51.807149535834853</v>
      </c>
      <c r="WU114" s="420"/>
      <c r="WV114" s="420">
        <v>47.066574889365604</v>
      </c>
      <c r="WW114" s="420">
        <v>51.507260242517155</v>
      </c>
      <c r="WX114" s="420">
        <v>56.384776523568114</v>
      </c>
      <c r="WY114" s="420">
        <v>61.743068145365228</v>
      </c>
      <c r="WZ114" s="420">
        <v>67.630561651631325</v>
      </c>
      <c r="XA114" s="420">
        <v>74.100626924064997</v>
      </c>
      <c r="XB114" s="420">
        <v>81.212086120944292</v>
      </c>
      <c r="XC114" s="420">
        <v>89.029775305794033</v>
      </c>
      <c r="XD114" s="420">
        <v>97.625164241087532</v>
      </c>
      <c r="XE114" s="420">
        <v>107.07704039222094</v>
      </c>
      <c r="XF114" s="420">
        <v>117.47226381676569</v>
      </c>
      <c r="XG114" s="420">
        <v>128.90660030947228</v>
      </c>
      <c r="XH114" s="420">
        <v>141.48564094154506</v>
      </c>
      <c r="XI114" s="420">
        <v>155.32581698089541</v>
      </c>
      <c r="XJ114" s="420">
        <v>170.55552011679637</v>
      </c>
      <c r="XK114" s="420">
        <v>187.31633894682821</v>
      </c>
      <c r="XL114" s="420">
        <v>205.76442382648955</v>
      </c>
      <c r="XM114" s="420">
        <v>226.07199344354547</v>
      </c>
      <c r="XN114" s="420">
        <v>248.42899787265165</v>
      </c>
      <c r="XO114" s="420">
        <v>273.0449544047118</v>
      </c>
      <c r="XP114" s="420">
        <v>300.15097414505186</v>
      </c>
      <c r="XQ114" s="420">
        <v>330.00199925159512</v>
      </c>
      <c r="XR114" s="420">
        <v>362.8792727573225</v>
      </c>
      <c r="XS114" s="420">
        <v>399.09306521096164</v>
      </c>
      <c r="XT114" s="420">
        <v>438.98568489860077</v>
      </c>
      <c r="XU114" s="420">
        <v>482.93480120178685</v>
      </c>
      <c r="XV114" s="420">
        <v>531.35711373237655</v>
      </c>
      <c r="XW114" s="420">
        <v>584.71240329116051</v>
      </c>
      <c r="XX114" s="420">
        <v>643.50800446009691</v>
      </c>
      <c r="XY114" s="420">
        <v>708.30374379390503</v>
      </c>
      <c r="XZ114" s="420"/>
      <c r="YA114" s="420">
        <v>1.3105988258982702E-2</v>
      </c>
      <c r="YB114" s="420">
        <v>1.3105988258982702E-2</v>
      </c>
      <c r="YC114" s="420">
        <v>1.3105988258982702E-2</v>
      </c>
      <c r="YD114" s="420">
        <v>1.3105988258982702E-2</v>
      </c>
      <c r="YE114" s="420">
        <v>1.3105988258982702E-2</v>
      </c>
      <c r="YF114" s="420">
        <v>1.3105988258982702E-2</v>
      </c>
      <c r="YG114" s="420">
        <v>1.3105988258982702E-2</v>
      </c>
      <c r="YH114" s="420">
        <v>1.3105988258982702E-2</v>
      </c>
      <c r="YI114" s="420">
        <v>1.3105988258982702E-2</v>
      </c>
      <c r="YJ114" s="420">
        <v>1.3105988258982702E-2</v>
      </c>
      <c r="YK114" s="420">
        <v>1.3105988258982702E-2</v>
      </c>
      <c r="YL114" s="420">
        <v>1.3105988258982702E-2</v>
      </c>
      <c r="YM114" s="420">
        <v>1.3105988258982702E-2</v>
      </c>
      <c r="YN114" s="420">
        <v>1.3105988258982702E-2</v>
      </c>
      <c r="YO114" s="420">
        <v>1.3105988258982702E-2</v>
      </c>
      <c r="YP114" s="420">
        <v>1.3105988258982702E-2</v>
      </c>
      <c r="YQ114" s="420">
        <v>1.3105988258982702E-2</v>
      </c>
      <c r="YR114" s="420">
        <v>1.5687046517730674E-2</v>
      </c>
      <c r="YS114" s="420">
        <v>2.0794109666718869E-2</v>
      </c>
      <c r="YT114" s="420">
        <v>2.7804542658964503E-2</v>
      </c>
      <c r="YU114" s="420">
        <v>3.7471069115434907E-2</v>
      </c>
      <c r="YV114" s="420">
        <v>5.0854494818624321E-2</v>
      </c>
      <c r="YW114" s="420">
        <v>6.9452454350159606E-2</v>
      </c>
      <c r="YX114" s="420">
        <v>9.5382663575109092E-2</v>
      </c>
      <c r="YY114" s="420">
        <v>0.13164394336378113</v>
      </c>
      <c r="YZ114" s="420">
        <v>0.1824882622636852</v>
      </c>
      <c r="ZA114" s="420">
        <v>0.25395132528088937</v>
      </c>
      <c r="ZB114" s="420">
        <v>0.35460966613263051</v>
      </c>
      <c r="ZC114" s="420">
        <v>0.49666143555816056</v>
      </c>
      <c r="ZD114" s="420">
        <v>0.69746991952405202</v>
      </c>
      <c r="ZE114" s="420"/>
      <c r="ZF114" s="420">
        <v>47.053468901106619</v>
      </c>
      <c r="ZG114" s="420">
        <v>51.49415425425817</v>
      </c>
      <c r="ZH114" s="420">
        <v>56.371670535309129</v>
      </c>
      <c r="ZI114" s="420">
        <v>61.729962157106243</v>
      </c>
      <c r="ZJ114" s="420">
        <v>67.61745566337234</v>
      </c>
      <c r="ZK114" s="420">
        <v>74.087520935806012</v>
      </c>
      <c r="ZL114" s="420">
        <v>81.198980132685307</v>
      </c>
      <c r="ZM114" s="420">
        <v>89.016669317535047</v>
      </c>
      <c r="ZN114" s="420">
        <v>97.612058252828547</v>
      </c>
      <c r="ZO114" s="420">
        <v>107.06393440396195</v>
      </c>
      <c r="ZP114" s="420">
        <v>117.4591578285067</v>
      </c>
      <c r="ZQ114" s="420">
        <v>128.8934943212133</v>
      </c>
      <c r="ZR114" s="420">
        <v>141.47253495328607</v>
      </c>
      <c r="ZS114" s="420">
        <v>155.31271099263643</v>
      </c>
      <c r="ZT114" s="420">
        <v>170.54241412853739</v>
      </c>
      <c r="ZU114" s="420">
        <v>187.30323295856923</v>
      </c>
      <c r="ZV114" s="420">
        <v>205.75131783823056</v>
      </c>
      <c r="ZW114" s="420">
        <v>226.05630639702773</v>
      </c>
      <c r="ZX114" s="420">
        <v>248.40820376298493</v>
      </c>
      <c r="ZY114" s="420">
        <v>273.01714986205286</v>
      </c>
      <c r="ZZ114" s="420">
        <v>300.11350307593642</v>
      </c>
      <c r="AAA114" s="420">
        <v>329.9511447567765</v>
      </c>
      <c r="AAB114" s="420">
        <v>362.80982030297235</v>
      </c>
      <c r="AAC114" s="420">
        <v>398.99768254738655</v>
      </c>
      <c r="AAD114" s="420">
        <v>438.854040955237</v>
      </c>
      <c r="AAE114" s="420">
        <v>482.75231293952316</v>
      </c>
      <c r="AAF114" s="420">
        <v>531.10316240709562</v>
      </c>
      <c r="AAG114" s="420">
        <v>584.35779362502785</v>
      </c>
      <c r="AAH114" s="420">
        <v>643.01134302453875</v>
      </c>
      <c r="AAI114" s="420">
        <v>707.60627387438103</v>
      </c>
      <c r="AAJ114" s="420"/>
      <c r="AAK114" s="420">
        <v>952.54814263171193</v>
      </c>
      <c r="AAL114" s="420">
        <v>1046.5818252603924</v>
      </c>
      <c r="AAM114" s="420">
        <v>1149.8656162777097</v>
      </c>
      <c r="AAN114" s="420">
        <v>1263.3300601024446</v>
      </c>
      <c r="AAO114" s="420">
        <v>1388.0006124652089</v>
      </c>
      <c r="AAP114" s="420">
        <v>1525.0074066941875</v>
      </c>
      <c r="AAQ114" s="420">
        <v>1675.5960307388007</v>
      </c>
      <c r="AAR114" s="420">
        <v>1841.1394199312167</v>
      </c>
      <c r="AAS114" s="420">
        <v>2023.1509814208951</v>
      </c>
      <c r="AAT114" s="420">
        <v>2223.299078293036</v>
      </c>
      <c r="AAU114" s="420">
        <v>2443.4230147174294</v>
      </c>
      <c r="AAV114" s="420">
        <v>2685.5506782010925</v>
      </c>
      <c r="AAW114" s="420">
        <v>2951.918011281814</v>
      </c>
      <c r="AAX114" s="420">
        <v>3244.9905029605384</v>
      </c>
      <c r="AAY114" s="420">
        <v>3567.4869100058977</v>
      </c>
      <c r="AAZ114" s="420">
        <v>3922.4054401695994</v>
      </c>
      <c r="ABA114" s="420">
        <v>4313.0526535439685</v>
      </c>
      <c r="ABB114" s="420">
        <v>4734.3885417070633</v>
      </c>
      <c r="ABC114" s="420">
        <v>5190.6206782308564</v>
      </c>
      <c r="ABD114" s="420">
        <v>5688.2812379481484</v>
      </c>
      <c r="ABE114" s="420">
        <v>6229.7307408711531</v>
      </c>
      <c r="ABF114" s="420">
        <v>6816.7974582482375</v>
      </c>
      <c r="ABG114" s="420">
        <v>7450.3964018983006</v>
      </c>
      <c r="ABH114" s="420">
        <v>8129.970306631245</v>
      </c>
      <c r="ABI114" s="420">
        <v>8852.6748703455578</v>
      </c>
      <c r="ABJ114" s="420">
        <v>9612.1969789792474</v>
      </c>
      <c r="ABK114" s="420">
        <v>10397.046649829546</v>
      </c>
      <c r="ABL114" s="420">
        <v>11188.094738898937</v>
      </c>
      <c r="ABM114" s="420">
        <v>11955.030143376342</v>
      </c>
      <c r="ABN114" s="420">
        <v>12651.269497236262</v>
      </c>
      <c r="ABQ114" s="344"/>
      <c r="ABR114" s="344"/>
      <c r="ABS114" s="344"/>
      <c r="ABT114" s="344"/>
      <c r="ABU114" s="344"/>
      <c r="ABV114" s="344"/>
      <c r="ABW114" s="344"/>
      <c r="ABX114" s="344"/>
      <c r="ABY114" s="344"/>
      <c r="ABZ114" s="344"/>
      <c r="ACA114" s="344"/>
    </row>
    <row r="115" spans="4:755" hidden="1" outlineLevel="1" x14ac:dyDescent="0.25">
      <c r="D115" s="431" t="b">
        <v>0</v>
      </c>
      <c r="E115" s="416"/>
      <c r="F115" s="417">
        <v>545</v>
      </c>
      <c r="G115" s="417">
        <v>22013346</v>
      </c>
      <c r="H115" s="417" t="s">
        <v>1756</v>
      </c>
      <c r="I115" s="417" t="s">
        <v>253</v>
      </c>
      <c r="J115" s="417">
        <v>66</v>
      </c>
      <c r="K115" s="417" t="s">
        <v>336</v>
      </c>
      <c r="L115" s="417" t="s">
        <v>350</v>
      </c>
      <c r="M115" s="417" t="s">
        <v>318</v>
      </c>
      <c r="N115" s="417" t="s">
        <v>319</v>
      </c>
      <c r="O115" s="417" t="s">
        <v>352</v>
      </c>
      <c r="P115" s="417" t="s">
        <v>353</v>
      </c>
      <c r="Q115" s="417" t="s">
        <v>327</v>
      </c>
      <c r="R115" s="417" t="s">
        <v>296</v>
      </c>
      <c r="S115" s="418"/>
      <c r="T115" s="417">
        <v>6.6046416250961082E-2</v>
      </c>
      <c r="U115" s="417">
        <v>1</v>
      </c>
      <c r="V115" s="418"/>
      <c r="W115" s="419">
        <v>1.7651351311158072</v>
      </c>
      <c r="X115" s="417">
        <v>5.1679359468684138E-3</v>
      </c>
      <c r="Y115" s="417">
        <v>4.6756664206188491E-7</v>
      </c>
      <c r="Z115" s="417">
        <v>5.1674683802263519E-3</v>
      </c>
      <c r="AA115" s="420">
        <v>27.131909193546253</v>
      </c>
      <c r="AB115" s="420">
        <v>5.6107997047426188E-2</v>
      </c>
      <c r="AC115" s="420">
        <v>27.18801719059368</v>
      </c>
      <c r="AD115" s="420">
        <v>14.672440262931179</v>
      </c>
      <c r="AE115" s="420">
        <v>2.0676958480084733</v>
      </c>
      <c r="AF115" s="420">
        <v>1.3105988258982702E-2</v>
      </c>
      <c r="AG115" s="418"/>
      <c r="AH115" s="419">
        <v>7.1689155358454535</v>
      </c>
      <c r="AI115" s="417">
        <v>2.1400800748787984E-2</v>
      </c>
      <c r="AJ115" s="417">
        <v>1.936227663504563E-6</v>
      </c>
      <c r="AK115" s="417">
        <v>2.139886452112448E-2</v>
      </c>
      <c r="AL115" s="420">
        <v>112.35522045066027</v>
      </c>
      <c r="AM115" s="420">
        <v>0.23234731962054755</v>
      </c>
      <c r="AN115" s="420">
        <v>112.58756777028081</v>
      </c>
      <c r="AO115" s="420">
        <v>60.759648299387038</v>
      </c>
      <c r="AP115" s="420">
        <v>8.5624797418667082</v>
      </c>
      <c r="AQ115" s="420">
        <v>5.4272855977714606E-2</v>
      </c>
      <c r="AR115" s="418"/>
      <c r="AS115" s="417">
        <v>5.1679359468684138E-3</v>
      </c>
      <c r="AT115" s="421">
        <v>4.6756664206188491E-7</v>
      </c>
      <c r="AU115" s="417">
        <v>5.1674683802263519E-3</v>
      </c>
      <c r="AV115" s="420">
        <v>27.131909193546253</v>
      </c>
      <c r="AW115" s="420">
        <v>5.6107997047426188E-2</v>
      </c>
      <c r="AX115" s="420">
        <v>27.18801719059368</v>
      </c>
      <c r="AY115" s="420">
        <v>14.672440262931179</v>
      </c>
      <c r="AZ115" s="420">
        <v>2.0676958480084733</v>
      </c>
      <c r="BA115" s="420">
        <v>1.3105988258982702E-2</v>
      </c>
      <c r="BB115" s="418"/>
      <c r="BC115" s="420">
        <v>43.94125928979232</v>
      </c>
      <c r="BD115" s="420">
        <v>181.96396866751229</v>
      </c>
      <c r="BE115" s="420">
        <v>43.94125928979232</v>
      </c>
      <c r="BF115" s="420">
        <v>138.02270937771996</v>
      </c>
      <c r="BG115" s="420"/>
      <c r="BH115" s="422">
        <v>0.14015271439480237</v>
      </c>
      <c r="BI115" s="420"/>
      <c r="BJ115" s="423">
        <v>2.0306987860226084</v>
      </c>
      <c r="BK115" s="423">
        <v>2.3362163535586804</v>
      </c>
      <c r="BL115" s="423">
        <v>2.6876988789287894</v>
      </c>
      <c r="BM115" s="423">
        <v>3.0920617659367942</v>
      </c>
      <c r="BN115" s="423">
        <v>3.5572608372626702</v>
      </c>
      <c r="BO115" s="423">
        <v>4.0924488649368653</v>
      </c>
      <c r="BP115" s="423">
        <v>4.7081556507424445</v>
      </c>
      <c r="BQ115" s="423">
        <v>5.4164951996193063</v>
      </c>
      <c r="BR115" s="423">
        <v>6.231404062198437</v>
      </c>
      <c r="BS115" s="423">
        <v>7.1689155358454535</v>
      </c>
      <c r="BT115" s="423">
        <v>8.2474751191073867</v>
      </c>
      <c r="BU115" s="423">
        <v>9.4883034261155519</v>
      </c>
      <c r="BV115" s="423">
        <v>10.915813701270036</v>
      </c>
      <c r="BW115" s="423">
        <v>12.558092148789537</v>
      </c>
      <c r="BX115" s="423">
        <v>14.44745052759014</v>
      </c>
      <c r="BY115" s="423">
        <v>16.621061883773788</v>
      </c>
      <c r="BZ115" s="423">
        <v>19.121691928736329</v>
      </c>
      <c r="CA115" s="423">
        <v>21.998540452728424</v>
      </c>
      <c r="CB115" s="423">
        <v>25.308209328645422</v>
      </c>
      <c r="CC115" s="423">
        <v>28</v>
      </c>
      <c r="CD115" s="423">
        <v>28</v>
      </c>
      <c r="CE115" s="423">
        <v>28</v>
      </c>
      <c r="CF115" s="423">
        <v>28</v>
      </c>
      <c r="CG115" s="423">
        <v>28</v>
      </c>
      <c r="CH115" s="423">
        <v>28</v>
      </c>
      <c r="CI115" s="423">
        <v>28</v>
      </c>
      <c r="CJ115" s="423">
        <v>28</v>
      </c>
      <c r="CK115" s="423">
        <v>28</v>
      </c>
      <c r="CL115" s="423">
        <v>28</v>
      </c>
      <c r="CM115" s="423">
        <v>28</v>
      </c>
      <c r="CN115" s="420"/>
      <c r="CO115" s="417">
        <v>5.1679359468684138E-3</v>
      </c>
      <c r="CP115" s="417">
        <v>5.1679359468684138E-3</v>
      </c>
      <c r="CQ115" s="417">
        <v>5.1679359468684138E-3</v>
      </c>
      <c r="CR115" s="417">
        <v>5.1679359468684138E-3</v>
      </c>
      <c r="CS115" s="417">
        <v>5.1679359468684138E-3</v>
      </c>
      <c r="CT115" s="417">
        <v>5.4425591098734771E-3</v>
      </c>
      <c r="CU115" s="417">
        <v>7.5348887623651545E-3</v>
      </c>
      <c r="CV115" s="417">
        <v>1.0560036277192318E-2</v>
      </c>
      <c r="CW115" s="417">
        <v>1.4961355269325681E-2</v>
      </c>
      <c r="CX115" s="417">
        <v>2.1400800748787984E-2</v>
      </c>
      <c r="CY115" s="417">
        <v>3.0869114868372762E-2</v>
      </c>
      <c r="CZ115" s="417">
        <v>4.4852312655006367E-2</v>
      </c>
      <c r="DA115" s="417">
        <v>6.558348019751592E-2</v>
      </c>
      <c r="DB115" s="417">
        <v>9.6423928305288342E-2</v>
      </c>
      <c r="DC115" s="417">
        <v>0.14244058807397325</v>
      </c>
      <c r="DD115" s="417">
        <v>0.21128126068003403</v>
      </c>
      <c r="DE115" s="417">
        <v>0.31450213417316053</v>
      </c>
      <c r="DF115" s="417">
        <v>0.46958227755346987</v>
      </c>
      <c r="DG115" s="417">
        <v>0.70298195641071926</v>
      </c>
      <c r="DH115" s="417">
        <v>0.94176007037367371</v>
      </c>
      <c r="DI115" s="417">
        <v>0.94176007037367371</v>
      </c>
      <c r="DJ115" s="417">
        <v>0.94176007037367371</v>
      </c>
      <c r="DK115" s="417">
        <v>0.94176007037367371</v>
      </c>
      <c r="DL115" s="417">
        <v>0.94176007037367371</v>
      </c>
      <c r="DM115" s="417">
        <v>0.94176007037367371</v>
      </c>
      <c r="DN115" s="417">
        <v>0.94176007037367371</v>
      </c>
      <c r="DO115" s="417">
        <v>0.94176007037367371</v>
      </c>
      <c r="DP115" s="417">
        <v>0.94176007037367371</v>
      </c>
      <c r="DQ115" s="417">
        <v>0.94176007037367371</v>
      </c>
      <c r="DR115" s="417">
        <v>0.94176007037367371</v>
      </c>
      <c r="DS115" s="424"/>
      <c r="DT115" s="425">
        <v>4.6756664206188491E-7</v>
      </c>
      <c r="DU115" s="425">
        <v>4.6756664206188491E-7</v>
      </c>
      <c r="DV115" s="425">
        <v>4.6756664206188491E-7</v>
      </c>
      <c r="DW115" s="425">
        <v>4.6756664206188491E-7</v>
      </c>
      <c r="DX115" s="425">
        <v>4.6756664206188491E-7</v>
      </c>
      <c r="DY115" s="425">
        <v>4.9241304717967659E-7</v>
      </c>
      <c r="DZ115" s="425">
        <v>6.817156158956958E-7</v>
      </c>
      <c r="EA115" s="425">
        <v>9.5541445423108659E-7</v>
      </c>
      <c r="EB115" s="425">
        <v>1.3536217778032792E-6</v>
      </c>
      <c r="EC115" s="425">
        <v>1.936227663504563E-6</v>
      </c>
      <c r="ED115" s="425">
        <v>2.7928690546510674E-6</v>
      </c>
      <c r="EE115" s="425">
        <v>4.0579924814120545E-6</v>
      </c>
      <c r="EF115" s="425">
        <v>5.9336353867284929E-6</v>
      </c>
      <c r="EG115" s="425">
        <v>8.7239108293204129E-6</v>
      </c>
      <c r="EH115" s="425">
        <v>1.2887247083514138E-5</v>
      </c>
      <c r="EI115" s="425">
        <v>1.9115575464248413E-5</v>
      </c>
      <c r="EJ115" s="425">
        <v>2.8454436801939961E-5</v>
      </c>
      <c r="EK115" s="425">
        <v>4.2485241873110696E-5</v>
      </c>
      <c r="EL115" s="425">
        <v>6.3601971109612785E-5</v>
      </c>
      <c r="EM115" s="425">
        <v>8.5205311803334313E-5</v>
      </c>
      <c r="EN115" s="425">
        <v>8.5205311803334313E-5</v>
      </c>
      <c r="EO115" s="425">
        <v>8.5205311803334313E-5</v>
      </c>
      <c r="EP115" s="425">
        <v>8.5205311803334313E-5</v>
      </c>
      <c r="EQ115" s="425">
        <v>8.5205311803334313E-5</v>
      </c>
      <c r="ER115" s="425">
        <v>8.5205311803334313E-5</v>
      </c>
      <c r="ES115" s="425">
        <v>8.5205311803334313E-5</v>
      </c>
      <c r="ET115" s="425">
        <v>8.5205311803334313E-5</v>
      </c>
      <c r="EU115" s="425">
        <v>8.5205311803334313E-5</v>
      </c>
      <c r="EV115" s="425">
        <v>8.5205311803334313E-5</v>
      </c>
      <c r="EW115" s="425">
        <v>8.5205311803334313E-5</v>
      </c>
      <c r="EX115" s="420"/>
      <c r="EY115" s="420">
        <v>43.941259289792313</v>
      </c>
      <c r="EZ115" s="420">
        <v>43.941259289792313</v>
      </c>
      <c r="FA115" s="420">
        <v>43.941259289792313</v>
      </c>
      <c r="FB115" s="420">
        <v>43.941259289792313</v>
      </c>
      <c r="FC115" s="420">
        <v>43.941259289792313</v>
      </c>
      <c r="FD115" s="420">
        <v>46.276289703607866</v>
      </c>
      <c r="FE115" s="420">
        <v>64.066680436985664</v>
      </c>
      <c r="FF115" s="420">
        <v>89.788514590027233</v>
      </c>
      <c r="FG115" s="420">
        <v>127.2114821033171</v>
      </c>
      <c r="FH115" s="420">
        <v>181.96396866751229</v>
      </c>
      <c r="FI115" s="420">
        <v>262.46992888901764</v>
      </c>
      <c r="FJ115" s="420">
        <v>381.36445969589539</v>
      </c>
      <c r="FK115" s="420">
        <v>557.63475749584086</v>
      </c>
      <c r="FL115" s="420">
        <v>819.86094234981476</v>
      </c>
      <c r="FM115" s="420">
        <v>1211.1254625246859</v>
      </c>
      <c r="FN115" s="420">
        <v>1796.455055570364</v>
      </c>
      <c r="FO115" s="420">
        <v>2674.1081869000527</v>
      </c>
      <c r="FP115" s="420">
        <v>3992.7036302320539</v>
      </c>
      <c r="FQ115" s="420">
        <v>5977.2243193933327</v>
      </c>
      <c r="FR115" s="420">
        <v>8007.4760729452846</v>
      </c>
      <c r="FS115" s="420">
        <v>8007.4760729452846</v>
      </c>
      <c r="FT115" s="420">
        <v>8007.4760729452846</v>
      </c>
      <c r="FU115" s="420">
        <v>8007.4760729452846</v>
      </c>
      <c r="FV115" s="420">
        <v>8007.4760729452846</v>
      </c>
      <c r="FW115" s="420">
        <v>8007.4760729452846</v>
      </c>
      <c r="FX115" s="420">
        <v>8007.4760729452846</v>
      </c>
      <c r="FY115" s="420">
        <v>8007.4760729452846</v>
      </c>
      <c r="FZ115" s="420">
        <v>8007.4760729452846</v>
      </c>
      <c r="GA115" s="420">
        <v>8007.4760729452846</v>
      </c>
      <c r="GB115" s="420">
        <v>8007.4760729452846</v>
      </c>
      <c r="GC115" s="420"/>
      <c r="GD115" s="420">
        <v>43.941259289792313</v>
      </c>
      <c r="GE115" s="420">
        <v>43.941259289792313</v>
      </c>
      <c r="GF115" s="420">
        <v>43.941259289792313</v>
      </c>
      <c r="GG115" s="420">
        <v>43.941259289792313</v>
      </c>
      <c r="GH115" s="420">
        <v>43.941259289792313</v>
      </c>
      <c r="GI115" s="420">
        <v>43.941259289792313</v>
      </c>
      <c r="GJ115" s="420">
        <v>43.941259289792313</v>
      </c>
      <c r="GK115" s="420">
        <v>43.941259289792313</v>
      </c>
      <c r="GL115" s="420">
        <v>43.941259289792313</v>
      </c>
      <c r="GM115" s="420">
        <v>43.941259289792313</v>
      </c>
      <c r="GN115" s="420">
        <v>43.941259289792313</v>
      </c>
      <c r="GO115" s="420">
        <v>43.941259289792313</v>
      </c>
      <c r="GP115" s="420">
        <v>43.941259289792313</v>
      </c>
      <c r="GQ115" s="420">
        <v>43.941259289792313</v>
      </c>
      <c r="GR115" s="420">
        <v>43.941259289792313</v>
      </c>
      <c r="GS115" s="420">
        <v>43.941259289792313</v>
      </c>
      <c r="GT115" s="420">
        <v>43.941259289792313</v>
      </c>
      <c r="GU115" s="420">
        <v>52.594933316393949</v>
      </c>
      <c r="GV115" s="420">
        <v>69.717700528185475</v>
      </c>
      <c r="GW115" s="420">
        <v>93.222013805350784</v>
      </c>
      <c r="GX115" s="420">
        <v>125.63157629403059</v>
      </c>
      <c r="GY115" s="420">
        <v>170.50301730165168</v>
      </c>
      <c r="GZ115" s="420">
        <v>232.85754912996646</v>
      </c>
      <c r="HA115" s="420">
        <v>319.7953690392078</v>
      </c>
      <c r="HB115" s="420">
        <v>441.37080966129662</v>
      </c>
      <c r="HC115" s="420">
        <v>611.83970952943901</v>
      </c>
      <c r="HD115" s="420">
        <v>851.43835097713702</v>
      </c>
      <c r="HE115" s="420">
        <v>1188.921810266454</v>
      </c>
      <c r="HF115" s="420">
        <v>1665.1875835569842</v>
      </c>
      <c r="HG115" s="420">
        <v>2338.4506360770883</v>
      </c>
      <c r="HH115" s="420"/>
      <c r="HI115" s="420">
        <v>27.131909193546253</v>
      </c>
      <c r="HJ115" s="420">
        <v>27.131909193546253</v>
      </c>
      <c r="HK115" s="420">
        <v>27.131909193546253</v>
      </c>
      <c r="HL115" s="420">
        <v>27.131909193546253</v>
      </c>
      <c r="HM115" s="420">
        <v>27.131909193546253</v>
      </c>
      <c r="HN115" s="420">
        <v>28.573693843685525</v>
      </c>
      <c r="HO115" s="420">
        <v>39.558523903115407</v>
      </c>
      <c r="HP115" s="420">
        <v>55.440692047848138</v>
      </c>
      <c r="HQ115" s="420">
        <v>78.547825815393168</v>
      </c>
      <c r="HR115" s="420">
        <v>112.35522045066027</v>
      </c>
      <c r="HS115" s="420">
        <v>162.06431931521067</v>
      </c>
      <c r="HT115" s="420">
        <v>235.47677188483615</v>
      </c>
      <c r="HU115" s="420">
        <v>344.31638619553661</v>
      </c>
      <c r="HV115" s="420">
        <v>506.2302036559492</v>
      </c>
      <c r="HW115" s="420">
        <v>747.81985319307853</v>
      </c>
      <c r="HX115" s="420">
        <v>1109.2366542472976</v>
      </c>
      <c r="HY115" s="420">
        <v>1651.1511429884138</v>
      </c>
      <c r="HZ115" s="420">
        <v>2465.3292619077006</v>
      </c>
      <c r="IA115" s="420">
        <v>3690.6886621911085</v>
      </c>
      <c r="IB115" s="420">
        <v>4944.2851022504838</v>
      </c>
      <c r="IC115" s="420">
        <v>4944.2851022504838</v>
      </c>
      <c r="ID115" s="420">
        <v>4944.2851022504838</v>
      </c>
      <c r="IE115" s="420">
        <v>4944.2851022504838</v>
      </c>
      <c r="IF115" s="420">
        <v>4944.2851022504838</v>
      </c>
      <c r="IG115" s="420">
        <v>4944.2851022504838</v>
      </c>
      <c r="IH115" s="420">
        <v>4944.2851022504838</v>
      </c>
      <c r="II115" s="420">
        <v>4944.2851022504838</v>
      </c>
      <c r="IJ115" s="420">
        <v>4944.2851022504838</v>
      </c>
      <c r="IK115" s="420">
        <v>4944.2851022504838</v>
      </c>
      <c r="IL115" s="420">
        <v>4944.2851022504838</v>
      </c>
      <c r="IM115" s="420"/>
      <c r="IN115" s="420">
        <v>27.131909193546253</v>
      </c>
      <c r="IO115" s="420">
        <v>27.131909193546253</v>
      </c>
      <c r="IP115" s="420">
        <v>27.131909193546253</v>
      </c>
      <c r="IQ115" s="420">
        <v>27.131909193546253</v>
      </c>
      <c r="IR115" s="420">
        <v>27.131909193546253</v>
      </c>
      <c r="IS115" s="420">
        <v>27.131909193546253</v>
      </c>
      <c r="IT115" s="420">
        <v>27.131909193546253</v>
      </c>
      <c r="IU115" s="420">
        <v>27.131909193546253</v>
      </c>
      <c r="IV115" s="420">
        <v>27.131909193546253</v>
      </c>
      <c r="IW115" s="420">
        <v>27.131909193546253</v>
      </c>
      <c r="IX115" s="420">
        <v>27.131909193546253</v>
      </c>
      <c r="IY115" s="420">
        <v>27.131909193546253</v>
      </c>
      <c r="IZ115" s="420">
        <v>27.131909193546253</v>
      </c>
      <c r="JA115" s="420">
        <v>27.131909193546253</v>
      </c>
      <c r="JB115" s="420">
        <v>27.131909193546253</v>
      </c>
      <c r="JC115" s="420">
        <v>27.131909193546253</v>
      </c>
      <c r="JD115" s="420">
        <v>27.131909193546253</v>
      </c>
      <c r="JE115" s="420">
        <v>32.475194790617152</v>
      </c>
      <c r="JF115" s="420">
        <v>43.04779495368259</v>
      </c>
      <c r="JG115" s="420">
        <v>57.560735725064987</v>
      </c>
      <c r="JH115" s="420">
        <v>77.572299359284628</v>
      </c>
      <c r="JI115" s="420">
        <v>105.27855726994854</v>
      </c>
      <c r="JJ115" s="420">
        <v>143.77990026092959</v>
      </c>
      <c r="JK115" s="420">
        <v>197.46040631348075</v>
      </c>
      <c r="JL115" s="420">
        <v>272.52820975010536</v>
      </c>
      <c r="JM115" s="420">
        <v>377.78570091674123</v>
      </c>
      <c r="JN115" s="420">
        <v>525.72794671774261</v>
      </c>
      <c r="JO115" s="420">
        <v>734.11001677572824</v>
      </c>
      <c r="JP115" s="420">
        <v>1028.1844225111727</v>
      </c>
      <c r="JQ115" s="420">
        <v>1443.8964958469653</v>
      </c>
      <c r="JR115" s="420"/>
      <c r="JS115" s="420">
        <v>0</v>
      </c>
      <c r="JT115" s="420">
        <v>0</v>
      </c>
      <c r="JU115" s="420">
        <v>0</v>
      </c>
      <c r="JV115" s="420">
        <v>0</v>
      </c>
      <c r="JW115" s="420">
        <v>0</v>
      </c>
      <c r="JX115" s="420">
        <v>1.4417846501392724</v>
      </c>
      <c r="JY115" s="420">
        <v>12.426614709569154</v>
      </c>
      <c r="JZ115" s="420">
        <v>28.308782854301885</v>
      </c>
      <c r="KA115" s="420">
        <v>51.415916621846918</v>
      </c>
      <c r="KB115" s="420">
        <v>85.22331125711402</v>
      </c>
      <c r="KC115" s="420">
        <v>134.93241012166442</v>
      </c>
      <c r="KD115" s="420">
        <v>208.3448626912899</v>
      </c>
      <c r="KE115" s="420">
        <v>317.18447700199033</v>
      </c>
      <c r="KF115" s="420">
        <v>479.09829446240292</v>
      </c>
      <c r="KG115" s="420">
        <v>720.68794399953231</v>
      </c>
      <c r="KH115" s="420">
        <v>1082.1047450537512</v>
      </c>
      <c r="KI115" s="420">
        <v>1624.0192337948674</v>
      </c>
      <c r="KJ115" s="420">
        <v>2432.8540671170836</v>
      </c>
      <c r="KK115" s="420">
        <v>3647.6408672374259</v>
      </c>
      <c r="KL115" s="420">
        <v>4886.7243665254191</v>
      </c>
      <c r="KM115" s="420">
        <v>4866.7128028911993</v>
      </c>
      <c r="KN115" s="420">
        <v>4839.0065449805352</v>
      </c>
      <c r="KO115" s="420">
        <v>4800.5052019895538</v>
      </c>
      <c r="KP115" s="420">
        <v>4746.8246959370026</v>
      </c>
      <c r="KQ115" s="420">
        <v>4671.7568925003779</v>
      </c>
      <c r="KR115" s="420">
        <v>4566.4994013337428</v>
      </c>
      <c r="KS115" s="420">
        <v>4418.5571555327415</v>
      </c>
      <c r="KT115" s="420">
        <v>4210.1750854747552</v>
      </c>
      <c r="KU115" s="420">
        <v>3916.1006797393111</v>
      </c>
      <c r="KV115" s="420">
        <v>3500.3886064035187</v>
      </c>
      <c r="KW115" s="420"/>
      <c r="KX115" s="420">
        <v>5.6107997047426188E-2</v>
      </c>
      <c r="KY115" s="420">
        <v>5.6107997047426188E-2</v>
      </c>
      <c r="KZ115" s="420">
        <v>5.6107997047426188E-2</v>
      </c>
      <c r="LA115" s="420">
        <v>5.6107997047426188E-2</v>
      </c>
      <c r="LB115" s="420">
        <v>5.6107997047426188E-2</v>
      </c>
      <c r="LC115" s="420">
        <v>5.9089565661561191E-2</v>
      </c>
      <c r="LD115" s="420">
        <v>8.1805873907483492E-2</v>
      </c>
      <c r="LE115" s="420">
        <v>0.11464973450773039</v>
      </c>
      <c r="LF115" s="420">
        <v>0.1624346133363935</v>
      </c>
      <c r="LG115" s="420">
        <v>0.23234731962054755</v>
      </c>
      <c r="LH115" s="420">
        <v>0.33514428655812811</v>
      </c>
      <c r="LI115" s="420">
        <v>0.48695909776944651</v>
      </c>
      <c r="LJ115" s="420">
        <v>0.71203624640741914</v>
      </c>
      <c r="LK115" s="420">
        <v>1.0468692995184496</v>
      </c>
      <c r="LL115" s="420">
        <v>1.5464696500216966</v>
      </c>
      <c r="LM115" s="420">
        <v>2.2938690557098096</v>
      </c>
      <c r="LN115" s="420">
        <v>3.4145324162327952</v>
      </c>
      <c r="LO115" s="420">
        <v>5.0982290247732838</v>
      </c>
      <c r="LP115" s="420">
        <v>7.6322365331535345</v>
      </c>
      <c r="LQ115" s="420">
        <v>10.224637416400117</v>
      </c>
      <c r="LR115" s="420">
        <v>10.224637416400117</v>
      </c>
      <c r="LS115" s="420">
        <v>10.224637416400117</v>
      </c>
      <c r="LT115" s="420">
        <v>10.224637416400117</v>
      </c>
      <c r="LU115" s="420">
        <v>10.224637416400117</v>
      </c>
      <c r="LV115" s="420">
        <v>10.224637416400117</v>
      </c>
      <c r="LW115" s="420">
        <v>10.224637416400117</v>
      </c>
      <c r="LX115" s="420">
        <v>10.224637416400117</v>
      </c>
      <c r="LY115" s="420">
        <v>10.224637416400117</v>
      </c>
      <c r="LZ115" s="420">
        <v>10.224637416400117</v>
      </c>
      <c r="MA115" s="420">
        <v>10.224637416400117</v>
      </c>
      <c r="MB115" s="420"/>
      <c r="MC115" s="426">
        <v>5.6107997047426188E-2</v>
      </c>
      <c r="MD115" s="426">
        <v>5.6107997047426188E-2</v>
      </c>
      <c r="ME115" s="426">
        <v>5.6107997047426188E-2</v>
      </c>
      <c r="MF115" s="426">
        <v>5.6107997047426188E-2</v>
      </c>
      <c r="MG115" s="426">
        <v>5.6107997047426188E-2</v>
      </c>
      <c r="MH115" s="426">
        <v>5.6107997047426188E-2</v>
      </c>
      <c r="MI115" s="426">
        <v>5.6107997047426188E-2</v>
      </c>
      <c r="MJ115" s="426">
        <v>5.6107997047426188E-2</v>
      </c>
      <c r="MK115" s="426">
        <v>5.6107997047426188E-2</v>
      </c>
      <c r="ML115" s="426">
        <v>5.6107997047426188E-2</v>
      </c>
      <c r="MM115" s="426">
        <v>5.6107997047426188E-2</v>
      </c>
      <c r="MN115" s="426">
        <v>5.6107997047426188E-2</v>
      </c>
      <c r="MO115" s="426">
        <v>5.6107997047426188E-2</v>
      </c>
      <c r="MP115" s="426">
        <v>5.6107997047426188E-2</v>
      </c>
      <c r="MQ115" s="426">
        <v>5.6107997047426188E-2</v>
      </c>
      <c r="MR115" s="426">
        <v>5.6107997047426188E-2</v>
      </c>
      <c r="MS115" s="426">
        <v>5.6107997047426188E-2</v>
      </c>
      <c r="MT115" s="426">
        <v>6.7157755852284673E-2</v>
      </c>
      <c r="MU115" s="426">
        <v>8.9021584693124101E-2</v>
      </c>
      <c r="MV115" s="426">
        <v>0.11903392301186973</v>
      </c>
      <c r="MW115" s="426">
        <v>0.16041725307145335</v>
      </c>
      <c r="MX115" s="426">
        <v>0.2177129865179051</v>
      </c>
      <c r="MY115" s="426">
        <v>0.29733264112642604</v>
      </c>
      <c r="MZ115" s="426">
        <v>0.40834236232279914</v>
      </c>
      <c r="NA115" s="426">
        <v>0.56358039085714096</v>
      </c>
      <c r="NB115" s="426">
        <v>0.78124981328768173</v>
      </c>
      <c r="NC115" s="426">
        <v>1.0871900636172325</v>
      </c>
      <c r="ND115" s="426">
        <v>1.5181181080886148</v>
      </c>
      <c r="NE115" s="426">
        <v>2.1262554039576682</v>
      </c>
      <c r="NF115" s="426">
        <v>2.9859358494772277</v>
      </c>
      <c r="NG115" s="420"/>
      <c r="NH115" s="420">
        <v>0</v>
      </c>
      <c r="NI115" s="420">
        <v>0</v>
      </c>
      <c r="NJ115" s="420">
        <v>0</v>
      </c>
      <c r="NK115" s="420">
        <v>0</v>
      </c>
      <c r="NL115" s="420">
        <v>0</v>
      </c>
      <c r="NM115" s="420">
        <v>2.9815686141350037E-3</v>
      </c>
      <c r="NN115" s="420">
        <v>2.5697876860057305E-2</v>
      </c>
      <c r="NO115" s="420">
        <v>5.8541737460304201E-2</v>
      </c>
      <c r="NP115" s="420">
        <v>0.10632661628896731</v>
      </c>
      <c r="NQ115" s="420">
        <v>0.17623932257312136</v>
      </c>
      <c r="NR115" s="420">
        <v>0.27903628951070192</v>
      </c>
      <c r="NS115" s="420">
        <v>0.43085110072202032</v>
      </c>
      <c r="NT115" s="420">
        <v>0.65592824935999294</v>
      </c>
      <c r="NU115" s="420">
        <v>0.99076130247102345</v>
      </c>
      <c r="NV115" s="420">
        <v>1.4903616529742705</v>
      </c>
      <c r="NW115" s="420">
        <v>2.2377610586623833</v>
      </c>
      <c r="NX115" s="420">
        <v>3.3584244191853689</v>
      </c>
      <c r="NY115" s="420">
        <v>5.0310712689209991</v>
      </c>
      <c r="NZ115" s="420">
        <v>7.5432149484604105</v>
      </c>
      <c r="OA115" s="420">
        <v>10.105603493388248</v>
      </c>
      <c r="OB115" s="420">
        <v>10.064220163328665</v>
      </c>
      <c r="OC115" s="420">
        <v>10.006924429882213</v>
      </c>
      <c r="OD115" s="420">
        <v>9.9273047752736918</v>
      </c>
      <c r="OE115" s="420">
        <v>9.8162950540773188</v>
      </c>
      <c r="OF115" s="420">
        <v>9.6610570255429771</v>
      </c>
      <c r="OG115" s="420">
        <v>9.443387603112436</v>
      </c>
      <c r="OH115" s="420">
        <v>9.1374473527828854</v>
      </c>
      <c r="OI115" s="420">
        <v>8.7065193083115027</v>
      </c>
      <c r="OJ115" s="420">
        <v>8.0983820124424497</v>
      </c>
      <c r="OK115" s="420">
        <v>7.2387015669228898</v>
      </c>
      <c r="OL115" s="420"/>
      <c r="OM115" s="420">
        <v>0</v>
      </c>
      <c r="ON115" s="420">
        <v>0</v>
      </c>
      <c r="OO115" s="420">
        <v>0</v>
      </c>
      <c r="OP115" s="420">
        <v>0</v>
      </c>
      <c r="OQ115" s="420">
        <v>0</v>
      </c>
      <c r="OR115" s="420">
        <v>1.4447662187534074</v>
      </c>
      <c r="OS115" s="420">
        <v>12.452312586429212</v>
      </c>
      <c r="OT115" s="420">
        <v>28.367324591762188</v>
      </c>
      <c r="OU115" s="420">
        <v>51.522243238135886</v>
      </c>
      <c r="OV115" s="420">
        <v>85.399550579687144</v>
      </c>
      <c r="OW115" s="420">
        <v>135.21144641117513</v>
      </c>
      <c r="OX115" s="420">
        <v>208.77571379201191</v>
      </c>
      <c r="OY115" s="420">
        <v>317.84040525135032</v>
      </c>
      <c r="OZ115" s="420">
        <v>480.08905576487393</v>
      </c>
      <c r="PA115" s="420">
        <v>722.17830565250654</v>
      </c>
      <c r="PB115" s="420">
        <v>1084.3425061124135</v>
      </c>
      <c r="PC115" s="420">
        <v>1627.3776582140529</v>
      </c>
      <c r="PD115" s="420">
        <v>2437.8851383860047</v>
      </c>
      <c r="PE115" s="420">
        <v>3655.1840821858864</v>
      </c>
      <c r="PF115" s="420">
        <v>4896.8299700188072</v>
      </c>
      <c r="PG115" s="420">
        <v>4876.7770230545284</v>
      </c>
      <c r="PH115" s="420">
        <v>4849.0134694104172</v>
      </c>
      <c r="PI115" s="420">
        <v>4810.4325067648278</v>
      </c>
      <c r="PJ115" s="420">
        <v>4756.6409909910799</v>
      </c>
      <c r="PK115" s="420">
        <v>4681.4179495259214</v>
      </c>
      <c r="PL115" s="420">
        <v>4575.9427889368553</v>
      </c>
      <c r="PM115" s="420">
        <v>4427.6946028855245</v>
      </c>
      <c r="PN115" s="420">
        <v>4218.8816047830669</v>
      </c>
      <c r="PO115" s="420">
        <v>3924.1990617517536</v>
      </c>
      <c r="PP115" s="420">
        <v>3507.6273079704415</v>
      </c>
      <c r="PQ115" s="420"/>
      <c r="PR115" s="420">
        <v>14.672440262931179</v>
      </c>
      <c r="PS115" s="420">
        <v>14.672440262931179</v>
      </c>
      <c r="PT115" s="420">
        <v>14.672440262931179</v>
      </c>
      <c r="PU115" s="420">
        <v>14.672440262931179</v>
      </c>
      <c r="PV115" s="420">
        <v>14.672440262931179</v>
      </c>
      <c r="PW115" s="420">
        <v>15.452131032212225</v>
      </c>
      <c r="PX115" s="420">
        <v>21.392526221348916</v>
      </c>
      <c r="PY115" s="420">
        <v>29.981312277173153</v>
      </c>
      <c r="PZ115" s="420">
        <v>42.477227600836031</v>
      </c>
      <c r="QA115" s="420">
        <v>60.759648299387038</v>
      </c>
      <c r="QB115" s="420">
        <v>87.641419810982114</v>
      </c>
      <c r="QC115" s="420">
        <v>127.34153148389429</v>
      </c>
      <c r="QD115" s="420">
        <v>186.20000428145471</v>
      </c>
      <c r="QE115" s="420">
        <v>273.76003544196504</v>
      </c>
      <c r="QF115" s="420">
        <v>404.40729935876936</v>
      </c>
      <c r="QG115" s="420">
        <v>599.85489523783417</v>
      </c>
      <c r="QH115" s="420">
        <v>892.91233940627615</v>
      </c>
      <c r="QI115" s="420">
        <v>1333.2049752105579</v>
      </c>
      <c r="QJ115" s="420">
        <v>1995.8569276782475</v>
      </c>
      <c r="QK115" s="420">
        <v>2673.7789548155606</v>
      </c>
      <c r="QL115" s="420">
        <v>2673.7789548155606</v>
      </c>
      <c r="QM115" s="420">
        <v>2673.7789548155606</v>
      </c>
      <c r="QN115" s="420">
        <v>2673.7789548155606</v>
      </c>
      <c r="QO115" s="420">
        <v>2673.7789548155606</v>
      </c>
      <c r="QP115" s="420">
        <v>2673.7789548155606</v>
      </c>
      <c r="QQ115" s="420">
        <v>2673.7789548155606</v>
      </c>
      <c r="QR115" s="420">
        <v>2673.7789548155606</v>
      </c>
      <c r="QS115" s="420">
        <v>2673.7789548155606</v>
      </c>
      <c r="QT115" s="420">
        <v>2673.7789548155606</v>
      </c>
      <c r="QU115" s="420">
        <v>2673.7789548155606</v>
      </c>
      <c r="QV115" s="424"/>
      <c r="QW115" s="420">
        <v>14.672440262931179</v>
      </c>
      <c r="QX115" s="420">
        <v>14.672440262931179</v>
      </c>
      <c r="QY115" s="420">
        <v>14.672440262931179</v>
      </c>
      <c r="QZ115" s="420">
        <v>14.672440262931179</v>
      </c>
      <c r="RA115" s="420">
        <v>14.672440262931179</v>
      </c>
      <c r="RB115" s="420">
        <v>14.672440262931179</v>
      </c>
      <c r="RC115" s="420">
        <v>14.672440262931179</v>
      </c>
      <c r="RD115" s="420">
        <v>14.672440262931179</v>
      </c>
      <c r="RE115" s="420">
        <v>14.672440262931179</v>
      </c>
      <c r="RF115" s="420">
        <v>14.672440262931179</v>
      </c>
      <c r="RG115" s="420">
        <v>14.672440262931179</v>
      </c>
      <c r="RH115" s="420">
        <v>14.672440262931179</v>
      </c>
      <c r="RI115" s="420">
        <v>14.672440262931179</v>
      </c>
      <c r="RJ115" s="420">
        <v>14.672440262931179</v>
      </c>
      <c r="RK115" s="420">
        <v>14.672440262931179</v>
      </c>
      <c r="RL115" s="420">
        <v>14.672440262931179</v>
      </c>
      <c r="RM115" s="420">
        <v>14.672440262931179</v>
      </c>
      <c r="RN115" s="420">
        <v>17.561991387827756</v>
      </c>
      <c r="RO115" s="420">
        <v>23.279460188487498</v>
      </c>
      <c r="RP115" s="420">
        <v>31.127793123282142</v>
      </c>
      <c r="RQ115" s="420">
        <v>41.949680735259527</v>
      </c>
      <c r="RR115" s="420">
        <v>56.9327182798595</v>
      </c>
      <c r="RS115" s="420">
        <v>77.75354039923198</v>
      </c>
      <c r="RT115" s="420">
        <v>106.78297628306284</v>
      </c>
      <c r="RU115" s="420">
        <v>147.37827142931548</v>
      </c>
      <c r="RV115" s="420">
        <v>204.29959754579187</v>
      </c>
      <c r="RW115" s="420">
        <v>284.30405828589352</v>
      </c>
      <c r="RX115" s="420">
        <v>396.99327057026164</v>
      </c>
      <c r="RY115" s="420">
        <v>556.0233307193879</v>
      </c>
      <c r="RZ115" s="420">
        <v>780.83281681517474</v>
      </c>
      <c r="SA115" s="420"/>
      <c r="SB115" s="420">
        <v>0</v>
      </c>
      <c r="SC115" s="420">
        <v>0</v>
      </c>
      <c r="SD115" s="420">
        <v>0</v>
      </c>
      <c r="SE115" s="420">
        <v>0</v>
      </c>
      <c r="SF115" s="420">
        <v>0</v>
      </c>
      <c r="SG115" s="420">
        <v>0.77969076928104641</v>
      </c>
      <c r="SH115" s="420">
        <v>6.7200859584177373</v>
      </c>
      <c r="SI115" s="420">
        <v>15.308872014241974</v>
      </c>
      <c r="SJ115" s="420">
        <v>27.804787337904852</v>
      </c>
      <c r="SK115" s="420">
        <v>46.087208036455863</v>
      </c>
      <c r="SL115" s="420">
        <v>72.968979548050939</v>
      </c>
      <c r="SM115" s="420">
        <v>112.66909122096311</v>
      </c>
      <c r="SN115" s="420">
        <v>171.52756401852352</v>
      </c>
      <c r="SO115" s="420">
        <v>259.08759517903388</v>
      </c>
      <c r="SP115" s="420">
        <v>389.7348590958382</v>
      </c>
      <c r="SQ115" s="420">
        <v>585.18245497490295</v>
      </c>
      <c r="SR115" s="420">
        <v>878.23989914334493</v>
      </c>
      <c r="SS115" s="420">
        <v>1315.6429838227302</v>
      </c>
      <c r="ST115" s="420">
        <v>1972.57746748976</v>
      </c>
      <c r="SU115" s="420">
        <v>2642.6511616922785</v>
      </c>
      <c r="SV115" s="420">
        <v>2631.8292740803013</v>
      </c>
      <c r="SW115" s="420">
        <v>2616.8462365357009</v>
      </c>
      <c r="SX115" s="420">
        <v>2596.0254144163287</v>
      </c>
      <c r="SY115" s="420">
        <v>2566.9959785324977</v>
      </c>
      <c r="SZ115" s="420">
        <v>2526.400683386245</v>
      </c>
      <c r="TA115" s="420">
        <v>2469.4793572697686</v>
      </c>
      <c r="TB115" s="420">
        <v>2389.4748965296671</v>
      </c>
      <c r="TC115" s="420">
        <v>2276.7856842452989</v>
      </c>
      <c r="TD115" s="420">
        <v>2117.7556240961726</v>
      </c>
      <c r="TE115" s="420">
        <v>1892.9461380003859</v>
      </c>
      <c r="TF115" s="420"/>
      <c r="TG115" s="420">
        <v>2.0676958480084733</v>
      </c>
      <c r="TH115" s="420">
        <v>2.0676958480084733</v>
      </c>
      <c r="TI115" s="420">
        <v>2.0676958480084733</v>
      </c>
      <c r="TJ115" s="420">
        <v>2.0676958480084733</v>
      </c>
      <c r="TK115" s="420">
        <v>2.0676958480084733</v>
      </c>
      <c r="TL115" s="420">
        <v>2.1775728239908503</v>
      </c>
      <c r="TM115" s="420">
        <v>3.0147158109784575</v>
      </c>
      <c r="TN115" s="420">
        <v>4.2250800686491887</v>
      </c>
      <c r="TO115" s="420">
        <v>5.986051779474983</v>
      </c>
      <c r="TP115" s="420">
        <v>8.5624797418667082</v>
      </c>
      <c r="TQ115" s="420">
        <v>12.35076078752649</v>
      </c>
      <c r="TR115" s="420">
        <v>17.945450873192865</v>
      </c>
      <c r="TS115" s="420">
        <v>26.240009763379991</v>
      </c>
      <c r="TT115" s="420">
        <v>38.579300954054162</v>
      </c>
      <c r="TU115" s="420">
        <v>56.990608160867538</v>
      </c>
      <c r="TV115" s="420">
        <v>84.533823553836271</v>
      </c>
      <c r="TW115" s="420">
        <v>125.83258842704956</v>
      </c>
      <c r="TX115" s="420">
        <v>187.88029410156201</v>
      </c>
      <c r="TY115" s="420">
        <v>281.26371677963988</v>
      </c>
      <c r="TZ115" s="420">
        <v>376.79905620962495</v>
      </c>
      <c r="UA115" s="420">
        <v>376.79905620962495</v>
      </c>
      <c r="UB115" s="420">
        <v>376.79905620962495</v>
      </c>
      <c r="UC115" s="420">
        <v>376.79905620962495</v>
      </c>
      <c r="UD115" s="420">
        <v>376.79905620962495</v>
      </c>
      <c r="UE115" s="420">
        <v>376.79905620962495</v>
      </c>
      <c r="UF115" s="420">
        <v>376.79905620962495</v>
      </c>
      <c r="UG115" s="420">
        <v>376.79905620962495</v>
      </c>
      <c r="UH115" s="420">
        <v>376.79905620962495</v>
      </c>
      <c r="UI115" s="420">
        <v>376.79905620962495</v>
      </c>
      <c r="UJ115" s="420">
        <v>376.79905620962495</v>
      </c>
      <c r="UK115" s="420"/>
      <c r="UL115" s="420">
        <v>2.0676958480084733</v>
      </c>
      <c r="UM115" s="420">
        <v>2.0676958480084733</v>
      </c>
      <c r="UN115" s="420">
        <v>2.0676958480084733</v>
      </c>
      <c r="UO115" s="420">
        <v>2.0676958480084733</v>
      </c>
      <c r="UP115" s="420">
        <v>2.0676958480084733</v>
      </c>
      <c r="UQ115" s="420">
        <v>2.0676958480084733</v>
      </c>
      <c r="UR115" s="420">
        <v>2.0676958480084733</v>
      </c>
      <c r="US115" s="420">
        <v>2.0676958480084733</v>
      </c>
      <c r="UT115" s="420">
        <v>2.0676958480084733</v>
      </c>
      <c r="UU115" s="420">
        <v>2.0676958480084733</v>
      </c>
      <c r="UV115" s="420">
        <v>2.0676958480084733</v>
      </c>
      <c r="UW115" s="420">
        <v>2.0676958480084733</v>
      </c>
      <c r="UX115" s="420">
        <v>2.0676958480084733</v>
      </c>
      <c r="UY115" s="420">
        <v>2.0676958480084733</v>
      </c>
      <c r="UZ115" s="420">
        <v>2.0676958480084733</v>
      </c>
      <c r="VA115" s="420">
        <v>2.0676958480084733</v>
      </c>
      <c r="VB115" s="420">
        <v>2.0676958480084733</v>
      </c>
      <c r="VC115" s="420">
        <v>2.474902335579019</v>
      </c>
      <c r="VD115" s="420">
        <v>3.2806296916555335</v>
      </c>
      <c r="VE115" s="420">
        <v>4.3866464913328018</v>
      </c>
      <c r="VF115" s="420">
        <v>5.9117078772995386</v>
      </c>
      <c r="VG115" s="420">
        <v>8.0231742705070825</v>
      </c>
      <c r="VH115" s="420">
        <v>10.957323374328272</v>
      </c>
      <c r="VI115" s="420">
        <v>15.048261416766344</v>
      </c>
      <c r="VJ115" s="420">
        <v>20.769104147654808</v>
      </c>
      <c r="VK115" s="420">
        <v>28.790672991354562</v>
      </c>
      <c r="VL115" s="420">
        <v>40.065204584602789</v>
      </c>
      <c r="VM115" s="420">
        <v>55.945795146242915</v>
      </c>
      <c r="VN115" s="420">
        <v>78.356913486907771</v>
      </c>
      <c r="VO115" s="420">
        <v>110.03791764594696</v>
      </c>
      <c r="VP115" s="420"/>
      <c r="VQ115" s="420">
        <v>0</v>
      </c>
      <c r="VR115" s="420">
        <v>0</v>
      </c>
      <c r="VS115" s="420">
        <v>0</v>
      </c>
      <c r="VT115" s="420">
        <v>0</v>
      </c>
      <c r="VU115" s="420">
        <v>0</v>
      </c>
      <c r="VV115" s="420">
        <v>0.109876975982377</v>
      </c>
      <c r="VW115" s="420">
        <v>0.94701996296998425</v>
      </c>
      <c r="VX115" s="420">
        <v>2.1573842206407154</v>
      </c>
      <c r="VY115" s="420">
        <v>3.9183559314665097</v>
      </c>
      <c r="VZ115" s="420">
        <v>6.4947838938582354</v>
      </c>
      <c r="WA115" s="420">
        <v>10.283064939518017</v>
      </c>
      <c r="WB115" s="420">
        <v>15.877755025184392</v>
      </c>
      <c r="WC115" s="420">
        <v>24.172313915371518</v>
      </c>
      <c r="WD115" s="420">
        <v>36.511605106045685</v>
      </c>
      <c r="WE115" s="420">
        <v>54.922912312859062</v>
      </c>
      <c r="WF115" s="420">
        <v>82.466127705827802</v>
      </c>
      <c r="WG115" s="420">
        <v>123.76489257904109</v>
      </c>
      <c r="WH115" s="420">
        <v>185.40539176598298</v>
      </c>
      <c r="WI115" s="420">
        <v>277.98308708798436</v>
      </c>
      <c r="WJ115" s="420">
        <v>372.41240971829217</v>
      </c>
      <c r="WK115" s="420">
        <v>370.88734833232542</v>
      </c>
      <c r="WL115" s="420">
        <v>368.77588193911788</v>
      </c>
      <c r="WM115" s="420">
        <v>365.84173283529668</v>
      </c>
      <c r="WN115" s="420">
        <v>361.75079479285858</v>
      </c>
      <c r="WO115" s="420">
        <v>356.02995206197016</v>
      </c>
      <c r="WP115" s="420">
        <v>348.00838321827041</v>
      </c>
      <c r="WQ115" s="420">
        <v>336.73385162502217</v>
      </c>
      <c r="WR115" s="420">
        <v>320.85326106338204</v>
      </c>
      <c r="WS115" s="420">
        <v>298.44214272271716</v>
      </c>
      <c r="WT115" s="420">
        <v>266.761138563678</v>
      </c>
      <c r="WU115" s="420"/>
      <c r="WV115" s="420">
        <v>1.3105988258982702E-2</v>
      </c>
      <c r="WW115" s="420">
        <v>1.3105988258982702E-2</v>
      </c>
      <c r="WX115" s="420">
        <v>1.3105988258982702E-2</v>
      </c>
      <c r="WY115" s="420">
        <v>1.3105988258982702E-2</v>
      </c>
      <c r="WZ115" s="420">
        <v>1.3105988258982702E-2</v>
      </c>
      <c r="XA115" s="420">
        <v>1.3802438057701675E-2</v>
      </c>
      <c r="XB115" s="420">
        <v>1.9108627635398369E-2</v>
      </c>
      <c r="XC115" s="420">
        <v>2.6780461849024897E-2</v>
      </c>
      <c r="XD115" s="420">
        <v>3.7942294276513029E-2</v>
      </c>
      <c r="XE115" s="420">
        <v>5.4272855977714606E-2</v>
      </c>
      <c r="XF115" s="420">
        <v>7.8284688740238167E-2</v>
      </c>
      <c r="XG115" s="420">
        <v>0.1137463562026037</v>
      </c>
      <c r="XH115" s="420">
        <v>0.1663210090621802</v>
      </c>
      <c r="XI115" s="420">
        <v>0.24453299832786721</v>
      </c>
      <c r="XJ115" s="420">
        <v>0.36123216194877855</v>
      </c>
      <c r="XK115" s="420">
        <v>0.5358134756862718</v>
      </c>
      <c r="XL115" s="420">
        <v>0.79758366208005071</v>
      </c>
      <c r="XM115" s="420">
        <v>1.1908699874601667</v>
      </c>
      <c r="XN115" s="420">
        <v>1.7827762111832077</v>
      </c>
      <c r="XO115" s="420">
        <v>2.3883222532151014</v>
      </c>
      <c r="XP115" s="420">
        <v>2.3883222532151014</v>
      </c>
      <c r="XQ115" s="420">
        <v>2.3883222532151014</v>
      </c>
      <c r="XR115" s="420">
        <v>2.3883222532151014</v>
      </c>
      <c r="XS115" s="420">
        <v>2.3883222532151014</v>
      </c>
      <c r="XT115" s="420">
        <v>2.3883222532151014</v>
      </c>
      <c r="XU115" s="420">
        <v>2.3883222532151014</v>
      </c>
      <c r="XV115" s="420">
        <v>2.3883222532151014</v>
      </c>
      <c r="XW115" s="420">
        <v>2.3883222532151014</v>
      </c>
      <c r="XX115" s="420">
        <v>2.3883222532151014</v>
      </c>
      <c r="XY115" s="420">
        <v>2.3883222532151014</v>
      </c>
      <c r="XZ115" s="420"/>
      <c r="YA115" s="420">
        <v>1.3105988258982702E-2</v>
      </c>
      <c r="YB115" s="420">
        <v>1.3105988258982702E-2</v>
      </c>
      <c r="YC115" s="420">
        <v>1.3105988258982702E-2</v>
      </c>
      <c r="YD115" s="420">
        <v>1.3105988258982702E-2</v>
      </c>
      <c r="YE115" s="420">
        <v>1.3105988258982702E-2</v>
      </c>
      <c r="YF115" s="420">
        <v>1.3105988258982702E-2</v>
      </c>
      <c r="YG115" s="420">
        <v>1.3105988258982702E-2</v>
      </c>
      <c r="YH115" s="420">
        <v>1.3105988258982702E-2</v>
      </c>
      <c r="YI115" s="420">
        <v>1.3105988258982702E-2</v>
      </c>
      <c r="YJ115" s="420">
        <v>1.3105988258982702E-2</v>
      </c>
      <c r="YK115" s="420">
        <v>1.3105988258982702E-2</v>
      </c>
      <c r="YL115" s="420">
        <v>1.3105988258982702E-2</v>
      </c>
      <c r="YM115" s="420">
        <v>1.3105988258982702E-2</v>
      </c>
      <c r="YN115" s="420">
        <v>1.3105988258982702E-2</v>
      </c>
      <c r="YO115" s="420">
        <v>1.3105988258982702E-2</v>
      </c>
      <c r="YP115" s="420">
        <v>1.3105988258982702E-2</v>
      </c>
      <c r="YQ115" s="420">
        <v>1.3105988258982702E-2</v>
      </c>
      <c r="YR115" s="420">
        <v>1.5687046517730674E-2</v>
      </c>
      <c r="YS115" s="420">
        <v>2.0794109666718869E-2</v>
      </c>
      <c r="YT115" s="420">
        <v>2.7804542658964503E-2</v>
      </c>
      <c r="YU115" s="420">
        <v>3.7471069115434907E-2</v>
      </c>
      <c r="YV115" s="420">
        <v>5.0854494818624321E-2</v>
      </c>
      <c r="YW115" s="420">
        <v>6.9452454350159606E-2</v>
      </c>
      <c r="YX115" s="420">
        <v>9.5382663575109092E-2</v>
      </c>
      <c r="YY115" s="420">
        <v>0.13164394336378113</v>
      </c>
      <c r="YZ115" s="420">
        <v>0.1824882622636852</v>
      </c>
      <c r="ZA115" s="420">
        <v>0.25395132528088937</v>
      </c>
      <c r="ZB115" s="420">
        <v>0.35460966613263051</v>
      </c>
      <c r="ZC115" s="420">
        <v>0.49666143555816056</v>
      </c>
      <c r="ZD115" s="420">
        <v>0.69746991952405202</v>
      </c>
      <c r="ZE115" s="420"/>
      <c r="ZF115" s="420">
        <v>0</v>
      </c>
      <c r="ZG115" s="420">
        <v>0</v>
      </c>
      <c r="ZH115" s="420">
        <v>0</v>
      </c>
      <c r="ZI115" s="420">
        <v>0</v>
      </c>
      <c r="ZJ115" s="420">
        <v>0</v>
      </c>
      <c r="ZK115" s="420">
        <v>6.9644979871897293E-4</v>
      </c>
      <c r="ZL115" s="420">
        <v>6.0026393764156666E-3</v>
      </c>
      <c r="ZM115" s="420">
        <v>1.3674473590042195E-2</v>
      </c>
      <c r="ZN115" s="420">
        <v>2.4836306017530327E-2</v>
      </c>
      <c r="ZO115" s="420">
        <v>4.1166867718731903E-2</v>
      </c>
      <c r="ZP115" s="420">
        <v>6.5178700481255458E-2</v>
      </c>
      <c r="ZQ115" s="420">
        <v>0.100640367943621</v>
      </c>
      <c r="ZR115" s="420">
        <v>0.15321502080319749</v>
      </c>
      <c r="ZS115" s="420">
        <v>0.2314270100688845</v>
      </c>
      <c r="ZT115" s="420">
        <v>0.34812617368979587</v>
      </c>
      <c r="ZU115" s="420">
        <v>0.52270748742728912</v>
      </c>
      <c r="ZV115" s="420">
        <v>0.78447767382106803</v>
      </c>
      <c r="ZW115" s="420">
        <v>1.1751829409424359</v>
      </c>
      <c r="ZX115" s="420">
        <v>1.7619821015164889</v>
      </c>
      <c r="ZY115" s="420">
        <v>2.3605177105561368</v>
      </c>
      <c r="ZZ115" s="420">
        <v>2.3508511840996666</v>
      </c>
      <c r="AAA115" s="420">
        <v>2.3374677583964769</v>
      </c>
      <c r="AAB115" s="420">
        <v>2.3188697988649416</v>
      </c>
      <c r="AAC115" s="420">
        <v>2.2929395896399924</v>
      </c>
      <c r="AAD115" s="420">
        <v>2.2566783098513201</v>
      </c>
      <c r="AAE115" s="420">
        <v>2.2058339909514162</v>
      </c>
      <c r="AAF115" s="420">
        <v>2.1343709279342118</v>
      </c>
      <c r="AAG115" s="420">
        <v>2.033712587082471</v>
      </c>
      <c r="AAH115" s="420">
        <v>1.8916608176569407</v>
      </c>
      <c r="AAI115" s="420">
        <v>1.6908523336910495</v>
      </c>
      <c r="AAJ115" s="420"/>
      <c r="AAK115" s="420">
        <v>0</v>
      </c>
      <c r="AAL115" s="420">
        <v>0</v>
      </c>
      <c r="AAM115" s="420">
        <v>0</v>
      </c>
      <c r="AAN115" s="420">
        <v>0</v>
      </c>
      <c r="AAO115" s="420">
        <v>0</v>
      </c>
      <c r="AAP115" s="420">
        <v>2.3350304138155495</v>
      </c>
      <c r="AAQ115" s="420">
        <v>20.12542114719335</v>
      </c>
      <c r="AAR115" s="420">
        <v>45.84725530023492</v>
      </c>
      <c r="AAS115" s="420">
        <v>83.270222813524782</v>
      </c>
      <c r="AAT115" s="420">
        <v>138.02270937771999</v>
      </c>
      <c r="AAU115" s="420">
        <v>218.52866959922534</v>
      </c>
      <c r="AAV115" s="420">
        <v>337.42320040610304</v>
      </c>
      <c r="AAW115" s="420">
        <v>513.69349820604862</v>
      </c>
      <c r="AAX115" s="420">
        <v>775.91968306002241</v>
      </c>
      <c r="AAY115" s="420">
        <v>1167.1842032348936</v>
      </c>
      <c r="AAZ115" s="420">
        <v>1752.5137962805716</v>
      </c>
      <c r="ABA115" s="420">
        <v>2630.1669276102602</v>
      </c>
      <c r="ABB115" s="420">
        <v>3940.1086969156604</v>
      </c>
      <c r="ABC115" s="420">
        <v>5907.5066188651472</v>
      </c>
      <c r="ABD115" s="420">
        <v>7914.2540591399338</v>
      </c>
      <c r="ABE115" s="420">
        <v>7881.8444966512543</v>
      </c>
      <c r="ABF115" s="420">
        <v>7836.9730556436325</v>
      </c>
      <c r="ABG115" s="420">
        <v>7774.6185238153175</v>
      </c>
      <c r="ABH115" s="420">
        <v>7687.6807039060768</v>
      </c>
      <c r="ABI115" s="420">
        <v>7566.1052632839874</v>
      </c>
      <c r="ABJ115" s="420">
        <v>7395.6363634158461</v>
      </c>
      <c r="ABK115" s="420">
        <v>7156.0377219681486</v>
      </c>
      <c r="ABL115" s="420">
        <v>6818.5542626788301</v>
      </c>
      <c r="ABM115" s="420">
        <v>6342.2884893883001</v>
      </c>
      <c r="ABN115" s="420">
        <v>5669.0254368681963</v>
      </c>
      <c r="ABQ115" s="344"/>
      <c r="ABR115" s="344"/>
      <c r="ABS115" s="344"/>
      <c r="ABT115" s="344"/>
      <c r="ABU115" s="344"/>
      <c r="ABV115" s="344"/>
      <c r="ABW115" s="344"/>
      <c r="ABX115" s="344"/>
      <c r="ABY115" s="344"/>
      <c r="ABZ115" s="344"/>
      <c r="ACA115" s="344"/>
    </row>
    <row r="116" spans="4:755" hidden="1" outlineLevel="1" x14ac:dyDescent="0.25">
      <c r="D116" s="431" t="b">
        <v>0</v>
      </c>
      <c r="E116" s="416"/>
      <c r="F116" s="417">
        <v>546</v>
      </c>
      <c r="G116" s="417">
        <v>22013353</v>
      </c>
      <c r="H116" s="417" t="s">
        <v>1756</v>
      </c>
      <c r="I116" s="417" t="s">
        <v>253</v>
      </c>
      <c r="J116" s="417">
        <v>66</v>
      </c>
      <c r="K116" s="417" t="s">
        <v>337</v>
      </c>
      <c r="L116" s="417" t="s">
        <v>354</v>
      </c>
      <c r="M116" s="417" t="s">
        <v>339</v>
      </c>
      <c r="N116" s="417" t="s">
        <v>332</v>
      </c>
      <c r="O116" s="417" t="s">
        <v>1823</v>
      </c>
      <c r="P116" s="417" t="s">
        <v>1823</v>
      </c>
      <c r="Q116" s="417" t="s">
        <v>1824</v>
      </c>
      <c r="R116" s="417" t="s">
        <v>296</v>
      </c>
      <c r="S116" s="418"/>
      <c r="T116" s="417">
        <v>6.8095629510717126E-3</v>
      </c>
      <c r="U116" s="417">
        <v>1</v>
      </c>
      <c r="V116" s="418"/>
      <c r="W116" s="419">
        <v>1.4709459425965061</v>
      </c>
      <c r="X116" s="417">
        <v>5.1679359468684138E-3</v>
      </c>
      <c r="Y116" s="417">
        <v>4.8207376927817626E-8</v>
      </c>
      <c r="Z116" s="417">
        <v>5.1678877394914858E-3</v>
      </c>
      <c r="AA116" s="420">
        <v>27.131689029932058</v>
      </c>
      <c r="AB116" s="420">
        <v>5.7848852313381154E-3</v>
      </c>
      <c r="AC116" s="420">
        <v>27.137473915163397</v>
      </c>
      <c r="AD116" s="420">
        <v>14.670059463073347</v>
      </c>
      <c r="AE116" s="420">
        <v>2.0676916544158219</v>
      </c>
      <c r="AF116" s="420">
        <v>1.3512625991156759E-3</v>
      </c>
      <c r="AG116" s="418"/>
      <c r="AH116" s="419">
        <v>4.8785757784882637</v>
      </c>
      <c r="AI116" s="417">
        <v>8.1995058065237221E-3</v>
      </c>
      <c r="AJ116" s="417">
        <v>7.6486371174248385E-8</v>
      </c>
      <c r="AK116" s="417">
        <v>8.199429320152548E-3</v>
      </c>
      <c r="AL116" s="420">
        <v>43.047445639594407</v>
      </c>
      <c r="AM116" s="420">
        <v>9.1783645409098061E-3</v>
      </c>
      <c r="AN116" s="420">
        <v>43.056624004135315</v>
      </c>
      <c r="AO116" s="420">
        <v>23.275682784421505</v>
      </c>
      <c r="AP116" s="420">
        <v>3.2806230380538532</v>
      </c>
      <c r="AQ116" s="420">
        <v>2.1439285706126477E-3</v>
      </c>
      <c r="AR116" s="418"/>
      <c r="AS116" s="417">
        <v>5.1679359468684138E-3</v>
      </c>
      <c r="AT116" s="421">
        <v>4.8207376927817626E-8</v>
      </c>
      <c r="AU116" s="417">
        <v>5.1678877394914858E-3</v>
      </c>
      <c r="AV116" s="420">
        <v>27.131689029932058</v>
      </c>
      <c r="AW116" s="420">
        <v>5.7848852313381154E-3</v>
      </c>
      <c r="AX116" s="420">
        <v>27.137473915163397</v>
      </c>
      <c r="AY116" s="420">
        <v>14.670059463073347</v>
      </c>
      <c r="AZ116" s="420">
        <v>2.0676916544158219</v>
      </c>
      <c r="BA116" s="420">
        <v>1.3512625991156759E-3</v>
      </c>
      <c r="BB116" s="418"/>
      <c r="BC116" s="420">
        <v>43.876576295251681</v>
      </c>
      <c r="BD116" s="420">
        <v>69.615073755181285</v>
      </c>
      <c r="BE116" s="420">
        <v>43.876576295251681</v>
      </c>
      <c r="BF116" s="420">
        <v>25.738497459929604</v>
      </c>
      <c r="BG116" s="420"/>
      <c r="BH116" s="422">
        <v>0.11989476363991852</v>
      </c>
      <c r="BI116" s="420"/>
      <c r="BJ116" s="423">
        <v>1.6583123951777001</v>
      </c>
      <c r="BK116" s="423">
        <v>1.86954525000811</v>
      </c>
      <c r="BL116" s="423">
        <v>2.10768456654595</v>
      </c>
      <c r="BM116" s="423">
        <v>2.3761576415637542</v>
      </c>
      <c r="BN116" s="423">
        <v>2.6788283347420569</v>
      </c>
      <c r="BO116" s="423">
        <v>3.0200526772686183</v>
      </c>
      <c r="BP116" s="423">
        <v>3.4047415637611507</v>
      </c>
      <c r="BQ116" s="423">
        <v>3.8384314297745781</v>
      </c>
      <c r="BR116" s="423">
        <v>4.3273639320822479</v>
      </c>
      <c r="BS116" s="423">
        <v>4.8785757784882637</v>
      </c>
      <c r="BT116" s="423">
        <v>5.4999999999999991</v>
      </c>
      <c r="BU116" s="423">
        <v>6.2005801228680815</v>
      </c>
      <c r="BV116" s="423">
        <v>6.9903988836557733</v>
      </c>
      <c r="BW116" s="423">
        <v>7.8808233398027667</v>
      </c>
      <c r="BX116" s="423">
        <v>8.8846684641119786</v>
      </c>
      <c r="BY116" s="423">
        <v>10.016381577608295</v>
      </c>
      <c r="BZ116" s="423">
        <v>11.29225027512364</v>
      </c>
      <c r="CA116" s="423">
        <v>12.730636836069689</v>
      </c>
      <c r="CB116" s="423">
        <v>14.352242494033801</v>
      </c>
      <c r="CC116" s="423">
        <v>16.180405368561569</v>
      </c>
      <c r="CD116" s="423">
        <v>18.2414363469547</v>
      </c>
      <c r="CE116" s="423">
        <v>20.564997750089205</v>
      </c>
      <c r="CF116" s="423">
        <v>23.184530232005454</v>
      </c>
      <c r="CG116" s="423">
        <v>26.137734057201293</v>
      </c>
      <c r="CH116" s="423">
        <v>28</v>
      </c>
      <c r="CI116" s="423">
        <v>28</v>
      </c>
      <c r="CJ116" s="423">
        <v>28</v>
      </c>
      <c r="CK116" s="423">
        <v>28</v>
      </c>
      <c r="CL116" s="423">
        <v>28</v>
      </c>
      <c r="CM116" s="423">
        <v>28</v>
      </c>
      <c r="CN116" s="420"/>
      <c r="CO116" s="417">
        <v>5.1679359468684138E-3</v>
      </c>
      <c r="CP116" s="417">
        <v>5.1679359468684138E-3</v>
      </c>
      <c r="CQ116" s="417">
        <v>5.1679359468684138E-3</v>
      </c>
      <c r="CR116" s="417">
        <v>5.1679359468684138E-3</v>
      </c>
      <c r="CS116" s="417">
        <v>5.1679359468684138E-3</v>
      </c>
      <c r="CT116" s="417">
        <v>5.1679359468684138E-3</v>
      </c>
      <c r="CU116" s="417">
        <v>5.1679359468684138E-3</v>
      </c>
      <c r="CV116" s="417">
        <v>5.1679359468684138E-3</v>
      </c>
      <c r="CW116" s="417">
        <v>6.1856954238924408E-3</v>
      </c>
      <c r="CX116" s="417">
        <v>8.1995058065237221E-3</v>
      </c>
      <c r="CY116" s="417">
        <v>1.0963850466981291E-2</v>
      </c>
      <c r="CZ116" s="417">
        <v>1.4775542387390921E-2</v>
      </c>
      <c r="DA116" s="417">
        <v>2.0052877100120468E-2</v>
      </c>
      <c r="DB116" s="417">
        <v>2.7386399891547557E-2</v>
      </c>
      <c r="DC116" s="417">
        <v>3.7611165679170527E-2</v>
      </c>
      <c r="DD116" s="417">
        <v>5.1909665540170527E-2</v>
      </c>
      <c r="DE116" s="417">
        <v>7.195853008548711E-2</v>
      </c>
      <c r="DF116" s="417">
        <v>0.10013775052594555</v>
      </c>
      <c r="DG116" s="417">
        <v>0.1398292142874295</v>
      </c>
      <c r="DH116" s="417">
        <v>0.19584288002738662</v>
      </c>
      <c r="DI116" s="417">
        <v>0.27502541569097583</v>
      </c>
      <c r="DJ116" s="417">
        <v>0.3871297393059403</v>
      </c>
      <c r="DK116" s="417">
        <v>0.54605770977425139</v>
      </c>
      <c r="DL116" s="417">
        <v>0.77163661714987963</v>
      </c>
      <c r="DM116" s="417">
        <v>0.94176007037367371</v>
      </c>
      <c r="DN116" s="417">
        <v>0.94176007037367371</v>
      </c>
      <c r="DO116" s="417">
        <v>0.94176007037367371</v>
      </c>
      <c r="DP116" s="417">
        <v>0.94176007037367371</v>
      </c>
      <c r="DQ116" s="417">
        <v>0.94176007037367371</v>
      </c>
      <c r="DR116" s="417">
        <v>0.94176007037367371</v>
      </c>
      <c r="DS116" s="424"/>
      <c r="DT116" s="425">
        <v>4.8207376927817626E-8</v>
      </c>
      <c r="DU116" s="425">
        <v>4.8207376927817626E-8</v>
      </c>
      <c r="DV116" s="425">
        <v>4.8207376927817626E-8</v>
      </c>
      <c r="DW116" s="425">
        <v>4.8207376927817626E-8</v>
      </c>
      <c r="DX116" s="425">
        <v>4.8207376927817626E-8</v>
      </c>
      <c r="DY116" s="425">
        <v>4.8207376927817626E-8</v>
      </c>
      <c r="DZ116" s="425">
        <v>4.8207376927817626E-8</v>
      </c>
      <c r="EA116" s="425">
        <v>4.8207376927817626E-8</v>
      </c>
      <c r="EB116" s="425">
        <v>5.7701208746783284E-8</v>
      </c>
      <c r="EC116" s="425">
        <v>7.6486371174248385E-8</v>
      </c>
      <c r="ED116" s="425">
        <v>1.0227264375485765E-7</v>
      </c>
      <c r="EE116" s="425">
        <v>1.3782874797694095E-7</v>
      </c>
      <c r="EF116" s="425">
        <v>1.8705661501832149E-7</v>
      </c>
      <c r="EG116" s="425">
        <v>2.5546495077358439E-7</v>
      </c>
      <c r="EH116" s="425">
        <v>3.5084328815821861E-7</v>
      </c>
      <c r="EI116" s="425">
        <v>4.8422210310256064E-7</v>
      </c>
      <c r="EJ116" s="425">
        <v>6.712412883338523E-7</v>
      </c>
      <c r="EK116" s="425">
        <v>9.3410180271937095E-7</v>
      </c>
      <c r="EL116" s="425">
        <v>1.3043504617659553E-6</v>
      </c>
      <c r="EM116" s="425">
        <v>1.8268553699529786E-6</v>
      </c>
      <c r="EN116" s="425">
        <v>2.5654833990306383E-6</v>
      </c>
      <c r="EO116" s="425">
        <v>3.61121141100792E-6</v>
      </c>
      <c r="EP116" s="425">
        <v>5.0937182871586467E-6</v>
      </c>
      <c r="EQ116" s="425">
        <v>7.1979563285399008E-6</v>
      </c>
      <c r="ER116" s="425">
        <v>8.784896553445558E-6</v>
      </c>
      <c r="ES116" s="425">
        <v>8.784896553445558E-6</v>
      </c>
      <c r="ET116" s="425">
        <v>8.784896553445558E-6</v>
      </c>
      <c r="EU116" s="425">
        <v>8.784896553445558E-6</v>
      </c>
      <c r="EV116" s="425">
        <v>8.784896553445558E-6</v>
      </c>
      <c r="EW116" s="425">
        <v>8.784896553445558E-6</v>
      </c>
      <c r="EX116" s="420"/>
      <c r="EY116" s="420">
        <v>43.876576295251681</v>
      </c>
      <c r="EZ116" s="420">
        <v>43.876576295251681</v>
      </c>
      <c r="FA116" s="420">
        <v>43.876576295251681</v>
      </c>
      <c r="FB116" s="420">
        <v>43.876576295251681</v>
      </c>
      <c r="FC116" s="420">
        <v>43.876576295251681</v>
      </c>
      <c r="FD116" s="420">
        <v>43.876576295251681</v>
      </c>
      <c r="FE116" s="420">
        <v>43.876576295251681</v>
      </c>
      <c r="FF116" s="420">
        <v>43.876576295251681</v>
      </c>
      <c r="FG116" s="420">
        <v>52.517511825987121</v>
      </c>
      <c r="FH116" s="420">
        <v>69.615073755181285</v>
      </c>
      <c r="FI116" s="420">
        <v>93.084787901780885</v>
      </c>
      <c r="FJ116" s="420">
        <v>125.44664243699265</v>
      </c>
      <c r="FK116" s="420">
        <v>170.2520311916598</v>
      </c>
      <c r="FL116" s="420">
        <v>232.51477507609181</v>
      </c>
      <c r="FM116" s="420">
        <v>319.32461962410156</v>
      </c>
      <c r="FN116" s="420">
        <v>440.72109715571179</v>
      </c>
      <c r="FO116" s="420">
        <v>610.93906113585774</v>
      </c>
      <c r="FP116" s="420">
        <v>850.18500541767696</v>
      </c>
      <c r="FQ116" s="420">
        <v>1187.171677834983</v>
      </c>
      <c r="FR116" s="420">
        <v>1662.7363720733524</v>
      </c>
      <c r="FS116" s="420">
        <v>2335.0083589969204</v>
      </c>
      <c r="FT116" s="420">
        <v>3286.7914226202543</v>
      </c>
      <c r="FU116" s="420">
        <v>4636.114497324359</v>
      </c>
      <c r="FV116" s="420">
        <v>6551.3143453534121</v>
      </c>
      <c r="FW116" s="420">
        <v>7995.6888019502794</v>
      </c>
      <c r="FX116" s="420">
        <v>7995.6888019502794</v>
      </c>
      <c r="FY116" s="420">
        <v>7995.6888019502794</v>
      </c>
      <c r="FZ116" s="420">
        <v>7995.6888019502794</v>
      </c>
      <c r="GA116" s="420">
        <v>7995.6888019502794</v>
      </c>
      <c r="GB116" s="420">
        <v>7995.6888019502794</v>
      </c>
      <c r="GC116" s="420"/>
      <c r="GD116" s="420">
        <v>43.876576295251681</v>
      </c>
      <c r="GE116" s="420">
        <v>43.876576295251681</v>
      </c>
      <c r="GF116" s="420">
        <v>43.876576295251681</v>
      </c>
      <c r="GG116" s="420">
        <v>43.876576295251681</v>
      </c>
      <c r="GH116" s="420">
        <v>43.876576295251681</v>
      </c>
      <c r="GI116" s="420">
        <v>43.876576295251681</v>
      </c>
      <c r="GJ116" s="420">
        <v>43.876576295251681</v>
      </c>
      <c r="GK116" s="420">
        <v>43.876576295251681</v>
      </c>
      <c r="GL116" s="420">
        <v>43.876576295251681</v>
      </c>
      <c r="GM116" s="420">
        <v>43.876576295251681</v>
      </c>
      <c r="GN116" s="420">
        <v>43.876576295251681</v>
      </c>
      <c r="GO116" s="420">
        <v>43.876576295251681</v>
      </c>
      <c r="GP116" s="420">
        <v>43.876576295251681</v>
      </c>
      <c r="GQ116" s="420">
        <v>43.876576295251681</v>
      </c>
      <c r="GR116" s="420">
        <v>43.876576295251681</v>
      </c>
      <c r="GS116" s="420">
        <v>43.876576295251681</v>
      </c>
      <c r="GT116" s="420">
        <v>43.876576295251681</v>
      </c>
      <c r="GU116" s="420">
        <v>52.5175118259871</v>
      </c>
      <c r="GV116" s="420">
        <v>69.615073755181314</v>
      </c>
      <c r="GW116" s="420">
        <v>93.084787901780942</v>
      </c>
      <c r="GX116" s="420">
        <v>125.44664243699282</v>
      </c>
      <c r="GY116" s="420">
        <v>170.25203119165991</v>
      </c>
      <c r="GZ116" s="420">
        <v>232.51477507609181</v>
      </c>
      <c r="HA116" s="420">
        <v>319.32461962410201</v>
      </c>
      <c r="HB116" s="420">
        <v>440.72109715571196</v>
      </c>
      <c r="HC116" s="420">
        <v>610.93906113585899</v>
      </c>
      <c r="HD116" s="420">
        <v>850.18500541767719</v>
      </c>
      <c r="HE116" s="420">
        <v>1187.1716778349835</v>
      </c>
      <c r="HF116" s="420">
        <v>1662.7363720733533</v>
      </c>
      <c r="HG116" s="420">
        <v>2335.0083589969217</v>
      </c>
      <c r="HH116" s="420"/>
      <c r="HI116" s="420">
        <v>27.131689029932058</v>
      </c>
      <c r="HJ116" s="420">
        <v>27.131689029932058</v>
      </c>
      <c r="HK116" s="420">
        <v>27.131689029932058</v>
      </c>
      <c r="HL116" s="420">
        <v>27.131689029932058</v>
      </c>
      <c r="HM116" s="420">
        <v>27.131689029932058</v>
      </c>
      <c r="HN116" s="420">
        <v>27.131689029932058</v>
      </c>
      <c r="HO116" s="420">
        <v>27.131689029932058</v>
      </c>
      <c r="HP116" s="420">
        <v>27.131689029932058</v>
      </c>
      <c r="HQ116" s="420">
        <v>32.474931268569904</v>
      </c>
      <c r="HR116" s="420">
        <v>43.047445639594407</v>
      </c>
      <c r="HS116" s="420">
        <v>57.560268644789751</v>
      </c>
      <c r="HT116" s="420">
        <v>77.57166989389502</v>
      </c>
      <c r="HU116" s="420">
        <v>105.27770298035536</v>
      </c>
      <c r="HV116" s="420">
        <v>143.77873354972382</v>
      </c>
      <c r="HW116" s="420">
        <v>197.45880400837157</v>
      </c>
      <c r="HX116" s="420">
        <v>272.52599830249943</v>
      </c>
      <c r="HY116" s="420">
        <v>377.78263535048376</v>
      </c>
      <c r="HZ116" s="420">
        <v>525.72368066466061</v>
      </c>
      <c r="IA116" s="420">
        <v>734.1040597929973</v>
      </c>
      <c r="IB116" s="420">
        <v>1028.1760792428488</v>
      </c>
      <c r="IC116" s="420">
        <v>1443.8847792564075</v>
      </c>
      <c r="ID116" s="420">
        <v>2032.4330272421773</v>
      </c>
      <c r="IE116" s="420">
        <v>2866.8056505169207</v>
      </c>
      <c r="IF116" s="420">
        <v>4051.0960189639409</v>
      </c>
      <c r="IG116" s="420">
        <v>4944.2449815324771</v>
      </c>
      <c r="IH116" s="420">
        <v>4944.2449815324771</v>
      </c>
      <c r="II116" s="420">
        <v>4944.2449815324771</v>
      </c>
      <c r="IJ116" s="420">
        <v>4944.2449815324771</v>
      </c>
      <c r="IK116" s="420">
        <v>4944.2449815324771</v>
      </c>
      <c r="IL116" s="420">
        <v>4944.2449815324771</v>
      </c>
      <c r="IM116" s="420"/>
      <c r="IN116" s="420">
        <v>27.131689029932058</v>
      </c>
      <c r="IO116" s="420">
        <v>27.131689029932058</v>
      </c>
      <c r="IP116" s="420">
        <v>27.131689029932058</v>
      </c>
      <c r="IQ116" s="420">
        <v>27.131689029932058</v>
      </c>
      <c r="IR116" s="420">
        <v>27.131689029932058</v>
      </c>
      <c r="IS116" s="420">
        <v>27.131689029932058</v>
      </c>
      <c r="IT116" s="420">
        <v>27.131689029932058</v>
      </c>
      <c r="IU116" s="420">
        <v>27.131689029932058</v>
      </c>
      <c r="IV116" s="420">
        <v>27.131689029932058</v>
      </c>
      <c r="IW116" s="420">
        <v>27.131689029932058</v>
      </c>
      <c r="IX116" s="420">
        <v>27.131689029932058</v>
      </c>
      <c r="IY116" s="420">
        <v>27.131689029932058</v>
      </c>
      <c r="IZ116" s="420">
        <v>27.131689029932058</v>
      </c>
      <c r="JA116" s="420">
        <v>27.131689029932058</v>
      </c>
      <c r="JB116" s="420">
        <v>27.131689029932058</v>
      </c>
      <c r="JC116" s="420">
        <v>27.131689029932058</v>
      </c>
      <c r="JD116" s="420">
        <v>27.131689029932058</v>
      </c>
      <c r="JE116" s="420">
        <v>32.474931268569897</v>
      </c>
      <c r="JF116" s="420">
        <v>43.047445639594429</v>
      </c>
      <c r="JG116" s="420">
        <v>57.560268644789787</v>
      </c>
      <c r="JH116" s="420">
        <v>77.57166989389512</v>
      </c>
      <c r="JI116" s="420">
        <v>105.27770298035543</v>
      </c>
      <c r="JJ116" s="420">
        <v>143.77873354972382</v>
      </c>
      <c r="JK116" s="420">
        <v>197.45880400837186</v>
      </c>
      <c r="JL116" s="420">
        <v>272.52599830249954</v>
      </c>
      <c r="JM116" s="420">
        <v>377.78263535048444</v>
      </c>
      <c r="JN116" s="420">
        <v>525.72368066466072</v>
      </c>
      <c r="JO116" s="420">
        <v>734.10405979299765</v>
      </c>
      <c r="JP116" s="420">
        <v>1028.1760792428495</v>
      </c>
      <c r="JQ116" s="420">
        <v>1443.8847792564084</v>
      </c>
      <c r="JR116" s="420"/>
      <c r="JS116" s="420">
        <v>0</v>
      </c>
      <c r="JT116" s="420">
        <v>0</v>
      </c>
      <c r="JU116" s="420">
        <v>0</v>
      </c>
      <c r="JV116" s="420">
        <v>0</v>
      </c>
      <c r="JW116" s="420">
        <v>0</v>
      </c>
      <c r="JX116" s="420">
        <v>0</v>
      </c>
      <c r="JY116" s="420">
        <v>0</v>
      </c>
      <c r="JZ116" s="420">
        <v>0</v>
      </c>
      <c r="KA116" s="420">
        <v>5.3432422386378455</v>
      </c>
      <c r="KB116" s="420">
        <v>15.915756609662349</v>
      </c>
      <c r="KC116" s="420">
        <v>30.428579614857693</v>
      </c>
      <c r="KD116" s="420">
        <v>50.439980863962958</v>
      </c>
      <c r="KE116" s="420">
        <v>78.146013950423296</v>
      </c>
      <c r="KF116" s="420">
        <v>116.64704451979176</v>
      </c>
      <c r="KG116" s="420">
        <v>170.32711497843951</v>
      </c>
      <c r="KH116" s="420">
        <v>245.39430927256737</v>
      </c>
      <c r="KI116" s="420">
        <v>350.65094632055172</v>
      </c>
      <c r="KJ116" s="420">
        <v>493.24874939609072</v>
      </c>
      <c r="KK116" s="420">
        <v>691.05661415340285</v>
      </c>
      <c r="KL116" s="420">
        <v>970.61581059805906</v>
      </c>
      <c r="KM116" s="420">
        <v>1366.3131093625123</v>
      </c>
      <c r="KN116" s="420">
        <v>1927.155324261822</v>
      </c>
      <c r="KO116" s="420">
        <v>2723.0269169671969</v>
      </c>
      <c r="KP116" s="420">
        <v>3853.6372149555691</v>
      </c>
      <c r="KQ116" s="420">
        <v>4671.7189832299773</v>
      </c>
      <c r="KR116" s="420">
        <v>4566.4623461819929</v>
      </c>
      <c r="KS116" s="420">
        <v>4418.5213008678165</v>
      </c>
      <c r="KT116" s="420">
        <v>4210.1409217394794</v>
      </c>
      <c r="KU116" s="420">
        <v>3916.0689022896277</v>
      </c>
      <c r="KV116" s="420">
        <v>3500.3602022760688</v>
      </c>
      <c r="KW116" s="420"/>
      <c r="KX116" s="420">
        <v>5.7848852313381154E-3</v>
      </c>
      <c r="KY116" s="420">
        <v>5.7848852313381154E-3</v>
      </c>
      <c r="KZ116" s="420">
        <v>5.7848852313381154E-3</v>
      </c>
      <c r="LA116" s="420">
        <v>5.7848852313381154E-3</v>
      </c>
      <c r="LB116" s="420">
        <v>5.7848852313381154E-3</v>
      </c>
      <c r="LC116" s="420">
        <v>5.7848852313381154E-3</v>
      </c>
      <c r="LD116" s="420">
        <v>5.7848852313381154E-3</v>
      </c>
      <c r="LE116" s="420">
        <v>5.7848852313381154E-3</v>
      </c>
      <c r="LF116" s="420">
        <v>6.9241450496139939E-3</v>
      </c>
      <c r="LG116" s="420">
        <v>9.1783645409098061E-3</v>
      </c>
      <c r="LH116" s="420">
        <v>1.2272717250582918E-2</v>
      </c>
      <c r="LI116" s="420">
        <v>1.6539449757232913E-2</v>
      </c>
      <c r="LJ116" s="420">
        <v>2.2446793802198578E-2</v>
      </c>
      <c r="LK116" s="420">
        <v>3.0655794092830126E-2</v>
      </c>
      <c r="LL116" s="420">
        <v>4.2101194578986235E-2</v>
      </c>
      <c r="LM116" s="420">
        <v>5.8106652372307277E-2</v>
      </c>
      <c r="LN116" s="420">
        <v>8.054895460006227E-2</v>
      </c>
      <c r="LO116" s="420">
        <v>0.11209221632632452</v>
      </c>
      <c r="LP116" s="420">
        <v>0.15652205541191463</v>
      </c>
      <c r="LQ116" s="420">
        <v>0.21922264439435743</v>
      </c>
      <c r="LR116" s="420">
        <v>0.30785800788367662</v>
      </c>
      <c r="LS116" s="420">
        <v>0.43334536932095041</v>
      </c>
      <c r="LT116" s="420">
        <v>0.61124619445903761</v>
      </c>
      <c r="LU116" s="420">
        <v>0.86375475942478808</v>
      </c>
      <c r="LV116" s="420">
        <v>1.0541875864134669</v>
      </c>
      <c r="LW116" s="420">
        <v>1.0541875864134669</v>
      </c>
      <c r="LX116" s="420">
        <v>1.0541875864134669</v>
      </c>
      <c r="LY116" s="420">
        <v>1.0541875864134669</v>
      </c>
      <c r="LZ116" s="420">
        <v>1.0541875864134669</v>
      </c>
      <c r="MA116" s="420">
        <v>1.0541875864134669</v>
      </c>
      <c r="MB116" s="420"/>
      <c r="MC116" s="426">
        <v>5.7848852313381154E-3</v>
      </c>
      <c r="MD116" s="426">
        <v>5.7848852313381154E-3</v>
      </c>
      <c r="ME116" s="426">
        <v>5.7848852313381154E-3</v>
      </c>
      <c r="MF116" s="426">
        <v>5.7848852313381154E-3</v>
      </c>
      <c r="MG116" s="426">
        <v>5.7848852313381154E-3</v>
      </c>
      <c r="MH116" s="426">
        <v>5.7848852313381154E-3</v>
      </c>
      <c r="MI116" s="426">
        <v>5.7848852313381154E-3</v>
      </c>
      <c r="MJ116" s="426">
        <v>5.7848852313381154E-3</v>
      </c>
      <c r="MK116" s="426">
        <v>5.7848852313381154E-3</v>
      </c>
      <c r="ML116" s="426">
        <v>5.7848852313381154E-3</v>
      </c>
      <c r="MM116" s="426">
        <v>5.7848852313381154E-3</v>
      </c>
      <c r="MN116" s="426">
        <v>5.7848852313381154E-3</v>
      </c>
      <c r="MO116" s="426">
        <v>5.7848852313381154E-3</v>
      </c>
      <c r="MP116" s="426">
        <v>5.7848852313381154E-3</v>
      </c>
      <c r="MQ116" s="426">
        <v>5.7848852313381154E-3</v>
      </c>
      <c r="MR116" s="426">
        <v>5.7848852313381154E-3</v>
      </c>
      <c r="MS116" s="426">
        <v>5.7848852313381154E-3</v>
      </c>
      <c r="MT116" s="426">
        <v>6.9241450496139913E-3</v>
      </c>
      <c r="MU116" s="426">
        <v>9.1783645409098114E-3</v>
      </c>
      <c r="MV116" s="426">
        <v>1.2272717250582928E-2</v>
      </c>
      <c r="MW116" s="426">
        <v>1.6539449757232937E-2</v>
      </c>
      <c r="MX116" s="426">
        <v>2.2446793802198599E-2</v>
      </c>
      <c r="MY116" s="426">
        <v>3.0655794092830126E-2</v>
      </c>
      <c r="MZ116" s="426">
        <v>4.2101194578986298E-2</v>
      </c>
      <c r="NA116" s="426">
        <v>5.8106652372307291E-2</v>
      </c>
      <c r="NB116" s="426">
        <v>8.0548954600062436E-2</v>
      </c>
      <c r="NC116" s="426">
        <v>0.11209221632632453</v>
      </c>
      <c r="ND116" s="426">
        <v>0.15652205541191469</v>
      </c>
      <c r="NE116" s="426">
        <v>0.21922264439435754</v>
      </c>
      <c r="NF116" s="426">
        <v>0.30785800788367673</v>
      </c>
      <c r="NG116" s="420"/>
      <c r="NH116" s="420">
        <v>0</v>
      </c>
      <c r="NI116" s="420">
        <v>0</v>
      </c>
      <c r="NJ116" s="420">
        <v>0</v>
      </c>
      <c r="NK116" s="420">
        <v>0</v>
      </c>
      <c r="NL116" s="420">
        <v>0</v>
      </c>
      <c r="NM116" s="420">
        <v>0</v>
      </c>
      <c r="NN116" s="420">
        <v>0</v>
      </c>
      <c r="NO116" s="420">
        <v>0</v>
      </c>
      <c r="NP116" s="420">
        <v>1.1392598182758786E-3</v>
      </c>
      <c r="NQ116" s="420">
        <v>3.3934793095716908E-3</v>
      </c>
      <c r="NR116" s="420">
        <v>6.4878320192448026E-3</v>
      </c>
      <c r="NS116" s="420">
        <v>1.0754564525894798E-2</v>
      </c>
      <c r="NT116" s="420">
        <v>1.6661908570860463E-2</v>
      </c>
      <c r="NU116" s="420">
        <v>2.487090886149201E-2</v>
      </c>
      <c r="NV116" s="420">
        <v>3.6316309347648124E-2</v>
      </c>
      <c r="NW116" s="420">
        <v>5.2321767140969158E-2</v>
      </c>
      <c r="NX116" s="420">
        <v>7.4764069368724151E-2</v>
      </c>
      <c r="NY116" s="420">
        <v>0.10516807127671053</v>
      </c>
      <c r="NZ116" s="420">
        <v>0.14734369087100482</v>
      </c>
      <c r="OA116" s="420">
        <v>0.2069499271437745</v>
      </c>
      <c r="OB116" s="420">
        <v>0.29131855812644369</v>
      </c>
      <c r="OC116" s="420">
        <v>0.41089857551875181</v>
      </c>
      <c r="OD116" s="420">
        <v>0.58059040036620746</v>
      </c>
      <c r="OE116" s="420">
        <v>0.82165356484580176</v>
      </c>
      <c r="OF116" s="420">
        <v>0.9960809340411596</v>
      </c>
      <c r="OG116" s="420">
        <v>0.97363863181340449</v>
      </c>
      <c r="OH116" s="420">
        <v>0.94209537008714239</v>
      </c>
      <c r="OI116" s="420">
        <v>0.89766553100155222</v>
      </c>
      <c r="OJ116" s="420">
        <v>0.83496494201910931</v>
      </c>
      <c r="OK116" s="420">
        <v>0.74632957852979009</v>
      </c>
      <c r="OL116" s="420"/>
      <c r="OM116" s="420">
        <v>0</v>
      </c>
      <c r="ON116" s="420">
        <v>0</v>
      </c>
      <c r="OO116" s="420">
        <v>0</v>
      </c>
      <c r="OP116" s="420">
        <v>0</v>
      </c>
      <c r="OQ116" s="420">
        <v>0</v>
      </c>
      <c r="OR116" s="420">
        <v>0</v>
      </c>
      <c r="OS116" s="420">
        <v>0</v>
      </c>
      <c r="OT116" s="420">
        <v>0</v>
      </c>
      <c r="OU116" s="420">
        <v>5.3443814984561211</v>
      </c>
      <c r="OV116" s="420">
        <v>15.919150088971922</v>
      </c>
      <c r="OW116" s="420">
        <v>30.435067446876939</v>
      </c>
      <c r="OX116" s="420">
        <v>50.450735428488855</v>
      </c>
      <c r="OY116" s="420">
        <v>78.162675858994163</v>
      </c>
      <c r="OZ116" s="420">
        <v>116.67191542865325</v>
      </c>
      <c r="PA116" s="420">
        <v>170.36343128778717</v>
      </c>
      <c r="PB116" s="420">
        <v>245.44663103970834</v>
      </c>
      <c r="PC116" s="420">
        <v>350.72571038992044</v>
      </c>
      <c r="PD116" s="420">
        <v>493.35391746736741</v>
      </c>
      <c r="PE116" s="420">
        <v>691.20395784427387</v>
      </c>
      <c r="PF116" s="420">
        <v>970.82276052520285</v>
      </c>
      <c r="PG116" s="420">
        <v>1366.6044279206387</v>
      </c>
      <c r="PH116" s="420">
        <v>1927.5662228373408</v>
      </c>
      <c r="PI116" s="420">
        <v>2723.6075073675634</v>
      </c>
      <c r="PJ116" s="420">
        <v>3854.4588685204149</v>
      </c>
      <c r="PK116" s="420">
        <v>4672.7150641640183</v>
      </c>
      <c r="PL116" s="420">
        <v>4567.4359848138065</v>
      </c>
      <c r="PM116" s="420">
        <v>4419.4633962379039</v>
      </c>
      <c r="PN116" s="420">
        <v>4211.038587270481</v>
      </c>
      <c r="PO116" s="420">
        <v>3916.9038672316469</v>
      </c>
      <c r="PP116" s="420">
        <v>3501.1065318545984</v>
      </c>
      <c r="PQ116" s="420"/>
      <c r="PR116" s="420">
        <v>14.670059463073347</v>
      </c>
      <c r="PS116" s="420">
        <v>14.670059463073347</v>
      </c>
      <c r="PT116" s="420">
        <v>14.670059463073347</v>
      </c>
      <c r="PU116" s="420">
        <v>14.670059463073347</v>
      </c>
      <c r="PV116" s="420">
        <v>14.670059463073347</v>
      </c>
      <c r="PW116" s="420">
        <v>14.670059463073347</v>
      </c>
      <c r="PX116" s="420">
        <v>14.670059463073347</v>
      </c>
      <c r="PY116" s="420">
        <v>14.670059463073347</v>
      </c>
      <c r="PZ116" s="420">
        <v>17.55914171961647</v>
      </c>
      <c r="QA116" s="420">
        <v>23.275682784421505</v>
      </c>
      <c r="QB116" s="420">
        <v>31.122742222129048</v>
      </c>
      <c r="QC116" s="420">
        <v>41.942873837964896</v>
      </c>
      <c r="QD116" s="420">
        <v>56.923480184140033</v>
      </c>
      <c r="QE116" s="420">
        <v>77.740923846387957</v>
      </c>
      <c r="QF116" s="420">
        <v>106.76564931561913</v>
      </c>
      <c r="QG116" s="420">
        <v>147.35435733177073</v>
      </c>
      <c r="QH116" s="420">
        <v>204.26644720105836</v>
      </c>
      <c r="QI116" s="420">
        <v>284.25792614635714</v>
      </c>
      <c r="QJ116" s="420">
        <v>396.92885309742138</v>
      </c>
      <c r="QK116" s="420">
        <v>555.9331084902966</v>
      </c>
      <c r="QL116" s="420">
        <v>780.70611623735965</v>
      </c>
      <c r="QM116" s="420">
        <v>1098.9331822085819</v>
      </c>
      <c r="QN116" s="420">
        <v>1550.0770820335179</v>
      </c>
      <c r="QO116" s="420">
        <v>2190.4209289461082</v>
      </c>
      <c r="QP116" s="420">
        <v>2673.3450983853131</v>
      </c>
      <c r="QQ116" s="420">
        <v>2673.3450983853131</v>
      </c>
      <c r="QR116" s="420">
        <v>2673.3450983853131</v>
      </c>
      <c r="QS116" s="420">
        <v>2673.3450983853131</v>
      </c>
      <c r="QT116" s="420">
        <v>2673.3450983853131</v>
      </c>
      <c r="QU116" s="420">
        <v>2673.3450983853131</v>
      </c>
      <c r="QV116" s="424"/>
      <c r="QW116" s="420">
        <v>14.670059463073347</v>
      </c>
      <c r="QX116" s="420">
        <v>14.670059463073347</v>
      </c>
      <c r="QY116" s="420">
        <v>14.670059463073347</v>
      </c>
      <c r="QZ116" s="420">
        <v>14.670059463073347</v>
      </c>
      <c r="RA116" s="420">
        <v>14.670059463073347</v>
      </c>
      <c r="RB116" s="420">
        <v>14.670059463073347</v>
      </c>
      <c r="RC116" s="420">
        <v>14.670059463073347</v>
      </c>
      <c r="RD116" s="420">
        <v>14.670059463073347</v>
      </c>
      <c r="RE116" s="420">
        <v>14.670059463073347</v>
      </c>
      <c r="RF116" s="420">
        <v>14.670059463073347</v>
      </c>
      <c r="RG116" s="420">
        <v>14.670059463073347</v>
      </c>
      <c r="RH116" s="420">
        <v>14.670059463073347</v>
      </c>
      <c r="RI116" s="420">
        <v>14.670059463073347</v>
      </c>
      <c r="RJ116" s="420">
        <v>14.670059463073347</v>
      </c>
      <c r="RK116" s="420">
        <v>14.670059463073347</v>
      </c>
      <c r="RL116" s="420">
        <v>14.670059463073347</v>
      </c>
      <c r="RM116" s="420">
        <v>14.670059463073347</v>
      </c>
      <c r="RN116" s="420">
        <v>17.559141719616463</v>
      </c>
      <c r="RO116" s="420">
        <v>23.275682784421516</v>
      </c>
      <c r="RP116" s="420">
        <v>31.122742222129066</v>
      </c>
      <c r="RQ116" s="420">
        <v>41.942873837964953</v>
      </c>
      <c r="RR116" s="420">
        <v>56.923480184140075</v>
      </c>
      <c r="RS116" s="420">
        <v>77.740923846387957</v>
      </c>
      <c r="RT116" s="420">
        <v>106.76564931561929</v>
      </c>
      <c r="RU116" s="420">
        <v>147.35435733177079</v>
      </c>
      <c r="RV116" s="420">
        <v>204.26644720105875</v>
      </c>
      <c r="RW116" s="420">
        <v>284.25792614635719</v>
      </c>
      <c r="RX116" s="420">
        <v>396.92885309742155</v>
      </c>
      <c r="RY116" s="420">
        <v>555.93310849029695</v>
      </c>
      <c r="RZ116" s="420">
        <v>780.70611623736011</v>
      </c>
      <c r="SA116" s="420"/>
      <c r="SB116" s="420">
        <v>0</v>
      </c>
      <c r="SC116" s="420">
        <v>0</v>
      </c>
      <c r="SD116" s="420">
        <v>0</v>
      </c>
      <c r="SE116" s="420">
        <v>0</v>
      </c>
      <c r="SF116" s="420">
        <v>0</v>
      </c>
      <c r="SG116" s="420">
        <v>0</v>
      </c>
      <c r="SH116" s="420">
        <v>0</v>
      </c>
      <c r="SI116" s="420">
        <v>0</v>
      </c>
      <c r="SJ116" s="420">
        <v>2.8890822565431229</v>
      </c>
      <c r="SK116" s="420">
        <v>8.6056233213481583</v>
      </c>
      <c r="SL116" s="420">
        <v>16.452682759055701</v>
      </c>
      <c r="SM116" s="420">
        <v>27.272814374891549</v>
      </c>
      <c r="SN116" s="420">
        <v>42.253420721066689</v>
      </c>
      <c r="SO116" s="420">
        <v>63.070864383314614</v>
      </c>
      <c r="SP116" s="420">
        <v>92.095589852545785</v>
      </c>
      <c r="SQ116" s="420">
        <v>132.68429786869737</v>
      </c>
      <c r="SR116" s="420">
        <v>189.596387737985</v>
      </c>
      <c r="SS116" s="420">
        <v>266.69878442674064</v>
      </c>
      <c r="ST116" s="420">
        <v>373.65317031299986</v>
      </c>
      <c r="SU116" s="420">
        <v>524.81036626816751</v>
      </c>
      <c r="SV116" s="420">
        <v>738.7632423993947</v>
      </c>
      <c r="SW116" s="420">
        <v>1042.0097020244418</v>
      </c>
      <c r="SX116" s="420">
        <v>1472.33615818713</v>
      </c>
      <c r="SY116" s="420">
        <v>2083.6552796304891</v>
      </c>
      <c r="SZ116" s="420">
        <v>2525.9907410535425</v>
      </c>
      <c r="TA116" s="420">
        <v>2469.0786511842543</v>
      </c>
      <c r="TB116" s="420">
        <v>2389.0871722389561</v>
      </c>
      <c r="TC116" s="420">
        <v>2276.4162452878918</v>
      </c>
      <c r="TD116" s="420">
        <v>2117.4119898950162</v>
      </c>
      <c r="TE116" s="420">
        <v>1892.6389821479529</v>
      </c>
      <c r="TF116" s="420"/>
      <c r="TG116" s="420">
        <v>2.0676916544158219</v>
      </c>
      <c r="TH116" s="420">
        <v>2.0676916544158219</v>
      </c>
      <c r="TI116" s="420">
        <v>2.0676916544158219</v>
      </c>
      <c r="TJ116" s="420">
        <v>2.0676916544158219</v>
      </c>
      <c r="TK116" s="420">
        <v>2.0676916544158219</v>
      </c>
      <c r="TL116" s="420">
        <v>2.0676916544158219</v>
      </c>
      <c r="TM116" s="420">
        <v>2.0676916544158219</v>
      </c>
      <c r="TN116" s="420">
        <v>2.0676916544158219</v>
      </c>
      <c r="TO116" s="420">
        <v>2.4748973161114529</v>
      </c>
      <c r="TP116" s="420">
        <v>3.2806230380538532</v>
      </c>
      <c r="TQ116" s="420">
        <v>4.3866375945656522</v>
      </c>
      <c r="TR116" s="420">
        <v>5.9116958874825878</v>
      </c>
      <c r="TS116" s="420">
        <v>8.0231579983243506</v>
      </c>
      <c r="TT116" s="420">
        <v>10.957301151257687</v>
      </c>
      <c r="TU116" s="420">
        <v>15.048230896669009</v>
      </c>
      <c r="TV116" s="420">
        <v>20.769062024843262</v>
      </c>
      <c r="TW116" s="420">
        <v>28.79061459961628</v>
      </c>
      <c r="TX116" s="420">
        <v>40.065123326448848</v>
      </c>
      <c r="TY116" s="420">
        <v>55.945681679905164</v>
      </c>
      <c r="TZ116" s="420">
        <v>78.356754567511089</v>
      </c>
      <c r="UA116" s="420">
        <v>110.03769447279342</v>
      </c>
      <c r="UB116" s="420">
        <v>154.89064480842083</v>
      </c>
      <c r="UC116" s="420">
        <v>218.47774061786086</v>
      </c>
      <c r="UD116" s="420">
        <v>308.73188250123013</v>
      </c>
      <c r="UE116" s="420">
        <v>376.79829200547243</v>
      </c>
      <c r="UF116" s="420">
        <v>376.79829200547243</v>
      </c>
      <c r="UG116" s="420">
        <v>376.79829200547243</v>
      </c>
      <c r="UH116" s="420">
        <v>376.79829200547243</v>
      </c>
      <c r="UI116" s="420">
        <v>376.79829200547243</v>
      </c>
      <c r="UJ116" s="420">
        <v>376.79829200547243</v>
      </c>
      <c r="UK116" s="420"/>
      <c r="UL116" s="420">
        <v>2.0676916544158219</v>
      </c>
      <c r="UM116" s="420">
        <v>2.0676916544158219</v>
      </c>
      <c r="UN116" s="420">
        <v>2.0676916544158219</v>
      </c>
      <c r="UO116" s="420">
        <v>2.0676916544158219</v>
      </c>
      <c r="UP116" s="420">
        <v>2.0676916544158219</v>
      </c>
      <c r="UQ116" s="420">
        <v>2.0676916544158219</v>
      </c>
      <c r="UR116" s="420">
        <v>2.0676916544158219</v>
      </c>
      <c r="US116" s="420">
        <v>2.0676916544158219</v>
      </c>
      <c r="UT116" s="420">
        <v>2.0676916544158219</v>
      </c>
      <c r="UU116" s="420">
        <v>2.0676916544158219</v>
      </c>
      <c r="UV116" s="420">
        <v>2.0676916544158219</v>
      </c>
      <c r="UW116" s="420">
        <v>2.0676916544158219</v>
      </c>
      <c r="UX116" s="420">
        <v>2.0676916544158219</v>
      </c>
      <c r="UY116" s="420">
        <v>2.0676916544158219</v>
      </c>
      <c r="UZ116" s="420">
        <v>2.0676916544158219</v>
      </c>
      <c r="VA116" s="420">
        <v>2.0676916544158219</v>
      </c>
      <c r="VB116" s="420">
        <v>2.0676916544158219</v>
      </c>
      <c r="VC116" s="420">
        <v>2.474897316111452</v>
      </c>
      <c r="VD116" s="420">
        <v>3.2806230380538546</v>
      </c>
      <c r="VE116" s="420">
        <v>4.3866375945656548</v>
      </c>
      <c r="VF116" s="420">
        <v>5.9116958874825958</v>
      </c>
      <c r="VG116" s="420">
        <v>8.0231579983243559</v>
      </c>
      <c r="VH116" s="420">
        <v>10.957301151257687</v>
      </c>
      <c r="VI116" s="420">
        <v>15.048230896669033</v>
      </c>
      <c r="VJ116" s="420">
        <v>20.769062024843269</v>
      </c>
      <c r="VK116" s="420">
        <v>28.790614599616333</v>
      </c>
      <c r="VL116" s="420">
        <v>40.065123326448855</v>
      </c>
      <c r="VM116" s="420">
        <v>55.945681679905185</v>
      </c>
      <c r="VN116" s="420">
        <v>78.356754567511132</v>
      </c>
      <c r="VO116" s="420">
        <v>110.03769447279349</v>
      </c>
      <c r="VP116" s="420"/>
      <c r="VQ116" s="420">
        <v>0</v>
      </c>
      <c r="VR116" s="420">
        <v>0</v>
      </c>
      <c r="VS116" s="420">
        <v>0</v>
      </c>
      <c r="VT116" s="420">
        <v>0</v>
      </c>
      <c r="VU116" s="420">
        <v>0</v>
      </c>
      <c r="VV116" s="420">
        <v>0</v>
      </c>
      <c r="VW116" s="420">
        <v>0</v>
      </c>
      <c r="VX116" s="420">
        <v>0</v>
      </c>
      <c r="VY116" s="420">
        <v>0.40720566169563099</v>
      </c>
      <c r="VZ116" s="420">
        <v>1.2129313836380313</v>
      </c>
      <c r="WA116" s="420">
        <v>2.3189459401498302</v>
      </c>
      <c r="WB116" s="420">
        <v>3.8440042330667659</v>
      </c>
      <c r="WC116" s="420">
        <v>5.9554663439085287</v>
      </c>
      <c r="WD116" s="420">
        <v>8.8896094968418637</v>
      </c>
      <c r="WE116" s="420">
        <v>12.980539242253187</v>
      </c>
      <c r="WF116" s="420">
        <v>18.701370370427441</v>
      </c>
      <c r="WG116" s="420">
        <v>26.722922945200459</v>
      </c>
      <c r="WH116" s="420">
        <v>37.590226010337396</v>
      </c>
      <c r="WI116" s="420">
        <v>52.66505864185131</v>
      </c>
      <c r="WJ116" s="420">
        <v>73.970116972945434</v>
      </c>
      <c r="WK116" s="420">
        <v>104.12599858531082</v>
      </c>
      <c r="WL116" s="420">
        <v>146.86748681009647</v>
      </c>
      <c r="WM116" s="420">
        <v>207.52043946660316</v>
      </c>
      <c r="WN116" s="420">
        <v>293.68365160456108</v>
      </c>
      <c r="WO116" s="420">
        <v>356.02922998062917</v>
      </c>
      <c r="WP116" s="420">
        <v>348.0076774058561</v>
      </c>
      <c r="WQ116" s="420">
        <v>336.73316867902361</v>
      </c>
      <c r="WR116" s="420">
        <v>320.85261032556724</v>
      </c>
      <c r="WS116" s="420">
        <v>298.4415374379613</v>
      </c>
      <c r="WT116" s="420">
        <v>266.76059753267896</v>
      </c>
      <c r="WU116" s="420"/>
      <c r="WV116" s="420">
        <v>1.3512625991156759E-3</v>
      </c>
      <c r="WW116" s="420">
        <v>1.3512625991156759E-3</v>
      </c>
      <c r="WX116" s="420">
        <v>1.3512625991156759E-3</v>
      </c>
      <c r="WY116" s="420">
        <v>1.3512625991156759E-3</v>
      </c>
      <c r="WZ116" s="420">
        <v>1.3512625991156759E-3</v>
      </c>
      <c r="XA116" s="420">
        <v>1.3512625991156759E-3</v>
      </c>
      <c r="XB116" s="420">
        <v>1.3512625991156759E-3</v>
      </c>
      <c r="XC116" s="420">
        <v>1.3512625991156759E-3</v>
      </c>
      <c r="XD116" s="420">
        <v>1.6173766396798696E-3</v>
      </c>
      <c r="XE116" s="420">
        <v>2.1439285706126477E-3</v>
      </c>
      <c r="XF116" s="420">
        <v>2.8667230458431169E-3</v>
      </c>
      <c r="XG116" s="420">
        <v>3.8633678929066756E-3</v>
      </c>
      <c r="XH116" s="420">
        <v>5.2432350378637405E-3</v>
      </c>
      <c r="XI116" s="420">
        <v>7.1607346295184376E-3</v>
      </c>
      <c r="XJ116" s="420">
        <v>9.8342088628638937E-3</v>
      </c>
      <c r="XK116" s="420">
        <v>1.3572844226047497E-2</v>
      </c>
      <c r="XL116" s="420">
        <v>1.8815030099353248E-2</v>
      </c>
      <c r="XM116" s="420">
        <v>2.6183063884002052E-2</v>
      </c>
      <c r="XN116" s="420">
        <v>3.6561209247345516E-2</v>
      </c>
      <c r="XO116" s="420">
        <v>5.1207128301283503E-2</v>
      </c>
      <c r="XP116" s="420">
        <v>7.1911022475936975E-2</v>
      </c>
      <c r="XQ116" s="420">
        <v>0.10122299175292745</v>
      </c>
      <c r="XR116" s="420">
        <v>0.14277796160067147</v>
      </c>
      <c r="XS116" s="420">
        <v>0.20176018270787649</v>
      </c>
      <c r="XT116" s="420">
        <v>0.24624244060292994</v>
      </c>
      <c r="XU116" s="420">
        <v>0.24624244060292994</v>
      </c>
      <c r="XV116" s="420">
        <v>0.24624244060292994</v>
      </c>
      <c r="XW116" s="420">
        <v>0.24624244060292994</v>
      </c>
      <c r="XX116" s="420">
        <v>0.24624244060292994</v>
      </c>
      <c r="XY116" s="420">
        <v>0.24624244060292994</v>
      </c>
      <c r="XZ116" s="420"/>
      <c r="YA116" s="420">
        <v>1.3512625991156759E-3</v>
      </c>
      <c r="YB116" s="420">
        <v>1.3512625991156759E-3</v>
      </c>
      <c r="YC116" s="420">
        <v>1.3512625991156759E-3</v>
      </c>
      <c r="YD116" s="420">
        <v>1.3512625991156759E-3</v>
      </c>
      <c r="YE116" s="420">
        <v>1.3512625991156759E-3</v>
      </c>
      <c r="YF116" s="420">
        <v>1.3512625991156759E-3</v>
      </c>
      <c r="YG116" s="420">
        <v>1.3512625991156759E-3</v>
      </c>
      <c r="YH116" s="420">
        <v>1.3512625991156759E-3</v>
      </c>
      <c r="YI116" s="420">
        <v>1.3512625991156759E-3</v>
      </c>
      <c r="YJ116" s="420">
        <v>1.3512625991156759E-3</v>
      </c>
      <c r="YK116" s="420">
        <v>1.3512625991156759E-3</v>
      </c>
      <c r="YL116" s="420">
        <v>1.3512625991156759E-3</v>
      </c>
      <c r="YM116" s="420">
        <v>1.3512625991156759E-3</v>
      </c>
      <c r="YN116" s="420">
        <v>1.3512625991156759E-3</v>
      </c>
      <c r="YO116" s="420">
        <v>1.3512625991156759E-3</v>
      </c>
      <c r="YP116" s="420">
        <v>1.3512625991156759E-3</v>
      </c>
      <c r="YQ116" s="420">
        <v>1.3512625991156759E-3</v>
      </c>
      <c r="YR116" s="420">
        <v>1.6173766396798688E-3</v>
      </c>
      <c r="YS116" s="420">
        <v>2.143928570612649E-3</v>
      </c>
      <c r="YT116" s="420">
        <v>2.8667230458431191E-3</v>
      </c>
      <c r="YU116" s="420">
        <v>3.8633678929066808E-3</v>
      </c>
      <c r="YV116" s="420">
        <v>5.2432350378637449E-3</v>
      </c>
      <c r="YW116" s="420">
        <v>7.1607346295184376E-3</v>
      </c>
      <c r="YX116" s="420">
        <v>9.8342088628639076E-3</v>
      </c>
      <c r="YY116" s="420">
        <v>1.3572844226047501E-2</v>
      </c>
      <c r="YZ116" s="420">
        <v>1.8815030099353289E-2</v>
      </c>
      <c r="ZA116" s="420">
        <v>2.6183063884002055E-2</v>
      </c>
      <c r="ZB116" s="420">
        <v>3.656120924734553E-2</v>
      </c>
      <c r="ZC116" s="420">
        <v>5.1207128301283523E-2</v>
      </c>
      <c r="ZD116" s="420">
        <v>7.1911022475937003E-2</v>
      </c>
      <c r="ZE116" s="420"/>
      <c r="ZF116" s="420">
        <v>0</v>
      </c>
      <c r="ZG116" s="420">
        <v>0</v>
      </c>
      <c r="ZH116" s="420">
        <v>0</v>
      </c>
      <c r="ZI116" s="420">
        <v>0</v>
      </c>
      <c r="ZJ116" s="420">
        <v>0</v>
      </c>
      <c r="ZK116" s="420">
        <v>0</v>
      </c>
      <c r="ZL116" s="420">
        <v>0</v>
      </c>
      <c r="ZM116" s="420">
        <v>0</v>
      </c>
      <c r="ZN116" s="420">
        <v>2.6611404056419373E-4</v>
      </c>
      <c r="ZO116" s="420">
        <v>7.9266597149697175E-4</v>
      </c>
      <c r="ZP116" s="420">
        <v>1.515460446727441E-3</v>
      </c>
      <c r="ZQ116" s="420">
        <v>2.5121052937909999E-3</v>
      </c>
      <c r="ZR116" s="420">
        <v>3.8919724387480644E-3</v>
      </c>
      <c r="ZS116" s="420">
        <v>5.8094720304027615E-3</v>
      </c>
      <c r="ZT116" s="420">
        <v>8.4829462637482176E-3</v>
      </c>
      <c r="ZU116" s="420">
        <v>1.2221581626931821E-2</v>
      </c>
      <c r="ZV116" s="420">
        <v>1.7463767500237572E-2</v>
      </c>
      <c r="ZW116" s="420">
        <v>2.4565687244322183E-2</v>
      </c>
      <c r="ZX116" s="420">
        <v>3.4417280676732866E-2</v>
      </c>
      <c r="ZY116" s="420">
        <v>4.834040525544038E-2</v>
      </c>
      <c r="ZZ116" s="420">
        <v>6.804765458303029E-2</v>
      </c>
      <c r="AAA116" s="420">
        <v>9.5979756715063716E-2</v>
      </c>
      <c r="AAB116" s="420">
        <v>0.13561722697115303</v>
      </c>
      <c r="AAC116" s="420">
        <v>0.19192597384501259</v>
      </c>
      <c r="AAD116" s="420">
        <v>0.23266959637688245</v>
      </c>
      <c r="AAE116" s="420">
        <v>0.22742741050357665</v>
      </c>
      <c r="AAF116" s="420">
        <v>0.22005937671892789</v>
      </c>
      <c r="AAG116" s="420">
        <v>0.20968123135558442</v>
      </c>
      <c r="AAH116" s="420">
        <v>0.19503531230164642</v>
      </c>
      <c r="AAI116" s="420">
        <v>0.17433141812699293</v>
      </c>
      <c r="AAJ116" s="420"/>
      <c r="AAK116" s="420">
        <v>0</v>
      </c>
      <c r="AAL116" s="420">
        <v>0</v>
      </c>
      <c r="AAM116" s="420">
        <v>0</v>
      </c>
      <c r="AAN116" s="420">
        <v>0</v>
      </c>
      <c r="AAO116" s="420">
        <v>0</v>
      </c>
      <c r="AAP116" s="420">
        <v>0</v>
      </c>
      <c r="AAQ116" s="420">
        <v>0</v>
      </c>
      <c r="AAR116" s="420">
        <v>0</v>
      </c>
      <c r="AAS116" s="420">
        <v>8.6409355307354403</v>
      </c>
      <c r="AAT116" s="420">
        <v>25.738497459929608</v>
      </c>
      <c r="AAU116" s="420">
        <v>49.208211606529197</v>
      </c>
      <c r="AAV116" s="420">
        <v>81.570066141740966</v>
      </c>
      <c r="AAW116" s="420">
        <v>126.37545489640813</v>
      </c>
      <c r="AAX116" s="420">
        <v>188.63819878084013</v>
      </c>
      <c r="AAY116" s="420">
        <v>275.44804332884991</v>
      </c>
      <c r="AAZ116" s="420">
        <v>396.84452086046008</v>
      </c>
      <c r="ABA116" s="420">
        <v>567.0624848406062</v>
      </c>
      <c r="ABB116" s="420">
        <v>797.66749359168978</v>
      </c>
      <c r="ABC116" s="420">
        <v>1117.5566040798017</v>
      </c>
      <c r="ABD116" s="420">
        <v>1569.6515841715714</v>
      </c>
      <c r="ABE116" s="420">
        <v>2209.5617165599274</v>
      </c>
      <c r="ABF116" s="420">
        <v>3116.5393914285942</v>
      </c>
      <c r="ABG116" s="420">
        <v>4403.5997222482674</v>
      </c>
      <c r="ABH116" s="420">
        <v>6231.9897257293105</v>
      </c>
      <c r="ABI116" s="420">
        <v>7554.967704794567</v>
      </c>
      <c r="ABJ116" s="420">
        <v>7384.7497408144209</v>
      </c>
      <c r="ABK116" s="420">
        <v>7145.5037965326028</v>
      </c>
      <c r="ABL116" s="420">
        <v>6808.5171241152957</v>
      </c>
      <c r="ABM116" s="420">
        <v>6332.9524298769265</v>
      </c>
      <c r="ABN116" s="420">
        <v>5660.6804429533568</v>
      </c>
      <c r="ABQ116" s="344"/>
      <c r="ABR116" s="344"/>
      <c r="ABS116" s="344"/>
      <c r="ABT116" s="344"/>
      <c r="ABU116" s="344"/>
      <c r="ABV116" s="344"/>
      <c r="ABW116" s="344"/>
      <c r="ABX116" s="344"/>
      <c r="ABY116" s="344"/>
      <c r="ABZ116" s="344"/>
      <c r="ACA116" s="344"/>
    </row>
    <row r="117" spans="4:755" hidden="1" outlineLevel="1" x14ac:dyDescent="0.25">
      <c r="D117" s="431" t="b">
        <v>0</v>
      </c>
      <c r="E117" s="416"/>
      <c r="F117" s="417">
        <v>547</v>
      </c>
      <c r="G117" s="417">
        <v>22013384</v>
      </c>
      <c r="H117" s="417" t="s">
        <v>1756</v>
      </c>
      <c r="I117" s="417" t="s">
        <v>253</v>
      </c>
      <c r="J117" s="417">
        <v>66</v>
      </c>
      <c r="K117" s="417" t="s">
        <v>337</v>
      </c>
      <c r="L117" s="417" t="s">
        <v>1822</v>
      </c>
      <c r="M117" s="417" t="s">
        <v>339</v>
      </c>
      <c r="N117" s="417" t="s">
        <v>319</v>
      </c>
      <c r="O117" s="417" t="s">
        <v>340</v>
      </c>
      <c r="P117" s="417" t="s">
        <v>326</v>
      </c>
      <c r="Q117" s="417" t="s">
        <v>327</v>
      </c>
      <c r="R117" s="417" t="s">
        <v>296</v>
      </c>
      <c r="S117" s="418"/>
      <c r="T117" s="417">
        <v>6.8095629510717126E-3</v>
      </c>
      <c r="U117" s="417">
        <v>1</v>
      </c>
      <c r="V117" s="418"/>
      <c r="W117" s="419">
        <v>1.7651351311158072</v>
      </c>
      <c r="X117" s="417">
        <v>5.1679359468684138E-3</v>
      </c>
      <c r="Y117" s="417">
        <v>4.8207376927817626E-8</v>
      </c>
      <c r="Z117" s="417">
        <v>5.1678877394914858E-3</v>
      </c>
      <c r="AA117" s="420">
        <v>27.131689029932058</v>
      </c>
      <c r="AB117" s="420">
        <v>5.7848852313381154E-3</v>
      </c>
      <c r="AC117" s="420">
        <v>27.137473915163397</v>
      </c>
      <c r="AD117" s="420">
        <v>14.670059463073347</v>
      </c>
      <c r="AE117" s="420">
        <v>2.0676916544158219</v>
      </c>
      <c r="AF117" s="420">
        <v>1.3512625991156759E-3</v>
      </c>
      <c r="AG117" s="418"/>
      <c r="AH117" s="419">
        <v>7.1689155358454535</v>
      </c>
      <c r="AI117" s="417">
        <v>2.1400800748787984E-2</v>
      </c>
      <c r="AJ117" s="417">
        <v>1.9963027383864992E-7</v>
      </c>
      <c r="AK117" s="417">
        <v>2.1400601118514145E-2</v>
      </c>
      <c r="AL117" s="420">
        <v>112.35430873703066</v>
      </c>
      <c r="AM117" s="420">
        <v>2.3955632860637989E-2</v>
      </c>
      <c r="AN117" s="420">
        <v>112.3782643698913</v>
      </c>
      <c r="AO117" s="420">
        <v>60.749789233039458</v>
      </c>
      <c r="AP117" s="420">
        <v>8.562462375892812</v>
      </c>
      <c r="AQ117" s="420">
        <v>5.5956772568915639E-3</v>
      </c>
      <c r="AR117" s="418"/>
      <c r="AS117" s="417">
        <v>5.1679359468684138E-3</v>
      </c>
      <c r="AT117" s="421">
        <v>4.8207376927817626E-8</v>
      </c>
      <c r="AU117" s="417">
        <v>5.1678877394914858E-3</v>
      </c>
      <c r="AV117" s="420">
        <v>27.131689029932058</v>
      </c>
      <c r="AW117" s="420">
        <v>5.7848852313381154E-3</v>
      </c>
      <c r="AX117" s="420">
        <v>27.137473915163397</v>
      </c>
      <c r="AY117" s="420">
        <v>14.670059463073347</v>
      </c>
      <c r="AZ117" s="420">
        <v>2.0676916544158219</v>
      </c>
      <c r="BA117" s="420">
        <v>1.3512625991156759E-3</v>
      </c>
      <c r="BB117" s="418"/>
      <c r="BC117" s="420">
        <v>43.876576295251681</v>
      </c>
      <c r="BD117" s="420">
        <v>181.69611165608043</v>
      </c>
      <c r="BE117" s="420">
        <v>43.876576295251681</v>
      </c>
      <c r="BF117" s="420">
        <v>137.81953536082875</v>
      </c>
      <c r="BG117" s="420"/>
      <c r="BH117" s="422">
        <v>0.14015271439480237</v>
      </c>
      <c r="BI117" s="420"/>
      <c r="BJ117" s="423">
        <v>2.0306987860226084</v>
      </c>
      <c r="BK117" s="423">
        <v>2.3362163535586804</v>
      </c>
      <c r="BL117" s="423">
        <v>2.6876988789287894</v>
      </c>
      <c r="BM117" s="423">
        <v>3.0920617659367942</v>
      </c>
      <c r="BN117" s="423">
        <v>3.5572608372626702</v>
      </c>
      <c r="BO117" s="423">
        <v>4.0924488649368653</v>
      </c>
      <c r="BP117" s="423">
        <v>4.7081556507424445</v>
      </c>
      <c r="BQ117" s="423">
        <v>5.4164951996193063</v>
      </c>
      <c r="BR117" s="423">
        <v>6.231404062198437</v>
      </c>
      <c r="BS117" s="423">
        <v>7.1689155358454535</v>
      </c>
      <c r="BT117" s="423">
        <v>8.2474751191073867</v>
      </c>
      <c r="BU117" s="423">
        <v>9.4883034261155519</v>
      </c>
      <c r="BV117" s="423">
        <v>10.915813701270036</v>
      </c>
      <c r="BW117" s="423">
        <v>12.558092148789537</v>
      </c>
      <c r="BX117" s="423">
        <v>14.44745052759014</v>
      </c>
      <c r="BY117" s="423">
        <v>16.621061883773788</v>
      </c>
      <c r="BZ117" s="423">
        <v>19.121691928736329</v>
      </c>
      <c r="CA117" s="423">
        <v>21.998540452728424</v>
      </c>
      <c r="CB117" s="423">
        <v>25.308209328645422</v>
      </c>
      <c r="CC117" s="423">
        <v>28</v>
      </c>
      <c r="CD117" s="423">
        <v>28</v>
      </c>
      <c r="CE117" s="423">
        <v>28</v>
      </c>
      <c r="CF117" s="423">
        <v>28</v>
      </c>
      <c r="CG117" s="423">
        <v>28</v>
      </c>
      <c r="CH117" s="423">
        <v>28</v>
      </c>
      <c r="CI117" s="423">
        <v>28</v>
      </c>
      <c r="CJ117" s="423">
        <v>28</v>
      </c>
      <c r="CK117" s="423">
        <v>28</v>
      </c>
      <c r="CL117" s="423">
        <v>28</v>
      </c>
      <c r="CM117" s="423">
        <v>28</v>
      </c>
      <c r="CN117" s="420"/>
      <c r="CO117" s="417">
        <v>5.1679359468684138E-3</v>
      </c>
      <c r="CP117" s="417">
        <v>5.1679359468684138E-3</v>
      </c>
      <c r="CQ117" s="417">
        <v>5.1679359468684138E-3</v>
      </c>
      <c r="CR117" s="417">
        <v>5.1679359468684138E-3</v>
      </c>
      <c r="CS117" s="417">
        <v>5.1679359468684138E-3</v>
      </c>
      <c r="CT117" s="417">
        <v>5.4425591098734771E-3</v>
      </c>
      <c r="CU117" s="417">
        <v>7.5348887623651545E-3</v>
      </c>
      <c r="CV117" s="417">
        <v>1.0560036277192318E-2</v>
      </c>
      <c r="CW117" s="417">
        <v>1.4961355269325681E-2</v>
      </c>
      <c r="CX117" s="417">
        <v>2.1400800748787984E-2</v>
      </c>
      <c r="CY117" s="417">
        <v>3.0869114868372762E-2</v>
      </c>
      <c r="CZ117" s="417">
        <v>4.4852312655006367E-2</v>
      </c>
      <c r="DA117" s="417">
        <v>6.558348019751592E-2</v>
      </c>
      <c r="DB117" s="417">
        <v>9.6423928305288342E-2</v>
      </c>
      <c r="DC117" s="417">
        <v>0.14244058807397325</v>
      </c>
      <c r="DD117" s="417">
        <v>0.21128126068003403</v>
      </c>
      <c r="DE117" s="417">
        <v>0.31450213417316053</v>
      </c>
      <c r="DF117" s="417">
        <v>0.46958227755346987</v>
      </c>
      <c r="DG117" s="417">
        <v>0.70298195641071926</v>
      </c>
      <c r="DH117" s="417">
        <v>0.94176007037367371</v>
      </c>
      <c r="DI117" s="417">
        <v>0.94176007037367371</v>
      </c>
      <c r="DJ117" s="417">
        <v>0.94176007037367371</v>
      </c>
      <c r="DK117" s="417">
        <v>0.94176007037367371</v>
      </c>
      <c r="DL117" s="417">
        <v>0.94176007037367371</v>
      </c>
      <c r="DM117" s="417">
        <v>0.94176007037367371</v>
      </c>
      <c r="DN117" s="417">
        <v>0.94176007037367371</v>
      </c>
      <c r="DO117" s="417">
        <v>0.94176007037367371</v>
      </c>
      <c r="DP117" s="417">
        <v>0.94176007037367371</v>
      </c>
      <c r="DQ117" s="417">
        <v>0.94176007037367371</v>
      </c>
      <c r="DR117" s="417">
        <v>0.94176007037367371</v>
      </c>
      <c r="DS117" s="424"/>
      <c r="DT117" s="425">
        <v>4.8207376927817626E-8</v>
      </c>
      <c r="DU117" s="425">
        <v>4.8207376927817626E-8</v>
      </c>
      <c r="DV117" s="425">
        <v>4.8207376927817626E-8</v>
      </c>
      <c r="DW117" s="425">
        <v>4.8207376927817626E-8</v>
      </c>
      <c r="DX117" s="425">
        <v>4.8207376927817626E-8</v>
      </c>
      <c r="DY117" s="425">
        <v>5.0769108046044206E-8</v>
      </c>
      <c r="DZ117" s="425">
        <v>7.0286711447463481E-8</v>
      </c>
      <c r="EA117" s="425">
        <v>9.8505796979646659E-8</v>
      </c>
      <c r="EB117" s="425">
        <v>1.3956204183537219E-7</v>
      </c>
      <c r="EC117" s="425">
        <v>1.9963027383864992E-7</v>
      </c>
      <c r="ED117" s="425">
        <v>2.8795230265760019E-7</v>
      </c>
      <c r="EE117" s="425">
        <v>4.1838992674714561E-7</v>
      </c>
      <c r="EF117" s="425">
        <v>6.1177374925390371E-7</v>
      </c>
      <c r="EG117" s="425">
        <v>8.9945864354039245E-7</v>
      </c>
      <c r="EH117" s="425">
        <v>1.3287097962704049E-6</v>
      </c>
      <c r="EI117" s="425">
        <v>1.9708671849075128E-6</v>
      </c>
      <c r="EJ117" s="425">
        <v>2.9337288779432038E-6</v>
      </c>
      <c r="EK117" s="425">
        <v>4.3803425749424418E-6</v>
      </c>
      <c r="EL117" s="425">
        <v>6.557534089926498E-6</v>
      </c>
      <c r="EM117" s="425">
        <v>8.784896553445558E-6</v>
      </c>
      <c r="EN117" s="425">
        <v>8.784896553445558E-6</v>
      </c>
      <c r="EO117" s="425">
        <v>8.784896553445558E-6</v>
      </c>
      <c r="EP117" s="425">
        <v>8.784896553445558E-6</v>
      </c>
      <c r="EQ117" s="425">
        <v>8.784896553445558E-6</v>
      </c>
      <c r="ER117" s="425">
        <v>8.784896553445558E-6</v>
      </c>
      <c r="ES117" s="425">
        <v>8.784896553445558E-6</v>
      </c>
      <c r="ET117" s="425">
        <v>8.784896553445558E-6</v>
      </c>
      <c r="EU117" s="425">
        <v>8.784896553445558E-6</v>
      </c>
      <c r="EV117" s="425">
        <v>8.784896553445558E-6</v>
      </c>
      <c r="EW117" s="425">
        <v>8.784896553445558E-6</v>
      </c>
      <c r="EX117" s="420"/>
      <c r="EY117" s="420">
        <v>43.876576295251681</v>
      </c>
      <c r="EZ117" s="420">
        <v>43.876576295251681</v>
      </c>
      <c r="FA117" s="420">
        <v>43.876576295251681</v>
      </c>
      <c r="FB117" s="420">
        <v>43.876576295251681</v>
      </c>
      <c r="FC117" s="420">
        <v>43.876576295251681</v>
      </c>
      <c r="FD117" s="420">
        <v>46.208169466667947</v>
      </c>
      <c r="FE117" s="420">
        <v>63.972372153428921</v>
      </c>
      <c r="FF117" s="420">
        <v>89.656342911452086</v>
      </c>
      <c r="FG117" s="420">
        <v>127.02422257240271</v>
      </c>
      <c r="FH117" s="420">
        <v>181.69611165608049</v>
      </c>
      <c r="FI117" s="420">
        <v>262.08356442764796</v>
      </c>
      <c r="FJ117" s="420">
        <v>380.80307853242397</v>
      </c>
      <c r="FK117" s="420">
        <v>556.81390059374587</v>
      </c>
      <c r="FL117" s="420">
        <v>818.65407978567305</v>
      </c>
      <c r="FM117" s="420">
        <v>1209.3426455789115</v>
      </c>
      <c r="FN117" s="420">
        <v>1793.810614003826</v>
      </c>
      <c r="FO117" s="420">
        <v>2670.1718107458423</v>
      </c>
      <c r="FP117" s="420">
        <v>3986.8262377473861</v>
      </c>
      <c r="FQ117" s="420">
        <v>5968.4256464770733</v>
      </c>
      <c r="FR117" s="420">
        <v>7995.6888019502794</v>
      </c>
      <c r="FS117" s="420">
        <v>7995.6888019502794</v>
      </c>
      <c r="FT117" s="420">
        <v>7995.6888019502794</v>
      </c>
      <c r="FU117" s="420">
        <v>7995.6888019502794</v>
      </c>
      <c r="FV117" s="420">
        <v>7995.6888019502794</v>
      </c>
      <c r="FW117" s="420">
        <v>7995.6888019502794</v>
      </c>
      <c r="FX117" s="420">
        <v>7995.6888019502794</v>
      </c>
      <c r="FY117" s="420">
        <v>7995.6888019502794</v>
      </c>
      <c r="FZ117" s="420">
        <v>7995.6888019502794</v>
      </c>
      <c r="GA117" s="420">
        <v>7995.6888019502794</v>
      </c>
      <c r="GB117" s="420">
        <v>7995.6888019502794</v>
      </c>
      <c r="GC117" s="420"/>
      <c r="GD117" s="420">
        <v>43.876576295251681</v>
      </c>
      <c r="GE117" s="420">
        <v>43.876576295251681</v>
      </c>
      <c r="GF117" s="420">
        <v>43.876576295251681</v>
      </c>
      <c r="GG117" s="420">
        <v>43.876576295251681</v>
      </c>
      <c r="GH117" s="420">
        <v>43.876576295251681</v>
      </c>
      <c r="GI117" s="420">
        <v>43.876576295251681</v>
      </c>
      <c r="GJ117" s="420">
        <v>43.876576295251681</v>
      </c>
      <c r="GK117" s="420">
        <v>43.876576295251681</v>
      </c>
      <c r="GL117" s="420">
        <v>43.876576295251681</v>
      </c>
      <c r="GM117" s="420">
        <v>43.876576295251681</v>
      </c>
      <c r="GN117" s="420">
        <v>43.876576295251681</v>
      </c>
      <c r="GO117" s="420">
        <v>43.876576295251681</v>
      </c>
      <c r="GP117" s="420">
        <v>43.876576295251681</v>
      </c>
      <c r="GQ117" s="420">
        <v>43.876576295251681</v>
      </c>
      <c r="GR117" s="420">
        <v>43.876576295251681</v>
      </c>
      <c r="GS117" s="420">
        <v>43.876576295251681</v>
      </c>
      <c r="GT117" s="420">
        <v>43.876576295251681</v>
      </c>
      <c r="GU117" s="420">
        <v>52.5175118259871</v>
      </c>
      <c r="GV117" s="420">
        <v>69.615073755181314</v>
      </c>
      <c r="GW117" s="420">
        <v>93.084787901780942</v>
      </c>
      <c r="GX117" s="420">
        <v>125.44664243699282</v>
      </c>
      <c r="GY117" s="420">
        <v>170.25203119165991</v>
      </c>
      <c r="GZ117" s="420">
        <v>232.51477507609181</v>
      </c>
      <c r="HA117" s="420">
        <v>319.32461962410201</v>
      </c>
      <c r="HB117" s="420">
        <v>440.72109715571196</v>
      </c>
      <c r="HC117" s="420">
        <v>610.93906113585899</v>
      </c>
      <c r="HD117" s="420">
        <v>850.18500541767719</v>
      </c>
      <c r="HE117" s="420">
        <v>1187.1716778349835</v>
      </c>
      <c r="HF117" s="420">
        <v>1662.7363720733533</v>
      </c>
      <c r="HG117" s="420">
        <v>2335.0083589969217</v>
      </c>
      <c r="HH117" s="420"/>
      <c r="HI117" s="420">
        <v>27.131689029932058</v>
      </c>
      <c r="HJ117" s="420">
        <v>27.131689029932058</v>
      </c>
      <c r="HK117" s="420">
        <v>27.131689029932058</v>
      </c>
      <c r="HL117" s="420">
        <v>27.131689029932058</v>
      </c>
      <c r="HM117" s="420">
        <v>27.131689029932058</v>
      </c>
      <c r="HN117" s="420">
        <v>28.573461980617481</v>
      </c>
      <c r="HO117" s="420">
        <v>39.558202902940572</v>
      </c>
      <c r="HP117" s="420">
        <v>55.440242170803089</v>
      </c>
      <c r="HQ117" s="420">
        <v>78.547188434031796</v>
      </c>
      <c r="HR117" s="420">
        <v>112.35430873703066</v>
      </c>
      <c r="HS117" s="420">
        <v>162.06300423391588</v>
      </c>
      <c r="HT117" s="420">
        <v>235.47486109349498</v>
      </c>
      <c r="HU117" s="420">
        <v>344.31359221817695</v>
      </c>
      <c r="HV117" s="420">
        <v>506.22609581855164</v>
      </c>
      <c r="HW117" s="420">
        <v>747.81378496100251</v>
      </c>
      <c r="HX117" s="420">
        <v>1109.2276532754508</v>
      </c>
      <c r="HY117" s="420">
        <v>1651.1377446167537</v>
      </c>
      <c r="HZ117" s="420">
        <v>2465.3092568355687</v>
      </c>
      <c r="IA117" s="420">
        <v>3690.6587138616728</v>
      </c>
      <c r="IB117" s="420">
        <v>4944.2449815324771</v>
      </c>
      <c r="IC117" s="420">
        <v>4944.2449815324771</v>
      </c>
      <c r="ID117" s="420">
        <v>4944.2449815324771</v>
      </c>
      <c r="IE117" s="420">
        <v>4944.2449815324771</v>
      </c>
      <c r="IF117" s="420">
        <v>4944.2449815324771</v>
      </c>
      <c r="IG117" s="420">
        <v>4944.2449815324771</v>
      </c>
      <c r="IH117" s="420">
        <v>4944.2449815324771</v>
      </c>
      <c r="II117" s="420">
        <v>4944.2449815324771</v>
      </c>
      <c r="IJ117" s="420">
        <v>4944.2449815324771</v>
      </c>
      <c r="IK117" s="420">
        <v>4944.2449815324771</v>
      </c>
      <c r="IL117" s="420">
        <v>4944.2449815324771</v>
      </c>
      <c r="IM117" s="420"/>
      <c r="IN117" s="420">
        <v>27.131689029932058</v>
      </c>
      <c r="IO117" s="420">
        <v>27.131689029932058</v>
      </c>
      <c r="IP117" s="420">
        <v>27.131689029932058</v>
      </c>
      <c r="IQ117" s="420">
        <v>27.131689029932058</v>
      </c>
      <c r="IR117" s="420">
        <v>27.131689029932058</v>
      </c>
      <c r="IS117" s="420">
        <v>27.131689029932058</v>
      </c>
      <c r="IT117" s="420">
        <v>27.131689029932058</v>
      </c>
      <c r="IU117" s="420">
        <v>27.131689029932058</v>
      </c>
      <c r="IV117" s="420">
        <v>27.131689029932058</v>
      </c>
      <c r="IW117" s="420">
        <v>27.131689029932058</v>
      </c>
      <c r="IX117" s="420">
        <v>27.131689029932058</v>
      </c>
      <c r="IY117" s="420">
        <v>27.131689029932058</v>
      </c>
      <c r="IZ117" s="420">
        <v>27.131689029932058</v>
      </c>
      <c r="JA117" s="420">
        <v>27.131689029932058</v>
      </c>
      <c r="JB117" s="420">
        <v>27.131689029932058</v>
      </c>
      <c r="JC117" s="420">
        <v>27.131689029932058</v>
      </c>
      <c r="JD117" s="420">
        <v>27.131689029932058</v>
      </c>
      <c r="JE117" s="420">
        <v>32.474931268569897</v>
      </c>
      <c r="JF117" s="420">
        <v>43.047445639594429</v>
      </c>
      <c r="JG117" s="420">
        <v>57.560268644789787</v>
      </c>
      <c r="JH117" s="420">
        <v>77.57166989389512</v>
      </c>
      <c r="JI117" s="420">
        <v>105.27770298035543</v>
      </c>
      <c r="JJ117" s="420">
        <v>143.77873354972382</v>
      </c>
      <c r="JK117" s="420">
        <v>197.45880400837186</v>
      </c>
      <c r="JL117" s="420">
        <v>272.52599830249954</v>
      </c>
      <c r="JM117" s="420">
        <v>377.78263535048444</v>
      </c>
      <c r="JN117" s="420">
        <v>525.72368066466072</v>
      </c>
      <c r="JO117" s="420">
        <v>734.10405979299765</v>
      </c>
      <c r="JP117" s="420">
        <v>1028.1760792428495</v>
      </c>
      <c r="JQ117" s="420">
        <v>1443.8847792564084</v>
      </c>
      <c r="JR117" s="420"/>
      <c r="JS117" s="420">
        <v>0</v>
      </c>
      <c r="JT117" s="420">
        <v>0</v>
      </c>
      <c r="JU117" s="420">
        <v>0</v>
      </c>
      <c r="JV117" s="420">
        <v>0</v>
      </c>
      <c r="JW117" s="420">
        <v>0</v>
      </c>
      <c r="JX117" s="420">
        <v>1.4417729506854222</v>
      </c>
      <c r="JY117" s="420">
        <v>12.426513873008513</v>
      </c>
      <c r="JZ117" s="420">
        <v>28.30855314087103</v>
      </c>
      <c r="KA117" s="420">
        <v>51.415499404099734</v>
      </c>
      <c r="KB117" s="420">
        <v>85.222619707098602</v>
      </c>
      <c r="KC117" s="420">
        <v>134.93131520398381</v>
      </c>
      <c r="KD117" s="420">
        <v>208.34317206356292</v>
      </c>
      <c r="KE117" s="420">
        <v>317.18190318824492</v>
      </c>
      <c r="KF117" s="420">
        <v>479.09440678861961</v>
      </c>
      <c r="KG117" s="420">
        <v>720.68209593107042</v>
      </c>
      <c r="KH117" s="420">
        <v>1082.0959642455189</v>
      </c>
      <c r="KI117" s="420">
        <v>1624.0060555868217</v>
      </c>
      <c r="KJ117" s="420">
        <v>2432.8343255669988</v>
      </c>
      <c r="KK117" s="420">
        <v>3647.6112682220783</v>
      </c>
      <c r="KL117" s="420">
        <v>4886.6847128876871</v>
      </c>
      <c r="KM117" s="420">
        <v>4866.6733116385822</v>
      </c>
      <c r="KN117" s="420">
        <v>4838.9672785521216</v>
      </c>
      <c r="KO117" s="420">
        <v>4800.466247982753</v>
      </c>
      <c r="KP117" s="420">
        <v>4746.7861775241054</v>
      </c>
      <c r="KQ117" s="420">
        <v>4671.7189832299773</v>
      </c>
      <c r="KR117" s="420">
        <v>4566.4623461819929</v>
      </c>
      <c r="KS117" s="420">
        <v>4418.5213008678165</v>
      </c>
      <c r="KT117" s="420">
        <v>4210.1409217394794</v>
      </c>
      <c r="KU117" s="420">
        <v>3916.0689022896277</v>
      </c>
      <c r="KV117" s="420">
        <v>3500.3602022760688</v>
      </c>
      <c r="KW117" s="420"/>
      <c r="KX117" s="420">
        <v>5.7848852313381154E-3</v>
      </c>
      <c r="KY117" s="420">
        <v>5.7848852313381154E-3</v>
      </c>
      <c r="KZ117" s="420">
        <v>5.7848852313381154E-3</v>
      </c>
      <c r="LA117" s="420">
        <v>5.7848852313381154E-3</v>
      </c>
      <c r="LB117" s="420">
        <v>5.7848852313381154E-3</v>
      </c>
      <c r="LC117" s="420">
        <v>6.0922929655253047E-3</v>
      </c>
      <c r="LD117" s="420">
        <v>8.4344053736956186E-3</v>
      </c>
      <c r="LE117" s="420">
        <v>1.18206956375576E-2</v>
      </c>
      <c r="LF117" s="420">
        <v>1.6747445020244663E-2</v>
      </c>
      <c r="LG117" s="420">
        <v>2.3955632860637989E-2</v>
      </c>
      <c r="LH117" s="420">
        <v>3.4554276318912024E-2</v>
      </c>
      <c r="LI117" s="420">
        <v>5.0206791209657473E-2</v>
      </c>
      <c r="LJ117" s="420">
        <v>7.3412849910468439E-2</v>
      </c>
      <c r="LK117" s="420">
        <v>0.1079350372248471</v>
      </c>
      <c r="LL117" s="420">
        <v>0.15944517555244858</v>
      </c>
      <c r="LM117" s="420">
        <v>0.23650406218890155</v>
      </c>
      <c r="LN117" s="420">
        <v>0.35204746535318443</v>
      </c>
      <c r="LO117" s="420">
        <v>0.52564110899309302</v>
      </c>
      <c r="LP117" s="420">
        <v>0.78690409079117973</v>
      </c>
      <c r="LQ117" s="420">
        <v>1.0541875864134669</v>
      </c>
      <c r="LR117" s="420">
        <v>1.0541875864134669</v>
      </c>
      <c r="LS117" s="420">
        <v>1.0541875864134669</v>
      </c>
      <c r="LT117" s="420">
        <v>1.0541875864134669</v>
      </c>
      <c r="LU117" s="420">
        <v>1.0541875864134669</v>
      </c>
      <c r="LV117" s="420">
        <v>1.0541875864134669</v>
      </c>
      <c r="LW117" s="420">
        <v>1.0541875864134669</v>
      </c>
      <c r="LX117" s="420">
        <v>1.0541875864134669</v>
      </c>
      <c r="LY117" s="420">
        <v>1.0541875864134669</v>
      </c>
      <c r="LZ117" s="420">
        <v>1.0541875864134669</v>
      </c>
      <c r="MA117" s="420">
        <v>1.0541875864134669</v>
      </c>
      <c r="MB117" s="420"/>
      <c r="MC117" s="426">
        <v>5.7848852313381154E-3</v>
      </c>
      <c r="MD117" s="426">
        <v>5.7848852313381154E-3</v>
      </c>
      <c r="ME117" s="426">
        <v>5.7848852313381154E-3</v>
      </c>
      <c r="MF117" s="426">
        <v>5.7848852313381154E-3</v>
      </c>
      <c r="MG117" s="426">
        <v>5.7848852313381154E-3</v>
      </c>
      <c r="MH117" s="426">
        <v>5.7848852313381154E-3</v>
      </c>
      <c r="MI117" s="426">
        <v>5.7848852313381154E-3</v>
      </c>
      <c r="MJ117" s="426">
        <v>5.7848852313381154E-3</v>
      </c>
      <c r="MK117" s="426">
        <v>5.7848852313381154E-3</v>
      </c>
      <c r="ML117" s="426">
        <v>5.7848852313381154E-3</v>
      </c>
      <c r="MM117" s="426">
        <v>5.7848852313381154E-3</v>
      </c>
      <c r="MN117" s="426">
        <v>5.7848852313381154E-3</v>
      </c>
      <c r="MO117" s="426">
        <v>5.7848852313381154E-3</v>
      </c>
      <c r="MP117" s="426">
        <v>5.7848852313381154E-3</v>
      </c>
      <c r="MQ117" s="426">
        <v>5.7848852313381154E-3</v>
      </c>
      <c r="MR117" s="426">
        <v>5.7848852313381154E-3</v>
      </c>
      <c r="MS117" s="426">
        <v>5.7848852313381154E-3</v>
      </c>
      <c r="MT117" s="426">
        <v>6.9241450496139913E-3</v>
      </c>
      <c r="MU117" s="426">
        <v>9.1783645409098114E-3</v>
      </c>
      <c r="MV117" s="426">
        <v>1.2272717250582928E-2</v>
      </c>
      <c r="MW117" s="426">
        <v>1.6539449757232937E-2</v>
      </c>
      <c r="MX117" s="426">
        <v>2.2446793802198599E-2</v>
      </c>
      <c r="MY117" s="426">
        <v>3.0655794092830126E-2</v>
      </c>
      <c r="MZ117" s="426">
        <v>4.2101194578986298E-2</v>
      </c>
      <c r="NA117" s="426">
        <v>5.8106652372307291E-2</v>
      </c>
      <c r="NB117" s="426">
        <v>8.0548954600062436E-2</v>
      </c>
      <c r="NC117" s="426">
        <v>0.11209221632632453</v>
      </c>
      <c r="ND117" s="426">
        <v>0.15652205541191469</v>
      </c>
      <c r="NE117" s="426">
        <v>0.21922264439435754</v>
      </c>
      <c r="NF117" s="426">
        <v>0.30785800788367673</v>
      </c>
      <c r="NG117" s="420"/>
      <c r="NH117" s="420">
        <v>0</v>
      </c>
      <c r="NI117" s="420">
        <v>0</v>
      </c>
      <c r="NJ117" s="420">
        <v>0</v>
      </c>
      <c r="NK117" s="420">
        <v>0</v>
      </c>
      <c r="NL117" s="420">
        <v>0</v>
      </c>
      <c r="NM117" s="420">
        <v>3.0740773418718934E-4</v>
      </c>
      <c r="NN117" s="420">
        <v>2.6495201423575032E-3</v>
      </c>
      <c r="NO117" s="420">
        <v>6.0358104062194842E-3</v>
      </c>
      <c r="NP117" s="420">
        <v>1.0962559788906548E-2</v>
      </c>
      <c r="NQ117" s="420">
        <v>1.8170747629299874E-2</v>
      </c>
      <c r="NR117" s="420">
        <v>2.8769391087573908E-2</v>
      </c>
      <c r="NS117" s="420">
        <v>4.4421905978319354E-2</v>
      </c>
      <c r="NT117" s="420">
        <v>6.762796467913032E-2</v>
      </c>
      <c r="NU117" s="420">
        <v>0.10215015199350898</v>
      </c>
      <c r="NV117" s="420">
        <v>0.15366029032111048</v>
      </c>
      <c r="NW117" s="420">
        <v>0.23071917695756344</v>
      </c>
      <c r="NX117" s="420">
        <v>0.3462625801218463</v>
      </c>
      <c r="NY117" s="420">
        <v>0.51871696394347899</v>
      </c>
      <c r="NZ117" s="420">
        <v>0.77772572625026992</v>
      </c>
      <c r="OA117" s="420">
        <v>1.0419148691628839</v>
      </c>
      <c r="OB117" s="420">
        <v>1.037648136656234</v>
      </c>
      <c r="OC117" s="420">
        <v>1.0317407926112683</v>
      </c>
      <c r="OD117" s="420">
        <v>1.0235317923206368</v>
      </c>
      <c r="OE117" s="420">
        <v>1.0120863918344807</v>
      </c>
      <c r="OF117" s="420">
        <v>0.9960809340411596</v>
      </c>
      <c r="OG117" s="420">
        <v>0.97363863181340449</v>
      </c>
      <c r="OH117" s="420">
        <v>0.94209537008714239</v>
      </c>
      <c r="OI117" s="420">
        <v>0.89766553100155222</v>
      </c>
      <c r="OJ117" s="420">
        <v>0.83496494201910931</v>
      </c>
      <c r="OK117" s="420">
        <v>0.74632957852979009</v>
      </c>
      <c r="OL117" s="420"/>
      <c r="OM117" s="420">
        <v>0</v>
      </c>
      <c r="ON117" s="420">
        <v>0</v>
      </c>
      <c r="OO117" s="420">
        <v>0</v>
      </c>
      <c r="OP117" s="420">
        <v>0</v>
      </c>
      <c r="OQ117" s="420">
        <v>0</v>
      </c>
      <c r="OR117" s="420">
        <v>1.4420803584196094</v>
      </c>
      <c r="OS117" s="420">
        <v>12.429163393150871</v>
      </c>
      <c r="OT117" s="420">
        <v>28.314588951277251</v>
      </c>
      <c r="OU117" s="420">
        <v>51.426461963888642</v>
      </c>
      <c r="OV117" s="420">
        <v>85.2407904547279</v>
      </c>
      <c r="OW117" s="420">
        <v>134.96008459507138</v>
      </c>
      <c r="OX117" s="420">
        <v>208.38759396954123</v>
      </c>
      <c r="OY117" s="420">
        <v>317.24953115292402</v>
      </c>
      <c r="OZ117" s="420">
        <v>479.19655694061311</v>
      </c>
      <c r="PA117" s="420">
        <v>720.83575622139153</v>
      </c>
      <c r="PB117" s="420">
        <v>1082.3266834224764</v>
      </c>
      <c r="PC117" s="420">
        <v>1624.3523181669436</v>
      </c>
      <c r="PD117" s="420">
        <v>2433.3530425309423</v>
      </c>
      <c r="PE117" s="420">
        <v>3648.3889939483283</v>
      </c>
      <c r="PF117" s="420">
        <v>4887.7266277568497</v>
      </c>
      <c r="PG117" s="420">
        <v>4867.7109597752387</v>
      </c>
      <c r="PH117" s="420">
        <v>4839.9990193447329</v>
      </c>
      <c r="PI117" s="420">
        <v>4801.4897797750737</v>
      </c>
      <c r="PJ117" s="420">
        <v>4747.79826391594</v>
      </c>
      <c r="PK117" s="420">
        <v>4672.7150641640183</v>
      </c>
      <c r="PL117" s="420">
        <v>4567.4359848138065</v>
      </c>
      <c r="PM117" s="420">
        <v>4419.4633962379039</v>
      </c>
      <c r="PN117" s="420">
        <v>4211.038587270481</v>
      </c>
      <c r="PO117" s="420">
        <v>3916.9038672316469</v>
      </c>
      <c r="PP117" s="420">
        <v>3501.1065318545984</v>
      </c>
      <c r="PQ117" s="420"/>
      <c r="PR117" s="420">
        <v>14.670059463073347</v>
      </c>
      <c r="PS117" s="420">
        <v>14.670059463073347</v>
      </c>
      <c r="PT117" s="420">
        <v>14.670059463073347</v>
      </c>
      <c r="PU117" s="420">
        <v>14.670059463073347</v>
      </c>
      <c r="PV117" s="420">
        <v>14.670059463073347</v>
      </c>
      <c r="PW117" s="420">
        <v>15.44962371708908</v>
      </c>
      <c r="PX117" s="420">
        <v>21.389054997580153</v>
      </c>
      <c r="PY117" s="420">
        <v>29.976447407885708</v>
      </c>
      <c r="PZ117" s="420">
        <v>42.470335102000064</v>
      </c>
      <c r="QA117" s="420">
        <v>60.749789233039458</v>
      </c>
      <c r="QB117" s="420">
        <v>87.62719881733095</v>
      </c>
      <c r="QC117" s="420">
        <v>127.3208686156447</v>
      </c>
      <c r="QD117" s="420">
        <v>186.1697908380344</v>
      </c>
      <c r="QE117" s="420">
        <v>273.71561421129172</v>
      </c>
      <c r="QF117" s="420">
        <v>404.34167886050426</v>
      </c>
      <c r="QG117" s="420">
        <v>599.75756075061122</v>
      </c>
      <c r="QH117" s="420">
        <v>892.76745242547292</v>
      </c>
      <c r="QI117" s="420">
        <v>1332.9886448552415</v>
      </c>
      <c r="QJ117" s="420">
        <v>1995.5330731724862</v>
      </c>
      <c r="QK117" s="420">
        <v>2673.3450983853131</v>
      </c>
      <c r="QL117" s="420">
        <v>2673.3450983853131</v>
      </c>
      <c r="QM117" s="420">
        <v>2673.3450983853131</v>
      </c>
      <c r="QN117" s="420">
        <v>2673.3450983853131</v>
      </c>
      <c r="QO117" s="420">
        <v>2673.3450983853131</v>
      </c>
      <c r="QP117" s="420">
        <v>2673.3450983853131</v>
      </c>
      <c r="QQ117" s="420">
        <v>2673.3450983853131</v>
      </c>
      <c r="QR117" s="420">
        <v>2673.3450983853131</v>
      </c>
      <c r="QS117" s="420">
        <v>2673.3450983853131</v>
      </c>
      <c r="QT117" s="420">
        <v>2673.3450983853131</v>
      </c>
      <c r="QU117" s="420">
        <v>2673.3450983853131</v>
      </c>
      <c r="QV117" s="424"/>
      <c r="QW117" s="420">
        <v>14.670059463073347</v>
      </c>
      <c r="QX117" s="420">
        <v>14.670059463073347</v>
      </c>
      <c r="QY117" s="420">
        <v>14.670059463073347</v>
      </c>
      <c r="QZ117" s="420">
        <v>14.670059463073347</v>
      </c>
      <c r="RA117" s="420">
        <v>14.670059463073347</v>
      </c>
      <c r="RB117" s="420">
        <v>14.670059463073347</v>
      </c>
      <c r="RC117" s="420">
        <v>14.670059463073347</v>
      </c>
      <c r="RD117" s="420">
        <v>14.670059463073347</v>
      </c>
      <c r="RE117" s="420">
        <v>14.670059463073347</v>
      </c>
      <c r="RF117" s="420">
        <v>14.670059463073347</v>
      </c>
      <c r="RG117" s="420">
        <v>14.670059463073347</v>
      </c>
      <c r="RH117" s="420">
        <v>14.670059463073347</v>
      </c>
      <c r="RI117" s="420">
        <v>14.670059463073347</v>
      </c>
      <c r="RJ117" s="420">
        <v>14.670059463073347</v>
      </c>
      <c r="RK117" s="420">
        <v>14.670059463073347</v>
      </c>
      <c r="RL117" s="420">
        <v>14.670059463073347</v>
      </c>
      <c r="RM117" s="420">
        <v>14.670059463073347</v>
      </c>
      <c r="RN117" s="420">
        <v>17.559141719616463</v>
      </c>
      <c r="RO117" s="420">
        <v>23.275682784421516</v>
      </c>
      <c r="RP117" s="420">
        <v>31.122742222129066</v>
      </c>
      <c r="RQ117" s="420">
        <v>41.942873837964953</v>
      </c>
      <c r="RR117" s="420">
        <v>56.923480184140075</v>
      </c>
      <c r="RS117" s="420">
        <v>77.740923846387957</v>
      </c>
      <c r="RT117" s="420">
        <v>106.76564931561929</v>
      </c>
      <c r="RU117" s="420">
        <v>147.35435733177079</v>
      </c>
      <c r="RV117" s="420">
        <v>204.26644720105875</v>
      </c>
      <c r="RW117" s="420">
        <v>284.25792614635719</v>
      </c>
      <c r="RX117" s="420">
        <v>396.92885309742155</v>
      </c>
      <c r="RY117" s="420">
        <v>555.93310849029695</v>
      </c>
      <c r="RZ117" s="420">
        <v>780.70611623736011</v>
      </c>
      <c r="SA117" s="420"/>
      <c r="SB117" s="420">
        <v>0</v>
      </c>
      <c r="SC117" s="420">
        <v>0</v>
      </c>
      <c r="SD117" s="420">
        <v>0</v>
      </c>
      <c r="SE117" s="420">
        <v>0</v>
      </c>
      <c r="SF117" s="420">
        <v>0</v>
      </c>
      <c r="SG117" s="420">
        <v>0.77956425401573348</v>
      </c>
      <c r="SH117" s="420">
        <v>6.7189955345068064</v>
      </c>
      <c r="SI117" s="420">
        <v>15.306387944812361</v>
      </c>
      <c r="SJ117" s="420">
        <v>27.800275638926717</v>
      </c>
      <c r="SK117" s="420">
        <v>46.079729769966107</v>
      </c>
      <c r="SL117" s="420">
        <v>72.957139354257606</v>
      </c>
      <c r="SM117" s="420">
        <v>112.65080915257136</v>
      </c>
      <c r="SN117" s="420">
        <v>171.49973137496104</v>
      </c>
      <c r="SO117" s="420">
        <v>259.04555474821836</v>
      </c>
      <c r="SP117" s="420">
        <v>389.6716193974309</v>
      </c>
      <c r="SQ117" s="420">
        <v>585.08750128753786</v>
      </c>
      <c r="SR117" s="420">
        <v>878.09739296239957</v>
      </c>
      <c r="SS117" s="420">
        <v>1315.4295031356251</v>
      </c>
      <c r="ST117" s="420">
        <v>1972.2573903880648</v>
      </c>
      <c r="SU117" s="420">
        <v>2642.222356163184</v>
      </c>
      <c r="SV117" s="420">
        <v>2631.4022245473479</v>
      </c>
      <c r="SW117" s="420">
        <v>2616.4216182011733</v>
      </c>
      <c r="SX117" s="420">
        <v>2595.6041745389252</v>
      </c>
      <c r="SY117" s="420">
        <v>2566.579449069694</v>
      </c>
      <c r="SZ117" s="420">
        <v>2525.9907410535425</v>
      </c>
      <c r="TA117" s="420">
        <v>2469.0786511842543</v>
      </c>
      <c r="TB117" s="420">
        <v>2389.0871722389561</v>
      </c>
      <c r="TC117" s="420">
        <v>2276.4162452878918</v>
      </c>
      <c r="TD117" s="420">
        <v>2117.4119898950162</v>
      </c>
      <c r="TE117" s="420">
        <v>1892.6389821479529</v>
      </c>
      <c r="TF117" s="420"/>
      <c r="TG117" s="420">
        <v>2.0676916544158219</v>
      </c>
      <c r="TH117" s="420">
        <v>2.0676916544158219</v>
      </c>
      <c r="TI117" s="420">
        <v>2.0676916544158219</v>
      </c>
      <c r="TJ117" s="420">
        <v>2.0676916544158219</v>
      </c>
      <c r="TK117" s="420">
        <v>2.0676916544158219</v>
      </c>
      <c r="TL117" s="420">
        <v>2.1775684075514588</v>
      </c>
      <c r="TM117" s="420">
        <v>3.0147096966894131</v>
      </c>
      <c r="TN117" s="420">
        <v>4.225071499562616</v>
      </c>
      <c r="TO117" s="420">
        <v>5.9860396388776236</v>
      </c>
      <c r="TP117" s="420">
        <v>8.562462375892812</v>
      </c>
      <c r="TQ117" s="420">
        <v>12.350735738358969</v>
      </c>
      <c r="TR117" s="420">
        <v>17.945414477167315</v>
      </c>
      <c r="TS117" s="420">
        <v>26.239956544763615</v>
      </c>
      <c r="TT117" s="420">
        <v>38.579222709532303</v>
      </c>
      <c r="TU117" s="420">
        <v>56.990492575494663</v>
      </c>
      <c r="TV117" s="420">
        <v>84.533652106753465</v>
      </c>
      <c r="TW117" s="420">
        <v>125.83233321997031</v>
      </c>
      <c r="TX117" s="420">
        <v>187.87991305256907</v>
      </c>
      <c r="TY117" s="420">
        <v>281.26314633526965</v>
      </c>
      <c r="TZ117" s="420">
        <v>376.79829200547243</v>
      </c>
      <c r="UA117" s="420">
        <v>376.79829200547243</v>
      </c>
      <c r="UB117" s="420">
        <v>376.79829200547243</v>
      </c>
      <c r="UC117" s="420">
        <v>376.79829200547243</v>
      </c>
      <c r="UD117" s="420">
        <v>376.79829200547243</v>
      </c>
      <c r="UE117" s="420">
        <v>376.79829200547243</v>
      </c>
      <c r="UF117" s="420">
        <v>376.79829200547243</v>
      </c>
      <c r="UG117" s="420">
        <v>376.79829200547243</v>
      </c>
      <c r="UH117" s="420">
        <v>376.79829200547243</v>
      </c>
      <c r="UI117" s="420">
        <v>376.79829200547243</v>
      </c>
      <c r="UJ117" s="420">
        <v>376.79829200547243</v>
      </c>
      <c r="UK117" s="420"/>
      <c r="UL117" s="420">
        <v>2.0676916544158219</v>
      </c>
      <c r="UM117" s="420">
        <v>2.0676916544158219</v>
      </c>
      <c r="UN117" s="420">
        <v>2.0676916544158219</v>
      </c>
      <c r="UO117" s="420">
        <v>2.0676916544158219</v>
      </c>
      <c r="UP117" s="420">
        <v>2.0676916544158219</v>
      </c>
      <c r="UQ117" s="420">
        <v>2.0676916544158219</v>
      </c>
      <c r="UR117" s="420">
        <v>2.0676916544158219</v>
      </c>
      <c r="US117" s="420">
        <v>2.0676916544158219</v>
      </c>
      <c r="UT117" s="420">
        <v>2.0676916544158219</v>
      </c>
      <c r="UU117" s="420">
        <v>2.0676916544158219</v>
      </c>
      <c r="UV117" s="420">
        <v>2.0676916544158219</v>
      </c>
      <c r="UW117" s="420">
        <v>2.0676916544158219</v>
      </c>
      <c r="UX117" s="420">
        <v>2.0676916544158219</v>
      </c>
      <c r="UY117" s="420">
        <v>2.0676916544158219</v>
      </c>
      <c r="UZ117" s="420">
        <v>2.0676916544158219</v>
      </c>
      <c r="VA117" s="420">
        <v>2.0676916544158219</v>
      </c>
      <c r="VB117" s="420">
        <v>2.0676916544158219</v>
      </c>
      <c r="VC117" s="420">
        <v>2.474897316111452</v>
      </c>
      <c r="VD117" s="420">
        <v>3.2806230380538546</v>
      </c>
      <c r="VE117" s="420">
        <v>4.3866375945656548</v>
      </c>
      <c r="VF117" s="420">
        <v>5.9116958874825958</v>
      </c>
      <c r="VG117" s="420">
        <v>8.0231579983243559</v>
      </c>
      <c r="VH117" s="420">
        <v>10.957301151257687</v>
      </c>
      <c r="VI117" s="420">
        <v>15.048230896669033</v>
      </c>
      <c r="VJ117" s="420">
        <v>20.769062024843269</v>
      </c>
      <c r="VK117" s="420">
        <v>28.790614599616333</v>
      </c>
      <c r="VL117" s="420">
        <v>40.065123326448855</v>
      </c>
      <c r="VM117" s="420">
        <v>55.945681679905185</v>
      </c>
      <c r="VN117" s="420">
        <v>78.356754567511132</v>
      </c>
      <c r="VO117" s="420">
        <v>110.03769447279349</v>
      </c>
      <c r="VP117" s="420"/>
      <c r="VQ117" s="420">
        <v>0</v>
      </c>
      <c r="VR117" s="420">
        <v>0</v>
      </c>
      <c r="VS117" s="420">
        <v>0</v>
      </c>
      <c r="VT117" s="420">
        <v>0</v>
      </c>
      <c r="VU117" s="420">
        <v>0</v>
      </c>
      <c r="VV117" s="420">
        <v>0.10987675313563683</v>
      </c>
      <c r="VW117" s="420">
        <v>0.94701804227359121</v>
      </c>
      <c r="VX117" s="420">
        <v>2.157379845146794</v>
      </c>
      <c r="VY117" s="420">
        <v>3.9183479844618017</v>
      </c>
      <c r="VZ117" s="420">
        <v>6.4947707214769901</v>
      </c>
      <c r="WA117" s="420">
        <v>10.283044083943146</v>
      </c>
      <c r="WB117" s="420">
        <v>15.877722822751494</v>
      </c>
      <c r="WC117" s="420">
        <v>24.172264890347794</v>
      </c>
      <c r="WD117" s="420">
        <v>36.511531055116478</v>
      </c>
      <c r="WE117" s="420">
        <v>54.922800921078839</v>
      </c>
      <c r="WF117" s="420">
        <v>82.46596045233764</v>
      </c>
      <c r="WG117" s="420">
        <v>123.76464156555448</v>
      </c>
      <c r="WH117" s="420">
        <v>185.40501573645761</v>
      </c>
      <c r="WI117" s="420">
        <v>277.98252329721578</v>
      </c>
      <c r="WJ117" s="420">
        <v>372.41165441090681</v>
      </c>
      <c r="WK117" s="420">
        <v>370.88659611798982</v>
      </c>
      <c r="WL117" s="420">
        <v>368.7751340071481</v>
      </c>
      <c r="WM117" s="420">
        <v>365.84099085421474</v>
      </c>
      <c r="WN117" s="420">
        <v>361.75006110880338</v>
      </c>
      <c r="WO117" s="420">
        <v>356.02922998062917</v>
      </c>
      <c r="WP117" s="420">
        <v>348.0076774058561</v>
      </c>
      <c r="WQ117" s="420">
        <v>336.73316867902361</v>
      </c>
      <c r="WR117" s="420">
        <v>320.85261032556724</v>
      </c>
      <c r="WS117" s="420">
        <v>298.4415374379613</v>
      </c>
      <c r="WT117" s="420">
        <v>266.76059753267896</v>
      </c>
      <c r="WU117" s="420"/>
      <c r="WV117" s="420">
        <v>1.3512625991156759E-3</v>
      </c>
      <c r="WW117" s="420">
        <v>1.3512625991156759E-3</v>
      </c>
      <c r="WX117" s="420">
        <v>1.3512625991156759E-3</v>
      </c>
      <c r="WY117" s="420">
        <v>1.3512625991156759E-3</v>
      </c>
      <c r="WZ117" s="420">
        <v>1.3512625991156759E-3</v>
      </c>
      <c r="XA117" s="420">
        <v>1.4230684443960252E-3</v>
      </c>
      <c r="XB117" s="420">
        <v>1.9701508450875307E-3</v>
      </c>
      <c r="XC117" s="420">
        <v>2.7611375631157839E-3</v>
      </c>
      <c r="XD117" s="420">
        <v>3.9119524729737884E-3</v>
      </c>
      <c r="XE117" s="420">
        <v>5.5956772568915639E-3</v>
      </c>
      <c r="XF117" s="420">
        <v>8.0713617231873581E-3</v>
      </c>
      <c r="XG117" s="420">
        <v>1.1727554907347228E-2</v>
      </c>
      <c r="XH117" s="420">
        <v>1.7148142860487211E-2</v>
      </c>
      <c r="XI117" s="420">
        <v>2.5212009072539118E-2</v>
      </c>
      <c r="XJ117" s="420">
        <v>3.7244006357515951E-2</v>
      </c>
      <c r="XK117" s="420">
        <v>5.524380882157414E-2</v>
      </c>
      <c r="XL117" s="420">
        <v>8.2233018291910459E-2</v>
      </c>
      <c r="XM117" s="420">
        <v>0.12278189501362964</v>
      </c>
      <c r="XN117" s="420">
        <v>0.18380901685257628</v>
      </c>
      <c r="XO117" s="420">
        <v>0.24624244060292994</v>
      </c>
      <c r="XP117" s="420">
        <v>0.24624244060292994</v>
      </c>
      <c r="XQ117" s="420">
        <v>0.24624244060292994</v>
      </c>
      <c r="XR117" s="420">
        <v>0.24624244060292994</v>
      </c>
      <c r="XS117" s="420">
        <v>0.24624244060292994</v>
      </c>
      <c r="XT117" s="420">
        <v>0.24624244060292994</v>
      </c>
      <c r="XU117" s="420">
        <v>0.24624244060292994</v>
      </c>
      <c r="XV117" s="420">
        <v>0.24624244060292994</v>
      </c>
      <c r="XW117" s="420">
        <v>0.24624244060292994</v>
      </c>
      <c r="XX117" s="420">
        <v>0.24624244060292994</v>
      </c>
      <c r="XY117" s="420">
        <v>0.24624244060292994</v>
      </c>
      <c r="XZ117" s="420"/>
      <c r="YA117" s="420">
        <v>1.3512625991156759E-3</v>
      </c>
      <c r="YB117" s="420">
        <v>1.3512625991156759E-3</v>
      </c>
      <c r="YC117" s="420">
        <v>1.3512625991156759E-3</v>
      </c>
      <c r="YD117" s="420">
        <v>1.3512625991156759E-3</v>
      </c>
      <c r="YE117" s="420">
        <v>1.3512625991156759E-3</v>
      </c>
      <c r="YF117" s="420">
        <v>1.3512625991156759E-3</v>
      </c>
      <c r="YG117" s="420">
        <v>1.3512625991156759E-3</v>
      </c>
      <c r="YH117" s="420">
        <v>1.3512625991156759E-3</v>
      </c>
      <c r="YI117" s="420">
        <v>1.3512625991156759E-3</v>
      </c>
      <c r="YJ117" s="420">
        <v>1.3512625991156759E-3</v>
      </c>
      <c r="YK117" s="420">
        <v>1.3512625991156759E-3</v>
      </c>
      <c r="YL117" s="420">
        <v>1.3512625991156759E-3</v>
      </c>
      <c r="YM117" s="420">
        <v>1.3512625991156759E-3</v>
      </c>
      <c r="YN117" s="420">
        <v>1.3512625991156759E-3</v>
      </c>
      <c r="YO117" s="420">
        <v>1.3512625991156759E-3</v>
      </c>
      <c r="YP117" s="420">
        <v>1.3512625991156759E-3</v>
      </c>
      <c r="YQ117" s="420">
        <v>1.3512625991156759E-3</v>
      </c>
      <c r="YR117" s="420">
        <v>1.6173766396798688E-3</v>
      </c>
      <c r="YS117" s="420">
        <v>2.143928570612649E-3</v>
      </c>
      <c r="YT117" s="420">
        <v>2.8667230458431191E-3</v>
      </c>
      <c r="YU117" s="420">
        <v>3.8633678929066808E-3</v>
      </c>
      <c r="YV117" s="420">
        <v>5.2432350378637449E-3</v>
      </c>
      <c r="YW117" s="420">
        <v>7.1607346295184376E-3</v>
      </c>
      <c r="YX117" s="420">
        <v>9.8342088628639076E-3</v>
      </c>
      <c r="YY117" s="420">
        <v>1.3572844226047501E-2</v>
      </c>
      <c r="YZ117" s="420">
        <v>1.8815030099353289E-2</v>
      </c>
      <c r="ZA117" s="420">
        <v>2.6183063884002055E-2</v>
      </c>
      <c r="ZB117" s="420">
        <v>3.656120924734553E-2</v>
      </c>
      <c r="ZC117" s="420">
        <v>5.1207128301283523E-2</v>
      </c>
      <c r="ZD117" s="420">
        <v>7.1911022475937003E-2</v>
      </c>
      <c r="ZE117" s="420"/>
      <c r="ZF117" s="420">
        <v>0</v>
      </c>
      <c r="ZG117" s="420">
        <v>0</v>
      </c>
      <c r="ZH117" s="420">
        <v>0</v>
      </c>
      <c r="ZI117" s="420">
        <v>0</v>
      </c>
      <c r="ZJ117" s="420">
        <v>0</v>
      </c>
      <c r="ZK117" s="420">
        <v>7.1805845280349277E-5</v>
      </c>
      <c r="ZL117" s="420">
        <v>6.1888824597185481E-4</v>
      </c>
      <c r="ZM117" s="420">
        <v>1.409874964000108E-3</v>
      </c>
      <c r="ZN117" s="420">
        <v>2.5606898738581123E-3</v>
      </c>
      <c r="ZO117" s="420">
        <v>4.2444146577758878E-3</v>
      </c>
      <c r="ZP117" s="420">
        <v>6.720099124071682E-3</v>
      </c>
      <c r="ZQ117" s="420">
        <v>1.0376292308231552E-2</v>
      </c>
      <c r="ZR117" s="420">
        <v>1.5796880261371535E-2</v>
      </c>
      <c r="ZS117" s="420">
        <v>2.3860746473423441E-2</v>
      </c>
      <c r="ZT117" s="420">
        <v>3.5892743758400278E-2</v>
      </c>
      <c r="ZU117" s="420">
        <v>5.3892546222458468E-2</v>
      </c>
      <c r="ZV117" s="420">
        <v>8.0881755692794779E-2</v>
      </c>
      <c r="ZW117" s="420">
        <v>0.12116451837394977</v>
      </c>
      <c r="ZX117" s="420">
        <v>0.18166508828196362</v>
      </c>
      <c r="ZY117" s="420">
        <v>0.24337571755708681</v>
      </c>
      <c r="ZZ117" s="420">
        <v>0.24237907271002326</v>
      </c>
      <c r="AAA117" s="420">
        <v>0.24099920556506618</v>
      </c>
      <c r="AAB117" s="420">
        <v>0.2390817059734115</v>
      </c>
      <c r="AAC117" s="420">
        <v>0.23640823174006603</v>
      </c>
      <c r="AAD117" s="420">
        <v>0.23266959637688245</v>
      </c>
      <c r="AAE117" s="420">
        <v>0.22742741050357665</v>
      </c>
      <c r="AAF117" s="420">
        <v>0.22005937671892789</v>
      </c>
      <c r="AAG117" s="420">
        <v>0.20968123135558442</v>
      </c>
      <c r="AAH117" s="420">
        <v>0.19503531230164642</v>
      </c>
      <c r="AAI117" s="420">
        <v>0.17433141812699293</v>
      </c>
      <c r="AAJ117" s="420"/>
      <c r="AAK117" s="420">
        <v>0</v>
      </c>
      <c r="AAL117" s="420">
        <v>0</v>
      </c>
      <c r="AAM117" s="420">
        <v>0</v>
      </c>
      <c r="AAN117" s="420">
        <v>0</v>
      </c>
      <c r="AAO117" s="420">
        <v>0</v>
      </c>
      <c r="AAP117" s="420">
        <v>2.3315931714162601</v>
      </c>
      <c r="AAQ117" s="420">
        <v>20.09579585817724</v>
      </c>
      <c r="AAR117" s="420">
        <v>45.779766616200405</v>
      </c>
      <c r="AAS117" s="420">
        <v>83.147646277151011</v>
      </c>
      <c r="AAT117" s="420">
        <v>137.81953536082878</v>
      </c>
      <c r="AAU117" s="420">
        <v>218.20698813239619</v>
      </c>
      <c r="AAV117" s="420">
        <v>336.92650223717231</v>
      </c>
      <c r="AAW117" s="420">
        <v>512.93732429849422</v>
      </c>
      <c r="AAX117" s="420">
        <v>774.7775034904214</v>
      </c>
      <c r="AAY117" s="420">
        <v>1165.4660692836596</v>
      </c>
      <c r="AAZ117" s="420">
        <v>1749.9340377085744</v>
      </c>
      <c r="ABA117" s="420">
        <v>2626.2952344505902</v>
      </c>
      <c r="ABB117" s="420">
        <v>3934.3087259213989</v>
      </c>
      <c r="ABC117" s="420">
        <v>5898.8105727218908</v>
      </c>
      <c r="ABD117" s="420">
        <v>7902.6040140484974</v>
      </c>
      <c r="ABE117" s="420">
        <v>7870.2421595132864</v>
      </c>
      <c r="ABF117" s="420">
        <v>7825.4367707586189</v>
      </c>
      <c r="ABG117" s="420">
        <v>7763.1740268741869</v>
      </c>
      <c r="ABH117" s="420">
        <v>7676.3641823261769</v>
      </c>
      <c r="ABI117" s="420">
        <v>7554.967704794567</v>
      </c>
      <c r="ABJ117" s="420">
        <v>7384.7497408144209</v>
      </c>
      <c r="ABK117" s="420">
        <v>7145.5037965326028</v>
      </c>
      <c r="ABL117" s="420">
        <v>6808.5171241152957</v>
      </c>
      <c r="ABM117" s="420">
        <v>6332.9524298769265</v>
      </c>
      <c r="ABN117" s="420">
        <v>5660.6804429533568</v>
      </c>
      <c r="ABQ117" s="344"/>
      <c r="ABR117" s="344"/>
      <c r="ABS117" s="344"/>
      <c r="ABT117" s="344"/>
      <c r="ABU117" s="344"/>
      <c r="ABV117" s="344"/>
      <c r="ABW117" s="344"/>
      <c r="ABX117" s="344"/>
      <c r="ABY117" s="344"/>
      <c r="ABZ117" s="344"/>
      <c r="ACA117" s="344"/>
    </row>
    <row r="118" spans="4:755" hidden="1" outlineLevel="1" x14ac:dyDescent="0.25">
      <c r="D118" s="431" t="b">
        <v>0</v>
      </c>
      <c r="E118" s="416"/>
      <c r="F118" s="417">
        <v>548</v>
      </c>
      <c r="G118" s="417">
        <v>22013349</v>
      </c>
      <c r="H118" s="417" t="s">
        <v>1756</v>
      </c>
      <c r="I118" s="417" t="s">
        <v>253</v>
      </c>
      <c r="J118" s="417">
        <v>66</v>
      </c>
      <c r="K118" s="417" t="s">
        <v>337</v>
      </c>
      <c r="L118" s="417" t="s">
        <v>350</v>
      </c>
      <c r="M118" s="417" t="s">
        <v>318</v>
      </c>
      <c r="N118" s="417" t="s">
        <v>319</v>
      </c>
      <c r="O118" s="417" t="s">
        <v>352</v>
      </c>
      <c r="P118" s="417" t="s">
        <v>353</v>
      </c>
      <c r="Q118" s="417" t="s">
        <v>327</v>
      </c>
      <c r="R118" s="417" t="s">
        <v>296</v>
      </c>
      <c r="S118" s="418"/>
      <c r="T118" s="417">
        <v>6.6046416250961082E-2</v>
      </c>
      <c r="U118" s="417">
        <v>1</v>
      </c>
      <c r="V118" s="418"/>
      <c r="W118" s="419">
        <v>1.7651351311158072</v>
      </c>
      <c r="X118" s="417">
        <v>5.1679359468684138E-3</v>
      </c>
      <c r="Y118" s="417">
        <v>4.6756664206188491E-7</v>
      </c>
      <c r="Z118" s="417">
        <v>5.1674683802263519E-3</v>
      </c>
      <c r="AA118" s="420">
        <v>27.131909193546253</v>
      </c>
      <c r="AB118" s="420">
        <v>5.6107997047426188E-2</v>
      </c>
      <c r="AC118" s="420">
        <v>27.18801719059368</v>
      </c>
      <c r="AD118" s="420">
        <v>14.672440262931179</v>
      </c>
      <c r="AE118" s="420">
        <v>2.0676958480084733</v>
      </c>
      <c r="AF118" s="420">
        <v>1.3105988258982702E-2</v>
      </c>
      <c r="AG118" s="418"/>
      <c r="AH118" s="419">
        <v>7.1689155358454535</v>
      </c>
      <c r="AI118" s="417">
        <v>2.1400800748787984E-2</v>
      </c>
      <c r="AJ118" s="417">
        <v>1.936227663504563E-6</v>
      </c>
      <c r="AK118" s="417">
        <v>2.139886452112448E-2</v>
      </c>
      <c r="AL118" s="420">
        <v>112.35522045066027</v>
      </c>
      <c r="AM118" s="420">
        <v>0.23234731962054755</v>
      </c>
      <c r="AN118" s="420">
        <v>112.58756777028081</v>
      </c>
      <c r="AO118" s="420">
        <v>60.759648299387038</v>
      </c>
      <c r="AP118" s="420">
        <v>8.5624797418667082</v>
      </c>
      <c r="AQ118" s="420">
        <v>5.4272855977714606E-2</v>
      </c>
      <c r="AR118" s="418"/>
      <c r="AS118" s="417">
        <v>5.1679359468684138E-3</v>
      </c>
      <c r="AT118" s="421">
        <v>4.6756664206188491E-7</v>
      </c>
      <c r="AU118" s="417">
        <v>5.1674683802263519E-3</v>
      </c>
      <c r="AV118" s="420">
        <v>27.131909193546253</v>
      </c>
      <c r="AW118" s="420">
        <v>5.6107997047426188E-2</v>
      </c>
      <c r="AX118" s="420">
        <v>27.18801719059368</v>
      </c>
      <c r="AY118" s="420">
        <v>14.672440262931179</v>
      </c>
      <c r="AZ118" s="420">
        <v>2.0676958480084733</v>
      </c>
      <c r="BA118" s="420">
        <v>1.3105988258982702E-2</v>
      </c>
      <c r="BB118" s="418"/>
      <c r="BC118" s="420">
        <v>43.94125928979232</v>
      </c>
      <c r="BD118" s="420">
        <v>181.96396866751229</v>
      </c>
      <c r="BE118" s="420">
        <v>43.94125928979232</v>
      </c>
      <c r="BF118" s="420">
        <v>138.02270937771996</v>
      </c>
      <c r="BG118" s="420"/>
      <c r="BH118" s="422">
        <v>0.14015271439480237</v>
      </c>
      <c r="BI118" s="420"/>
      <c r="BJ118" s="423">
        <v>2.0306987860226084</v>
      </c>
      <c r="BK118" s="423">
        <v>2.3362163535586804</v>
      </c>
      <c r="BL118" s="423">
        <v>2.6876988789287894</v>
      </c>
      <c r="BM118" s="423">
        <v>3.0920617659367942</v>
      </c>
      <c r="BN118" s="423">
        <v>3.5572608372626702</v>
      </c>
      <c r="BO118" s="423">
        <v>4.0924488649368653</v>
      </c>
      <c r="BP118" s="423">
        <v>4.7081556507424445</v>
      </c>
      <c r="BQ118" s="423">
        <v>5.4164951996193063</v>
      </c>
      <c r="BR118" s="423">
        <v>6.231404062198437</v>
      </c>
      <c r="BS118" s="423">
        <v>7.1689155358454535</v>
      </c>
      <c r="BT118" s="423">
        <v>8.2474751191073867</v>
      </c>
      <c r="BU118" s="423">
        <v>9.4883034261155519</v>
      </c>
      <c r="BV118" s="423">
        <v>10.915813701270036</v>
      </c>
      <c r="BW118" s="423">
        <v>12.558092148789537</v>
      </c>
      <c r="BX118" s="423">
        <v>14.44745052759014</v>
      </c>
      <c r="BY118" s="423">
        <v>16.621061883773788</v>
      </c>
      <c r="BZ118" s="423">
        <v>19.121691928736329</v>
      </c>
      <c r="CA118" s="423">
        <v>21.998540452728424</v>
      </c>
      <c r="CB118" s="423">
        <v>25.308209328645422</v>
      </c>
      <c r="CC118" s="423">
        <v>28</v>
      </c>
      <c r="CD118" s="423">
        <v>28</v>
      </c>
      <c r="CE118" s="423">
        <v>28</v>
      </c>
      <c r="CF118" s="423">
        <v>28</v>
      </c>
      <c r="CG118" s="423">
        <v>28</v>
      </c>
      <c r="CH118" s="423">
        <v>28</v>
      </c>
      <c r="CI118" s="423">
        <v>28</v>
      </c>
      <c r="CJ118" s="423">
        <v>28</v>
      </c>
      <c r="CK118" s="423">
        <v>28</v>
      </c>
      <c r="CL118" s="423">
        <v>28</v>
      </c>
      <c r="CM118" s="423">
        <v>28</v>
      </c>
      <c r="CN118" s="420"/>
      <c r="CO118" s="417">
        <v>5.1679359468684138E-3</v>
      </c>
      <c r="CP118" s="417">
        <v>5.1679359468684138E-3</v>
      </c>
      <c r="CQ118" s="417">
        <v>5.1679359468684138E-3</v>
      </c>
      <c r="CR118" s="417">
        <v>5.1679359468684138E-3</v>
      </c>
      <c r="CS118" s="417">
        <v>5.1679359468684138E-3</v>
      </c>
      <c r="CT118" s="417">
        <v>5.4425591098734771E-3</v>
      </c>
      <c r="CU118" s="417">
        <v>7.5348887623651545E-3</v>
      </c>
      <c r="CV118" s="417">
        <v>1.0560036277192318E-2</v>
      </c>
      <c r="CW118" s="417">
        <v>1.4961355269325681E-2</v>
      </c>
      <c r="CX118" s="417">
        <v>2.1400800748787984E-2</v>
      </c>
      <c r="CY118" s="417">
        <v>3.0869114868372762E-2</v>
      </c>
      <c r="CZ118" s="417">
        <v>4.4852312655006367E-2</v>
      </c>
      <c r="DA118" s="417">
        <v>6.558348019751592E-2</v>
      </c>
      <c r="DB118" s="417">
        <v>9.6423928305288342E-2</v>
      </c>
      <c r="DC118" s="417">
        <v>0.14244058807397325</v>
      </c>
      <c r="DD118" s="417">
        <v>0.21128126068003403</v>
      </c>
      <c r="DE118" s="417">
        <v>0.31450213417316053</v>
      </c>
      <c r="DF118" s="417">
        <v>0.46958227755346987</v>
      </c>
      <c r="DG118" s="417">
        <v>0.70298195641071926</v>
      </c>
      <c r="DH118" s="417">
        <v>0.94176007037367371</v>
      </c>
      <c r="DI118" s="417">
        <v>0.94176007037367371</v>
      </c>
      <c r="DJ118" s="417">
        <v>0.94176007037367371</v>
      </c>
      <c r="DK118" s="417">
        <v>0.94176007037367371</v>
      </c>
      <c r="DL118" s="417">
        <v>0.94176007037367371</v>
      </c>
      <c r="DM118" s="417">
        <v>0.94176007037367371</v>
      </c>
      <c r="DN118" s="417">
        <v>0.94176007037367371</v>
      </c>
      <c r="DO118" s="417">
        <v>0.94176007037367371</v>
      </c>
      <c r="DP118" s="417">
        <v>0.94176007037367371</v>
      </c>
      <c r="DQ118" s="417">
        <v>0.94176007037367371</v>
      </c>
      <c r="DR118" s="417">
        <v>0.94176007037367371</v>
      </c>
      <c r="DS118" s="424"/>
      <c r="DT118" s="425">
        <v>4.6756664206188491E-7</v>
      </c>
      <c r="DU118" s="425">
        <v>4.6756664206188491E-7</v>
      </c>
      <c r="DV118" s="425">
        <v>4.6756664206188491E-7</v>
      </c>
      <c r="DW118" s="425">
        <v>4.6756664206188491E-7</v>
      </c>
      <c r="DX118" s="425">
        <v>4.6756664206188491E-7</v>
      </c>
      <c r="DY118" s="425">
        <v>4.9241304717967659E-7</v>
      </c>
      <c r="DZ118" s="425">
        <v>6.817156158956958E-7</v>
      </c>
      <c r="EA118" s="425">
        <v>9.5541445423108659E-7</v>
      </c>
      <c r="EB118" s="425">
        <v>1.3536217778032792E-6</v>
      </c>
      <c r="EC118" s="425">
        <v>1.936227663504563E-6</v>
      </c>
      <c r="ED118" s="425">
        <v>2.7928690546510674E-6</v>
      </c>
      <c r="EE118" s="425">
        <v>4.0579924814120545E-6</v>
      </c>
      <c r="EF118" s="425">
        <v>5.9336353867284929E-6</v>
      </c>
      <c r="EG118" s="425">
        <v>8.7239108293204129E-6</v>
      </c>
      <c r="EH118" s="425">
        <v>1.2887247083514138E-5</v>
      </c>
      <c r="EI118" s="425">
        <v>1.9115575464248413E-5</v>
      </c>
      <c r="EJ118" s="425">
        <v>2.8454436801939961E-5</v>
      </c>
      <c r="EK118" s="425">
        <v>4.2485241873110696E-5</v>
      </c>
      <c r="EL118" s="425">
        <v>6.3601971109612785E-5</v>
      </c>
      <c r="EM118" s="425">
        <v>8.5205311803334313E-5</v>
      </c>
      <c r="EN118" s="425">
        <v>8.5205311803334313E-5</v>
      </c>
      <c r="EO118" s="425">
        <v>8.5205311803334313E-5</v>
      </c>
      <c r="EP118" s="425">
        <v>8.5205311803334313E-5</v>
      </c>
      <c r="EQ118" s="425">
        <v>8.5205311803334313E-5</v>
      </c>
      <c r="ER118" s="425">
        <v>8.5205311803334313E-5</v>
      </c>
      <c r="ES118" s="425">
        <v>8.5205311803334313E-5</v>
      </c>
      <c r="ET118" s="425">
        <v>8.5205311803334313E-5</v>
      </c>
      <c r="EU118" s="425">
        <v>8.5205311803334313E-5</v>
      </c>
      <c r="EV118" s="425">
        <v>8.5205311803334313E-5</v>
      </c>
      <c r="EW118" s="425">
        <v>8.5205311803334313E-5</v>
      </c>
      <c r="EX118" s="420"/>
      <c r="EY118" s="420">
        <v>43.941259289792313</v>
      </c>
      <c r="EZ118" s="420">
        <v>43.941259289792313</v>
      </c>
      <c r="FA118" s="420">
        <v>43.941259289792313</v>
      </c>
      <c r="FB118" s="420">
        <v>43.941259289792313</v>
      </c>
      <c r="FC118" s="420">
        <v>43.941259289792313</v>
      </c>
      <c r="FD118" s="420">
        <v>46.276289703607866</v>
      </c>
      <c r="FE118" s="420">
        <v>64.066680436985664</v>
      </c>
      <c r="FF118" s="420">
        <v>89.788514590027233</v>
      </c>
      <c r="FG118" s="420">
        <v>127.2114821033171</v>
      </c>
      <c r="FH118" s="420">
        <v>181.96396866751229</v>
      </c>
      <c r="FI118" s="420">
        <v>262.46992888901764</v>
      </c>
      <c r="FJ118" s="420">
        <v>381.36445969589539</v>
      </c>
      <c r="FK118" s="420">
        <v>557.63475749584086</v>
      </c>
      <c r="FL118" s="420">
        <v>819.86094234981476</v>
      </c>
      <c r="FM118" s="420">
        <v>1211.1254625246859</v>
      </c>
      <c r="FN118" s="420">
        <v>1796.455055570364</v>
      </c>
      <c r="FO118" s="420">
        <v>2674.1081869000527</v>
      </c>
      <c r="FP118" s="420">
        <v>3992.7036302320539</v>
      </c>
      <c r="FQ118" s="420">
        <v>5977.2243193933327</v>
      </c>
      <c r="FR118" s="420">
        <v>8007.4760729452846</v>
      </c>
      <c r="FS118" s="420">
        <v>8007.4760729452846</v>
      </c>
      <c r="FT118" s="420">
        <v>8007.4760729452846</v>
      </c>
      <c r="FU118" s="420">
        <v>8007.4760729452846</v>
      </c>
      <c r="FV118" s="420">
        <v>8007.4760729452846</v>
      </c>
      <c r="FW118" s="420">
        <v>8007.4760729452846</v>
      </c>
      <c r="FX118" s="420">
        <v>8007.4760729452846</v>
      </c>
      <c r="FY118" s="420">
        <v>8007.4760729452846</v>
      </c>
      <c r="FZ118" s="420">
        <v>8007.4760729452846</v>
      </c>
      <c r="GA118" s="420">
        <v>8007.4760729452846</v>
      </c>
      <c r="GB118" s="420">
        <v>8007.4760729452846</v>
      </c>
      <c r="GC118" s="420"/>
      <c r="GD118" s="420">
        <v>43.941259289792313</v>
      </c>
      <c r="GE118" s="420">
        <v>43.941259289792313</v>
      </c>
      <c r="GF118" s="420">
        <v>43.941259289792313</v>
      </c>
      <c r="GG118" s="420">
        <v>43.941259289792313</v>
      </c>
      <c r="GH118" s="420">
        <v>43.941259289792313</v>
      </c>
      <c r="GI118" s="420">
        <v>43.941259289792313</v>
      </c>
      <c r="GJ118" s="420">
        <v>43.941259289792313</v>
      </c>
      <c r="GK118" s="420">
        <v>43.941259289792313</v>
      </c>
      <c r="GL118" s="420">
        <v>43.941259289792313</v>
      </c>
      <c r="GM118" s="420">
        <v>43.941259289792313</v>
      </c>
      <c r="GN118" s="420">
        <v>43.941259289792313</v>
      </c>
      <c r="GO118" s="420">
        <v>43.941259289792313</v>
      </c>
      <c r="GP118" s="420">
        <v>43.941259289792313</v>
      </c>
      <c r="GQ118" s="420">
        <v>43.941259289792313</v>
      </c>
      <c r="GR118" s="420">
        <v>43.941259289792313</v>
      </c>
      <c r="GS118" s="420">
        <v>43.941259289792313</v>
      </c>
      <c r="GT118" s="420">
        <v>43.941259289792313</v>
      </c>
      <c r="GU118" s="420">
        <v>52.594933316393949</v>
      </c>
      <c r="GV118" s="420">
        <v>69.717700528185475</v>
      </c>
      <c r="GW118" s="420">
        <v>93.222013805350784</v>
      </c>
      <c r="GX118" s="420">
        <v>125.63157629403059</v>
      </c>
      <c r="GY118" s="420">
        <v>170.50301730165168</v>
      </c>
      <c r="GZ118" s="420">
        <v>232.85754912996646</v>
      </c>
      <c r="HA118" s="420">
        <v>319.7953690392078</v>
      </c>
      <c r="HB118" s="420">
        <v>441.37080966129662</v>
      </c>
      <c r="HC118" s="420">
        <v>611.83970952943901</v>
      </c>
      <c r="HD118" s="420">
        <v>851.43835097713702</v>
      </c>
      <c r="HE118" s="420">
        <v>1188.921810266454</v>
      </c>
      <c r="HF118" s="420">
        <v>1665.1875835569842</v>
      </c>
      <c r="HG118" s="420">
        <v>2338.4506360770883</v>
      </c>
      <c r="HH118" s="420"/>
      <c r="HI118" s="420">
        <v>27.131909193546253</v>
      </c>
      <c r="HJ118" s="420">
        <v>27.131909193546253</v>
      </c>
      <c r="HK118" s="420">
        <v>27.131909193546253</v>
      </c>
      <c r="HL118" s="420">
        <v>27.131909193546253</v>
      </c>
      <c r="HM118" s="420">
        <v>27.131909193546253</v>
      </c>
      <c r="HN118" s="420">
        <v>28.573693843685525</v>
      </c>
      <c r="HO118" s="420">
        <v>39.558523903115407</v>
      </c>
      <c r="HP118" s="420">
        <v>55.440692047848138</v>
      </c>
      <c r="HQ118" s="420">
        <v>78.547825815393168</v>
      </c>
      <c r="HR118" s="420">
        <v>112.35522045066027</v>
      </c>
      <c r="HS118" s="420">
        <v>162.06431931521067</v>
      </c>
      <c r="HT118" s="420">
        <v>235.47677188483615</v>
      </c>
      <c r="HU118" s="420">
        <v>344.31638619553661</v>
      </c>
      <c r="HV118" s="420">
        <v>506.2302036559492</v>
      </c>
      <c r="HW118" s="420">
        <v>747.81985319307853</v>
      </c>
      <c r="HX118" s="420">
        <v>1109.2366542472976</v>
      </c>
      <c r="HY118" s="420">
        <v>1651.1511429884138</v>
      </c>
      <c r="HZ118" s="420">
        <v>2465.3292619077006</v>
      </c>
      <c r="IA118" s="420">
        <v>3690.6886621911085</v>
      </c>
      <c r="IB118" s="420">
        <v>4944.2851022504838</v>
      </c>
      <c r="IC118" s="420">
        <v>4944.2851022504838</v>
      </c>
      <c r="ID118" s="420">
        <v>4944.2851022504838</v>
      </c>
      <c r="IE118" s="420">
        <v>4944.2851022504838</v>
      </c>
      <c r="IF118" s="420">
        <v>4944.2851022504838</v>
      </c>
      <c r="IG118" s="420">
        <v>4944.2851022504838</v>
      </c>
      <c r="IH118" s="420">
        <v>4944.2851022504838</v>
      </c>
      <c r="II118" s="420">
        <v>4944.2851022504838</v>
      </c>
      <c r="IJ118" s="420">
        <v>4944.2851022504838</v>
      </c>
      <c r="IK118" s="420">
        <v>4944.2851022504838</v>
      </c>
      <c r="IL118" s="420">
        <v>4944.2851022504838</v>
      </c>
      <c r="IM118" s="420"/>
      <c r="IN118" s="420">
        <v>27.131909193546253</v>
      </c>
      <c r="IO118" s="420">
        <v>27.131909193546253</v>
      </c>
      <c r="IP118" s="420">
        <v>27.131909193546253</v>
      </c>
      <c r="IQ118" s="420">
        <v>27.131909193546253</v>
      </c>
      <c r="IR118" s="420">
        <v>27.131909193546253</v>
      </c>
      <c r="IS118" s="420">
        <v>27.131909193546253</v>
      </c>
      <c r="IT118" s="420">
        <v>27.131909193546253</v>
      </c>
      <c r="IU118" s="420">
        <v>27.131909193546253</v>
      </c>
      <c r="IV118" s="420">
        <v>27.131909193546253</v>
      </c>
      <c r="IW118" s="420">
        <v>27.131909193546253</v>
      </c>
      <c r="IX118" s="420">
        <v>27.131909193546253</v>
      </c>
      <c r="IY118" s="420">
        <v>27.131909193546253</v>
      </c>
      <c r="IZ118" s="420">
        <v>27.131909193546253</v>
      </c>
      <c r="JA118" s="420">
        <v>27.131909193546253</v>
      </c>
      <c r="JB118" s="420">
        <v>27.131909193546253</v>
      </c>
      <c r="JC118" s="420">
        <v>27.131909193546253</v>
      </c>
      <c r="JD118" s="420">
        <v>27.131909193546253</v>
      </c>
      <c r="JE118" s="420">
        <v>32.475194790617152</v>
      </c>
      <c r="JF118" s="420">
        <v>43.04779495368259</v>
      </c>
      <c r="JG118" s="420">
        <v>57.560735725064987</v>
      </c>
      <c r="JH118" s="420">
        <v>77.572299359284628</v>
      </c>
      <c r="JI118" s="420">
        <v>105.27855726994854</v>
      </c>
      <c r="JJ118" s="420">
        <v>143.77990026092959</v>
      </c>
      <c r="JK118" s="420">
        <v>197.46040631348075</v>
      </c>
      <c r="JL118" s="420">
        <v>272.52820975010536</v>
      </c>
      <c r="JM118" s="420">
        <v>377.78570091674123</v>
      </c>
      <c r="JN118" s="420">
        <v>525.72794671774261</v>
      </c>
      <c r="JO118" s="420">
        <v>734.11001677572824</v>
      </c>
      <c r="JP118" s="420">
        <v>1028.1844225111727</v>
      </c>
      <c r="JQ118" s="420">
        <v>1443.8964958469653</v>
      </c>
      <c r="JR118" s="420"/>
      <c r="JS118" s="420">
        <v>0</v>
      </c>
      <c r="JT118" s="420">
        <v>0</v>
      </c>
      <c r="JU118" s="420">
        <v>0</v>
      </c>
      <c r="JV118" s="420">
        <v>0</v>
      </c>
      <c r="JW118" s="420">
        <v>0</v>
      </c>
      <c r="JX118" s="420">
        <v>1.4417846501392724</v>
      </c>
      <c r="JY118" s="420">
        <v>12.426614709569154</v>
      </c>
      <c r="JZ118" s="420">
        <v>28.308782854301885</v>
      </c>
      <c r="KA118" s="420">
        <v>51.415916621846918</v>
      </c>
      <c r="KB118" s="420">
        <v>85.22331125711402</v>
      </c>
      <c r="KC118" s="420">
        <v>134.93241012166442</v>
      </c>
      <c r="KD118" s="420">
        <v>208.3448626912899</v>
      </c>
      <c r="KE118" s="420">
        <v>317.18447700199033</v>
      </c>
      <c r="KF118" s="420">
        <v>479.09829446240292</v>
      </c>
      <c r="KG118" s="420">
        <v>720.68794399953231</v>
      </c>
      <c r="KH118" s="420">
        <v>1082.1047450537512</v>
      </c>
      <c r="KI118" s="420">
        <v>1624.0192337948674</v>
      </c>
      <c r="KJ118" s="420">
        <v>2432.8540671170836</v>
      </c>
      <c r="KK118" s="420">
        <v>3647.6408672374259</v>
      </c>
      <c r="KL118" s="420">
        <v>4886.7243665254191</v>
      </c>
      <c r="KM118" s="420">
        <v>4866.7128028911993</v>
      </c>
      <c r="KN118" s="420">
        <v>4839.0065449805352</v>
      </c>
      <c r="KO118" s="420">
        <v>4800.5052019895538</v>
      </c>
      <c r="KP118" s="420">
        <v>4746.8246959370026</v>
      </c>
      <c r="KQ118" s="420">
        <v>4671.7568925003779</v>
      </c>
      <c r="KR118" s="420">
        <v>4566.4994013337428</v>
      </c>
      <c r="KS118" s="420">
        <v>4418.5571555327415</v>
      </c>
      <c r="KT118" s="420">
        <v>4210.1750854747552</v>
      </c>
      <c r="KU118" s="420">
        <v>3916.1006797393111</v>
      </c>
      <c r="KV118" s="420">
        <v>3500.3886064035187</v>
      </c>
      <c r="KW118" s="420"/>
      <c r="KX118" s="420">
        <v>5.6107997047426188E-2</v>
      </c>
      <c r="KY118" s="420">
        <v>5.6107997047426188E-2</v>
      </c>
      <c r="KZ118" s="420">
        <v>5.6107997047426188E-2</v>
      </c>
      <c r="LA118" s="420">
        <v>5.6107997047426188E-2</v>
      </c>
      <c r="LB118" s="420">
        <v>5.6107997047426188E-2</v>
      </c>
      <c r="LC118" s="420">
        <v>5.9089565661561191E-2</v>
      </c>
      <c r="LD118" s="420">
        <v>8.1805873907483492E-2</v>
      </c>
      <c r="LE118" s="420">
        <v>0.11464973450773039</v>
      </c>
      <c r="LF118" s="420">
        <v>0.1624346133363935</v>
      </c>
      <c r="LG118" s="420">
        <v>0.23234731962054755</v>
      </c>
      <c r="LH118" s="420">
        <v>0.33514428655812811</v>
      </c>
      <c r="LI118" s="420">
        <v>0.48695909776944651</v>
      </c>
      <c r="LJ118" s="420">
        <v>0.71203624640741914</v>
      </c>
      <c r="LK118" s="420">
        <v>1.0468692995184496</v>
      </c>
      <c r="LL118" s="420">
        <v>1.5464696500216966</v>
      </c>
      <c r="LM118" s="420">
        <v>2.2938690557098096</v>
      </c>
      <c r="LN118" s="420">
        <v>3.4145324162327952</v>
      </c>
      <c r="LO118" s="420">
        <v>5.0982290247732838</v>
      </c>
      <c r="LP118" s="420">
        <v>7.6322365331535345</v>
      </c>
      <c r="LQ118" s="420">
        <v>10.224637416400117</v>
      </c>
      <c r="LR118" s="420">
        <v>10.224637416400117</v>
      </c>
      <c r="LS118" s="420">
        <v>10.224637416400117</v>
      </c>
      <c r="LT118" s="420">
        <v>10.224637416400117</v>
      </c>
      <c r="LU118" s="420">
        <v>10.224637416400117</v>
      </c>
      <c r="LV118" s="420">
        <v>10.224637416400117</v>
      </c>
      <c r="LW118" s="420">
        <v>10.224637416400117</v>
      </c>
      <c r="LX118" s="420">
        <v>10.224637416400117</v>
      </c>
      <c r="LY118" s="420">
        <v>10.224637416400117</v>
      </c>
      <c r="LZ118" s="420">
        <v>10.224637416400117</v>
      </c>
      <c r="MA118" s="420">
        <v>10.224637416400117</v>
      </c>
      <c r="MB118" s="420"/>
      <c r="MC118" s="426">
        <v>5.6107997047426188E-2</v>
      </c>
      <c r="MD118" s="426">
        <v>5.6107997047426188E-2</v>
      </c>
      <c r="ME118" s="426">
        <v>5.6107997047426188E-2</v>
      </c>
      <c r="MF118" s="426">
        <v>5.6107997047426188E-2</v>
      </c>
      <c r="MG118" s="426">
        <v>5.6107997047426188E-2</v>
      </c>
      <c r="MH118" s="426">
        <v>5.6107997047426188E-2</v>
      </c>
      <c r="MI118" s="426">
        <v>5.6107997047426188E-2</v>
      </c>
      <c r="MJ118" s="426">
        <v>5.6107997047426188E-2</v>
      </c>
      <c r="MK118" s="426">
        <v>5.6107997047426188E-2</v>
      </c>
      <c r="ML118" s="426">
        <v>5.6107997047426188E-2</v>
      </c>
      <c r="MM118" s="426">
        <v>5.6107997047426188E-2</v>
      </c>
      <c r="MN118" s="426">
        <v>5.6107997047426188E-2</v>
      </c>
      <c r="MO118" s="426">
        <v>5.6107997047426188E-2</v>
      </c>
      <c r="MP118" s="426">
        <v>5.6107997047426188E-2</v>
      </c>
      <c r="MQ118" s="426">
        <v>5.6107997047426188E-2</v>
      </c>
      <c r="MR118" s="426">
        <v>5.6107997047426188E-2</v>
      </c>
      <c r="MS118" s="426">
        <v>5.6107997047426188E-2</v>
      </c>
      <c r="MT118" s="426">
        <v>6.7157755852284673E-2</v>
      </c>
      <c r="MU118" s="426">
        <v>8.9021584693124101E-2</v>
      </c>
      <c r="MV118" s="426">
        <v>0.11903392301186973</v>
      </c>
      <c r="MW118" s="426">
        <v>0.16041725307145335</v>
      </c>
      <c r="MX118" s="426">
        <v>0.2177129865179051</v>
      </c>
      <c r="MY118" s="426">
        <v>0.29733264112642604</v>
      </c>
      <c r="MZ118" s="426">
        <v>0.40834236232279914</v>
      </c>
      <c r="NA118" s="426">
        <v>0.56358039085714096</v>
      </c>
      <c r="NB118" s="426">
        <v>0.78124981328768173</v>
      </c>
      <c r="NC118" s="426">
        <v>1.0871900636172325</v>
      </c>
      <c r="ND118" s="426">
        <v>1.5181181080886148</v>
      </c>
      <c r="NE118" s="426">
        <v>2.1262554039576682</v>
      </c>
      <c r="NF118" s="426">
        <v>2.9859358494772277</v>
      </c>
      <c r="NG118" s="420"/>
      <c r="NH118" s="420">
        <v>0</v>
      </c>
      <c r="NI118" s="420">
        <v>0</v>
      </c>
      <c r="NJ118" s="420">
        <v>0</v>
      </c>
      <c r="NK118" s="420">
        <v>0</v>
      </c>
      <c r="NL118" s="420">
        <v>0</v>
      </c>
      <c r="NM118" s="420">
        <v>2.9815686141350037E-3</v>
      </c>
      <c r="NN118" s="420">
        <v>2.5697876860057305E-2</v>
      </c>
      <c r="NO118" s="420">
        <v>5.8541737460304201E-2</v>
      </c>
      <c r="NP118" s="420">
        <v>0.10632661628896731</v>
      </c>
      <c r="NQ118" s="420">
        <v>0.17623932257312136</v>
      </c>
      <c r="NR118" s="420">
        <v>0.27903628951070192</v>
      </c>
      <c r="NS118" s="420">
        <v>0.43085110072202032</v>
      </c>
      <c r="NT118" s="420">
        <v>0.65592824935999294</v>
      </c>
      <c r="NU118" s="420">
        <v>0.99076130247102345</v>
      </c>
      <c r="NV118" s="420">
        <v>1.4903616529742705</v>
      </c>
      <c r="NW118" s="420">
        <v>2.2377610586623833</v>
      </c>
      <c r="NX118" s="420">
        <v>3.3584244191853689</v>
      </c>
      <c r="NY118" s="420">
        <v>5.0310712689209991</v>
      </c>
      <c r="NZ118" s="420">
        <v>7.5432149484604105</v>
      </c>
      <c r="OA118" s="420">
        <v>10.105603493388248</v>
      </c>
      <c r="OB118" s="420">
        <v>10.064220163328665</v>
      </c>
      <c r="OC118" s="420">
        <v>10.006924429882213</v>
      </c>
      <c r="OD118" s="420">
        <v>9.9273047752736918</v>
      </c>
      <c r="OE118" s="420">
        <v>9.8162950540773188</v>
      </c>
      <c r="OF118" s="420">
        <v>9.6610570255429771</v>
      </c>
      <c r="OG118" s="420">
        <v>9.443387603112436</v>
      </c>
      <c r="OH118" s="420">
        <v>9.1374473527828854</v>
      </c>
      <c r="OI118" s="420">
        <v>8.7065193083115027</v>
      </c>
      <c r="OJ118" s="420">
        <v>8.0983820124424497</v>
      </c>
      <c r="OK118" s="420">
        <v>7.2387015669228898</v>
      </c>
      <c r="OL118" s="420"/>
      <c r="OM118" s="420">
        <v>0</v>
      </c>
      <c r="ON118" s="420">
        <v>0</v>
      </c>
      <c r="OO118" s="420">
        <v>0</v>
      </c>
      <c r="OP118" s="420">
        <v>0</v>
      </c>
      <c r="OQ118" s="420">
        <v>0</v>
      </c>
      <c r="OR118" s="420">
        <v>1.4447662187534074</v>
      </c>
      <c r="OS118" s="420">
        <v>12.452312586429212</v>
      </c>
      <c r="OT118" s="420">
        <v>28.367324591762188</v>
      </c>
      <c r="OU118" s="420">
        <v>51.522243238135886</v>
      </c>
      <c r="OV118" s="420">
        <v>85.399550579687144</v>
      </c>
      <c r="OW118" s="420">
        <v>135.21144641117513</v>
      </c>
      <c r="OX118" s="420">
        <v>208.77571379201191</v>
      </c>
      <c r="OY118" s="420">
        <v>317.84040525135032</v>
      </c>
      <c r="OZ118" s="420">
        <v>480.08905576487393</v>
      </c>
      <c r="PA118" s="420">
        <v>722.17830565250654</v>
      </c>
      <c r="PB118" s="420">
        <v>1084.3425061124135</v>
      </c>
      <c r="PC118" s="420">
        <v>1627.3776582140529</v>
      </c>
      <c r="PD118" s="420">
        <v>2437.8851383860047</v>
      </c>
      <c r="PE118" s="420">
        <v>3655.1840821858864</v>
      </c>
      <c r="PF118" s="420">
        <v>4896.8299700188072</v>
      </c>
      <c r="PG118" s="420">
        <v>4876.7770230545284</v>
      </c>
      <c r="PH118" s="420">
        <v>4849.0134694104172</v>
      </c>
      <c r="PI118" s="420">
        <v>4810.4325067648278</v>
      </c>
      <c r="PJ118" s="420">
        <v>4756.6409909910799</v>
      </c>
      <c r="PK118" s="420">
        <v>4681.4179495259214</v>
      </c>
      <c r="PL118" s="420">
        <v>4575.9427889368553</v>
      </c>
      <c r="PM118" s="420">
        <v>4427.6946028855245</v>
      </c>
      <c r="PN118" s="420">
        <v>4218.8816047830669</v>
      </c>
      <c r="PO118" s="420">
        <v>3924.1990617517536</v>
      </c>
      <c r="PP118" s="420">
        <v>3507.6273079704415</v>
      </c>
      <c r="PQ118" s="420"/>
      <c r="PR118" s="420">
        <v>14.672440262931179</v>
      </c>
      <c r="PS118" s="420">
        <v>14.672440262931179</v>
      </c>
      <c r="PT118" s="420">
        <v>14.672440262931179</v>
      </c>
      <c r="PU118" s="420">
        <v>14.672440262931179</v>
      </c>
      <c r="PV118" s="420">
        <v>14.672440262931179</v>
      </c>
      <c r="PW118" s="420">
        <v>15.452131032212225</v>
      </c>
      <c r="PX118" s="420">
        <v>21.392526221348916</v>
      </c>
      <c r="PY118" s="420">
        <v>29.981312277173153</v>
      </c>
      <c r="PZ118" s="420">
        <v>42.477227600836031</v>
      </c>
      <c r="QA118" s="420">
        <v>60.759648299387038</v>
      </c>
      <c r="QB118" s="420">
        <v>87.641419810982114</v>
      </c>
      <c r="QC118" s="420">
        <v>127.34153148389429</v>
      </c>
      <c r="QD118" s="420">
        <v>186.20000428145471</v>
      </c>
      <c r="QE118" s="420">
        <v>273.76003544196504</v>
      </c>
      <c r="QF118" s="420">
        <v>404.40729935876936</v>
      </c>
      <c r="QG118" s="420">
        <v>599.85489523783417</v>
      </c>
      <c r="QH118" s="420">
        <v>892.91233940627615</v>
      </c>
      <c r="QI118" s="420">
        <v>1333.2049752105579</v>
      </c>
      <c r="QJ118" s="420">
        <v>1995.8569276782475</v>
      </c>
      <c r="QK118" s="420">
        <v>2673.7789548155606</v>
      </c>
      <c r="QL118" s="420">
        <v>2673.7789548155606</v>
      </c>
      <c r="QM118" s="420">
        <v>2673.7789548155606</v>
      </c>
      <c r="QN118" s="420">
        <v>2673.7789548155606</v>
      </c>
      <c r="QO118" s="420">
        <v>2673.7789548155606</v>
      </c>
      <c r="QP118" s="420">
        <v>2673.7789548155606</v>
      </c>
      <c r="QQ118" s="420">
        <v>2673.7789548155606</v>
      </c>
      <c r="QR118" s="420">
        <v>2673.7789548155606</v>
      </c>
      <c r="QS118" s="420">
        <v>2673.7789548155606</v>
      </c>
      <c r="QT118" s="420">
        <v>2673.7789548155606</v>
      </c>
      <c r="QU118" s="420">
        <v>2673.7789548155606</v>
      </c>
      <c r="QV118" s="424"/>
      <c r="QW118" s="420">
        <v>14.672440262931179</v>
      </c>
      <c r="QX118" s="420">
        <v>14.672440262931179</v>
      </c>
      <c r="QY118" s="420">
        <v>14.672440262931179</v>
      </c>
      <c r="QZ118" s="420">
        <v>14.672440262931179</v>
      </c>
      <c r="RA118" s="420">
        <v>14.672440262931179</v>
      </c>
      <c r="RB118" s="420">
        <v>14.672440262931179</v>
      </c>
      <c r="RC118" s="420">
        <v>14.672440262931179</v>
      </c>
      <c r="RD118" s="420">
        <v>14.672440262931179</v>
      </c>
      <c r="RE118" s="420">
        <v>14.672440262931179</v>
      </c>
      <c r="RF118" s="420">
        <v>14.672440262931179</v>
      </c>
      <c r="RG118" s="420">
        <v>14.672440262931179</v>
      </c>
      <c r="RH118" s="420">
        <v>14.672440262931179</v>
      </c>
      <c r="RI118" s="420">
        <v>14.672440262931179</v>
      </c>
      <c r="RJ118" s="420">
        <v>14.672440262931179</v>
      </c>
      <c r="RK118" s="420">
        <v>14.672440262931179</v>
      </c>
      <c r="RL118" s="420">
        <v>14.672440262931179</v>
      </c>
      <c r="RM118" s="420">
        <v>14.672440262931179</v>
      </c>
      <c r="RN118" s="420">
        <v>17.561991387827756</v>
      </c>
      <c r="RO118" s="420">
        <v>23.279460188487498</v>
      </c>
      <c r="RP118" s="420">
        <v>31.127793123282142</v>
      </c>
      <c r="RQ118" s="420">
        <v>41.949680735259527</v>
      </c>
      <c r="RR118" s="420">
        <v>56.9327182798595</v>
      </c>
      <c r="RS118" s="420">
        <v>77.75354039923198</v>
      </c>
      <c r="RT118" s="420">
        <v>106.78297628306284</v>
      </c>
      <c r="RU118" s="420">
        <v>147.37827142931548</v>
      </c>
      <c r="RV118" s="420">
        <v>204.29959754579187</v>
      </c>
      <c r="RW118" s="420">
        <v>284.30405828589352</v>
      </c>
      <c r="RX118" s="420">
        <v>396.99327057026164</v>
      </c>
      <c r="RY118" s="420">
        <v>556.0233307193879</v>
      </c>
      <c r="RZ118" s="420">
        <v>780.83281681517474</v>
      </c>
      <c r="SA118" s="420"/>
      <c r="SB118" s="420">
        <v>0</v>
      </c>
      <c r="SC118" s="420">
        <v>0</v>
      </c>
      <c r="SD118" s="420">
        <v>0</v>
      </c>
      <c r="SE118" s="420">
        <v>0</v>
      </c>
      <c r="SF118" s="420">
        <v>0</v>
      </c>
      <c r="SG118" s="420">
        <v>0.77969076928104641</v>
      </c>
      <c r="SH118" s="420">
        <v>6.7200859584177373</v>
      </c>
      <c r="SI118" s="420">
        <v>15.308872014241974</v>
      </c>
      <c r="SJ118" s="420">
        <v>27.804787337904852</v>
      </c>
      <c r="SK118" s="420">
        <v>46.087208036455863</v>
      </c>
      <c r="SL118" s="420">
        <v>72.968979548050939</v>
      </c>
      <c r="SM118" s="420">
        <v>112.66909122096311</v>
      </c>
      <c r="SN118" s="420">
        <v>171.52756401852352</v>
      </c>
      <c r="SO118" s="420">
        <v>259.08759517903388</v>
      </c>
      <c r="SP118" s="420">
        <v>389.7348590958382</v>
      </c>
      <c r="SQ118" s="420">
        <v>585.18245497490295</v>
      </c>
      <c r="SR118" s="420">
        <v>878.23989914334493</v>
      </c>
      <c r="SS118" s="420">
        <v>1315.6429838227302</v>
      </c>
      <c r="ST118" s="420">
        <v>1972.57746748976</v>
      </c>
      <c r="SU118" s="420">
        <v>2642.6511616922785</v>
      </c>
      <c r="SV118" s="420">
        <v>2631.8292740803013</v>
      </c>
      <c r="SW118" s="420">
        <v>2616.8462365357009</v>
      </c>
      <c r="SX118" s="420">
        <v>2596.0254144163287</v>
      </c>
      <c r="SY118" s="420">
        <v>2566.9959785324977</v>
      </c>
      <c r="SZ118" s="420">
        <v>2526.400683386245</v>
      </c>
      <c r="TA118" s="420">
        <v>2469.4793572697686</v>
      </c>
      <c r="TB118" s="420">
        <v>2389.4748965296671</v>
      </c>
      <c r="TC118" s="420">
        <v>2276.7856842452989</v>
      </c>
      <c r="TD118" s="420">
        <v>2117.7556240961726</v>
      </c>
      <c r="TE118" s="420">
        <v>1892.9461380003859</v>
      </c>
      <c r="TF118" s="420"/>
      <c r="TG118" s="420">
        <v>2.0676958480084733</v>
      </c>
      <c r="TH118" s="420">
        <v>2.0676958480084733</v>
      </c>
      <c r="TI118" s="420">
        <v>2.0676958480084733</v>
      </c>
      <c r="TJ118" s="420">
        <v>2.0676958480084733</v>
      </c>
      <c r="TK118" s="420">
        <v>2.0676958480084733</v>
      </c>
      <c r="TL118" s="420">
        <v>2.1775728239908503</v>
      </c>
      <c r="TM118" s="420">
        <v>3.0147158109784575</v>
      </c>
      <c r="TN118" s="420">
        <v>4.2250800686491887</v>
      </c>
      <c r="TO118" s="420">
        <v>5.986051779474983</v>
      </c>
      <c r="TP118" s="420">
        <v>8.5624797418667082</v>
      </c>
      <c r="TQ118" s="420">
        <v>12.35076078752649</v>
      </c>
      <c r="TR118" s="420">
        <v>17.945450873192865</v>
      </c>
      <c r="TS118" s="420">
        <v>26.240009763379991</v>
      </c>
      <c r="TT118" s="420">
        <v>38.579300954054162</v>
      </c>
      <c r="TU118" s="420">
        <v>56.990608160867538</v>
      </c>
      <c r="TV118" s="420">
        <v>84.533823553836271</v>
      </c>
      <c r="TW118" s="420">
        <v>125.83258842704956</v>
      </c>
      <c r="TX118" s="420">
        <v>187.88029410156201</v>
      </c>
      <c r="TY118" s="420">
        <v>281.26371677963988</v>
      </c>
      <c r="TZ118" s="420">
        <v>376.79905620962495</v>
      </c>
      <c r="UA118" s="420">
        <v>376.79905620962495</v>
      </c>
      <c r="UB118" s="420">
        <v>376.79905620962495</v>
      </c>
      <c r="UC118" s="420">
        <v>376.79905620962495</v>
      </c>
      <c r="UD118" s="420">
        <v>376.79905620962495</v>
      </c>
      <c r="UE118" s="420">
        <v>376.79905620962495</v>
      </c>
      <c r="UF118" s="420">
        <v>376.79905620962495</v>
      </c>
      <c r="UG118" s="420">
        <v>376.79905620962495</v>
      </c>
      <c r="UH118" s="420">
        <v>376.79905620962495</v>
      </c>
      <c r="UI118" s="420">
        <v>376.79905620962495</v>
      </c>
      <c r="UJ118" s="420">
        <v>376.79905620962495</v>
      </c>
      <c r="UK118" s="420"/>
      <c r="UL118" s="420">
        <v>2.0676958480084733</v>
      </c>
      <c r="UM118" s="420">
        <v>2.0676958480084733</v>
      </c>
      <c r="UN118" s="420">
        <v>2.0676958480084733</v>
      </c>
      <c r="UO118" s="420">
        <v>2.0676958480084733</v>
      </c>
      <c r="UP118" s="420">
        <v>2.0676958480084733</v>
      </c>
      <c r="UQ118" s="420">
        <v>2.0676958480084733</v>
      </c>
      <c r="UR118" s="420">
        <v>2.0676958480084733</v>
      </c>
      <c r="US118" s="420">
        <v>2.0676958480084733</v>
      </c>
      <c r="UT118" s="420">
        <v>2.0676958480084733</v>
      </c>
      <c r="UU118" s="420">
        <v>2.0676958480084733</v>
      </c>
      <c r="UV118" s="420">
        <v>2.0676958480084733</v>
      </c>
      <c r="UW118" s="420">
        <v>2.0676958480084733</v>
      </c>
      <c r="UX118" s="420">
        <v>2.0676958480084733</v>
      </c>
      <c r="UY118" s="420">
        <v>2.0676958480084733</v>
      </c>
      <c r="UZ118" s="420">
        <v>2.0676958480084733</v>
      </c>
      <c r="VA118" s="420">
        <v>2.0676958480084733</v>
      </c>
      <c r="VB118" s="420">
        <v>2.0676958480084733</v>
      </c>
      <c r="VC118" s="420">
        <v>2.474902335579019</v>
      </c>
      <c r="VD118" s="420">
        <v>3.2806296916555335</v>
      </c>
      <c r="VE118" s="420">
        <v>4.3866464913328018</v>
      </c>
      <c r="VF118" s="420">
        <v>5.9117078772995386</v>
      </c>
      <c r="VG118" s="420">
        <v>8.0231742705070825</v>
      </c>
      <c r="VH118" s="420">
        <v>10.957323374328272</v>
      </c>
      <c r="VI118" s="420">
        <v>15.048261416766344</v>
      </c>
      <c r="VJ118" s="420">
        <v>20.769104147654808</v>
      </c>
      <c r="VK118" s="420">
        <v>28.790672991354562</v>
      </c>
      <c r="VL118" s="420">
        <v>40.065204584602789</v>
      </c>
      <c r="VM118" s="420">
        <v>55.945795146242915</v>
      </c>
      <c r="VN118" s="420">
        <v>78.356913486907771</v>
      </c>
      <c r="VO118" s="420">
        <v>110.03791764594696</v>
      </c>
      <c r="VP118" s="420"/>
      <c r="VQ118" s="420">
        <v>0</v>
      </c>
      <c r="VR118" s="420">
        <v>0</v>
      </c>
      <c r="VS118" s="420">
        <v>0</v>
      </c>
      <c r="VT118" s="420">
        <v>0</v>
      </c>
      <c r="VU118" s="420">
        <v>0</v>
      </c>
      <c r="VV118" s="420">
        <v>0.109876975982377</v>
      </c>
      <c r="VW118" s="420">
        <v>0.94701996296998425</v>
      </c>
      <c r="VX118" s="420">
        <v>2.1573842206407154</v>
      </c>
      <c r="VY118" s="420">
        <v>3.9183559314665097</v>
      </c>
      <c r="VZ118" s="420">
        <v>6.4947838938582354</v>
      </c>
      <c r="WA118" s="420">
        <v>10.283064939518017</v>
      </c>
      <c r="WB118" s="420">
        <v>15.877755025184392</v>
      </c>
      <c r="WC118" s="420">
        <v>24.172313915371518</v>
      </c>
      <c r="WD118" s="420">
        <v>36.511605106045685</v>
      </c>
      <c r="WE118" s="420">
        <v>54.922912312859062</v>
      </c>
      <c r="WF118" s="420">
        <v>82.466127705827802</v>
      </c>
      <c r="WG118" s="420">
        <v>123.76489257904109</v>
      </c>
      <c r="WH118" s="420">
        <v>185.40539176598298</v>
      </c>
      <c r="WI118" s="420">
        <v>277.98308708798436</v>
      </c>
      <c r="WJ118" s="420">
        <v>372.41240971829217</v>
      </c>
      <c r="WK118" s="420">
        <v>370.88734833232542</v>
      </c>
      <c r="WL118" s="420">
        <v>368.77588193911788</v>
      </c>
      <c r="WM118" s="420">
        <v>365.84173283529668</v>
      </c>
      <c r="WN118" s="420">
        <v>361.75079479285858</v>
      </c>
      <c r="WO118" s="420">
        <v>356.02995206197016</v>
      </c>
      <c r="WP118" s="420">
        <v>348.00838321827041</v>
      </c>
      <c r="WQ118" s="420">
        <v>336.73385162502217</v>
      </c>
      <c r="WR118" s="420">
        <v>320.85326106338204</v>
      </c>
      <c r="WS118" s="420">
        <v>298.44214272271716</v>
      </c>
      <c r="WT118" s="420">
        <v>266.761138563678</v>
      </c>
      <c r="WU118" s="420"/>
      <c r="WV118" s="420">
        <v>1.3105988258982702E-2</v>
      </c>
      <c r="WW118" s="420">
        <v>1.3105988258982702E-2</v>
      </c>
      <c r="WX118" s="420">
        <v>1.3105988258982702E-2</v>
      </c>
      <c r="WY118" s="420">
        <v>1.3105988258982702E-2</v>
      </c>
      <c r="WZ118" s="420">
        <v>1.3105988258982702E-2</v>
      </c>
      <c r="XA118" s="420">
        <v>1.3802438057701675E-2</v>
      </c>
      <c r="XB118" s="420">
        <v>1.9108627635398369E-2</v>
      </c>
      <c r="XC118" s="420">
        <v>2.6780461849024897E-2</v>
      </c>
      <c r="XD118" s="420">
        <v>3.7942294276513029E-2</v>
      </c>
      <c r="XE118" s="420">
        <v>5.4272855977714606E-2</v>
      </c>
      <c r="XF118" s="420">
        <v>7.8284688740238167E-2</v>
      </c>
      <c r="XG118" s="420">
        <v>0.1137463562026037</v>
      </c>
      <c r="XH118" s="420">
        <v>0.1663210090621802</v>
      </c>
      <c r="XI118" s="420">
        <v>0.24453299832786721</v>
      </c>
      <c r="XJ118" s="420">
        <v>0.36123216194877855</v>
      </c>
      <c r="XK118" s="420">
        <v>0.5358134756862718</v>
      </c>
      <c r="XL118" s="420">
        <v>0.79758366208005071</v>
      </c>
      <c r="XM118" s="420">
        <v>1.1908699874601667</v>
      </c>
      <c r="XN118" s="420">
        <v>1.7827762111832077</v>
      </c>
      <c r="XO118" s="420">
        <v>2.3883222532151014</v>
      </c>
      <c r="XP118" s="420">
        <v>2.3883222532151014</v>
      </c>
      <c r="XQ118" s="420">
        <v>2.3883222532151014</v>
      </c>
      <c r="XR118" s="420">
        <v>2.3883222532151014</v>
      </c>
      <c r="XS118" s="420">
        <v>2.3883222532151014</v>
      </c>
      <c r="XT118" s="420">
        <v>2.3883222532151014</v>
      </c>
      <c r="XU118" s="420">
        <v>2.3883222532151014</v>
      </c>
      <c r="XV118" s="420">
        <v>2.3883222532151014</v>
      </c>
      <c r="XW118" s="420">
        <v>2.3883222532151014</v>
      </c>
      <c r="XX118" s="420">
        <v>2.3883222532151014</v>
      </c>
      <c r="XY118" s="420">
        <v>2.3883222532151014</v>
      </c>
      <c r="XZ118" s="420"/>
      <c r="YA118" s="420">
        <v>1.3105988258982702E-2</v>
      </c>
      <c r="YB118" s="420">
        <v>1.3105988258982702E-2</v>
      </c>
      <c r="YC118" s="420">
        <v>1.3105988258982702E-2</v>
      </c>
      <c r="YD118" s="420">
        <v>1.3105988258982702E-2</v>
      </c>
      <c r="YE118" s="420">
        <v>1.3105988258982702E-2</v>
      </c>
      <c r="YF118" s="420">
        <v>1.3105988258982702E-2</v>
      </c>
      <c r="YG118" s="420">
        <v>1.3105988258982702E-2</v>
      </c>
      <c r="YH118" s="420">
        <v>1.3105988258982702E-2</v>
      </c>
      <c r="YI118" s="420">
        <v>1.3105988258982702E-2</v>
      </c>
      <c r="YJ118" s="420">
        <v>1.3105988258982702E-2</v>
      </c>
      <c r="YK118" s="420">
        <v>1.3105988258982702E-2</v>
      </c>
      <c r="YL118" s="420">
        <v>1.3105988258982702E-2</v>
      </c>
      <c r="YM118" s="420">
        <v>1.3105988258982702E-2</v>
      </c>
      <c r="YN118" s="420">
        <v>1.3105988258982702E-2</v>
      </c>
      <c r="YO118" s="420">
        <v>1.3105988258982702E-2</v>
      </c>
      <c r="YP118" s="420">
        <v>1.3105988258982702E-2</v>
      </c>
      <c r="YQ118" s="420">
        <v>1.3105988258982702E-2</v>
      </c>
      <c r="YR118" s="420">
        <v>1.5687046517730674E-2</v>
      </c>
      <c r="YS118" s="420">
        <v>2.0794109666718869E-2</v>
      </c>
      <c r="YT118" s="420">
        <v>2.7804542658964503E-2</v>
      </c>
      <c r="YU118" s="420">
        <v>3.7471069115434907E-2</v>
      </c>
      <c r="YV118" s="420">
        <v>5.0854494818624321E-2</v>
      </c>
      <c r="YW118" s="420">
        <v>6.9452454350159606E-2</v>
      </c>
      <c r="YX118" s="420">
        <v>9.5382663575109092E-2</v>
      </c>
      <c r="YY118" s="420">
        <v>0.13164394336378113</v>
      </c>
      <c r="YZ118" s="420">
        <v>0.1824882622636852</v>
      </c>
      <c r="ZA118" s="420">
        <v>0.25395132528088937</v>
      </c>
      <c r="ZB118" s="420">
        <v>0.35460966613263051</v>
      </c>
      <c r="ZC118" s="420">
        <v>0.49666143555816056</v>
      </c>
      <c r="ZD118" s="420">
        <v>0.69746991952405202</v>
      </c>
      <c r="ZE118" s="420"/>
      <c r="ZF118" s="420">
        <v>0</v>
      </c>
      <c r="ZG118" s="420">
        <v>0</v>
      </c>
      <c r="ZH118" s="420">
        <v>0</v>
      </c>
      <c r="ZI118" s="420">
        <v>0</v>
      </c>
      <c r="ZJ118" s="420">
        <v>0</v>
      </c>
      <c r="ZK118" s="420">
        <v>6.9644979871897293E-4</v>
      </c>
      <c r="ZL118" s="420">
        <v>6.0026393764156666E-3</v>
      </c>
      <c r="ZM118" s="420">
        <v>1.3674473590042195E-2</v>
      </c>
      <c r="ZN118" s="420">
        <v>2.4836306017530327E-2</v>
      </c>
      <c r="ZO118" s="420">
        <v>4.1166867718731903E-2</v>
      </c>
      <c r="ZP118" s="420">
        <v>6.5178700481255458E-2</v>
      </c>
      <c r="ZQ118" s="420">
        <v>0.100640367943621</v>
      </c>
      <c r="ZR118" s="420">
        <v>0.15321502080319749</v>
      </c>
      <c r="ZS118" s="420">
        <v>0.2314270100688845</v>
      </c>
      <c r="ZT118" s="420">
        <v>0.34812617368979587</v>
      </c>
      <c r="ZU118" s="420">
        <v>0.52270748742728912</v>
      </c>
      <c r="ZV118" s="420">
        <v>0.78447767382106803</v>
      </c>
      <c r="ZW118" s="420">
        <v>1.1751829409424359</v>
      </c>
      <c r="ZX118" s="420">
        <v>1.7619821015164889</v>
      </c>
      <c r="ZY118" s="420">
        <v>2.3605177105561368</v>
      </c>
      <c r="ZZ118" s="420">
        <v>2.3508511840996666</v>
      </c>
      <c r="AAA118" s="420">
        <v>2.3374677583964769</v>
      </c>
      <c r="AAB118" s="420">
        <v>2.3188697988649416</v>
      </c>
      <c r="AAC118" s="420">
        <v>2.2929395896399924</v>
      </c>
      <c r="AAD118" s="420">
        <v>2.2566783098513201</v>
      </c>
      <c r="AAE118" s="420">
        <v>2.2058339909514162</v>
      </c>
      <c r="AAF118" s="420">
        <v>2.1343709279342118</v>
      </c>
      <c r="AAG118" s="420">
        <v>2.033712587082471</v>
      </c>
      <c r="AAH118" s="420">
        <v>1.8916608176569407</v>
      </c>
      <c r="AAI118" s="420">
        <v>1.6908523336910495</v>
      </c>
      <c r="AAJ118" s="420"/>
      <c r="AAK118" s="420">
        <v>0</v>
      </c>
      <c r="AAL118" s="420">
        <v>0</v>
      </c>
      <c r="AAM118" s="420">
        <v>0</v>
      </c>
      <c r="AAN118" s="420">
        <v>0</v>
      </c>
      <c r="AAO118" s="420">
        <v>0</v>
      </c>
      <c r="AAP118" s="420">
        <v>2.3350304138155495</v>
      </c>
      <c r="AAQ118" s="420">
        <v>20.12542114719335</v>
      </c>
      <c r="AAR118" s="420">
        <v>45.84725530023492</v>
      </c>
      <c r="AAS118" s="420">
        <v>83.270222813524782</v>
      </c>
      <c r="AAT118" s="420">
        <v>138.02270937771999</v>
      </c>
      <c r="AAU118" s="420">
        <v>218.52866959922534</v>
      </c>
      <c r="AAV118" s="420">
        <v>337.42320040610304</v>
      </c>
      <c r="AAW118" s="420">
        <v>513.69349820604862</v>
      </c>
      <c r="AAX118" s="420">
        <v>775.91968306002241</v>
      </c>
      <c r="AAY118" s="420">
        <v>1167.1842032348936</v>
      </c>
      <c r="AAZ118" s="420">
        <v>1752.5137962805716</v>
      </c>
      <c r="ABA118" s="420">
        <v>2630.1669276102602</v>
      </c>
      <c r="ABB118" s="420">
        <v>3940.1086969156604</v>
      </c>
      <c r="ABC118" s="420">
        <v>5907.5066188651472</v>
      </c>
      <c r="ABD118" s="420">
        <v>7914.2540591399338</v>
      </c>
      <c r="ABE118" s="420">
        <v>7881.8444966512543</v>
      </c>
      <c r="ABF118" s="420">
        <v>7836.9730556436325</v>
      </c>
      <c r="ABG118" s="420">
        <v>7774.6185238153175</v>
      </c>
      <c r="ABH118" s="420">
        <v>7687.6807039060768</v>
      </c>
      <c r="ABI118" s="420">
        <v>7566.1052632839874</v>
      </c>
      <c r="ABJ118" s="420">
        <v>7395.6363634158461</v>
      </c>
      <c r="ABK118" s="420">
        <v>7156.0377219681486</v>
      </c>
      <c r="ABL118" s="420">
        <v>6818.5542626788301</v>
      </c>
      <c r="ABM118" s="420">
        <v>6342.2884893883001</v>
      </c>
      <c r="ABN118" s="420">
        <v>5669.0254368681963</v>
      </c>
      <c r="ABQ118" s="344"/>
      <c r="ABR118" s="344"/>
      <c r="ABS118" s="344"/>
      <c r="ABT118" s="344"/>
      <c r="ABU118" s="344"/>
      <c r="ABV118" s="344"/>
      <c r="ABW118" s="344"/>
      <c r="ABX118" s="344"/>
      <c r="ABY118" s="344"/>
      <c r="ABZ118" s="344"/>
      <c r="ACA118" s="344"/>
    </row>
    <row r="119" spans="4:755" hidden="1" outlineLevel="1" x14ac:dyDescent="0.25">
      <c r="D119" s="431" t="b">
        <v>0</v>
      </c>
      <c r="E119" s="416"/>
      <c r="F119" s="417">
        <v>1544</v>
      </c>
      <c r="G119" s="417">
        <v>22009921</v>
      </c>
      <c r="H119" s="417" t="s">
        <v>1825</v>
      </c>
      <c r="I119" s="417" t="s">
        <v>253</v>
      </c>
      <c r="J119" s="417">
        <v>11</v>
      </c>
      <c r="K119" s="417" t="s">
        <v>284</v>
      </c>
      <c r="L119" s="417" t="s">
        <v>290</v>
      </c>
      <c r="M119" s="417" t="s">
        <v>291</v>
      </c>
      <c r="N119" s="417" t="s">
        <v>292</v>
      </c>
      <c r="O119" s="417" t="s">
        <v>293</v>
      </c>
      <c r="P119" s="417" t="s">
        <v>294</v>
      </c>
      <c r="Q119" s="417" t="s">
        <v>295</v>
      </c>
      <c r="R119" s="417" t="s">
        <v>296</v>
      </c>
      <c r="S119" s="418"/>
      <c r="T119" s="417">
        <v>3.3587260147591502E-2</v>
      </c>
      <c r="U119" s="417">
        <v>1</v>
      </c>
      <c r="V119" s="418"/>
      <c r="W119" s="419">
        <v>6.6</v>
      </c>
      <c r="X119" s="417">
        <v>1.7307856458453171E-2</v>
      </c>
      <c r="Y119" s="417">
        <v>7.9633353077703899E-7</v>
      </c>
      <c r="Z119" s="417">
        <v>1.7307060124922394E-2</v>
      </c>
      <c r="AA119" s="420">
        <v>95.193648504934359</v>
      </c>
      <c r="AB119" s="420">
        <v>0.25482672984865246</v>
      </c>
      <c r="AC119" s="420">
        <v>95.448475234783018</v>
      </c>
      <c r="AD119" s="420">
        <v>49.134879616859436</v>
      </c>
      <c r="AE119" s="420">
        <v>6.9248813323624221</v>
      </c>
      <c r="AF119" s="420">
        <v>7.8282131688236327E-3</v>
      </c>
      <c r="AG119" s="418"/>
      <c r="AH119" s="419">
        <v>9.0234180553992669</v>
      </c>
      <c r="AI119" s="417">
        <v>3.9200090494870339E-2</v>
      </c>
      <c r="AJ119" s="417">
        <v>1.8035940236443001E-6</v>
      </c>
      <c r="AK119" s="417">
        <v>3.9198286900846695E-2</v>
      </c>
      <c r="AL119" s="420">
        <v>215.60148969849988</v>
      </c>
      <c r="AM119" s="420">
        <v>0.57715008756617603</v>
      </c>
      <c r="AN119" s="420">
        <v>216.17863978606604</v>
      </c>
      <c r="AO119" s="420">
        <v>111.28424435798607</v>
      </c>
      <c r="AP119" s="420">
        <v>15.683974242937861</v>
      </c>
      <c r="AQ119" s="420">
        <v>1.772990580131303E-2</v>
      </c>
      <c r="AR119" s="418"/>
      <c r="AS119" s="417">
        <v>5.1679359468684138E-3</v>
      </c>
      <c r="AT119" s="421">
        <v>2.3777645078569732E-7</v>
      </c>
      <c r="AU119" s="417">
        <v>5.167698170417628E-3</v>
      </c>
      <c r="AV119" s="420">
        <v>28.423778484824208</v>
      </c>
      <c r="AW119" s="420">
        <v>7.6088464251423141E-2</v>
      </c>
      <c r="AX119" s="420">
        <v>28.499866949075631</v>
      </c>
      <c r="AY119" s="420">
        <v>14.671135690693944</v>
      </c>
      <c r="AZ119" s="420">
        <v>2.0676935501065605</v>
      </c>
      <c r="BA119" s="420">
        <v>2.3374185204288393E-3</v>
      </c>
      <c r="BB119" s="418"/>
      <c r="BC119" s="420">
        <v>151.51606439717372</v>
      </c>
      <c r="BD119" s="420">
        <v>343.16458829279128</v>
      </c>
      <c r="BE119" s="420">
        <v>45.241033608396563</v>
      </c>
      <c r="BF119" s="420">
        <v>297.92355468439473</v>
      </c>
      <c r="BG119" s="420"/>
      <c r="BH119" s="422">
        <v>3.1275355510209997E-2</v>
      </c>
      <c r="BI119" s="420"/>
      <c r="BJ119" s="423">
        <v>6.8096791501943379</v>
      </c>
      <c r="BK119" s="423">
        <v>7.0260197164532538</v>
      </c>
      <c r="BL119" s="423">
        <v>7.2492333290887965</v>
      </c>
      <c r="BM119" s="423">
        <v>7.4795383418166468</v>
      </c>
      <c r="BN119" s="423">
        <v>7.7171600453557501</v>
      </c>
      <c r="BO119" s="423">
        <v>7.9623308878139163</v>
      </c>
      <c r="BP119" s="423">
        <v>8.2152907020749684</v>
      </c>
      <c r="BQ119" s="423">
        <v>8.4762869404098975</v>
      </c>
      <c r="BR119" s="423">
        <v>8.7455749165414893</v>
      </c>
      <c r="BS119" s="423">
        <v>9.0234180553992669</v>
      </c>
      <c r="BT119" s="423">
        <v>9.310088150809019</v>
      </c>
      <c r="BU119" s="423">
        <v>9.6058656313690207</v>
      </c>
      <c r="BV119" s="423">
        <v>9.9110398347730282</v>
      </c>
      <c r="BW119" s="423">
        <v>10.225909290848399</v>
      </c>
      <c r="BX119" s="423">
        <v>10.550782013586199</v>
      </c>
      <c r="BY119" s="423">
        <v>10.885975802448995</v>
      </c>
      <c r="BZ119" s="423">
        <v>11.23181855325106</v>
      </c>
      <c r="CA119" s="423">
        <v>11.588648578915102</v>
      </c>
      <c r="CB119" s="423">
        <v>11.956814940419305</v>
      </c>
      <c r="CC119" s="423">
        <v>12.336677788258408</v>
      </c>
      <c r="CD119" s="423">
        <v>12.728608714752861</v>
      </c>
      <c r="CE119" s="423">
        <v>13.132991117550683</v>
      </c>
      <c r="CF119" s="423">
        <v>13.550220574677622</v>
      </c>
      <c r="CG119" s="423">
        <v>13.980705231502508</v>
      </c>
      <c r="CH119" s="423">
        <v>14.424866199996293</v>
      </c>
      <c r="CI119" s="423">
        <v>14.883137970675422</v>
      </c>
      <c r="CJ119" s="423">
        <v>15.355968837632437</v>
      </c>
      <c r="CK119" s="423">
        <v>15.843821337069636</v>
      </c>
      <c r="CL119" s="423">
        <v>16.347172699764741</v>
      </c>
      <c r="CM119" s="423">
        <v>16.866515317911215</v>
      </c>
      <c r="CN119" s="420"/>
      <c r="CO119" s="417">
        <v>1.874811382225066E-2</v>
      </c>
      <c r="CP119" s="417">
        <v>2.0317107999528579E-2</v>
      </c>
      <c r="CQ119" s="417">
        <v>2.2026757664714465E-2</v>
      </c>
      <c r="CR119" s="417">
        <v>2.3890108694514786E-2</v>
      </c>
      <c r="CS119" s="417">
        <v>2.5921442221370022E-2</v>
      </c>
      <c r="CT119" s="417">
        <v>2.8136393136339071E-2</v>
      </c>
      <c r="CU119" s="417">
        <v>3.0552080057805908E-2</v>
      </c>
      <c r="CV119" s="417">
        <v>3.3187247881642505E-2</v>
      </c>
      <c r="CW119" s="417">
        <v>3.6062424137418315E-2</v>
      </c>
      <c r="CX119" s="417">
        <v>3.9200090494870339E-2</v>
      </c>
      <c r="CY119" s="417">
        <v>4.2624870896183477E-2</v>
      </c>
      <c r="CZ119" s="417">
        <v>4.6363737933830404E-2</v>
      </c>
      <c r="DA119" s="417">
        <v>5.0446239252040857E-2</v>
      </c>
      <c r="DB119" s="417">
        <v>5.4904745923802296E-2</v>
      </c>
      <c r="DC119" s="417">
        <v>5.9774724946152977E-2</v>
      </c>
      <c r="DD119" s="417">
        <v>6.5095038206092207E-2</v>
      </c>
      <c r="DE119" s="417">
        <v>7.0908270499528483E-2</v>
      </c>
      <c r="DF119" s="417">
        <v>7.7261089438334776E-2</v>
      </c>
      <c r="DG119" s="417">
        <v>8.4204640357993327E-2</v>
      </c>
      <c r="DH119" s="417">
        <v>9.1794979642916261E-2</v>
      </c>
      <c r="DI119" s="417">
        <v>0.10009355022099845</v>
      </c>
      <c r="DJ119" s="417">
        <v>0.10916770334622061</v>
      </c>
      <c r="DK119" s="417">
        <v>0.11909127119139667</v>
      </c>
      <c r="DL119" s="417">
        <v>0.12994519521598155</v>
      </c>
      <c r="DM119" s="417">
        <v>0.14181821576010992</v>
      </c>
      <c r="DN119" s="417">
        <v>0.15480762884998517</v>
      </c>
      <c r="DO119" s="417">
        <v>0.16902011678606019</v>
      </c>
      <c r="DP119" s="417">
        <v>0.18457265972929932</v>
      </c>
      <c r="DQ119" s="417">
        <v>0.20159353620781989</v>
      </c>
      <c r="DR119" s="417">
        <v>0.22022342124259844</v>
      </c>
      <c r="DS119" s="424"/>
      <c r="DT119" s="425">
        <v>8.6259969345834113E-7</v>
      </c>
      <c r="DU119" s="425">
        <v>9.3478902989983396E-7</v>
      </c>
      <c r="DV119" s="425">
        <v>1.0134499176612602E-6</v>
      </c>
      <c r="DW119" s="425">
        <v>1.0991825968176792E-6</v>
      </c>
      <c r="DX119" s="425">
        <v>1.1926441414930373E-6</v>
      </c>
      <c r="DY119" s="425">
        <v>1.2945539121714087E-6</v>
      </c>
      <c r="DZ119" s="425">
        <v>1.4056995355500952E-6</v>
      </c>
      <c r="EA119" s="425">
        <v>1.5269434632648381E-6</v>
      </c>
      <c r="EB119" s="425">
        <v>1.6592301658304821E-6</v>
      </c>
      <c r="EC119" s="425">
        <v>1.8035940236443001E-6</v>
      </c>
      <c r="ED119" s="425">
        <v>1.9611679829419401E-6</v>
      </c>
      <c r="EE119" s="425">
        <v>2.1331930512305734E-6</v>
      </c>
      <c r="EF119" s="425">
        <v>2.3210287140081341E-6</v>
      </c>
      <c r="EG119" s="425">
        <v>2.5261643625755646E-6</v>
      </c>
      <c r="EH119" s="425">
        <v>2.7502318315303666E-6</v>
      </c>
      <c r="EI119" s="425">
        <v>2.995019154171818E-6</v>
      </c>
      <c r="EJ119" s="425">
        <v>3.2624856546348651E-6</v>
      </c>
      <c r="EK119" s="425">
        <v>3.5547785071940882E-6</v>
      </c>
      <c r="EL119" s="425">
        <v>3.8742509059428828E-6</v>
      </c>
      <c r="EM119" s="425">
        <v>4.2234820020678008E-6</v>
      </c>
      <c r="EN119" s="425">
        <v>4.605298781326972E-6</v>
      </c>
      <c r="EO119" s="425">
        <v>5.0228000712391881E-6</v>
      </c>
      <c r="EP119" s="425">
        <v>5.4793828860449448E-6</v>
      </c>
      <c r="EQ119" s="425">
        <v>5.978771337874979E-6</v>
      </c>
      <c r="ER119" s="425">
        <v>6.5250483649343458E-6</v>
      </c>
      <c r="ES119" s="425">
        <v>7.122690552077047E-6</v>
      </c>
      <c r="ET119" s="425">
        <v>7.7766063461228775E-6</v>
      </c>
      <c r="EU119" s="425">
        <v>8.4921779978915923E-6</v>
      </c>
      <c r="EV119" s="425">
        <v>9.2753075954588408E-6</v>
      </c>
      <c r="EW119" s="425">
        <v>1.0132467588859978E-5</v>
      </c>
      <c r="EX119" s="420"/>
      <c r="EY119" s="420">
        <v>164.12433440481317</v>
      </c>
      <c r="EZ119" s="420">
        <v>177.85958945351823</v>
      </c>
      <c r="FA119" s="420">
        <v>192.82616774637185</v>
      </c>
      <c r="FB119" s="420">
        <v>209.13827521638015</v>
      </c>
      <c r="FC119" s="420">
        <v>226.92093144570285</v>
      </c>
      <c r="FD119" s="420">
        <v>246.31100706105278</v>
      </c>
      <c r="FE119" s="420">
        <v>267.4583615029494</v>
      </c>
      <c r="FF119" s="420">
        <v>290.52709093528665</v>
      </c>
      <c r="FG119" s="420">
        <v>315.69689701549527</v>
      </c>
      <c r="FH119" s="420">
        <v>343.16458829279134</v>
      </c>
      <c r="FI119" s="420">
        <v>373.14572715173443</v>
      </c>
      <c r="FJ119" s="420">
        <v>405.87643648067063</v>
      </c>
      <c r="FK119" s="420">
        <v>441.61538163060072</v>
      </c>
      <c r="FL119" s="420">
        <v>480.64594475177233</v>
      </c>
      <c r="FM119" s="420">
        <v>523.2786102661081</v>
      </c>
      <c r="FN119" s="420">
        <v>569.85358206814112</v>
      </c>
      <c r="FO119" s="420">
        <v>620.74365506142851</v>
      </c>
      <c r="FP119" s="420">
        <v>676.35736584914684</v>
      </c>
      <c r="FQ119" s="420">
        <v>737.14244982609478</v>
      </c>
      <c r="FR119" s="420">
        <v>803.58963458588596</v>
      </c>
      <c r="FS119" s="420">
        <v>876.23680248512596</v>
      </c>
      <c r="FT119" s="420">
        <v>955.67355842144434</v>
      </c>
      <c r="FU119" s="420">
        <v>1042.546242412596</v>
      </c>
      <c r="FV119" s="420">
        <v>1137.563430440397</v>
      </c>
      <c r="FW119" s="420">
        <v>1241.5019712800115</v>
      </c>
      <c r="FX119" s="420">
        <v>1355.213611709396</v>
      </c>
      <c r="FY119" s="420">
        <v>1479.6322676264704</v>
      </c>
      <c r="FZ119" s="420">
        <v>1615.782004237946</v>
      </c>
      <c r="GA119" s="420">
        <v>1764.7857946730296</v>
      </c>
      <c r="GB119" s="420">
        <v>1927.8751331718379</v>
      </c>
      <c r="GC119" s="420"/>
      <c r="GD119" s="420">
        <v>31.02986363974809</v>
      </c>
      <c r="GE119" s="420">
        <v>31.02986363974809</v>
      </c>
      <c r="GF119" s="420">
        <v>31.02986363974809</v>
      </c>
      <c r="GG119" s="420">
        <v>31.02986363974809</v>
      </c>
      <c r="GH119" s="420">
        <v>31.02986363974809</v>
      </c>
      <c r="GI119" s="420">
        <v>31.02986363974809</v>
      </c>
      <c r="GJ119" s="420">
        <v>31.02986363974809</v>
      </c>
      <c r="GK119" s="420">
        <v>31.02986363974809</v>
      </c>
      <c r="GL119" s="420">
        <v>31.02986363974809</v>
      </c>
      <c r="GM119" s="420">
        <v>31.02986363974809</v>
      </c>
      <c r="GN119" s="420">
        <v>31.02986363974809</v>
      </c>
      <c r="GO119" s="420">
        <v>31.02986363974809</v>
      </c>
      <c r="GP119" s="420">
        <v>31.02986363974809</v>
      </c>
      <c r="GQ119" s="420">
        <v>31.02986363974809</v>
      </c>
      <c r="GR119" s="420">
        <v>31.02986363974809</v>
      </c>
      <c r="GS119" s="420">
        <v>31.02986363974809</v>
      </c>
      <c r="GT119" s="420">
        <v>31.02986363974809</v>
      </c>
      <c r="GU119" s="420">
        <v>37.140801955315588</v>
      </c>
      <c r="GV119" s="420">
        <v>49.232333702574074</v>
      </c>
      <c r="GW119" s="420">
        <v>65.830302166026527</v>
      </c>
      <c r="GX119" s="420">
        <v>88.716863017987535</v>
      </c>
      <c r="GY119" s="420">
        <v>120.40359021446848</v>
      </c>
      <c r="GZ119" s="420">
        <v>164.43629777054011</v>
      </c>
      <c r="HA119" s="420">
        <v>225.82891010168947</v>
      </c>
      <c r="HB119" s="420">
        <v>311.68146429378248</v>
      </c>
      <c r="HC119" s="420">
        <v>432.06096190538426</v>
      </c>
      <c r="HD119" s="420">
        <v>601.25759606097552</v>
      </c>
      <c r="HE119" s="420">
        <v>839.57725033748977</v>
      </c>
      <c r="HF119" s="420">
        <v>1175.9003835463147</v>
      </c>
      <c r="HG119" s="420">
        <v>1651.3364782563378</v>
      </c>
      <c r="HH119" s="420"/>
      <c r="HI119" s="420">
        <v>103.11510045221003</v>
      </c>
      <c r="HJ119" s="420">
        <v>111.74460813137362</v>
      </c>
      <c r="HK119" s="420">
        <v>121.14772455338428</v>
      </c>
      <c r="HL119" s="420">
        <v>131.39620237025957</v>
      </c>
      <c r="HM119" s="420">
        <v>142.56858817181293</v>
      </c>
      <c r="HN119" s="420">
        <v>154.75087425451659</v>
      </c>
      <c r="HO119" s="420">
        <v>168.03721345267707</v>
      </c>
      <c r="HP119" s="420">
        <v>182.53070316793855</v>
      </c>
      <c r="HQ119" s="420">
        <v>198.34424533239192</v>
      </c>
      <c r="HR119" s="420">
        <v>215.60148969849988</v>
      </c>
      <c r="HS119" s="420">
        <v>234.43786857139975</v>
      </c>
      <c r="HT119" s="420">
        <v>255.0017318922454</v>
      </c>
      <c r="HU119" s="420">
        <v>277.45559245201741</v>
      </c>
      <c r="HV119" s="420">
        <v>301.97749197131202</v>
      </c>
      <c r="HW119" s="420">
        <v>328.76249983134875</v>
      </c>
      <c r="HX119" s="420">
        <v>358.02435739404194</v>
      </c>
      <c r="HY119" s="420">
        <v>389.99728211451674</v>
      </c>
      <c r="HZ119" s="420">
        <v>424.93794703902023</v>
      </c>
      <c r="IA119" s="420">
        <v>463.12765280696158</v>
      </c>
      <c r="IB119" s="420">
        <v>504.87471095114057</v>
      </c>
      <c r="IC119" s="420">
        <v>550.51705912982118</v>
      </c>
      <c r="ID119" s="420">
        <v>600.42513094425249</v>
      </c>
      <c r="IE119" s="420">
        <v>655.00500521326899</v>
      </c>
      <c r="IF119" s="420">
        <v>714.70186201213437</v>
      </c>
      <c r="IG119" s="420">
        <v>780.00377545720528</v>
      </c>
      <c r="IH119" s="420">
        <v>851.44587615472199</v>
      </c>
      <c r="II119" s="420">
        <v>929.61491945682133</v>
      </c>
      <c r="IJ119" s="420">
        <v>1015.154299209045</v>
      </c>
      <c r="IK119" s="420">
        <v>1108.7695505621869</v>
      </c>
      <c r="IL119" s="420">
        <v>1211.2343896914654</v>
      </c>
      <c r="IM119" s="420"/>
      <c r="IN119" s="420">
        <v>14.211889242412104</v>
      </c>
      <c r="IO119" s="420">
        <v>14.211889242412104</v>
      </c>
      <c r="IP119" s="420">
        <v>14.211889242412104</v>
      </c>
      <c r="IQ119" s="420">
        <v>14.211889242412104</v>
      </c>
      <c r="IR119" s="420">
        <v>14.211889242412104</v>
      </c>
      <c r="IS119" s="420">
        <v>14.211889242412104</v>
      </c>
      <c r="IT119" s="420">
        <v>14.211889242412104</v>
      </c>
      <c r="IU119" s="420">
        <v>14.211889242412104</v>
      </c>
      <c r="IV119" s="420">
        <v>14.211889242412104</v>
      </c>
      <c r="IW119" s="420">
        <v>14.211889242412104</v>
      </c>
      <c r="IX119" s="420">
        <v>14.211889242412104</v>
      </c>
      <c r="IY119" s="420">
        <v>14.211889242412104</v>
      </c>
      <c r="IZ119" s="420">
        <v>14.211889242412104</v>
      </c>
      <c r="JA119" s="420">
        <v>14.211889242412104</v>
      </c>
      <c r="JB119" s="420">
        <v>14.211889242412104</v>
      </c>
      <c r="JC119" s="420">
        <v>14.211889242412104</v>
      </c>
      <c r="JD119" s="420">
        <v>14.211889242412104</v>
      </c>
      <c r="JE119" s="420">
        <v>17.010740681669112</v>
      </c>
      <c r="JF119" s="420">
        <v>22.548744714114239</v>
      </c>
      <c r="JG119" s="420">
        <v>30.15072750689297</v>
      </c>
      <c r="JH119" s="420">
        <v>40.632928516347199</v>
      </c>
      <c r="JI119" s="420">
        <v>55.145665749071007</v>
      </c>
      <c r="JJ119" s="420">
        <v>75.312946214615863</v>
      </c>
      <c r="JK119" s="420">
        <v>103.43118150183099</v>
      </c>
      <c r="JL119" s="420">
        <v>142.75223703471036</v>
      </c>
      <c r="JM119" s="420">
        <v>197.88686820730115</v>
      </c>
      <c r="JN119" s="420">
        <v>275.38008096276991</v>
      </c>
      <c r="JO119" s="420">
        <v>384.53210851242306</v>
      </c>
      <c r="JP119" s="420">
        <v>538.57039802337363</v>
      </c>
      <c r="JQ119" s="420">
        <v>756.32337297388335</v>
      </c>
      <c r="JR119" s="420"/>
      <c r="JS119" s="420">
        <v>88.903211209797931</v>
      </c>
      <c r="JT119" s="420">
        <v>97.532718888961526</v>
      </c>
      <c r="JU119" s="420">
        <v>106.93583531097218</v>
      </c>
      <c r="JV119" s="420">
        <v>117.18431312784747</v>
      </c>
      <c r="JW119" s="420">
        <v>128.35669892940084</v>
      </c>
      <c r="JX119" s="420">
        <v>140.53898501210449</v>
      </c>
      <c r="JY119" s="420">
        <v>153.82532421026497</v>
      </c>
      <c r="JZ119" s="420">
        <v>168.31881392552646</v>
      </c>
      <c r="KA119" s="420">
        <v>184.13235608997982</v>
      </c>
      <c r="KB119" s="420">
        <v>201.38960045608778</v>
      </c>
      <c r="KC119" s="420">
        <v>220.22597932898765</v>
      </c>
      <c r="KD119" s="420">
        <v>240.7898426498333</v>
      </c>
      <c r="KE119" s="420">
        <v>263.24370320960531</v>
      </c>
      <c r="KF119" s="420">
        <v>287.76560272889992</v>
      </c>
      <c r="KG119" s="420">
        <v>314.55061058893665</v>
      </c>
      <c r="KH119" s="420">
        <v>343.81246815162984</v>
      </c>
      <c r="KI119" s="420">
        <v>375.78539287210464</v>
      </c>
      <c r="KJ119" s="420">
        <v>407.92720635735111</v>
      </c>
      <c r="KK119" s="420">
        <v>440.57890809284731</v>
      </c>
      <c r="KL119" s="420">
        <v>474.72398344424761</v>
      </c>
      <c r="KM119" s="420">
        <v>509.88413061347399</v>
      </c>
      <c r="KN119" s="420">
        <v>545.2794651951815</v>
      </c>
      <c r="KO119" s="420">
        <v>579.69205899865312</v>
      </c>
      <c r="KP119" s="420">
        <v>611.27068051030335</v>
      </c>
      <c r="KQ119" s="420">
        <v>637.25153842249495</v>
      </c>
      <c r="KR119" s="420">
        <v>653.55900794742081</v>
      </c>
      <c r="KS119" s="420">
        <v>654.23483849405147</v>
      </c>
      <c r="KT119" s="420">
        <v>630.62219069662194</v>
      </c>
      <c r="KU119" s="420">
        <v>570.19915253881322</v>
      </c>
      <c r="KV119" s="420">
        <v>454.91101671758202</v>
      </c>
      <c r="KW119" s="420"/>
      <c r="KX119" s="420">
        <v>0.27603190190666915</v>
      </c>
      <c r="KY119" s="420">
        <v>0.29913248956794686</v>
      </c>
      <c r="KZ119" s="420">
        <v>0.32430397365160329</v>
      </c>
      <c r="LA119" s="420">
        <v>0.35173843098165736</v>
      </c>
      <c r="LB119" s="420">
        <v>0.38164612527777192</v>
      </c>
      <c r="LC119" s="420">
        <v>0.4142572518948508</v>
      </c>
      <c r="LD119" s="420">
        <v>0.44982385137603048</v>
      </c>
      <c r="LE119" s="420">
        <v>0.48862190824474822</v>
      </c>
      <c r="LF119" s="420">
        <v>0.53095365306575426</v>
      </c>
      <c r="LG119" s="420">
        <v>0.57715008756617603</v>
      </c>
      <c r="LH119" s="420">
        <v>0.62757375454142084</v>
      </c>
      <c r="LI119" s="420">
        <v>0.68262177639378352</v>
      </c>
      <c r="LJ119" s="420">
        <v>0.74272918848260294</v>
      </c>
      <c r="LK119" s="420">
        <v>0.80837259602418066</v>
      </c>
      <c r="LL119" s="420">
        <v>0.88007418608971733</v>
      </c>
      <c r="LM119" s="420">
        <v>0.95840612933498182</v>
      </c>
      <c r="LN119" s="420">
        <v>1.0439954094831569</v>
      </c>
      <c r="LO119" s="420">
        <v>1.1375291223021082</v>
      </c>
      <c r="LP119" s="420">
        <v>1.2397602899017224</v>
      </c>
      <c r="LQ119" s="420">
        <v>1.3515142406616962</v>
      </c>
      <c r="LR119" s="420">
        <v>1.473695610024631</v>
      </c>
      <c r="LS119" s="420">
        <v>1.6072960227965403</v>
      </c>
      <c r="LT119" s="420">
        <v>1.7534025235343824</v>
      </c>
      <c r="LU119" s="420">
        <v>1.9132068281199932</v>
      </c>
      <c r="LV119" s="420">
        <v>2.0880154767789905</v>
      </c>
      <c r="LW119" s="420">
        <v>2.2792609766646552</v>
      </c>
      <c r="LX119" s="420">
        <v>2.4885140307593208</v>
      </c>
      <c r="LY119" s="420">
        <v>2.7174969593253095</v>
      </c>
      <c r="LZ119" s="420">
        <v>2.9680984305468292</v>
      </c>
      <c r="MA119" s="420">
        <v>3.242389628435193</v>
      </c>
      <c r="MB119" s="420"/>
      <c r="MC119" s="426">
        <v>7.6088464251423141E-2</v>
      </c>
      <c r="MD119" s="426">
        <v>7.6088464251423141E-2</v>
      </c>
      <c r="ME119" s="426">
        <v>7.6088464251423141E-2</v>
      </c>
      <c r="MF119" s="426">
        <v>7.6088464251423141E-2</v>
      </c>
      <c r="MG119" s="426">
        <v>7.6088464251423141E-2</v>
      </c>
      <c r="MH119" s="426">
        <v>7.6088464251423141E-2</v>
      </c>
      <c r="MI119" s="426">
        <v>7.6088464251423141E-2</v>
      </c>
      <c r="MJ119" s="426">
        <v>7.6088464251423141E-2</v>
      </c>
      <c r="MK119" s="426">
        <v>7.6088464251423141E-2</v>
      </c>
      <c r="ML119" s="426">
        <v>7.6088464251423141E-2</v>
      </c>
      <c r="MM119" s="426">
        <v>7.6088464251423141E-2</v>
      </c>
      <c r="MN119" s="426">
        <v>7.6088464251423141E-2</v>
      </c>
      <c r="MO119" s="426">
        <v>7.6088464251423141E-2</v>
      </c>
      <c r="MP119" s="426">
        <v>7.6088464251423141E-2</v>
      </c>
      <c r="MQ119" s="426">
        <v>7.6088464251423141E-2</v>
      </c>
      <c r="MR119" s="426">
        <v>7.6088464251423141E-2</v>
      </c>
      <c r="MS119" s="426">
        <v>7.6088464251423141E-2</v>
      </c>
      <c r="MT119" s="426">
        <v>9.1073122803744272E-2</v>
      </c>
      <c r="MU119" s="426">
        <v>0.12072282064894223</v>
      </c>
      <c r="MV119" s="426">
        <v>0.16142277166193686</v>
      </c>
      <c r="MW119" s="426">
        <v>0.21754300755597356</v>
      </c>
      <c r="MX119" s="426">
        <v>0.29524216980577622</v>
      </c>
      <c r="MY119" s="426">
        <v>0.40321496445518012</v>
      </c>
      <c r="MZ119" s="426">
        <v>0.55375605747746515</v>
      </c>
      <c r="NA119" s="426">
        <v>0.764275480842597</v>
      </c>
      <c r="NB119" s="426">
        <v>1.0594585730715835</v>
      </c>
      <c r="NC119" s="426">
        <v>1.4743463791822693</v>
      </c>
      <c r="ND119" s="426">
        <v>2.0587310450433822</v>
      </c>
      <c r="NE119" s="426">
        <v>2.8834304699324451</v>
      </c>
      <c r="NF119" s="426">
        <v>4.0492493957314215</v>
      </c>
      <c r="NG119" s="420"/>
      <c r="NH119" s="420">
        <v>0.19994343765524603</v>
      </c>
      <c r="NI119" s="420">
        <v>0.22304402531652373</v>
      </c>
      <c r="NJ119" s="420">
        <v>0.24821550940018017</v>
      </c>
      <c r="NK119" s="420">
        <v>0.27564996673023423</v>
      </c>
      <c r="NL119" s="420">
        <v>0.30555766102634879</v>
      </c>
      <c r="NM119" s="420">
        <v>0.33816878764342767</v>
      </c>
      <c r="NN119" s="420">
        <v>0.37373538712460735</v>
      </c>
      <c r="NO119" s="420">
        <v>0.41253344399332509</v>
      </c>
      <c r="NP119" s="420">
        <v>0.45486518881433113</v>
      </c>
      <c r="NQ119" s="420">
        <v>0.5010616233147529</v>
      </c>
      <c r="NR119" s="420">
        <v>0.55148529028999771</v>
      </c>
      <c r="NS119" s="420">
        <v>0.60653331214236039</v>
      </c>
      <c r="NT119" s="420">
        <v>0.66664072423117982</v>
      </c>
      <c r="NU119" s="420">
        <v>0.73228413177275753</v>
      </c>
      <c r="NV119" s="420">
        <v>0.8039857218382942</v>
      </c>
      <c r="NW119" s="420">
        <v>0.88231766508355869</v>
      </c>
      <c r="NX119" s="420">
        <v>0.96790694523173382</v>
      </c>
      <c r="NY119" s="420">
        <v>1.046455999498364</v>
      </c>
      <c r="NZ119" s="420">
        <v>1.1190374692527802</v>
      </c>
      <c r="OA119" s="420">
        <v>1.1900914689997593</v>
      </c>
      <c r="OB119" s="420">
        <v>1.2561526024686573</v>
      </c>
      <c r="OC119" s="420">
        <v>1.3120538529907639</v>
      </c>
      <c r="OD119" s="420">
        <v>1.3501875590792023</v>
      </c>
      <c r="OE119" s="420">
        <v>1.3594507706425281</v>
      </c>
      <c r="OF119" s="420">
        <v>1.3237399959363936</v>
      </c>
      <c r="OG119" s="420">
        <v>1.2198024035930717</v>
      </c>
      <c r="OH119" s="420">
        <v>1.0141676515770515</v>
      </c>
      <c r="OI119" s="420">
        <v>0.65876591428192732</v>
      </c>
      <c r="OJ119" s="420">
        <v>8.4667960614384086E-2</v>
      </c>
      <c r="OK119" s="420">
        <v>-0.80685976729622855</v>
      </c>
      <c r="OL119" s="420"/>
      <c r="OM119" s="420">
        <v>89.103154647453181</v>
      </c>
      <c r="ON119" s="420">
        <v>97.755762914278051</v>
      </c>
      <c r="OO119" s="420">
        <v>107.18405082037236</v>
      </c>
      <c r="OP119" s="420">
        <v>117.4599630945777</v>
      </c>
      <c r="OQ119" s="420">
        <v>128.66225659042718</v>
      </c>
      <c r="OR119" s="420">
        <v>140.87715379974793</v>
      </c>
      <c r="OS119" s="420">
        <v>154.19905959738958</v>
      </c>
      <c r="OT119" s="420">
        <v>168.73134736951977</v>
      </c>
      <c r="OU119" s="420">
        <v>184.58722127879415</v>
      </c>
      <c r="OV119" s="420">
        <v>201.89066207940252</v>
      </c>
      <c r="OW119" s="420">
        <v>220.77746461927765</v>
      </c>
      <c r="OX119" s="420">
        <v>241.39637596197565</v>
      </c>
      <c r="OY119" s="420">
        <v>263.91034393383649</v>
      </c>
      <c r="OZ119" s="420">
        <v>288.49788686067268</v>
      </c>
      <c r="PA119" s="420">
        <v>315.35459631077492</v>
      </c>
      <c r="PB119" s="420">
        <v>344.69478581671342</v>
      </c>
      <c r="PC119" s="420">
        <v>376.75329981733637</v>
      </c>
      <c r="PD119" s="420">
        <v>408.9736623568495</v>
      </c>
      <c r="PE119" s="420">
        <v>441.69794556210007</v>
      </c>
      <c r="PF119" s="420">
        <v>475.91407491324736</v>
      </c>
      <c r="PG119" s="420">
        <v>511.14028321594265</v>
      </c>
      <c r="PH119" s="420">
        <v>546.59151904817224</v>
      </c>
      <c r="PI119" s="420">
        <v>581.04224655773237</v>
      </c>
      <c r="PJ119" s="420">
        <v>612.63013128094588</v>
      </c>
      <c r="PK119" s="420">
        <v>638.57527841843137</v>
      </c>
      <c r="PL119" s="420">
        <v>654.77881035101393</v>
      </c>
      <c r="PM119" s="420">
        <v>655.24900614562853</v>
      </c>
      <c r="PN119" s="420">
        <v>631.2809566109039</v>
      </c>
      <c r="PO119" s="420">
        <v>570.28382049942763</v>
      </c>
      <c r="PP119" s="420">
        <v>454.10415695028581</v>
      </c>
      <c r="PQ119" s="420"/>
      <c r="PR119" s="420">
        <v>53.223593453685972</v>
      </c>
      <c r="PS119" s="420">
        <v>57.677775299090165</v>
      </c>
      <c r="PT119" s="420">
        <v>62.531260806527769</v>
      </c>
      <c r="PU119" s="420">
        <v>67.821085618338827</v>
      </c>
      <c r="PV119" s="420">
        <v>73.587792116241133</v>
      </c>
      <c r="PW119" s="420">
        <v>79.875765836470578</v>
      </c>
      <c r="PX119" s="420">
        <v>86.733604434983121</v>
      </c>
      <c r="PY119" s="420">
        <v>94.214522369866685</v>
      </c>
      <c r="PZ119" s="420">
        <v>102.37679477742412</v>
      </c>
      <c r="QA119" s="420">
        <v>111.28424435798607</v>
      </c>
      <c r="QB119" s="420">
        <v>121.00677546035804</v>
      </c>
      <c r="QC119" s="420">
        <v>131.62095996317103</v>
      </c>
      <c r="QD119" s="420">
        <v>143.21068000085776</v>
      </c>
      <c r="QE119" s="420">
        <v>155.86783307546455</v>
      </c>
      <c r="QF119" s="420">
        <v>169.69310563733424</v>
      </c>
      <c r="QG119" s="420">
        <v>184.79682181262183</v>
      </c>
      <c r="QH119" s="420">
        <v>201.29987460881765</v>
      </c>
      <c r="QI119" s="420">
        <v>219.33474764669171</v>
      </c>
      <c r="QJ119" s="420">
        <v>239.04663625461509</v>
      </c>
      <c r="QK119" s="420">
        <v>260.59467762594613</v>
      </c>
      <c r="QL119" s="420">
        <v>284.15330068968979</v>
      </c>
      <c r="QM119" s="420">
        <v>309.91370738724953</v>
      </c>
      <c r="QN119" s="420">
        <v>338.08549819294007</v>
      </c>
      <c r="QO119" s="420">
        <v>368.89845597304975</v>
      </c>
      <c r="QP119" s="420">
        <v>402.60450365865574</v>
      </c>
      <c r="QQ119" s="420">
        <v>439.47985272321102</v>
      </c>
      <c r="QR119" s="420">
        <v>479.82736112041925</v>
      </c>
      <c r="QS119" s="420">
        <v>523.97912116571763</v>
      </c>
      <c r="QT119" s="420">
        <v>572.29929985180115</v>
      </c>
      <c r="QU119" s="420">
        <v>625.18725629268704</v>
      </c>
      <c r="QV119" s="424"/>
      <c r="QW119" s="420">
        <v>14.671135690693944</v>
      </c>
      <c r="QX119" s="420">
        <v>14.671135690693944</v>
      </c>
      <c r="QY119" s="420">
        <v>14.671135690693944</v>
      </c>
      <c r="QZ119" s="420">
        <v>14.671135690693944</v>
      </c>
      <c r="RA119" s="420">
        <v>14.671135690693944</v>
      </c>
      <c r="RB119" s="420">
        <v>14.671135690693944</v>
      </c>
      <c r="RC119" s="420">
        <v>14.671135690693944</v>
      </c>
      <c r="RD119" s="420">
        <v>14.671135690693944</v>
      </c>
      <c r="RE119" s="420">
        <v>14.671135690693944</v>
      </c>
      <c r="RF119" s="420">
        <v>14.671135690693944</v>
      </c>
      <c r="RG119" s="420">
        <v>14.671135690693944</v>
      </c>
      <c r="RH119" s="420">
        <v>14.671135690693944</v>
      </c>
      <c r="RI119" s="420">
        <v>14.671135690693944</v>
      </c>
      <c r="RJ119" s="420">
        <v>14.671135690693944</v>
      </c>
      <c r="RK119" s="420">
        <v>14.671135690693944</v>
      </c>
      <c r="RL119" s="420">
        <v>14.671135690693944</v>
      </c>
      <c r="RM119" s="420">
        <v>14.671135690693944</v>
      </c>
      <c r="RN119" s="420">
        <v>17.560429896624893</v>
      </c>
      <c r="RO119" s="420">
        <v>23.277390339374779</v>
      </c>
      <c r="RP119" s="420">
        <v>31.125025454510808</v>
      </c>
      <c r="RQ119" s="420">
        <v>41.945950858847198</v>
      </c>
      <c r="RR119" s="420">
        <v>56.927656215040891</v>
      </c>
      <c r="RS119" s="420">
        <v>77.746627090448058</v>
      </c>
      <c r="RT119" s="420">
        <v>106.77348187696735</v>
      </c>
      <c r="RU119" s="420">
        <v>147.36516756943715</v>
      </c>
      <c r="RV119" s="420">
        <v>204.28143263400756</v>
      </c>
      <c r="RW119" s="420">
        <v>284.27877992900625</v>
      </c>
      <c r="RX119" s="420">
        <v>396.95797266549084</v>
      </c>
      <c r="RY119" s="420">
        <v>555.9738929580127</v>
      </c>
      <c r="RZ119" s="420">
        <v>780.76339054411926</v>
      </c>
      <c r="SA119" s="420"/>
      <c r="SB119" s="420">
        <v>38.552457762992027</v>
      </c>
      <c r="SC119" s="420">
        <v>43.00663960839622</v>
      </c>
      <c r="SD119" s="420">
        <v>47.860125115833824</v>
      </c>
      <c r="SE119" s="420">
        <v>53.149949927644883</v>
      </c>
      <c r="SF119" s="420">
        <v>58.916656425547188</v>
      </c>
      <c r="SG119" s="420">
        <v>65.204630145776633</v>
      </c>
      <c r="SH119" s="420">
        <v>72.062468744289177</v>
      </c>
      <c r="SI119" s="420">
        <v>79.543386679172741</v>
      </c>
      <c r="SJ119" s="420">
        <v>87.705659086730179</v>
      </c>
      <c r="SK119" s="420">
        <v>96.613108667292124</v>
      </c>
      <c r="SL119" s="420">
        <v>106.3356397696641</v>
      </c>
      <c r="SM119" s="420">
        <v>116.94982427247709</v>
      </c>
      <c r="SN119" s="420">
        <v>128.53954431016382</v>
      </c>
      <c r="SO119" s="420">
        <v>141.1966973847706</v>
      </c>
      <c r="SP119" s="420">
        <v>155.0219699466403</v>
      </c>
      <c r="SQ119" s="420">
        <v>170.12568612192788</v>
      </c>
      <c r="SR119" s="420">
        <v>186.6287389181237</v>
      </c>
      <c r="SS119" s="420">
        <v>201.77431775006681</v>
      </c>
      <c r="ST119" s="420">
        <v>215.7692459152403</v>
      </c>
      <c r="SU119" s="420">
        <v>229.46965217143531</v>
      </c>
      <c r="SV119" s="420">
        <v>242.20734983084259</v>
      </c>
      <c r="SW119" s="420">
        <v>252.98605117220865</v>
      </c>
      <c r="SX119" s="420">
        <v>260.33887110249202</v>
      </c>
      <c r="SY119" s="420">
        <v>262.12497409608238</v>
      </c>
      <c r="SZ119" s="420">
        <v>255.2393360892186</v>
      </c>
      <c r="TA119" s="420">
        <v>235.19842008920347</v>
      </c>
      <c r="TB119" s="420">
        <v>195.54858119141301</v>
      </c>
      <c r="TC119" s="420">
        <v>127.02114850022679</v>
      </c>
      <c r="TD119" s="420">
        <v>16.325406893788454</v>
      </c>
      <c r="TE119" s="420">
        <v>-155.57613425143222</v>
      </c>
      <c r="TF119" s="420"/>
      <c r="TG119" s="420">
        <v>7.5011289662794232</v>
      </c>
      <c r="TH119" s="420">
        <v>8.1288842585016834</v>
      </c>
      <c r="TI119" s="420">
        <v>8.8129158761514361</v>
      </c>
      <c r="TJ119" s="420">
        <v>9.5584434805013352</v>
      </c>
      <c r="TK119" s="420">
        <v>10.371180959211561</v>
      </c>
      <c r="TL119" s="420">
        <v>11.257383839388384</v>
      </c>
      <c r="TM119" s="420">
        <v>12.2239012881235</v>
      </c>
      <c r="TN119" s="420">
        <v>13.278233146879799</v>
      </c>
      <c r="TO119" s="420">
        <v>14.428592489682726</v>
      </c>
      <c r="TP119" s="420">
        <v>15.683974242937861</v>
      </c>
      <c r="TQ119" s="420">
        <v>17.054230457242838</v>
      </c>
      <c r="TR119" s="420">
        <v>18.550152879256057</v>
      </c>
      <c r="TS119" s="420">
        <v>20.183563535028689</v>
      </c>
      <c r="TT119" s="420">
        <v>21.967414105756927</v>
      </c>
      <c r="TU119" s="420">
        <v>23.915894953274123</v>
      </c>
      <c r="TV119" s="420">
        <v>26.044554736449037</v>
      </c>
      <c r="TW119" s="420">
        <v>28.370431651717897</v>
      </c>
      <c r="TX119" s="420">
        <v>30.912197432062818</v>
      </c>
      <c r="TY119" s="420">
        <v>33.690315349742185</v>
      </c>
      <c r="TZ119" s="420">
        <v>36.727213589950821</v>
      </c>
      <c r="UA119" s="420">
        <v>40.047475496409291</v>
      </c>
      <c r="UB119" s="420">
        <v>43.678048336823586</v>
      </c>
      <c r="UC119" s="420">
        <v>47.648472397506673</v>
      </c>
      <c r="UD119" s="420">
        <v>51.991132393627602</v>
      </c>
      <c r="UE119" s="420">
        <v>56.741533376103632</v>
      </c>
      <c r="UF119" s="420">
        <v>61.938603529784586</v>
      </c>
      <c r="UG119" s="420">
        <v>67.625026492166143</v>
      </c>
      <c r="UH119" s="420">
        <v>73.847606079472627</v>
      </c>
      <c r="UI119" s="420">
        <v>80.6576665898247</v>
      </c>
      <c r="UJ119" s="420">
        <v>88.111492163839529</v>
      </c>
      <c r="UK119" s="420"/>
      <c r="UL119" s="420">
        <v>2.0676935501065605</v>
      </c>
      <c r="UM119" s="420">
        <v>2.0676935501065605</v>
      </c>
      <c r="UN119" s="420">
        <v>2.0676935501065605</v>
      </c>
      <c r="UO119" s="420">
        <v>2.0676935501065605</v>
      </c>
      <c r="UP119" s="420">
        <v>2.0676935501065605</v>
      </c>
      <c r="UQ119" s="420">
        <v>2.0676935501065605</v>
      </c>
      <c r="UR119" s="420">
        <v>2.0676935501065605</v>
      </c>
      <c r="US119" s="420">
        <v>2.0676935501065605</v>
      </c>
      <c r="UT119" s="420">
        <v>2.0676935501065605</v>
      </c>
      <c r="UU119" s="420">
        <v>2.0676935501065605</v>
      </c>
      <c r="UV119" s="420">
        <v>2.0676935501065605</v>
      </c>
      <c r="UW119" s="420">
        <v>2.0676935501065605</v>
      </c>
      <c r="UX119" s="420">
        <v>2.0676935501065605</v>
      </c>
      <c r="UY119" s="420">
        <v>2.0676935501065605</v>
      </c>
      <c r="UZ119" s="420">
        <v>2.0676935501065605</v>
      </c>
      <c r="VA119" s="420">
        <v>2.0676935501065605</v>
      </c>
      <c r="VB119" s="420">
        <v>2.0676935501065605</v>
      </c>
      <c r="VC119" s="420">
        <v>2.4748995851344522</v>
      </c>
      <c r="VD119" s="420">
        <v>3.2806260457782881</v>
      </c>
      <c r="VE119" s="420">
        <v>4.3866416163008326</v>
      </c>
      <c r="VF119" s="420">
        <v>5.9117013074141012</v>
      </c>
      <c r="VG119" s="420">
        <v>8.0231653540760117</v>
      </c>
      <c r="VH119" s="420">
        <v>10.957311197075818</v>
      </c>
      <c r="VI119" s="420">
        <v>15.048244693112947</v>
      </c>
      <c r="VJ119" s="420">
        <v>20.769081066231013</v>
      </c>
      <c r="VK119" s="420">
        <v>28.790640995283859</v>
      </c>
      <c r="VL119" s="420">
        <v>40.065160058755175</v>
      </c>
      <c r="VM119" s="420">
        <v>55.945732971745727</v>
      </c>
      <c r="VN119" s="420">
        <v>78.356826406159627</v>
      </c>
      <c r="VO119" s="420">
        <v>110.03779535700311</v>
      </c>
      <c r="VP119" s="420"/>
      <c r="VQ119" s="420">
        <v>5.4334354161728626</v>
      </c>
      <c r="VR119" s="420">
        <v>6.0611907083951229</v>
      </c>
      <c r="VS119" s="420">
        <v>6.7452223260448756</v>
      </c>
      <c r="VT119" s="420">
        <v>7.4907499303947747</v>
      </c>
      <c r="VU119" s="420">
        <v>8.3034874091049993</v>
      </c>
      <c r="VV119" s="420">
        <v>9.189690289281824</v>
      </c>
      <c r="VW119" s="420">
        <v>10.156207738016938</v>
      </c>
      <c r="VX119" s="420">
        <v>11.210539596773238</v>
      </c>
      <c r="VY119" s="420">
        <v>12.360898939576167</v>
      </c>
      <c r="VZ119" s="420">
        <v>13.6162806928313</v>
      </c>
      <c r="WA119" s="420">
        <v>14.986536907136276</v>
      </c>
      <c r="WB119" s="420">
        <v>16.482459329149496</v>
      </c>
      <c r="WC119" s="420">
        <v>18.115869984922128</v>
      </c>
      <c r="WD119" s="420">
        <v>19.899720555650365</v>
      </c>
      <c r="WE119" s="420">
        <v>21.848201403167561</v>
      </c>
      <c r="WF119" s="420">
        <v>23.976861186342475</v>
      </c>
      <c r="WG119" s="420">
        <v>26.302738101611336</v>
      </c>
      <c r="WH119" s="420">
        <v>28.437297846928367</v>
      </c>
      <c r="WI119" s="420">
        <v>30.409689303963898</v>
      </c>
      <c r="WJ119" s="420">
        <v>32.340571973649986</v>
      </c>
      <c r="WK119" s="420">
        <v>34.135774188995192</v>
      </c>
      <c r="WL119" s="420">
        <v>35.654882982747573</v>
      </c>
      <c r="WM119" s="420">
        <v>36.691161200430855</v>
      </c>
      <c r="WN119" s="420">
        <v>36.942887700514653</v>
      </c>
      <c r="WO119" s="420">
        <v>35.972452309872622</v>
      </c>
      <c r="WP119" s="420">
        <v>33.147962534500728</v>
      </c>
      <c r="WQ119" s="420">
        <v>27.559866433410967</v>
      </c>
      <c r="WR119" s="420">
        <v>17.9018731077269</v>
      </c>
      <c r="WS119" s="420">
        <v>2.3008401836650734</v>
      </c>
      <c r="WT119" s="420">
        <v>-21.926303193163577</v>
      </c>
      <c r="WU119" s="420"/>
      <c r="WV119" s="420">
        <v>8.4796307310641694E-3</v>
      </c>
      <c r="WW119" s="420">
        <v>9.1892749848085931E-3</v>
      </c>
      <c r="WX119" s="420">
        <v>9.9625366567672024E-3</v>
      </c>
      <c r="WY119" s="420">
        <v>1.080531629875457E-2</v>
      </c>
      <c r="WZ119" s="420">
        <v>1.1724073159453789E-2</v>
      </c>
      <c r="XA119" s="420">
        <v>1.2725878782378873E-2</v>
      </c>
      <c r="XB119" s="420">
        <v>1.3818475789742303E-2</v>
      </c>
      <c r="XC119" s="420">
        <v>1.5010342356820451E-2</v>
      </c>
      <c r="XD119" s="420">
        <v>1.6310762930689986E-2</v>
      </c>
      <c r="XE119" s="420">
        <v>1.772990580131303E-2</v>
      </c>
      <c r="XF119" s="420">
        <v>1.9278908192351153E-2</v>
      </c>
      <c r="XG119" s="420">
        <v>2.0969969604308584E-2</v>
      </c>
      <c r="XH119" s="420">
        <v>2.2816454214212207E-2</v>
      </c>
      <c r="XI119" s="420">
        <v>2.483300321465904E-2</v>
      </c>
      <c r="XJ119" s="420">
        <v>2.7035658061385654E-2</v>
      </c>
      <c r="XK119" s="420">
        <v>2.9441995693298594E-2</v>
      </c>
      <c r="XL119" s="420">
        <v>3.2071276892974995E-2</v>
      </c>
      <c r="XM119" s="420">
        <v>3.4944609069914027E-2</v>
      </c>
      <c r="XN119" s="420">
        <v>3.8085124874291477E-2</v>
      </c>
      <c r="XO119" s="420">
        <v>4.1518178186739814E-2</v>
      </c>
      <c r="XP119" s="420">
        <v>4.5271559180954574E-2</v>
      </c>
      <c r="XQ119" s="420">
        <v>4.9375730322037334E-2</v>
      </c>
      <c r="XR119" s="420">
        <v>5.386408534588439E-2</v>
      </c>
      <c r="XS119" s="420">
        <v>5.8773233465215395E-2</v>
      </c>
      <c r="XT119" s="420">
        <v>6.4143311267765291E-2</v>
      </c>
      <c r="XU119" s="420">
        <v>7.0018325013663868E-2</v>
      </c>
      <c r="XV119" s="420">
        <v>7.6446526304216542E-2</v>
      </c>
      <c r="XW119" s="420">
        <v>8.348082438550769E-2</v>
      </c>
      <c r="XX119" s="420">
        <v>9.117923867002177E-2</v>
      </c>
      <c r="XY119" s="420">
        <v>9.9605395410632833E-2</v>
      </c>
      <c r="XZ119" s="420"/>
      <c r="YA119" s="420">
        <v>2.3374185204288393E-3</v>
      </c>
      <c r="YB119" s="420">
        <v>2.3374185204288393E-3</v>
      </c>
      <c r="YC119" s="420">
        <v>2.3374185204288393E-3</v>
      </c>
      <c r="YD119" s="420">
        <v>2.3374185204288393E-3</v>
      </c>
      <c r="YE119" s="420">
        <v>2.3374185204288393E-3</v>
      </c>
      <c r="YF119" s="420">
        <v>2.3374185204288393E-3</v>
      </c>
      <c r="YG119" s="420">
        <v>2.3374185204288393E-3</v>
      </c>
      <c r="YH119" s="420">
        <v>2.3374185204288393E-3</v>
      </c>
      <c r="YI119" s="420">
        <v>2.3374185204288393E-3</v>
      </c>
      <c r="YJ119" s="420">
        <v>2.3374185204288393E-3</v>
      </c>
      <c r="YK119" s="420">
        <v>2.3374185204288393E-3</v>
      </c>
      <c r="YL119" s="420">
        <v>2.3374185204288393E-3</v>
      </c>
      <c r="YM119" s="420">
        <v>2.3374185204288393E-3</v>
      </c>
      <c r="YN119" s="420">
        <v>2.3374185204288393E-3</v>
      </c>
      <c r="YO119" s="420">
        <v>2.3374185204288393E-3</v>
      </c>
      <c r="YP119" s="420">
        <v>2.3374185204288393E-3</v>
      </c>
      <c r="YQ119" s="420">
        <v>2.3374185204288393E-3</v>
      </c>
      <c r="YR119" s="420">
        <v>2.7977434693824874E-3</v>
      </c>
      <c r="YS119" s="420">
        <v>3.7085747438774055E-3</v>
      </c>
      <c r="YT119" s="420">
        <v>4.9588670216130651E-3</v>
      </c>
      <c r="YU119" s="420">
        <v>6.6828665797603205E-3</v>
      </c>
      <c r="YV119" s="420">
        <v>9.0697653383470678E-3</v>
      </c>
      <c r="YW119" s="420">
        <v>1.2386662484306433E-2</v>
      </c>
      <c r="YX119" s="420">
        <v>1.7011247069864135E-2</v>
      </c>
      <c r="YY119" s="420">
        <v>2.3478350906494083E-2</v>
      </c>
      <c r="YZ119" s="420">
        <v>3.2546301396513107E-2</v>
      </c>
      <c r="ZA119" s="420">
        <v>4.5291550646107043E-2</v>
      </c>
      <c r="ZB119" s="420">
        <v>6.3243700876459946E-2</v>
      </c>
      <c r="ZC119" s="420">
        <v>8.8578260175133844E-2</v>
      </c>
      <c r="ZD119" s="420">
        <v>0.12439192490655225</v>
      </c>
      <c r="ZE119" s="420"/>
      <c r="ZF119" s="420">
        <v>6.1422122106353297E-3</v>
      </c>
      <c r="ZG119" s="420">
        <v>6.8518564643797533E-3</v>
      </c>
      <c r="ZH119" s="420">
        <v>7.6251181363383626E-3</v>
      </c>
      <c r="ZI119" s="420">
        <v>8.4678977783257305E-3</v>
      </c>
      <c r="ZJ119" s="420">
        <v>9.3866546390249488E-3</v>
      </c>
      <c r="ZK119" s="420">
        <v>1.0388460261950033E-2</v>
      </c>
      <c r="ZL119" s="420">
        <v>1.1481057269313463E-2</v>
      </c>
      <c r="ZM119" s="420">
        <v>1.2672923836391611E-2</v>
      </c>
      <c r="ZN119" s="420">
        <v>1.3973344410261147E-2</v>
      </c>
      <c r="ZO119" s="420">
        <v>1.5392487280884191E-2</v>
      </c>
      <c r="ZP119" s="420">
        <v>1.6941489671922313E-2</v>
      </c>
      <c r="ZQ119" s="420">
        <v>1.8632551083879744E-2</v>
      </c>
      <c r="ZR119" s="420">
        <v>2.0479035693783367E-2</v>
      </c>
      <c r="ZS119" s="420">
        <v>2.24955846942302E-2</v>
      </c>
      <c r="ZT119" s="420">
        <v>2.4698239540956814E-2</v>
      </c>
      <c r="ZU119" s="420">
        <v>2.7104577172869754E-2</v>
      </c>
      <c r="ZV119" s="420">
        <v>2.9733858372546156E-2</v>
      </c>
      <c r="ZW119" s="420">
        <v>3.2146865600531538E-2</v>
      </c>
      <c r="ZX119" s="420">
        <v>3.4376550130414074E-2</v>
      </c>
      <c r="ZY119" s="420">
        <v>3.655931116512675E-2</v>
      </c>
      <c r="ZZ119" s="420">
        <v>3.8588692601194255E-2</v>
      </c>
      <c r="AAA119" s="420">
        <v>4.0305964983690268E-2</v>
      </c>
      <c r="AAB119" s="420">
        <v>4.1477422861577955E-2</v>
      </c>
      <c r="AAC119" s="420">
        <v>4.176198639535126E-2</v>
      </c>
      <c r="AAD119" s="420">
        <v>4.0664960361271207E-2</v>
      </c>
      <c r="AAE119" s="420">
        <v>3.7472023617150761E-2</v>
      </c>
      <c r="AAF119" s="420">
        <v>3.1154975658109499E-2</v>
      </c>
      <c r="AAG119" s="420">
        <v>2.0237123509047744E-2</v>
      </c>
      <c r="AAH119" s="420">
        <v>2.6009784948879261E-3</v>
      </c>
      <c r="AAI119" s="420">
        <v>-2.4786529495919418E-2</v>
      </c>
      <c r="AAJ119" s="420"/>
      <c r="AAK119" s="420">
        <v>133.09519003882872</v>
      </c>
      <c r="AAL119" s="420">
        <v>146.83044508753377</v>
      </c>
      <c r="AAM119" s="420">
        <v>161.7970233803874</v>
      </c>
      <c r="AAN119" s="420">
        <v>178.10913085039567</v>
      </c>
      <c r="AAO119" s="420">
        <v>195.89178707971837</v>
      </c>
      <c r="AAP119" s="420">
        <v>215.28186269506836</v>
      </c>
      <c r="AAQ119" s="420">
        <v>236.42921713696501</v>
      </c>
      <c r="AAR119" s="420">
        <v>259.49794656930214</v>
      </c>
      <c r="AAS119" s="420">
        <v>284.66775264951076</v>
      </c>
      <c r="AAT119" s="420">
        <v>312.13544392680683</v>
      </c>
      <c r="AAU119" s="420">
        <v>342.11658278574998</v>
      </c>
      <c r="AAV119" s="420">
        <v>374.84729211468613</v>
      </c>
      <c r="AAW119" s="420">
        <v>410.58623726461622</v>
      </c>
      <c r="AAX119" s="420">
        <v>449.61680038578788</v>
      </c>
      <c r="AAY119" s="420">
        <v>492.24946590012371</v>
      </c>
      <c r="AAZ119" s="420">
        <v>538.82443770215662</v>
      </c>
      <c r="ABA119" s="420">
        <v>589.71451069544401</v>
      </c>
      <c r="ABB119" s="420">
        <v>639.21742481944523</v>
      </c>
      <c r="ABC119" s="420">
        <v>687.91125733143463</v>
      </c>
      <c r="ABD119" s="420">
        <v>737.76085836949778</v>
      </c>
      <c r="ABE119" s="420">
        <v>787.52199592838156</v>
      </c>
      <c r="ABF119" s="420">
        <v>835.27275916811209</v>
      </c>
      <c r="ABG119" s="420">
        <v>878.11375628351675</v>
      </c>
      <c r="ABH119" s="420">
        <v>911.73975506393822</v>
      </c>
      <c r="ABI119" s="420">
        <v>929.82773177788386</v>
      </c>
      <c r="ABJ119" s="420">
        <v>923.16266499833523</v>
      </c>
      <c r="ABK119" s="420">
        <v>878.38860874611055</v>
      </c>
      <c r="ABL119" s="420">
        <v>776.22421534236662</v>
      </c>
      <c r="ABM119" s="420">
        <v>588.91266855537606</v>
      </c>
      <c r="ABN119" s="420">
        <v>276.57693297619409</v>
      </c>
      <c r="ABQ119" s="344"/>
      <c r="ABR119" s="344"/>
      <c r="ABS119" s="344"/>
      <c r="ABT119" s="344"/>
      <c r="ABU119" s="344"/>
      <c r="ABV119" s="344"/>
      <c r="ABW119" s="344"/>
      <c r="ABX119" s="344"/>
      <c r="ABY119" s="344"/>
      <c r="ABZ119" s="344"/>
      <c r="ACA119" s="344"/>
    </row>
    <row r="120" spans="4:755" hidden="1" outlineLevel="1" x14ac:dyDescent="0.25">
      <c r="D120" s="431" t="b">
        <v>1</v>
      </c>
      <c r="E120" s="416"/>
      <c r="F120" s="417">
        <v>1545</v>
      </c>
      <c r="G120" s="417">
        <v>22014874</v>
      </c>
      <c r="H120" s="417" t="s">
        <v>1825</v>
      </c>
      <c r="I120" s="417" t="s">
        <v>253</v>
      </c>
      <c r="J120" s="417">
        <v>11</v>
      </c>
      <c r="K120" s="417" t="s">
        <v>284</v>
      </c>
      <c r="L120" s="417" t="s">
        <v>1757</v>
      </c>
      <c r="M120" s="417" t="s">
        <v>253</v>
      </c>
      <c r="N120" s="417" t="s">
        <v>297</v>
      </c>
      <c r="O120" s="417" t="s">
        <v>1758</v>
      </c>
      <c r="P120" s="417" t="s">
        <v>1758</v>
      </c>
      <c r="Q120" s="417" t="s">
        <v>1759</v>
      </c>
      <c r="R120" s="417" t="s">
        <v>298</v>
      </c>
      <c r="S120" s="418"/>
      <c r="T120" s="417">
        <v>0</v>
      </c>
      <c r="U120" s="417">
        <v>2190</v>
      </c>
      <c r="V120" s="418"/>
      <c r="W120" s="419">
        <v>5.5</v>
      </c>
      <c r="X120" s="417">
        <v>1.9187456806876756E-3</v>
      </c>
      <c r="Y120" s="417">
        <v>0</v>
      </c>
      <c r="Z120" s="417">
        <v>1.9187456806876756E-3</v>
      </c>
      <c r="AA120" s="420">
        <v>10.553101243782216</v>
      </c>
      <c r="AB120" s="420">
        <v>0</v>
      </c>
      <c r="AC120" s="420">
        <v>10.553101243782216</v>
      </c>
      <c r="AD120" s="420">
        <v>5.4465822310306748</v>
      </c>
      <c r="AE120" s="420">
        <v>0.76769014684313908</v>
      </c>
      <c r="AF120" s="420">
        <v>0</v>
      </c>
      <c r="AG120" s="418"/>
      <c r="AH120" s="419">
        <v>7.3551596835305695</v>
      </c>
      <c r="AI120" s="417">
        <v>4.0025891191910199E-3</v>
      </c>
      <c r="AJ120" s="417">
        <v>0</v>
      </c>
      <c r="AK120" s="417">
        <v>4.0025891191910199E-3</v>
      </c>
      <c r="AL120" s="420">
        <v>22.01424015555061</v>
      </c>
      <c r="AM120" s="420">
        <v>0</v>
      </c>
      <c r="AN120" s="420">
        <v>22.01424015555061</v>
      </c>
      <c r="AO120" s="420">
        <v>11.361813602566281</v>
      </c>
      <c r="AP120" s="420">
        <v>1.6014359065883272</v>
      </c>
      <c r="AQ120" s="420">
        <v>0</v>
      </c>
      <c r="AR120" s="418"/>
      <c r="AS120" s="417">
        <v>5.1679359468684138E-3</v>
      </c>
      <c r="AT120" s="421">
        <v>0</v>
      </c>
      <c r="AU120" s="417">
        <v>5.1679359468684138E-3</v>
      </c>
      <c r="AV120" s="420">
        <v>28.423647707776276</v>
      </c>
      <c r="AW120" s="420">
        <v>0</v>
      </c>
      <c r="AX120" s="420">
        <v>28.423647707776276</v>
      </c>
      <c r="AY120" s="420">
        <v>14.669785778608313</v>
      </c>
      <c r="AZ120" s="420">
        <v>2.0676911723420526</v>
      </c>
      <c r="BA120" s="420">
        <v>0</v>
      </c>
      <c r="BB120" s="418"/>
      <c r="BC120" s="420">
        <v>16.767373621656031</v>
      </c>
      <c r="BD120" s="420">
        <v>34.977489664705217</v>
      </c>
      <c r="BE120" s="420">
        <v>45.161124658726642</v>
      </c>
      <c r="BF120" s="420">
        <v>-10.183634994021425</v>
      </c>
      <c r="BG120" s="420"/>
      <c r="BH120" s="422">
        <v>2.9065397246040858E-2</v>
      </c>
      <c r="BI120" s="420"/>
      <c r="BJ120" s="423">
        <v>5.6622055501549218</v>
      </c>
      <c r="BK120" s="423">
        <v>5.8291948531282172</v>
      </c>
      <c r="BL120" s="423">
        <v>6.0011089909667437</v>
      </c>
      <c r="BM120" s="423">
        <v>6.178093206497544</v>
      </c>
      <c r="BN120" s="423">
        <v>6.3602970260372382</v>
      </c>
      <c r="BO120" s="423">
        <v>6.547874385720343</v>
      </c>
      <c r="BP120" s="423">
        <v>6.7409837615532684</v>
      </c>
      <c r="BQ120" s="423">
        <v>6.9397883033038381</v>
      </c>
      <c r="BR120" s="423">
        <v>7.1444559723394905</v>
      </c>
      <c r="BS120" s="423">
        <v>7.3551596835305695</v>
      </c>
      <c r="BT120" s="423">
        <v>7.5720774513386377</v>
      </c>
      <c r="BU120" s="423">
        <v>7.7953925402131929</v>
      </c>
      <c r="BV120" s="423">
        <v>8.0252936194238913</v>
      </c>
      <c r="BW120" s="423">
        <v>8.2619749224590624</v>
      </c>
      <c r="BX120" s="423">
        <v>8.5056364111251774</v>
      </c>
      <c r="BY120" s="423">
        <v>8.7564839444859555</v>
      </c>
      <c r="BZ120" s="423">
        <v>9.0147294527837882</v>
      </c>
      <c r="CA120" s="423">
        <v>9.280591116490438</v>
      </c>
      <c r="CB120" s="423">
        <v>9.5542935506382936</v>
      </c>
      <c r="CC120" s="423">
        <v>9.8360679945879106</v>
      </c>
      <c r="CD120" s="423">
        <v>10.126152507392154</v>
      </c>
      <c r="CE120" s="423">
        <v>10.424792168922005</v>
      </c>
      <c r="CF120" s="423">
        <v>10.732239286923951</v>
      </c>
      <c r="CG120" s="423">
        <v>11.048753610183907</v>
      </c>
      <c r="CH120" s="423">
        <v>11.374602547977736</v>
      </c>
      <c r="CI120" s="423">
        <v>11.710061395993787</v>
      </c>
      <c r="CJ120" s="423">
        <v>12.055413568918349</v>
      </c>
      <c r="CK120" s="423">
        <v>12.41095083988044</v>
      </c>
      <c r="CL120" s="423">
        <v>12.776973586958347</v>
      </c>
      <c r="CM120" s="423">
        <v>13.153791046956067</v>
      </c>
      <c r="CN120" s="420"/>
      <c r="CO120" s="417">
        <v>2.0612559262176006E-3</v>
      </c>
      <c r="CP120" s="417">
        <v>2.2153446193732668E-3</v>
      </c>
      <c r="CQ120" s="417">
        <v>2.381993008625538E-3</v>
      </c>
      <c r="CR120" s="417">
        <v>2.5622676438673987E-3</v>
      </c>
      <c r="CS120" s="417">
        <v>2.7573279119430479E-3</v>
      </c>
      <c r="CT120" s="417">
        <v>2.9684342448668983E-3</v>
      </c>
      <c r="CU120" s="417">
        <v>3.19695706119906E-3</v>
      </c>
      <c r="CV120" s="417">
        <v>3.4443865065039775E-3</v>
      </c>
      <c r="CW120" s="417">
        <v>3.7123430647736646E-3</v>
      </c>
      <c r="CX120" s="417">
        <v>4.0025891191910199E-3</v>
      </c>
      <c r="CY120" s="417">
        <v>4.3170415476913148E-3</v>
      </c>
      <c r="CZ120" s="417">
        <v>4.6577854465042218E-3</v>
      </c>
      <c r="DA120" s="417">
        <v>5.0270890832832286E-3</v>
      </c>
      <c r="DB120" s="417">
        <v>5.4274201906172898E-3</v>
      </c>
      <c r="DC120" s="417">
        <v>5.8614637207406051E-3</v>
      </c>
      <c r="DD120" s="417">
        <v>6.3321411931862182E-3</v>
      </c>
      <c r="DE120" s="417">
        <v>6.8426317790497414E-3</v>
      </c>
      <c r="DF120" s="417">
        <v>7.3963952785316943E-3</v>
      </c>
      <c r="DG120" s="417">
        <v>7.9971971626083011E-3</v>
      </c>
      <c r="DH120" s="417">
        <v>8.6491358651484933E-3</v>
      </c>
      <c r="DI120" s="417">
        <v>9.35667252866626E-3</v>
      </c>
      <c r="DJ120" s="417">
        <v>1.0124663425299692E-2</v>
      </c>
      <c r="DK120" s="417">
        <v>1.0958395294680593E-2</v>
      </c>
      <c r="DL120" s="417">
        <v>1.186362386225245E-2</v>
      </c>
      <c r="DM120" s="417">
        <v>1.2846615825476223E-2</v>
      </c>
      <c r="DN120" s="417">
        <v>1.3914194621412962E-2</v>
      </c>
      <c r="DO120" s="417">
        <v>1.5073790317586837E-2</v>
      </c>
      <c r="DP120" s="417">
        <v>1.6333493999026651E-2</v>
      </c>
      <c r="DQ120" s="417">
        <v>1.7702117058193606E-2</v>
      </c>
      <c r="DR120" s="417">
        <v>1.9189255831382351E-2</v>
      </c>
      <c r="DS120" s="424"/>
      <c r="DT120" s="425">
        <v>0</v>
      </c>
      <c r="DU120" s="425">
        <v>0</v>
      </c>
      <c r="DV120" s="425">
        <v>0</v>
      </c>
      <c r="DW120" s="425">
        <v>0</v>
      </c>
      <c r="DX120" s="425">
        <v>0</v>
      </c>
      <c r="DY120" s="425">
        <v>0</v>
      </c>
      <c r="DZ120" s="425">
        <v>0</v>
      </c>
      <c r="EA120" s="425">
        <v>0</v>
      </c>
      <c r="EB120" s="425">
        <v>0</v>
      </c>
      <c r="EC120" s="425">
        <v>0</v>
      </c>
      <c r="ED120" s="425">
        <v>0</v>
      </c>
      <c r="EE120" s="425">
        <v>0</v>
      </c>
      <c r="EF120" s="425">
        <v>0</v>
      </c>
      <c r="EG120" s="425">
        <v>0</v>
      </c>
      <c r="EH120" s="425">
        <v>0</v>
      </c>
      <c r="EI120" s="425">
        <v>0</v>
      </c>
      <c r="EJ120" s="425">
        <v>0</v>
      </c>
      <c r="EK120" s="425">
        <v>0</v>
      </c>
      <c r="EL120" s="425">
        <v>0</v>
      </c>
      <c r="EM120" s="425">
        <v>0</v>
      </c>
      <c r="EN120" s="425">
        <v>0</v>
      </c>
      <c r="EO120" s="425">
        <v>0</v>
      </c>
      <c r="EP120" s="425">
        <v>0</v>
      </c>
      <c r="EQ120" s="425">
        <v>0</v>
      </c>
      <c r="ER120" s="425">
        <v>0</v>
      </c>
      <c r="ES120" s="425">
        <v>0</v>
      </c>
      <c r="ET120" s="425">
        <v>0</v>
      </c>
      <c r="EU120" s="425">
        <v>0</v>
      </c>
      <c r="EV120" s="425">
        <v>0</v>
      </c>
      <c r="EW120" s="425">
        <v>0</v>
      </c>
      <c r="EX120" s="420"/>
      <c r="EY120" s="420">
        <v>18.012730187544317</v>
      </c>
      <c r="EZ120" s="420">
        <v>19.359267519207673</v>
      </c>
      <c r="FA120" s="420">
        <v>20.815560468379832</v>
      </c>
      <c r="FB120" s="420">
        <v>22.390929311698709</v>
      </c>
      <c r="FC120" s="420">
        <v>24.095505601555217</v>
      </c>
      <c r="FD120" s="420">
        <v>25.940303895388134</v>
      </c>
      <c r="FE120" s="420">
        <v>27.937299891825322</v>
      </c>
      <c r="FF120" s="420">
        <v>30.099515549785657</v>
      </c>
      <c r="FG120" s="420">
        <v>32.441111818693287</v>
      </c>
      <c r="FH120" s="420">
        <v>34.977489664705217</v>
      </c>
      <c r="FI120" s="420">
        <v>37.725400139746313</v>
      </c>
      <c r="FJ120" s="420">
        <v>40.703064307645889</v>
      </c>
      <c r="FK120" s="420">
        <v>43.930303915289286</v>
      </c>
      <c r="FL120" s="420">
        <v>47.428683776989217</v>
      </c>
      <c r="FM120" s="420">
        <v>51.221666927852546</v>
      </c>
      <c r="FN120" s="420">
        <v>55.334783697430794</v>
      </c>
      <c r="FO120" s="420">
        <v>59.795815959113348</v>
      </c>
      <c r="FP120" s="420">
        <v>64.634997924344844</v>
      </c>
      <c r="FQ120" s="420">
        <v>69.885234974674972</v>
      </c>
      <c r="FR120" s="420">
        <v>75.582342159818609</v>
      </c>
      <c r="FS120" s="420">
        <v>81.765304137338447</v>
      </c>
      <c r="FT120" s="420">
        <v>88.476558490374018</v>
      </c>
      <c r="FU120" s="420">
        <v>95.762304535249058</v>
      </c>
      <c r="FV120" s="420">
        <v>103.67283992211385</v>
      </c>
      <c r="FW120" s="420">
        <v>112.26292754047449</v>
      </c>
      <c r="FX120" s="420">
        <v>121.59219546910039</v>
      </c>
      <c r="FY120" s="420">
        <v>131.7255729581083</v>
      </c>
      <c r="FZ120" s="420">
        <v>142.73376570187352</v>
      </c>
      <c r="GA120" s="420">
        <v>154.69377395687144</v>
      </c>
      <c r="GB120" s="420">
        <v>167.68945738083102</v>
      </c>
      <c r="GC120" s="420"/>
      <c r="GD120" s="420">
        <v>30.949300804838504</v>
      </c>
      <c r="GE120" s="420">
        <v>30.949300804838504</v>
      </c>
      <c r="GF120" s="420">
        <v>30.949300804838504</v>
      </c>
      <c r="GG120" s="420">
        <v>30.949300804838504</v>
      </c>
      <c r="GH120" s="420">
        <v>30.949300804838504</v>
      </c>
      <c r="GI120" s="420">
        <v>30.949300804838504</v>
      </c>
      <c r="GJ120" s="420">
        <v>30.949300804838504</v>
      </c>
      <c r="GK120" s="420">
        <v>30.949300804838504</v>
      </c>
      <c r="GL120" s="420">
        <v>30.949300804838504</v>
      </c>
      <c r="GM120" s="420">
        <v>30.949300804838504</v>
      </c>
      <c r="GN120" s="420">
        <v>30.949300804838504</v>
      </c>
      <c r="GO120" s="420">
        <v>30.949300804838504</v>
      </c>
      <c r="GP120" s="420">
        <v>30.949300804838504</v>
      </c>
      <c r="GQ120" s="420">
        <v>30.949300804838504</v>
      </c>
      <c r="GR120" s="420">
        <v>30.949300804838504</v>
      </c>
      <c r="GS120" s="420">
        <v>30.949300804838504</v>
      </c>
      <c r="GT120" s="420">
        <v>30.949300804838504</v>
      </c>
      <c r="GU120" s="420">
        <v>37.044373291268776</v>
      </c>
      <c r="GV120" s="420">
        <v>49.104511794674572</v>
      </c>
      <c r="GW120" s="420">
        <v>65.659386952636538</v>
      </c>
      <c r="GX120" s="420">
        <v>88.486527426700604</v>
      </c>
      <c r="GY120" s="420">
        <v>120.09098637342085</v>
      </c>
      <c r="GZ120" s="420">
        <v>164.00937181094736</v>
      </c>
      <c r="HA120" s="420">
        <v>225.24259050281671</v>
      </c>
      <c r="HB120" s="420">
        <v>310.87224570862207</v>
      </c>
      <c r="HC120" s="420">
        <v>430.93920203080103</v>
      </c>
      <c r="HD120" s="420">
        <v>599.69655096545193</v>
      </c>
      <c r="HE120" s="420">
        <v>837.39745592401584</v>
      </c>
      <c r="HF120" s="420">
        <v>1172.8473933827224</v>
      </c>
      <c r="HG120" s="420">
        <v>1647.0491133609432</v>
      </c>
      <c r="HH120" s="420"/>
      <c r="HI120" s="420">
        <v>11.336907594196804</v>
      </c>
      <c r="HJ120" s="420">
        <v>12.184395406552968</v>
      </c>
      <c r="HK120" s="420">
        <v>13.100961547440459</v>
      </c>
      <c r="HL120" s="420">
        <v>14.092472041270693</v>
      </c>
      <c r="HM120" s="420">
        <v>15.165303515686764</v>
      </c>
      <c r="HN120" s="420">
        <v>16.326388346767942</v>
      </c>
      <c r="HO120" s="420">
        <v>17.583263836594831</v>
      </c>
      <c r="HP120" s="420">
        <v>18.944125785771877</v>
      </c>
      <c r="HQ120" s="420">
        <v>20.417886856255155</v>
      </c>
      <c r="HR120" s="420">
        <v>22.01424015555061</v>
      </c>
      <c r="HS120" s="420">
        <v>23.74372851230223</v>
      </c>
      <c r="HT120" s="420">
        <v>25.617819955773221</v>
      </c>
      <c r="HU120" s="420">
        <v>27.648989958057758</v>
      </c>
      <c r="HV120" s="420">
        <v>29.850811048395094</v>
      </c>
      <c r="HW120" s="420">
        <v>32.238050464073325</v>
      </c>
      <c r="HX120" s="420">
        <v>34.826776562524202</v>
      </c>
      <c r="HY120" s="420">
        <v>37.63447478477358</v>
      </c>
      <c r="HZ120" s="420">
        <v>40.680174031924317</v>
      </c>
      <c r="IA120" s="420">
        <v>43.984584394345653</v>
      </c>
      <c r="IB120" s="420">
        <v>47.570247258316712</v>
      </c>
      <c r="IC120" s="420">
        <v>51.461698907664427</v>
      </c>
      <c r="ID120" s="420">
        <v>55.685648839148307</v>
      </c>
      <c r="IE120" s="420">
        <v>60.271174120743261</v>
      </c>
      <c r="IF120" s="420">
        <v>65.24993124238847</v>
      </c>
      <c r="IG120" s="420">
        <v>70.656387040119228</v>
      </c>
      <c r="IH120" s="420">
        <v>76.528070417771289</v>
      </c>
      <c r="II120" s="420">
        <v>82.905846746727605</v>
      </c>
      <c r="IJ120" s="420">
        <v>89.834216994646582</v>
      </c>
      <c r="IK120" s="420">
        <v>97.361643820064828</v>
      </c>
      <c r="IL120" s="420">
        <v>105.54090707260293</v>
      </c>
      <c r="IM120" s="420"/>
      <c r="IN120" s="420">
        <v>14.211823853888138</v>
      </c>
      <c r="IO120" s="420">
        <v>14.211823853888138</v>
      </c>
      <c r="IP120" s="420">
        <v>14.211823853888138</v>
      </c>
      <c r="IQ120" s="420">
        <v>14.211823853888138</v>
      </c>
      <c r="IR120" s="420">
        <v>14.211823853888138</v>
      </c>
      <c r="IS120" s="420">
        <v>14.211823853888138</v>
      </c>
      <c r="IT120" s="420">
        <v>14.211823853888138</v>
      </c>
      <c r="IU120" s="420">
        <v>14.211823853888138</v>
      </c>
      <c r="IV120" s="420">
        <v>14.211823853888138</v>
      </c>
      <c r="IW120" s="420">
        <v>14.211823853888138</v>
      </c>
      <c r="IX120" s="420">
        <v>14.211823853888138</v>
      </c>
      <c r="IY120" s="420">
        <v>14.211823853888138</v>
      </c>
      <c r="IZ120" s="420">
        <v>14.211823853888138</v>
      </c>
      <c r="JA120" s="420">
        <v>14.211823853888138</v>
      </c>
      <c r="JB120" s="420">
        <v>14.211823853888138</v>
      </c>
      <c r="JC120" s="420">
        <v>14.211823853888138</v>
      </c>
      <c r="JD120" s="420">
        <v>14.211823853888138</v>
      </c>
      <c r="JE120" s="420">
        <v>17.010662415704203</v>
      </c>
      <c r="JF120" s="420">
        <v>22.548640967940244</v>
      </c>
      <c r="JG120" s="420">
        <v>30.150588784198568</v>
      </c>
      <c r="JH120" s="420">
        <v>40.632741565325084</v>
      </c>
      <c r="JI120" s="420">
        <v>55.145412025331325</v>
      </c>
      <c r="JJ120" s="420">
        <v>75.312599701755786</v>
      </c>
      <c r="JK120" s="420">
        <v>103.4307056177191</v>
      </c>
      <c r="JL120" s="420">
        <v>142.75158023546899</v>
      </c>
      <c r="JM120" s="420">
        <v>197.88595773508993</v>
      </c>
      <c r="JN120" s="420">
        <v>275.37881394635036</v>
      </c>
      <c r="JO120" s="420">
        <v>384.5303392904313</v>
      </c>
      <c r="JP120" s="420">
        <v>538.56792007531351</v>
      </c>
      <c r="JQ120" s="420">
        <v>756.31989315018393</v>
      </c>
      <c r="JR120" s="420"/>
      <c r="JS120" s="420">
        <v>-2.874916259691334</v>
      </c>
      <c r="JT120" s="420">
        <v>-2.0274284473351702</v>
      </c>
      <c r="JU120" s="420">
        <v>-1.1108623064476788</v>
      </c>
      <c r="JV120" s="420">
        <v>-0.11935181261744532</v>
      </c>
      <c r="JW120" s="420">
        <v>0.95347966179862631</v>
      </c>
      <c r="JX120" s="420">
        <v>2.1145644928798042</v>
      </c>
      <c r="JY120" s="420">
        <v>3.3714399827066934</v>
      </c>
      <c r="JZ120" s="420">
        <v>4.7323019318837396</v>
      </c>
      <c r="KA120" s="420">
        <v>6.2060630023670171</v>
      </c>
      <c r="KB120" s="420">
        <v>7.8024163016624719</v>
      </c>
      <c r="KC120" s="420">
        <v>9.5319046584140921</v>
      </c>
      <c r="KD120" s="420">
        <v>11.405996101885084</v>
      </c>
      <c r="KE120" s="420">
        <v>13.43716610416962</v>
      </c>
      <c r="KF120" s="420">
        <v>15.638987194506957</v>
      </c>
      <c r="KG120" s="420">
        <v>18.026226610185187</v>
      </c>
      <c r="KH120" s="420">
        <v>20.614952708636064</v>
      </c>
      <c r="KI120" s="420">
        <v>23.422650930885442</v>
      </c>
      <c r="KJ120" s="420">
        <v>23.669511616220113</v>
      </c>
      <c r="KK120" s="420">
        <v>21.435943426405409</v>
      </c>
      <c r="KL120" s="420">
        <v>17.419658474118144</v>
      </c>
      <c r="KM120" s="420">
        <v>10.828957342339343</v>
      </c>
      <c r="KN120" s="420">
        <v>0.54023681381698196</v>
      </c>
      <c r="KO120" s="420">
        <v>-15.041425581012525</v>
      </c>
      <c r="KP120" s="420">
        <v>-38.180774375330628</v>
      </c>
      <c r="KQ120" s="420">
        <v>-72.095193195349765</v>
      </c>
      <c r="KR120" s="420">
        <v>-121.35788731731864</v>
      </c>
      <c r="KS120" s="420">
        <v>-192.47296719962276</v>
      </c>
      <c r="KT120" s="420">
        <v>-294.69612229578473</v>
      </c>
      <c r="KU120" s="420">
        <v>-441.20627625524867</v>
      </c>
      <c r="KV120" s="420">
        <v>-650.77898607758095</v>
      </c>
      <c r="KW120" s="420"/>
      <c r="KX120" s="420">
        <v>0</v>
      </c>
      <c r="KY120" s="420">
        <v>0</v>
      </c>
      <c r="KZ120" s="420">
        <v>0</v>
      </c>
      <c r="LA120" s="420">
        <v>0</v>
      </c>
      <c r="LB120" s="420">
        <v>0</v>
      </c>
      <c r="LC120" s="420">
        <v>0</v>
      </c>
      <c r="LD120" s="420">
        <v>0</v>
      </c>
      <c r="LE120" s="420">
        <v>0</v>
      </c>
      <c r="LF120" s="420">
        <v>0</v>
      </c>
      <c r="LG120" s="420">
        <v>0</v>
      </c>
      <c r="LH120" s="420">
        <v>0</v>
      </c>
      <c r="LI120" s="420">
        <v>0</v>
      </c>
      <c r="LJ120" s="420">
        <v>0</v>
      </c>
      <c r="LK120" s="420">
        <v>0</v>
      </c>
      <c r="LL120" s="420">
        <v>0</v>
      </c>
      <c r="LM120" s="420">
        <v>0</v>
      </c>
      <c r="LN120" s="420">
        <v>0</v>
      </c>
      <c r="LO120" s="420">
        <v>0</v>
      </c>
      <c r="LP120" s="420">
        <v>0</v>
      </c>
      <c r="LQ120" s="420">
        <v>0</v>
      </c>
      <c r="LR120" s="420">
        <v>0</v>
      </c>
      <c r="LS120" s="420">
        <v>0</v>
      </c>
      <c r="LT120" s="420">
        <v>0</v>
      </c>
      <c r="LU120" s="420">
        <v>0</v>
      </c>
      <c r="LV120" s="420">
        <v>0</v>
      </c>
      <c r="LW120" s="420">
        <v>0</v>
      </c>
      <c r="LX120" s="420">
        <v>0</v>
      </c>
      <c r="LY120" s="420">
        <v>0</v>
      </c>
      <c r="LZ120" s="420">
        <v>0</v>
      </c>
      <c r="MA120" s="420">
        <v>0</v>
      </c>
      <c r="MB120" s="420"/>
      <c r="MC120" s="426">
        <v>0</v>
      </c>
      <c r="MD120" s="426">
        <v>0</v>
      </c>
      <c r="ME120" s="426">
        <v>0</v>
      </c>
      <c r="MF120" s="426">
        <v>0</v>
      </c>
      <c r="MG120" s="426">
        <v>0</v>
      </c>
      <c r="MH120" s="426">
        <v>0</v>
      </c>
      <c r="MI120" s="426">
        <v>0</v>
      </c>
      <c r="MJ120" s="426">
        <v>0</v>
      </c>
      <c r="MK120" s="426">
        <v>0</v>
      </c>
      <c r="ML120" s="426">
        <v>0</v>
      </c>
      <c r="MM120" s="426">
        <v>0</v>
      </c>
      <c r="MN120" s="426">
        <v>0</v>
      </c>
      <c r="MO120" s="426">
        <v>0</v>
      </c>
      <c r="MP120" s="426">
        <v>0</v>
      </c>
      <c r="MQ120" s="426">
        <v>0</v>
      </c>
      <c r="MR120" s="426">
        <v>0</v>
      </c>
      <c r="MS120" s="426">
        <v>0</v>
      </c>
      <c r="MT120" s="426">
        <v>0</v>
      </c>
      <c r="MU120" s="426">
        <v>0</v>
      </c>
      <c r="MV120" s="426">
        <v>0</v>
      </c>
      <c r="MW120" s="426">
        <v>0</v>
      </c>
      <c r="MX120" s="426">
        <v>0</v>
      </c>
      <c r="MY120" s="426">
        <v>0</v>
      </c>
      <c r="MZ120" s="426">
        <v>0</v>
      </c>
      <c r="NA120" s="426">
        <v>0</v>
      </c>
      <c r="NB120" s="426">
        <v>0</v>
      </c>
      <c r="NC120" s="426">
        <v>0</v>
      </c>
      <c r="ND120" s="426">
        <v>0</v>
      </c>
      <c r="NE120" s="426">
        <v>0</v>
      </c>
      <c r="NF120" s="426">
        <v>0</v>
      </c>
      <c r="NG120" s="420"/>
      <c r="NH120" s="420">
        <v>0</v>
      </c>
      <c r="NI120" s="420">
        <v>0</v>
      </c>
      <c r="NJ120" s="420">
        <v>0</v>
      </c>
      <c r="NK120" s="420">
        <v>0</v>
      </c>
      <c r="NL120" s="420">
        <v>0</v>
      </c>
      <c r="NM120" s="420">
        <v>0</v>
      </c>
      <c r="NN120" s="420">
        <v>0</v>
      </c>
      <c r="NO120" s="420">
        <v>0</v>
      </c>
      <c r="NP120" s="420">
        <v>0</v>
      </c>
      <c r="NQ120" s="420">
        <v>0</v>
      </c>
      <c r="NR120" s="420">
        <v>0</v>
      </c>
      <c r="NS120" s="420">
        <v>0</v>
      </c>
      <c r="NT120" s="420">
        <v>0</v>
      </c>
      <c r="NU120" s="420">
        <v>0</v>
      </c>
      <c r="NV120" s="420">
        <v>0</v>
      </c>
      <c r="NW120" s="420">
        <v>0</v>
      </c>
      <c r="NX120" s="420">
        <v>0</v>
      </c>
      <c r="NY120" s="420">
        <v>0</v>
      </c>
      <c r="NZ120" s="420">
        <v>0</v>
      </c>
      <c r="OA120" s="420">
        <v>0</v>
      </c>
      <c r="OB120" s="420">
        <v>0</v>
      </c>
      <c r="OC120" s="420">
        <v>0</v>
      </c>
      <c r="OD120" s="420">
        <v>0</v>
      </c>
      <c r="OE120" s="420">
        <v>0</v>
      </c>
      <c r="OF120" s="420">
        <v>0</v>
      </c>
      <c r="OG120" s="420">
        <v>0</v>
      </c>
      <c r="OH120" s="420">
        <v>0</v>
      </c>
      <c r="OI120" s="420">
        <v>0</v>
      </c>
      <c r="OJ120" s="420">
        <v>0</v>
      </c>
      <c r="OK120" s="420">
        <v>0</v>
      </c>
      <c r="OL120" s="420"/>
      <c r="OM120" s="420">
        <v>-2.874916259691334</v>
      </c>
      <c r="ON120" s="420">
        <v>-2.0274284473351702</v>
      </c>
      <c r="OO120" s="420">
        <v>-1.1108623064476788</v>
      </c>
      <c r="OP120" s="420">
        <v>-0.11935181261744532</v>
      </c>
      <c r="OQ120" s="420">
        <v>0.95347966179862631</v>
      </c>
      <c r="OR120" s="420">
        <v>2.1145644928798042</v>
      </c>
      <c r="OS120" s="420">
        <v>3.3714399827066934</v>
      </c>
      <c r="OT120" s="420">
        <v>4.7323019318837396</v>
      </c>
      <c r="OU120" s="420">
        <v>6.2060630023670171</v>
      </c>
      <c r="OV120" s="420">
        <v>7.8024163016624719</v>
      </c>
      <c r="OW120" s="420">
        <v>9.5319046584140921</v>
      </c>
      <c r="OX120" s="420">
        <v>11.405996101885084</v>
      </c>
      <c r="OY120" s="420">
        <v>13.43716610416962</v>
      </c>
      <c r="OZ120" s="420">
        <v>15.638987194506957</v>
      </c>
      <c r="PA120" s="420">
        <v>18.026226610185187</v>
      </c>
      <c r="PB120" s="420">
        <v>20.614952708636064</v>
      </c>
      <c r="PC120" s="420">
        <v>23.422650930885442</v>
      </c>
      <c r="PD120" s="420">
        <v>23.669511616220113</v>
      </c>
      <c r="PE120" s="420">
        <v>21.435943426405409</v>
      </c>
      <c r="PF120" s="420">
        <v>17.419658474118144</v>
      </c>
      <c r="PG120" s="420">
        <v>10.828957342339343</v>
      </c>
      <c r="PH120" s="420">
        <v>0.54023681381698196</v>
      </c>
      <c r="PI120" s="420">
        <v>-15.041425581012525</v>
      </c>
      <c r="PJ120" s="420">
        <v>-38.180774375330628</v>
      </c>
      <c r="PK120" s="420">
        <v>-72.095193195349765</v>
      </c>
      <c r="PL120" s="420">
        <v>-121.35788731731864</v>
      </c>
      <c r="PM120" s="420">
        <v>-192.47296719962276</v>
      </c>
      <c r="PN120" s="420">
        <v>-294.69612229578473</v>
      </c>
      <c r="PO120" s="420">
        <v>-441.20627625524867</v>
      </c>
      <c r="PP120" s="420">
        <v>-650.77898607758095</v>
      </c>
      <c r="PQ120" s="420"/>
      <c r="PR120" s="420">
        <v>5.8511140972678524</v>
      </c>
      <c r="PS120" s="420">
        <v>6.2885127304434594</v>
      </c>
      <c r="PT120" s="420">
        <v>6.7615635181882938</v>
      </c>
      <c r="PU120" s="420">
        <v>7.2732939861166699</v>
      </c>
      <c r="PV120" s="420">
        <v>7.8269951883000388</v>
      </c>
      <c r="PW120" s="420">
        <v>8.4262450072489461</v>
      </c>
      <c r="PX120" s="420">
        <v>9.074933535044746</v>
      </c>
      <c r="PY120" s="420">
        <v>9.7772907227615402</v>
      </c>
      <c r="PZ120" s="420">
        <v>10.537916502222187</v>
      </c>
      <c r="QA120" s="420">
        <v>11.361813602566281</v>
      </c>
      <c r="QB120" s="420">
        <v>12.254423304212787</v>
      </c>
      <c r="QC120" s="420">
        <v>13.221664394726329</v>
      </c>
      <c r="QD120" s="420">
        <v>14.269975615009908</v>
      </c>
      <c r="QE120" s="420">
        <v>15.406361910328142</v>
      </c>
      <c r="QF120" s="420">
        <v>16.638444829110899</v>
      </c>
      <c r="QG120" s="420">
        <v>17.974517443512784</v>
      </c>
      <c r="QH120" s="420">
        <v>19.423604199541963</v>
      </c>
      <c r="QI120" s="420">
        <v>20.995526141479989</v>
      </c>
      <c r="QJ120" s="420">
        <v>22.700971995569731</v>
      </c>
      <c r="QK120" s="420">
        <v>24.55157564185598</v>
      </c>
      <c r="QL120" s="420">
        <v>26.560000550954644</v>
      </c>
      <c r="QM120" s="420">
        <v>28.740031814763306</v>
      </c>
      <c r="QN120" s="420">
        <v>31.10667645710409</v>
      </c>
      <c r="QO120" s="420">
        <v>33.676272772438168</v>
      </c>
      <c r="QP120" s="420">
        <v>36.466609508582223</v>
      </c>
      <c r="QQ120" s="420">
        <v>39.497055783301761</v>
      </c>
      <c r="QR120" s="420">
        <v>42.788702705314215</v>
      </c>
      <c r="QS120" s="420">
        <v>46.364517758216387</v>
      </c>
      <c r="QT120" s="420">
        <v>50.249513101823339</v>
      </c>
      <c r="QU120" s="420">
        <v>54.47092905009201</v>
      </c>
      <c r="QV120" s="424"/>
      <c r="QW120" s="420">
        <v>14.669785778608313</v>
      </c>
      <c r="QX120" s="420">
        <v>14.669785778608313</v>
      </c>
      <c r="QY120" s="420">
        <v>14.669785778608313</v>
      </c>
      <c r="QZ120" s="420">
        <v>14.669785778608313</v>
      </c>
      <c r="RA120" s="420">
        <v>14.669785778608313</v>
      </c>
      <c r="RB120" s="420">
        <v>14.669785778608313</v>
      </c>
      <c r="RC120" s="420">
        <v>14.669785778608313</v>
      </c>
      <c r="RD120" s="420">
        <v>14.669785778608313</v>
      </c>
      <c r="RE120" s="420">
        <v>14.669785778608313</v>
      </c>
      <c r="RF120" s="420">
        <v>14.669785778608313</v>
      </c>
      <c r="RG120" s="420">
        <v>14.669785778608313</v>
      </c>
      <c r="RH120" s="420">
        <v>14.669785778608313</v>
      </c>
      <c r="RI120" s="420">
        <v>14.669785778608313</v>
      </c>
      <c r="RJ120" s="420">
        <v>14.669785778608313</v>
      </c>
      <c r="RK120" s="420">
        <v>14.669785778608313</v>
      </c>
      <c r="RL120" s="420">
        <v>14.669785778608313</v>
      </c>
      <c r="RM120" s="420">
        <v>14.669785778608313</v>
      </c>
      <c r="RN120" s="420">
        <v>17.558814136465205</v>
      </c>
      <c r="RO120" s="420">
        <v>23.275248553544181</v>
      </c>
      <c r="RP120" s="420">
        <v>31.122161596598751</v>
      </c>
      <c r="RQ120" s="420">
        <v>41.942091352180398</v>
      </c>
      <c r="RR120" s="420">
        <v>56.922418220331309</v>
      </c>
      <c r="RS120" s="420">
        <v>77.739473512583388</v>
      </c>
      <c r="RT120" s="420">
        <v>106.76365749686144</v>
      </c>
      <c r="RU120" s="420">
        <v>147.35160829053081</v>
      </c>
      <c r="RV120" s="420">
        <v>204.2626364085076</v>
      </c>
      <c r="RW120" s="420">
        <v>284.25262303367072</v>
      </c>
      <c r="RX120" s="420">
        <v>396.92144799718392</v>
      </c>
      <c r="RY120" s="420">
        <v>555.92273700845146</v>
      </c>
      <c r="RZ120" s="420">
        <v>780.69155139279962</v>
      </c>
      <c r="SA120" s="420"/>
      <c r="SB120" s="420">
        <v>-8.8186716813404615</v>
      </c>
      <c r="SC120" s="420">
        <v>-8.3812730481648536</v>
      </c>
      <c r="SD120" s="420">
        <v>-7.9082222604200192</v>
      </c>
      <c r="SE120" s="420">
        <v>-7.3964917924916431</v>
      </c>
      <c r="SF120" s="420">
        <v>-6.8427905903082742</v>
      </c>
      <c r="SG120" s="420">
        <v>-6.2435407713593669</v>
      </c>
      <c r="SH120" s="420">
        <v>-5.594852243563567</v>
      </c>
      <c r="SI120" s="420">
        <v>-4.8924950558467728</v>
      </c>
      <c r="SJ120" s="420">
        <v>-4.1318692763861264</v>
      </c>
      <c r="SK120" s="420">
        <v>-3.307972176042032</v>
      </c>
      <c r="SL120" s="420">
        <v>-2.4153624743955255</v>
      </c>
      <c r="SM120" s="420">
        <v>-1.4481213838819844</v>
      </c>
      <c r="SN120" s="420">
        <v>-0.3998101635984046</v>
      </c>
      <c r="SO120" s="420">
        <v>0.73657613171982916</v>
      </c>
      <c r="SP120" s="420">
        <v>1.9686590505025858</v>
      </c>
      <c r="SQ120" s="420">
        <v>3.3047316649044713</v>
      </c>
      <c r="SR120" s="420">
        <v>4.7538184209336496</v>
      </c>
      <c r="SS120" s="420">
        <v>3.4367120050147832</v>
      </c>
      <c r="ST120" s="420">
        <v>-0.57427655797444999</v>
      </c>
      <c r="SU120" s="420">
        <v>-6.5705859547427714</v>
      </c>
      <c r="SV120" s="420">
        <v>-15.382090801225754</v>
      </c>
      <c r="SW120" s="420">
        <v>-28.182386405568003</v>
      </c>
      <c r="SX120" s="420">
        <v>-46.632797055479301</v>
      </c>
      <c r="SY120" s="420">
        <v>-73.087384724423273</v>
      </c>
      <c r="SZ120" s="420">
        <v>-110.88499878194858</v>
      </c>
      <c r="TA120" s="420">
        <v>-164.76558062520584</v>
      </c>
      <c r="TB120" s="420">
        <v>-241.46392032835649</v>
      </c>
      <c r="TC120" s="420">
        <v>-350.55693023896754</v>
      </c>
      <c r="TD120" s="420">
        <v>-505.6732239066281</v>
      </c>
      <c r="TE120" s="420">
        <v>-726.22062234270766</v>
      </c>
      <c r="TF120" s="420"/>
      <c r="TG120" s="420">
        <v>0.82470849607966201</v>
      </c>
      <c r="TH120" s="420">
        <v>0.88635938221124411</v>
      </c>
      <c r="TI120" s="420">
        <v>0.95303540275107779</v>
      </c>
      <c r="TJ120" s="420">
        <v>1.0251632843113463</v>
      </c>
      <c r="TK120" s="420">
        <v>1.1032068975684135</v>
      </c>
      <c r="TL120" s="420">
        <v>1.1876705413712461</v>
      </c>
      <c r="TM120" s="420">
        <v>1.279102520185744</v>
      </c>
      <c r="TN120" s="420">
        <v>1.3780990412522414</v>
      </c>
      <c r="TO120" s="420">
        <v>1.4853084602159432</v>
      </c>
      <c r="TP120" s="420">
        <v>1.6014359065883272</v>
      </c>
      <c r="TQ120" s="420">
        <v>1.7272483232312952</v>
      </c>
      <c r="TR120" s="420">
        <v>1.8635799571463392</v>
      </c>
      <c r="TS120" s="420">
        <v>2.0113383422216198</v>
      </c>
      <c r="TT120" s="420">
        <v>2.1715108182659777</v>
      </c>
      <c r="TU120" s="420">
        <v>2.3451716346683162</v>
      </c>
      <c r="TV120" s="420">
        <v>2.5334896913938061</v>
      </c>
      <c r="TW120" s="420">
        <v>2.7377369747978015</v>
      </c>
      <c r="TX120" s="420">
        <v>2.9592977509405309</v>
      </c>
      <c r="TY120" s="420">
        <v>3.1996785847595817</v>
      </c>
      <c r="TZ120" s="420">
        <v>3.4605192596459124</v>
      </c>
      <c r="UA120" s="420">
        <v>3.7436046787193709</v>
      </c>
      <c r="UB120" s="420">
        <v>4.0508778364624067</v>
      </c>
      <c r="UC120" s="420">
        <v>4.3844539574017061</v>
      </c>
      <c r="UD120" s="420">
        <v>4.7466359072872057</v>
      </c>
      <c r="UE120" s="420">
        <v>5.1399309917730367</v>
      </c>
      <c r="UF120" s="420">
        <v>5.5670692680273266</v>
      </c>
      <c r="UG120" s="420">
        <v>6.0310235060664938</v>
      </c>
      <c r="UH120" s="420">
        <v>6.5350309490105634</v>
      </c>
      <c r="UI120" s="420">
        <v>7.0826170349832624</v>
      </c>
      <c r="UJ120" s="420">
        <v>7.677621258136079</v>
      </c>
      <c r="UK120" s="420"/>
      <c r="UL120" s="420">
        <v>2.0676911723420526</v>
      </c>
      <c r="UM120" s="420">
        <v>2.0676911723420526</v>
      </c>
      <c r="UN120" s="420">
        <v>2.0676911723420526</v>
      </c>
      <c r="UO120" s="420">
        <v>2.0676911723420526</v>
      </c>
      <c r="UP120" s="420">
        <v>2.0676911723420526</v>
      </c>
      <c r="UQ120" s="420">
        <v>2.0676911723420526</v>
      </c>
      <c r="UR120" s="420">
        <v>2.0676911723420526</v>
      </c>
      <c r="US120" s="420">
        <v>2.0676911723420526</v>
      </c>
      <c r="UT120" s="420">
        <v>2.0676911723420526</v>
      </c>
      <c r="UU120" s="420">
        <v>2.0676911723420526</v>
      </c>
      <c r="UV120" s="420">
        <v>2.0676911723420526</v>
      </c>
      <c r="UW120" s="420">
        <v>2.0676911723420526</v>
      </c>
      <c r="UX120" s="420">
        <v>2.0676911723420526</v>
      </c>
      <c r="UY120" s="420">
        <v>2.0676911723420526</v>
      </c>
      <c r="UZ120" s="420">
        <v>2.0676911723420526</v>
      </c>
      <c r="VA120" s="420">
        <v>2.0676911723420526</v>
      </c>
      <c r="VB120" s="420">
        <v>2.0676911723420526</v>
      </c>
      <c r="VC120" s="420">
        <v>2.4748967390993646</v>
      </c>
      <c r="VD120" s="420">
        <v>3.2806222731901427</v>
      </c>
      <c r="VE120" s="420">
        <v>4.386636571839218</v>
      </c>
      <c r="VF120" s="420">
        <v>5.9116945091951152</v>
      </c>
      <c r="VG120" s="420">
        <v>8.023156127758206</v>
      </c>
      <c r="VH120" s="420">
        <v>10.957298596608178</v>
      </c>
      <c r="VI120" s="420">
        <v>15.048227388236151</v>
      </c>
      <c r="VJ120" s="420">
        <v>20.769057182622237</v>
      </c>
      <c r="VK120" s="420">
        <v>28.79060788720345</v>
      </c>
      <c r="VL120" s="420">
        <v>40.065113985430827</v>
      </c>
      <c r="VM120" s="420">
        <v>55.945668636400569</v>
      </c>
      <c r="VN120" s="420">
        <v>78.356736298957429</v>
      </c>
      <c r="VO120" s="420">
        <v>110.0376688179595</v>
      </c>
      <c r="VP120" s="420"/>
      <c r="VQ120" s="420">
        <v>-1.2429826762623906</v>
      </c>
      <c r="VR120" s="420">
        <v>-1.1813317901308085</v>
      </c>
      <c r="VS120" s="420">
        <v>-1.1146557695909749</v>
      </c>
      <c r="VT120" s="420">
        <v>-1.0425278880307063</v>
      </c>
      <c r="VU120" s="420">
        <v>-0.96448427477363907</v>
      </c>
      <c r="VV120" s="420">
        <v>-0.88002063097080652</v>
      </c>
      <c r="VW120" s="420">
        <v>-0.78858865215630858</v>
      </c>
      <c r="VX120" s="420">
        <v>-0.68959213108981121</v>
      </c>
      <c r="VY120" s="420">
        <v>-0.58238271212610937</v>
      </c>
      <c r="VZ120" s="420">
        <v>-0.46625526575372533</v>
      </c>
      <c r="WA120" s="420">
        <v>-0.3404428491107574</v>
      </c>
      <c r="WB120" s="420">
        <v>-0.2041112151957134</v>
      </c>
      <c r="WC120" s="420">
        <v>-5.6352830120432795E-2</v>
      </c>
      <c r="WD120" s="420">
        <v>0.10381964592392512</v>
      </c>
      <c r="WE120" s="420">
        <v>0.27748046232626367</v>
      </c>
      <c r="WF120" s="420">
        <v>0.46579851905175351</v>
      </c>
      <c r="WG120" s="420">
        <v>0.67004580245574896</v>
      </c>
      <c r="WH120" s="420">
        <v>0.48440101184116635</v>
      </c>
      <c r="WI120" s="420">
        <v>-8.0943688430560989E-2</v>
      </c>
      <c r="WJ120" s="420">
        <v>-0.92611731219330551</v>
      </c>
      <c r="WK120" s="420">
        <v>-2.1680898304757443</v>
      </c>
      <c r="WL120" s="420">
        <v>-3.9722782912957992</v>
      </c>
      <c r="WM120" s="420">
        <v>-6.5728446392064717</v>
      </c>
      <c r="WN120" s="420">
        <v>-10.301591480948947</v>
      </c>
      <c r="WO120" s="420">
        <v>-15.629126190849201</v>
      </c>
      <c r="WP120" s="420">
        <v>-23.223538619176125</v>
      </c>
      <c r="WQ120" s="420">
        <v>-34.03409047936433</v>
      </c>
      <c r="WR120" s="420">
        <v>-49.410637687390007</v>
      </c>
      <c r="WS120" s="420">
        <v>-71.274119263974171</v>
      </c>
      <c r="WT120" s="420">
        <v>-102.36004755982341</v>
      </c>
      <c r="WU120" s="420"/>
      <c r="WV120" s="420">
        <v>0</v>
      </c>
      <c r="WW120" s="420">
        <v>0</v>
      </c>
      <c r="WX120" s="420">
        <v>0</v>
      </c>
      <c r="WY120" s="420">
        <v>0</v>
      </c>
      <c r="WZ120" s="420">
        <v>0</v>
      </c>
      <c r="XA120" s="420">
        <v>0</v>
      </c>
      <c r="XB120" s="420">
        <v>0</v>
      </c>
      <c r="XC120" s="420">
        <v>0</v>
      </c>
      <c r="XD120" s="420">
        <v>0</v>
      </c>
      <c r="XE120" s="420">
        <v>0</v>
      </c>
      <c r="XF120" s="420">
        <v>0</v>
      </c>
      <c r="XG120" s="420">
        <v>0</v>
      </c>
      <c r="XH120" s="420">
        <v>0</v>
      </c>
      <c r="XI120" s="420">
        <v>0</v>
      </c>
      <c r="XJ120" s="420">
        <v>0</v>
      </c>
      <c r="XK120" s="420">
        <v>0</v>
      </c>
      <c r="XL120" s="420">
        <v>0</v>
      </c>
      <c r="XM120" s="420">
        <v>0</v>
      </c>
      <c r="XN120" s="420">
        <v>0</v>
      </c>
      <c r="XO120" s="420">
        <v>0</v>
      </c>
      <c r="XP120" s="420">
        <v>0</v>
      </c>
      <c r="XQ120" s="420">
        <v>0</v>
      </c>
      <c r="XR120" s="420">
        <v>0</v>
      </c>
      <c r="XS120" s="420">
        <v>0</v>
      </c>
      <c r="XT120" s="420">
        <v>0</v>
      </c>
      <c r="XU120" s="420">
        <v>0</v>
      </c>
      <c r="XV120" s="420">
        <v>0</v>
      </c>
      <c r="XW120" s="420">
        <v>0</v>
      </c>
      <c r="XX120" s="420">
        <v>0</v>
      </c>
      <c r="XY120" s="420">
        <v>0</v>
      </c>
      <c r="XZ120" s="420"/>
      <c r="YA120" s="420">
        <v>0</v>
      </c>
      <c r="YB120" s="420">
        <v>0</v>
      </c>
      <c r="YC120" s="420">
        <v>0</v>
      </c>
      <c r="YD120" s="420">
        <v>0</v>
      </c>
      <c r="YE120" s="420">
        <v>0</v>
      </c>
      <c r="YF120" s="420">
        <v>0</v>
      </c>
      <c r="YG120" s="420">
        <v>0</v>
      </c>
      <c r="YH120" s="420">
        <v>0</v>
      </c>
      <c r="YI120" s="420">
        <v>0</v>
      </c>
      <c r="YJ120" s="420">
        <v>0</v>
      </c>
      <c r="YK120" s="420">
        <v>0</v>
      </c>
      <c r="YL120" s="420">
        <v>0</v>
      </c>
      <c r="YM120" s="420">
        <v>0</v>
      </c>
      <c r="YN120" s="420">
        <v>0</v>
      </c>
      <c r="YO120" s="420">
        <v>0</v>
      </c>
      <c r="YP120" s="420">
        <v>0</v>
      </c>
      <c r="YQ120" s="420">
        <v>0</v>
      </c>
      <c r="YR120" s="420">
        <v>0</v>
      </c>
      <c r="YS120" s="420">
        <v>0</v>
      </c>
      <c r="YT120" s="420">
        <v>0</v>
      </c>
      <c r="YU120" s="420">
        <v>0</v>
      </c>
      <c r="YV120" s="420">
        <v>0</v>
      </c>
      <c r="YW120" s="420">
        <v>0</v>
      </c>
      <c r="YX120" s="420">
        <v>0</v>
      </c>
      <c r="YY120" s="420">
        <v>0</v>
      </c>
      <c r="YZ120" s="420">
        <v>0</v>
      </c>
      <c r="ZA120" s="420">
        <v>0</v>
      </c>
      <c r="ZB120" s="420">
        <v>0</v>
      </c>
      <c r="ZC120" s="420">
        <v>0</v>
      </c>
      <c r="ZD120" s="420">
        <v>0</v>
      </c>
      <c r="ZE120" s="420"/>
      <c r="ZF120" s="420">
        <v>0</v>
      </c>
      <c r="ZG120" s="420">
        <v>0</v>
      </c>
      <c r="ZH120" s="420">
        <v>0</v>
      </c>
      <c r="ZI120" s="420">
        <v>0</v>
      </c>
      <c r="ZJ120" s="420">
        <v>0</v>
      </c>
      <c r="ZK120" s="420">
        <v>0</v>
      </c>
      <c r="ZL120" s="420">
        <v>0</v>
      </c>
      <c r="ZM120" s="420">
        <v>0</v>
      </c>
      <c r="ZN120" s="420">
        <v>0</v>
      </c>
      <c r="ZO120" s="420">
        <v>0</v>
      </c>
      <c r="ZP120" s="420">
        <v>0</v>
      </c>
      <c r="ZQ120" s="420">
        <v>0</v>
      </c>
      <c r="ZR120" s="420">
        <v>0</v>
      </c>
      <c r="ZS120" s="420">
        <v>0</v>
      </c>
      <c r="ZT120" s="420">
        <v>0</v>
      </c>
      <c r="ZU120" s="420">
        <v>0</v>
      </c>
      <c r="ZV120" s="420">
        <v>0</v>
      </c>
      <c r="ZW120" s="420">
        <v>0</v>
      </c>
      <c r="ZX120" s="420">
        <v>0</v>
      </c>
      <c r="ZY120" s="420">
        <v>0</v>
      </c>
      <c r="ZZ120" s="420">
        <v>0</v>
      </c>
      <c r="AAA120" s="420">
        <v>0</v>
      </c>
      <c r="AAB120" s="420">
        <v>0</v>
      </c>
      <c r="AAC120" s="420">
        <v>0</v>
      </c>
      <c r="AAD120" s="420">
        <v>0</v>
      </c>
      <c r="AAE120" s="420">
        <v>0</v>
      </c>
      <c r="AAF120" s="420">
        <v>0</v>
      </c>
      <c r="AAG120" s="420">
        <v>0</v>
      </c>
      <c r="AAH120" s="420">
        <v>0</v>
      </c>
      <c r="AAI120" s="420">
        <v>0</v>
      </c>
      <c r="AAJ120" s="420"/>
      <c r="AAK120" s="420">
        <v>-12.936570617294185</v>
      </c>
      <c r="AAL120" s="420">
        <v>-11.590033285630833</v>
      </c>
      <c r="AAM120" s="420">
        <v>-10.133740336458672</v>
      </c>
      <c r="AAN120" s="420">
        <v>-8.5583714931397949</v>
      </c>
      <c r="AAO120" s="420">
        <v>-6.853795203283287</v>
      </c>
      <c r="AAP120" s="420">
        <v>-5.008996909450369</v>
      </c>
      <c r="AAQ120" s="420">
        <v>-3.012000913013182</v>
      </c>
      <c r="AAR120" s="420">
        <v>-0.84978525505284441</v>
      </c>
      <c r="AAS120" s="420">
        <v>1.4918110138547815</v>
      </c>
      <c r="AAT120" s="420">
        <v>4.0281888598667148</v>
      </c>
      <c r="AAU120" s="420">
        <v>6.7760993349078094</v>
      </c>
      <c r="AAV120" s="420">
        <v>9.7537635028073861</v>
      </c>
      <c r="AAW120" s="420">
        <v>12.981003110450782</v>
      </c>
      <c r="AAX120" s="420">
        <v>16.479382972150709</v>
      </c>
      <c r="AAY120" s="420">
        <v>20.272366123014038</v>
      </c>
      <c r="AAZ120" s="420">
        <v>24.38548289259229</v>
      </c>
      <c r="ABA120" s="420">
        <v>28.84651515427484</v>
      </c>
      <c r="ABB120" s="420">
        <v>27.590624633076061</v>
      </c>
      <c r="ABC120" s="420">
        <v>20.780723180000397</v>
      </c>
      <c r="ABD120" s="420">
        <v>9.922955207182067</v>
      </c>
      <c r="ABE120" s="420">
        <v>-6.721223289362154</v>
      </c>
      <c r="ABF120" s="420">
        <v>-31.614427883046822</v>
      </c>
      <c r="ABG120" s="420">
        <v>-68.247067275698299</v>
      </c>
      <c r="ABH120" s="420">
        <v>-121.56975058070284</v>
      </c>
      <c r="ABI120" s="420">
        <v>-198.60931816814755</v>
      </c>
      <c r="ABJ120" s="420">
        <v>-309.3470065617006</v>
      </c>
      <c r="ABK120" s="420">
        <v>-467.9709780073436</v>
      </c>
      <c r="ABL120" s="420">
        <v>-694.66369022214235</v>
      </c>
      <c r="ABM120" s="420">
        <v>-1018.1536194258509</v>
      </c>
      <c r="ABN120" s="420">
        <v>-1479.3596559801122</v>
      </c>
      <c r="ABQ120" s="344"/>
      <c r="ABR120" s="344"/>
      <c r="ABS120" s="344"/>
      <c r="ABT120" s="344"/>
      <c r="ABU120" s="344"/>
      <c r="ABV120" s="344"/>
      <c r="ABW120" s="344"/>
      <c r="ABX120" s="344"/>
      <c r="ABY120" s="344"/>
      <c r="ABZ120" s="344"/>
      <c r="ACA120" s="344"/>
    </row>
    <row r="121" spans="4:755" hidden="1" outlineLevel="1" x14ac:dyDescent="0.25">
      <c r="D121" s="431" t="b">
        <v>1</v>
      </c>
      <c r="E121" s="416"/>
      <c r="F121" s="417">
        <v>1546</v>
      </c>
      <c r="G121" s="417">
        <v>22006088</v>
      </c>
      <c r="H121" s="417" t="s">
        <v>1825</v>
      </c>
      <c r="I121" s="417" t="s">
        <v>253</v>
      </c>
      <c r="J121" s="417">
        <v>11</v>
      </c>
      <c r="K121" s="417" t="s">
        <v>299</v>
      </c>
      <c r="L121" s="417" t="s">
        <v>1762</v>
      </c>
      <c r="M121" s="417" t="s">
        <v>253</v>
      </c>
      <c r="N121" s="417" t="s">
        <v>303</v>
      </c>
      <c r="O121" s="417" t="s">
        <v>308</v>
      </c>
      <c r="P121" s="417" t="s">
        <v>309</v>
      </c>
      <c r="Q121" s="417" t="s">
        <v>304</v>
      </c>
      <c r="R121" s="417" t="s">
        <v>298</v>
      </c>
      <c r="S121" s="418"/>
      <c r="T121" s="417">
        <v>3.3587260147591502E-2</v>
      </c>
      <c r="U121" s="417">
        <v>2190</v>
      </c>
      <c r="V121" s="418"/>
      <c r="W121" s="419">
        <v>8.25</v>
      </c>
      <c r="X121" s="417">
        <v>5.4066664277844598E-3</v>
      </c>
      <c r="Y121" s="417">
        <v>5.0998339710629E-4</v>
      </c>
      <c r="Z121" s="417">
        <v>4.8966830306781698E-3</v>
      </c>
      <c r="AA121" s="420">
        <v>30.01715622122299</v>
      </c>
      <c r="AB121" s="420">
        <v>163.19468707401279</v>
      </c>
      <c r="AC121" s="420">
        <v>193.21184329523578</v>
      </c>
      <c r="AD121" s="420">
        <v>18.242744030431069</v>
      </c>
      <c r="AE121" s="420">
        <v>2.1683070717276256</v>
      </c>
      <c r="AF121" s="420">
        <v>5.0132998182474395</v>
      </c>
      <c r="AG121" s="418"/>
      <c r="AH121" s="419">
        <v>11.588514272148281</v>
      </c>
      <c r="AI121" s="417">
        <v>1.3520766404783894E-2</v>
      </c>
      <c r="AJ121" s="417">
        <v>1.275345256581305E-3</v>
      </c>
      <c r="AK121" s="417">
        <v>1.2245421148202588E-2</v>
      </c>
      <c r="AL121" s="420">
        <v>75.065655117431135</v>
      </c>
      <c r="AM121" s="420">
        <v>408.11048210601763</v>
      </c>
      <c r="AN121" s="420">
        <v>483.17613722344879</v>
      </c>
      <c r="AO121" s="420">
        <v>45.620695101546865</v>
      </c>
      <c r="AP121" s="420">
        <v>5.422412091119849</v>
      </c>
      <c r="AQ121" s="420">
        <v>12.53705155756125</v>
      </c>
      <c r="AR121" s="418"/>
      <c r="AS121" s="417">
        <v>5.1679359468684138E-3</v>
      </c>
      <c r="AT121" s="421">
        <v>2.3777645078569732E-7</v>
      </c>
      <c r="AU121" s="417">
        <v>5.167698170417628E-3</v>
      </c>
      <c r="AV121" s="420">
        <v>28.423778484824208</v>
      </c>
      <c r="AW121" s="420">
        <v>7.6088464251423141E-2</v>
      </c>
      <c r="AX121" s="420">
        <v>28.499866949075631</v>
      </c>
      <c r="AY121" s="420">
        <v>14.671135690693944</v>
      </c>
      <c r="AZ121" s="420">
        <v>2.0676935501065605</v>
      </c>
      <c r="BA121" s="420">
        <v>2.3374185204288393E-3</v>
      </c>
      <c r="BB121" s="418"/>
      <c r="BC121" s="420">
        <v>218.63619421564195</v>
      </c>
      <c r="BD121" s="420">
        <v>546.75629597367674</v>
      </c>
      <c r="BE121" s="420">
        <v>45.241033608396563</v>
      </c>
      <c r="BF121" s="420">
        <v>501.51526236528019</v>
      </c>
      <c r="BG121" s="420"/>
      <c r="BH121" s="422">
        <v>3.3980125829170121E-2</v>
      </c>
      <c r="BI121" s="420"/>
      <c r="BJ121" s="423">
        <v>8.5351533747251143</v>
      </c>
      <c r="BK121" s="423">
        <v>8.8301628036462425</v>
      </c>
      <c r="BL121" s="423">
        <v>9.1353689518682906</v>
      </c>
      <c r="BM121" s="423">
        <v>9.4511242592603253</v>
      </c>
      <c r="BN121" s="423">
        <v>9.777793347439049</v>
      </c>
      <c r="BO121" s="423">
        <v>10.115753440819292</v>
      </c>
      <c r="BP121" s="423">
        <v>10.465394802217695</v>
      </c>
      <c r="BQ121" s="423">
        <v>10.827121183512608</v>
      </c>
      <c r="BR121" s="423">
        <v>11.201350291880656</v>
      </c>
      <c r="BS121" s="423">
        <v>11.588514272148281</v>
      </c>
      <c r="BT121" s="423">
        <v>11.989060205815342</v>
      </c>
      <c r="BU121" s="423">
        <v>12.403450627326954</v>
      </c>
      <c r="BV121" s="423">
        <v>12.832164058189816</v>
      </c>
      <c r="BW121" s="423">
        <v>13.275695559549712</v>
      </c>
      <c r="BX121" s="423">
        <v>13.734557303868357</v>
      </c>
      <c r="BY121" s="423">
        <v>14.209279166359694</v>
      </c>
      <c r="BZ121" s="423">
        <v>14.700409336868629</v>
      </c>
      <c r="CA121" s="423">
        <v>15.208514952898771</v>
      </c>
      <c r="CB121" s="423">
        <v>15.734182754520159</v>
      </c>
      <c r="CC121" s="423">
        <v>16.278019761913264</v>
      </c>
      <c r="CD121" s="423">
        <v>16.840653976331645</v>
      </c>
      <c r="CE121" s="423">
        <v>17.422735105292723</v>
      </c>
      <c r="CF121" s="423">
        <v>18.024935312834049</v>
      </c>
      <c r="CG121" s="423">
        <v>18.647949995701502</v>
      </c>
      <c r="CH121" s="423">
        <v>19.292498586365678</v>
      </c>
      <c r="CI121" s="423">
        <v>19.959325383793761</v>
      </c>
      <c r="CJ121" s="423">
        <v>20.649200412936239</v>
      </c>
      <c r="CK121" s="423">
        <v>21.362920313920963</v>
      </c>
      <c r="CL121" s="423">
        <v>22.101309261981356</v>
      </c>
      <c r="CM121" s="423">
        <v>22.865219919181044</v>
      </c>
      <c r="CN121" s="420"/>
      <c r="CO121" s="417">
        <v>5.9155805235448552E-3</v>
      </c>
      <c r="CP121" s="417">
        <v>6.4750747165629834E-3</v>
      </c>
      <c r="CQ121" s="417">
        <v>7.0903189524079407E-3</v>
      </c>
      <c r="CR121" s="417">
        <v>7.7670207304650499E-3</v>
      </c>
      <c r="CS121" s="417">
        <v>8.5114816088278002E-3</v>
      </c>
      <c r="CT121" s="417">
        <v>9.3306596909443901E-3</v>
      </c>
      <c r="CU121" s="417">
        <v>1.0232238730220887E-2</v>
      </c>
      <c r="CV121" s="417">
        <v>1.1224704556656114E-2</v>
      </c>
      <c r="CW121" s="417">
        <v>1.2317429604712028E-2</v>
      </c>
      <c r="CX121" s="417">
        <v>1.3520766404783894E-2</v>
      </c>
      <c r="CY121" s="417">
        <v>1.4846150992688135E-2</v>
      </c>
      <c r="CZ121" s="417">
        <v>1.6306217293482708E-2</v>
      </c>
      <c r="DA121" s="417">
        <v>1.7914923648730877E-2</v>
      </c>
      <c r="DB121" s="417">
        <v>1.9687692781179763E-2</v>
      </c>
      <c r="DC121" s="417">
        <v>2.1641566629043391E-2</v>
      </c>
      <c r="DD121" s="417">
        <v>2.3795377635085761E-2</v>
      </c>
      <c r="DE121" s="417">
        <v>2.6169938245076851E-2</v>
      </c>
      <c r="DF121" s="417">
        <v>2.8788250557696786E-2</v>
      </c>
      <c r="DG121" s="417">
        <v>3.1675738275532377E-2</v>
      </c>
      <c r="DH121" s="417">
        <v>3.486050333659519E-2</v>
      </c>
      <c r="DI121" s="417">
        <v>3.8373609860171617E-2</v>
      </c>
      <c r="DJ121" s="417">
        <v>4.2249398322427356E-2</v>
      </c>
      <c r="DK121" s="417">
        <v>4.6525833188949227E-2</v>
      </c>
      <c r="DL121" s="417">
        <v>5.1244887576548714E-2</v>
      </c>
      <c r="DM121" s="417">
        <v>5.6452968898745771E-2</v>
      </c>
      <c r="DN121" s="417">
        <v>6.220138987236342E-2</v>
      </c>
      <c r="DO121" s="417">
        <v>6.8546889730976654E-2</v>
      </c>
      <c r="DP121" s="417">
        <v>7.5552211009424983E-2</v>
      </c>
      <c r="DQ121" s="417">
        <v>8.3286737837597338E-2</v>
      </c>
      <c r="DR121" s="417">
        <v>9.1827202317177004E-2</v>
      </c>
      <c r="DS121" s="424"/>
      <c r="DT121" s="425">
        <v>5.5798668024900817E-4</v>
      </c>
      <c r="DU121" s="425">
        <v>6.1076092719539318E-4</v>
      </c>
      <c r="DV121" s="425">
        <v>6.687937926656704E-4</v>
      </c>
      <c r="DW121" s="425">
        <v>7.3262363610264436E-4</v>
      </c>
      <c r="DX121" s="425">
        <v>8.0284485149131923E-4</v>
      </c>
      <c r="DY121" s="425">
        <v>8.801137614070422E-4</v>
      </c>
      <c r="DZ121" s="425">
        <v>9.651551353019105E-4</v>
      </c>
      <c r="EA121" s="425">
        <v>1.0587693984412646E-3</v>
      </c>
      <c r="EB121" s="425">
        <v>1.1618406049885971E-3</v>
      </c>
      <c r="EC121" s="425">
        <v>1.275345256581305E-3</v>
      </c>
      <c r="ED121" s="425">
        <v>1.400362056422735E-3</v>
      </c>
      <c r="EE121" s="425">
        <v>1.5380826985272923E-3</v>
      </c>
      <c r="EF121" s="425">
        <v>1.6898238023948973E-3</v>
      </c>
      <c r="EG121" s="425">
        <v>1.8570401151685974E-3</v>
      </c>
      <c r="EH121" s="425">
        <v>2.0413391163664539E-3</v>
      </c>
      <c r="EI121" s="425">
        <v>2.2444971747111911E-3</v>
      </c>
      <c r="EJ121" s="425">
        <v>2.4684774225576128E-3</v>
      </c>
      <c r="EK121" s="425">
        <v>2.7154495311036714E-3</v>
      </c>
      <c r="EL121" s="425">
        <v>2.9878115891505707E-3</v>
      </c>
      <c r="EM121" s="425">
        <v>3.2882143098510257E-3</v>
      </c>
      <c r="EN121" s="425">
        <v>3.619587813879823E-3</v>
      </c>
      <c r="EO121" s="425">
        <v>3.98517126402371E-3</v>
      </c>
      <c r="EP121" s="425">
        <v>4.3885456555942852E-3</v>
      </c>
      <c r="EQ121" s="425">
        <v>4.833670099623189E-3</v>
      </c>
      <c r="ER121" s="425">
        <v>5.3249219718398272E-3</v>
      </c>
      <c r="ES121" s="425">
        <v>5.8671413403322444E-3</v>
      </c>
      <c r="ET121" s="425">
        <v>6.4656801289660363E-3</v>
      </c>
      <c r="EU121" s="425">
        <v>7.1264565225391029E-3</v>
      </c>
      <c r="EV121" s="425">
        <v>7.8560151737943028E-3</v>
      </c>
      <c r="EW121" s="425">
        <v>8.6615938323516429E-3</v>
      </c>
      <c r="EX121" s="420"/>
      <c r="EY121" s="420">
        <v>239.21579581783357</v>
      </c>
      <c r="EZ121" s="420">
        <v>261.84076865111444</v>
      </c>
      <c r="FA121" s="420">
        <v>286.72017632956727</v>
      </c>
      <c r="FB121" s="420">
        <v>314.08482020939874</v>
      </c>
      <c r="FC121" s="420">
        <v>344.18952434857471</v>
      </c>
      <c r="FD121" s="420">
        <v>377.31566235820856</v>
      </c>
      <c r="FE121" s="420">
        <v>413.77395187261862</v>
      </c>
      <c r="FF121" s="420">
        <v>453.90754510962421</v>
      </c>
      <c r="FG121" s="420">
        <v>498.09544703072595</v>
      </c>
      <c r="FH121" s="420">
        <v>546.75629597367674</v>
      </c>
      <c r="FI121" s="420">
        <v>600.35254535246247</v>
      </c>
      <c r="FJ121" s="420">
        <v>659.39508914021508</v>
      </c>
      <c r="FK121" s="420">
        <v>724.44837841186381</v>
      </c>
      <c r="FL121" s="420">
        <v>796.13608127250109</v>
      </c>
      <c r="FM121" s="420">
        <v>875.14734408670006</v>
      </c>
      <c r="FN121" s="420">
        <v>962.24371811135393</v>
      </c>
      <c r="FO121" s="420">
        <v>1058.2668224839285</v>
      </c>
      <c r="FP121" s="420">
        <v>1164.1468221002081</v>
      </c>
      <c r="FQ121" s="420">
        <v>1280.9118073095267</v>
      </c>
      <c r="FR121" s="420">
        <v>1409.6981716473504</v>
      </c>
      <c r="FS121" s="420">
        <v>1551.7620941119826</v>
      </c>
      <c r="FT121" s="420">
        <v>1708.4922438800236</v>
      </c>
      <c r="FU121" s="420">
        <v>1881.4238379622125</v>
      </c>
      <c r="FV121" s="420">
        <v>2072.2541962582691</v>
      </c>
      <c r="FW121" s="420">
        <v>2282.8599539205493</v>
      </c>
      <c r="FX121" s="420">
        <v>2515.3161080421396</v>
      </c>
      <c r="FY121" s="420">
        <v>2771.9170946229997</v>
      </c>
      <c r="FZ121" s="420">
        <v>3055.200112733181</v>
      </c>
      <c r="GA121" s="420">
        <v>3367.9709360042925</v>
      </c>
      <c r="GB121" s="420">
        <v>3713.3324772773913</v>
      </c>
      <c r="GC121" s="420"/>
      <c r="GD121" s="420">
        <v>31.02986363974809</v>
      </c>
      <c r="GE121" s="420">
        <v>31.02986363974809</v>
      </c>
      <c r="GF121" s="420">
        <v>31.02986363974809</v>
      </c>
      <c r="GG121" s="420">
        <v>31.02986363974809</v>
      </c>
      <c r="GH121" s="420">
        <v>31.02986363974809</v>
      </c>
      <c r="GI121" s="420">
        <v>31.02986363974809</v>
      </c>
      <c r="GJ121" s="420">
        <v>31.02986363974809</v>
      </c>
      <c r="GK121" s="420">
        <v>31.02986363974809</v>
      </c>
      <c r="GL121" s="420">
        <v>31.02986363974809</v>
      </c>
      <c r="GM121" s="420">
        <v>31.02986363974809</v>
      </c>
      <c r="GN121" s="420">
        <v>31.02986363974809</v>
      </c>
      <c r="GO121" s="420">
        <v>31.02986363974809</v>
      </c>
      <c r="GP121" s="420">
        <v>31.02986363974809</v>
      </c>
      <c r="GQ121" s="420">
        <v>31.02986363974809</v>
      </c>
      <c r="GR121" s="420">
        <v>31.02986363974809</v>
      </c>
      <c r="GS121" s="420">
        <v>31.02986363974809</v>
      </c>
      <c r="GT121" s="420">
        <v>31.02986363974809</v>
      </c>
      <c r="GU121" s="420">
        <v>37.140801955315588</v>
      </c>
      <c r="GV121" s="420">
        <v>49.232333702574074</v>
      </c>
      <c r="GW121" s="420">
        <v>65.830302166026527</v>
      </c>
      <c r="GX121" s="420">
        <v>88.716863017987535</v>
      </c>
      <c r="GY121" s="420">
        <v>120.40359021446848</v>
      </c>
      <c r="GZ121" s="420">
        <v>164.43629777054011</v>
      </c>
      <c r="HA121" s="420">
        <v>225.82891010168947</v>
      </c>
      <c r="HB121" s="420">
        <v>311.68146429378248</v>
      </c>
      <c r="HC121" s="420">
        <v>432.06096190538426</v>
      </c>
      <c r="HD121" s="420">
        <v>601.25759606097552</v>
      </c>
      <c r="HE121" s="420">
        <v>839.57725033748977</v>
      </c>
      <c r="HF121" s="420">
        <v>1175.9003835463147</v>
      </c>
      <c r="HG121" s="420">
        <v>1651.3364782563378</v>
      </c>
      <c r="HH121" s="420"/>
      <c r="HI121" s="420">
        <v>32.842585553633661</v>
      </c>
      <c r="HJ121" s="420">
        <v>35.948829451053868</v>
      </c>
      <c r="HK121" s="420">
        <v>39.364590824209799</v>
      </c>
      <c r="HL121" s="420">
        <v>43.121557017414233</v>
      </c>
      <c r="HM121" s="420">
        <v>47.254713516873124</v>
      </c>
      <c r="HN121" s="420">
        <v>51.802690868968028</v>
      </c>
      <c r="HO121" s="420">
        <v>56.808148340630929</v>
      </c>
      <c r="HP121" s="420">
        <v>62.318198230751321</v>
      </c>
      <c r="HQ121" s="420">
        <v>68.384875158659895</v>
      </c>
      <c r="HR121" s="420">
        <v>75.065655117431135</v>
      </c>
      <c r="HS121" s="420">
        <v>82.424029590817241</v>
      </c>
      <c r="HT121" s="420">
        <v>90.5301405983449</v>
      </c>
      <c r="HU121" s="420">
        <v>99.461483159337021</v>
      </c>
      <c r="HV121" s="420">
        <v>109.30368235983141</v>
      </c>
      <c r="HW121" s="420">
        <v>120.1513529737402</v>
      </c>
      <c r="HX121" s="420">
        <v>132.10905043906283</v>
      </c>
      <c r="HY121" s="420">
        <v>145.29232293032936</v>
      </c>
      <c r="HZ121" s="420">
        <v>159.82887530943935</v>
      </c>
      <c r="IA121" s="420">
        <v>175.8598568894609</v>
      </c>
      <c r="IB121" s="420">
        <v>193.54128622169162</v>
      </c>
      <c r="IC121" s="420">
        <v>213.0456275285778</v>
      </c>
      <c r="ID121" s="420">
        <v>234.56353496856352</v>
      </c>
      <c r="IE121" s="420">
        <v>258.30578264979761</v>
      </c>
      <c r="IF121" s="420">
        <v>284.50540022581066</v>
      </c>
      <c r="IG121" s="420">
        <v>313.42003602761366</v>
      </c>
      <c r="IH121" s="420">
        <v>345.33457203518151</v>
      </c>
      <c r="II121" s="420">
        <v>380.56401759130296</v>
      </c>
      <c r="IJ121" s="420">
        <v>419.4567116392339</v>
      </c>
      <c r="IK121" s="420">
        <v>462.39786645237223</v>
      </c>
      <c r="IL121" s="420">
        <v>509.81348935226697</v>
      </c>
      <c r="IM121" s="420"/>
      <c r="IN121" s="420">
        <v>14.211889242412104</v>
      </c>
      <c r="IO121" s="420">
        <v>14.211889242412104</v>
      </c>
      <c r="IP121" s="420">
        <v>14.211889242412104</v>
      </c>
      <c r="IQ121" s="420">
        <v>14.211889242412104</v>
      </c>
      <c r="IR121" s="420">
        <v>14.211889242412104</v>
      </c>
      <c r="IS121" s="420">
        <v>14.211889242412104</v>
      </c>
      <c r="IT121" s="420">
        <v>14.211889242412104</v>
      </c>
      <c r="IU121" s="420">
        <v>14.211889242412104</v>
      </c>
      <c r="IV121" s="420">
        <v>14.211889242412104</v>
      </c>
      <c r="IW121" s="420">
        <v>14.211889242412104</v>
      </c>
      <c r="IX121" s="420">
        <v>14.211889242412104</v>
      </c>
      <c r="IY121" s="420">
        <v>14.211889242412104</v>
      </c>
      <c r="IZ121" s="420">
        <v>14.211889242412104</v>
      </c>
      <c r="JA121" s="420">
        <v>14.211889242412104</v>
      </c>
      <c r="JB121" s="420">
        <v>14.211889242412104</v>
      </c>
      <c r="JC121" s="420">
        <v>14.211889242412104</v>
      </c>
      <c r="JD121" s="420">
        <v>14.211889242412104</v>
      </c>
      <c r="JE121" s="420">
        <v>17.010740681669112</v>
      </c>
      <c r="JF121" s="420">
        <v>22.548744714114239</v>
      </c>
      <c r="JG121" s="420">
        <v>30.15072750689297</v>
      </c>
      <c r="JH121" s="420">
        <v>40.632928516347199</v>
      </c>
      <c r="JI121" s="420">
        <v>55.145665749071007</v>
      </c>
      <c r="JJ121" s="420">
        <v>75.312946214615863</v>
      </c>
      <c r="JK121" s="420">
        <v>103.43118150183099</v>
      </c>
      <c r="JL121" s="420">
        <v>142.75223703471036</v>
      </c>
      <c r="JM121" s="420">
        <v>197.88686820730115</v>
      </c>
      <c r="JN121" s="420">
        <v>275.38008096276991</v>
      </c>
      <c r="JO121" s="420">
        <v>384.53210851242306</v>
      </c>
      <c r="JP121" s="420">
        <v>538.57039802337363</v>
      </c>
      <c r="JQ121" s="420">
        <v>756.32337297388335</v>
      </c>
      <c r="JR121" s="420"/>
      <c r="JS121" s="420">
        <v>18.630696311221556</v>
      </c>
      <c r="JT121" s="420">
        <v>21.736940208641762</v>
      </c>
      <c r="JU121" s="420">
        <v>25.152701581797693</v>
      </c>
      <c r="JV121" s="420">
        <v>28.909667775002127</v>
      </c>
      <c r="JW121" s="420">
        <v>33.042824274461019</v>
      </c>
      <c r="JX121" s="420">
        <v>37.590801626555923</v>
      </c>
      <c r="JY121" s="420">
        <v>42.596259098218823</v>
      </c>
      <c r="JZ121" s="420">
        <v>48.106308988339215</v>
      </c>
      <c r="KA121" s="420">
        <v>54.172985916247789</v>
      </c>
      <c r="KB121" s="420">
        <v>60.853765875019029</v>
      </c>
      <c r="KC121" s="420">
        <v>68.212140348405143</v>
      </c>
      <c r="KD121" s="420">
        <v>76.318251355932802</v>
      </c>
      <c r="KE121" s="420">
        <v>85.249593916924923</v>
      </c>
      <c r="KF121" s="420">
        <v>95.091793117419314</v>
      </c>
      <c r="KG121" s="420">
        <v>105.9394637313281</v>
      </c>
      <c r="KH121" s="420">
        <v>117.89716119665073</v>
      </c>
      <c r="KI121" s="420">
        <v>131.08043368791726</v>
      </c>
      <c r="KJ121" s="420">
        <v>142.81813462777023</v>
      </c>
      <c r="KK121" s="420">
        <v>153.31111217534666</v>
      </c>
      <c r="KL121" s="420">
        <v>163.39055871479866</v>
      </c>
      <c r="KM121" s="420">
        <v>172.4126990122306</v>
      </c>
      <c r="KN121" s="420">
        <v>179.4178692194925</v>
      </c>
      <c r="KO121" s="420">
        <v>182.99283643518174</v>
      </c>
      <c r="KP121" s="420">
        <v>181.07421872397967</v>
      </c>
      <c r="KQ121" s="420">
        <v>170.6677989929033</v>
      </c>
      <c r="KR121" s="420">
        <v>147.44770382788036</v>
      </c>
      <c r="KS121" s="420">
        <v>105.18393662853305</v>
      </c>
      <c r="KT121" s="420">
        <v>34.924603126810837</v>
      </c>
      <c r="KU121" s="420">
        <v>-76.1725315710014</v>
      </c>
      <c r="KV121" s="420">
        <v>-246.50988362161638</v>
      </c>
      <c r="KW121" s="420"/>
      <c r="KX121" s="420">
        <v>178.55573767968261</v>
      </c>
      <c r="KY121" s="420">
        <v>195.44349670252581</v>
      </c>
      <c r="KZ121" s="420">
        <v>214.01401365301453</v>
      </c>
      <c r="LA121" s="420">
        <v>234.43956355284621</v>
      </c>
      <c r="LB121" s="420">
        <v>256.91035247722215</v>
      </c>
      <c r="LC121" s="420">
        <v>281.6364036502535</v>
      </c>
      <c r="LD121" s="420">
        <v>308.84964329661136</v>
      </c>
      <c r="LE121" s="420">
        <v>338.80620750120465</v>
      </c>
      <c r="LF121" s="420">
        <v>371.78899359635108</v>
      </c>
      <c r="LG121" s="420">
        <v>408.11048210601763</v>
      </c>
      <c r="LH121" s="420">
        <v>448.11585805527523</v>
      </c>
      <c r="LI121" s="420">
        <v>492.18646352873355</v>
      </c>
      <c r="LJ121" s="420">
        <v>540.74361676636715</v>
      </c>
      <c r="LK121" s="420">
        <v>594.25283685395118</v>
      </c>
      <c r="LL121" s="420">
        <v>653.22851723726524</v>
      </c>
      <c r="LM121" s="420">
        <v>718.23909590758115</v>
      </c>
      <c r="LN121" s="420">
        <v>789.91277521843608</v>
      </c>
      <c r="LO121" s="420">
        <v>868.94384995317489</v>
      </c>
      <c r="LP121" s="420">
        <v>956.09970852818265</v>
      </c>
      <c r="LQ121" s="420">
        <v>1052.2285791523282</v>
      </c>
      <c r="LR121" s="420">
        <v>1158.2681004415433</v>
      </c>
      <c r="LS121" s="420">
        <v>1275.2548044875873</v>
      </c>
      <c r="LT121" s="420">
        <v>1404.3346097901713</v>
      </c>
      <c r="LU121" s="420">
        <v>1546.7744318794205</v>
      </c>
      <c r="LV121" s="420">
        <v>1703.9750309887447</v>
      </c>
      <c r="LW121" s="420">
        <v>1877.4852289063183</v>
      </c>
      <c r="LX121" s="420">
        <v>2069.0176412691317</v>
      </c>
      <c r="LY121" s="420">
        <v>2280.4660872125128</v>
      </c>
      <c r="LZ121" s="420">
        <v>2513.924855614177</v>
      </c>
      <c r="MA121" s="420">
        <v>2771.7100263525258</v>
      </c>
      <c r="MB121" s="420"/>
      <c r="MC121" s="426">
        <v>7.6088464251423141E-2</v>
      </c>
      <c r="MD121" s="426">
        <v>7.6088464251423141E-2</v>
      </c>
      <c r="ME121" s="426">
        <v>7.6088464251423141E-2</v>
      </c>
      <c r="MF121" s="426">
        <v>7.6088464251423141E-2</v>
      </c>
      <c r="MG121" s="426">
        <v>7.6088464251423141E-2</v>
      </c>
      <c r="MH121" s="426">
        <v>7.6088464251423141E-2</v>
      </c>
      <c r="MI121" s="426">
        <v>7.6088464251423141E-2</v>
      </c>
      <c r="MJ121" s="426">
        <v>7.6088464251423141E-2</v>
      </c>
      <c r="MK121" s="426">
        <v>7.6088464251423141E-2</v>
      </c>
      <c r="ML121" s="426">
        <v>7.6088464251423141E-2</v>
      </c>
      <c r="MM121" s="426">
        <v>7.6088464251423141E-2</v>
      </c>
      <c r="MN121" s="426">
        <v>7.6088464251423141E-2</v>
      </c>
      <c r="MO121" s="426">
        <v>7.6088464251423141E-2</v>
      </c>
      <c r="MP121" s="426">
        <v>7.6088464251423141E-2</v>
      </c>
      <c r="MQ121" s="426">
        <v>7.6088464251423141E-2</v>
      </c>
      <c r="MR121" s="426">
        <v>7.6088464251423141E-2</v>
      </c>
      <c r="MS121" s="426">
        <v>7.6088464251423141E-2</v>
      </c>
      <c r="MT121" s="426">
        <v>9.1073122803744272E-2</v>
      </c>
      <c r="MU121" s="426">
        <v>0.12072282064894223</v>
      </c>
      <c r="MV121" s="426">
        <v>0.16142277166193686</v>
      </c>
      <c r="MW121" s="426">
        <v>0.21754300755597356</v>
      </c>
      <c r="MX121" s="426">
        <v>0.29524216980577622</v>
      </c>
      <c r="MY121" s="426">
        <v>0.40321496445518012</v>
      </c>
      <c r="MZ121" s="426">
        <v>0.55375605747746515</v>
      </c>
      <c r="NA121" s="426">
        <v>0.764275480842597</v>
      </c>
      <c r="NB121" s="426">
        <v>1.0594585730715835</v>
      </c>
      <c r="NC121" s="426">
        <v>1.4743463791822693</v>
      </c>
      <c r="ND121" s="426">
        <v>2.0587310450433822</v>
      </c>
      <c r="NE121" s="426">
        <v>2.8834304699324451</v>
      </c>
      <c r="NF121" s="426">
        <v>4.0492493957314215</v>
      </c>
      <c r="NG121" s="420"/>
      <c r="NH121" s="420">
        <v>178.47964921543118</v>
      </c>
      <c r="NI121" s="420">
        <v>195.36740823827438</v>
      </c>
      <c r="NJ121" s="420">
        <v>213.9379251887631</v>
      </c>
      <c r="NK121" s="420">
        <v>234.36347508859478</v>
      </c>
      <c r="NL121" s="420">
        <v>256.83426401297072</v>
      </c>
      <c r="NM121" s="420">
        <v>281.56031518600207</v>
      </c>
      <c r="NN121" s="420">
        <v>308.77355483235993</v>
      </c>
      <c r="NO121" s="420">
        <v>338.73011903695323</v>
      </c>
      <c r="NP121" s="420">
        <v>371.71290513209965</v>
      </c>
      <c r="NQ121" s="420">
        <v>408.0343936417662</v>
      </c>
      <c r="NR121" s="420">
        <v>448.0397695910238</v>
      </c>
      <c r="NS121" s="420">
        <v>492.11037506448213</v>
      </c>
      <c r="NT121" s="420">
        <v>540.66752830211578</v>
      </c>
      <c r="NU121" s="420">
        <v>594.17674838969981</v>
      </c>
      <c r="NV121" s="420">
        <v>653.15242877301387</v>
      </c>
      <c r="NW121" s="420">
        <v>718.16300744332978</v>
      </c>
      <c r="NX121" s="420">
        <v>789.83668675418471</v>
      </c>
      <c r="NY121" s="420">
        <v>868.85277683037111</v>
      </c>
      <c r="NZ121" s="420">
        <v>955.97898570753375</v>
      </c>
      <c r="OA121" s="420">
        <v>1052.0671563806661</v>
      </c>
      <c r="OB121" s="420">
        <v>1158.0505574339873</v>
      </c>
      <c r="OC121" s="420">
        <v>1274.9595623177815</v>
      </c>
      <c r="OD121" s="420">
        <v>1403.9313948257161</v>
      </c>
      <c r="OE121" s="420">
        <v>1546.2206758219431</v>
      </c>
      <c r="OF121" s="420">
        <v>1703.2107555079021</v>
      </c>
      <c r="OG121" s="420">
        <v>1876.4257703332466</v>
      </c>
      <c r="OH121" s="420">
        <v>2067.5432948899493</v>
      </c>
      <c r="OI121" s="420">
        <v>2278.4073561674695</v>
      </c>
      <c r="OJ121" s="420">
        <v>2511.0414251442444</v>
      </c>
      <c r="OK121" s="420">
        <v>2767.6607769567945</v>
      </c>
      <c r="OL121" s="420"/>
      <c r="OM121" s="420">
        <v>197.11034552665274</v>
      </c>
      <c r="ON121" s="420">
        <v>217.10434844691613</v>
      </c>
      <c r="OO121" s="420">
        <v>239.09062677056079</v>
      </c>
      <c r="OP121" s="420">
        <v>263.27314286359689</v>
      </c>
      <c r="OQ121" s="420">
        <v>289.87708828743172</v>
      </c>
      <c r="OR121" s="420">
        <v>319.15111681255797</v>
      </c>
      <c r="OS121" s="420">
        <v>351.36981393057874</v>
      </c>
      <c r="OT121" s="420">
        <v>386.83642802529243</v>
      </c>
      <c r="OU121" s="420">
        <v>425.88589104834745</v>
      </c>
      <c r="OV121" s="420">
        <v>468.88815951678521</v>
      </c>
      <c r="OW121" s="420">
        <v>516.25190993942897</v>
      </c>
      <c r="OX121" s="420">
        <v>568.42862642041496</v>
      </c>
      <c r="OY121" s="420">
        <v>625.91712221904072</v>
      </c>
      <c r="OZ121" s="420">
        <v>689.26854150711915</v>
      </c>
      <c r="PA121" s="420">
        <v>759.09189250434201</v>
      </c>
      <c r="PB121" s="420">
        <v>836.06016863998047</v>
      </c>
      <c r="PC121" s="420">
        <v>920.91712044210203</v>
      </c>
      <c r="PD121" s="420">
        <v>1011.6709114581413</v>
      </c>
      <c r="PE121" s="420">
        <v>1109.2900978828804</v>
      </c>
      <c r="PF121" s="420">
        <v>1215.4577150954647</v>
      </c>
      <c r="PG121" s="420">
        <v>1330.4632564462179</v>
      </c>
      <c r="PH121" s="420">
        <v>1454.3774315372741</v>
      </c>
      <c r="PI121" s="420">
        <v>1586.9242312608978</v>
      </c>
      <c r="PJ121" s="420">
        <v>1727.2948945459227</v>
      </c>
      <c r="PK121" s="420">
        <v>1873.8785545008054</v>
      </c>
      <c r="PL121" s="420">
        <v>2023.873474161127</v>
      </c>
      <c r="PM121" s="420">
        <v>2172.7272315184823</v>
      </c>
      <c r="PN121" s="420">
        <v>2313.3319592942803</v>
      </c>
      <c r="PO121" s="420">
        <v>2434.868893573243</v>
      </c>
      <c r="PP121" s="420">
        <v>2521.1508933351779</v>
      </c>
      <c r="PQ121" s="420"/>
      <c r="PR121" s="420">
        <v>19.959881513654643</v>
      </c>
      <c r="PS121" s="420">
        <v>21.84768233992548</v>
      </c>
      <c r="PT121" s="420">
        <v>23.923590528571957</v>
      </c>
      <c r="PU121" s="420">
        <v>26.206863870273576</v>
      </c>
      <c r="PV121" s="420">
        <v>28.718764581375289</v>
      </c>
      <c r="PW121" s="420">
        <v>31.482770141362501</v>
      </c>
      <c r="PX121" s="420">
        <v>34.524806460119237</v>
      </c>
      <c r="PY121" s="420">
        <v>37.873505750603698</v>
      </c>
      <c r="PZ121" s="420">
        <v>41.560491736068549</v>
      </c>
      <c r="QA121" s="420">
        <v>45.620695101546865</v>
      </c>
      <c r="QB121" s="420">
        <v>50.092702409925096</v>
      </c>
      <c r="QC121" s="420">
        <v>55.019142046736292</v>
      </c>
      <c r="QD121" s="420">
        <v>60.447111138394476</v>
      </c>
      <c r="QE121" s="420">
        <v>66.428647809885945</v>
      </c>
      <c r="QF121" s="420">
        <v>73.021253614297649</v>
      </c>
      <c r="QG121" s="420">
        <v>80.288471482823851</v>
      </c>
      <c r="QH121" s="420">
        <v>88.300525115391494</v>
      </c>
      <c r="QI121" s="420">
        <v>97.135026364699115</v>
      </c>
      <c r="QJ121" s="420">
        <v>106.8777578668298</v>
      </c>
      <c r="QK121" s="420">
        <v>117.62353894691705</v>
      </c>
      <c r="QL121" s="420">
        <v>129.47718368665824</v>
      </c>
      <c r="QM121" s="420">
        <v>142.55456099066237</v>
      </c>
      <c r="QN121" s="420">
        <v>156.98376754053595</v>
      </c>
      <c r="QO121" s="420">
        <v>172.90642569015981</v>
      </c>
      <c r="QP121" s="420">
        <v>190.47911964484183</v>
      </c>
      <c r="QQ121" s="420">
        <v>209.87498469432293</v>
      </c>
      <c r="QR121" s="420">
        <v>231.28546584976087</v>
      </c>
      <c r="QS121" s="420">
        <v>254.92226398417674</v>
      </c>
      <c r="QT121" s="420">
        <v>281.01948951260096</v>
      </c>
      <c r="QU121" s="420">
        <v>309.83604579232781</v>
      </c>
      <c r="QV121" s="424"/>
      <c r="QW121" s="420">
        <v>14.671135690693944</v>
      </c>
      <c r="QX121" s="420">
        <v>14.671135690693944</v>
      </c>
      <c r="QY121" s="420">
        <v>14.671135690693944</v>
      </c>
      <c r="QZ121" s="420">
        <v>14.671135690693944</v>
      </c>
      <c r="RA121" s="420">
        <v>14.671135690693944</v>
      </c>
      <c r="RB121" s="420">
        <v>14.671135690693944</v>
      </c>
      <c r="RC121" s="420">
        <v>14.671135690693944</v>
      </c>
      <c r="RD121" s="420">
        <v>14.671135690693944</v>
      </c>
      <c r="RE121" s="420">
        <v>14.671135690693944</v>
      </c>
      <c r="RF121" s="420">
        <v>14.671135690693944</v>
      </c>
      <c r="RG121" s="420">
        <v>14.671135690693944</v>
      </c>
      <c r="RH121" s="420">
        <v>14.671135690693944</v>
      </c>
      <c r="RI121" s="420">
        <v>14.671135690693944</v>
      </c>
      <c r="RJ121" s="420">
        <v>14.671135690693944</v>
      </c>
      <c r="RK121" s="420">
        <v>14.671135690693944</v>
      </c>
      <c r="RL121" s="420">
        <v>14.671135690693944</v>
      </c>
      <c r="RM121" s="420">
        <v>14.671135690693944</v>
      </c>
      <c r="RN121" s="420">
        <v>17.560429896624893</v>
      </c>
      <c r="RO121" s="420">
        <v>23.277390339374779</v>
      </c>
      <c r="RP121" s="420">
        <v>31.125025454510808</v>
      </c>
      <c r="RQ121" s="420">
        <v>41.945950858847198</v>
      </c>
      <c r="RR121" s="420">
        <v>56.927656215040891</v>
      </c>
      <c r="RS121" s="420">
        <v>77.746627090448058</v>
      </c>
      <c r="RT121" s="420">
        <v>106.77348187696735</v>
      </c>
      <c r="RU121" s="420">
        <v>147.36516756943715</v>
      </c>
      <c r="RV121" s="420">
        <v>204.28143263400756</v>
      </c>
      <c r="RW121" s="420">
        <v>284.27877992900625</v>
      </c>
      <c r="RX121" s="420">
        <v>396.95797266549084</v>
      </c>
      <c r="RY121" s="420">
        <v>555.9738929580127</v>
      </c>
      <c r="RZ121" s="420">
        <v>780.76339054411926</v>
      </c>
      <c r="SA121" s="420"/>
      <c r="SB121" s="420">
        <v>5.2887458229606992</v>
      </c>
      <c r="SC121" s="420">
        <v>7.1765466492315362</v>
      </c>
      <c r="SD121" s="420">
        <v>9.2524548378780125</v>
      </c>
      <c r="SE121" s="420">
        <v>11.535728179579632</v>
      </c>
      <c r="SF121" s="420">
        <v>14.047628890681345</v>
      </c>
      <c r="SG121" s="420">
        <v>16.811634450668556</v>
      </c>
      <c r="SH121" s="420">
        <v>19.853670769425293</v>
      </c>
      <c r="SI121" s="420">
        <v>23.202370059909754</v>
      </c>
      <c r="SJ121" s="420">
        <v>26.889356045374605</v>
      </c>
      <c r="SK121" s="420">
        <v>30.94955941085292</v>
      </c>
      <c r="SL121" s="420">
        <v>35.421566719231151</v>
      </c>
      <c r="SM121" s="420">
        <v>40.348006356042347</v>
      </c>
      <c r="SN121" s="420">
        <v>45.775975447700532</v>
      </c>
      <c r="SO121" s="420">
        <v>51.757512119192</v>
      </c>
      <c r="SP121" s="420">
        <v>58.350117923603705</v>
      </c>
      <c r="SQ121" s="420">
        <v>65.617335792129907</v>
      </c>
      <c r="SR121" s="420">
        <v>73.62938942469755</v>
      </c>
      <c r="SS121" s="420">
        <v>79.574596468074219</v>
      </c>
      <c r="ST121" s="420">
        <v>83.60036752745502</v>
      </c>
      <c r="SU121" s="420">
        <v>86.498513492406246</v>
      </c>
      <c r="SV121" s="420">
        <v>87.531232827811039</v>
      </c>
      <c r="SW121" s="420">
        <v>85.626904775621483</v>
      </c>
      <c r="SX121" s="420">
        <v>79.237140450087892</v>
      </c>
      <c r="SY121" s="420">
        <v>66.132943813192455</v>
      </c>
      <c r="SZ121" s="420">
        <v>43.113952075404683</v>
      </c>
      <c r="TA121" s="420">
        <v>5.5935520603153748</v>
      </c>
      <c r="TB121" s="420">
        <v>-52.99331407924538</v>
      </c>
      <c r="TC121" s="420">
        <v>-142.03570868131411</v>
      </c>
      <c r="TD121" s="420">
        <v>-274.95440344541174</v>
      </c>
      <c r="TE121" s="420">
        <v>-470.92734475179145</v>
      </c>
      <c r="TF121" s="420"/>
      <c r="TG121" s="420">
        <v>2.372403634272787</v>
      </c>
      <c r="TH121" s="420">
        <v>2.5967850033688036</v>
      </c>
      <c r="TI121" s="420">
        <v>2.8435245507850744</v>
      </c>
      <c r="TJ121" s="420">
        <v>3.114911230620093</v>
      </c>
      <c r="TK121" s="420">
        <v>3.4134722402069162</v>
      </c>
      <c r="TL121" s="420">
        <v>3.7419980799609212</v>
      </c>
      <c r="TM121" s="420">
        <v>4.1035702673143959</v>
      </c>
      <c r="TN121" s="420">
        <v>4.5015919871025236</v>
      </c>
      <c r="TO121" s="420">
        <v>4.9398219908951688</v>
      </c>
      <c r="TP121" s="420">
        <v>5.422412091119849</v>
      </c>
      <c r="TQ121" s="420">
        <v>5.9539486327387507</v>
      </c>
      <c r="TR121" s="420">
        <v>6.5394983661077042</v>
      </c>
      <c r="TS121" s="420">
        <v>7.1846591898811738</v>
      </c>
      <c r="TT121" s="420">
        <v>7.8956162829017087</v>
      </c>
      <c r="TU121" s="420">
        <v>8.6792041994439266</v>
      </c>
      <c r="TV121" s="420">
        <v>9.5429755635449265</v>
      </c>
      <c r="TW121" s="420">
        <v>10.495277066080824</v>
      </c>
      <c r="TX121" s="420">
        <v>11.545333543445523</v>
      </c>
      <c r="TY121" s="420">
        <v>12.70334099993201</v>
      </c>
      <c r="TZ121" s="420">
        <v>13.980569528070248</v>
      </c>
      <c r="UA121" s="420">
        <v>15.389477183193463</v>
      </c>
      <c r="UB121" s="420">
        <v>16.943835981443424</v>
      </c>
      <c r="UC121" s="420">
        <v>18.65887131545453</v>
      </c>
      <c r="UD121" s="420">
        <v>20.551416220373373</v>
      </c>
      <c r="UE121" s="420">
        <v>22.640082076106584</v>
      </c>
      <c r="UF121" s="420">
        <v>24.945447501335927</v>
      </c>
      <c r="UG121" s="420">
        <v>27.490267382653421</v>
      </c>
      <c r="UH121" s="420">
        <v>30.299704190096332</v>
      </c>
      <c r="UI121" s="420">
        <v>33.401583960560643</v>
      </c>
      <c r="UJ121" s="420">
        <v>36.826679585426042</v>
      </c>
      <c r="UK121" s="420"/>
      <c r="UL121" s="420">
        <v>2.0676935501065605</v>
      </c>
      <c r="UM121" s="420">
        <v>2.0676935501065605</v>
      </c>
      <c r="UN121" s="420">
        <v>2.0676935501065605</v>
      </c>
      <c r="UO121" s="420">
        <v>2.0676935501065605</v>
      </c>
      <c r="UP121" s="420">
        <v>2.0676935501065605</v>
      </c>
      <c r="UQ121" s="420">
        <v>2.0676935501065605</v>
      </c>
      <c r="UR121" s="420">
        <v>2.0676935501065605</v>
      </c>
      <c r="US121" s="420">
        <v>2.0676935501065605</v>
      </c>
      <c r="UT121" s="420">
        <v>2.0676935501065605</v>
      </c>
      <c r="UU121" s="420">
        <v>2.0676935501065605</v>
      </c>
      <c r="UV121" s="420">
        <v>2.0676935501065605</v>
      </c>
      <c r="UW121" s="420">
        <v>2.0676935501065605</v>
      </c>
      <c r="UX121" s="420">
        <v>2.0676935501065605</v>
      </c>
      <c r="UY121" s="420">
        <v>2.0676935501065605</v>
      </c>
      <c r="UZ121" s="420">
        <v>2.0676935501065605</v>
      </c>
      <c r="VA121" s="420">
        <v>2.0676935501065605</v>
      </c>
      <c r="VB121" s="420">
        <v>2.0676935501065605</v>
      </c>
      <c r="VC121" s="420">
        <v>2.4748995851344522</v>
      </c>
      <c r="VD121" s="420">
        <v>3.2806260457782881</v>
      </c>
      <c r="VE121" s="420">
        <v>4.3866416163008326</v>
      </c>
      <c r="VF121" s="420">
        <v>5.9117013074141012</v>
      </c>
      <c r="VG121" s="420">
        <v>8.0231653540760117</v>
      </c>
      <c r="VH121" s="420">
        <v>10.957311197075818</v>
      </c>
      <c r="VI121" s="420">
        <v>15.048244693112947</v>
      </c>
      <c r="VJ121" s="420">
        <v>20.769081066231013</v>
      </c>
      <c r="VK121" s="420">
        <v>28.790640995283859</v>
      </c>
      <c r="VL121" s="420">
        <v>40.065160058755175</v>
      </c>
      <c r="VM121" s="420">
        <v>55.945732971745727</v>
      </c>
      <c r="VN121" s="420">
        <v>78.356826406159627</v>
      </c>
      <c r="VO121" s="420">
        <v>110.03779535700311</v>
      </c>
      <c r="VP121" s="420"/>
      <c r="VQ121" s="420">
        <v>0.30471008416622647</v>
      </c>
      <c r="VR121" s="420">
        <v>0.52909145326224305</v>
      </c>
      <c r="VS121" s="420">
        <v>0.77583100067851385</v>
      </c>
      <c r="VT121" s="420">
        <v>1.0472176805135325</v>
      </c>
      <c r="VU121" s="420">
        <v>1.3457786901003557</v>
      </c>
      <c r="VV121" s="420">
        <v>1.6743045298543606</v>
      </c>
      <c r="VW121" s="420">
        <v>2.0358767172078354</v>
      </c>
      <c r="VX121" s="420">
        <v>2.4338984369959631</v>
      </c>
      <c r="VY121" s="420">
        <v>2.8721284407886083</v>
      </c>
      <c r="VZ121" s="420">
        <v>3.3547185410132885</v>
      </c>
      <c r="WA121" s="420">
        <v>3.8862550826321902</v>
      </c>
      <c r="WB121" s="420">
        <v>4.4718048160011437</v>
      </c>
      <c r="WC121" s="420">
        <v>5.1169656397746133</v>
      </c>
      <c r="WD121" s="420">
        <v>5.8279227327951482</v>
      </c>
      <c r="WE121" s="420">
        <v>6.6115106493373661</v>
      </c>
      <c r="WF121" s="420">
        <v>7.475282013438366</v>
      </c>
      <c r="WG121" s="420">
        <v>8.4275835159742627</v>
      </c>
      <c r="WH121" s="420">
        <v>9.0704339583110709</v>
      </c>
      <c r="WI121" s="420">
        <v>9.4227149541537223</v>
      </c>
      <c r="WJ121" s="420">
        <v>9.5939279117694163</v>
      </c>
      <c r="WK121" s="420">
        <v>9.4777758757793613</v>
      </c>
      <c r="WL121" s="420">
        <v>8.9206706273674126</v>
      </c>
      <c r="WM121" s="420">
        <v>7.7015601183787119</v>
      </c>
      <c r="WN121" s="420">
        <v>5.5031715272604256</v>
      </c>
      <c r="WO121" s="420">
        <v>1.8710010098755703</v>
      </c>
      <c r="WP121" s="420">
        <v>-3.8451934939479315</v>
      </c>
      <c r="WQ121" s="420">
        <v>-12.574892676101754</v>
      </c>
      <c r="WR121" s="420">
        <v>-25.646028781649395</v>
      </c>
      <c r="WS121" s="420">
        <v>-44.955242445598984</v>
      </c>
      <c r="WT121" s="420">
        <v>-73.211115771577056</v>
      </c>
      <c r="WU121" s="420"/>
      <c r="WV121" s="420">
        <v>5.4851874365898707</v>
      </c>
      <c r="WW121" s="420">
        <v>6.0039751542404423</v>
      </c>
      <c r="WX121" s="420">
        <v>6.57445677298593</v>
      </c>
      <c r="WY121" s="420">
        <v>7.2019245382446693</v>
      </c>
      <c r="WZ121" s="420">
        <v>7.8922215328971959</v>
      </c>
      <c r="XA121" s="420">
        <v>8.651799617663622</v>
      </c>
      <c r="XB121" s="420">
        <v>9.4877835079426998</v>
      </c>
      <c r="XC121" s="420">
        <v>10.408041639962001</v>
      </c>
      <c r="XD121" s="420">
        <v>11.421264548751306</v>
      </c>
      <c r="XE121" s="420">
        <v>12.53705155756125</v>
      </c>
      <c r="XF121" s="420">
        <v>13.766006663706191</v>
      </c>
      <c r="XG121" s="420">
        <v>15.119844600292581</v>
      </c>
      <c r="XH121" s="420">
        <v>16.611508157884007</v>
      </c>
      <c r="XI121" s="420">
        <v>18.255297965930797</v>
      </c>
      <c r="XJ121" s="420">
        <v>20.067016061953108</v>
      </c>
      <c r="XK121" s="420">
        <v>22.064124718341194</v>
      </c>
      <c r="XL121" s="420">
        <v>24.265922153690749</v>
      </c>
      <c r="XM121" s="420">
        <v>26.693736929449205</v>
      </c>
      <c r="XN121" s="420">
        <v>29.371143025121448</v>
      </c>
      <c r="XO121" s="420">
        <v>32.324197798343306</v>
      </c>
      <c r="XP121" s="420">
        <v>35.581705272009835</v>
      </c>
      <c r="XQ121" s="420">
        <v>39.175507451767139</v>
      </c>
      <c r="XR121" s="420">
        <v>43.14080666625307</v>
      </c>
      <c r="XS121" s="420">
        <v>47.516522242504465</v>
      </c>
      <c r="XT121" s="420">
        <v>52.345685183242509</v>
      </c>
      <c r="XU121" s="420">
        <v>57.6758749049811</v>
      </c>
      <c r="XV121" s="420">
        <v>63.559702530150709</v>
      </c>
      <c r="XW121" s="420">
        <v>70.055345707161095</v>
      </c>
      <c r="XX121" s="420">
        <v>77.227140464581893</v>
      </c>
      <c r="XY121" s="420">
        <v>85.146236194845073</v>
      </c>
      <c r="XZ121" s="420"/>
      <c r="YA121" s="420">
        <v>2.3374185204288393E-3</v>
      </c>
      <c r="YB121" s="420">
        <v>2.3374185204288393E-3</v>
      </c>
      <c r="YC121" s="420">
        <v>2.3374185204288393E-3</v>
      </c>
      <c r="YD121" s="420">
        <v>2.3374185204288393E-3</v>
      </c>
      <c r="YE121" s="420">
        <v>2.3374185204288393E-3</v>
      </c>
      <c r="YF121" s="420">
        <v>2.3374185204288393E-3</v>
      </c>
      <c r="YG121" s="420">
        <v>2.3374185204288393E-3</v>
      </c>
      <c r="YH121" s="420">
        <v>2.3374185204288393E-3</v>
      </c>
      <c r="YI121" s="420">
        <v>2.3374185204288393E-3</v>
      </c>
      <c r="YJ121" s="420">
        <v>2.3374185204288393E-3</v>
      </c>
      <c r="YK121" s="420">
        <v>2.3374185204288393E-3</v>
      </c>
      <c r="YL121" s="420">
        <v>2.3374185204288393E-3</v>
      </c>
      <c r="YM121" s="420">
        <v>2.3374185204288393E-3</v>
      </c>
      <c r="YN121" s="420">
        <v>2.3374185204288393E-3</v>
      </c>
      <c r="YO121" s="420">
        <v>2.3374185204288393E-3</v>
      </c>
      <c r="YP121" s="420">
        <v>2.3374185204288393E-3</v>
      </c>
      <c r="YQ121" s="420">
        <v>2.3374185204288393E-3</v>
      </c>
      <c r="YR121" s="420">
        <v>2.7977434693824874E-3</v>
      </c>
      <c r="YS121" s="420">
        <v>3.7085747438774055E-3</v>
      </c>
      <c r="YT121" s="420">
        <v>4.9588670216130651E-3</v>
      </c>
      <c r="YU121" s="420">
        <v>6.6828665797603205E-3</v>
      </c>
      <c r="YV121" s="420">
        <v>9.0697653383470678E-3</v>
      </c>
      <c r="YW121" s="420">
        <v>1.2386662484306433E-2</v>
      </c>
      <c r="YX121" s="420">
        <v>1.7011247069864135E-2</v>
      </c>
      <c r="YY121" s="420">
        <v>2.3478350906494083E-2</v>
      </c>
      <c r="YZ121" s="420">
        <v>3.2546301396513107E-2</v>
      </c>
      <c r="ZA121" s="420">
        <v>4.5291550646107043E-2</v>
      </c>
      <c r="ZB121" s="420">
        <v>6.3243700876459946E-2</v>
      </c>
      <c r="ZC121" s="420">
        <v>8.8578260175133844E-2</v>
      </c>
      <c r="ZD121" s="420">
        <v>0.12439192490655225</v>
      </c>
      <c r="ZE121" s="420"/>
      <c r="ZF121" s="420">
        <v>5.4828500180694419</v>
      </c>
      <c r="ZG121" s="420">
        <v>6.0016377357200135</v>
      </c>
      <c r="ZH121" s="420">
        <v>6.5721193544655012</v>
      </c>
      <c r="ZI121" s="420">
        <v>7.1995871197242405</v>
      </c>
      <c r="ZJ121" s="420">
        <v>7.8898841143767671</v>
      </c>
      <c r="ZK121" s="420">
        <v>8.6494621991431924</v>
      </c>
      <c r="ZL121" s="420">
        <v>9.4854460894222701</v>
      </c>
      <c r="ZM121" s="420">
        <v>10.405704221441571</v>
      </c>
      <c r="ZN121" s="420">
        <v>11.418927130230877</v>
      </c>
      <c r="ZO121" s="420">
        <v>12.534714139040821</v>
      </c>
      <c r="ZP121" s="420">
        <v>13.763669245185762</v>
      </c>
      <c r="ZQ121" s="420">
        <v>15.117507181772151</v>
      </c>
      <c r="ZR121" s="420">
        <v>16.609170739363577</v>
      </c>
      <c r="ZS121" s="420">
        <v>18.252960547410368</v>
      </c>
      <c r="ZT121" s="420">
        <v>20.064678643432678</v>
      </c>
      <c r="ZU121" s="420">
        <v>22.061787299820764</v>
      </c>
      <c r="ZV121" s="420">
        <v>24.263584735170319</v>
      </c>
      <c r="ZW121" s="420">
        <v>26.690939185979822</v>
      </c>
      <c r="ZX121" s="420">
        <v>29.367434450377569</v>
      </c>
      <c r="ZY121" s="420">
        <v>32.319238931321692</v>
      </c>
      <c r="ZZ121" s="420">
        <v>35.575022405430076</v>
      </c>
      <c r="AAA121" s="420">
        <v>39.166437686428793</v>
      </c>
      <c r="AAB121" s="420">
        <v>43.128420003768767</v>
      </c>
      <c r="AAC121" s="420">
        <v>47.499510995434598</v>
      </c>
      <c r="AAD121" s="420">
        <v>52.322206832336015</v>
      </c>
      <c r="AAE121" s="420">
        <v>57.643328603584585</v>
      </c>
      <c r="AAF121" s="420">
        <v>63.514410979504603</v>
      </c>
      <c r="AAG121" s="420">
        <v>69.99210200628464</v>
      </c>
      <c r="AAH121" s="420">
        <v>77.138562204406753</v>
      </c>
      <c r="AAI121" s="420">
        <v>85.021844269938526</v>
      </c>
      <c r="AAJ121" s="420"/>
      <c r="AAK121" s="420">
        <v>208.18665145184912</v>
      </c>
      <c r="AAL121" s="420">
        <v>230.81162428512994</v>
      </c>
      <c r="AAM121" s="420">
        <v>255.69103196358282</v>
      </c>
      <c r="AAN121" s="420">
        <v>283.05567584341429</v>
      </c>
      <c r="AAO121" s="420">
        <v>313.1603799825902</v>
      </c>
      <c r="AAP121" s="420">
        <v>346.28651799222411</v>
      </c>
      <c r="AAQ121" s="420">
        <v>382.74480750663412</v>
      </c>
      <c r="AAR121" s="420">
        <v>422.8784007436397</v>
      </c>
      <c r="AAS121" s="420">
        <v>467.06630266474156</v>
      </c>
      <c r="AAT121" s="420">
        <v>515.72715160769224</v>
      </c>
      <c r="AAU121" s="420">
        <v>569.32340098647808</v>
      </c>
      <c r="AAV121" s="420">
        <v>628.36594477423057</v>
      </c>
      <c r="AAW121" s="420">
        <v>693.41923404587942</v>
      </c>
      <c r="AAX121" s="420">
        <v>765.10693690651669</v>
      </c>
      <c r="AAY121" s="420">
        <v>844.11819972071578</v>
      </c>
      <c r="AAZ121" s="420">
        <v>931.21457374536953</v>
      </c>
      <c r="ABA121" s="420">
        <v>1027.2376781179441</v>
      </c>
      <c r="ABB121" s="420">
        <v>1127.0068810705063</v>
      </c>
      <c r="ABC121" s="420">
        <v>1231.6806148148667</v>
      </c>
      <c r="ABD121" s="420">
        <v>1343.869395430962</v>
      </c>
      <c r="ABE121" s="420">
        <v>1463.0472875552384</v>
      </c>
      <c r="ABF121" s="420">
        <v>1588.0914446266918</v>
      </c>
      <c r="ABG121" s="420">
        <v>1716.9913518331332</v>
      </c>
      <c r="ABH121" s="420">
        <v>1846.4305208818103</v>
      </c>
      <c r="ABI121" s="420">
        <v>1971.1857144184216</v>
      </c>
      <c r="ABJ121" s="420">
        <v>2083.2651613310791</v>
      </c>
      <c r="ABK121" s="420">
        <v>2170.6734357426399</v>
      </c>
      <c r="ABL121" s="420">
        <v>2215.6423238376015</v>
      </c>
      <c r="ABM121" s="420">
        <v>2192.097809886639</v>
      </c>
      <c r="ABN121" s="420">
        <v>2062.0342770817479</v>
      </c>
      <c r="ABQ121" s="344"/>
      <c r="ABR121" s="344"/>
      <c r="ABS121" s="344"/>
      <c r="ABT121" s="344"/>
      <c r="ABU121" s="344"/>
      <c r="ABV121" s="344"/>
      <c r="ABW121" s="344"/>
      <c r="ABX121" s="344"/>
      <c r="ABY121" s="344"/>
      <c r="ABZ121" s="344"/>
      <c r="ACA121" s="344"/>
    </row>
    <row r="122" spans="4:755" hidden="1" outlineLevel="1" x14ac:dyDescent="0.25">
      <c r="D122" s="431" t="b">
        <v>1</v>
      </c>
      <c r="E122" s="416"/>
      <c r="F122" s="417">
        <v>1547</v>
      </c>
      <c r="G122" s="417">
        <v>22006090</v>
      </c>
      <c r="H122" s="417" t="s">
        <v>1825</v>
      </c>
      <c r="I122" s="417" t="s">
        <v>253</v>
      </c>
      <c r="J122" s="417">
        <v>11</v>
      </c>
      <c r="K122" s="417" t="s">
        <v>299</v>
      </c>
      <c r="L122" s="417" t="s">
        <v>300</v>
      </c>
      <c r="M122" s="417" t="s">
        <v>253</v>
      </c>
      <c r="N122" s="417" t="s">
        <v>355</v>
      </c>
      <c r="O122" s="417" t="s">
        <v>1826</v>
      </c>
      <c r="P122" s="417" t="s">
        <v>1827</v>
      </c>
      <c r="Q122" s="417" t="s">
        <v>1828</v>
      </c>
      <c r="R122" s="417" t="s">
        <v>298</v>
      </c>
      <c r="S122" s="418"/>
      <c r="T122" s="417">
        <v>3.3587260147591502E-2</v>
      </c>
      <c r="U122" s="417">
        <v>2190</v>
      </c>
      <c r="V122" s="418"/>
      <c r="W122" s="419">
        <v>9.9</v>
      </c>
      <c r="X122" s="417">
        <v>8.8018665792934641E-3</v>
      </c>
      <c r="Y122" s="417">
        <v>8.3023539161150616E-4</v>
      </c>
      <c r="Z122" s="417">
        <v>7.9716311876819584E-3</v>
      </c>
      <c r="AA122" s="420">
        <v>48.866895651500386</v>
      </c>
      <c r="AB122" s="420">
        <v>265.67532531568196</v>
      </c>
      <c r="AC122" s="420">
        <v>314.54222096718235</v>
      </c>
      <c r="AD122" s="420">
        <v>29.698558463103669</v>
      </c>
      <c r="AE122" s="420">
        <v>3.5299291722914306</v>
      </c>
      <c r="AF122" s="420">
        <v>8.1614792981212911</v>
      </c>
      <c r="AG122" s="418"/>
      <c r="AH122" s="419">
        <v>14.216959715055561</v>
      </c>
      <c r="AI122" s="417">
        <v>2.3831354840911409E-2</v>
      </c>
      <c r="AJ122" s="417">
        <v>2.2478907218978768E-3</v>
      </c>
      <c r="AK122" s="417">
        <v>2.1583464119013532E-2</v>
      </c>
      <c r="AL122" s="420">
        <v>132.30879152205657</v>
      </c>
      <c r="AM122" s="420">
        <v>719.3250310073206</v>
      </c>
      <c r="AN122" s="420">
        <v>851.6338225293772</v>
      </c>
      <c r="AO122" s="420">
        <v>80.40986291053143</v>
      </c>
      <c r="AP122" s="420">
        <v>9.5574039790676348</v>
      </c>
      <c r="AQ122" s="420">
        <v>22.09748437199023</v>
      </c>
      <c r="AR122" s="418"/>
      <c r="AS122" s="417">
        <v>5.1679359468684138E-3</v>
      </c>
      <c r="AT122" s="421">
        <v>2.3777645078569732E-7</v>
      </c>
      <c r="AU122" s="417">
        <v>5.167698170417628E-3</v>
      </c>
      <c r="AV122" s="420">
        <v>28.423778484824208</v>
      </c>
      <c r="AW122" s="420">
        <v>7.6088464251423141E-2</v>
      </c>
      <c r="AX122" s="420">
        <v>28.499866949075631</v>
      </c>
      <c r="AY122" s="420">
        <v>14.671135690693944</v>
      </c>
      <c r="AZ122" s="420">
        <v>2.0676935501065605</v>
      </c>
      <c r="BA122" s="420">
        <v>2.3374185204288393E-3</v>
      </c>
      <c r="BB122" s="418"/>
      <c r="BC122" s="420">
        <v>355.93218790069869</v>
      </c>
      <c r="BD122" s="420">
        <v>963.69857379096652</v>
      </c>
      <c r="BE122" s="420">
        <v>45.241033608396563</v>
      </c>
      <c r="BF122" s="420">
        <v>918.45754018256991</v>
      </c>
      <c r="BG122" s="420"/>
      <c r="BH122" s="422">
        <v>3.6190084093339271E-2</v>
      </c>
      <c r="BI122" s="420"/>
      <c r="BJ122" s="423">
        <v>10.264843878369307</v>
      </c>
      <c r="BK122" s="423">
        <v>10.643133317908669</v>
      </c>
      <c r="BL122" s="423">
        <v>11.035363826768</v>
      </c>
      <c r="BM122" s="423">
        <v>11.442049174017937</v>
      </c>
      <c r="BN122" s="423">
        <v>11.863722062618042</v>
      </c>
      <c r="BO122" s="423">
        <v>12.300934827185827</v>
      </c>
      <c r="BP122" s="423">
        <v>12.75426015748063</v>
      </c>
      <c r="BQ122" s="423">
        <v>13.224291848549957</v>
      </c>
      <c r="BR122" s="423">
        <v>13.711645578520923</v>
      </c>
      <c r="BS122" s="423">
        <v>14.216959715055561</v>
      </c>
      <c r="BT122" s="423">
        <v>14.740896151526375</v>
      </c>
      <c r="BU122" s="423">
        <v>15.284141174007392</v>
      </c>
      <c r="BV122" s="423">
        <v>15.847406360216368</v>
      </c>
      <c r="BW122" s="423">
        <v>16.431429511585634</v>
      </c>
      <c r="BX122" s="423">
        <v>17.036975619682483</v>
      </c>
      <c r="BY122" s="423">
        <v>17.664837868244934</v>
      </c>
      <c r="BZ122" s="423">
        <v>18.315838672145485</v>
      </c>
      <c r="CA122" s="423">
        <v>18.990830754643675</v>
      </c>
      <c r="CB122" s="423">
        <v>19.69069826433855</v>
      </c>
      <c r="CC122" s="423">
        <v>20.416357933284111</v>
      </c>
      <c r="CD122" s="423">
        <v>21.168760277784653</v>
      </c>
      <c r="CE122" s="423">
        <v>21.948890843442939</v>
      </c>
      <c r="CF122" s="423">
        <v>22.757771496092055</v>
      </c>
      <c r="CG122" s="423">
        <v>23.596461760301825</v>
      </c>
      <c r="CH122" s="423">
        <v>24.46606020721309</v>
      </c>
      <c r="CI122" s="423">
        <v>25.367705893517794</v>
      </c>
      <c r="CJ122" s="423">
        <v>26.302579853469606</v>
      </c>
      <c r="CK122" s="423">
        <v>27.271906645879525</v>
      </c>
      <c r="CL122" s="423">
        <v>28</v>
      </c>
      <c r="CM122" s="423">
        <v>28</v>
      </c>
      <c r="CN122" s="420"/>
      <c r="CO122" s="417">
        <v>9.708275965660762E-3</v>
      </c>
      <c r="CP122" s="417">
        <v>1.0712191211688215E-2</v>
      </c>
      <c r="CQ122" s="417">
        <v>1.1824348312161174E-2</v>
      </c>
      <c r="CR122" s="417">
        <v>1.3056682379234321E-2</v>
      </c>
      <c r="CS122" s="417">
        <v>1.4422462800766764E-2</v>
      </c>
      <c r="CT122" s="417">
        <v>1.5936443723749291E-2</v>
      </c>
      <c r="CU122" s="417">
        <v>1.7615031607265057E-2</v>
      </c>
      <c r="CV122" s="417">
        <v>1.9476471788502842E-2</v>
      </c>
      <c r="CW122" s="417">
        <v>2.1541056227177734E-2</v>
      </c>
      <c r="CX122" s="417">
        <v>2.3831354840911409E-2</v>
      </c>
      <c r="CY122" s="417">
        <v>2.6372473119585998E-2</v>
      </c>
      <c r="CZ122" s="417">
        <v>2.9192339013647112E-2</v>
      </c>
      <c r="DA122" s="417">
        <v>3.2322022433398018E-2</v>
      </c>
      <c r="DB122" s="417">
        <v>3.5796091077517467E-2</v>
      </c>
      <c r="DC122" s="417">
        <v>3.965300673382742E-2</v>
      </c>
      <c r="DD122" s="417">
        <v>4.3935566668723287E-2</v>
      </c>
      <c r="DE122" s="417">
        <v>4.8691395249228206E-2</v>
      </c>
      <c r="DF122" s="417">
        <v>5.3973491529537086E-2</v>
      </c>
      <c r="DG122" s="417">
        <v>5.9840839189094955E-2</v>
      </c>
      <c r="DH122" s="417">
        <v>6.6359085939407772E-2</v>
      </c>
      <c r="DI122" s="417">
        <v>7.36013003304965E-2</v>
      </c>
      <c r="DJ122" s="417">
        <v>8.1648814794752431E-2</v>
      </c>
      <c r="DK122" s="417">
        <v>9.0592164776594139E-2</v>
      </c>
      <c r="DL122" s="417">
        <v>0.10053213492265475</v>
      </c>
      <c r="DM122" s="417">
        <v>0.11158092456249701</v>
      </c>
      <c r="DN122" s="417">
        <v>0.12386344610882619</v>
      </c>
      <c r="DO122" s="417">
        <v>0.13751877156531145</v>
      </c>
      <c r="DP122" s="417">
        <v>0.15270174406778775</v>
      </c>
      <c r="DQ122" s="417">
        <v>0.1648141839142698</v>
      </c>
      <c r="DR122" s="417">
        <v>0.1648141839142698</v>
      </c>
      <c r="DS122" s="424"/>
      <c r="DT122" s="425">
        <v>9.1573238762611593E-4</v>
      </c>
      <c r="DU122" s="425">
        <v>1.0104266163924508E-3</v>
      </c>
      <c r="DV122" s="425">
        <v>1.1153307497971643E-3</v>
      </c>
      <c r="DW122" s="425">
        <v>1.231570566381023E-3</v>
      </c>
      <c r="DX122" s="425">
        <v>1.3603977001385196E-3</v>
      </c>
      <c r="DY122" s="425">
        <v>1.5032038348556504E-3</v>
      </c>
      <c r="DZ122" s="425">
        <v>1.6615365085300645E-3</v>
      </c>
      <c r="EA122" s="425">
        <v>1.8371167111960532E-3</v>
      </c>
      <c r="EB122" s="425">
        <v>2.0318584804010875E-3</v>
      </c>
      <c r="EC122" s="425">
        <v>2.2478907218978768E-3</v>
      </c>
      <c r="ED122" s="425">
        <v>2.4875815090986018E-3</v>
      </c>
      <c r="EE122" s="425">
        <v>2.7535651437921083E-3</v>
      </c>
      <c r="EF122" s="425">
        <v>3.0487722928904202E-3</v>
      </c>
      <c r="EG122" s="425">
        <v>3.3764635519264439E-3</v>
      </c>
      <c r="EH122" s="425">
        <v>3.7402668260935602E-3</v>
      </c>
      <c r="EI122" s="425">
        <v>4.1442189642698383E-3</v>
      </c>
      <c r="EJ122" s="425">
        <v>4.592812131230751E-3</v>
      </c>
      <c r="EK122" s="425">
        <v>5.0910454587079846E-3</v>
      </c>
      <c r="EL122" s="425">
        <v>5.6444825777519671E-3</v>
      </c>
      <c r="EM122" s="425">
        <v>6.2593157037274883E-3</v>
      </c>
      <c r="EN122" s="425">
        <v>6.942437022024333E-3</v>
      </c>
      <c r="EO122" s="425">
        <v>7.7015182081046673E-3</v>
      </c>
      <c r="EP122" s="425">
        <v>8.54509901083585E-3</v>
      </c>
      <c r="EQ122" s="425">
        <v>9.482685934299951E-3</v>
      </c>
      <c r="ER122" s="425">
        <v>1.0524862171672983E-2</v>
      </c>
      <c r="ES122" s="425">
        <v>1.1683410076725643E-2</v>
      </c>
      <c r="ET122" s="425">
        <v>1.2971447605562784E-2</v>
      </c>
      <c r="EU122" s="425">
        <v>1.4403580325124156E-2</v>
      </c>
      <c r="EV122" s="425">
        <v>1.5546085286852689E-2</v>
      </c>
      <c r="EW122" s="425">
        <v>1.5546085286852689E-2</v>
      </c>
      <c r="EX122" s="420"/>
      <c r="EY122" s="420">
        <v>392.58580825690882</v>
      </c>
      <c r="EZ122" s="420">
        <v>433.18239612453647</v>
      </c>
      <c r="FA122" s="420">
        <v>478.15609647485638</v>
      </c>
      <c r="FB122" s="420">
        <v>527.98954450164058</v>
      </c>
      <c r="FC122" s="420">
        <v>583.21933118933998</v>
      </c>
      <c r="FD122" s="420">
        <v>644.44208860136632</v>
      </c>
      <c r="FE122" s="420">
        <v>712.32126543061975</v>
      </c>
      <c r="FF122" s="420">
        <v>787.59467140485788</v>
      </c>
      <c r="FG122" s="420">
        <v>871.08287811001765</v>
      </c>
      <c r="FH122" s="420">
        <v>963.69857379096629</v>
      </c>
      <c r="FI122" s="420">
        <v>1066.4569808282749</v>
      </c>
      <c r="FJ122" s="420">
        <v>1180.4874570026032</v>
      </c>
      <c r="FK122" s="420">
        <v>1307.0464154909173</v>
      </c>
      <c r="FL122" s="420">
        <v>1447.5317139533611</v>
      </c>
      <c r="FM122" s="420">
        <v>1603.4986802475798</v>
      </c>
      <c r="FN122" s="420">
        <v>1776.6779614501907</v>
      </c>
      <c r="FO122" s="420">
        <v>1968.9954041983019</v>
      </c>
      <c r="FP122" s="420">
        <v>2182.5941981376932</v>
      </c>
      <c r="FQ122" s="420">
        <v>2419.8595407586954</v>
      </c>
      <c r="FR122" s="420">
        <v>2683.4461114269502</v>
      </c>
      <c r="FS122" s="420">
        <v>2976.3086753210973</v>
      </c>
      <c r="FT122" s="420">
        <v>3301.7361746612555</v>
      </c>
      <c r="FU122" s="420">
        <v>3663.3897054801837</v>
      </c>
      <c r="FV122" s="420">
        <v>4065.3448237363568</v>
      </c>
      <c r="FW122" s="420">
        <v>4512.1386753286033</v>
      </c>
      <c r="FX122" s="420">
        <v>5008.822501144261</v>
      </c>
      <c r="FY122" s="420">
        <v>5561.0201313215839</v>
      </c>
      <c r="FZ122" s="420">
        <v>6174.9931531753464</v>
      </c>
      <c r="GA122" s="420">
        <v>6664.7991706303619</v>
      </c>
      <c r="GB122" s="420">
        <v>6664.7991706303619</v>
      </c>
      <c r="GC122" s="420"/>
      <c r="GD122" s="420">
        <v>31.02986363974809</v>
      </c>
      <c r="GE122" s="420">
        <v>31.02986363974809</v>
      </c>
      <c r="GF122" s="420">
        <v>31.02986363974809</v>
      </c>
      <c r="GG122" s="420">
        <v>31.02986363974809</v>
      </c>
      <c r="GH122" s="420">
        <v>31.02986363974809</v>
      </c>
      <c r="GI122" s="420">
        <v>31.02986363974809</v>
      </c>
      <c r="GJ122" s="420">
        <v>31.02986363974809</v>
      </c>
      <c r="GK122" s="420">
        <v>31.02986363974809</v>
      </c>
      <c r="GL122" s="420">
        <v>31.02986363974809</v>
      </c>
      <c r="GM122" s="420">
        <v>31.02986363974809</v>
      </c>
      <c r="GN122" s="420">
        <v>31.02986363974809</v>
      </c>
      <c r="GO122" s="420">
        <v>31.02986363974809</v>
      </c>
      <c r="GP122" s="420">
        <v>31.02986363974809</v>
      </c>
      <c r="GQ122" s="420">
        <v>31.02986363974809</v>
      </c>
      <c r="GR122" s="420">
        <v>31.02986363974809</v>
      </c>
      <c r="GS122" s="420">
        <v>31.02986363974809</v>
      </c>
      <c r="GT122" s="420">
        <v>31.02986363974809</v>
      </c>
      <c r="GU122" s="420">
        <v>37.140801955315588</v>
      </c>
      <c r="GV122" s="420">
        <v>49.232333702574074</v>
      </c>
      <c r="GW122" s="420">
        <v>65.830302166026527</v>
      </c>
      <c r="GX122" s="420">
        <v>88.716863017987535</v>
      </c>
      <c r="GY122" s="420">
        <v>120.40359021446848</v>
      </c>
      <c r="GZ122" s="420">
        <v>164.43629777054011</v>
      </c>
      <c r="HA122" s="420">
        <v>225.82891010168947</v>
      </c>
      <c r="HB122" s="420">
        <v>311.68146429378248</v>
      </c>
      <c r="HC122" s="420">
        <v>432.06096190538426</v>
      </c>
      <c r="HD122" s="420">
        <v>601.25759606097552</v>
      </c>
      <c r="HE122" s="420">
        <v>839.57725033748977</v>
      </c>
      <c r="HF122" s="420">
        <v>1175.9003835463147</v>
      </c>
      <c r="HG122" s="420">
        <v>1651.3364782563378</v>
      </c>
      <c r="HH122" s="420"/>
      <c r="HI122" s="420">
        <v>53.899170624328555</v>
      </c>
      <c r="HJ122" s="420">
        <v>59.472786303301035</v>
      </c>
      <c r="HK122" s="420">
        <v>65.64734762927489</v>
      </c>
      <c r="HL122" s="420">
        <v>72.489116897298331</v>
      </c>
      <c r="HM122" s="420">
        <v>80.071764139293393</v>
      </c>
      <c r="HN122" s="420">
        <v>88.477202589791716</v>
      </c>
      <c r="HO122" s="420">
        <v>97.796518919649358</v>
      </c>
      <c r="HP122" s="420">
        <v>108.13100902792345</v>
      </c>
      <c r="HQ122" s="420">
        <v>119.59333141369814</v>
      </c>
      <c r="HR122" s="420">
        <v>132.30879152205657</v>
      </c>
      <c r="HS122" s="420">
        <v>146.41677198772723</v>
      </c>
      <c r="HT122" s="420">
        <v>162.07232540414475</v>
      </c>
      <c r="HU122" s="420">
        <v>179.44794814477882</v>
      </c>
      <c r="HV122" s="420">
        <v>198.7355558799056</v>
      </c>
      <c r="HW122" s="420">
        <v>220.14868379040229</v>
      </c>
      <c r="HX122" s="420">
        <v>243.9249371083265</v>
      </c>
      <c r="HY122" s="420">
        <v>270.32872054293205</v>
      </c>
      <c r="HZ122" s="420">
        <v>299.65427841474337</v>
      </c>
      <c r="IA122" s="420">
        <v>332.22908095778581</v>
      </c>
      <c r="IB122" s="420">
        <v>368.41759630379283</v>
      </c>
      <c r="IC122" s="420">
        <v>408.62549217984417</v>
      </c>
      <c r="ID122" s="420">
        <v>453.304316385596</v>
      </c>
      <c r="IE122" s="420">
        <v>502.95671072722746</v>
      </c>
      <c r="IF122" s="420">
        <v>558.14221933846613</v>
      </c>
      <c r="IG122" s="420">
        <v>619.48375928815369</v>
      </c>
      <c r="IH122" s="420">
        <v>687.67482914074321</v>
      </c>
      <c r="II122" s="420">
        <v>763.4875397922724</v>
      </c>
      <c r="IJ122" s="420">
        <v>847.78156155165095</v>
      </c>
      <c r="IK122" s="420">
        <v>915.0283584362528</v>
      </c>
      <c r="IL122" s="420">
        <v>915.0283584362528</v>
      </c>
      <c r="IM122" s="420"/>
      <c r="IN122" s="420">
        <v>14.211889242412104</v>
      </c>
      <c r="IO122" s="420">
        <v>14.211889242412104</v>
      </c>
      <c r="IP122" s="420">
        <v>14.211889242412104</v>
      </c>
      <c r="IQ122" s="420">
        <v>14.211889242412104</v>
      </c>
      <c r="IR122" s="420">
        <v>14.211889242412104</v>
      </c>
      <c r="IS122" s="420">
        <v>14.211889242412104</v>
      </c>
      <c r="IT122" s="420">
        <v>14.211889242412104</v>
      </c>
      <c r="IU122" s="420">
        <v>14.211889242412104</v>
      </c>
      <c r="IV122" s="420">
        <v>14.211889242412104</v>
      </c>
      <c r="IW122" s="420">
        <v>14.211889242412104</v>
      </c>
      <c r="IX122" s="420">
        <v>14.211889242412104</v>
      </c>
      <c r="IY122" s="420">
        <v>14.211889242412104</v>
      </c>
      <c r="IZ122" s="420">
        <v>14.211889242412104</v>
      </c>
      <c r="JA122" s="420">
        <v>14.211889242412104</v>
      </c>
      <c r="JB122" s="420">
        <v>14.211889242412104</v>
      </c>
      <c r="JC122" s="420">
        <v>14.211889242412104</v>
      </c>
      <c r="JD122" s="420">
        <v>14.211889242412104</v>
      </c>
      <c r="JE122" s="420">
        <v>17.010740681669112</v>
      </c>
      <c r="JF122" s="420">
        <v>22.548744714114239</v>
      </c>
      <c r="JG122" s="420">
        <v>30.15072750689297</v>
      </c>
      <c r="JH122" s="420">
        <v>40.632928516347199</v>
      </c>
      <c r="JI122" s="420">
        <v>55.145665749071007</v>
      </c>
      <c r="JJ122" s="420">
        <v>75.312946214615863</v>
      </c>
      <c r="JK122" s="420">
        <v>103.43118150183099</v>
      </c>
      <c r="JL122" s="420">
        <v>142.75223703471036</v>
      </c>
      <c r="JM122" s="420">
        <v>197.88686820730115</v>
      </c>
      <c r="JN122" s="420">
        <v>275.38008096276991</v>
      </c>
      <c r="JO122" s="420">
        <v>384.53210851242306</v>
      </c>
      <c r="JP122" s="420">
        <v>538.57039802337363</v>
      </c>
      <c r="JQ122" s="420">
        <v>756.32337297388335</v>
      </c>
      <c r="JR122" s="420"/>
      <c r="JS122" s="420">
        <v>39.687281381916449</v>
      </c>
      <c r="JT122" s="420">
        <v>45.260897060888929</v>
      </c>
      <c r="JU122" s="420">
        <v>51.435458386862784</v>
      </c>
      <c r="JV122" s="420">
        <v>58.277227654886225</v>
      </c>
      <c r="JW122" s="420">
        <v>65.859874896881294</v>
      </c>
      <c r="JX122" s="420">
        <v>74.265313347379617</v>
      </c>
      <c r="JY122" s="420">
        <v>83.58462967723726</v>
      </c>
      <c r="JZ122" s="420">
        <v>93.919119785511356</v>
      </c>
      <c r="KA122" s="420">
        <v>105.38144217128604</v>
      </c>
      <c r="KB122" s="420">
        <v>118.09690227964447</v>
      </c>
      <c r="KC122" s="420">
        <v>132.20488274531513</v>
      </c>
      <c r="KD122" s="420">
        <v>147.86043616173265</v>
      </c>
      <c r="KE122" s="420">
        <v>165.23605890236672</v>
      </c>
      <c r="KF122" s="420">
        <v>184.52366663749351</v>
      </c>
      <c r="KG122" s="420">
        <v>205.93679454799019</v>
      </c>
      <c r="KH122" s="420">
        <v>229.7130478659144</v>
      </c>
      <c r="KI122" s="420">
        <v>256.11683130051995</v>
      </c>
      <c r="KJ122" s="420">
        <v>282.64353773307425</v>
      </c>
      <c r="KK122" s="420">
        <v>309.68033624367155</v>
      </c>
      <c r="KL122" s="420">
        <v>338.26686879689987</v>
      </c>
      <c r="KM122" s="420">
        <v>367.99256366349698</v>
      </c>
      <c r="KN122" s="420">
        <v>398.15865063652501</v>
      </c>
      <c r="KO122" s="420">
        <v>427.6437645126116</v>
      </c>
      <c r="KP122" s="420">
        <v>454.71103783663511</v>
      </c>
      <c r="KQ122" s="420">
        <v>476.73152225344336</v>
      </c>
      <c r="KR122" s="420">
        <v>489.78796093344204</v>
      </c>
      <c r="KS122" s="420">
        <v>488.10745882950249</v>
      </c>
      <c r="KT122" s="420">
        <v>463.24945303922789</v>
      </c>
      <c r="KU122" s="420">
        <v>376.45796041287917</v>
      </c>
      <c r="KV122" s="420">
        <v>158.70498546236945</v>
      </c>
      <c r="KW122" s="420"/>
      <c r="KX122" s="420">
        <v>293.0343640403571</v>
      </c>
      <c r="KY122" s="420">
        <v>323.33651724558428</v>
      </c>
      <c r="KZ122" s="420">
        <v>356.90583993509262</v>
      </c>
      <c r="LA122" s="420">
        <v>394.10258124192734</v>
      </c>
      <c r="LB122" s="420">
        <v>435.32726404432628</v>
      </c>
      <c r="LC122" s="420">
        <v>481.02522715380815</v>
      </c>
      <c r="LD122" s="420">
        <v>531.69168272962065</v>
      </c>
      <c r="LE122" s="420">
        <v>587.877347582737</v>
      </c>
      <c r="LF122" s="420">
        <v>650.19471372834801</v>
      </c>
      <c r="LG122" s="420">
        <v>719.3250310073206</v>
      </c>
      <c r="LH122" s="420">
        <v>796.02608291155263</v>
      </c>
      <c r="LI122" s="420">
        <v>881.14084601347463</v>
      </c>
      <c r="LJ122" s="420">
        <v>975.60713372493444</v>
      </c>
      <c r="LK122" s="420">
        <v>1080.468336616462</v>
      </c>
      <c r="LL122" s="420">
        <v>1196.8853843499392</v>
      </c>
      <c r="LM122" s="420">
        <v>1326.1500685663482</v>
      </c>
      <c r="LN122" s="420">
        <v>1469.6998819938403</v>
      </c>
      <c r="LO122" s="420">
        <v>1629.1345467865551</v>
      </c>
      <c r="LP122" s="420">
        <v>1806.2344248806294</v>
      </c>
      <c r="LQ122" s="420">
        <v>2002.9810251927963</v>
      </c>
      <c r="LR122" s="420">
        <v>2221.5798470477866</v>
      </c>
      <c r="LS122" s="420">
        <v>2464.4858265934936</v>
      </c>
      <c r="LT122" s="420">
        <v>2734.4316834674719</v>
      </c>
      <c r="LU122" s="420">
        <v>3034.4594989759844</v>
      </c>
      <c r="LV122" s="420">
        <v>3367.9558949353545</v>
      </c>
      <c r="LW122" s="420">
        <v>3738.6912245522058</v>
      </c>
      <c r="LX122" s="420">
        <v>4150.8632337800909</v>
      </c>
      <c r="LY122" s="420">
        <v>4609.1457040397299</v>
      </c>
      <c r="LZ122" s="420">
        <v>4974.7472917928608</v>
      </c>
      <c r="MA122" s="420">
        <v>4974.7472917928608</v>
      </c>
      <c r="MB122" s="420"/>
      <c r="MC122" s="426">
        <v>7.6088464251423141E-2</v>
      </c>
      <c r="MD122" s="426">
        <v>7.6088464251423141E-2</v>
      </c>
      <c r="ME122" s="426">
        <v>7.6088464251423141E-2</v>
      </c>
      <c r="MF122" s="426">
        <v>7.6088464251423141E-2</v>
      </c>
      <c r="MG122" s="426">
        <v>7.6088464251423141E-2</v>
      </c>
      <c r="MH122" s="426">
        <v>7.6088464251423141E-2</v>
      </c>
      <c r="MI122" s="426">
        <v>7.6088464251423141E-2</v>
      </c>
      <c r="MJ122" s="426">
        <v>7.6088464251423141E-2</v>
      </c>
      <c r="MK122" s="426">
        <v>7.6088464251423141E-2</v>
      </c>
      <c r="ML122" s="426">
        <v>7.6088464251423141E-2</v>
      </c>
      <c r="MM122" s="426">
        <v>7.6088464251423141E-2</v>
      </c>
      <c r="MN122" s="426">
        <v>7.6088464251423141E-2</v>
      </c>
      <c r="MO122" s="426">
        <v>7.6088464251423141E-2</v>
      </c>
      <c r="MP122" s="426">
        <v>7.6088464251423141E-2</v>
      </c>
      <c r="MQ122" s="426">
        <v>7.6088464251423141E-2</v>
      </c>
      <c r="MR122" s="426">
        <v>7.6088464251423141E-2</v>
      </c>
      <c r="MS122" s="426">
        <v>7.6088464251423141E-2</v>
      </c>
      <c r="MT122" s="426">
        <v>9.1073122803744272E-2</v>
      </c>
      <c r="MU122" s="426">
        <v>0.12072282064894223</v>
      </c>
      <c r="MV122" s="426">
        <v>0.16142277166193686</v>
      </c>
      <c r="MW122" s="426">
        <v>0.21754300755597356</v>
      </c>
      <c r="MX122" s="426">
        <v>0.29524216980577622</v>
      </c>
      <c r="MY122" s="426">
        <v>0.40321496445518012</v>
      </c>
      <c r="MZ122" s="426">
        <v>0.55375605747746515</v>
      </c>
      <c r="NA122" s="426">
        <v>0.764275480842597</v>
      </c>
      <c r="NB122" s="426">
        <v>1.0594585730715835</v>
      </c>
      <c r="NC122" s="426">
        <v>1.4743463791822693</v>
      </c>
      <c r="ND122" s="426">
        <v>2.0587310450433822</v>
      </c>
      <c r="NE122" s="426">
        <v>2.8834304699324451</v>
      </c>
      <c r="NF122" s="426">
        <v>4.0492493957314215</v>
      </c>
      <c r="NG122" s="420"/>
      <c r="NH122" s="420">
        <v>292.95827557610568</v>
      </c>
      <c r="NI122" s="420">
        <v>323.26042878133285</v>
      </c>
      <c r="NJ122" s="420">
        <v>356.82975147084119</v>
      </c>
      <c r="NK122" s="420">
        <v>394.02649277767591</v>
      </c>
      <c r="NL122" s="420">
        <v>435.25117558007486</v>
      </c>
      <c r="NM122" s="420">
        <v>480.94913868955672</v>
      </c>
      <c r="NN122" s="420">
        <v>531.61559426536928</v>
      </c>
      <c r="NO122" s="420">
        <v>587.80125911848563</v>
      </c>
      <c r="NP122" s="420">
        <v>650.11862526409664</v>
      </c>
      <c r="NQ122" s="420">
        <v>719.24894254306923</v>
      </c>
      <c r="NR122" s="420">
        <v>795.94999444730126</v>
      </c>
      <c r="NS122" s="420">
        <v>881.06475754922326</v>
      </c>
      <c r="NT122" s="420">
        <v>975.53104526068307</v>
      </c>
      <c r="NU122" s="420">
        <v>1080.3922481522106</v>
      </c>
      <c r="NV122" s="420">
        <v>1196.8092958856878</v>
      </c>
      <c r="NW122" s="420">
        <v>1326.0739801020968</v>
      </c>
      <c r="NX122" s="420">
        <v>1469.623793529589</v>
      </c>
      <c r="NY122" s="420">
        <v>1629.0434736637515</v>
      </c>
      <c r="NZ122" s="420">
        <v>1806.1137020599804</v>
      </c>
      <c r="OA122" s="420">
        <v>2002.8196024211343</v>
      </c>
      <c r="OB122" s="420">
        <v>2221.3623040402308</v>
      </c>
      <c r="OC122" s="420">
        <v>2464.1905844236876</v>
      </c>
      <c r="OD122" s="420">
        <v>2734.0284685030165</v>
      </c>
      <c r="OE122" s="420">
        <v>3033.9057429185068</v>
      </c>
      <c r="OF122" s="420">
        <v>3367.191619454512</v>
      </c>
      <c r="OG122" s="420">
        <v>3737.6317659791343</v>
      </c>
      <c r="OH122" s="420">
        <v>4149.388887400909</v>
      </c>
      <c r="OI122" s="420">
        <v>4607.0869729946862</v>
      </c>
      <c r="OJ122" s="420">
        <v>4971.8638613229286</v>
      </c>
      <c r="OK122" s="420">
        <v>4970.698042397129</v>
      </c>
      <c r="OL122" s="420"/>
      <c r="OM122" s="420">
        <v>332.6455569580221</v>
      </c>
      <c r="ON122" s="420">
        <v>368.52132584222176</v>
      </c>
      <c r="OO122" s="420">
        <v>408.26520985770395</v>
      </c>
      <c r="OP122" s="420">
        <v>452.30372043256216</v>
      </c>
      <c r="OQ122" s="420">
        <v>501.11105047695617</v>
      </c>
      <c r="OR122" s="420">
        <v>555.21445203693634</v>
      </c>
      <c r="OS122" s="420">
        <v>615.2002239426065</v>
      </c>
      <c r="OT122" s="420">
        <v>681.72037890399702</v>
      </c>
      <c r="OU122" s="420">
        <v>755.50006743538268</v>
      </c>
      <c r="OV122" s="420">
        <v>837.34584482271373</v>
      </c>
      <c r="OW122" s="420">
        <v>928.15487719261637</v>
      </c>
      <c r="OX122" s="420">
        <v>1028.9251937109559</v>
      </c>
      <c r="OY122" s="420">
        <v>1140.7671041630497</v>
      </c>
      <c r="OZ122" s="420">
        <v>1264.9159147897042</v>
      </c>
      <c r="PA122" s="420">
        <v>1402.7460904336781</v>
      </c>
      <c r="PB122" s="420">
        <v>1555.7870279680112</v>
      </c>
      <c r="PC122" s="420">
        <v>1725.740624830109</v>
      </c>
      <c r="PD122" s="420">
        <v>1911.6870113968257</v>
      </c>
      <c r="PE122" s="420">
        <v>2115.7940383036521</v>
      </c>
      <c r="PF122" s="420">
        <v>2341.0864712180341</v>
      </c>
      <c r="PG122" s="420">
        <v>2589.3548677037279</v>
      </c>
      <c r="PH122" s="420">
        <v>2862.3492350602128</v>
      </c>
      <c r="PI122" s="420">
        <v>3161.6722330156281</v>
      </c>
      <c r="PJ122" s="420">
        <v>3488.6167807551419</v>
      </c>
      <c r="PK122" s="420">
        <v>3843.9231417079554</v>
      </c>
      <c r="PL122" s="420">
        <v>4227.4197269125762</v>
      </c>
      <c r="PM122" s="420">
        <v>4637.4963462304113</v>
      </c>
      <c r="PN122" s="420">
        <v>5070.336426033914</v>
      </c>
      <c r="PO122" s="420">
        <v>5348.321821735808</v>
      </c>
      <c r="PP122" s="420">
        <v>5129.4030278594983</v>
      </c>
      <c r="PQ122" s="420"/>
      <c r="PR122" s="420">
        <v>32.756892955001391</v>
      </c>
      <c r="PS122" s="420">
        <v>36.144223966844642</v>
      </c>
      <c r="PT122" s="420">
        <v>39.896776038726131</v>
      </c>
      <c r="PU122" s="420">
        <v>44.05481967723626</v>
      </c>
      <c r="PV122" s="420">
        <v>48.663127395972367</v>
      </c>
      <c r="PW122" s="420">
        <v>53.771481464755553</v>
      </c>
      <c r="PX122" s="420">
        <v>59.435239253509934</v>
      </c>
      <c r="PY122" s="420">
        <v>65.715962728472917</v>
      </c>
      <c r="PZ122" s="420">
        <v>72.682119406903524</v>
      </c>
      <c r="QA122" s="420">
        <v>80.40986291053143</v>
      </c>
      <c r="QB122" s="420">
        <v>88.983902187429536</v>
      </c>
      <c r="QC122" s="420">
        <v>98.498469507718156</v>
      </c>
      <c r="QD122" s="420">
        <v>109.05839849268348</v>
      </c>
      <c r="QE122" s="420">
        <v>120.78032472307389</v>
      </c>
      <c r="QF122" s="420">
        <v>133.7940229056446</v>
      </c>
      <c r="QG122" s="420">
        <v>148.24389617428247</v>
      </c>
      <c r="QH122" s="420">
        <v>164.29063488205804</v>
      </c>
      <c r="QI122" s="420">
        <v>182.11306422420884</v>
      </c>
      <c r="QJ122" s="420">
        <v>201.91020224271313</v>
      </c>
      <c r="QK122" s="420">
        <v>223.90355222673892</v>
      </c>
      <c r="QL122" s="420">
        <v>248.33965626881397</v>
      </c>
      <c r="QM122" s="420">
        <v>275.49293979638173</v>
      </c>
      <c r="QN122" s="420">
        <v>305.66888030842745</v>
      </c>
      <c r="QO122" s="420">
        <v>339.20753734723735</v>
      </c>
      <c r="QP122" s="420">
        <v>376.48748497077065</v>
      </c>
      <c r="QQ122" s="420">
        <v>417.93019271143589</v>
      </c>
      <c r="QR122" s="420">
        <v>464.00490626778333</v>
      </c>
      <c r="QS122" s="420">
        <v>515.2340850387119</v>
      </c>
      <c r="QT122" s="420">
        <v>556.10291662925522</v>
      </c>
      <c r="QU122" s="420">
        <v>556.10291662925522</v>
      </c>
      <c r="QV122" s="424"/>
      <c r="QW122" s="420">
        <v>14.671135690693944</v>
      </c>
      <c r="QX122" s="420">
        <v>14.671135690693944</v>
      </c>
      <c r="QY122" s="420">
        <v>14.671135690693944</v>
      </c>
      <c r="QZ122" s="420">
        <v>14.671135690693944</v>
      </c>
      <c r="RA122" s="420">
        <v>14.671135690693944</v>
      </c>
      <c r="RB122" s="420">
        <v>14.671135690693944</v>
      </c>
      <c r="RC122" s="420">
        <v>14.671135690693944</v>
      </c>
      <c r="RD122" s="420">
        <v>14.671135690693944</v>
      </c>
      <c r="RE122" s="420">
        <v>14.671135690693944</v>
      </c>
      <c r="RF122" s="420">
        <v>14.671135690693944</v>
      </c>
      <c r="RG122" s="420">
        <v>14.671135690693944</v>
      </c>
      <c r="RH122" s="420">
        <v>14.671135690693944</v>
      </c>
      <c r="RI122" s="420">
        <v>14.671135690693944</v>
      </c>
      <c r="RJ122" s="420">
        <v>14.671135690693944</v>
      </c>
      <c r="RK122" s="420">
        <v>14.671135690693944</v>
      </c>
      <c r="RL122" s="420">
        <v>14.671135690693944</v>
      </c>
      <c r="RM122" s="420">
        <v>14.671135690693944</v>
      </c>
      <c r="RN122" s="420">
        <v>17.560429896624893</v>
      </c>
      <c r="RO122" s="420">
        <v>23.277390339374779</v>
      </c>
      <c r="RP122" s="420">
        <v>31.125025454510808</v>
      </c>
      <c r="RQ122" s="420">
        <v>41.945950858847198</v>
      </c>
      <c r="RR122" s="420">
        <v>56.927656215040891</v>
      </c>
      <c r="RS122" s="420">
        <v>77.746627090448058</v>
      </c>
      <c r="RT122" s="420">
        <v>106.77348187696735</v>
      </c>
      <c r="RU122" s="420">
        <v>147.36516756943715</v>
      </c>
      <c r="RV122" s="420">
        <v>204.28143263400756</v>
      </c>
      <c r="RW122" s="420">
        <v>284.27877992900625</v>
      </c>
      <c r="RX122" s="420">
        <v>396.95797266549084</v>
      </c>
      <c r="RY122" s="420">
        <v>555.9738929580127</v>
      </c>
      <c r="RZ122" s="420">
        <v>780.76339054411926</v>
      </c>
      <c r="SA122" s="420"/>
      <c r="SB122" s="420">
        <v>18.085757264307446</v>
      </c>
      <c r="SC122" s="420">
        <v>21.473088276150698</v>
      </c>
      <c r="SD122" s="420">
        <v>25.225640348032186</v>
      </c>
      <c r="SE122" s="420">
        <v>29.383683986542316</v>
      </c>
      <c r="SF122" s="420">
        <v>33.991991705278423</v>
      </c>
      <c r="SG122" s="420">
        <v>39.100345774061608</v>
      </c>
      <c r="SH122" s="420">
        <v>44.76410356281599</v>
      </c>
      <c r="SI122" s="420">
        <v>51.044827037778973</v>
      </c>
      <c r="SJ122" s="420">
        <v>58.01098371620958</v>
      </c>
      <c r="SK122" s="420">
        <v>65.738727219837486</v>
      </c>
      <c r="SL122" s="420">
        <v>74.312766496735591</v>
      </c>
      <c r="SM122" s="420">
        <v>83.827333817024211</v>
      </c>
      <c r="SN122" s="420">
        <v>94.387262801989536</v>
      </c>
      <c r="SO122" s="420">
        <v>106.10918903237994</v>
      </c>
      <c r="SP122" s="420">
        <v>119.12288721495065</v>
      </c>
      <c r="SQ122" s="420">
        <v>133.57276048358852</v>
      </c>
      <c r="SR122" s="420">
        <v>149.6194991913641</v>
      </c>
      <c r="SS122" s="420">
        <v>164.55263432758395</v>
      </c>
      <c r="ST122" s="420">
        <v>178.63281190333834</v>
      </c>
      <c r="SU122" s="420">
        <v>192.7785267722281</v>
      </c>
      <c r="SV122" s="420">
        <v>206.39370540996677</v>
      </c>
      <c r="SW122" s="420">
        <v>218.56528358134085</v>
      </c>
      <c r="SX122" s="420">
        <v>227.9222532179794</v>
      </c>
      <c r="SY122" s="420">
        <v>232.43405547026998</v>
      </c>
      <c r="SZ122" s="420">
        <v>229.1223174013335</v>
      </c>
      <c r="TA122" s="420">
        <v>213.64876007742834</v>
      </c>
      <c r="TB122" s="420">
        <v>179.72612633877708</v>
      </c>
      <c r="TC122" s="420">
        <v>118.27611237322105</v>
      </c>
      <c r="TD122" s="420">
        <v>0.12902367124252123</v>
      </c>
      <c r="TE122" s="420">
        <v>-224.66047391486404</v>
      </c>
      <c r="TF122" s="420"/>
      <c r="TG122" s="420">
        <v>3.8934385377371323</v>
      </c>
      <c r="TH122" s="420">
        <v>4.2960519699603799</v>
      </c>
      <c r="TI122" s="420">
        <v>4.7420750671936567</v>
      </c>
      <c r="TJ122" s="420">
        <v>5.2362943255954626</v>
      </c>
      <c r="TK122" s="420">
        <v>5.7840313435881683</v>
      </c>
      <c r="TL122" s="420">
        <v>6.3912031722206484</v>
      </c>
      <c r="TM122" s="420">
        <v>7.0643895111520507</v>
      </c>
      <c r="TN122" s="420">
        <v>7.8109075296919483</v>
      </c>
      <c r="TO122" s="420">
        <v>8.6388951812978227</v>
      </c>
      <c r="TP122" s="420">
        <v>9.5574039790676348</v>
      </c>
      <c r="TQ122" s="420">
        <v>10.576502310237345</v>
      </c>
      <c r="TR122" s="420">
        <v>11.707390490798129</v>
      </c>
      <c r="TS122" s="420">
        <v>12.962528898531453</v>
      </c>
      <c r="TT122" s="420">
        <v>14.355780675634003</v>
      </c>
      <c r="TU122" s="420">
        <v>15.902570662465287</v>
      </c>
      <c r="TV122" s="420">
        <v>17.620062413798887</v>
      </c>
      <c r="TW122" s="420">
        <v>19.527355360528514</v>
      </c>
      <c r="TX122" s="420">
        <v>21.645704415554871</v>
      </c>
      <c r="TY122" s="420">
        <v>23.998764585334413</v>
      </c>
      <c r="TZ122" s="420">
        <v>26.612863441394328</v>
      </c>
      <c r="UA122" s="420">
        <v>29.517304632451893</v>
      </c>
      <c r="UB122" s="420">
        <v>32.7447059814615</v>
      </c>
      <c r="UC122" s="420">
        <v>36.331376117223677</v>
      </c>
      <c r="UD122" s="420">
        <v>40.317734041897168</v>
      </c>
      <c r="UE122" s="420">
        <v>44.748776539171786</v>
      </c>
      <c r="UF122" s="420">
        <v>49.674598888908612</v>
      </c>
      <c r="UG122" s="420">
        <v>55.150974979336738</v>
      </c>
      <c r="UH122" s="420">
        <v>61.240003604773122</v>
      </c>
      <c r="UI122" s="420">
        <v>66.097615836967876</v>
      </c>
      <c r="UJ122" s="420">
        <v>66.097615836967876</v>
      </c>
      <c r="UK122" s="420"/>
      <c r="UL122" s="420">
        <v>2.0676935501065605</v>
      </c>
      <c r="UM122" s="420">
        <v>2.0676935501065605</v>
      </c>
      <c r="UN122" s="420">
        <v>2.0676935501065605</v>
      </c>
      <c r="UO122" s="420">
        <v>2.0676935501065605</v>
      </c>
      <c r="UP122" s="420">
        <v>2.0676935501065605</v>
      </c>
      <c r="UQ122" s="420">
        <v>2.0676935501065605</v>
      </c>
      <c r="UR122" s="420">
        <v>2.0676935501065605</v>
      </c>
      <c r="US122" s="420">
        <v>2.0676935501065605</v>
      </c>
      <c r="UT122" s="420">
        <v>2.0676935501065605</v>
      </c>
      <c r="UU122" s="420">
        <v>2.0676935501065605</v>
      </c>
      <c r="UV122" s="420">
        <v>2.0676935501065605</v>
      </c>
      <c r="UW122" s="420">
        <v>2.0676935501065605</v>
      </c>
      <c r="UX122" s="420">
        <v>2.0676935501065605</v>
      </c>
      <c r="UY122" s="420">
        <v>2.0676935501065605</v>
      </c>
      <c r="UZ122" s="420">
        <v>2.0676935501065605</v>
      </c>
      <c r="VA122" s="420">
        <v>2.0676935501065605</v>
      </c>
      <c r="VB122" s="420">
        <v>2.0676935501065605</v>
      </c>
      <c r="VC122" s="420">
        <v>2.4748995851344522</v>
      </c>
      <c r="VD122" s="420">
        <v>3.2806260457782881</v>
      </c>
      <c r="VE122" s="420">
        <v>4.3866416163008326</v>
      </c>
      <c r="VF122" s="420">
        <v>5.9117013074141012</v>
      </c>
      <c r="VG122" s="420">
        <v>8.0231653540760117</v>
      </c>
      <c r="VH122" s="420">
        <v>10.957311197075818</v>
      </c>
      <c r="VI122" s="420">
        <v>15.048244693112947</v>
      </c>
      <c r="VJ122" s="420">
        <v>20.769081066231013</v>
      </c>
      <c r="VK122" s="420">
        <v>28.790640995283859</v>
      </c>
      <c r="VL122" s="420">
        <v>40.065160058755175</v>
      </c>
      <c r="VM122" s="420">
        <v>55.945732971745727</v>
      </c>
      <c r="VN122" s="420">
        <v>78.356826406159627</v>
      </c>
      <c r="VO122" s="420">
        <v>110.03779535700311</v>
      </c>
      <c r="VP122" s="420"/>
      <c r="VQ122" s="420">
        <v>1.8257449876305718</v>
      </c>
      <c r="VR122" s="420">
        <v>2.2283584198538193</v>
      </c>
      <c r="VS122" s="420">
        <v>2.6743815170870961</v>
      </c>
      <c r="VT122" s="420">
        <v>3.1686007754889021</v>
      </c>
      <c r="VU122" s="420">
        <v>3.7163377934816078</v>
      </c>
      <c r="VV122" s="420">
        <v>4.3235096221140878</v>
      </c>
      <c r="VW122" s="420">
        <v>4.9966959610454902</v>
      </c>
      <c r="VX122" s="420">
        <v>5.7432139795853878</v>
      </c>
      <c r="VY122" s="420">
        <v>6.5712016311912622</v>
      </c>
      <c r="VZ122" s="420">
        <v>7.4897104289610743</v>
      </c>
      <c r="WA122" s="420">
        <v>8.5088087601307834</v>
      </c>
      <c r="WB122" s="420">
        <v>9.639696940691568</v>
      </c>
      <c r="WC122" s="420">
        <v>10.894835348424891</v>
      </c>
      <c r="WD122" s="420">
        <v>12.288087125527444</v>
      </c>
      <c r="WE122" s="420">
        <v>13.834877112358726</v>
      </c>
      <c r="WF122" s="420">
        <v>15.552368863692326</v>
      </c>
      <c r="WG122" s="420">
        <v>17.459661810421952</v>
      </c>
      <c r="WH122" s="420">
        <v>19.170804830420419</v>
      </c>
      <c r="WI122" s="420">
        <v>20.718138539556126</v>
      </c>
      <c r="WJ122" s="420">
        <v>22.226221825093496</v>
      </c>
      <c r="WK122" s="420">
        <v>23.605603325037791</v>
      </c>
      <c r="WL122" s="420">
        <v>24.721540627385487</v>
      </c>
      <c r="WM122" s="420">
        <v>25.374064920147859</v>
      </c>
      <c r="WN122" s="420">
        <v>25.269489348784219</v>
      </c>
      <c r="WO122" s="420">
        <v>23.979695472940772</v>
      </c>
      <c r="WP122" s="420">
        <v>20.883957893624753</v>
      </c>
      <c r="WQ122" s="420">
        <v>15.085814920581562</v>
      </c>
      <c r="WR122" s="420">
        <v>5.294270633027395</v>
      </c>
      <c r="WS122" s="420">
        <v>-12.259210569191751</v>
      </c>
      <c r="WT122" s="420">
        <v>-43.94017952003523</v>
      </c>
      <c r="WU122" s="420"/>
      <c r="WV122" s="420">
        <v>9.0019420994846318</v>
      </c>
      <c r="WW122" s="420">
        <v>9.9328166388461661</v>
      </c>
      <c r="WX122" s="420">
        <v>10.964057804569146</v>
      </c>
      <c r="WY122" s="420">
        <v>12.106732359583178</v>
      </c>
      <c r="WZ122" s="420">
        <v>13.373144266159795</v>
      </c>
      <c r="XA122" s="420">
        <v>14.776974220790255</v>
      </c>
      <c r="XB122" s="420">
        <v>16.333435016687762</v>
      </c>
      <c r="XC122" s="420">
        <v>18.059444536032551</v>
      </c>
      <c r="XD122" s="420">
        <v>19.973818379770261</v>
      </c>
      <c r="XE122" s="420">
        <v>22.09748437199023</v>
      </c>
      <c r="XF122" s="420">
        <v>24.453721431328333</v>
      </c>
      <c r="XG122" s="420">
        <v>27.068425586467395</v>
      </c>
      <c r="XH122" s="420">
        <v>29.970406229989131</v>
      </c>
      <c r="XI122" s="420">
        <v>33.191716058285714</v>
      </c>
      <c r="XJ122" s="420">
        <v>36.768018539128441</v>
      </c>
      <c r="XK122" s="420">
        <v>40.738997187434762</v>
      </c>
      <c r="XL122" s="420">
        <v>45.148811418942906</v>
      </c>
      <c r="XM122" s="420">
        <v>50.046604296631131</v>
      </c>
      <c r="XN122" s="420">
        <v>55.487068092232533</v>
      </c>
      <c r="XO122" s="420">
        <v>61.531074262227847</v>
      </c>
      <c r="XP122" s="420">
        <v>68.246375192200574</v>
      </c>
      <c r="XQ122" s="420">
        <v>75.708385904322753</v>
      </c>
      <c r="XR122" s="420">
        <v>84.001054859833545</v>
      </c>
      <c r="XS122" s="420">
        <v>93.217834032772203</v>
      </c>
      <c r="XT122" s="420">
        <v>103.46275959515297</v>
      </c>
      <c r="XU122" s="420">
        <v>114.85165585096762</v>
      </c>
      <c r="XV122" s="420">
        <v>127.5134765021001</v>
      </c>
      <c r="XW122" s="420">
        <v>141.59179894048108</v>
      </c>
      <c r="XX122" s="420">
        <v>152.82298793502531</v>
      </c>
      <c r="XY122" s="420">
        <v>152.82298793502531</v>
      </c>
      <c r="XZ122" s="420"/>
      <c r="YA122" s="420">
        <v>2.3374185204288393E-3</v>
      </c>
      <c r="YB122" s="420">
        <v>2.3374185204288393E-3</v>
      </c>
      <c r="YC122" s="420">
        <v>2.3374185204288393E-3</v>
      </c>
      <c r="YD122" s="420">
        <v>2.3374185204288393E-3</v>
      </c>
      <c r="YE122" s="420">
        <v>2.3374185204288393E-3</v>
      </c>
      <c r="YF122" s="420">
        <v>2.3374185204288393E-3</v>
      </c>
      <c r="YG122" s="420">
        <v>2.3374185204288393E-3</v>
      </c>
      <c r="YH122" s="420">
        <v>2.3374185204288393E-3</v>
      </c>
      <c r="YI122" s="420">
        <v>2.3374185204288393E-3</v>
      </c>
      <c r="YJ122" s="420">
        <v>2.3374185204288393E-3</v>
      </c>
      <c r="YK122" s="420">
        <v>2.3374185204288393E-3</v>
      </c>
      <c r="YL122" s="420">
        <v>2.3374185204288393E-3</v>
      </c>
      <c r="YM122" s="420">
        <v>2.3374185204288393E-3</v>
      </c>
      <c r="YN122" s="420">
        <v>2.3374185204288393E-3</v>
      </c>
      <c r="YO122" s="420">
        <v>2.3374185204288393E-3</v>
      </c>
      <c r="YP122" s="420">
        <v>2.3374185204288393E-3</v>
      </c>
      <c r="YQ122" s="420">
        <v>2.3374185204288393E-3</v>
      </c>
      <c r="YR122" s="420">
        <v>2.7977434693824874E-3</v>
      </c>
      <c r="YS122" s="420">
        <v>3.7085747438774055E-3</v>
      </c>
      <c r="YT122" s="420">
        <v>4.9588670216130651E-3</v>
      </c>
      <c r="YU122" s="420">
        <v>6.6828665797603205E-3</v>
      </c>
      <c r="YV122" s="420">
        <v>9.0697653383470678E-3</v>
      </c>
      <c r="YW122" s="420">
        <v>1.2386662484306433E-2</v>
      </c>
      <c r="YX122" s="420">
        <v>1.7011247069864135E-2</v>
      </c>
      <c r="YY122" s="420">
        <v>2.3478350906494083E-2</v>
      </c>
      <c r="YZ122" s="420">
        <v>3.2546301396513107E-2</v>
      </c>
      <c r="ZA122" s="420">
        <v>4.5291550646107043E-2</v>
      </c>
      <c r="ZB122" s="420">
        <v>6.3243700876459946E-2</v>
      </c>
      <c r="ZC122" s="420">
        <v>8.8578260175133844E-2</v>
      </c>
      <c r="ZD122" s="420">
        <v>0.12439192490655225</v>
      </c>
      <c r="ZE122" s="420"/>
      <c r="ZF122" s="420">
        <v>8.9996046809642021</v>
      </c>
      <c r="ZG122" s="420">
        <v>9.9304792203257364</v>
      </c>
      <c r="ZH122" s="420">
        <v>10.961720386048716</v>
      </c>
      <c r="ZI122" s="420">
        <v>12.104394941062749</v>
      </c>
      <c r="ZJ122" s="420">
        <v>13.370806847639365</v>
      </c>
      <c r="ZK122" s="420">
        <v>14.774636802269825</v>
      </c>
      <c r="ZL122" s="420">
        <v>16.331097598167332</v>
      </c>
      <c r="ZM122" s="420">
        <v>18.057107117512121</v>
      </c>
      <c r="ZN122" s="420">
        <v>19.971480961249831</v>
      </c>
      <c r="ZO122" s="420">
        <v>22.095146953469801</v>
      </c>
      <c r="ZP122" s="420">
        <v>24.451384012807903</v>
      </c>
      <c r="ZQ122" s="420">
        <v>27.066088167946965</v>
      </c>
      <c r="ZR122" s="420">
        <v>29.968068811468701</v>
      </c>
      <c r="ZS122" s="420">
        <v>33.189378639765287</v>
      </c>
      <c r="ZT122" s="420">
        <v>36.765681120608015</v>
      </c>
      <c r="ZU122" s="420">
        <v>40.736659768914336</v>
      </c>
      <c r="ZV122" s="420">
        <v>45.146474000422479</v>
      </c>
      <c r="ZW122" s="420">
        <v>50.043806553161751</v>
      </c>
      <c r="ZX122" s="420">
        <v>55.483359517488658</v>
      </c>
      <c r="ZY122" s="420">
        <v>61.526115395206233</v>
      </c>
      <c r="ZZ122" s="420">
        <v>68.239692325620808</v>
      </c>
      <c r="AAA122" s="420">
        <v>75.6993161389844</v>
      </c>
      <c r="AAB122" s="420">
        <v>83.988668197349241</v>
      </c>
      <c r="AAC122" s="420">
        <v>93.200822785702343</v>
      </c>
      <c r="AAD122" s="420">
        <v>103.43928124424647</v>
      </c>
      <c r="AAE122" s="420">
        <v>114.81910954957111</v>
      </c>
      <c r="AAF122" s="420">
        <v>127.46818495145399</v>
      </c>
      <c r="AAG122" s="420">
        <v>141.52855523960463</v>
      </c>
      <c r="AAH122" s="420">
        <v>152.73440967485018</v>
      </c>
      <c r="AAI122" s="420">
        <v>152.69859601011876</v>
      </c>
      <c r="AAJ122" s="420"/>
      <c r="AAK122" s="420">
        <v>361.55666389092431</v>
      </c>
      <c r="AAL122" s="420">
        <v>402.15325175855202</v>
      </c>
      <c r="AAM122" s="420">
        <v>447.12695210887193</v>
      </c>
      <c r="AAN122" s="420">
        <v>496.96040013565613</v>
      </c>
      <c r="AAO122" s="420">
        <v>552.19018682335559</v>
      </c>
      <c r="AAP122" s="420">
        <v>613.41294423538181</v>
      </c>
      <c r="AAQ122" s="420">
        <v>681.29212106463535</v>
      </c>
      <c r="AAR122" s="420">
        <v>756.56552703887348</v>
      </c>
      <c r="AAS122" s="420">
        <v>840.05373374403337</v>
      </c>
      <c r="AAT122" s="420">
        <v>932.66942942498213</v>
      </c>
      <c r="AAU122" s="420">
        <v>1035.4278364622905</v>
      </c>
      <c r="AAV122" s="420">
        <v>1149.4583126366188</v>
      </c>
      <c r="AAW122" s="420">
        <v>1276.0172711249329</v>
      </c>
      <c r="AAX122" s="420">
        <v>1416.5025695873769</v>
      </c>
      <c r="AAY122" s="420">
        <v>1572.4695358815954</v>
      </c>
      <c r="AAZ122" s="420">
        <v>1745.6488170842065</v>
      </c>
      <c r="ABA122" s="420">
        <v>1937.9662598323175</v>
      </c>
      <c r="ABB122" s="420">
        <v>2145.4542571079919</v>
      </c>
      <c r="ABC122" s="420">
        <v>2370.6283482640351</v>
      </c>
      <c r="ABD122" s="420">
        <v>2617.617335210562</v>
      </c>
      <c r="ABE122" s="420">
        <v>2887.5938687643534</v>
      </c>
      <c r="ABF122" s="420">
        <v>3181.3353754079235</v>
      </c>
      <c r="ABG122" s="420">
        <v>3498.9572193511044</v>
      </c>
      <c r="ABH122" s="420">
        <v>3839.5211483598987</v>
      </c>
      <c r="ABI122" s="420">
        <v>4200.4644358264759</v>
      </c>
      <c r="ABJ122" s="420">
        <v>4576.7715544332004</v>
      </c>
      <c r="ABK122" s="420">
        <v>4959.7764724412236</v>
      </c>
      <c r="ABL122" s="420">
        <v>5335.4353642797669</v>
      </c>
      <c r="ABM122" s="420">
        <v>5488.9260445127093</v>
      </c>
      <c r="ABN122" s="420">
        <v>5013.5009704347176</v>
      </c>
      <c r="ABQ122" s="344"/>
      <c r="ABR122" s="344"/>
      <c r="ABS122" s="344"/>
      <c r="ABT122" s="344"/>
      <c r="ABU122" s="344"/>
      <c r="ABV122" s="344"/>
      <c r="ABW122" s="344"/>
      <c r="ABX122" s="344"/>
      <c r="ABY122" s="344"/>
      <c r="ABZ122" s="344"/>
      <c r="ACA122" s="344"/>
    </row>
    <row r="123" spans="4:755" hidden="1" outlineLevel="1" x14ac:dyDescent="0.25">
      <c r="D123" s="431" t="b">
        <v>1</v>
      </c>
      <c r="E123" s="416"/>
      <c r="F123" s="417">
        <v>1548</v>
      </c>
      <c r="G123" s="417">
        <v>22006092</v>
      </c>
      <c r="H123" s="417" t="s">
        <v>1825</v>
      </c>
      <c r="I123" s="417" t="s">
        <v>253</v>
      </c>
      <c r="J123" s="417">
        <v>11</v>
      </c>
      <c r="K123" s="417" t="s">
        <v>305</v>
      </c>
      <c r="L123" s="417" t="s">
        <v>1762</v>
      </c>
      <c r="M123" s="417" t="s">
        <v>253</v>
      </c>
      <c r="N123" s="417" t="s">
        <v>303</v>
      </c>
      <c r="O123" s="417" t="s">
        <v>308</v>
      </c>
      <c r="P123" s="417" t="s">
        <v>309</v>
      </c>
      <c r="Q123" s="417" t="s">
        <v>304</v>
      </c>
      <c r="R123" s="417" t="s">
        <v>298</v>
      </c>
      <c r="S123" s="418"/>
      <c r="T123" s="417">
        <v>3.3587260147591502E-2</v>
      </c>
      <c r="U123" s="417">
        <v>2190</v>
      </c>
      <c r="V123" s="418"/>
      <c r="W123" s="419">
        <v>8.25</v>
      </c>
      <c r="X123" s="417">
        <v>5.4066664277844598E-3</v>
      </c>
      <c r="Y123" s="417">
        <v>5.0998339710629E-4</v>
      </c>
      <c r="Z123" s="417">
        <v>4.8966830306781698E-3</v>
      </c>
      <c r="AA123" s="420">
        <v>30.01715622122299</v>
      </c>
      <c r="AB123" s="420">
        <v>163.19468707401279</v>
      </c>
      <c r="AC123" s="420">
        <v>193.21184329523578</v>
      </c>
      <c r="AD123" s="420">
        <v>18.242744030431069</v>
      </c>
      <c r="AE123" s="420">
        <v>2.1683070717276256</v>
      </c>
      <c r="AF123" s="420">
        <v>5.0132998182474395</v>
      </c>
      <c r="AG123" s="418"/>
      <c r="AH123" s="419">
        <v>11.588514272148281</v>
      </c>
      <c r="AI123" s="417">
        <v>1.3520766404783894E-2</v>
      </c>
      <c r="AJ123" s="417">
        <v>1.275345256581305E-3</v>
      </c>
      <c r="AK123" s="417">
        <v>1.2245421148202588E-2</v>
      </c>
      <c r="AL123" s="420">
        <v>75.065655117431135</v>
      </c>
      <c r="AM123" s="420">
        <v>408.11048210601763</v>
      </c>
      <c r="AN123" s="420">
        <v>483.17613722344879</v>
      </c>
      <c r="AO123" s="420">
        <v>45.620695101546865</v>
      </c>
      <c r="AP123" s="420">
        <v>5.422412091119849</v>
      </c>
      <c r="AQ123" s="420">
        <v>12.53705155756125</v>
      </c>
      <c r="AR123" s="418"/>
      <c r="AS123" s="417">
        <v>5.1679359468684138E-3</v>
      </c>
      <c r="AT123" s="421">
        <v>2.3777645078569732E-7</v>
      </c>
      <c r="AU123" s="417">
        <v>5.167698170417628E-3</v>
      </c>
      <c r="AV123" s="420">
        <v>28.423778484824208</v>
      </c>
      <c r="AW123" s="420">
        <v>7.6088464251423141E-2</v>
      </c>
      <c r="AX123" s="420">
        <v>28.499866949075631</v>
      </c>
      <c r="AY123" s="420">
        <v>14.671135690693944</v>
      </c>
      <c r="AZ123" s="420">
        <v>2.0676935501065605</v>
      </c>
      <c r="BA123" s="420">
        <v>2.3374185204288393E-3</v>
      </c>
      <c r="BB123" s="418"/>
      <c r="BC123" s="420">
        <v>218.63619421564195</v>
      </c>
      <c r="BD123" s="420">
        <v>546.75629597367674</v>
      </c>
      <c r="BE123" s="420">
        <v>45.241033608396563</v>
      </c>
      <c r="BF123" s="420">
        <v>501.51526236528019</v>
      </c>
      <c r="BG123" s="420"/>
      <c r="BH123" s="422">
        <v>3.3980125829170121E-2</v>
      </c>
      <c r="BI123" s="420"/>
      <c r="BJ123" s="423">
        <v>8.5351533747251143</v>
      </c>
      <c r="BK123" s="423">
        <v>8.8301628036462425</v>
      </c>
      <c r="BL123" s="423">
        <v>9.1353689518682906</v>
      </c>
      <c r="BM123" s="423">
        <v>9.4511242592603253</v>
      </c>
      <c r="BN123" s="423">
        <v>9.777793347439049</v>
      </c>
      <c r="BO123" s="423">
        <v>10.115753440819292</v>
      </c>
      <c r="BP123" s="423">
        <v>10.465394802217695</v>
      </c>
      <c r="BQ123" s="423">
        <v>10.827121183512608</v>
      </c>
      <c r="BR123" s="423">
        <v>11.201350291880656</v>
      </c>
      <c r="BS123" s="423">
        <v>11.588514272148281</v>
      </c>
      <c r="BT123" s="423">
        <v>11.989060205815342</v>
      </c>
      <c r="BU123" s="423">
        <v>12.403450627326954</v>
      </c>
      <c r="BV123" s="423">
        <v>12.832164058189816</v>
      </c>
      <c r="BW123" s="423">
        <v>13.275695559549712</v>
      </c>
      <c r="BX123" s="423">
        <v>13.734557303868357</v>
      </c>
      <c r="BY123" s="423">
        <v>14.209279166359694</v>
      </c>
      <c r="BZ123" s="423">
        <v>14.700409336868629</v>
      </c>
      <c r="CA123" s="423">
        <v>15.208514952898771</v>
      </c>
      <c r="CB123" s="423">
        <v>15.734182754520159</v>
      </c>
      <c r="CC123" s="423">
        <v>16.278019761913264</v>
      </c>
      <c r="CD123" s="423">
        <v>16.840653976331645</v>
      </c>
      <c r="CE123" s="423">
        <v>17.422735105292723</v>
      </c>
      <c r="CF123" s="423">
        <v>18.024935312834049</v>
      </c>
      <c r="CG123" s="423">
        <v>18.647949995701502</v>
      </c>
      <c r="CH123" s="423">
        <v>19.292498586365678</v>
      </c>
      <c r="CI123" s="423">
        <v>19.959325383793761</v>
      </c>
      <c r="CJ123" s="423">
        <v>20.649200412936239</v>
      </c>
      <c r="CK123" s="423">
        <v>21.362920313920963</v>
      </c>
      <c r="CL123" s="423">
        <v>22.101309261981356</v>
      </c>
      <c r="CM123" s="423">
        <v>22.865219919181044</v>
      </c>
      <c r="CN123" s="420"/>
      <c r="CO123" s="417">
        <v>5.9155805235448552E-3</v>
      </c>
      <c r="CP123" s="417">
        <v>6.4750747165629834E-3</v>
      </c>
      <c r="CQ123" s="417">
        <v>7.0903189524079407E-3</v>
      </c>
      <c r="CR123" s="417">
        <v>7.7670207304650499E-3</v>
      </c>
      <c r="CS123" s="417">
        <v>8.5114816088278002E-3</v>
      </c>
      <c r="CT123" s="417">
        <v>9.3306596909443901E-3</v>
      </c>
      <c r="CU123" s="417">
        <v>1.0232238730220887E-2</v>
      </c>
      <c r="CV123" s="417">
        <v>1.1224704556656114E-2</v>
      </c>
      <c r="CW123" s="417">
        <v>1.2317429604712028E-2</v>
      </c>
      <c r="CX123" s="417">
        <v>1.3520766404783894E-2</v>
      </c>
      <c r="CY123" s="417">
        <v>1.4846150992688135E-2</v>
      </c>
      <c r="CZ123" s="417">
        <v>1.6306217293482708E-2</v>
      </c>
      <c r="DA123" s="417">
        <v>1.7914923648730877E-2</v>
      </c>
      <c r="DB123" s="417">
        <v>1.9687692781179763E-2</v>
      </c>
      <c r="DC123" s="417">
        <v>2.1641566629043391E-2</v>
      </c>
      <c r="DD123" s="417">
        <v>2.3795377635085761E-2</v>
      </c>
      <c r="DE123" s="417">
        <v>2.6169938245076851E-2</v>
      </c>
      <c r="DF123" s="417">
        <v>2.8788250557696786E-2</v>
      </c>
      <c r="DG123" s="417">
        <v>3.1675738275532377E-2</v>
      </c>
      <c r="DH123" s="417">
        <v>3.486050333659519E-2</v>
      </c>
      <c r="DI123" s="417">
        <v>3.8373609860171617E-2</v>
      </c>
      <c r="DJ123" s="417">
        <v>4.2249398322427356E-2</v>
      </c>
      <c r="DK123" s="417">
        <v>4.6525833188949227E-2</v>
      </c>
      <c r="DL123" s="417">
        <v>5.1244887576548714E-2</v>
      </c>
      <c r="DM123" s="417">
        <v>5.6452968898745771E-2</v>
      </c>
      <c r="DN123" s="417">
        <v>6.220138987236342E-2</v>
      </c>
      <c r="DO123" s="417">
        <v>6.8546889730976654E-2</v>
      </c>
      <c r="DP123" s="417">
        <v>7.5552211009424983E-2</v>
      </c>
      <c r="DQ123" s="417">
        <v>8.3286737837597338E-2</v>
      </c>
      <c r="DR123" s="417">
        <v>9.1827202317177004E-2</v>
      </c>
      <c r="DS123" s="424"/>
      <c r="DT123" s="425">
        <v>5.5798668024900817E-4</v>
      </c>
      <c r="DU123" s="425">
        <v>6.1076092719539318E-4</v>
      </c>
      <c r="DV123" s="425">
        <v>6.687937926656704E-4</v>
      </c>
      <c r="DW123" s="425">
        <v>7.3262363610264436E-4</v>
      </c>
      <c r="DX123" s="425">
        <v>8.0284485149131923E-4</v>
      </c>
      <c r="DY123" s="425">
        <v>8.801137614070422E-4</v>
      </c>
      <c r="DZ123" s="425">
        <v>9.651551353019105E-4</v>
      </c>
      <c r="EA123" s="425">
        <v>1.0587693984412646E-3</v>
      </c>
      <c r="EB123" s="425">
        <v>1.1618406049885971E-3</v>
      </c>
      <c r="EC123" s="425">
        <v>1.275345256581305E-3</v>
      </c>
      <c r="ED123" s="425">
        <v>1.400362056422735E-3</v>
      </c>
      <c r="EE123" s="425">
        <v>1.5380826985272923E-3</v>
      </c>
      <c r="EF123" s="425">
        <v>1.6898238023948973E-3</v>
      </c>
      <c r="EG123" s="425">
        <v>1.8570401151685974E-3</v>
      </c>
      <c r="EH123" s="425">
        <v>2.0413391163664539E-3</v>
      </c>
      <c r="EI123" s="425">
        <v>2.2444971747111911E-3</v>
      </c>
      <c r="EJ123" s="425">
        <v>2.4684774225576128E-3</v>
      </c>
      <c r="EK123" s="425">
        <v>2.7154495311036714E-3</v>
      </c>
      <c r="EL123" s="425">
        <v>2.9878115891505707E-3</v>
      </c>
      <c r="EM123" s="425">
        <v>3.2882143098510257E-3</v>
      </c>
      <c r="EN123" s="425">
        <v>3.619587813879823E-3</v>
      </c>
      <c r="EO123" s="425">
        <v>3.98517126402371E-3</v>
      </c>
      <c r="EP123" s="425">
        <v>4.3885456555942852E-3</v>
      </c>
      <c r="EQ123" s="425">
        <v>4.833670099623189E-3</v>
      </c>
      <c r="ER123" s="425">
        <v>5.3249219718398272E-3</v>
      </c>
      <c r="ES123" s="425">
        <v>5.8671413403322444E-3</v>
      </c>
      <c r="ET123" s="425">
        <v>6.4656801289660363E-3</v>
      </c>
      <c r="EU123" s="425">
        <v>7.1264565225391029E-3</v>
      </c>
      <c r="EV123" s="425">
        <v>7.8560151737943028E-3</v>
      </c>
      <c r="EW123" s="425">
        <v>8.6615938323516429E-3</v>
      </c>
      <c r="EX123" s="420"/>
      <c r="EY123" s="420">
        <v>239.21579581783357</v>
      </c>
      <c r="EZ123" s="420">
        <v>261.84076865111444</v>
      </c>
      <c r="FA123" s="420">
        <v>286.72017632956727</v>
      </c>
      <c r="FB123" s="420">
        <v>314.08482020939874</v>
      </c>
      <c r="FC123" s="420">
        <v>344.18952434857471</v>
      </c>
      <c r="FD123" s="420">
        <v>377.31566235820856</v>
      </c>
      <c r="FE123" s="420">
        <v>413.77395187261862</v>
      </c>
      <c r="FF123" s="420">
        <v>453.90754510962421</v>
      </c>
      <c r="FG123" s="420">
        <v>498.09544703072595</v>
      </c>
      <c r="FH123" s="420">
        <v>546.75629597367674</v>
      </c>
      <c r="FI123" s="420">
        <v>600.35254535246247</v>
      </c>
      <c r="FJ123" s="420">
        <v>659.39508914021508</v>
      </c>
      <c r="FK123" s="420">
        <v>724.44837841186381</v>
      </c>
      <c r="FL123" s="420">
        <v>796.13608127250109</v>
      </c>
      <c r="FM123" s="420">
        <v>875.14734408670006</v>
      </c>
      <c r="FN123" s="420">
        <v>962.24371811135393</v>
      </c>
      <c r="FO123" s="420">
        <v>1058.2668224839285</v>
      </c>
      <c r="FP123" s="420">
        <v>1164.1468221002081</v>
      </c>
      <c r="FQ123" s="420">
        <v>1280.9118073095267</v>
      </c>
      <c r="FR123" s="420">
        <v>1409.6981716473504</v>
      </c>
      <c r="FS123" s="420">
        <v>1551.7620941119826</v>
      </c>
      <c r="FT123" s="420">
        <v>1708.4922438800236</v>
      </c>
      <c r="FU123" s="420">
        <v>1881.4238379622125</v>
      </c>
      <c r="FV123" s="420">
        <v>2072.2541962582691</v>
      </c>
      <c r="FW123" s="420">
        <v>2282.8599539205493</v>
      </c>
      <c r="FX123" s="420">
        <v>2515.3161080421396</v>
      </c>
      <c r="FY123" s="420">
        <v>2771.9170946229997</v>
      </c>
      <c r="FZ123" s="420">
        <v>3055.200112733181</v>
      </c>
      <c r="GA123" s="420">
        <v>3367.9709360042925</v>
      </c>
      <c r="GB123" s="420">
        <v>3713.3324772773913</v>
      </c>
      <c r="GC123" s="420"/>
      <c r="GD123" s="420">
        <v>31.02986363974809</v>
      </c>
      <c r="GE123" s="420">
        <v>31.02986363974809</v>
      </c>
      <c r="GF123" s="420">
        <v>31.02986363974809</v>
      </c>
      <c r="GG123" s="420">
        <v>31.02986363974809</v>
      </c>
      <c r="GH123" s="420">
        <v>31.02986363974809</v>
      </c>
      <c r="GI123" s="420">
        <v>31.02986363974809</v>
      </c>
      <c r="GJ123" s="420">
        <v>31.02986363974809</v>
      </c>
      <c r="GK123" s="420">
        <v>31.02986363974809</v>
      </c>
      <c r="GL123" s="420">
        <v>31.02986363974809</v>
      </c>
      <c r="GM123" s="420">
        <v>31.02986363974809</v>
      </c>
      <c r="GN123" s="420">
        <v>31.02986363974809</v>
      </c>
      <c r="GO123" s="420">
        <v>31.02986363974809</v>
      </c>
      <c r="GP123" s="420">
        <v>31.02986363974809</v>
      </c>
      <c r="GQ123" s="420">
        <v>31.02986363974809</v>
      </c>
      <c r="GR123" s="420">
        <v>31.02986363974809</v>
      </c>
      <c r="GS123" s="420">
        <v>31.02986363974809</v>
      </c>
      <c r="GT123" s="420">
        <v>31.02986363974809</v>
      </c>
      <c r="GU123" s="420">
        <v>37.140801955315588</v>
      </c>
      <c r="GV123" s="420">
        <v>49.232333702574074</v>
      </c>
      <c r="GW123" s="420">
        <v>65.830302166026527</v>
      </c>
      <c r="GX123" s="420">
        <v>88.716863017987535</v>
      </c>
      <c r="GY123" s="420">
        <v>120.40359021446848</v>
      </c>
      <c r="GZ123" s="420">
        <v>164.43629777054011</v>
      </c>
      <c r="HA123" s="420">
        <v>225.82891010168947</v>
      </c>
      <c r="HB123" s="420">
        <v>311.68146429378248</v>
      </c>
      <c r="HC123" s="420">
        <v>432.06096190538426</v>
      </c>
      <c r="HD123" s="420">
        <v>601.25759606097552</v>
      </c>
      <c r="HE123" s="420">
        <v>839.57725033748977</v>
      </c>
      <c r="HF123" s="420">
        <v>1175.9003835463147</v>
      </c>
      <c r="HG123" s="420">
        <v>1651.3364782563378</v>
      </c>
      <c r="HH123" s="420"/>
      <c r="HI123" s="420">
        <v>32.842585553633661</v>
      </c>
      <c r="HJ123" s="420">
        <v>35.948829451053868</v>
      </c>
      <c r="HK123" s="420">
        <v>39.364590824209799</v>
      </c>
      <c r="HL123" s="420">
        <v>43.121557017414233</v>
      </c>
      <c r="HM123" s="420">
        <v>47.254713516873124</v>
      </c>
      <c r="HN123" s="420">
        <v>51.802690868968028</v>
      </c>
      <c r="HO123" s="420">
        <v>56.808148340630929</v>
      </c>
      <c r="HP123" s="420">
        <v>62.318198230751321</v>
      </c>
      <c r="HQ123" s="420">
        <v>68.384875158659895</v>
      </c>
      <c r="HR123" s="420">
        <v>75.065655117431135</v>
      </c>
      <c r="HS123" s="420">
        <v>82.424029590817241</v>
      </c>
      <c r="HT123" s="420">
        <v>90.5301405983449</v>
      </c>
      <c r="HU123" s="420">
        <v>99.461483159337021</v>
      </c>
      <c r="HV123" s="420">
        <v>109.30368235983141</v>
      </c>
      <c r="HW123" s="420">
        <v>120.1513529737402</v>
      </c>
      <c r="HX123" s="420">
        <v>132.10905043906283</v>
      </c>
      <c r="HY123" s="420">
        <v>145.29232293032936</v>
      </c>
      <c r="HZ123" s="420">
        <v>159.82887530943935</v>
      </c>
      <c r="IA123" s="420">
        <v>175.8598568894609</v>
      </c>
      <c r="IB123" s="420">
        <v>193.54128622169162</v>
      </c>
      <c r="IC123" s="420">
        <v>213.0456275285778</v>
      </c>
      <c r="ID123" s="420">
        <v>234.56353496856352</v>
      </c>
      <c r="IE123" s="420">
        <v>258.30578264979761</v>
      </c>
      <c r="IF123" s="420">
        <v>284.50540022581066</v>
      </c>
      <c r="IG123" s="420">
        <v>313.42003602761366</v>
      </c>
      <c r="IH123" s="420">
        <v>345.33457203518151</v>
      </c>
      <c r="II123" s="420">
        <v>380.56401759130296</v>
      </c>
      <c r="IJ123" s="420">
        <v>419.4567116392339</v>
      </c>
      <c r="IK123" s="420">
        <v>462.39786645237223</v>
      </c>
      <c r="IL123" s="420">
        <v>509.81348935226697</v>
      </c>
      <c r="IM123" s="420"/>
      <c r="IN123" s="420">
        <v>14.211889242412104</v>
      </c>
      <c r="IO123" s="420">
        <v>14.211889242412104</v>
      </c>
      <c r="IP123" s="420">
        <v>14.211889242412104</v>
      </c>
      <c r="IQ123" s="420">
        <v>14.211889242412104</v>
      </c>
      <c r="IR123" s="420">
        <v>14.211889242412104</v>
      </c>
      <c r="IS123" s="420">
        <v>14.211889242412104</v>
      </c>
      <c r="IT123" s="420">
        <v>14.211889242412104</v>
      </c>
      <c r="IU123" s="420">
        <v>14.211889242412104</v>
      </c>
      <c r="IV123" s="420">
        <v>14.211889242412104</v>
      </c>
      <c r="IW123" s="420">
        <v>14.211889242412104</v>
      </c>
      <c r="IX123" s="420">
        <v>14.211889242412104</v>
      </c>
      <c r="IY123" s="420">
        <v>14.211889242412104</v>
      </c>
      <c r="IZ123" s="420">
        <v>14.211889242412104</v>
      </c>
      <c r="JA123" s="420">
        <v>14.211889242412104</v>
      </c>
      <c r="JB123" s="420">
        <v>14.211889242412104</v>
      </c>
      <c r="JC123" s="420">
        <v>14.211889242412104</v>
      </c>
      <c r="JD123" s="420">
        <v>14.211889242412104</v>
      </c>
      <c r="JE123" s="420">
        <v>17.010740681669112</v>
      </c>
      <c r="JF123" s="420">
        <v>22.548744714114239</v>
      </c>
      <c r="JG123" s="420">
        <v>30.15072750689297</v>
      </c>
      <c r="JH123" s="420">
        <v>40.632928516347199</v>
      </c>
      <c r="JI123" s="420">
        <v>55.145665749071007</v>
      </c>
      <c r="JJ123" s="420">
        <v>75.312946214615863</v>
      </c>
      <c r="JK123" s="420">
        <v>103.43118150183099</v>
      </c>
      <c r="JL123" s="420">
        <v>142.75223703471036</v>
      </c>
      <c r="JM123" s="420">
        <v>197.88686820730115</v>
      </c>
      <c r="JN123" s="420">
        <v>275.38008096276991</v>
      </c>
      <c r="JO123" s="420">
        <v>384.53210851242306</v>
      </c>
      <c r="JP123" s="420">
        <v>538.57039802337363</v>
      </c>
      <c r="JQ123" s="420">
        <v>756.32337297388335</v>
      </c>
      <c r="JR123" s="420"/>
      <c r="JS123" s="420">
        <v>18.630696311221556</v>
      </c>
      <c r="JT123" s="420">
        <v>21.736940208641762</v>
      </c>
      <c r="JU123" s="420">
        <v>25.152701581797693</v>
      </c>
      <c r="JV123" s="420">
        <v>28.909667775002127</v>
      </c>
      <c r="JW123" s="420">
        <v>33.042824274461019</v>
      </c>
      <c r="JX123" s="420">
        <v>37.590801626555923</v>
      </c>
      <c r="JY123" s="420">
        <v>42.596259098218823</v>
      </c>
      <c r="JZ123" s="420">
        <v>48.106308988339215</v>
      </c>
      <c r="KA123" s="420">
        <v>54.172985916247789</v>
      </c>
      <c r="KB123" s="420">
        <v>60.853765875019029</v>
      </c>
      <c r="KC123" s="420">
        <v>68.212140348405143</v>
      </c>
      <c r="KD123" s="420">
        <v>76.318251355932802</v>
      </c>
      <c r="KE123" s="420">
        <v>85.249593916924923</v>
      </c>
      <c r="KF123" s="420">
        <v>95.091793117419314</v>
      </c>
      <c r="KG123" s="420">
        <v>105.9394637313281</v>
      </c>
      <c r="KH123" s="420">
        <v>117.89716119665073</v>
      </c>
      <c r="KI123" s="420">
        <v>131.08043368791726</v>
      </c>
      <c r="KJ123" s="420">
        <v>142.81813462777023</v>
      </c>
      <c r="KK123" s="420">
        <v>153.31111217534666</v>
      </c>
      <c r="KL123" s="420">
        <v>163.39055871479866</v>
      </c>
      <c r="KM123" s="420">
        <v>172.4126990122306</v>
      </c>
      <c r="KN123" s="420">
        <v>179.4178692194925</v>
      </c>
      <c r="KO123" s="420">
        <v>182.99283643518174</v>
      </c>
      <c r="KP123" s="420">
        <v>181.07421872397967</v>
      </c>
      <c r="KQ123" s="420">
        <v>170.6677989929033</v>
      </c>
      <c r="KR123" s="420">
        <v>147.44770382788036</v>
      </c>
      <c r="KS123" s="420">
        <v>105.18393662853305</v>
      </c>
      <c r="KT123" s="420">
        <v>34.924603126810837</v>
      </c>
      <c r="KU123" s="420">
        <v>-76.1725315710014</v>
      </c>
      <c r="KV123" s="420">
        <v>-246.50988362161638</v>
      </c>
      <c r="KW123" s="420"/>
      <c r="KX123" s="420">
        <v>178.55573767968261</v>
      </c>
      <c r="KY123" s="420">
        <v>195.44349670252581</v>
      </c>
      <c r="KZ123" s="420">
        <v>214.01401365301453</v>
      </c>
      <c r="LA123" s="420">
        <v>234.43956355284621</v>
      </c>
      <c r="LB123" s="420">
        <v>256.91035247722215</v>
      </c>
      <c r="LC123" s="420">
        <v>281.6364036502535</v>
      </c>
      <c r="LD123" s="420">
        <v>308.84964329661136</v>
      </c>
      <c r="LE123" s="420">
        <v>338.80620750120465</v>
      </c>
      <c r="LF123" s="420">
        <v>371.78899359635108</v>
      </c>
      <c r="LG123" s="420">
        <v>408.11048210601763</v>
      </c>
      <c r="LH123" s="420">
        <v>448.11585805527523</v>
      </c>
      <c r="LI123" s="420">
        <v>492.18646352873355</v>
      </c>
      <c r="LJ123" s="420">
        <v>540.74361676636715</v>
      </c>
      <c r="LK123" s="420">
        <v>594.25283685395118</v>
      </c>
      <c r="LL123" s="420">
        <v>653.22851723726524</v>
      </c>
      <c r="LM123" s="420">
        <v>718.23909590758115</v>
      </c>
      <c r="LN123" s="420">
        <v>789.91277521843608</v>
      </c>
      <c r="LO123" s="420">
        <v>868.94384995317489</v>
      </c>
      <c r="LP123" s="420">
        <v>956.09970852818265</v>
      </c>
      <c r="LQ123" s="420">
        <v>1052.2285791523282</v>
      </c>
      <c r="LR123" s="420">
        <v>1158.2681004415433</v>
      </c>
      <c r="LS123" s="420">
        <v>1275.2548044875873</v>
      </c>
      <c r="LT123" s="420">
        <v>1404.3346097901713</v>
      </c>
      <c r="LU123" s="420">
        <v>1546.7744318794205</v>
      </c>
      <c r="LV123" s="420">
        <v>1703.9750309887447</v>
      </c>
      <c r="LW123" s="420">
        <v>1877.4852289063183</v>
      </c>
      <c r="LX123" s="420">
        <v>2069.0176412691317</v>
      </c>
      <c r="LY123" s="420">
        <v>2280.4660872125128</v>
      </c>
      <c r="LZ123" s="420">
        <v>2513.924855614177</v>
      </c>
      <c r="MA123" s="420">
        <v>2771.7100263525258</v>
      </c>
      <c r="MB123" s="420"/>
      <c r="MC123" s="426">
        <v>7.6088464251423141E-2</v>
      </c>
      <c r="MD123" s="426">
        <v>7.6088464251423141E-2</v>
      </c>
      <c r="ME123" s="426">
        <v>7.6088464251423141E-2</v>
      </c>
      <c r="MF123" s="426">
        <v>7.6088464251423141E-2</v>
      </c>
      <c r="MG123" s="426">
        <v>7.6088464251423141E-2</v>
      </c>
      <c r="MH123" s="426">
        <v>7.6088464251423141E-2</v>
      </c>
      <c r="MI123" s="426">
        <v>7.6088464251423141E-2</v>
      </c>
      <c r="MJ123" s="426">
        <v>7.6088464251423141E-2</v>
      </c>
      <c r="MK123" s="426">
        <v>7.6088464251423141E-2</v>
      </c>
      <c r="ML123" s="426">
        <v>7.6088464251423141E-2</v>
      </c>
      <c r="MM123" s="426">
        <v>7.6088464251423141E-2</v>
      </c>
      <c r="MN123" s="426">
        <v>7.6088464251423141E-2</v>
      </c>
      <c r="MO123" s="426">
        <v>7.6088464251423141E-2</v>
      </c>
      <c r="MP123" s="426">
        <v>7.6088464251423141E-2</v>
      </c>
      <c r="MQ123" s="426">
        <v>7.6088464251423141E-2</v>
      </c>
      <c r="MR123" s="426">
        <v>7.6088464251423141E-2</v>
      </c>
      <c r="MS123" s="426">
        <v>7.6088464251423141E-2</v>
      </c>
      <c r="MT123" s="426">
        <v>9.1073122803744272E-2</v>
      </c>
      <c r="MU123" s="426">
        <v>0.12072282064894223</v>
      </c>
      <c r="MV123" s="426">
        <v>0.16142277166193686</v>
      </c>
      <c r="MW123" s="426">
        <v>0.21754300755597356</v>
      </c>
      <c r="MX123" s="426">
        <v>0.29524216980577622</v>
      </c>
      <c r="MY123" s="426">
        <v>0.40321496445518012</v>
      </c>
      <c r="MZ123" s="426">
        <v>0.55375605747746515</v>
      </c>
      <c r="NA123" s="426">
        <v>0.764275480842597</v>
      </c>
      <c r="NB123" s="426">
        <v>1.0594585730715835</v>
      </c>
      <c r="NC123" s="426">
        <v>1.4743463791822693</v>
      </c>
      <c r="ND123" s="426">
        <v>2.0587310450433822</v>
      </c>
      <c r="NE123" s="426">
        <v>2.8834304699324451</v>
      </c>
      <c r="NF123" s="426">
        <v>4.0492493957314215</v>
      </c>
      <c r="NG123" s="420"/>
      <c r="NH123" s="420">
        <v>178.47964921543118</v>
      </c>
      <c r="NI123" s="420">
        <v>195.36740823827438</v>
      </c>
      <c r="NJ123" s="420">
        <v>213.9379251887631</v>
      </c>
      <c r="NK123" s="420">
        <v>234.36347508859478</v>
      </c>
      <c r="NL123" s="420">
        <v>256.83426401297072</v>
      </c>
      <c r="NM123" s="420">
        <v>281.56031518600207</v>
      </c>
      <c r="NN123" s="420">
        <v>308.77355483235993</v>
      </c>
      <c r="NO123" s="420">
        <v>338.73011903695323</v>
      </c>
      <c r="NP123" s="420">
        <v>371.71290513209965</v>
      </c>
      <c r="NQ123" s="420">
        <v>408.0343936417662</v>
      </c>
      <c r="NR123" s="420">
        <v>448.0397695910238</v>
      </c>
      <c r="NS123" s="420">
        <v>492.11037506448213</v>
      </c>
      <c r="NT123" s="420">
        <v>540.66752830211578</v>
      </c>
      <c r="NU123" s="420">
        <v>594.17674838969981</v>
      </c>
      <c r="NV123" s="420">
        <v>653.15242877301387</v>
      </c>
      <c r="NW123" s="420">
        <v>718.16300744332978</v>
      </c>
      <c r="NX123" s="420">
        <v>789.83668675418471</v>
      </c>
      <c r="NY123" s="420">
        <v>868.85277683037111</v>
      </c>
      <c r="NZ123" s="420">
        <v>955.97898570753375</v>
      </c>
      <c r="OA123" s="420">
        <v>1052.0671563806661</v>
      </c>
      <c r="OB123" s="420">
        <v>1158.0505574339873</v>
      </c>
      <c r="OC123" s="420">
        <v>1274.9595623177815</v>
      </c>
      <c r="OD123" s="420">
        <v>1403.9313948257161</v>
      </c>
      <c r="OE123" s="420">
        <v>1546.2206758219431</v>
      </c>
      <c r="OF123" s="420">
        <v>1703.2107555079021</v>
      </c>
      <c r="OG123" s="420">
        <v>1876.4257703332466</v>
      </c>
      <c r="OH123" s="420">
        <v>2067.5432948899493</v>
      </c>
      <c r="OI123" s="420">
        <v>2278.4073561674695</v>
      </c>
      <c r="OJ123" s="420">
        <v>2511.0414251442444</v>
      </c>
      <c r="OK123" s="420">
        <v>2767.6607769567945</v>
      </c>
      <c r="OL123" s="420"/>
      <c r="OM123" s="420">
        <v>197.11034552665274</v>
      </c>
      <c r="ON123" s="420">
        <v>217.10434844691613</v>
      </c>
      <c r="OO123" s="420">
        <v>239.09062677056079</v>
      </c>
      <c r="OP123" s="420">
        <v>263.27314286359689</v>
      </c>
      <c r="OQ123" s="420">
        <v>289.87708828743172</v>
      </c>
      <c r="OR123" s="420">
        <v>319.15111681255797</v>
      </c>
      <c r="OS123" s="420">
        <v>351.36981393057874</v>
      </c>
      <c r="OT123" s="420">
        <v>386.83642802529243</v>
      </c>
      <c r="OU123" s="420">
        <v>425.88589104834745</v>
      </c>
      <c r="OV123" s="420">
        <v>468.88815951678521</v>
      </c>
      <c r="OW123" s="420">
        <v>516.25190993942897</v>
      </c>
      <c r="OX123" s="420">
        <v>568.42862642041496</v>
      </c>
      <c r="OY123" s="420">
        <v>625.91712221904072</v>
      </c>
      <c r="OZ123" s="420">
        <v>689.26854150711915</v>
      </c>
      <c r="PA123" s="420">
        <v>759.09189250434201</v>
      </c>
      <c r="PB123" s="420">
        <v>836.06016863998047</v>
      </c>
      <c r="PC123" s="420">
        <v>920.91712044210203</v>
      </c>
      <c r="PD123" s="420">
        <v>1011.6709114581413</v>
      </c>
      <c r="PE123" s="420">
        <v>1109.2900978828804</v>
      </c>
      <c r="PF123" s="420">
        <v>1215.4577150954647</v>
      </c>
      <c r="PG123" s="420">
        <v>1330.4632564462179</v>
      </c>
      <c r="PH123" s="420">
        <v>1454.3774315372741</v>
      </c>
      <c r="PI123" s="420">
        <v>1586.9242312608978</v>
      </c>
      <c r="PJ123" s="420">
        <v>1727.2948945459227</v>
      </c>
      <c r="PK123" s="420">
        <v>1873.8785545008054</v>
      </c>
      <c r="PL123" s="420">
        <v>2023.873474161127</v>
      </c>
      <c r="PM123" s="420">
        <v>2172.7272315184823</v>
      </c>
      <c r="PN123" s="420">
        <v>2313.3319592942803</v>
      </c>
      <c r="PO123" s="420">
        <v>2434.868893573243</v>
      </c>
      <c r="PP123" s="420">
        <v>2521.1508933351779</v>
      </c>
      <c r="PQ123" s="420"/>
      <c r="PR123" s="420">
        <v>19.959881513654643</v>
      </c>
      <c r="PS123" s="420">
        <v>21.84768233992548</v>
      </c>
      <c r="PT123" s="420">
        <v>23.923590528571957</v>
      </c>
      <c r="PU123" s="420">
        <v>26.206863870273576</v>
      </c>
      <c r="PV123" s="420">
        <v>28.718764581375289</v>
      </c>
      <c r="PW123" s="420">
        <v>31.482770141362501</v>
      </c>
      <c r="PX123" s="420">
        <v>34.524806460119237</v>
      </c>
      <c r="PY123" s="420">
        <v>37.873505750603698</v>
      </c>
      <c r="PZ123" s="420">
        <v>41.560491736068549</v>
      </c>
      <c r="QA123" s="420">
        <v>45.620695101546865</v>
      </c>
      <c r="QB123" s="420">
        <v>50.092702409925096</v>
      </c>
      <c r="QC123" s="420">
        <v>55.019142046736292</v>
      </c>
      <c r="QD123" s="420">
        <v>60.447111138394476</v>
      </c>
      <c r="QE123" s="420">
        <v>66.428647809885945</v>
      </c>
      <c r="QF123" s="420">
        <v>73.021253614297649</v>
      </c>
      <c r="QG123" s="420">
        <v>80.288471482823851</v>
      </c>
      <c r="QH123" s="420">
        <v>88.300525115391494</v>
      </c>
      <c r="QI123" s="420">
        <v>97.135026364699115</v>
      </c>
      <c r="QJ123" s="420">
        <v>106.8777578668298</v>
      </c>
      <c r="QK123" s="420">
        <v>117.62353894691705</v>
      </c>
      <c r="QL123" s="420">
        <v>129.47718368665824</v>
      </c>
      <c r="QM123" s="420">
        <v>142.55456099066237</v>
      </c>
      <c r="QN123" s="420">
        <v>156.98376754053595</v>
      </c>
      <c r="QO123" s="420">
        <v>172.90642569015981</v>
      </c>
      <c r="QP123" s="420">
        <v>190.47911964484183</v>
      </c>
      <c r="QQ123" s="420">
        <v>209.87498469432293</v>
      </c>
      <c r="QR123" s="420">
        <v>231.28546584976087</v>
      </c>
      <c r="QS123" s="420">
        <v>254.92226398417674</v>
      </c>
      <c r="QT123" s="420">
        <v>281.01948951260096</v>
      </c>
      <c r="QU123" s="420">
        <v>309.83604579232781</v>
      </c>
      <c r="QV123" s="424"/>
      <c r="QW123" s="420">
        <v>14.671135690693944</v>
      </c>
      <c r="QX123" s="420">
        <v>14.671135690693944</v>
      </c>
      <c r="QY123" s="420">
        <v>14.671135690693944</v>
      </c>
      <c r="QZ123" s="420">
        <v>14.671135690693944</v>
      </c>
      <c r="RA123" s="420">
        <v>14.671135690693944</v>
      </c>
      <c r="RB123" s="420">
        <v>14.671135690693944</v>
      </c>
      <c r="RC123" s="420">
        <v>14.671135690693944</v>
      </c>
      <c r="RD123" s="420">
        <v>14.671135690693944</v>
      </c>
      <c r="RE123" s="420">
        <v>14.671135690693944</v>
      </c>
      <c r="RF123" s="420">
        <v>14.671135690693944</v>
      </c>
      <c r="RG123" s="420">
        <v>14.671135690693944</v>
      </c>
      <c r="RH123" s="420">
        <v>14.671135690693944</v>
      </c>
      <c r="RI123" s="420">
        <v>14.671135690693944</v>
      </c>
      <c r="RJ123" s="420">
        <v>14.671135690693944</v>
      </c>
      <c r="RK123" s="420">
        <v>14.671135690693944</v>
      </c>
      <c r="RL123" s="420">
        <v>14.671135690693944</v>
      </c>
      <c r="RM123" s="420">
        <v>14.671135690693944</v>
      </c>
      <c r="RN123" s="420">
        <v>17.560429896624893</v>
      </c>
      <c r="RO123" s="420">
        <v>23.277390339374779</v>
      </c>
      <c r="RP123" s="420">
        <v>31.125025454510808</v>
      </c>
      <c r="RQ123" s="420">
        <v>41.945950858847198</v>
      </c>
      <c r="RR123" s="420">
        <v>56.927656215040891</v>
      </c>
      <c r="RS123" s="420">
        <v>77.746627090448058</v>
      </c>
      <c r="RT123" s="420">
        <v>106.77348187696735</v>
      </c>
      <c r="RU123" s="420">
        <v>147.36516756943715</v>
      </c>
      <c r="RV123" s="420">
        <v>204.28143263400756</v>
      </c>
      <c r="RW123" s="420">
        <v>284.27877992900625</v>
      </c>
      <c r="RX123" s="420">
        <v>396.95797266549084</v>
      </c>
      <c r="RY123" s="420">
        <v>555.9738929580127</v>
      </c>
      <c r="RZ123" s="420">
        <v>780.76339054411926</v>
      </c>
      <c r="SA123" s="420"/>
      <c r="SB123" s="420">
        <v>5.2887458229606992</v>
      </c>
      <c r="SC123" s="420">
        <v>7.1765466492315362</v>
      </c>
      <c r="SD123" s="420">
        <v>9.2524548378780125</v>
      </c>
      <c r="SE123" s="420">
        <v>11.535728179579632</v>
      </c>
      <c r="SF123" s="420">
        <v>14.047628890681345</v>
      </c>
      <c r="SG123" s="420">
        <v>16.811634450668556</v>
      </c>
      <c r="SH123" s="420">
        <v>19.853670769425293</v>
      </c>
      <c r="SI123" s="420">
        <v>23.202370059909754</v>
      </c>
      <c r="SJ123" s="420">
        <v>26.889356045374605</v>
      </c>
      <c r="SK123" s="420">
        <v>30.94955941085292</v>
      </c>
      <c r="SL123" s="420">
        <v>35.421566719231151</v>
      </c>
      <c r="SM123" s="420">
        <v>40.348006356042347</v>
      </c>
      <c r="SN123" s="420">
        <v>45.775975447700532</v>
      </c>
      <c r="SO123" s="420">
        <v>51.757512119192</v>
      </c>
      <c r="SP123" s="420">
        <v>58.350117923603705</v>
      </c>
      <c r="SQ123" s="420">
        <v>65.617335792129907</v>
      </c>
      <c r="SR123" s="420">
        <v>73.62938942469755</v>
      </c>
      <c r="SS123" s="420">
        <v>79.574596468074219</v>
      </c>
      <c r="ST123" s="420">
        <v>83.60036752745502</v>
      </c>
      <c r="SU123" s="420">
        <v>86.498513492406246</v>
      </c>
      <c r="SV123" s="420">
        <v>87.531232827811039</v>
      </c>
      <c r="SW123" s="420">
        <v>85.626904775621483</v>
      </c>
      <c r="SX123" s="420">
        <v>79.237140450087892</v>
      </c>
      <c r="SY123" s="420">
        <v>66.132943813192455</v>
      </c>
      <c r="SZ123" s="420">
        <v>43.113952075404683</v>
      </c>
      <c r="TA123" s="420">
        <v>5.5935520603153748</v>
      </c>
      <c r="TB123" s="420">
        <v>-52.99331407924538</v>
      </c>
      <c r="TC123" s="420">
        <v>-142.03570868131411</v>
      </c>
      <c r="TD123" s="420">
        <v>-274.95440344541174</v>
      </c>
      <c r="TE123" s="420">
        <v>-470.92734475179145</v>
      </c>
      <c r="TF123" s="420"/>
      <c r="TG123" s="420">
        <v>2.372403634272787</v>
      </c>
      <c r="TH123" s="420">
        <v>2.5967850033688036</v>
      </c>
      <c r="TI123" s="420">
        <v>2.8435245507850744</v>
      </c>
      <c r="TJ123" s="420">
        <v>3.114911230620093</v>
      </c>
      <c r="TK123" s="420">
        <v>3.4134722402069162</v>
      </c>
      <c r="TL123" s="420">
        <v>3.7419980799609212</v>
      </c>
      <c r="TM123" s="420">
        <v>4.1035702673143959</v>
      </c>
      <c r="TN123" s="420">
        <v>4.5015919871025236</v>
      </c>
      <c r="TO123" s="420">
        <v>4.9398219908951688</v>
      </c>
      <c r="TP123" s="420">
        <v>5.422412091119849</v>
      </c>
      <c r="TQ123" s="420">
        <v>5.9539486327387507</v>
      </c>
      <c r="TR123" s="420">
        <v>6.5394983661077042</v>
      </c>
      <c r="TS123" s="420">
        <v>7.1846591898811738</v>
      </c>
      <c r="TT123" s="420">
        <v>7.8956162829017087</v>
      </c>
      <c r="TU123" s="420">
        <v>8.6792041994439266</v>
      </c>
      <c r="TV123" s="420">
        <v>9.5429755635449265</v>
      </c>
      <c r="TW123" s="420">
        <v>10.495277066080824</v>
      </c>
      <c r="TX123" s="420">
        <v>11.545333543445523</v>
      </c>
      <c r="TY123" s="420">
        <v>12.70334099993201</v>
      </c>
      <c r="TZ123" s="420">
        <v>13.980569528070248</v>
      </c>
      <c r="UA123" s="420">
        <v>15.389477183193463</v>
      </c>
      <c r="UB123" s="420">
        <v>16.943835981443424</v>
      </c>
      <c r="UC123" s="420">
        <v>18.65887131545453</v>
      </c>
      <c r="UD123" s="420">
        <v>20.551416220373373</v>
      </c>
      <c r="UE123" s="420">
        <v>22.640082076106584</v>
      </c>
      <c r="UF123" s="420">
        <v>24.945447501335927</v>
      </c>
      <c r="UG123" s="420">
        <v>27.490267382653421</v>
      </c>
      <c r="UH123" s="420">
        <v>30.299704190096332</v>
      </c>
      <c r="UI123" s="420">
        <v>33.401583960560643</v>
      </c>
      <c r="UJ123" s="420">
        <v>36.826679585426042</v>
      </c>
      <c r="UK123" s="420"/>
      <c r="UL123" s="420">
        <v>2.0676935501065605</v>
      </c>
      <c r="UM123" s="420">
        <v>2.0676935501065605</v>
      </c>
      <c r="UN123" s="420">
        <v>2.0676935501065605</v>
      </c>
      <c r="UO123" s="420">
        <v>2.0676935501065605</v>
      </c>
      <c r="UP123" s="420">
        <v>2.0676935501065605</v>
      </c>
      <c r="UQ123" s="420">
        <v>2.0676935501065605</v>
      </c>
      <c r="UR123" s="420">
        <v>2.0676935501065605</v>
      </c>
      <c r="US123" s="420">
        <v>2.0676935501065605</v>
      </c>
      <c r="UT123" s="420">
        <v>2.0676935501065605</v>
      </c>
      <c r="UU123" s="420">
        <v>2.0676935501065605</v>
      </c>
      <c r="UV123" s="420">
        <v>2.0676935501065605</v>
      </c>
      <c r="UW123" s="420">
        <v>2.0676935501065605</v>
      </c>
      <c r="UX123" s="420">
        <v>2.0676935501065605</v>
      </c>
      <c r="UY123" s="420">
        <v>2.0676935501065605</v>
      </c>
      <c r="UZ123" s="420">
        <v>2.0676935501065605</v>
      </c>
      <c r="VA123" s="420">
        <v>2.0676935501065605</v>
      </c>
      <c r="VB123" s="420">
        <v>2.0676935501065605</v>
      </c>
      <c r="VC123" s="420">
        <v>2.4748995851344522</v>
      </c>
      <c r="VD123" s="420">
        <v>3.2806260457782881</v>
      </c>
      <c r="VE123" s="420">
        <v>4.3866416163008326</v>
      </c>
      <c r="VF123" s="420">
        <v>5.9117013074141012</v>
      </c>
      <c r="VG123" s="420">
        <v>8.0231653540760117</v>
      </c>
      <c r="VH123" s="420">
        <v>10.957311197075818</v>
      </c>
      <c r="VI123" s="420">
        <v>15.048244693112947</v>
      </c>
      <c r="VJ123" s="420">
        <v>20.769081066231013</v>
      </c>
      <c r="VK123" s="420">
        <v>28.790640995283859</v>
      </c>
      <c r="VL123" s="420">
        <v>40.065160058755175</v>
      </c>
      <c r="VM123" s="420">
        <v>55.945732971745727</v>
      </c>
      <c r="VN123" s="420">
        <v>78.356826406159627</v>
      </c>
      <c r="VO123" s="420">
        <v>110.03779535700311</v>
      </c>
      <c r="VP123" s="420"/>
      <c r="VQ123" s="420">
        <v>0.30471008416622647</v>
      </c>
      <c r="VR123" s="420">
        <v>0.52909145326224305</v>
      </c>
      <c r="VS123" s="420">
        <v>0.77583100067851385</v>
      </c>
      <c r="VT123" s="420">
        <v>1.0472176805135325</v>
      </c>
      <c r="VU123" s="420">
        <v>1.3457786901003557</v>
      </c>
      <c r="VV123" s="420">
        <v>1.6743045298543606</v>
      </c>
      <c r="VW123" s="420">
        <v>2.0358767172078354</v>
      </c>
      <c r="VX123" s="420">
        <v>2.4338984369959631</v>
      </c>
      <c r="VY123" s="420">
        <v>2.8721284407886083</v>
      </c>
      <c r="VZ123" s="420">
        <v>3.3547185410132885</v>
      </c>
      <c r="WA123" s="420">
        <v>3.8862550826321902</v>
      </c>
      <c r="WB123" s="420">
        <v>4.4718048160011437</v>
      </c>
      <c r="WC123" s="420">
        <v>5.1169656397746133</v>
      </c>
      <c r="WD123" s="420">
        <v>5.8279227327951482</v>
      </c>
      <c r="WE123" s="420">
        <v>6.6115106493373661</v>
      </c>
      <c r="WF123" s="420">
        <v>7.475282013438366</v>
      </c>
      <c r="WG123" s="420">
        <v>8.4275835159742627</v>
      </c>
      <c r="WH123" s="420">
        <v>9.0704339583110709</v>
      </c>
      <c r="WI123" s="420">
        <v>9.4227149541537223</v>
      </c>
      <c r="WJ123" s="420">
        <v>9.5939279117694163</v>
      </c>
      <c r="WK123" s="420">
        <v>9.4777758757793613</v>
      </c>
      <c r="WL123" s="420">
        <v>8.9206706273674126</v>
      </c>
      <c r="WM123" s="420">
        <v>7.7015601183787119</v>
      </c>
      <c r="WN123" s="420">
        <v>5.5031715272604256</v>
      </c>
      <c r="WO123" s="420">
        <v>1.8710010098755703</v>
      </c>
      <c r="WP123" s="420">
        <v>-3.8451934939479315</v>
      </c>
      <c r="WQ123" s="420">
        <v>-12.574892676101754</v>
      </c>
      <c r="WR123" s="420">
        <v>-25.646028781649395</v>
      </c>
      <c r="WS123" s="420">
        <v>-44.955242445598984</v>
      </c>
      <c r="WT123" s="420">
        <v>-73.211115771577056</v>
      </c>
      <c r="WU123" s="420"/>
      <c r="WV123" s="420">
        <v>5.4851874365898707</v>
      </c>
      <c r="WW123" s="420">
        <v>6.0039751542404423</v>
      </c>
      <c r="WX123" s="420">
        <v>6.57445677298593</v>
      </c>
      <c r="WY123" s="420">
        <v>7.2019245382446693</v>
      </c>
      <c r="WZ123" s="420">
        <v>7.8922215328971959</v>
      </c>
      <c r="XA123" s="420">
        <v>8.651799617663622</v>
      </c>
      <c r="XB123" s="420">
        <v>9.4877835079426998</v>
      </c>
      <c r="XC123" s="420">
        <v>10.408041639962001</v>
      </c>
      <c r="XD123" s="420">
        <v>11.421264548751306</v>
      </c>
      <c r="XE123" s="420">
        <v>12.53705155756125</v>
      </c>
      <c r="XF123" s="420">
        <v>13.766006663706191</v>
      </c>
      <c r="XG123" s="420">
        <v>15.119844600292581</v>
      </c>
      <c r="XH123" s="420">
        <v>16.611508157884007</v>
      </c>
      <c r="XI123" s="420">
        <v>18.255297965930797</v>
      </c>
      <c r="XJ123" s="420">
        <v>20.067016061953108</v>
      </c>
      <c r="XK123" s="420">
        <v>22.064124718341194</v>
      </c>
      <c r="XL123" s="420">
        <v>24.265922153690749</v>
      </c>
      <c r="XM123" s="420">
        <v>26.693736929449205</v>
      </c>
      <c r="XN123" s="420">
        <v>29.371143025121448</v>
      </c>
      <c r="XO123" s="420">
        <v>32.324197798343306</v>
      </c>
      <c r="XP123" s="420">
        <v>35.581705272009835</v>
      </c>
      <c r="XQ123" s="420">
        <v>39.175507451767139</v>
      </c>
      <c r="XR123" s="420">
        <v>43.14080666625307</v>
      </c>
      <c r="XS123" s="420">
        <v>47.516522242504465</v>
      </c>
      <c r="XT123" s="420">
        <v>52.345685183242509</v>
      </c>
      <c r="XU123" s="420">
        <v>57.6758749049811</v>
      </c>
      <c r="XV123" s="420">
        <v>63.559702530150709</v>
      </c>
      <c r="XW123" s="420">
        <v>70.055345707161095</v>
      </c>
      <c r="XX123" s="420">
        <v>77.227140464581893</v>
      </c>
      <c r="XY123" s="420">
        <v>85.146236194845073</v>
      </c>
      <c r="XZ123" s="420"/>
      <c r="YA123" s="420">
        <v>2.3374185204288393E-3</v>
      </c>
      <c r="YB123" s="420">
        <v>2.3374185204288393E-3</v>
      </c>
      <c r="YC123" s="420">
        <v>2.3374185204288393E-3</v>
      </c>
      <c r="YD123" s="420">
        <v>2.3374185204288393E-3</v>
      </c>
      <c r="YE123" s="420">
        <v>2.3374185204288393E-3</v>
      </c>
      <c r="YF123" s="420">
        <v>2.3374185204288393E-3</v>
      </c>
      <c r="YG123" s="420">
        <v>2.3374185204288393E-3</v>
      </c>
      <c r="YH123" s="420">
        <v>2.3374185204288393E-3</v>
      </c>
      <c r="YI123" s="420">
        <v>2.3374185204288393E-3</v>
      </c>
      <c r="YJ123" s="420">
        <v>2.3374185204288393E-3</v>
      </c>
      <c r="YK123" s="420">
        <v>2.3374185204288393E-3</v>
      </c>
      <c r="YL123" s="420">
        <v>2.3374185204288393E-3</v>
      </c>
      <c r="YM123" s="420">
        <v>2.3374185204288393E-3</v>
      </c>
      <c r="YN123" s="420">
        <v>2.3374185204288393E-3</v>
      </c>
      <c r="YO123" s="420">
        <v>2.3374185204288393E-3</v>
      </c>
      <c r="YP123" s="420">
        <v>2.3374185204288393E-3</v>
      </c>
      <c r="YQ123" s="420">
        <v>2.3374185204288393E-3</v>
      </c>
      <c r="YR123" s="420">
        <v>2.7977434693824874E-3</v>
      </c>
      <c r="YS123" s="420">
        <v>3.7085747438774055E-3</v>
      </c>
      <c r="YT123" s="420">
        <v>4.9588670216130651E-3</v>
      </c>
      <c r="YU123" s="420">
        <v>6.6828665797603205E-3</v>
      </c>
      <c r="YV123" s="420">
        <v>9.0697653383470678E-3</v>
      </c>
      <c r="YW123" s="420">
        <v>1.2386662484306433E-2</v>
      </c>
      <c r="YX123" s="420">
        <v>1.7011247069864135E-2</v>
      </c>
      <c r="YY123" s="420">
        <v>2.3478350906494083E-2</v>
      </c>
      <c r="YZ123" s="420">
        <v>3.2546301396513107E-2</v>
      </c>
      <c r="ZA123" s="420">
        <v>4.5291550646107043E-2</v>
      </c>
      <c r="ZB123" s="420">
        <v>6.3243700876459946E-2</v>
      </c>
      <c r="ZC123" s="420">
        <v>8.8578260175133844E-2</v>
      </c>
      <c r="ZD123" s="420">
        <v>0.12439192490655225</v>
      </c>
      <c r="ZE123" s="420"/>
      <c r="ZF123" s="420">
        <v>5.4828500180694419</v>
      </c>
      <c r="ZG123" s="420">
        <v>6.0016377357200135</v>
      </c>
      <c r="ZH123" s="420">
        <v>6.5721193544655012</v>
      </c>
      <c r="ZI123" s="420">
        <v>7.1995871197242405</v>
      </c>
      <c r="ZJ123" s="420">
        <v>7.8898841143767671</v>
      </c>
      <c r="ZK123" s="420">
        <v>8.6494621991431924</v>
      </c>
      <c r="ZL123" s="420">
        <v>9.4854460894222701</v>
      </c>
      <c r="ZM123" s="420">
        <v>10.405704221441571</v>
      </c>
      <c r="ZN123" s="420">
        <v>11.418927130230877</v>
      </c>
      <c r="ZO123" s="420">
        <v>12.534714139040821</v>
      </c>
      <c r="ZP123" s="420">
        <v>13.763669245185762</v>
      </c>
      <c r="ZQ123" s="420">
        <v>15.117507181772151</v>
      </c>
      <c r="ZR123" s="420">
        <v>16.609170739363577</v>
      </c>
      <c r="ZS123" s="420">
        <v>18.252960547410368</v>
      </c>
      <c r="ZT123" s="420">
        <v>20.064678643432678</v>
      </c>
      <c r="ZU123" s="420">
        <v>22.061787299820764</v>
      </c>
      <c r="ZV123" s="420">
        <v>24.263584735170319</v>
      </c>
      <c r="ZW123" s="420">
        <v>26.690939185979822</v>
      </c>
      <c r="ZX123" s="420">
        <v>29.367434450377569</v>
      </c>
      <c r="ZY123" s="420">
        <v>32.319238931321692</v>
      </c>
      <c r="ZZ123" s="420">
        <v>35.575022405430076</v>
      </c>
      <c r="AAA123" s="420">
        <v>39.166437686428793</v>
      </c>
      <c r="AAB123" s="420">
        <v>43.128420003768767</v>
      </c>
      <c r="AAC123" s="420">
        <v>47.499510995434598</v>
      </c>
      <c r="AAD123" s="420">
        <v>52.322206832336015</v>
      </c>
      <c r="AAE123" s="420">
        <v>57.643328603584585</v>
      </c>
      <c r="AAF123" s="420">
        <v>63.514410979504603</v>
      </c>
      <c r="AAG123" s="420">
        <v>69.99210200628464</v>
      </c>
      <c r="AAH123" s="420">
        <v>77.138562204406753</v>
      </c>
      <c r="AAI123" s="420">
        <v>85.021844269938526</v>
      </c>
      <c r="AAJ123" s="420"/>
      <c r="AAK123" s="420">
        <v>208.18665145184912</v>
      </c>
      <c r="AAL123" s="420">
        <v>230.81162428512994</v>
      </c>
      <c r="AAM123" s="420">
        <v>255.69103196358282</v>
      </c>
      <c r="AAN123" s="420">
        <v>283.05567584341429</v>
      </c>
      <c r="AAO123" s="420">
        <v>313.1603799825902</v>
      </c>
      <c r="AAP123" s="420">
        <v>346.28651799222411</v>
      </c>
      <c r="AAQ123" s="420">
        <v>382.74480750663412</v>
      </c>
      <c r="AAR123" s="420">
        <v>422.8784007436397</v>
      </c>
      <c r="AAS123" s="420">
        <v>467.06630266474156</v>
      </c>
      <c r="AAT123" s="420">
        <v>515.72715160769224</v>
      </c>
      <c r="AAU123" s="420">
        <v>569.32340098647808</v>
      </c>
      <c r="AAV123" s="420">
        <v>628.36594477423057</v>
      </c>
      <c r="AAW123" s="420">
        <v>693.41923404587942</v>
      </c>
      <c r="AAX123" s="420">
        <v>765.10693690651669</v>
      </c>
      <c r="AAY123" s="420">
        <v>844.11819972071578</v>
      </c>
      <c r="AAZ123" s="420">
        <v>931.21457374536953</v>
      </c>
      <c r="ABA123" s="420">
        <v>1027.2376781179441</v>
      </c>
      <c r="ABB123" s="420">
        <v>1127.0068810705063</v>
      </c>
      <c r="ABC123" s="420">
        <v>1231.6806148148667</v>
      </c>
      <c r="ABD123" s="420">
        <v>1343.869395430962</v>
      </c>
      <c r="ABE123" s="420">
        <v>1463.0472875552384</v>
      </c>
      <c r="ABF123" s="420">
        <v>1588.0914446266918</v>
      </c>
      <c r="ABG123" s="420">
        <v>1716.9913518331332</v>
      </c>
      <c r="ABH123" s="420">
        <v>1846.4305208818103</v>
      </c>
      <c r="ABI123" s="420">
        <v>1971.1857144184216</v>
      </c>
      <c r="ABJ123" s="420">
        <v>2083.2651613310791</v>
      </c>
      <c r="ABK123" s="420">
        <v>2170.6734357426399</v>
      </c>
      <c r="ABL123" s="420">
        <v>2215.6423238376015</v>
      </c>
      <c r="ABM123" s="420">
        <v>2192.097809886639</v>
      </c>
      <c r="ABN123" s="420">
        <v>2062.0342770817479</v>
      </c>
      <c r="ABQ123" s="344"/>
      <c r="ABR123" s="344"/>
      <c r="ABS123" s="344"/>
      <c r="ABT123" s="344"/>
      <c r="ABU123" s="344"/>
      <c r="ABV123" s="344"/>
      <c r="ABW123" s="344"/>
      <c r="ABX123" s="344"/>
      <c r="ABY123" s="344"/>
      <c r="ABZ123" s="344"/>
      <c r="ACA123" s="344"/>
    </row>
    <row r="124" spans="4:755" hidden="1" outlineLevel="1" x14ac:dyDescent="0.25">
      <c r="D124" s="431" t="b">
        <v>1</v>
      </c>
      <c r="E124" s="416"/>
      <c r="F124" s="417">
        <v>1549</v>
      </c>
      <c r="G124" s="417">
        <v>22006094</v>
      </c>
      <c r="H124" s="417" t="s">
        <v>1825</v>
      </c>
      <c r="I124" s="417" t="s">
        <v>253</v>
      </c>
      <c r="J124" s="417">
        <v>11</v>
      </c>
      <c r="K124" s="417" t="s">
        <v>305</v>
      </c>
      <c r="L124" s="417" t="s">
        <v>300</v>
      </c>
      <c r="M124" s="417" t="s">
        <v>253</v>
      </c>
      <c r="N124" s="417" t="s">
        <v>355</v>
      </c>
      <c r="O124" s="417" t="s">
        <v>1826</v>
      </c>
      <c r="P124" s="417" t="s">
        <v>1827</v>
      </c>
      <c r="Q124" s="417" t="s">
        <v>1828</v>
      </c>
      <c r="R124" s="417" t="s">
        <v>298</v>
      </c>
      <c r="S124" s="418"/>
      <c r="T124" s="417">
        <v>3.3587260147591502E-2</v>
      </c>
      <c r="U124" s="417">
        <v>2190</v>
      </c>
      <c r="V124" s="418"/>
      <c r="W124" s="419">
        <v>9.9</v>
      </c>
      <c r="X124" s="417">
        <v>8.8018665792934641E-3</v>
      </c>
      <c r="Y124" s="417">
        <v>8.3023539161150616E-4</v>
      </c>
      <c r="Z124" s="417">
        <v>7.9716311876819584E-3</v>
      </c>
      <c r="AA124" s="420">
        <v>48.866895651500386</v>
      </c>
      <c r="AB124" s="420">
        <v>265.67532531568196</v>
      </c>
      <c r="AC124" s="420">
        <v>314.54222096718235</v>
      </c>
      <c r="AD124" s="420">
        <v>29.698558463103669</v>
      </c>
      <c r="AE124" s="420">
        <v>3.5299291722914306</v>
      </c>
      <c r="AF124" s="420">
        <v>8.1614792981212911</v>
      </c>
      <c r="AG124" s="418"/>
      <c r="AH124" s="419">
        <v>14.216959715055561</v>
      </c>
      <c r="AI124" s="417">
        <v>2.3831354840911409E-2</v>
      </c>
      <c r="AJ124" s="417">
        <v>2.2478907218978768E-3</v>
      </c>
      <c r="AK124" s="417">
        <v>2.1583464119013532E-2</v>
      </c>
      <c r="AL124" s="420">
        <v>132.30879152205657</v>
      </c>
      <c r="AM124" s="420">
        <v>719.3250310073206</v>
      </c>
      <c r="AN124" s="420">
        <v>851.6338225293772</v>
      </c>
      <c r="AO124" s="420">
        <v>80.40986291053143</v>
      </c>
      <c r="AP124" s="420">
        <v>9.5574039790676348</v>
      </c>
      <c r="AQ124" s="420">
        <v>22.09748437199023</v>
      </c>
      <c r="AR124" s="418"/>
      <c r="AS124" s="417">
        <v>5.1679359468684138E-3</v>
      </c>
      <c r="AT124" s="421">
        <v>2.3777645078569732E-7</v>
      </c>
      <c r="AU124" s="417">
        <v>5.167698170417628E-3</v>
      </c>
      <c r="AV124" s="420">
        <v>28.423778484824208</v>
      </c>
      <c r="AW124" s="420">
        <v>7.6088464251423141E-2</v>
      </c>
      <c r="AX124" s="420">
        <v>28.499866949075631</v>
      </c>
      <c r="AY124" s="420">
        <v>14.671135690693944</v>
      </c>
      <c r="AZ124" s="420">
        <v>2.0676935501065605</v>
      </c>
      <c r="BA124" s="420">
        <v>2.3374185204288393E-3</v>
      </c>
      <c r="BB124" s="418"/>
      <c r="BC124" s="420">
        <v>355.93218790069869</v>
      </c>
      <c r="BD124" s="420">
        <v>963.69857379096652</v>
      </c>
      <c r="BE124" s="420">
        <v>45.241033608396563</v>
      </c>
      <c r="BF124" s="420">
        <v>918.45754018256991</v>
      </c>
      <c r="BG124" s="420"/>
      <c r="BH124" s="422">
        <v>3.6190084093339271E-2</v>
      </c>
      <c r="BI124" s="420"/>
      <c r="BJ124" s="423">
        <v>10.264843878369307</v>
      </c>
      <c r="BK124" s="423">
        <v>10.643133317908669</v>
      </c>
      <c r="BL124" s="423">
        <v>11.035363826768</v>
      </c>
      <c r="BM124" s="423">
        <v>11.442049174017937</v>
      </c>
      <c r="BN124" s="423">
        <v>11.863722062618042</v>
      </c>
      <c r="BO124" s="423">
        <v>12.300934827185827</v>
      </c>
      <c r="BP124" s="423">
        <v>12.75426015748063</v>
      </c>
      <c r="BQ124" s="423">
        <v>13.224291848549957</v>
      </c>
      <c r="BR124" s="423">
        <v>13.711645578520923</v>
      </c>
      <c r="BS124" s="423">
        <v>14.216959715055561</v>
      </c>
      <c r="BT124" s="423">
        <v>14.740896151526375</v>
      </c>
      <c r="BU124" s="423">
        <v>15.284141174007392</v>
      </c>
      <c r="BV124" s="423">
        <v>15.847406360216368</v>
      </c>
      <c r="BW124" s="423">
        <v>16.431429511585634</v>
      </c>
      <c r="BX124" s="423">
        <v>17.036975619682483</v>
      </c>
      <c r="BY124" s="423">
        <v>17.664837868244934</v>
      </c>
      <c r="BZ124" s="423">
        <v>18.315838672145485</v>
      </c>
      <c r="CA124" s="423">
        <v>18.990830754643675</v>
      </c>
      <c r="CB124" s="423">
        <v>19.69069826433855</v>
      </c>
      <c r="CC124" s="423">
        <v>20.416357933284111</v>
      </c>
      <c r="CD124" s="423">
        <v>21.168760277784653</v>
      </c>
      <c r="CE124" s="423">
        <v>21.948890843442939</v>
      </c>
      <c r="CF124" s="423">
        <v>22.757771496092055</v>
      </c>
      <c r="CG124" s="423">
        <v>23.596461760301825</v>
      </c>
      <c r="CH124" s="423">
        <v>24.46606020721309</v>
      </c>
      <c r="CI124" s="423">
        <v>25.367705893517794</v>
      </c>
      <c r="CJ124" s="423">
        <v>26.302579853469606</v>
      </c>
      <c r="CK124" s="423">
        <v>27.271906645879525</v>
      </c>
      <c r="CL124" s="423">
        <v>28</v>
      </c>
      <c r="CM124" s="423">
        <v>28</v>
      </c>
      <c r="CN124" s="420"/>
      <c r="CO124" s="417">
        <v>9.708275965660762E-3</v>
      </c>
      <c r="CP124" s="417">
        <v>1.0712191211688215E-2</v>
      </c>
      <c r="CQ124" s="417">
        <v>1.1824348312161174E-2</v>
      </c>
      <c r="CR124" s="417">
        <v>1.3056682379234321E-2</v>
      </c>
      <c r="CS124" s="417">
        <v>1.4422462800766764E-2</v>
      </c>
      <c r="CT124" s="417">
        <v>1.5936443723749291E-2</v>
      </c>
      <c r="CU124" s="417">
        <v>1.7615031607265057E-2</v>
      </c>
      <c r="CV124" s="417">
        <v>1.9476471788502842E-2</v>
      </c>
      <c r="CW124" s="417">
        <v>2.1541056227177734E-2</v>
      </c>
      <c r="CX124" s="417">
        <v>2.3831354840911409E-2</v>
      </c>
      <c r="CY124" s="417">
        <v>2.6372473119585998E-2</v>
      </c>
      <c r="CZ124" s="417">
        <v>2.9192339013647112E-2</v>
      </c>
      <c r="DA124" s="417">
        <v>3.2322022433398018E-2</v>
      </c>
      <c r="DB124" s="417">
        <v>3.5796091077517467E-2</v>
      </c>
      <c r="DC124" s="417">
        <v>3.965300673382742E-2</v>
      </c>
      <c r="DD124" s="417">
        <v>4.3935566668723287E-2</v>
      </c>
      <c r="DE124" s="417">
        <v>4.8691395249228206E-2</v>
      </c>
      <c r="DF124" s="417">
        <v>5.3973491529537086E-2</v>
      </c>
      <c r="DG124" s="417">
        <v>5.9840839189094955E-2</v>
      </c>
      <c r="DH124" s="417">
        <v>6.6359085939407772E-2</v>
      </c>
      <c r="DI124" s="417">
        <v>7.36013003304965E-2</v>
      </c>
      <c r="DJ124" s="417">
        <v>8.1648814794752431E-2</v>
      </c>
      <c r="DK124" s="417">
        <v>9.0592164776594139E-2</v>
      </c>
      <c r="DL124" s="417">
        <v>0.10053213492265475</v>
      </c>
      <c r="DM124" s="417">
        <v>0.11158092456249701</v>
      </c>
      <c r="DN124" s="417">
        <v>0.12386344610882619</v>
      </c>
      <c r="DO124" s="417">
        <v>0.13751877156531145</v>
      </c>
      <c r="DP124" s="417">
        <v>0.15270174406778775</v>
      </c>
      <c r="DQ124" s="417">
        <v>0.1648141839142698</v>
      </c>
      <c r="DR124" s="417">
        <v>0.1648141839142698</v>
      </c>
      <c r="DS124" s="424"/>
      <c r="DT124" s="425">
        <v>9.1573238762611593E-4</v>
      </c>
      <c r="DU124" s="425">
        <v>1.0104266163924508E-3</v>
      </c>
      <c r="DV124" s="425">
        <v>1.1153307497971643E-3</v>
      </c>
      <c r="DW124" s="425">
        <v>1.231570566381023E-3</v>
      </c>
      <c r="DX124" s="425">
        <v>1.3603977001385196E-3</v>
      </c>
      <c r="DY124" s="425">
        <v>1.5032038348556504E-3</v>
      </c>
      <c r="DZ124" s="425">
        <v>1.6615365085300645E-3</v>
      </c>
      <c r="EA124" s="425">
        <v>1.8371167111960532E-3</v>
      </c>
      <c r="EB124" s="425">
        <v>2.0318584804010875E-3</v>
      </c>
      <c r="EC124" s="425">
        <v>2.2478907218978768E-3</v>
      </c>
      <c r="ED124" s="425">
        <v>2.4875815090986018E-3</v>
      </c>
      <c r="EE124" s="425">
        <v>2.7535651437921083E-3</v>
      </c>
      <c r="EF124" s="425">
        <v>3.0487722928904202E-3</v>
      </c>
      <c r="EG124" s="425">
        <v>3.3764635519264439E-3</v>
      </c>
      <c r="EH124" s="425">
        <v>3.7402668260935602E-3</v>
      </c>
      <c r="EI124" s="425">
        <v>4.1442189642698383E-3</v>
      </c>
      <c r="EJ124" s="425">
        <v>4.592812131230751E-3</v>
      </c>
      <c r="EK124" s="425">
        <v>5.0910454587079846E-3</v>
      </c>
      <c r="EL124" s="425">
        <v>5.6444825777519671E-3</v>
      </c>
      <c r="EM124" s="425">
        <v>6.2593157037274883E-3</v>
      </c>
      <c r="EN124" s="425">
        <v>6.942437022024333E-3</v>
      </c>
      <c r="EO124" s="425">
        <v>7.7015182081046673E-3</v>
      </c>
      <c r="EP124" s="425">
        <v>8.54509901083585E-3</v>
      </c>
      <c r="EQ124" s="425">
        <v>9.482685934299951E-3</v>
      </c>
      <c r="ER124" s="425">
        <v>1.0524862171672983E-2</v>
      </c>
      <c r="ES124" s="425">
        <v>1.1683410076725643E-2</v>
      </c>
      <c r="ET124" s="425">
        <v>1.2971447605562784E-2</v>
      </c>
      <c r="EU124" s="425">
        <v>1.4403580325124156E-2</v>
      </c>
      <c r="EV124" s="425">
        <v>1.5546085286852689E-2</v>
      </c>
      <c r="EW124" s="425">
        <v>1.5546085286852689E-2</v>
      </c>
      <c r="EX124" s="420"/>
      <c r="EY124" s="420">
        <v>392.58580825690882</v>
      </c>
      <c r="EZ124" s="420">
        <v>433.18239612453647</v>
      </c>
      <c r="FA124" s="420">
        <v>478.15609647485638</v>
      </c>
      <c r="FB124" s="420">
        <v>527.98954450164058</v>
      </c>
      <c r="FC124" s="420">
        <v>583.21933118933998</v>
      </c>
      <c r="FD124" s="420">
        <v>644.44208860136632</v>
      </c>
      <c r="FE124" s="420">
        <v>712.32126543061975</v>
      </c>
      <c r="FF124" s="420">
        <v>787.59467140485788</v>
      </c>
      <c r="FG124" s="420">
        <v>871.08287811001765</v>
      </c>
      <c r="FH124" s="420">
        <v>963.69857379096629</v>
      </c>
      <c r="FI124" s="420">
        <v>1066.4569808282749</v>
      </c>
      <c r="FJ124" s="420">
        <v>1180.4874570026032</v>
      </c>
      <c r="FK124" s="420">
        <v>1307.0464154909173</v>
      </c>
      <c r="FL124" s="420">
        <v>1447.5317139533611</v>
      </c>
      <c r="FM124" s="420">
        <v>1603.4986802475798</v>
      </c>
      <c r="FN124" s="420">
        <v>1776.6779614501907</v>
      </c>
      <c r="FO124" s="420">
        <v>1968.9954041983019</v>
      </c>
      <c r="FP124" s="420">
        <v>2182.5941981376932</v>
      </c>
      <c r="FQ124" s="420">
        <v>2419.8595407586954</v>
      </c>
      <c r="FR124" s="420">
        <v>2683.4461114269502</v>
      </c>
      <c r="FS124" s="420">
        <v>2976.3086753210973</v>
      </c>
      <c r="FT124" s="420">
        <v>3301.7361746612555</v>
      </c>
      <c r="FU124" s="420">
        <v>3663.3897054801837</v>
      </c>
      <c r="FV124" s="420">
        <v>4065.3448237363568</v>
      </c>
      <c r="FW124" s="420">
        <v>4512.1386753286033</v>
      </c>
      <c r="FX124" s="420">
        <v>5008.822501144261</v>
      </c>
      <c r="FY124" s="420">
        <v>5561.0201313215839</v>
      </c>
      <c r="FZ124" s="420">
        <v>6174.9931531753464</v>
      </c>
      <c r="GA124" s="420">
        <v>6664.7991706303619</v>
      </c>
      <c r="GB124" s="420">
        <v>6664.7991706303619</v>
      </c>
      <c r="GC124" s="420"/>
      <c r="GD124" s="420">
        <v>31.02986363974809</v>
      </c>
      <c r="GE124" s="420">
        <v>31.02986363974809</v>
      </c>
      <c r="GF124" s="420">
        <v>31.02986363974809</v>
      </c>
      <c r="GG124" s="420">
        <v>31.02986363974809</v>
      </c>
      <c r="GH124" s="420">
        <v>31.02986363974809</v>
      </c>
      <c r="GI124" s="420">
        <v>31.02986363974809</v>
      </c>
      <c r="GJ124" s="420">
        <v>31.02986363974809</v>
      </c>
      <c r="GK124" s="420">
        <v>31.02986363974809</v>
      </c>
      <c r="GL124" s="420">
        <v>31.02986363974809</v>
      </c>
      <c r="GM124" s="420">
        <v>31.02986363974809</v>
      </c>
      <c r="GN124" s="420">
        <v>31.02986363974809</v>
      </c>
      <c r="GO124" s="420">
        <v>31.02986363974809</v>
      </c>
      <c r="GP124" s="420">
        <v>31.02986363974809</v>
      </c>
      <c r="GQ124" s="420">
        <v>31.02986363974809</v>
      </c>
      <c r="GR124" s="420">
        <v>31.02986363974809</v>
      </c>
      <c r="GS124" s="420">
        <v>31.02986363974809</v>
      </c>
      <c r="GT124" s="420">
        <v>31.02986363974809</v>
      </c>
      <c r="GU124" s="420">
        <v>37.140801955315588</v>
      </c>
      <c r="GV124" s="420">
        <v>49.232333702574074</v>
      </c>
      <c r="GW124" s="420">
        <v>65.830302166026527</v>
      </c>
      <c r="GX124" s="420">
        <v>88.716863017987535</v>
      </c>
      <c r="GY124" s="420">
        <v>120.40359021446848</v>
      </c>
      <c r="GZ124" s="420">
        <v>164.43629777054011</v>
      </c>
      <c r="HA124" s="420">
        <v>225.82891010168947</v>
      </c>
      <c r="HB124" s="420">
        <v>311.68146429378248</v>
      </c>
      <c r="HC124" s="420">
        <v>432.06096190538426</v>
      </c>
      <c r="HD124" s="420">
        <v>601.25759606097552</v>
      </c>
      <c r="HE124" s="420">
        <v>839.57725033748977</v>
      </c>
      <c r="HF124" s="420">
        <v>1175.9003835463147</v>
      </c>
      <c r="HG124" s="420">
        <v>1651.3364782563378</v>
      </c>
      <c r="HH124" s="420"/>
      <c r="HI124" s="420">
        <v>53.899170624328555</v>
      </c>
      <c r="HJ124" s="420">
        <v>59.472786303301035</v>
      </c>
      <c r="HK124" s="420">
        <v>65.64734762927489</v>
      </c>
      <c r="HL124" s="420">
        <v>72.489116897298331</v>
      </c>
      <c r="HM124" s="420">
        <v>80.071764139293393</v>
      </c>
      <c r="HN124" s="420">
        <v>88.477202589791716</v>
      </c>
      <c r="HO124" s="420">
        <v>97.796518919649358</v>
      </c>
      <c r="HP124" s="420">
        <v>108.13100902792345</v>
      </c>
      <c r="HQ124" s="420">
        <v>119.59333141369814</v>
      </c>
      <c r="HR124" s="420">
        <v>132.30879152205657</v>
      </c>
      <c r="HS124" s="420">
        <v>146.41677198772723</v>
      </c>
      <c r="HT124" s="420">
        <v>162.07232540414475</v>
      </c>
      <c r="HU124" s="420">
        <v>179.44794814477882</v>
      </c>
      <c r="HV124" s="420">
        <v>198.7355558799056</v>
      </c>
      <c r="HW124" s="420">
        <v>220.14868379040229</v>
      </c>
      <c r="HX124" s="420">
        <v>243.9249371083265</v>
      </c>
      <c r="HY124" s="420">
        <v>270.32872054293205</v>
      </c>
      <c r="HZ124" s="420">
        <v>299.65427841474337</v>
      </c>
      <c r="IA124" s="420">
        <v>332.22908095778581</v>
      </c>
      <c r="IB124" s="420">
        <v>368.41759630379283</v>
      </c>
      <c r="IC124" s="420">
        <v>408.62549217984417</v>
      </c>
      <c r="ID124" s="420">
        <v>453.304316385596</v>
      </c>
      <c r="IE124" s="420">
        <v>502.95671072722746</v>
      </c>
      <c r="IF124" s="420">
        <v>558.14221933846613</v>
      </c>
      <c r="IG124" s="420">
        <v>619.48375928815369</v>
      </c>
      <c r="IH124" s="420">
        <v>687.67482914074321</v>
      </c>
      <c r="II124" s="420">
        <v>763.4875397922724</v>
      </c>
      <c r="IJ124" s="420">
        <v>847.78156155165095</v>
      </c>
      <c r="IK124" s="420">
        <v>915.0283584362528</v>
      </c>
      <c r="IL124" s="420">
        <v>915.0283584362528</v>
      </c>
      <c r="IM124" s="420"/>
      <c r="IN124" s="420">
        <v>14.211889242412104</v>
      </c>
      <c r="IO124" s="420">
        <v>14.211889242412104</v>
      </c>
      <c r="IP124" s="420">
        <v>14.211889242412104</v>
      </c>
      <c r="IQ124" s="420">
        <v>14.211889242412104</v>
      </c>
      <c r="IR124" s="420">
        <v>14.211889242412104</v>
      </c>
      <c r="IS124" s="420">
        <v>14.211889242412104</v>
      </c>
      <c r="IT124" s="420">
        <v>14.211889242412104</v>
      </c>
      <c r="IU124" s="420">
        <v>14.211889242412104</v>
      </c>
      <c r="IV124" s="420">
        <v>14.211889242412104</v>
      </c>
      <c r="IW124" s="420">
        <v>14.211889242412104</v>
      </c>
      <c r="IX124" s="420">
        <v>14.211889242412104</v>
      </c>
      <c r="IY124" s="420">
        <v>14.211889242412104</v>
      </c>
      <c r="IZ124" s="420">
        <v>14.211889242412104</v>
      </c>
      <c r="JA124" s="420">
        <v>14.211889242412104</v>
      </c>
      <c r="JB124" s="420">
        <v>14.211889242412104</v>
      </c>
      <c r="JC124" s="420">
        <v>14.211889242412104</v>
      </c>
      <c r="JD124" s="420">
        <v>14.211889242412104</v>
      </c>
      <c r="JE124" s="420">
        <v>17.010740681669112</v>
      </c>
      <c r="JF124" s="420">
        <v>22.548744714114239</v>
      </c>
      <c r="JG124" s="420">
        <v>30.15072750689297</v>
      </c>
      <c r="JH124" s="420">
        <v>40.632928516347199</v>
      </c>
      <c r="JI124" s="420">
        <v>55.145665749071007</v>
      </c>
      <c r="JJ124" s="420">
        <v>75.312946214615863</v>
      </c>
      <c r="JK124" s="420">
        <v>103.43118150183099</v>
      </c>
      <c r="JL124" s="420">
        <v>142.75223703471036</v>
      </c>
      <c r="JM124" s="420">
        <v>197.88686820730115</v>
      </c>
      <c r="JN124" s="420">
        <v>275.38008096276991</v>
      </c>
      <c r="JO124" s="420">
        <v>384.53210851242306</v>
      </c>
      <c r="JP124" s="420">
        <v>538.57039802337363</v>
      </c>
      <c r="JQ124" s="420">
        <v>756.32337297388335</v>
      </c>
      <c r="JR124" s="420"/>
      <c r="JS124" s="420">
        <v>39.687281381916449</v>
      </c>
      <c r="JT124" s="420">
        <v>45.260897060888929</v>
      </c>
      <c r="JU124" s="420">
        <v>51.435458386862784</v>
      </c>
      <c r="JV124" s="420">
        <v>58.277227654886225</v>
      </c>
      <c r="JW124" s="420">
        <v>65.859874896881294</v>
      </c>
      <c r="JX124" s="420">
        <v>74.265313347379617</v>
      </c>
      <c r="JY124" s="420">
        <v>83.58462967723726</v>
      </c>
      <c r="JZ124" s="420">
        <v>93.919119785511356</v>
      </c>
      <c r="KA124" s="420">
        <v>105.38144217128604</v>
      </c>
      <c r="KB124" s="420">
        <v>118.09690227964447</v>
      </c>
      <c r="KC124" s="420">
        <v>132.20488274531513</v>
      </c>
      <c r="KD124" s="420">
        <v>147.86043616173265</v>
      </c>
      <c r="KE124" s="420">
        <v>165.23605890236672</v>
      </c>
      <c r="KF124" s="420">
        <v>184.52366663749351</v>
      </c>
      <c r="KG124" s="420">
        <v>205.93679454799019</v>
      </c>
      <c r="KH124" s="420">
        <v>229.7130478659144</v>
      </c>
      <c r="KI124" s="420">
        <v>256.11683130051995</v>
      </c>
      <c r="KJ124" s="420">
        <v>282.64353773307425</v>
      </c>
      <c r="KK124" s="420">
        <v>309.68033624367155</v>
      </c>
      <c r="KL124" s="420">
        <v>338.26686879689987</v>
      </c>
      <c r="KM124" s="420">
        <v>367.99256366349698</v>
      </c>
      <c r="KN124" s="420">
        <v>398.15865063652501</v>
      </c>
      <c r="KO124" s="420">
        <v>427.6437645126116</v>
      </c>
      <c r="KP124" s="420">
        <v>454.71103783663511</v>
      </c>
      <c r="KQ124" s="420">
        <v>476.73152225344336</v>
      </c>
      <c r="KR124" s="420">
        <v>489.78796093344204</v>
      </c>
      <c r="KS124" s="420">
        <v>488.10745882950249</v>
      </c>
      <c r="KT124" s="420">
        <v>463.24945303922789</v>
      </c>
      <c r="KU124" s="420">
        <v>376.45796041287917</v>
      </c>
      <c r="KV124" s="420">
        <v>158.70498546236945</v>
      </c>
      <c r="KW124" s="420"/>
      <c r="KX124" s="420">
        <v>293.0343640403571</v>
      </c>
      <c r="KY124" s="420">
        <v>323.33651724558428</v>
      </c>
      <c r="KZ124" s="420">
        <v>356.90583993509262</v>
      </c>
      <c r="LA124" s="420">
        <v>394.10258124192734</v>
      </c>
      <c r="LB124" s="420">
        <v>435.32726404432628</v>
      </c>
      <c r="LC124" s="420">
        <v>481.02522715380815</v>
      </c>
      <c r="LD124" s="420">
        <v>531.69168272962065</v>
      </c>
      <c r="LE124" s="420">
        <v>587.877347582737</v>
      </c>
      <c r="LF124" s="420">
        <v>650.19471372834801</v>
      </c>
      <c r="LG124" s="420">
        <v>719.3250310073206</v>
      </c>
      <c r="LH124" s="420">
        <v>796.02608291155263</v>
      </c>
      <c r="LI124" s="420">
        <v>881.14084601347463</v>
      </c>
      <c r="LJ124" s="420">
        <v>975.60713372493444</v>
      </c>
      <c r="LK124" s="420">
        <v>1080.468336616462</v>
      </c>
      <c r="LL124" s="420">
        <v>1196.8853843499392</v>
      </c>
      <c r="LM124" s="420">
        <v>1326.1500685663482</v>
      </c>
      <c r="LN124" s="420">
        <v>1469.6998819938403</v>
      </c>
      <c r="LO124" s="420">
        <v>1629.1345467865551</v>
      </c>
      <c r="LP124" s="420">
        <v>1806.2344248806294</v>
      </c>
      <c r="LQ124" s="420">
        <v>2002.9810251927963</v>
      </c>
      <c r="LR124" s="420">
        <v>2221.5798470477866</v>
      </c>
      <c r="LS124" s="420">
        <v>2464.4858265934936</v>
      </c>
      <c r="LT124" s="420">
        <v>2734.4316834674719</v>
      </c>
      <c r="LU124" s="420">
        <v>3034.4594989759844</v>
      </c>
      <c r="LV124" s="420">
        <v>3367.9558949353545</v>
      </c>
      <c r="LW124" s="420">
        <v>3738.6912245522058</v>
      </c>
      <c r="LX124" s="420">
        <v>4150.8632337800909</v>
      </c>
      <c r="LY124" s="420">
        <v>4609.1457040397299</v>
      </c>
      <c r="LZ124" s="420">
        <v>4974.7472917928608</v>
      </c>
      <c r="MA124" s="420">
        <v>4974.7472917928608</v>
      </c>
      <c r="MB124" s="420"/>
      <c r="MC124" s="426">
        <v>7.6088464251423141E-2</v>
      </c>
      <c r="MD124" s="426">
        <v>7.6088464251423141E-2</v>
      </c>
      <c r="ME124" s="426">
        <v>7.6088464251423141E-2</v>
      </c>
      <c r="MF124" s="426">
        <v>7.6088464251423141E-2</v>
      </c>
      <c r="MG124" s="426">
        <v>7.6088464251423141E-2</v>
      </c>
      <c r="MH124" s="426">
        <v>7.6088464251423141E-2</v>
      </c>
      <c r="MI124" s="426">
        <v>7.6088464251423141E-2</v>
      </c>
      <c r="MJ124" s="426">
        <v>7.6088464251423141E-2</v>
      </c>
      <c r="MK124" s="426">
        <v>7.6088464251423141E-2</v>
      </c>
      <c r="ML124" s="426">
        <v>7.6088464251423141E-2</v>
      </c>
      <c r="MM124" s="426">
        <v>7.6088464251423141E-2</v>
      </c>
      <c r="MN124" s="426">
        <v>7.6088464251423141E-2</v>
      </c>
      <c r="MO124" s="426">
        <v>7.6088464251423141E-2</v>
      </c>
      <c r="MP124" s="426">
        <v>7.6088464251423141E-2</v>
      </c>
      <c r="MQ124" s="426">
        <v>7.6088464251423141E-2</v>
      </c>
      <c r="MR124" s="426">
        <v>7.6088464251423141E-2</v>
      </c>
      <c r="MS124" s="426">
        <v>7.6088464251423141E-2</v>
      </c>
      <c r="MT124" s="426">
        <v>9.1073122803744272E-2</v>
      </c>
      <c r="MU124" s="426">
        <v>0.12072282064894223</v>
      </c>
      <c r="MV124" s="426">
        <v>0.16142277166193686</v>
      </c>
      <c r="MW124" s="426">
        <v>0.21754300755597356</v>
      </c>
      <c r="MX124" s="426">
        <v>0.29524216980577622</v>
      </c>
      <c r="MY124" s="426">
        <v>0.40321496445518012</v>
      </c>
      <c r="MZ124" s="426">
        <v>0.55375605747746515</v>
      </c>
      <c r="NA124" s="426">
        <v>0.764275480842597</v>
      </c>
      <c r="NB124" s="426">
        <v>1.0594585730715835</v>
      </c>
      <c r="NC124" s="426">
        <v>1.4743463791822693</v>
      </c>
      <c r="ND124" s="426">
        <v>2.0587310450433822</v>
      </c>
      <c r="NE124" s="426">
        <v>2.8834304699324451</v>
      </c>
      <c r="NF124" s="426">
        <v>4.0492493957314215</v>
      </c>
      <c r="NG124" s="420"/>
      <c r="NH124" s="420">
        <v>292.95827557610568</v>
      </c>
      <c r="NI124" s="420">
        <v>323.26042878133285</v>
      </c>
      <c r="NJ124" s="420">
        <v>356.82975147084119</v>
      </c>
      <c r="NK124" s="420">
        <v>394.02649277767591</v>
      </c>
      <c r="NL124" s="420">
        <v>435.25117558007486</v>
      </c>
      <c r="NM124" s="420">
        <v>480.94913868955672</v>
      </c>
      <c r="NN124" s="420">
        <v>531.61559426536928</v>
      </c>
      <c r="NO124" s="420">
        <v>587.80125911848563</v>
      </c>
      <c r="NP124" s="420">
        <v>650.11862526409664</v>
      </c>
      <c r="NQ124" s="420">
        <v>719.24894254306923</v>
      </c>
      <c r="NR124" s="420">
        <v>795.94999444730126</v>
      </c>
      <c r="NS124" s="420">
        <v>881.06475754922326</v>
      </c>
      <c r="NT124" s="420">
        <v>975.53104526068307</v>
      </c>
      <c r="NU124" s="420">
        <v>1080.3922481522106</v>
      </c>
      <c r="NV124" s="420">
        <v>1196.8092958856878</v>
      </c>
      <c r="NW124" s="420">
        <v>1326.0739801020968</v>
      </c>
      <c r="NX124" s="420">
        <v>1469.623793529589</v>
      </c>
      <c r="NY124" s="420">
        <v>1629.0434736637515</v>
      </c>
      <c r="NZ124" s="420">
        <v>1806.1137020599804</v>
      </c>
      <c r="OA124" s="420">
        <v>2002.8196024211343</v>
      </c>
      <c r="OB124" s="420">
        <v>2221.3623040402308</v>
      </c>
      <c r="OC124" s="420">
        <v>2464.1905844236876</v>
      </c>
      <c r="OD124" s="420">
        <v>2734.0284685030165</v>
      </c>
      <c r="OE124" s="420">
        <v>3033.9057429185068</v>
      </c>
      <c r="OF124" s="420">
        <v>3367.191619454512</v>
      </c>
      <c r="OG124" s="420">
        <v>3737.6317659791343</v>
      </c>
      <c r="OH124" s="420">
        <v>4149.388887400909</v>
      </c>
      <c r="OI124" s="420">
        <v>4607.0869729946862</v>
      </c>
      <c r="OJ124" s="420">
        <v>4971.8638613229286</v>
      </c>
      <c r="OK124" s="420">
        <v>4970.698042397129</v>
      </c>
      <c r="OL124" s="420"/>
      <c r="OM124" s="420">
        <v>332.6455569580221</v>
      </c>
      <c r="ON124" s="420">
        <v>368.52132584222176</v>
      </c>
      <c r="OO124" s="420">
        <v>408.26520985770395</v>
      </c>
      <c r="OP124" s="420">
        <v>452.30372043256216</v>
      </c>
      <c r="OQ124" s="420">
        <v>501.11105047695617</v>
      </c>
      <c r="OR124" s="420">
        <v>555.21445203693634</v>
      </c>
      <c r="OS124" s="420">
        <v>615.2002239426065</v>
      </c>
      <c r="OT124" s="420">
        <v>681.72037890399702</v>
      </c>
      <c r="OU124" s="420">
        <v>755.50006743538268</v>
      </c>
      <c r="OV124" s="420">
        <v>837.34584482271373</v>
      </c>
      <c r="OW124" s="420">
        <v>928.15487719261637</v>
      </c>
      <c r="OX124" s="420">
        <v>1028.9251937109559</v>
      </c>
      <c r="OY124" s="420">
        <v>1140.7671041630497</v>
      </c>
      <c r="OZ124" s="420">
        <v>1264.9159147897042</v>
      </c>
      <c r="PA124" s="420">
        <v>1402.7460904336781</v>
      </c>
      <c r="PB124" s="420">
        <v>1555.7870279680112</v>
      </c>
      <c r="PC124" s="420">
        <v>1725.740624830109</v>
      </c>
      <c r="PD124" s="420">
        <v>1911.6870113968257</v>
      </c>
      <c r="PE124" s="420">
        <v>2115.7940383036521</v>
      </c>
      <c r="PF124" s="420">
        <v>2341.0864712180341</v>
      </c>
      <c r="PG124" s="420">
        <v>2589.3548677037279</v>
      </c>
      <c r="PH124" s="420">
        <v>2862.3492350602128</v>
      </c>
      <c r="PI124" s="420">
        <v>3161.6722330156281</v>
      </c>
      <c r="PJ124" s="420">
        <v>3488.6167807551419</v>
      </c>
      <c r="PK124" s="420">
        <v>3843.9231417079554</v>
      </c>
      <c r="PL124" s="420">
        <v>4227.4197269125762</v>
      </c>
      <c r="PM124" s="420">
        <v>4637.4963462304113</v>
      </c>
      <c r="PN124" s="420">
        <v>5070.336426033914</v>
      </c>
      <c r="PO124" s="420">
        <v>5348.321821735808</v>
      </c>
      <c r="PP124" s="420">
        <v>5129.4030278594983</v>
      </c>
      <c r="PQ124" s="420"/>
      <c r="PR124" s="420">
        <v>32.756892955001391</v>
      </c>
      <c r="PS124" s="420">
        <v>36.144223966844642</v>
      </c>
      <c r="PT124" s="420">
        <v>39.896776038726131</v>
      </c>
      <c r="PU124" s="420">
        <v>44.05481967723626</v>
      </c>
      <c r="PV124" s="420">
        <v>48.663127395972367</v>
      </c>
      <c r="PW124" s="420">
        <v>53.771481464755553</v>
      </c>
      <c r="PX124" s="420">
        <v>59.435239253509934</v>
      </c>
      <c r="PY124" s="420">
        <v>65.715962728472917</v>
      </c>
      <c r="PZ124" s="420">
        <v>72.682119406903524</v>
      </c>
      <c r="QA124" s="420">
        <v>80.40986291053143</v>
      </c>
      <c r="QB124" s="420">
        <v>88.983902187429536</v>
      </c>
      <c r="QC124" s="420">
        <v>98.498469507718156</v>
      </c>
      <c r="QD124" s="420">
        <v>109.05839849268348</v>
      </c>
      <c r="QE124" s="420">
        <v>120.78032472307389</v>
      </c>
      <c r="QF124" s="420">
        <v>133.7940229056446</v>
      </c>
      <c r="QG124" s="420">
        <v>148.24389617428247</v>
      </c>
      <c r="QH124" s="420">
        <v>164.29063488205804</v>
      </c>
      <c r="QI124" s="420">
        <v>182.11306422420884</v>
      </c>
      <c r="QJ124" s="420">
        <v>201.91020224271313</v>
      </c>
      <c r="QK124" s="420">
        <v>223.90355222673892</v>
      </c>
      <c r="QL124" s="420">
        <v>248.33965626881397</v>
      </c>
      <c r="QM124" s="420">
        <v>275.49293979638173</v>
      </c>
      <c r="QN124" s="420">
        <v>305.66888030842745</v>
      </c>
      <c r="QO124" s="420">
        <v>339.20753734723735</v>
      </c>
      <c r="QP124" s="420">
        <v>376.48748497077065</v>
      </c>
      <c r="QQ124" s="420">
        <v>417.93019271143589</v>
      </c>
      <c r="QR124" s="420">
        <v>464.00490626778333</v>
      </c>
      <c r="QS124" s="420">
        <v>515.2340850387119</v>
      </c>
      <c r="QT124" s="420">
        <v>556.10291662925522</v>
      </c>
      <c r="QU124" s="420">
        <v>556.10291662925522</v>
      </c>
      <c r="QV124" s="424"/>
      <c r="QW124" s="420">
        <v>14.671135690693944</v>
      </c>
      <c r="QX124" s="420">
        <v>14.671135690693944</v>
      </c>
      <c r="QY124" s="420">
        <v>14.671135690693944</v>
      </c>
      <c r="QZ124" s="420">
        <v>14.671135690693944</v>
      </c>
      <c r="RA124" s="420">
        <v>14.671135690693944</v>
      </c>
      <c r="RB124" s="420">
        <v>14.671135690693944</v>
      </c>
      <c r="RC124" s="420">
        <v>14.671135690693944</v>
      </c>
      <c r="RD124" s="420">
        <v>14.671135690693944</v>
      </c>
      <c r="RE124" s="420">
        <v>14.671135690693944</v>
      </c>
      <c r="RF124" s="420">
        <v>14.671135690693944</v>
      </c>
      <c r="RG124" s="420">
        <v>14.671135690693944</v>
      </c>
      <c r="RH124" s="420">
        <v>14.671135690693944</v>
      </c>
      <c r="RI124" s="420">
        <v>14.671135690693944</v>
      </c>
      <c r="RJ124" s="420">
        <v>14.671135690693944</v>
      </c>
      <c r="RK124" s="420">
        <v>14.671135690693944</v>
      </c>
      <c r="RL124" s="420">
        <v>14.671135690693944</v>
      </c>
      <c r="RM124" s="420">
        <v>14.671135690693944</v>
      </c>
      <c r="RN124" s="420">
        <v>17.560429896624893</v>
      </c>
      <c r="RO124" s="420">
        <v>23.277390339374779</v>
      </c>
      <c r="RP124" s="420">
        <v>31.125025454510808</v>
      </c>
      <c r="RQ124" s="420">
        <v>41.945950858847198</v>
      </c>
      <c r="RR124" s="420">
        <v>56.927656215040891</v>
      </c>
      <c r="RS124" s="420">
        <v>77.746627090448058</v>
      </c>
      <c r="RT124" s="420">
        <v>106.77348187696735</v>
      </c>
      <c r="RU124" s="420">
        <v>147.36516756943715</v>
      </c>
      <c r="RV124" s="420">
        <v>204.28143263400756</v>
      </c>
      <c r="RW124" s="420">
        <v>284.27877992900625</v>
      </c>
      <c r="RX124" s="420">
        <v>396.95797266549084</v>
      </c>
      <c r="RY124" s="420">
        <v>555.9738929580127</v>
      </c>
      <c r="RZ124" s="420">
        <v>780.76339054411926</v>
      </c>
      <c r="SA124" s="420"/>
      <c r="SB124" s="420">
        <v>18.085757264307446</v>
      </c>
      <c r="SC124" s="420">
        <v>21.473088276150698</v>
      </c>
      <c r="SD124" s="420">
        <v>25.225640348032186</v>
      </c>
      <c r="SE124" s="420">
        <v>29.383683986542316</v>
      </c>
      <c r="SF124" s="420">
        <v>33.991991705278423</v>
      </c>
      <c r="SG124" s="420">
        <v>39.100345774061608</v>
      </c>
      <c r="SH124" s="420">
        <v>44.76410356281599</v>
      </c>
      <c r="SI124" s="420">
        <v>51.044827037778973</v>
      </c>
      <c r="SJ124" s="420">
        <v>58.01098371620958</v>
      </c>
      <c r="SK124" s="420">
        <v>65.738727219837486</v>
      </c>
      <c r="SL124" s="420">
        <v>74.312766496735591</v>
      </c>
      <c r="SM124" s="420">
        <v>83.827333817024211</v>
      </c>
      <c r="SN124" s="420">
        <v>94.387262801989536</v>
      </c>
      <c r="SO124" s="420">
        <v>106.10918903237994</v>
      </c>
      <c r="SP124" s="420">
        <v>119.12288721495065</v>
      </c>
      <c r="SQ124" s="420">
        <v>133.57276048358852</v>
      </c>
      <c r="SR124" s="420">
        <v>149.6194991913641</v>
      </c>
      <c r="SS124" s="420">
        <v>164.55263432758395</v>
      </c>
      <c r="ST124" s="420">
        <v>178.63281190333834</v>
      </c>
      <c r="SU124" s="420">
        <v>192.7785267722281</v>
      </c>
      <c r="SV124" s="420">
        <v>206.39370540996677</v>
      </c>
      <c r="SW124" s="420">
        <v>218.56528358134085</v>
      </c>
      <c r="SX124" s="420">
        <v>227.9222532179794</v>
      </c>
      <c r="SY124" s="420">
        <v>232.43405547026998</v>
      </c>
      <c r="SZ124" s="420">
        <v>229.1223174013335</v>
      </c>
      <c r="TA124" s="420">
        <v>213.64876007742834</v>
      </c>
      <c r="TB124" s="420">
        <v>179.72612633877708</v>
      </c>
      <c r="TC124" s="420">
        <v>118.27611237322105</v>
      </c>
      <c r="TD124" s="420">
        <v>0.12902367124252123</v>
      </c>
      <c r="TE124" s="420">
        <v>-224.66047391486404</v>
      </c>
      <c r="TF124" s="420"/>
      <c r="TG124" s="420">
        <v>3.8934385377371323</v>
      </c>
      <c r="TH124" s="420">
        <v>4.2960519699603799</v>
      </c>
      <c r="TI124" s="420">
        <v>4.7420750671936567</v>
      </c>
      <c r="TJ124" s="420">
        <v>5.2362943255954626</v>
      </c>
      <c r="TK124" s="420">
        <v>5.7840313435881683</v>
      </c>
      <c r="TL124" s="420">
        <v>6.3912031722206484</v>
      </c>
      <c r="TM124" s="420">
        <v>7.0643895111520507</v>
      </c>
      <c r="TN124" s="420">
        <v>7.8109075296919483</v>
      </c>
      <c r="TO124" s="420">
        <v>8.6388951812978227</v>
      </c>
      <c r="TP124" s="420">
        <v>9.5574039790676348</v>
      </c>
      <c r="TQ124" s="420">
        <v>10.576502310237345</v>
      </c>
      <c r="TR124" s="420">
        <v>11.707390490798129</v>
      </c>
      <c r="TS124" s="420">
        <v>12.962528898531453</v>
      </c>
      <c r="TT124" s="420">
        <v>14.355780675634003</v>
      </c>
      <c r="TU124" s="420">
        <v>15.902570662465287</v>
      </c>
      <c r="TV124" s="420">
        <v>17.620062413798887</v>
      </c>
      <c r="TW124" s="420">
        <v>19.527355360528514</v>
      </c>
      <c r="TX124" s="420">
        <v>21.645704415554871</v>
      </c>
      <c r="TY124" s="420">
        <v>23.998764585334413</v>
      </c>
      <c r="TZ124" s="420">
        <v>26.612863441394328</v>
      </c>
      <c r="UA124" s="420">
        <v>29.517304632451893</v>
      </c>
      <c r="UB124" s="420">
        <v>32.7447059814615</v>
      </c>
      <c r="UC124" s="420">
        <v>36.331376117223677</v>
      </c>
      <c r="UD124" s="420">
        <v>40.317734041897168</v>
      </c>
      <c r="UE124" s="420">
        <v>44.748776539171786</v>
      </c>
      <c r="UF124" s="420">
        <v>49.674598888908612</v>
      </c>
      <c r="UG124" s="420">
        <v>55.150974979336738</v>
      </c>
      <c r="UH124" s="420">
        <v>61.240003604773122</v>
      </c>
      <c r="UI124" s="420">
        <v>66.097615836967876</v>
      </c>
      <c r="UJ124" s="420">
        <v>66.097615836967876</v>
      </c>
      <c r="UK124" s="420"/>
      <c r="UL124" s="420">
        <v>2.0676935501065605</v>
      </c>
      <c r="UM124" s="420">
        <v>2.0676935501065605</v>
      </c>
      <c r="UN124" s="420">
        <v>2.0676935501065605</v>
      </c>
      <c r="UO124" s="420">
        <v>2.0676935501065605</v>
      </c>
      <c r="UP124" s="420">
        <v>2.0676935501065605</v>
      </c>
      <c r="UQ124" s="420">
        <v>2.0676935501065605</v>
      </c>
      <c r="UR124" s="420">
        <v>2.0676935501065605</v>
      </c>
      <c r="US124" s="420">
        <v>2.0676935501065605</v>
      </c>
      <c r="UT124" s="420">
        <v>2.0676935501065605</v>
      </c>
      <c r="UU124" s="420">
        <v>2.0676935501065605</v>
      </c>
      <c r="UV124" s="420">
        <v>2.0676935501065605</v>
      </c>
      <c r="UW124" s="420">
        <v>2.0676935501065605</v>
      </c>
      <c r="UX124" s="420">
        <v>2.0676935501065605</v>
      </c>
      <c r="UY124" s="420">
        <v>2.0676935501065605</v>
      </c>
      <c r="UZ124" s="420">
        <v>2.0676935501065605</v>
      </c>
      <c r="VA124" s="420">
        <v>2.0676935501065605</v>
      </c>
      <c r="VB124" s="420">
        <v>2.0676935501065605</v>
      </c>
      <c r="VC124" s="420">
        <v>2.4748995851344522</v>
      </c>
      <c r="VD124" s="420">
        <v>3.2806260457782881</v>
      </c>
      <c r="VE124" s="420">
        <v>4.3866416163008326</v>
      </c>
      <c r="VF124" s="420">
        <v>5.9117013074141012</v>
      </c>
      <c r="VG124" s="420">
        <v>8.0231653540760117</v>
      </c>
      <c r="VH124" s="420">
        <v>10.957311197075818</v>
      </c>
      <c r="VI124" s="420">
        <v>15.048244693112947</v>
      </c>
      <c r="VJ124" s="420">
        <v>20.769081066231013</v>
      </c>
      <c r="VK124" s="420">
        <v>28.790640995283859</v>
      </c>
      <c r="VL124" s="420">
        <v>40.065160058755175</v>
      </c>
      <c r="VM124" s="420">
        <v>55.945732971745727</v>
      </c>
      <c r="VN124" s="420">
        <v>78.356826406159627</v>
      </c>
      <c r="VO124" s="420">
        <v>110.03779535700311</v>
      </c>
      <c r="VP124" s="420"/>
      <c r="VQ124" s="420">
        <v>1.8257449876305718</v>
      </c>
      <c r="VR124" s="420">
        <v>2.2283584198538193</v>
      </c>
      <c r="VS124" s="420">
        <v>2.6743815170870961</v>
      </c>
      <c r="VT124" s="420">
        <v>3.1686007754889021</v>
      </c>
      <c r="VU124" s="420">
        <v>3.7163377934816078</v>
      </c>
      <c r="VV124" s="420">
        <v>4.3235096221140878</v>
      </c>
      <c r="VW124" s="420">
        <v>4.9966959610454902</v>
      </c>
      <c r="VX124" s="420">
        <v>5.7432139795853878</v>
      </c>
      <c r="VY124" s="420">
        <v>6.5712016311912622</v>
      </c>
      <c r="VZ124" s="420">
        <v>7.4897104289610743</v>
      </c>
      <c r="WA124" s="420">
        <v>8.5088087601307834</v>
      </c>
      <c r="WB124" s="420">
        <v>9.639696940691568</v>
      </c>
      <c r="WC124" s="420">
        <v>10.894835348424891</v>
      </c>
      <c r="WD124" s="420">
        <v>12.288087125527444</v>
      </c>
      <c r="WE124" s="420">
        <v>13.834877112358726</v>
      </c>
      <c r="WF124" s="420">
        <v>15.552368863692326</v>
      </c>
      <c r="WG124" s="420">
        <v>17.459661810421952</v>
      </c>
      <c r="WH124" s="420">
        <v>19.170804830420419</v>
      </c>
      <c r="WI124" s="420">
        <v>20.718138539556126</v>
      </c>
      <c r="WJ124" s="420">
        <v>22.226221825093496</v>
      </c>
      <c r="WK124" s="420">
        <v>23.605603325037791</v>
      </c>
      <c r="WL124" s="420">
        <v>24.721540627385487</v>
      </c>
      <c r="WM124" s="420">
        <v>25.374064920147859</v>
      </c>
      <c r="WN124" s="420">
        <v>25.269489348784219</v>
      </c>
      <c r="WO124" s="420">
        <v>23.979695472940772</v>
      </c>
      <c r="WP124" s="420">
        <v>20.883957893624753</v>
      </c>
      <c r="WQ124" s="420">
        <v>15.085814920581562</v>
      </c>
      <c r="WR124" s="420">
        <v>5.294270633027395</v>
      </c>
      <c r="WS124" s="420">
        <v>-12.259210569191751</v>
      </c>
      <c r="WT124" s="420">
        <v>-43.94017952003523</v>
      </c>
      <c r="WU124" s="420"/>
      <c r="WV124" s="420">
        <v>9.0019420994846318</v>
      </c>
      <c r="WW124" s="420">
        <v>9.9328166388461661</v>
      </c>
      <c r="WX124" s="420">
        <v>10.964057804569146</v>
      </c>
      <c r="WY124" s="420">
        <v>12.106732359583178</v>
      </c>
      <c r="WZ124" s="420">
        <v>13.373144266159795</v>
      </c>
      <c r="XA124" s="420">
        <v>14.776974220790255</v>
      </c>
      <c r="XB124" s="420">
        <v>16.333435016687762</v>
      </c>
      <c r="XC124" s="420">
        <v>18.059444536032551</v>
      </c>
      <c r="XD124" s="420">
        <v>19.973818379770261</v>
      </c>
      <c r="XE124" s="420">
        <v>22.09748437199023</v>
      </c>
      <c r="XF124" s="420">
        <v>24.453721431328333</v>
      </c>
      <c r="XG124" s="420">
        <v>27.068425586467395</v>
      </c>
      <c r="XH124" s="420">
        <v>29.970406229989131</v>
      </c>
      <c r="XI124" s="420">
        <v>33.191716058285714</v>
      </c>
      <c r="XJ124" s="420">
        <v>36.768018539128441</v>
      </c>
      <c r="XK124" s="420">
        <v>40.738997187434762</v>
      </c>
      <c r="XL124" s="420">
        <v>45.148811418942906</v>
      </c>
      <c r="XM124" s="420">
        <v>50.046604296631131</v>
      </c>
      <c r="XN124" s="420">
        <v>55.487068092232533</v>
      </c>
      <c r="XO124" s="420">
        <v>61.531074262227847</v>
      </c>
      <c r="XP124" s="420">
        <v>68.246375192200574</v>
      </c>
      <c r="XQ124" s="420">
        <v>75.708385904322753</v>
      </c>
      <c r="XR124" s="420">
        <v>84.001054859833545</v>
      </c>
      <c r="XS124" s="420">
        <v>93.217834032772203</v>
      </c>
      <c r="XT124" s="420">
        <v>103.46275959515297</v>
      </c>
      <c r="XU124" s="420">
        <v>114.85165585096762</v>
      </c>
      <c r="XV124" s="420">
        <v>127.5134765021001</v>
      </c>
      <c r="XW124" s="420">
        <v>141.59179894048108</v>
      </c>
      <c r="XX124" s="420">
        <v>152.82298793502531</v>
      </c>
      <c r="XY124" s="420">
        <v>152.82298793502531</v>
      </c>
      <c r="XZ124" s="420"/>
      <c r="YA124" s="420">
        <v>2.3374185204288393E-3</v>
      </c>
      <c r="YB124" s="420">
        <v>2.3374185204288393E-3</v>
      </c>
      <c r="YC124" s="420">
        <v>2.3374185204288393E-3</v>
      </c>
      <c r="YD124" s="420">
        <v>2.3374185204288393E-3</v>
      </c>
      <c r="YE124" s="420">
        <v>2.3374185204288393E-3</v>
      </c>
      <c r="YF124" s="420">
        <v>2.3374185204288393E-3</v>
      </c>
      <c r="YG124" s="420">
        <v>2.3374185204288393E-3</v>
      </c>
      <c r="YH124" s="420">
        <v>2.3374185204288393E-3</v>
      </c>
      <c r="YI124" s="420">
        <v>2.3374185204288393E-3</v>
      </c>
      <c r="YJ124" s="420">
        <v>2.3374185204288393E-3</v>
      </c>
      <c r="YK124" s="420">
        <v>2.3374185204288393E-3</v>
      </c>
      <c r="YL124" s="420">
        <v>2.3374185204288393E-3</v>
      </c>
      <c r="YM124" s="420">
        <v>2.3374185204288393E-3</v>
      </c>
      <c r="YN124" s="420">
        <v>2.3374185204288393E-3</v>
      </c>
      <c r="YO124" s="420">
        <v>2.3374185204288393E-3</v>
      </c>
      <c r="YP124" s="420">
        <v>2.3374185204288393E-3</v>
      </c>
      <c r="YQ124" s="420">
        <v>2.3374185204288393E-3</v>
      </c>
      <c r="YR124" s="420">
        <v>2.7977434693824874E-3</v>
      </c>
      <c r="YS124" s="420">
        <v>3.7085747438774055E-3</v>
      </c>
      <c r="YT124" s="420">
        <v>4.9588670216130651E-3</v>
      </c>
      <c r="YU124" s="420">
        <v>6.6828665797603205E-3</v>
      </c>
      <c r="YV124" s="420">
        <v>9.0697653383470678E-3</v>
      </c>
      <c r="YW124" s="420">
        <v>1.2386662484306433E-2</v>
      </c>
      <c r="YX124" s="420">
        <v>1.7011247069864135E-2</v>
      </c>
      <c r="YY124" s="420">
        <v>2.3478350906494083E-2</v>
      </c>
      <c r="YZ124" s="420">
        <v>3.2546301396513107E-2</v>
      </c>
      <c r="ZA124" s="420">
        <v>4.5291550646107043E-2</v>
      </c>
      <c r="ZB124" s="420">
        <v>6.3243700876459946E-2</v>
      </c>
      <c r="ZC124" s="420">
        <v>8.8578260175133844E-2</v>
      </c>
      <c r="ZD124" s="420">
        <v>0.12439192490655225</v>
      </c>
      <c r="ZE124" s="420"/>
      <c r="ZF124" s="420">
        <v>8.9996046809642021</v>
      </c>
      <c r="ZG124" s="420">
        <v>9.9304792203257364</v>
      </c>
      <c r="ZH124" s="420">
        <v>10.961720386048716</v>
      </c>
      <c r="ZI124" s="420">
        <v>12.104394941062749</v>
      </c>
      <c r="ZJ124" s="420">
        <v>13.370806847639365</v>
      </c>
      <c r="ZK124" s="420">
        <v>14.774636802269825</v>
      </c>
      <c r="ZL124" s="420">
        <v>16.331097598167332</v>
      </c>
      <c r="ZM124" s="420">
        <v>18.057107117512121</v>
      </c>
      <c r="ZN124" s="420">
        <v>19.971480961249831</v>
      </c>
      <c r="ZO124" s="420">
        <v>22.095146953469801</v>
      </c>
      <c r="ZP124" s="420">
        <v>24.451384012807903</v>
      </c>
      <c r="ZQ124" s="420">
        <v>27.066088167946965</v>
      </c>
      <c r="ZR124" s="420">
        <v>29.968068811468701</v>
      </c>
      <c r="ZS124" s="420">
        <v>33.189378639765287</v>
      </c>
      <c r="ZT124" s="420">
        <v>36.765681120608015</v>
      </c>
      <c r="ZU124" s="420">
        <v>40.736659768914336</v>
      </c>
      <c r="ZV124" s="420">
        <v>45.146474000422479</v>
      </c>
      <c r="ZW124" s="420">
        <v>50.043806553161751</v>
      </c>
      <c r="ZX124" s="420">
        <v>55.483359517488658</v>
      </c>
      <c r="ZY124" s="420">
        <v>61.526115395206233</v>
      </c>
      <c r="ZZ124" s="420">
        <v>68.239692325620808</v>
      </c>
      <c r="AAA124" s="420">
        <v>75.6993161389844</v>
      </c>
      <c r="AAB124" s="420">
        <v>83.988668197349241</v>
      </c>
      <c r="AAC124" s="420">
        <v>93.200822785702343</v>
      </c>
      <c r="AAD124" s="420">
        <v>103.43928124424647</v>
      </c>
      <c r="AAE124" s="420">
        <v>114.81910954957111</v>
      </c>
      <c r="AAF124" s="420">
        <v>127.46818495145399</v>
      </c>
      <c r="AAG124" s="420">
        <v>141.52855523960463</v>
      </c>
      <c r="AAH124" s="420">
        <v>152.73440967485018</v>
      </c>
      <c r="AAI124" s="420">
        <v>152.69859601011876</v>
      </c>
      <c r="AAJ124" s="420"/>
      <c r="AAK124" s="420">
        <v>361.55666389092431</v>
      </c>
      <c r="AAL124" s="420">
        <v>402.15325175855202</v>
      </c>
      <c r="AAM124" s="420">
        <v>447.12695210887193</v>
      </c>
      <c r="AAN124" s="420">
        <v>496.96040013565613</v>
      </c>
      <c r="AAO124" s="420">
        <v>552.19018682335559</v>
      </c>
      <c r="AAP124" s="420">
        <v>613.41294423538181</v>
      </c>
      <c r="AAQ124" s="420">
        <v>681.29212106463535</v>
      </c>
      <c r="AAR124" s="420">
        <v>756.56552703887348</v>
      </c>
      <c r="AAS124" s="420">
        <v>840.05373374403337</v>
      </c>
      <c r="AAT124" s="420">
        <v>932.66942942498213</v>
      </c>
      <c r="AAU124" s="420">
        <v>1035.4278364622905</v>
      </c>
      <c r="AAV124" s="420">
        <v>1149.4583126366188</v>
      </c>
      <c r="AAW124" s="420">
        <v>1276.0172711249329</v>
      </c>
      <c r="AAX124" s="420">
        <v>1416.5025695873769</v>
      </c>
      <c r="AAY124" s="420">
        <v>1572.4695358815954</v>
      </c>
      <c r="AAZ124" s="420">
        <v>1745.6488170842065</v>
      </c>
      <c r="ABA124" s="420">
        <v>1937.9662598323175</v>
      </c>
      <c r="ABB124" s="420">
        <v>2145.4542571079919</v>
      </c>
      <c r="ABC124" s="420">
        <v>2370.6283482640351</v>
      </c>
      <c r="ABD124" s="420">
        <v>2617.617335210562</v>
      </c>
      <c r="ABE124" s="420">
        <v>2887.5938687643534</v>
      </c>
      <c r="ABF124" s="420">
        <v>3181.3353754079235</v>
      </c>
      <c r="ABG124" s="420">
        <v>3498.9572193511044</v>
      </c>
      <c r="ABH124" s="420">
        <v>3839.5211483598987</v>
      </c>
      <c r="ABI124" s="420">
        <v>4200.4644358264759</v>
      </c>
      <c r="ABJ124" s="420">
        <v>4576.7715544332004</v>
      </c>
      <c r="ABK124" s="420">
        <v>4959.7764724412236</v>
      </c>
      <c r="ABL124" s="420">
        <v>5335.4353642797669</v>
      </c>
      <c r="ABM124" s="420">
        <v>5488.9260445127093</v>
      </c>
      <c r="ABN124" s="420">
        <v>5013.5009704347176</v>
      </c>
      <c r="ABQ124" s="344"/>
      <c r="ABR124" s="344"/>
      <c r="ABS124" s="344"/>
      <c r="ABT124" s="344"/>
      <c r="ABU124" s="344"/>
      <c r="ABV124" s="344"/>
      <c r="ABW124" s="344"/>
      <c r="ABX124" s="344"/>
      <c r="ABY124" s="344"/>
      <c r="ABZ124" s="344"/>
      <c r="ACA124" s="344"/>
    </row>
    <row r="125" spans="4:755" hidden="1" outlineLevel="1" x14ac:dyDescent="0.25">
      <c r="D125" s="431" t="b">
        <v>1</v>
      </c>
      <c r="E125" s="416"/>
      <c r="F125" s="417">
        <v>1550</v>
      </c>
      <c r="G125" s="417">
        <v>22006097</v>
      </c>
      <c r="H125" s="417" t="s">
        <v>1825</v>
      </c>
      <c r="I125" s="417" t="s">
        <v>253</v>
      </c>
      <c r="J125" s="417">
        <v>11</v>
      </c>
      <c r="K125" s="417" t="s">
        <v>306</v>
      </c>
      <c r="L125" s="417" t="s">
        <v>1762</v>
      </c>
      <c r="M125" s="417" t="s">
        <v>253</v>
      </c>
      <c r="N125" s="417" t="s">
        <v>303</v>
      </c>
      <c r="O125" s="417" t="s">
        <v>308</v>
      </c>
      <c r="P125" s="417" t="s">
        <v>309</v>
      </c>
      <c r="Q125" s="417" t="s">
        <v>304</v>
      </c>
      <c r="R125" s="417" t="s">
        <v>298</v>
      </c>
      <c r="S125" s="418"/>
      <c r="T125" s="417">
        <v>3.3587260147591502E-2</v>
      </c>
      <c r="U125" s="417">
        <v>2190</v>
      </c>
      <c r="V125" s="418"/>
      <c r="W125" s="419">
        <v>8.25</v>
      </c>
      <c r="X125" s="417">
        <v>5.4066664277844598E-3</v>
      </c>
      <c r="Y125" s="417">
        <v>5.0998339710629E-4</v>
      </c>
      <c r="Z125" s="417">
        <v>4.8966830306781698E-3</v>
      </c>
      <c r="AA125" s="420">
        <v>30.01715622122299</v>
      </c>
      <c r="AB125" s="420">
        <v>163.19468707401279</v>
      </c>
      <c r="AC125" s="420">
        <v>193.21184329523578</v>
      </c>
      <c r="AD125" s="420">
        <v>18.242744030431069</v>
      </c>
      <c r="AE125" s="420">
        <v>2.1683070717276256</v>
      </c>
      <c r="AF125" s="420">
        <v>5.0132998182474395</v>
      </c>
      <c r="AG125" s="418"/>
      <c r="AH125" s="419">
        <v>11.588514272148281</v>
      </c>
      <c r="AI125" s="417">
        <v>1.3520766404783894E-2</v>
      </c>
      <c r="AJ125" s="417">
        <v>1.275345256581305E-3</v>
      </c>
      <c r="AK125" s="417">
        <v>1.2245421148202588E-2</v>
      </c>
      <c r="AL125" s="420">
        <v>75.065655117431135</v>
      </c>
      <c r="AM125" s="420">
        <v>408.11048210601763</v>
      </c>
      <c r="AN125" s="420">
        <v>483.17613722344879</v>
      </c>
      <c r="AO125" s="420">
        <v>45.620695101546865</v>
      </c>
      <c r="AP125" s="420">
        <v>5.422412091119849</v>
      </c>
      <c r="AQ125" s="420">
        <v>12.53705155756125</v>
      </c>
      <c r="AR125" s="418"/>
      <c r="AS125" s="417">
        <v>5.1679359468684138E-3</v>
      </c>
      <c r="AT125" s="421">
        <v>2.3777645078569732E-7</v>
      </c>
      <c r="AU125" s="417">
        <v>5.167698170417628E-3</v>
      </c>
      <c r="AV125" s="420">
        <v>28.423778484824208</v>
      </c>
      <c r="AW125" s="420">
        <v>7.6088464251423141E-2</v>
      </c>
      <c r="AX125" s="420">
        <v>28.499866949075631</v>
      </c>
      <c r="AY125" s="420">
        <v>14.671135690693944</v>
      </c>
      <c r="AZ125" s="420">
        <v>2.0676935501065605</v>
      </c>
      <c r="BA125" s="420">
        <v>2.3374185204288393E-3</v>
      </c>
      <c r="BB125" s="418"/>
      <c r="BC125" s="420">
        <v>218.63619421564195</v>
      </c>
      <c r="BD125" s="420">
        <v>546.75629597367674</v>
      </c>
      <c r="BE125" s="420">
        <v>45.241033608396563</v>
      </c>
      <c r="BF125" s="420">
        <v>501.51526236528019</v>
      </c>
      <c r="BG125" s="420"/>
      <c r="BH125" s="422">
        <v>3.3980125829170121E-2</v>
      </c>
      <c r="BI125" s="420"/>
      <c r="BJ125" s="423">
        <v>8.5351533747251143</v>
      </c>
      <c r="BK125" s="423">
        <v>8.8301628036462425</v>
      </c>
      <c r="BL125" s="423">
        <v>9.1353689518682906</v>
      </c>
      <c r="BM125" s="423">
        <v>9.4511242592603253</v>
      </c>
      <c r="BN125" s="423">
        <v>9.777793347439049</v>
      </c>
      <c r="BO125" s="423">
        <v>10.115753440819292</v>
      </c>
      <c r="BP125" s="423">
        <v>10.465394802217695</v>
      </c>
      <c r="BQ125" s="423">
        <v>10.827121183512608</v>
      </c>
      <c r="BR125" s="423">
        <v>11.201350291880656</v>
      </c>
      <c r="BS125" s="423">
        <v>11.588514272148281</v>
      </c>
      <c r="BT125" s="423">
        <v>11.989060205815342</v>
      </c>
      <c r="BU125" s="423">
        <v>12.403450627326954</v>
      </c>
      <c r="BV125" s="423">
        <v>12.832164058189816</v>
      </c>
      <c r="BW125" s="423">
        <v>13.275695559549712</v>
      </c>
      <c r="BX125" s="423">
        <v>13.734557303868357</v>
      </c>
      <c r="BY125" s="423">
        <v>14.209279166359694</v>
      </c>
      <c r="BZ125" s="423">
        <v>14.700409336868629</v>
      </c>
      <c r="CA125" s="423">
        <v>15.208514952898771</v>
      </c>
      <c r="CB125" s="423">
        <v>15.734182754520159</v>
      </c>
      <c r="CC125" s="423">
        <v>16.278019761913264</v>
      </c>
      <c r="CD125" s="423">
        <v>16.840653976331645</v>
      </c>
      <c r="CE125" s="423">
        <v>17.422735105292723</v>
      </c>
      <c r="CF125" s="423">
        <v>18.024935312834049</v>
      </c>
      <c r="CG125" s="423">
        <v>18.647949995701502</v>
      </c>
      <c r="CH125" s="423">
        <v>19.292498586365678</v>
      </c>
      <c r="CI125" s="423">
        <v>19.959325383793761</v>
      </c>
      <c r="CJ125" s="423">
        <v>20.649200412936239</v>
      </c>
      <c r="CK125" s="423">
        <v>21.362920313920963</v>
      </c>
      <c r="CL125" s="423">
        <v>22.101309261981356</v>
      </c>
      <c r="CM125" s="423">
        <v>22.865219919181044</v>
      </c>
      <c r="CN125" s="420"/>
      <c r="CO125" s="417">
        <v>5.9155805235448552E-3</v>
      </c>
      <c r="CP125" s="417">
        <v>6.4750747165629834E-3</v>
      </c>
      <c r="CQ125" s="417">
        <v>7.0903189524079407E-3</v>
      </c>
      <c r="CR125" s="417">
        <v>7.7670207304650499E-3</v>
      </c>
      <c r="CS125" s="417">
        <v>8.5114816088278002E-3</v>
      </c>
      <c r="CT125" s="417">
        <v>9.3306596909443901E-3</v>
      </c>
      <c r="CU125" s="417">
        <v>1.0232238730220887E-2</v>
      </c>
      <c r="CV125" s="417">
        <v>1.1224704556656114E-2</v>
      </c>
      <c r="CW125" s="417">
        <v>1.2317429604712028E-2</v>
      </c>
      <c r="CX125" s="417">
        <v>1.3520766404783894E-2</v>
      </c>
      <c r="CY125" s="417">
        <v>1.4846150992688135E-2</v>
      </c>
      <c r="CZ125" s="417">
        <v>1.6306217293482708E-2</v>
      </c>
      <c r="DA125" s="417">
        <v>1.7914923648730877E-2</v>
      </c>
      <c r="DB125" s="417">
        <v>1.9687692781179763E-2</v>
      </c>
      <c r="DC125" s="417">
        <v>2.1641566629043391E-2</v>
      </c>
      <c r="DD125" s="417">
        <v>2.3795377635085761E-2</v>
      </c>
      <c r="DE125" s="417">
        <v>2.6169938245076851E-2</v>
      </c>
      <c r="DF125" s="417">
        <v>2.8788250557696786E-2</v>
      </c>
      <c r="DG125" s="417">
        <v>3.1675738275532377E-2</v>
      </c>
      <c r="DH125" s="417">
        <v>3.486050333659519E-2</v>
      </c>
      <c r="DI125" s="417">
        <v>3.8373609860171617E-2</v>
      </c>
      <c r="DJ125" s="417">
        <v>4.2249398322427356E-2</v>
      </c>
      <c r="DK125" s="417">
        <v>4.6525833188949227E-2</v>
      </c>
      <c r="DL125" s="417">
        <v>5.1244887576548714E-2</v>
      </c>
      <c r="DM125" s="417">
        <v>5.6452968898745771E-2</v>
      </c>
      <c r="DN125" s="417">
        <v>6.220138987236342E-2</v>
      </c>
      <c r="DO125" s="417">
        <v>6.8546889730976654E-2</v>
      </c>
      <c r="DP125" s="417">
        <v>7.5552211009424983E-2</v>
      </c>
      <c r="DQ125" s="417">
        <v>8.3286737837597338E-2</v>
      </c>
      <c r="DR125" s="417">
        <v>9.1827202317177004E-2</v>
      </c>
      <c r="DS125" s="424"/>
      <c r="DT125" s="425">
        <v>5.5798668024900817E-4</v>
      </c>
      <c r="DU125" s="425">
        <v>6.1076092719539318E-4</v>
      </c>
      <c r="DV125" s="425">
        <v>6.687937926656704E-4</v>
      </c>
      <c r="DW125" s="425">
        <v>7.3262363610264436E-4</v>
      </c>
      <c r="DX125" s="425">
        <v>8.0284485149131923E-4</v>
      </c>
      <c r="DY125" s="425">
        <v>8.801137614070422E-4</v>
      </c>
      <c r="DZ125" s="425">
        <v>9.651551353019105E-4</v>
      </c>
      <c r="EA125" s="425">
        <v>1.0587693984412646E-3</v>
      </c>
      <c r="EB125" s="425">
        <v>1.1618406049885971E-3</v>
      </c>
      <c r="EC125" s="425">
        <v>1.275345256581305E-3</v>
      </c>
      <c r="ED125" s="425">
        <v>1.400362056422735E-3</v>
      </c>
      <c r="EE125" s="425">
        <v>1.5380826985272923E-3</v>
      </c>
      <c r="EF125" s="425">
        <v>1.6898238023948973E-3</v>
      </c>
      <c r="EG125" s="425">
        <v>1.8570401151685974E-3</v>
      </c>
      <c r="EH125" s="425">
        <v>2.0413391163664539E-3</v>
      </c>
      <c r="EI125" s="425">
        <v>2.2444971747111911E-3</v>
      </c>
      <c r="EJ125" s="425">
        <v>2.4684774225576128E-3</v>
      </c>
      <c r="EK125" s="425">
        <v>2.7154495311036714E-3</v>
      </c>
      <c r="EL125" s="425">
        <v>2.9878115891505707E-3</v>
      </c>
      <c r="EM125" s="425">
        <v>3.2882143098510257E-3</v>
      </c>
      <c r="EN125" s="425">
        <v>3.619587813879823E-3</v>
      </c>
      <c r="EO125" s="425">
        <v>3.98517126402371E-3</v>
      </c>
      <c r="EP125" s="425">
        <v>4.3885456555942852E-3</v>
      </c>
      <c r="EQ125" s="425">
        <v>4.833670099623189E-3</v>
      </c>
      <c r="ER125" s="425">
        <v>5.3249219718398272E-3</v>
      </c>
      <c r="ES125" s="425">
        <v>5.8671413403322444E-3</v>
      </c>
      <c r="ET125" s="425">
        <v>6.4656801289660363E-3</v>
      </c>
      <c r="EU125" s="425">
        <v>7.1264565225391029E-3</v>
      </c>
      <c r="EV125" s="425">
        <v>7.8560151737943028E-3</v>
      </c>
      <c r="EW125" s="425">
        <v>8.6615938323516429E-3</v>
      </c>
      <c r="EX125" s="420"/>
      <c r="EY125" s="420">
        <v>239.21579581783357</v>
      </c>
      <c r="EZ125" s="420">
        <v>261.84076865111444</v>
      </c>
      <c r="FA125" s="420">
        <v>286.72017632956727</v>
      </c>
      <c r="FB125" s="420">
        <v>314.08482020939874</v>
      </c>
      <c r="FC125" s="420">
        <v>344.18952434857471</v>
      </c>
      <c r="FD125" s="420">
        <v>377.31566235820856</v>
      </c>
      <c r="FE125" s="420">
        <v>413.77395187261862</v>
      </c>
      <c r="FF125" s="420">
        <v>453.90754510962421</v>
      </c>
      <c r="FG125" s="420">
        <v>498.09544703072595</v>
      </c>
      <c r="FH125" s="420">
        <v>546.75629597367674</v>
      </c>
      <c r="FI125" s="420">
        <v>600.35254535246247</v>
      </c>
      <c r="FJ125" s="420">
        <v>659.39508914021508</v>
      </c>
      <c r="FK125" s="420">
        <v>724.44837841186381</v>
      </c>
      <c r="FL125" s="420">
        <v>796.13608127250109</v>
      </c>
      <c r="FM125" s="420">
        <v>875.14734408670006</v>
      </c>
      <c r="FN125" s="420">
        <v>962.24371811135393</v>
      </c>
      <c r="FO125" s="420">
        <v>1058.2668224839285</v>
      </c>
      <c r="FP125" s="420">
        <v>1164.1468221002081</v>
      </c>
      <c r="FQ125" s="420">
        <v>1280.9118073095267</v>
      </c>
      <c r="FR125" s="420">
        <v>1409.6981716473504</v>
      </c>
      <c r="FS125" s="420">
        <v>1551.7620941119826</v>
      </c>
      <c r="FT125" s="420">
        <v>1708.4922438800236</v>
      </c>
      <c r="FU125" s="420">
        <v>1881.4238379622125</v>
      </c>
      <c r="FV125" s="420">
        <v>2072.2541962582691</v>
      </c>
      <c r="FW125" s="420">
        <v>2282.8599539205493</v>
      </c>
      <c r="FX125" s="420">
        <v>2515.3161080421396</v>
      </c>
      <c r="FY125" s="420">
        <v>2771.9170946229997</v>
      </c>
      <c r="FZ125" s="420">
        <v>3055.200112733181</v>
      </c>
      <c r="GA125" s="420">
        <v>3367.9709360042925</v>
      </c>
      <c r="GB125" s="420">
        <v>3713.3324772773913</v>
      </c>
      <c r="GC125" s="420"/>
      <c r="GD125" s="420">
        <v>31.02986363974809</v>
      </c>
      <c r="GE125" s="420">
        <v>31.02986363974809</v>
      </c>
      <c r="GF125" s="420">
        <v>31.02986363974809</v>
      </c>
      <c r="GG125" s="420">
        <v>31.02986363974809</v>
      </c>
      <c r="GH125" s="420">
        <v>31.02986363974809</v>
      </c>
      <c r="GI125" s="420">
        <v>31.02986363974809</v>
      </c>
      <c r="GJ125" s="420">
        <v>31.02986363974809</v>
      </c>
      <c r="GK125" s="420">
        <v>31.02986363974809</v>
      </c>
      <c r="GL125" s="420">
        <v>31.02986363974809</v>
      </c>
      <c r="GM125" s="420">
        <v>31.02986363974809</v>
      </c>
      <c r="GN125" s="420">
        <v>31.02986363974809</v>
      </c>
      <c r="GO125" s="420">
        <v>31.02986363974809</v>
      </c>
      <c r="GP125" s="420">
        <v>31.02986363974809</v>
      </c>
      <c r="GQ125" s="420">
        <v>31.02986363974809</v>
      </c>
      <c r="GR125" s="420">
        <v>31.02986363974809</v>
      </c>
      <c r="GS125" s="420">
        <v>31.02986363974809</v>
      </c>
      <c r="GT125" s="420">
        <v>31.02986363974809</v>
      </c>
      <c r="GU125" s="420">
        <v>37.140801955315588</v>
      </c>
      <c r="GV125" s="420">
        <v>49.232333702574074</v>
      </c>
      <c r="GW125" s="420">
        <v>65.830302166026527</v>
      </c>
      <c r="GX125" s="420">
        <v>88.716863017987535</v>
      </c>
      <c r="GY125" s="420">
        <v>120.40359021446848</v>
      </c>
      <c r="GZ125" s="420">
        <v>164.43629777054011</v>
      </c>
      <c r="HA125" s="420">
        <v>225.82891010168947</v>
      </c>
      <c r="HB125" s="420">
        <v>311.68146429378248</v>
      </c>
      <c r="HC125" s="420">
        <v>432.06096190538426</v>
      </c>
      <c r="HD125" s="420">
        <v>601.25759606097552</v>
      </c>
      <c r="HE125" s="420">
        <v>839.57725033748977</v>
      </c>
      <c r="HF125" s="420">
        <v>1175.9003835463147</v>
      </c>
      <c r="HG125" s="420">
        <v>1651.3364782563378</v>
      </c>
      <c r="HH125" s="420"/>
      <c r="HI125" s="420">
        <v>32.842585553633661</v>
      </c>
      <c r="HJ125" s="420">
        <v>35.948829451053868</v>
      </c>
      <c r="HK125" s="420">
        <v>39.364590824209799</v>
      </c>
      <c r="HL125" s="420">
        <v>43.121557017414233</v>
      </c>
      <c r="HM125" s="420">
        <v>47.254713516873124</v>
      </c>
      <c r="HN125" s="420">
        <v>51.802690868968028</v>
      </c>
      <c r="HO125" s="420">
        <v>56.808148340630929</v>
      </c>
      <c r="HP125" s="420">
        <v>62.318198230751321</v>
      </c>
      <c r="HQ125" s="420">
        <v>68.384875158659895</v>
      </c>
      <c r="HR125" s="420">
        <v>75.065655117431135</v>
      </c>
      <c r="HS125" s="420">
        <v>82.424029590817241</v>
      </c>
      <c r="HT125" s="420">
        <v>90.5301405983449</v>
      </c>
      <c r="HU125" s="420">
        <v>99.461483159337021</v>
      </c>
      <c r="HV125" s="420">
        <v>109.30368235983141</v>
      </c>
      <c r="HW125" s="420">
        <v>120.1513529737402</v>
      </c>
      <c r="HX125" s="420">
        <v>132.10905043906283</v>
      </c>
      <c r="HY125" s="420">
        <v>145.29232293032936</v>
      </c>
      <c r="HZ125" s="420">
        <v>159.82887530943935</v>
      </c>
      <c r="IA125" s="420">
        <v>175.8598568894609</v>
      </c>
      <c r="IB125" s="420">
        <v>193.54128622169162</v>
      </c>
      <c r="IC125" s="420">
        <v>213.0456275285778</v>
      </c>
      <c r="ID125" s="420">
        <v>234.56353496856352</v>
      </c>
      <c r="IE125" s="420">
        <v>258.30578264979761</v>
      </c>
      <c r="IF125" s="420">
        <v>284.50540022581066</v>
      </c>
      <c r="IG125" s="420">
        <v>313.42003602761366</v>
      </c>
      <c r="IH125" s="420">
        <v>345.33457203518151</v>
      </c>
      <c r="II125" s="420">
        <v>380.56401759130296</v>
      </c>
      <c r="IJ125" s="420">
        <v>419.4567116392339</v>
      </c>
      <c r="IK125" s="420">
        <v>462.39786645237223</v>
      </c>
      <c r="IL125" s="420">
        <v>509.81348935226697</v>
      </c>
      <c r="IM125" s="420"/>
      <c r="IN125" s="420">
        <v>14.211889242412104</v>
      </c>
      <c r="IO125" s="420">
        <v>14.211889242412104</v>
      </c>
      <c r="IP125" s="420">
        <v>14.211889242412104</v>
      </c>
      <c r="IQ125" s="420">
        <v>14.211889242412104</v>
      </c>
      <c r="IR125" s="420">
        <v>14.211889242412104</v>
      </c>
      <c r="IS125" s="420">
        <v>14.211889242412104</v>
      </c>
      <c r="IT125" s="420">
        <v>14.211889242412104</v>
      </c>
      <c r="IU125" s="420">
        <v>14.211889242412104</v>
      </c>
      <c r="IV125" s="420">
        <v>14.211889242412104</v>
      </c>
      <c r="IW125" s="420">
        <v>14.211889242412104</v>
      </c>
      <c r="IX125" s="420">
        <v>14.211889242412104</v>
      </c>
      <c r="IY125" s="420">
        <v>14.211889242412104</v>
      </c>
      <c r="IZ125" s="420">
        <v>14.211889242412104</v>
      </c>
      <c r="JA125" s="420">
        <v>14.211889242412104</v>
      </c>
      <c r="JB125" s="420">
        <v>14.211889242412104</v>
      </c>
      <c r="JC125" s="420">
        <v>14.211889242412104</v>
      </c>
      <c r="JD125" s="420">
        <v>14.211889242412104</v>
      </c>
      <c r="JE125" s="420">
        <v>17.010740681669112</v>
      </c>
      <c r="JF125" s="420">
        <v>22.548744714114239</v>
      </c>
      <c r="JG125" s="420">
        <v>30.15072750689297</v>
      </c>
      <c r="JH125" s="420">
        <v>40.632928516347199</v>
      </c>
      <c r="JI125" s="420">
        <v>55.145665749071007</v>
      </c>
      <c r="JJ125" s="420">
        <v>75.312946214615863</v>
      </c>
      <c r="JK125" s="420">
        <v>103.43118150183099</v>
      </c>
      <c r="JL125" s="420">
        <v>142.75223703471036</v>
      </c>
      <c r="JM125" s="420">
        <v>197.88686820730115</v>
      </c>
      <c r="JN125" s="420">
        <v>275.38008096276991</v>
      </c>
      <c r="JO125" s="420">
        <v>384.53210851242306</v>
      </c>
      <c r="JP125" s="420">
        <v>538.57039802337363</v>
      </c>
      <c r="JQ125" s="420">
        <v>756.32337297388335</v>
      </c>
      <c r="JR125" s="420"/>
      <c r="JS125" s="420">
        <v>18.630696311221556</v>
      </c>
      <c r="JT125" s="420">
        <v>21.736940208641762</v>
      </c>
      <c r="JU125" s="420">
        <v>25.152701581797693</v>
      </c>
      <c r="JV125" s="420">
        <v>28.909667775002127</v>
      </c>
      <c r="JW125" s="420">
        <v>33.042824274461019</v>
      </c>
      <c r="JX125" s="420">
        <v>37.590801626555923</v>
      </c>
      <c r="JY125" s="420">
        <v>42.596259098218823</v>
      </c>
      <c r="JZ125" s="420">
        <v>48.106308988339215</v>
      </c>
      <c r="KA125" s="420">
        <v>54.172985916247789</v>
      </c>
      <c r="KB125" s="420">
        <v>60.853765875019029</v>
      </c>
      <c r="KC125" s="420">
        <v>68.212140348405143</v>
      </c>
      <c r="KD125" s="420">
        <v>76.318251355932802</v>
      </c>
      <c r="KE125" s="420">
        <v>85.249593916924923</v>
      </c>
      <c r="KF125" s="420">
        <v>95.091793117419314</v>
      </c>
      <c r="KG125" s="420">
        <v>105.9394637313281</v>
      </c>
      <c r="KH125" s="420">
        <v>117.89716119665073</v>
      </c>
      <c r="KI125" s="420">
        <v>131.08043368791726</v>
      </c>
      <c r="KJ125" s="420">
        <v>142.81813462777023</v>
      </c>
      <c r="KK125" s="420">
        <v>153.31111217534666</v>
      </c>
      <c r="KL125" s="420">
        <v>163.39055871479866</v>
      </c>
      <c r="KM125" s="420">
        <v>172.4126990122306</v>
      </c>
      <c r="KN125" s="420">
        <v>179.4178692194925</v>
      </c>
      <c r="KO125" s="420">
        <v>182.99283643518174</v>
      </c>
      <c r="KP125" s="420">
        <v>181.07421872397967</v>
      </c>
      <c r="KQ125" s="420">
        <v>170.6677989929033</v>
      </c>
      <c r="KR125" s="420">
        <v>147.44770382788036</v>
      </c>
      <c r="KS125" s="420">
        <v>105.18393662853305</v>
      </c>
      <c r="KT125" s="420">
        <v>34.924603126810837</v>
      </c>
      <c r="KU125" s="420">
        <v>-76.1725315710014</v>
      </c>
      <c r="KV125" s="420">
        <v>-246.50988362161638</v>
      </c>
      <c r="KW125" s="420"/>
      <c r="KX125" s="420">
        <v>178.55573767968261</v>
      </c>
      <c r="KY125" s="420">
        <v>195.44349670252581</v>
      </c>
      <c r="KZ125" s="420">
        <v>214.01401365301453</v>
      </c>
      <c r="LA125" s="420">
        <v>234.43956355284621</v>
      </c>
      <c r="LB125" s="420">
        <v>256.91035247722215</v>
      </c>
      <c r="LC125" s="420">
        <v>281.6364036502535</v>
      </c>
      <c r="LD125" s="420">
        <v>308.84964329661136</v>
      </c>
      <c r="LE125" s="420">
        <v>338.80620750120465</v>
      </c>
      <c r="LF125" s="420">
        <v>371.78899359635108</v>
      </c>
      <c r="LG125" s="420">
        <v>408.11048210601763</v>
      </c>
      <c r="LH125" s="420">
        <v>448.11585805527523</v>
      </c>
      <c r="LI125" s="420">
        <v>492.18646352873355</v>
      </c>
      <c r="LJ125" s="420">
        <v>540.74361676636715</v>
      </c>
      <c r="LK125" s="420">
        <v>594.25283685395118</v>
      </c>
      <c r="LL125" s="420">
        <v>653.22851723726524</v>
      </c>
      <c r="LM125" s="420">
        <v>718.23909590758115</v>
      </c>
      <c r="LN125" s="420">
        <v>789.91277521843608</v>
      </c>
      <c r="LO125" s="420">
        <v>868.94384995317489</v>
      </c>
      <c r="LP125" s="420">
        <v>956.09970852818265</v>
      </c>
      <c r="LQ125" s="420">
        <v>1052.2285791523282</v>
      </c>
      <c r="LR125" s="420">
        <v>1158.2681004415433</v>
      </c>
      <c r="LS125" s="420">
        <v>1275.2548044875873</v>
      </c>
      <c r="LT125" s="420">
        <v>1404.3346097901713</v>
      </c>
      <c r="LU125" s="420">
        <v>1546.7744318794205</v>
      </c>
      <c r="LV125" s="420">
        <v>1703.9750309887447</v>
      </c>
      <c r="LW125" s="420">
        <v>1877.4852289063183</v>
      </c>
      <c r="LX125" s="420">
        <v>2069.0176412691317</v>
      </c>
      <c r="LY125" s="420">
        <v>2280.4660872125128</v>
      </c>
      <c r="LZ125" s="420">
        <v>2513.924855614177</v>
      </c>
      <c r="MA125" s="420">
        <v>2771.7100263525258</v>
      </c>
      <c r="MB125" s="420"/>
      <c r="MC125" s="426">
        <v>7.6088464251423141E-2</v>
      </c>
      <c r="MD125" s="426">
        <v>7.6088464251423141E-2</v>
      </c>
      <c r="ME125" s="426">
        <v>7.6088464251423141E-2</v>
      </c>
      <c r="MF125" s="426">
        <v>7.6088464251423141E-2</v>
      </c>
      <c r="MG125" s="426">
        <v>7.6088464251423141E-2</v>
      </c>
      <c r="MH125" s="426">
        <v>7.6088464251423141E-2</v>
      </c>
      <c r="MI125" s="426">
        <v>7.6088464251423141E-2</v>
      </c>
      <c r="MJ125" s="426">
        <v>7.6088464251423141E-2</v>
      </c>
      <c r="MK125" s="426">
        <v>7.6088464251423141E-2</v>
      </c>
      <c r="ML125" s="426">
        <v>7.6088464251423141E-2</v>
      </c>
      <c r="MM125" s="426">
        <v>7.6088464251423141E-2</v>
      </c>
      <c r="MN125" s="426">
        <v>7.6088464251423141E-2</v>
      </c>
      <c r="MO125" s="426">
        <v>7.6088464251423141E-2</v>
      </c>
      <c r="MP125" s="426">
        <v>7.6088464251423141E-2</v>
      </c>
      <c r="MQ125" s="426">
        <v>7.6088464251423141E-2</v>
      </c>
      <c r="MR125" s="426">
        <v>7.6088464251423141E-2</v>
      </c>
      <c r="MS125" s="426">
        <v>7.6088464251423141E-2</v>
      </c>
      <c r="MT125" s="426">
        <v>9.1073122803744272E-2</v>
      </c>
      <c r="MU125" s="426">
        <v>0.12072282064894223</v>
      </c>
      <c r="MV125" s="426">
        <v>0.16142277166193686</v>
      </c>
      <c r="MW125" s="426">
        <v>0.21754300755597356</v>
      </c>
      <c r="MX125" s="426">
        <v>0.29524216980577622</v>
      </c>
      <c r="MY125" s="426">
        <v>0.40321496445518012</v>
      </c>
      <c r="MZ125" s="426">
        <v>0.55375605747746515</v>
      </c>
      <c r="NA125" s="426">
        <v>0.764275480842597</v>
      </c>
      <c r="NB125" s="426">
        <v>1.0594585730715835</v>
      </c>
      <c r="NC125" s="426">
        <v>1.4743463791822693</v>
      </c>
      <c r="ND125" s="426">
        <v>2.0587310450433822</v>
      </c>
      <c r="NE125" s="426">
        <v>2.8834304699324451</v>
      </c>
      <c r="NF125" s="426">
        <v>4.0492493957314215</v>
      </c>
      <c r="NG125" s="420"/>
      <c r="NH125" s="420">
        <v>178.47964921543118</v>
      </c>
      <c r="NI125" s="420">
        <v>195.36740823827438</v>
      </c>
      <c r="NJ125" s="420">
        <v>213.9379251887631</v>
      </c>
      <c r="NK125" s="420">
        <v>234.36347508859478</v>
      </c>
      <c r="NL125" s="420">
        <v>256.83426401297072</v>
      </c>
      <c r="NM125" s="420">
        <v>281.56031518600207</v>
      </c>
      <c r="NN125" s="420">
        <v>308.77355483235993</v>
      </c>
      <c r="NO125" s="420">
        <v>338.73011903695323</v>
      </c>
      <c r="NP125" s="420">
        <v>371.71290513209965</v>
      </c>
      <c r="NQ125" s="420">
        <v>408.0343936417662</v>
      </c>
      <c r="NR125" s="420">
        <v>448.0397695910238</v>
      </c>
      <c r="NS125" s="420">
        <v>492.11037506448213</v>
      </c>
      <c r="NT125" s="420">
        <v>540.66752830211578</v>
      </c>
      <c r="NU125" s="420">
        <v>594.17674838969981</v>
      </c>
      <c r="NV125" s="420">
        <v>653.15242877301387</v>
      </c>
      <c r="NW125" s="420">
        <v>718.16300744332978</v>
      </c>
      <c r="NX125" s="420">
        <v>789.83668675418471</v>
      </c>
      <c r="NY125" s="420">
        <v>868.85277683037111</v>
      </c>
      <c r="NZ125" s="420">
        <v>955.97898570753375</v>
      </c>
      <c r="OA125" s="420">
        <v>1052.0671563806661</v>
      </c>
      <c r="OB125" s="420">
        <v>1158.0505574339873</v>
      </c>
      <c r="OC125" s="420">
        <v>1274.9595623177815</v>
      </c>
      <c r="OD125" s="420">
        <v>1403.9313948257161</v>
      </c>
      <c r="OE125" s="420">
        <v>1546.2206758219431</v>
      </c>
      <c r="OF125" s="420">
        <v>1703.2107555079021</v>
      </c>
      <c r="OG125" s="420">
        <v>1876.4257703332466</v>
      </c>
      <c r="OH125" s="420">
        <v>2067.5432948899493</v>
      </c>
      <c r="OI125" s="420">
        <v>2278.4073561674695</v>
      </c>
      <c r="OJ125" s="420">
        <v>2511.0414251442444</v>
      </c>
      <c r="OK125" s="420">
        <v>2767.6607769567945</v>
      </c>
      <c r="OL125" s="420"/>
      <c r="OM125" s="420">
        <v>197.11034552665274</v>
      </c>
      <c r="ON125" s="420">
        <v>217.10434844691613</v>
      </c>
      <c r="OO125" s="420">
        <v>239.09062677056079</v>
      </c>
      <c r="OP125" s="420">
        <v>263.27314286359689</v>
      </c>
      <c r="OQ125" s="420">
        <v>289.87708828743172</v>
      </c>
      <c r="OR125" s="420">
        <v>319.15111681255797</v>
      </c>
      <c r="OS125" s="420">
        <v>351.36981393057874</v>
      </c>
      <c r="OT125" s="420">
        <v>386.83642802529243</v>
      </c>
      <c r="OU125" s="420">
        <v>425.88589104834745</v>
      </c>
      <c r="OV125" s="420">
        <v>468.88815951678521</v>
      </c>
      <c r="OW125" s="420">
        <v>516.25190993942897</v>
      </c>
      <c r="OX125" s="420">
        <v>568.42862642041496</v>
      </c>
      <c r="OY125" s="420">
        <v>625.91712221904072</v>
      </c>
      <c r="OZ125" s="420">
        <v>689.26854150711915</v>
      </c>
      <c r="PA125" s="420">
        <v>759.09189250434201</v>
      </c>
      <c r="PB125" s="420">
        <v>836.06016863998047</v>
      </c>
      <c r="PC125" s="420">
        <v>920.91712044210203</v>
      </c>
      <c r="PD125" s="420">
        <v>1011.6709114581413</v>
      </c>
      <c r="PE125" s="420">
        <v>1109.2900978828804</v>
      </c>
      <c r="PF125" s="420">
        <v>1215.4577150954647</v>
      </c>
      <c r="PG125" s="420">
        <v>1330.4632564462179</v>
      </c>
      <c r="PH125" s="420">
        <v>1454.3774315372741</v>
      </c>
      <c r="PI125" s="420">
        <v>1586.9242312608978</v>
      </c>
      <c r="PJ125" s="420">
        <v>1727.2948945459227</v>
      </c>
      <c r="PK125" s="420">
        <v>1873.8785545008054</v>
      </c>
      <c r="PL125" s="420">
        <v>2023.873474161127</v>
      </c>
      <c r="PM125" s="420">
        <v>2172.7272315184823</v>
      </c>
      <c r="PN125" s="420">
        <v>2313.3319592942803</v>
      </c>
      <c r="PO125" s="420">
        <v>2434.868893573243</v>
      </c>
      <c r="PP125" s="420">
        <v>2521.1508933351779</v>
      </c>
      <c r="PQ125" s="420"/>
      <c r="PR125" s="420">
        <v>19.959881513654643</v>
      </c>
      <c r="PS125" s="420">
        <v>21.84768233992548</v>
      </c>
      <c r="PT125" s="420">
        <v>23.923590528571957</v>
      </c>
      <c r="PU125" s="420">
        <v>26.206863870273576</v>
      </c>
      <c r="PV125" s="420">
        <v>28.718764581375289</v>
      </c>
      <c r="PW125" s="420">
        <v>31.482770141362501</v>
      </c>
      <c r="PX125" s="420">
        <v>34.524806460119237</v>
      </c>
      <c r="PY125" s="420">
        <v>37.873505750603698</v>
      </c>
      <c r="PZ125" s="420">
        <v>41.560491736068549</v>
      </c>
      <c r="QA125" s="420">
        <v>45.620695101546865</v>
      </c>
      <c r="QB125" s="420">
        <v>50.092702409925096</v>
      </c>
      <c r="QC125" s="420">
        <v>55.019142046736292</v>
      </c>
      <c r="QD125" s="420">
        <v>60.447111138394476</v>
      </c>
      <c r="QE125" s="420">
        <v>66.428647809885945</v>
      </c>
      <c r="QF125" s="420">
        <v>73.021253614297649</v>
      </c>
      <c r="QG125" s="420">
        <v>80.288471482823851</v>
      </c>
      <c r="QH125" s="420">
        <v>88.300525115391494</v>
      </c>
      <c r="QI125" s="420">
        <v>97.135026364699115</v>
      </c>
      <c r="QJ125" s="420">
        <v>106.8777578668298</v>
      </c>
      <c r="QK125" s="420">
        <v>117.62353894691705</v>
      </c>
      <c r="QL125" s="420">
        <v>129.47718368665824</v>
      </c>
      <c r="QM125" s="420">
        <v>142.55456099066237</v>
      </c>
      <c r="QN125" s="420">
        <v>156.98376754053595</v>
      </c>
      <c r="QO125" s="420">
        <v>172.90642569015981</v>
      </c>
      <c r="QP125" s="420">
        <v>190.47911964484183</v>
      </c>
      <c r="QQ125" s="420">
        <v>209.87498469432293</v>
      </c>
      <c r="QR125" s="420">
        <v>231.28546584976087</v>
      </c>
      <c r="QS125" s="420">
        <v>254.92226398417674</v>
      </c>
      <c r="QT125" s="420">
        <v>281.01948951260096</v>
      </c>
      <c r="QU125" s="420">
        <v>309.83604579232781</v>
      </c>
      <c r="QV125" s="424"/>
      <c r="QW125" s="420">
        <v>14.671135690693944</v>
      </c>
      <c r="QX125" s="420">
        <v>14.671135690693944</v>
      </c>
      <c r="QY125" s="420">
        <v>14.671135690693944</v>
      </c>
      <c r="QZ125" s="420">
        <v>14.671135690693944</v>
      </c>
      <c r="RA125" s="420">
        <v>14.671135690693944</v>
      </c>
      <c r="RB125" s="420">
        <v>14.671135690693944</v>
      </c>
      <c r="RC125" s="420">
        <v>14.671135690693944</v>
      </c>
      <c r="RD125" s="420">
        <v>14.671135690693944</v>
      </c>
      <c r="RE125" s="420">
        <v>14.671135690693944</v>
      </c>
      <c r="RF125" s="420">
        <v>14.671135690693944</v>
      </c>
      <c r="RG125" s="420">
        <v>14.671135690693944</v>
      </c>
      <c r="RH125" s="420">
        <v>14.671135690693944</v>
      </c>
      <c r="RI125" s="420">
        <v>14.671135690693944</v>
      </c>
      <c r="RJ125" s="420">
        <v>14.671135690693944</v>
      </c>
      <c r="RK125" s="420">
        <v>14.671135690693944</v>
      </c>
      <c r="RL125" s="420">
        <v>14.671135690693944</v>
      </c>
      <c r="RM125" s="420">
        <v>14.671135690693944</v>
      </c>
      <c r="RN125" s="420">
        <v>17.560429896624893</v>
      </c>
      <c r="RO125" s="420">
        <v>23.277390339374779</v>
      </c>
      <c r="RP125" s="420">
        <v>31.125025454510808</v>
      </c>
      <c r="RQ125" s="420">
        <v>41.945950858847198</v>
      </c>
      <c r="RR125" s="420">
        <v>56.927656215040891</v>
      </c>
      <c r="RS125" s="420">
        <v>77.746627090448058</v>
      </c>
      <c r="RT125" s="420">
        <v>106.77348187696735</v>
      </c>
      <c r="RU125" s="420">
        <v>147.36516756943715</v>
      </c>
      <c r="RV125" s="420">
        <v>204.28143263400756</v>
      </c>
      <c r="RW125" s="420">
        <v>284.27877992900625</v>
      </c>
      <c r="RX125" s="420">
        <v>396.95797266549084</v>
      </c>
      <c r="RY125" s="420">
        <v>555.9738929580127</v>
      </c>
      <c r="RZ125" s="420">
        <v>780.76339054411926</v>
      </c>
      <c r="SA125" s="420"/>
      <c r="SB125" s="420">
        <v>5.2887458229606992</v>
      </c>
      <c r="SC125" s="420">
        <v>7.1765466492315362</v>
      </c>
      <c r="SD125" s="420">
        <v>9.2524548378780125</v>
      </c>
      <c r="SE125" s="420">
        <v>11.535728179579632</v>
      </c>
      <c r="SF125" s="420">
        <v>14.047628890681345</v>
      </c>
      <c r="SG125" s="420">
        <v>16.811634450668556</v>
      </c>
      <c r="SH125" s="420">
        <v>19.853670769425293</v>
      </c>
      <c r="SI125" s="420">
        <v>23.202370059909754</v>
      </c>
      <c r="SJ125" s="420">
        <v>26.889356045374605</v>
      </c>
      <c r="SK125" s="420">
        <v>30.94955941085292</v>
      </c>
      <c r="SL125" s="420">
        <v>35.421566719231151</v>
      </c>
      <c r="SM125" s="420">
        <v>40.348006356042347</v>
      </c>
      <c r="SN125" s="420">
        <v>45.775975447700532</v>
      </c>
      <c r="SO125" s="420">
        <v>51.757512119192</v>
      </c>
      <c r="SP125" s="420">
        <v>58.350117923603705</v>
      </c>
      <c r="SQ125" s="420">
        <v>65.617335792129907</v>
      </c>
      <c r="SR125" s="420">
        <v>73.62938942469755</v>
      </c>
      <c r="SS125" s="420">
        <v>79.574596468074219</v>
      </c>
      <c r="ST125" s="420">
        <v>83.60036752745502</v>
      </c>
      <c r="SU125" s="420">
        <v>86.498513492406246</v>
      </c>
      <c r="SV125" s="420">
        <v>87.531232827811039</v>
      </c>
      <c r="SW125" s="420">
        <v>85.626904775621483</v>
      </c>
      <c r="SX125" s="420">
        <v>79.237140450087892</v>
      </c>
      <c r="SY125" s="420">
        <v>66.132943813192455</v>
      </c>
      <c r="SZ125" s="420">
        <v>43.113952075404683</v>
      </c>
      <c r="TA125" s="420">
        <v>5.5935520603153748</v>
      </c>
      <c r="TB125" s="420">
        <v>-52.99331407924538</v>
      </c>
      <c r="TC125" s="420">
        <v>-142.03570868131411</v>
      </c>
      <c r="TD125" s="420">
        <v>-274.95440344541174</v>
      </c>
      <c r="TE125" s="420">
        <v>-470.92734475179145</v>
      </c>
      <c r="TF125" s="420"/>
      <c r="TG125" s="420">
        <v>2.372403634272787</v>
      </c>
      <c r="TH125" s="420">
        <v>2.5967850033688036</v>
      </c>
      <c r="TI125" s="420">
        <v>2.8435245507850744</v>
      </c>
      <c r="TJ125" s="420">
        <v>3.114911230620093</v>
      </c>
      <c r="TK125" s="420">
        <v>3.4134722402069162</v>
      </c>
      <c r="TL125" s="420">
        <v>3.7419980799609212</v>
      </c>
      <c r="TM125" s="420">
        <v>4.1035702673143959</v>
      </c>
      <c r="TN125" s="420">
        <v>4.5015919871025236</v>
      </c>
      <c r="TO125" s="420">
        <v>4.9398219908951688</v>
      </c>
      <c r="TP125" s="420">
        <v>5.422412091119849</v>
      </c>
      <c r="TQ125" s="420">
        <v>5.9539486327387507</v>
      </c>
      <c r="TR125" s="420">
        <v>6.5394983661077042</v>
      </c>
      <c r="TS125" s="420">
        <v>7.1846591898811738</v>
      </c>
      <c r="TT125" s="420">
        <v>7.8956162829017087</v>
      </c>
      <c r="TU125" s="420">
        <v>8.6792041994439266</v>
      </c>
      <c r="TV125" s="420">
        <v>9.5429755635449265</v>
      </c>
      <c r="TW125" s="420">
        <v>10.495277066080824</v>
      </c>
      <c r="TX125" s="420">
        <v>11.545333543445523</v>
      </c>
      <c r="TY125" s="420">
        <v>12.70334099993201</v>
      </c>
      <c r="TZ125" s="420">
        <v>13.980569528070248</v>
      </c>
      <c r="UA125" s="420">
        <v>15.389477183193463</v>
      </c>
      <c r="UB125" s="420">
        <v>16.943835981443424</v>
      </c>
      <c r="UC125" s="420">
        <v>18.65887131545453</v>
      </c>
      <c r="UD125" s="420">
        <v>20.551416220373373</v>
      </c>
      <c r="UE125" s="420">
        <v>22.640082076106584</v>
      </c>
      <c r="UF125" s="420">
        <v>24.945447501335927</v>
      </c>
      <c r="UG125" s="420">
        <v>27.490267382653421</v>
      </c>
      <c r="UH125" s="420">
        <v>30.299704190096332</v>
      </c>
      <c r="UI125" s="420">
        <v>33.401583960560643</v>
      </c>
      <c r="UJ125" s="420">
        <v>36.826679585426042</v>
      </c>
      <c r="UK125" s="420"/>
      <c r="UL125" s="420">
        <v>2.0676935501065605</v>
      </c>
      <c r="UM125" s="420">
        <v>2.0676935501065605</v>
      </c>
      <c r="UN125" s="420">
        <v>2.0676935501065605</v>
      </c>
      <c r="UO125" s="420">
        <v>2.0676935501065605</v>
      </c>
      <c r="UP125" s="420">
        <v>2.0676935501065605</v>
      </c>
      <c r="UQ125" s="420">
        <v>2.0676935501065605</v>
      </c>
      <c r="UR125" s="420">
        <v>2.0676935501065605</v>
      </c>
      <c r="US125" s="420">
        <v>2.0676935501065605</v>
      </c>
      <c r="UT125" s="420">
        <v>2.0676935501065605</v>
      </c>
      <c r="UU125" s="420">
        <v>2.0676935501065605</v>
      </c>
      <c r="UV125" s="420">
        <v>2.0676935501065605</v>
      </c>
      <c r="UW125" s="420">
        <v>2.0676935501065605</v>
      </c>
      <c r="UX125" s="420">
        <v>2.0676935501065605</v>
      </c>
      <c r="UY125" s="420">
        <v>2.0676935501065605</v>
      </c>
      <c r="UZ125" s="420">
        <v>2.0676935501065605</v>
      </c>
      <c r="VA125" s="420">
        <v>2.0676935501065605</v>
      </c>
      <c r="VB125" s="420">
        <v>2.0676935501065605</v>
      </c>
      <c r="VC125" s="420">
        <v>2.4748995851344522</v>
      </c>
      <c r="VD125" s="420">
        <v>3.2806260457782881</v>
      </c>
      <c r="VE125" s="420">
        <v>4.3866416163008326</v>
      </c>
      <c r="VF125" s="420">
        <v>5.9117013074141012</v>
      </c>
      <c r="VG125" s="420">
        <v>8.0231653540760117</v>
      </c>
      <c r="VH125" s="420">
        <v>10.957311197075818</v>
      </c>
      <c r="VI125" s="420">
        <v>15.048244693112947</v>
      </c>
      <c r="VJ125" s="420">
        <v>20.769081066231013</v>
      </c>
      <c r="VK125" s="420">
        <v>28.790640995283859</v>
      </c>
      <c r="VL125" s="420">
        <v>40.065160058755175</v>
      </c>
      <c r="VM125" s="420">
        <v>55.945732971745727</v>
      </c>
      <c r="VN125" s="420">
        <v>78.356826406159627</v>
      </c>
      <c r="VO125" s="420">
        <v>110.03779535700311</v>
      </c>
      <c r="VP125" s="420"/>
      <c r="VQ125" s="420">
        <v>0.30471008416622647</v>
      </c>
      <c r="VR125" s="420">
        <v>0.52909145326224305</v>
      </c>
      <c r="VS125" s="420">
        <v>0.77583100067851385</v>
      </c>
      <c r="VT125" s="420">
        <v>1.0472176805135325</v>
      </c>
      <c r="VU125" s="420">
        <v>1.3457786901003557</v>
      </c>
      <c r="VV125" s="420">
        <v>1.6743045298543606</v>
      </c>
      <c r="VW125" s="420">
        <v>2.0358767172078354</v>
      </c>
      <c r="VX125" s="420">
        <v>2.4338984369959631</v>
      </c>
      <c r="VY125" s="420">
        <v>2.8721284407886083</v>
      </c>
      <c r="VZ125" s="420">
        <v>3.3547185410132885</v>
      </c>
      <c r="WA125" s="420">
        <v>3.8862550826321902</v>
      </c>
      <c r="WB125" s="420">
        <v>4.4718048160011437</v>
      </c>
      <c r="WC125" s="420">
        <v>5.1169656397746133</v>
      </c>
      <c r="WD125" s="420">
        <v>5.8279227327951482</v>
      </c>
      <c r="WE125" s="420">
        <v>6.6115106493373661</v>
      </c>
      <c r="WF125" s="420">
        <v>7.475282013438366</v>
      </c>
      <c r="WG125" s="420">
        <v>8.4275835159742627</v>
      </c>
      <c r="WH125" s="420">
        <v>9.0704339583110709</v>
      </c>
      <c r="WI125" s="420">
        <v>9.4227149541537223</v>
      </c>
      <c r="WJ125" s="420">
        <v>9.5939279117694163</v>
      </c>
      <c r="WK125" s="420">
        <v>9.4777758757793613</v>
      </c>
      <c r="WL125" s="420">
        <v>8.9206706273674126</v>
      </c>
      <c r="WM125" s="420">
        <v>7.7015601183787119</v>
      </c>
      <c r="WN125" s="420">
        <v>5.5031715272604256</v>
      </c>
      <c r="WO125" s="420">
        <v>1.8710010098755703</v>
      </c>
      <c r="WP125" s="420">
        <v>-3.8451934939479315</v>
      </c>
      <c r="WQ125" s="420">
        <v>-12.574892676101754</v>
      </c>
      <c r="WR125" s="420">
        <v>-25.646028781649395</v>
      </c>
      <c r="WS125" s="420">
        <v>-44.955242445598984</v>
      </c>
      <c r="WT125" s="420">
        <v>-73.211115771577056</v>
      </c>
      <c r="WU125" s="420"/>
      <c r="WV125" s="420">
        <v>5.4851874365898707</v>
      </c>
      <c r="WW125" s="420">
        <v>6.0039751542404423</v>
      </c>
      <c r="WX125" s="420">
        <v>6.57445677298593</v>
      </c>
      <c r="WY125" s="420">
        <v>7.2019245382446693</v>
      </c>
      <c r="WZ125" s="420">
        <v>7.8922215328971959</v>
      </c>
      <c r="XA125" s="420">
        <v>8.651799617663622</v>
      </c>
      <c r="XB125" s="420">
        <v>9.4877835079426998</v>
      </c>
      <c r="XC125" s="420">
        <v>10.408041639962001</v>
      </c>
      <c r="XD125" s="420">
        <v>11.421264548751306</v>
      </c>
      <c r="XE125" s="420">
        <v>12.53705155756125</v>
      </c>
      <c r="XF125" s="420">
        <v>13.766006663706191</v>
      </c>
      <c r="XG125" s="420">
        <v>15.119844600292581</v>
      </c>
      <c r="XH125" s="420">
        <v>16.611508157884007</v>
      </c>
      <c r="XI125" s="420">
        <v>18.255297965930797</v>
      </c>
      <c r="XJ125" s="420">
        <v>20.067016061953108</v>
      </c>
      <c r="XK125" s="420">
        <v>22.064124718341194</v>
      </c>
      <c r="XL125" s="420">
        <v>24.265922153690749</v>
      </c>
      <c r="XM125" s="420">
        <v>26.693736929449205</v>
      </c>
      <c r="XN125" s="420">
        <v>29.371143025121448</v>
      </c>
      <c r="XO125" s="420">
        <v>32.324197798343306</v>
      </c>
      <c r="XP125" s="420">
        <v>35.581705272009835</v>
      </c>
      <c r="XQ125" s="420">
        <v>39.175507451767139</v>
      </c>
      <c r="XR125" s="420">
        <v>43.14080666625307</v>
      </c>
      <c r="XS125" s="420">
        <v>47.516522242504465</v>
      </c>
      <c r="XT125" s="420">
        <v>52.345685183242509</v>
      </c>
      <c r="XU125" s="420">
        <v>57.6758749049811</v>
      </c>
      <c r="XV125" s="420">
        <v>63.559702530150709</v>
      </c>
      <c r="XW125" s="420">
        <v>70.055345707161095</v>
      </c>
      <c r="XX125" s="420">
        <v>77.227140464581893</v>
      </c>
      <c r="XY125" s="420">
        <v>85.146236194845073</v>
      </c>
      <c r="XZ125" s="420"/>
      <c r="YA125" s="420">
        <v>2.3374185204288393E-3</v>
      </c>
      <c r="YB125" s="420">
        <v>2.3374185204288393E-3</v>
      </c>
      <c r="YC125" s="420">
        <v>2.3374185204288393E-3</v>
      </c>
      <c r="YD125" s="420">
        <v>2.3374185204288393E-3</v>
      </c>
      <c r="YE125" s="420">
        <v>2.3374185204288393E-3</v>
      </c>
      <c r="YF125" s="420">
        <v>2.3374185204288393E-3</v>
      </c>
      <c r="YG125" s="420">
        <v>2.3374185204288393E-3</v>
      </c>
      <c r="YH125" s="420">
        <v>2.3374185204288393E-3</v>
      </c>
      <c r="YI125" s="420">
        <v>2.3374185204288393E-3</v>
      </c>
      <c r="YJ125" s="420">
        <v>2.3374185204288393E-3</v>
      </c>
      <c r="YK125" s="420">
        <v>2.3374185204288393E-3</v>
      </c>
      <c r="YL125" s="420">
        <v>2.3374185204288393E-3</v>
      </c>
      <c r="YM125" s="420">
        <v>2.3374185204288393E-3</v>
      </c>
      <c r="YN125" s="420">
        <v>2.3374185204288393E-3</v>
      </c>
      <c r="YO125" s="420">
        <v>2.3374185204288393E-3</v>
      </c>
      <c r="YP125" s="420">
        <v>2.3374185204288393E-3</v>
      </c>
      <c r="YQ125" s="420">
        <v>2.3374185204288393E-3</v>
      </c>
      <c r="YR125" s="420">
        <v>2.7977434693824874E-3</v>
      </c>
      <c r="YS125" s="420">
        <v>3.7085747438774055E-3</v>
      </c>
      <c r="YT125" s="420">
        <v>4.9588670216130651E-3</v>
      </c>
      <c r="YU125" s="420">
        <v>6.6828665797603205E-3</v>
      </c>
      <c r="YV125" s="420">
        <v>9.0697653383470678E-3</v>
      </c>
      <c r="YW125" s="420">
        <v>1.2386662484306433E-2</v>
      </c>
      <c r="YX125" s="420">
        <v>1.7011247069864135E-2</v>
      </c>
      <c r="YY125" s="420">
        <v>2.3478350906494083E-2</v>
      </c>
      <c r="YZ125" s="420">
        <v>3.2546301396513107E-2</v>
      </c>
      <c r="ZA125" s="420">
        <v>4.5291550646107043E-2</v>
      </c>
      <c r="ZB125" s="420">
        <v>6.3243700876459946E-2</v>
      </c>
      <c r="ZC125" s="420">
        <v>8.8578260175133844E-2</v>
      </c>
      <c r="ZD125" s="420">
        <v>0.12439192490655225</v>
      </c>
      <c r="ZE125" s="420"/>
      <c r="ZF125" s="420">
        <v>5.4828500180694419</v>
      </c>
      <c r="ZG125" s="420">
        <v>6.0016377357200135</v>
      </c>
      <c r="ZH125" s="420">
        <v>6.5721193544655012</v>
      </c>
      <c r="ZI125" s="420">
        <v>7.1995871197242405</v>
      </c>
      <c r="ZJ125" s="420">
        <v>7.8898841143767671</v>
      </c>
      <c r="ZK125" s="420">
        <v>8.6494621991431924</v>
      </c>
      <c r="ZL125" s="420">
        <v>9.4854460894222701</v>
      </c>
      <c r="ZM125" s="420">
        <v>10.405704221441571</v>
      </c>
      <c r="ZN125" s="420">
        <v>11.418927130230877</v>
      </c>
      <c r="ZO125" s="420">
        <v>12.534714139040821</v>
      </c>
      <c r="ZP125" s="420">
        <v>13.763669245185762</v>
      </c>
      <c r="ZQ125" s="420">
        <v>15.117507181772151</v>
      </c>
      <c r="ZR125" s="420">
        <v>16.609170739363577</v>
      </c>
      <c r="ZS125" s="420">
        <v>18.252960547410368</v>
      </c>
      <c r="ZT125" s="420">
        <v>20.064678643432678</v>
      </c>
      <c r="ZU125" s="420">
        <v>22.061787299820764</v>
      </c>
      <c r="ZV125" s="420">
        <v>24.263584735170319</v>
      </c>
      <c r="ZW125" s="420">
        <v>26.690939185979822</v>
      </c>
      <c r="ZX125" s="420">
        <v>29.367434450377569</v>
      </c>
      <c r="ZY125" s="420">
        <v>32.319238931321692</v>
      </c>
      <c r="ZZ125" s="420">
        <v>35.575022405430076</v>
      </c>
      <c r="AAA125" s="420">
        <v>39.166437686428793</v>
      </c>
      <c r="AAB125" s="420">
        <v>43.128420003768767</v>
      </c>
      <c r="AAC125" s="420">
        <v>47.499510995434598</v>
      </c>
      <c r="AAD125" s="420">
        <v>52.322206832336015</v>
      </c>
      <c r="AAE125" s="420">
        <v>57.643328603584585</v>
      </c>
      <c r="AAF125" s="420">
        <v>63.514410979504603</v>
      </c>
      <c r="AAG125" s="420">
        <v>69.99210200628464</v>
      </c>
      <c r="AAH125" s="420">
        <v>77.138562204406753</v>
      </c>
      <c r="AAI125" s="420">
        <v>85.021844269938526</v>
      </c>
      <c r="AAJ125" s="420"/>
      <c r="AAK125" s="420">
        <v>208.18665145184912</v>
      </c>
      <c r="AAL125" s="420">
        <v>230.81162428512994</v>
      </c>
      <c r="AAM125" s="420">
        <v>255.69103196358282</v>
      </c>
      <c r="AAN125" s="420">
        <v>283.05567584341429</v>
      </c>
      <c r="AAO125" s="420">
        <v>313.1603799825902</v>
      </c>
      <c r="AAP125" s="420">
        <v>346.28651799222411</v>
      </c>
      <c r="AAQ125" s="420">
        <v>382.74480750663412</v>
      </c>
      <c r="AAR125" s="420">
        <v>422.8784007436397</v>
      </c>
      <c r="AAS125" s="420">
        <v>467.06630266474156</v>
      </c>
      <c r="AAT125" s="420">
        <v>515.72715160769224</v>
      </c>
      <c r="AAU125" s="420">
        <v>569.32340098647808</v>
      </c>
      <c r="AAV125" s="420">
        <v>628.36594477423057</v>
      </c>
      <c r="AAW125" s="420">
        <v>693.41923404587942</v>
      </c>
      <c r="AAX125" s="420">
        <v>765.10693690651669</v>
      </c>
      <c r="AAY125" s="420">
        <v>844.11819972071578</v>
      </c>
      <c r="AAZ125" s="420">
        <v>931.21457374536953</v>
      </c>
      <c r="ABA125" s="420">
        <v>1027.2376781179441</v>
      </c>
      <c r="ABB125" s="420">
        <v>1127.0068810705063</v>
      </c>
      <c r="ABC125" s="420">
        <v>1231.6806148148667</v>
      </c>
      <c r="ABD125" s="420">
        <v>1343.869395430962</v>
      </c>
      <c r="ABE125" s="420">
        <v>1463.0472875552384</v>
      </c>
      <c r="ABF125" s="420">
        <v>1588.0914446266918</v>
      </c>
      <c r="ABG125" s="420">
        <v>1716.9913518331332</v>
      </c>
      <c r="ABH125" s="420">
        <v>1846.4305208818103</v>
      </c>
      <c r="ABI125" s="420">
        <v>1971.1857144184216</v>
      </c>
      <c r="ABJ125" s="420">
        <v>2083.2651613310791</v>
      </c>
      <c r="ABK125" s="420">
        <v>2170.6734357426399</v>
      </c>
      <c r="ABL125" s="420">
        <v>2215.6423238376015</v>
      </c>
      <c r="ABM125" s="420">
        <v>2192.097809886639</v>
      </c>
      <c r="ABN125" s="420">
        <v>2062.0342770817479</v>
      </c>
      <c r="ABQ125" s="344"/>
      <c r="ABR125" s="344"/>
      <c r="ABS125" s="344"/>
      <c r="ABT125" s="344"/>
      <c r="ABU125" s="344"/>
      <c r="ABV125" s="344"/>
      <c r="ABW125" s="344"/>
      <c r="ABX125" s="344"/>
      <c r="ABY125" s="344"/>
      <c r="ABZ125" s="344"/>
      <c r="ACA125" s="344"/>
    </row>
    <row r="126" spans="4:755" hidden="1" outlineLevel="1" x14ac:dyDescent="0.25">
      <c r="D126" s="431" t="b">
        <v>1</v>
      </c>
      <c r="E126" s="416"/>
      <c r="F126" s="417">
        <v>1551</v>
      </c>
      <c r="G126" s="417">
        <v>22006099</v>
      </c>
      <c r="H126" s="417" t="s">
        <v>1825</v>
      </c>
      <c r="I126" s="417" t="s">
        <v>253</v>
      </c>
      <c r="J126" s="417">
        <v>11</v>
      </c>
      <c r="K126" s="417" t="s">
        <v>306</v>
      </c>
      <c r="L126" s="417" t="s">
        <v>300</v>
      </c>
      <c r="M126" s="417" t="s">
        <v>253</v>
      </c>
      <c r="N126" s="417" t="s">
        <v>355</v>
      </c>
      <c r="O126" s="417" t="s">
        <v>1826</v>
      </c>
      <c r="P126" s="417" t="s">
        <v>1827</v>
      </c>
      <c r="Q126" s="417" t="s">
        <v>1828</v>
      </c>
      <c r="R126" s="417" t="s">
        <v>298</v>
      </c>
      <c r="S126" s="418"/>
      <c r="T126" s="417">
        <v>3.3587260147591502E-2</v>
      </c>
      <c r="U126" s="417">
        <v>2190</v>
      </c>
      <c r="V126" s="418"/>
      <c r="W126" s="419">
        <v>9.9</v>
      </c>
      <c r="X126" s="417">
        <v>8.8018665792934641E-3</v>
      </c>
      <c r="Y126" s="417">
        <v>8.3023539161150616E-4</v>
      </c>
      <c r="Z126" s="417">
        <v>7.9716311876819584E-3</v>
      </c>
      <c r="AA126" s="420">
        <v>48.866895651500386</v>
      </c>
      <c r="AB126" s="420">
        <v>265.67532531568196</v>
      </c>
      <c r="AC126" s="420">
        <v>314.54222096718235</v>
      </c>
      <c r="AD126" s="420">
        <v>29.698558463103669</v>
      </c>
      <c r="AE126" s="420">
        <v>3.5299291722914306</v>
      </c>
      <c r="AF126" s="420">
        <v>8.1614792981212911</v>
      </c>
      <c r="AG126" s="418"/>
      <c r="AH126" s="419">
        <v>14.216959715055561</v>
      </c>
      <c r="AI126" s="417">
        <v>2.3831354840911409E-2</v>
      </c>
      <c r="AJ126" s="417">
        <v>2.2478907218978768E-3</v>
      </c>
      <c r="AK126" s="417">
        <v>2.1583464119013532E-2</v>
      </c>
      <c r="AL126" s="420">
        <v>132.30879152205657</v>
      </c>
      <c r="AM126" s="420">
        <v>719.3250310073206</v>
      </c>
      <c r="AN126" s="420">
        <v>851.6338225293772</v>
      </c>
      <c r="AO126" s="420">
        <v>80.40986291053143</v>
      </c>
      <c r="AP126" s="420">
        <v>9.5574039790676348</v>
      </c>
      <c r="AQ126" s="420">
        <v>22.09748437199023</v>
      </c>
      <c r="AR126" s="418"/>
      <c r="AS126" s="417">
        <v>5.1679359468684138E-3</v>
      </c>
      <c r="AT126" s="421">
        <v>2.3777645078569732E-7</v>
      </c>
      <c r="AU126" s="417">
        <v>5.167698170417628E-3</v>
      </c>
      <c r="AV126" s="420">
        <v>28.423778484824208</v>
      </c>
      <c r="AW126" s="420">
        <v>7.6088464251423141E-2</v>
      </c>
      <c r="AX126" s="420">
        <v>28.499866949075631</v>
      </c>
      <c r="AY126" s="420">
        <v>14.671135690693944</v>
      </c>
      <c r="AZ126" s="420">
        <v>2.0676935501065605</v>
      </c>
      <c r="BA126" s="420">
        <v>2.3374185204288393E-3</v>
      </c>
      <c r="BB126" s="418"/>
      <c r="BC126" s="420">
        <v>355.93218790069869</v>
      </c>
      <c r="BD126" s="420">
        <v>963.69857379096652</v>
      </c>
      <c r="BE126" s="420">
        <v>45.241033608396563</v>
      </c>
      <c r="BF126" s="420">
        <v>918.45754018256991</v>
      </c>
      <c r="BG126" s="420"/>
      <c r="BH126" s="422">
        <v>3.6190084093339271E-2</v>
      </c>
      <c r="BI126" s="420"/>
      <c r="BJ126" s="423">
        <v>10.264843878369307</v>
      </c>
      <c r="BK126" s="423">
        <v>10.643133317908669</v>
      </c>
      <c r="BL126" s="423">
        <v>11.035363826768</v>
      </c>
      <c r="BM126" s="423">
        <v>11.442049174017937</v>
      </c>
      <c r="BN126" s="423">
        <v>11.863722062618042</v>
      </c>
      <c r="BO126" s="423">
        <v>12.300934827185827</v>
      </c>
      <c r="BP126" s="423">
        <v>12.75426015748063</v>
      </c>
      <c r="BQ126" s="423">
        <v>13.224291848549957</v>
      </c>
      <c r="BR126" s="423">
        <v>13.711645578520923</v>
      </c>
      <c r="BS126" s="423">
        <v>14.216959715055561</v>
      </c>
      <c r="BT126" s="423">
        <v>14.740896151526375</v>
      </c>
      <c r="BU126" s="423">
        <v>15.284141174007392</v>
      </c>
      <c r="BV126" s="423">
        <v>15.847406360216368</v>
      </c>
      <c r="BW126" s="423">
        <v>16.431429511585634</v>
      </c>
      <c r="BX126" s="423">
        <v>17.036975619682483</v>
      </c>
      <c r="BY126" s="423">
        <v>17.664837868244934</v>
      </c>
      <c r="BZ126" s="423">
        <v>18.315838672145485</v>
      </c>
      <c r="CA126" s="423">
        <v>18.990830754643675</v>
      </c>
      <c r="CB126" s="423">
        <v>19.69069826433855</v>
      </c>
      <c r="CC126" s="423">
        <v>20.416357933284111</v>
      </c>
      <c r="CD126" s="423">
        <v>21.168760277784653</v>
      </c>
      <c r="CE126" s="423">
        <v>21.948890843442939</v>
      </c>
      <c r="CF126" s="423">
        <v>22.757771496092055</v>
      </c>
      <c r="CG126" s="423">
        <v>23.596461760301825</v>
      </c>
      <c r="CH126" s="423">
        <v>24.46606020721309</v>
      </c>
      <c r="CI126" s="423">
        <v>25.367705893517794</v>
      </c>
      <c r="CJ126" s="423">
        <v>26.302579853469606</v>
      </c>
      <c r="CK126" s="423">
        <v>27.271906645879525</v>
      </c>
      <c r="CL126" s="423">
        <v>28</v>
      </c>
      <c r="CM126" s="423">
        <v>28</v>
      </c>
      <c r="CN126" s="420"/>
      <c r="CO126" s="417">
        <v>9.708275965660762E-3</v>
      </c>
      <c r="CP126" s="417">
        <v>1.0712191211688215E-2</v>
      </c>
      <c r="CQ126" s="417">
        <v>1.1824348312161174E-2</v>
      </c>
      <c r="CR126" s="417">
        <v>1.3056682379234321E-2</v>
      </c>
      <c r="CS126" s="417">
        <v>1.4422462800766764E-2</v>
      </c>
      <c r="CT126" s="417">
        <v>1.5936443723749291E-2</v>
      </c>
      <c r="CU126" s="417">
        <v>1.7615031607265057E-2</v>
      </c>
      <c r="CV126" s="417">
        <v>1.9476471788502842E-2</v>
      </c>
      <c r="CW126" s="417">
        <v>2.1541056227177734E-2</v>
      </c>
      <c r="CX126" s="417">
        <v>2.3831354840911409E-2</v>
      </c>
      <c r="CY126" s="417">
        <v>2.6372473119585998E-2</v>
      </c>
      <c r="CZ126" s="417">
        <v>2.9192339013647112E-2</v>
      </c>
      <c r="DA126" s="417">
        <v>3.2322022433398018E-2</v>
      </c>
      <c r="DB126" s="417">
        <v>3.5796091077517467E-2</v>
      </c>
      <c r="DC126" s="417">
        <v>3.965300673382742E-2</v>
      </c>
      <c r="DD126" s="417">
        <v>4.3935566668723287E-2</v>
      </c>
      <c r="DE126" s="417">
        <v>4.8691395249228206E-2</v>
      </c>
      <c r="DF126" s="417">
        <v>5.3973491529537086E-2</v>
      </c>
      <c r="DG126" s="417">
        <v>5.9840839189094955E-2</v>
      </c>
      <c r="DH126" s="417">
        <v>6.6359085939407772E-2</v>
      </c>
      <c r="DI126" s="417">
        <v>7.36013003304965E-2</v>
      </c>
      <c r="DJ126" s="417">
        <v>8.1648814794752431E-2</v>
      </c>
      <c r="DK126" s="417">
        <v>9.0592164776594139E-2</v>
      </c>
      <c r="DL126" s="417">
        <v>0.10053213492265475</v>
      </c>
      <c r="DM126" s="417">
        <v>0.11158092456249701</v>
      </c>
      <c r="DN126" s="417">
        <v>0.12386344610882619</v>
      </c>
      <c r="DO126" s="417">
        <v>0.13751877156531145</v>
      </c>
      <c r="DP126" s="417">
        <v>0.15270174406778775</v>
      </c>
      <c r="DQ126" s="417">
        <v>0.1648141839142698</v>
      </c>
      <c r="DR126" s="417">
        <v>0.1648141839142698</v>
      </c>
      <c r="DS126" s="424"/>
      <c r="DT126" s="425">
        <v>9.1573238762611593E-4</v>
      </c>
      <c r="DU126" s="425">
        <v>1.0104266163924508E-3</v>
      </c>
      <c r="DV126" s="425">
        <v>1.1153307497971643E-3</v>
      </c>
      <c r="DW126" s="425">
        <v>1.231570566381023E-3</v>
      </c>
      <c r="DX126" s="425">
        <v>1.3603977001385196E-3</v>
      </c>
      <c r="DY126" s="425">
        <v>1.5032038348556504E-3</v>
      </c>
      <c r="DZ126" s="425">
        <v>1.6615365085300645E-3</v>
      </c>
      <c r="EA126" s="425">
        <v>1.8371167111960532E-3</v>
      </c>
      <c r="EB126" s="425">
        <v>2.0318584804010875E-3</v>
      </c>
      <c r="EC126" s="425">
        <v>2.2478907218978768E-3</v>
      </c>
      <c r="ED126" s="425">
        <v>2.4875815090986018E-3</v>
      </c>
      <c r="EE126" s="425">
        <v>2.7535651437921083E-3</v>
      </c>
      <c r="EF126" s="425">
        <v>3.0487722928904202E-3</v>
      </c>
      <c r="EG126" s="425">
        <v>3.3764635519264439E-3</v>
      </c>
      <c r="EH126" s="425">
        <v>3.7402668260935602E-3</v>
      </c>
      <c r="EI126" s="425">
        <v>4.1442189642698383E-3</v>
      </c>
      <c r="EJ126" s="425">
        <v>4.592812131230751E-3</v>
      </c>
      <c r="EK126" s="425">
        <v>5.0910454587079846E-3</v>
      </c>
      <c r="EL126" s="425">
        <v>5.6444825777519671E-3</v>
      </c>
      <c r="EM126" s="425">
        <v>6.2593157037274883E-3</v>
      </c>
      <c r="EN126" s="425">
        <v>6.942437022024333E-3</v>
      </c>
      <c r="EO126" s="425">
        <v>7.7015182081046673E-3</v>
      </c>
      <c r="EP126" s="425">
        <v>8.54509901083585E-3</v>
      </c>
      <c r="EQ126" s="425">
        <v>9.482685934299951E-3</v>
      </c>
      <c r="ER126" s="425">
        <v>1.0524862171672983E-2</v>
      </c>
      <c r="ES126" s="425">
        <v>1.1683410076725643E-2</v>
      </c>
      <c r="ET126" s="425">
        <v>1.2971447605562784E-2</v>
      </c>
      <c r="EU126" s="425">
        <v>1.4403580325124156E-2</v>
      </c>
      <c r="EV126" s="425">
        <v>1.5546085286852689E-2</v>
      </c>
      <c r="EW126" s="425">
        <v>1.5546085286852689E-2</v>
      </c>
      <c r="EX126" s="420"/>
      <c r="EY126" s="420">
        <v>392.58580825690882</v>
      </c>
      <c r="EZ126" s="420">
        <v>433.18239612453647</v>
      </c>
      <c r="FA126" s="420">
        <v>478.15609647485638</v>
      </c>
      <c r="FB126" s="420">
        <v>527.98954450164058</v>
      </c>
      <c r="FC126" s="420">
        <v>583.21933118933998</v>
      </c>
      <c r="FD126" s="420">
        <v>644.44208860136632</v>
      </c>
      <c r="FE126" s="420">
        <v>712.32126543061975</v>
      </c>
      <c r="FF126" s="420">
        <v>787.59467140485788</v>
      </c>
      <c r="FG126" s="420">
        <v>871.08287811001765</v>
      </c>
      <c r="FH126" s="420">
        <v>963.69857379096629</v>
      </c>
      <c r="FI126" s="420">
        <v>1066.4569808282749</v>
      </c>
      <c r="FJ126" s="420">
        <v>1180.4874570026032</v>
      </c>
      <c r="FK126" s="420">
        <v>1307.0464154909173</v>
      </c>
      <c r="FL126" s="420">
        <v>1447.5317139533611</v>
      </c>
      <c r="FM126" s="420">
        <v>1603.4986802475798</v>
      </c>
      <c r="FN126" s="420">
        <v>1776.6779614501907</v>
      </c>
      <c r="FO126" s="420">
        <v>1968.9954041983019</v>
      </c>
      <c r="FP126" s="420">
        <v>2182.5941981376932</v>
      </c>
      <c r="FQ126" s="420">
        <v>2419.8595407586954</v>
      </c>
      <c r="FR126" s="420">
        <v>2683.4461114269502</v>
      </c>
      <c r="FS126" s="420">
        <v>2976.3086753210973</v>
      </c>
      <c r="FT126" s="420">
        <v>3301.7361746612555</v>
      </c>
      <c r="FU126" s="420">
        <v>3663.3897054801837</v>
      </c>
      <c r="FV126" s="420">
        <v>4065.3448237363568</v>
      </c>
      <c r="FW126" s="420">
        <v>4512.1386753286033</v>
      </c>
      <c r="FX126" s="420">
        <v>5008.822501144261</v>
      </c>
      <c r="FY126" s="420">
        <v>5561.0201313215839</v>
      </c>
      <c r="FZ126" s="420">
        <v>6174.9931531753464</v>
      </c>
      <c r="GA126" s="420">
        <v>6664.7991706303619</v>
      </c>
      <c r="GB126" s="420">
        <v>6664.7991706303619</v>
      </c>
      <c r="GC126" s="420"/>
      <c r="GD126" s="420">
        <v>31.02986363974809</v>
      </c>
      <c r="GE126" s="420">
        <v>31.02986363974809</v>
      </c>
      <c r="GF126" s="420">
        <v>31.02986363974809</v>
      </c>
      <c r="GG126" s="420">
        <v>31.02986363974809</v>
      </c>
      <c r="GH126" s="420">
        <v>31.02986363974809</v>
      </c>
      <c r="GI126" s="420">
        <v>31.02986363974809</v>
      </c>
      <c r="GJ126" s="420">
        <v>31.02986363974809</v>
      </c>
      <c r="GK126" s="420">
        <v>31.02986363974809</v>
      </c>
      <c r="GL126" s="420">
        <v>31.02986363974809</v>
      </c>
      <c r="GM126" s="420">
        <v>31.02986363974809</v>
      </c>
      <c r="GN126" s="420">
        <v>31.02986363974809</v>
      </c>
      <c r="GO126" s="420">
        <v>31.02986363974809</v>
      </c>
      <c r="GP126" s="420">
        <v>31.02986363974809</v>
      </c>
      <c r="GQ126" s="420">
        <v>31.02986363974809</v>
      </c>
      <c r="GR126" s="420">
        <v>31.02986363974809</v>
      </c>
      <c r="GS126" s="420">
        <v>31.02986363974809</v>
      </c>
      <c r="GT126" s="420">
        <v>31.02986363974809</v>
      </c>
      <c r="GU126" s="420">
        <v>37.140801955315588</v>
      </c>
      <c r="GV126" s="420">
        <v>49.232333702574074</v>
      </c>
      <c r="GW126" s="420">
        <v>65.830302166026527</v>
      </c>
      <c r="GX126" s="420">
        <v>88.716863017987535</v>
      </c>
      <c r="GY126" s="420">
        <v>120.40359021446848</v>
      </c>
      <c r="GZ126" s="420">
        <v>164.43629777054011</v>
      </c>
      <c r="HA126" s="420">
        <v>225.82891010168947</v>
      </c>
      <c r="HB126" s="420">
        <v>311.68146429378248</v>
      </c>
      <c r="HC126" s="420">
        <v>432.06096190538426</v>
      </c>
      <c r="HD126" s="420">
        <v>601.25759606097552</v>
      </c>
      <c r="HE126" s="420">
        <v>839.57725033748977</v>
      </c>
      <c r="HF126" s="420">
        <v>1175.9003835463147</v>
      </c>
      <c r="HG126" s="420">
        <v>1651.3364782563378</v>
      </c>
      <c r="HH126" s="420"/>
      <c r="HI126" s="420">
        <v>53.899170624328555</v>
      </c>
      <c r="HJ126" s="420">
        <v>59.472786303301035</v>
      </c>
      <c r="HK126" s="420">
        <v>65.64734762927489</v>
      </c>
      <c r="HL126" s="420">
        <v>72.489116897298331</v>
      </c>
      <c r="HM126" s="420">
        <v>80.071764139293393</v>
      </c>
      <c r="HN126" s="420">
        <v>88.477202589791716</v>
      </c>
      <c r="HO126" s="420">
        <v>97.796518919649358</v>
      </c>
      <c r="HP126" s="420">
        <v>108.13100902792345</v>
      </c>
      <c r="HQ126" s="420">
        <v>119.59333141369814</v>
      </c>
      <c r="HR126" s="420">
        <v>132.30879152205657</v>
      </c>
      <c r="HS126" s="420">
        <v>146.41677198772723</v>
      </c>
      <c r="HT126" s="420">
        <v>162.07232540414475</v>
      </c>
      <c r="HU126" s="420">
        <v>179.44794814477882</v>
      </c>
      <c r="HV126" s="420">
        <v>198.7355558799056</v>
      </c>
      <c r="HW126" s="420">
        <v>220.14868379040229</v>
      </c>
      <c r="HX126" s="420">
        <v>243.9249371083265</v>
      </c>
      <c r="HY126" s="420">
        <v>270.32872054293205</v>
      </c>
      <c r="HZ126" s="420">
        <v>299.65427841474337</v>
      </c>
      <c r="IA126" s="420">
        <v>332.22908095778581</v>
      </c>
      <c r="IB126" s="420">
        <v>368.41759630379283</v>
      </c>
      <c r="IC126" s="420">
        <v>408.62549217984417</v>
      </c>
      <c r="ID126" s="420">
        <v>453.304316385596</v>
      </c>
      <c r="IE126" s="420">
        <v>502.95671072722746</v>
      </c>
      <c r="IF126" s="420">
        <v>558.14221933846613</v>
      </c>
      <c r="IG126" s="420">
        <v>619.48375928815369</v>
      </c>
      <c r="IH126" s="420">
        <v>687.67482914074321</v>
      </c>
      <c r="II126" s="420">
        <v>763.4875397922724</v>
      </c>
      <c r="IJ126" s="420">
        <v>847.78156155165095</v>
      </c>
      <c r="IK126" s="420">
        <v>915.0283584362528</v>
      </c>
      <c r="IL126" s="420">
        <v>915.0283584362528</v>
      </c>
      <c r="IM126" s="420"/>
      <c r="IN126" s="420">
        <v>14.211889242412104</v>
      </c>
      <c r="IO126" s="420">
        <v>14.211889242412104</v>
      </c>
      <c r="IP126" s="420">
        <v>14.211889242412104</v>
      </c>
      <c r="IQ126" s="420">
        <v>14.211889242412104</v>
      </c>
      <c r="IR126" s="420">
        <v>14.211889242412104</v>
      </c>
      <c r="IS126" s="420">
        <v>14.211889242412104</v>
      </c>
      <c r="IT126" s="420">
        <v>14.211889242412104</v>
      </c>
      <c r="IU126" s="420">
        <v>14.211889242412104</v>
      </c>
      <c r="IV126" s="420">
        <v>14.211889242412104</v>
      </c>
      <c r="IW126" s="420">
        <v>14.211889242412104</v>
      </c>
      <c r="IX126" s="420">
        <v>14.211889242412104</v>
      </c>
      <c r="IY126" s="420">
        <v>14.211889242412104</v>
      </c>
      <c r="IZ126" s="420">
        <v>14.211889242412104</v>
      </c>
      <c r="JA126" s="420">
        <v>14.211889242412104</v>
      </c>
      <c r="JB126" s="420">
        <v>14.211889242412104</v>
      </c>
      <c r="JC126" s="420">
        <v>14.211889242412104</v>
      </c>
      <c r="JD126" s="420">
        <v>14.211889242412104</v>
      </c>
      <c r="JE126" s="420">
        <v>17.010740681669112</v>
      </c>
      <c r="JF126" s="420">
        <v>22.548744714114239</v>
      </c>
      <c r="JG126" s="420">
        <v>30.15072750689297</v>
      </c>
      <c r="JH126" s="420">
        <v>40.632928516347199</v>
      </c>
      <c r="JI126" s="420">
        <v>55.145665749071007</v>
      </c>
      <c r="JJ126" s="420">
        <v>75.312946214615863</v>
      </c>
      <c r="JK126" s="420">
        <v>103.43118150183099</v>
      </c>
      <c r="JL126" s="420">
        <v>142.75223703471036</v>
      </c>
      <c r="JM126" s="420">
        <v>197.88686820730115</v>
      </c>
      <c r="JN126" s="420">
        <v>275.38008096276991</v>
      </c>
      <c r="JO126" s="420">
        <v>384.53210851242306</v>
      </c>
      <c r="JP126" s="420">
        <v>538.57039802337363</v>
      </c>
      <c r="JQ126" s="420">
        <v>756.32337297388335</v>
      </c>
      <c r="JR126" s="420"/>
      <c r="JS126" s="420">
        <v>39.687281381916449</v>
      </c>
      <c r="JT126" s="420">
        <v>45.260897060888929</v>
      </c>
      <c r="JU126" s="420">
        <v>51.435458386862784</v>
      </c>
      <c r="JV126" s="420">
        <v>58.277227654886225</v>
      </c>
      <c r="JW126" s="420">
        <v>65.859874896881294</v>
      </c>
      <c r="JX126" s="420">
        <v>74.265313347379617</v>
      </c>
      <c r="JY126" s="420">
        <v>83.58462967723726</v>
      </c>
      <c r="JZ126" s="420">
        <v>93.919119785511356</v>
      </c>
      <c r="KA126" s="420">
        <v>105.38144217128604</v>
      </c>
      <c r="KB126" s="420">
        <v>118.09690227964447</v>
      </c>
      <c r="KC126" s="420">
        <v>132.20488274531513</v>
      </c>
      <c r="KD126" s="420">
        <v>147.86043616173265</v>
      </c>
      <c r="KE126" s="420">
        <v>165.23605890236672</v>
      </c>
      <c r="KF126" s="420">
        <v>184.52366663749351</v>
      </c>
      <c r="KG126" s="420">
        <v>205.93679454799019</v>
      </c>
      <c r="KH126" s="420">
        <v>229.7130478659144</v>
      </c>
      <c r="KI126" s="420">
        <v>256.11683130051995</v>
      </c>
      <c r="KJ126" s="420">
        <v>282.64353773307425</v>
      </c>
      <c r="KK126" s="420">
        <v>309.68033624367155</v>
      </c>
      <c r="KL126" s="420">
        <v>338.26686879689987</v>
      </c>
      <c r="KM126" s="420">
        <v>367.99256366349698</v>
      </c>
      <c r="KN126" s="420">
        <v>398.15865063652501</v>
      </c>
      <c r="KO126" s="420">
        <v>427.6437645126116</v>
      </c>
      <c r="KP126" s="420">
        <v>454.71103783663511</v>
      </c>
      <c r="KQ126" s="420">
        <v>476.73152225344336</v>
      </c>
      <c r="KR126" s="420">
        <v>489.78796093344204</v>
      </c>
      <c r="KS126" s="420">
        <v>488.10745882950249</v>
      </c>
      <c r="KT126" s="420">
        <v>463.24945303922789</v>
      </c>
      <c r="KU126" s="420">
        <v>376.45796041287917</v>
      </c>
      <c r="KV126" s="420">
        <v>158.70498546236945</v>
      </c>
      <c r="KW126" s="420"/>
      <c r="KX126" s="420">
        <v>293.0343640403571</v>
      </c>
      <c r="KY126" s="420">
        <v>323.33651724558428</v>
      </c>
      <c r="KZ126" s="420">
        <v>356.90583993509262</v>
      </c>
      <c r="LA126" s="420">
        <v>394.10258124192734</v>
      </c>
      <c r="LB126" s="420">
        <v>435.32726404432628</v>
      </c>
      <c r="LC126" s="420">
        <v>481.02522715380815</v>
      </c>
      <c r="LD126" s="420">
        <v>531.69168272962065</v>
      </c>
      <c r="LE126" s="420">
        <v>587.877347582737</v>
      </c>
      <c r="LF126" s="420">
        <v>650.19471372834801</v>
      </c>
      <c r="LG126" s="420">
        <v>719.3250310073206</v>
      </c>
      <c r="LH126" s="420">
        <v>796.02608291155263</v>
      </c>
      <c r="LI126" s="420">
        <v>881.14084601347463</v>
      </c>
      <c r="LJ126" s="420">
        <v>975.60713372493444</v>
      </c>
      <c r="LK126" s="420">
        <v>1080.468336616462</v>
      </c>
      <c r="LL126" s="420">
        <v>1196.8853843499392</v>
      </c>
      <c r="LM126" s="420">
        <v>1326.1500685663482</v>
      </c>
      <c r="LN126" s="420">
        <v>1469.6998819938403</v>
      </c>
      <c r="LO126" s="420">
        <v>1629.1345467865551</v>
      </c>
      <c r="LP126" s="420">
        <v>1806.2344248806294</v>
      </c>
      <c r="LQ126" s="420">
        <v>2002.9810251927963</v>
      </c>
      <c r="LR126" s="420">
        <v>2221.5798470477866</v>
      </c>
      <c r="LS126" s="420">
        <v>2464.4858265934936</v>
      </c>
      <c r="LT126" s="420">
        <v>2734.4316834674719</v>
      </c>
      <c r="LU126" s="420">
        <v>3034.4594989759844</v>
      </c>
      <c r="LV126" s="420">
        <v>3367.9558949353545</v>
      </c>
      <c r="LW126" s="420">
        <v>3738.6912245522058</v>
      </c>
      <c r="LX126" s="420">
        <v>4150.8632337800909</v>
      </c>
      <c r="LY126" s="420">
        <v>4609.1457040397299</v>
      </c>
      <c r="LZ126" s="420">
        <v>4974.7472917928608</v>
      </c>
      <c r="MA126" s="420">
        <v>4974.7472917928608</v>
      </c>
      <c r="MB126" s="420"/>
      <c r="MC126" s="426">
        <v>7.6088464251423141E-2</v>
      </c>
      <c r="MD126" s="426">
        <v>7.6088464251423141E-2</v>
      </c>
      <c r="ME126" s="426">
        <v>7.6088464251423141E-2</v>
      </c>
      <c r="MF126" s="426">
        <v>7.6088464251423141E-2</v>
      </c>
      <c r="MG126" s="426">
        <v>7.6088464251423141E-2</v>
      </c>
      <c r="MH126" s="426">
        <v>7.6088464251423141E-2</v>
      </c>
      <c r="MI126" s="426">
        <v>7.6088464251423141E-2</v>
      </c>
      <c r="MJ126" s="426">
        <v>7.6088464251423141E-2</v>
      </c>
      <c r="MK126" s="426">
        <v>7.6088464251423141E-2</v>
      </c>
      <c r="ML126" s="426">
        <v>7.6088464251423141E-2</v>
      </c>
      <c r="MM126" s="426">
        <v>7.6088464251423141E-2</v>
      </c>
      <c r="MN126" s="426">
        <v>7.6088464251423141E-2</v>
      </c>
      <c r="MO126" s="426">
        <v>7.6088464251423141E-2</v>
      </c>
      <c r="MP126" s="426">
        <v>7.6088464251423141E-2</v>
      </c>
      <c r="MQ126" s="426">
        <v>7.6088464251423141E-2</v>
      </c>
      <c r="MR126" s="426">
        <v>7.6088464251423141E-2</v>
      </c>
      <c r="MS126" s="426">
        <v>7.6088464251423141E-2</v>
      </c>
      <c r="MT126" s="426">
        <v>9.1073122803744272E-2</v>
      </c>
      <c r="MU126" s="426">
        <v>0.12072282064894223</v>
      </c>
      <c r="MV126" s="426">
        <v>0.16142277166193686</v>
      </c>
      <c r="MW126" s="426">
        <v>0.21754300755597356</v>
      </c>
      <c r="MX126" s="426">
        <v>0.29524216980577622</v>
      </c>
      <c r="MY126" s="426">
        <v>0.40321496445518012</v>
      </c>
      <c r="MZ126" s="426">
        <v>0.55375605747746515</v>
      </c>
      <c r="NA126" s="426">
        <v>0.764275480842597</v>
      </c>
      <c r="NB126" s="426">
        <v>1.0594585730715835</v>
      </c>
      <c r="NC126" s="426">
        <v>1.4743463791822693</v>
      </c>
      <c r="ND126" s="426">
        <v>2.0587310450433822</v>
      </c>
      <c r="NE126" s="426">
        <v>2.8834304699324451</v>
      </c>
      <c r="NF126" s="426">
        <v>4.0492493957314215</v>
      </c>
      <c r="NG126" s="420"/>
      <c r="NH126" s="420">
        <v>292.95827557610568</v>
      </c>
      <c r="NI126" s="420">
        <v>323.26042878133285</v>
      </c>
      <c r="NJ126" s="420">
        <v>356.82975147084119</v>
      </c>
      <c r="NK126" s="420">
        <v>394.02649277767591</v>
      </c>
      <c r="NL126" s="420">
        <v>435.25117558007486</v>
      </c>
      <c r="NM126" s="420">
        <v>480.94913868955672</v>
      </c>
      <c r="NN126" s="420">
        <v>531.61559426536928</v>
      </c>
      <c r="NO126" s="420">
        <v>587.80125911848563</v>
      </c>
      <c r="NP126" s="420">
        <v>650.11862526409664</v>
      </c>
      <c r="NQ126" s="420">
        <v>719.24894254306923</v>
      </c>
      <c r="NR126" s="420">
        <v>795.94999444730126</v>
      </c>
      <c r="NS126" s="420">
        <v>881.06475754922326</v>
      </c>
      <c r="NT126" s="420">
        <v>975.53104526068307</v>
      </c>
      <c r="NU126" s="420">
        <v>1080.3922481522106</v>
      </c>
      <c r="NV126" s="420">
        <v>1196.8092958856878</v>
      </c>
      <c r="NW126" s="420">
        <v>1326.0739801020968</v>
      </c>
      <c r="NX126" s="420">
        <v>1469.623793529589</v>
      </c>
      <c r="NY126" s="420">
        <v>1629.0434736637515</v>
      </c>
      <c r="NZ126" s="420">
        <v>1806.1137020599804</v>
      </c>
      <c r="OA126" s="420">
        <v>2002.8196024211343</v>
      </c>
      <c r="OB126" s="420">
        <v>2221.3623040402308</v>
      </c>
      <c r="OC126" s="420">
        <v>2464.1905844236876</v>
      </c>
      <c r="OD126" s="420">
        <v>2734.0284685030165</v>
      </c>
      <c r="OE126" s="420">
        <v>3033.9057429185068</v>
      </c>
      <c r="OF126" s="420">
        <v>3367.191619454512</v>
      </c>
      <c r="OG126" s="420">
        <v>3737.6317659791343</v>
      </c>
      <c r="OH126" s="420">
        <v>4149.388887400909</v>
      </c>
      <c r="OI126" s="420">
        <v>4607.0869729946862</v>
      </c>
      <c r="OJ126" s="420">
        <v>4971.8638613229286</v>
      </c>
      <c r="OK126" s="420">
        <v>4970.698042397129</v>
      </c>
      <c r="OL126" s="420"/>
      <c r="OM126" s="420">
        <v>332.6455569580221</v>
      </c>
      <c r="ON126" s="420">
        <v>368.52132584222176</v>
      </c>
      <c r="OO126" s="420">
        <v>408.26520985770395</v>
      </c>
      <c r="OP126" s="420">
        <v>452.30372043256216</v>
      </c>
      <c r="OQ126" s="420">
        <v>501.11105047695617</v>
      </c>
      <c r="OR126" s="420">
        <v>555.21445203693634</v>
      </c>
      <c r="OS126" s="420">
        <v>615.2002239426065</v>
      </c>
      <c r="OT126" s="420">
        <v>681.72037890399702</v>
      </c>
      <c r="OU126" s="420">
        <v>755.50006743538268</v>
      </c>
      <c r="OV126" s="420">
        <v>837.34584482271373</v>
      </c>
      <c r="OW126" s="420">
        <v>928.15487719261637</v>
      </c>
      <c r="OX126" s="420">
        <v>1028.9251937109559</v>
      </c>
      <c r="OY126" s="420">
        <v>1140.7671041630497</v>
      </c>
      <c r="OZ126" s="420">
        <v>1264.9159147897042</v>
      </c>
      <c r="PA126" s="420">
        <v>1402.7460904336781</v>
      </c>
      <c r="PB126" s="420">
        <v>1555.7870279680112</v>
      </c>
      <c r="PC126" s="420">
        <v>1725.740624830109</v>
      </c>
      <c r="PD126" s="420">
        <v>1911.6870113968257</v>
      </c>
      <c r="PE126" s="420">
        <v>2115.7940383036521</v>
      </c>
      <c r="PF126" s="420">
        <v>2341.0864712180341</v>
      </c>
      <c r="PG126" s="420">
        <v>2589.3548677037279</v>
      </c>
      <c r="PH126" s="420">
        <v>2862.3492350602128</v>
      </c>
      <c r="PI126" s="420">
        <v>3161.6722330156281</v>
      </c>
      <c r="PJ126" s="420">
        <v>3488.6167807551419</v>
      </c>
      <c r="PK126" s="420">
        <v>3843.9231417079554</v>
      </c>
      <c r="PL126" s="420">
        <v>4227.4197269125762</v>
      </c>
      <c r="PM126" s="420">
        <v>4637.4963462304113</v>
      </c>
      <c r="PN126" s="420">
        <v>5070.336426033914</v>
      </c>
      <c r="PO126" s="420">
        <v>5348.321821735808</v>
      </c>
      <c r="PP126" s="420">
        <v>5129.4030278594983</v>
      </c>
      <c r="PQ126" s="420"/>
      <c r="PR126" s="420">
        <v>32.756892955001391</v>
      </c>
      <c r="PS126" s="420">
        <v>36.144223966844642</v>
      </c>
      <c r="PT126" s="420">
        <v>39.896776038726131</v>
      </c>
      <c r="PU126" s="420">
        <v>44.05481967723626</v>
      </c>
      <c r="PV126" s="420">
        <v>48.663127395972367</v>
      </c>
      <c r="PW126" s="420">
        <v>53.771481464755553</v>
      </c>
      <c r="PX126" s="420">
        <v>59.435239253509934</v>
      </c>
      <c r="PY126" s="420">
        <v>65.715962728472917</v>
      </c>
      <c r="PZ126" s="420">
        <v>72.682119406903524</v>
      </c>
      <c r="QA126" s="420">
        <v>80.40986291053143</v>
      </c>
      <c r="QB126" s="420">
        <v>88.983902187429536</v>
      </c>
      <c r="QC126" s="420">
        <v>98.498469507718156</v>
      </c>
      <c r="QD126" s="420">
        <v>109.05839849268348</v>
      </c>
      <c r="QE126" s="420">
        <v>120.78032472307389</v>
      </c>
      <c r="QF126" s="420">
        <v>133.7940229056446</v>
      </c>
      <c r="QG126" s="420">
        <v>148.24389617428247</v>
      </c>
      <c r="QH126" s="420">
        <v>164.29063488205804</v>
      </c>
      <c r="QI126" s="420">
        <v>182.11306422420884</v>
      </c>
      <c r="QJ126" s="420">
        <v>201.91020224271313</v>
      </c>
      <c r="QK126" s="420">
        <v>223.90355222673892</v>
      </c>
      <c r="QL126" s="420">
        <v>248.33965626881397</v>
      </c>
      <c r="QM126" s="420">
        <v>275.49293979638173</v>
      </c>
      <c r="QN126" s="420">
        <v>305.66888030842745</v>
      </c>
      <c r="QO126" s="420">
        <v>339.20753734723735</v>
      </c>
      <c r="QP126" s="420">
        <v>376.48748497077065</v>
      </c>
      <c r="QQ126" s="420">
        <v>417.93019271143589</v>
      </c>
      <c r="QR126" s="420">
        <v>464.00490626778333</v>
      </c>
      <c r="QS126" s="420">
        <v>515.2340850387119</v>
      </c>
      <c r="QT126" s="420">
        <v>556.10291662925522</v>
      </c>
      <c r="QU126" s="420">
        <v>556.10291662925522</v>
      </c>
      <c r="QV126" s="424"/>
      <c r="QW126" s="420">
        <v>14.671135690693944</v>
      </c>
      <c r="QX126" s="420">
        <v>14.671135690693944</v>
      </c>
      <c r="QY126" s="420">
        <v>14.671135690693944</v>
      </c>
      <c r="QZ126" s="420">
        <v>14.671135690693944</v>
      </c>
      <c r="RA126" s="420">
        <v>14.671135690693944</v>
      </c>
      <c r="RB126" s="420">
        <v>14.671135690693944</v>
      </c>
      <c r="RC126" s="420">
        <v>14.671135690693944</v>
      </c>
      <c r="RD126" s="420">
        <v>14.671135690693944</v>
      </c>
      <c r="RE126" s="420">
        <v>14.671135690693944</v>
      </c>
      <c r="RF126" s="420">
        <v>14.671135690693944</v>
      </c>
      <c r="RG126" s="420">
        <v>14.671135690693944</v>
      </c>
      <c r="RH126" s="420">
        <v>14.671135690693944</v>
      </c>
      <c r="RI126" s="420">
        <v>14.671135690693944</v>
      </c>
      <c r="RJ126" s="420">
        <v>14.671135690693944</v>
      </c>
      <c r="RK126" s="420">
        <v>14.671135690693944</v>
      </c>
      <c r="RL126" s="420">
        <v>14.671135690693944</v>
      </c>
      <c r="RM126" s="420">
        <v>14.671135690693944</v>
      </c>
      <c r="RN126" s="420">
        <v>17.560429896624893</v>
      </c>
      <c r="RO126" s="420">
        <v>23.277390339374779</v>
      </c>
      <c r="RP126" s="420">
        <v>31.125025454510808</v>
      </c>
      <c r="RQ126" s="420">
        <v>41.945950858847198</v>
      </c>
      <c r="RR126" s="420">
        <v>56.927656215040891</v>
      </c>
      <c r="RS126" s="420">
        <v>77.746627090448058</v>
      </c>
      <c r="RT126" s="420">
        <v>106.77348187696735</v>
      </c>
      <c r="RU126" s="420">
        <v>147.36516756943715</v>
      </c>
      <c r="RV126" s="420">
        <v>204.28143263400756</v>
      </c>
      <c r="RW126" s="420">
        <v>284.27877992900625</v>
      </c>
      <c r="RX126" s="420">
        <v>396.95797266549084</v>
      </c>
      <c r="RY126" s="420">
        <v>555.9738929580127</v>
      </c>
      <c r="RZ126" s="420">
        <v>780.76339054411926</v>
      </c>
      <c r="SA126" s="420"/>
      <c r="SB126" s="420">
        <v>18.085757264307446</v>
      </c>
      <c r="SC126" s="420">
        <v>21.473088276150698</v>
      </c>
      <c r="SD126" s="420">
        <v>25.225640348032186</v>
      </c>
      <c r="SE126" s="420">
        <v>29.383683986542316</v>
      </c>
      <c r="SF126" s="420">
        <v>33.991991705278423</v>
      </c>
      <c r="SG126" s="420">
        <v>39.100345774061608</v>
      </c>
      <c r="SH126" s="420">
        <v>44.76410356281599</v>
      </c>
      <c r="SI126" s="420">
        <v>51.044827037778973</v>
      </c>
      <c r="SJ126" s="420">
        <v>58.01098371620958</v>
      </c>
      <c r="SK126" s="420">
        <v>65.738727219837486</v>
      </c>
      <c r="SL126" s="420">
        <v>74.312766496735591</v>
      </c>
      <c r="SM126" s="420">
        <v>83.827333817024211</v>
      </c>
      <c r="SN126" s="420">
        <v>94.387262801989536</v>
      </c>
      <c r="SO126" s="420">
        <v>106.10918903237994</v>
      </c>
      <c r="SP126" s="420">
        <v>119.12288721495065</v>
      </c>
      <c r="SQ126" s="420">
        <v>133.57276048358852</v>
      </c>
      <c r="SR126" s="420">
        <v>149.6194991913641</v>
      </c>
      <c r="SS126" s="420">
        <v>164.55263432758395</v>
      </c>
      <c r="ST126" s="420">
        <v>178.63281190333834</v>
      </c>
      <c r="SU126" s="420">
        <v>192.7785267722281</v>
      </c>
      <c r="SV126" s="420">
        <v>206.39370540996677</v>
      </c>
      <c r="SW126" s="420">
        <v>218.56528358134085</v>
      </c>
      <c r="SX126" s="420">
        <v>227.9222532179794</v>
      </c>
      <c r="SY126" s="420">
        <v>232.43405547026998</v>
      </c>
      <c r="SZ126" s="420">
        <v>229.1223174013335</v>
      </c>
      <c r="TA126" s="420">
        <v>213.64876007742834</v>
      </c>
      <c r="TB126" s="420">
        <v>179.72612633877708</v>
      </c>
      <c r="TC126" s="420">
        <v>118.27611237322105</v>
      </c>
      <c r="TD126" s="420">
        <v>0.12902367124252123</v>
      </c>
      <c r="TE126" s="420">
        <v>-224.66047391486404</v>
      </c>
      <c r="TF126" s="420"/>
      <c r="TG126" s="420">
        <v>3.8934385377371323</v>
      </c>
      <c r="TH126" s="420">
        <v>4.2960519699603799</v>
      </c>
      <c r="TI126" s="420">
        <v>4.7420750671936567</v>
      </c>
      <c r="TJ126" s="420">
        <v>5.2362943255954626</v>
      </c>
      <c r="TK126" s="420">
        <v>5.7840313435881683</v>
      </c>
      <c r="TL126" s="420">
        <v>6.3912031722206484</v>
      </c>
      <c r="TM126" s="420">
        <v>7.0643895111520507</v>
      </c>
      <c r="TN126" s="420">
        <v>7.8109075296919483</v>
      </c>
      <c r="TO126" s="420">
        <v>8.6388951812978227</v>
      </c>
      <c r="TP126" s="420">
        <v>9.5574039790676348</v>
      </c>
      <c r="TQ126" s="420">
        <v>10.576502310237345</v>
      </c>
      <c r="TR126" s="420">
        <v>11.707390490798129</v>
      </c>
      <c r="TS126" s="420">
        <v>12.962528898531453</v>
      </c>
      <c r="TT126" s="420">
        <v>14.355780675634003</v>
      </c>
      <c r="TU126" s="420">
        <v>15.902570662465287</v>
      </c>
      <c r="TV126" s="420">
        <v>17.620062413798887</v>
      </c>
      <c r="TW126" s="420">
        <v>19.527355360528514</v>
      </c>
      <c r="TX126" s="420">
        <v>21.645704415554871</v>
      </c>
      <c r="TY126" s="420">
        <v>23.998764585334413</v>
      </c>
      <c r="TZ126" s="420">
        <v>26.612863441394328</v>
      </c>
      <c r="UA126" s="420">
        <v>29.517304632451893</v>
      </c>
      <c r="UB126" s="420">
        <v>32.7447059814615</v>
      </c>
      <c r="UC126" s="420">
        <v>36.331376117223677</v>
      </c>
      <c r="UD126" s="420">
        <v>40.317734041897168</v>
      </c>
      <c r="UE126" s="420">
        <v>44.748776539171786</v>
      </c>
      <c r="UF126" s="420">
        <v>49.674598888908612</v>
      </c>
      <c r="UG126" s="420">
        <v>55.150974979336738</v>
      </c>
      <c r="UH126" s="420">
        <v>61.240003604773122</v>
      </c>
      <c r="UI126" s="420">
        <v>66.097615836967876</v>
      </c>
      <c r="UJ126" s="420">
        <v>66.097615836967876</v>
      </c>
      <c r="UK126" s="420"/>
      <c r="UL126" s="420">
        <v>2.0676935501065605</v>
      </c>
      <c r="UM126" s="420">
        <v>2.0676935501065605</v>
      </c>
      <c r="UN126" s="420">
        <v>2.0676935501065605</v>
      </c>
      <c r="UO126" s="420">
        <v>2.0676935501065605</v>
      </c>
      <c r="UP126" s="420">
        <v>2.0676935501065605</v>
      </c>
      <c r="UQ126" s="420">
        <v>2.0676935501065605</v>
      </c>
      <c r="UR126" s="420">
        <v>2.0676935501065605</v>
      </c>
      <c r="US126" s="420">
        <v>2.0676935501065605</v>
      </c>
      <c r="UT126" s="420">
        <v>2.0676935501065605</v>
      </c>
      <c r="UU126" s="420">
        <v>2.0676935501065605</v>
      </c>
      <c r="UV126" s="420">
        <v>2.0676935501065605</v>
      </c>
      <c r="UW126" s="420">
        <v>2.0676935501065605</v>
      </c>
      <c r="UX126" s="420">
        <v>2.0676935501065605</v>
      </c>
      <c r="UY126" s="420">
        <v>2.0676935501065605</v>
      </c>
      <c r="UZ126" s="420">
        <v>2.0676935501065605</v>
      </c>
      <c r="VA126" s="420">
        <v>2.0676935501065605</v>
      </c>
      <c r="VB126" s="420">
        <v>2.0676935501065605</v>
      </c>
      <c r="VC126" s="420">
        <v>2.4748995851344522</v>
      </c>
      <c r="VD126" s="420">
        <v>3.2806260457782881</v>
      </c>
      <c r="VE126" s="420">
        <v>4.3866416163008326</v>
      </c>
      <c r="VF126" s="420">
        <v>5.9117013074141012</v>
      </c>
      <c r="VG126" s="420">
        <v>8.0231653540760117</v>
      </c>
      <c r="VH126" s="420">
        <v>10.957311197075818</v>
      </c>
      <c r="VI126" s="420">
        <v>15.048244693112947</v>
      </c>
      <c r="VJ126" s="420">
        <v>20.769081066231013</v>
      </c>
      <c r="VK126" s="420">
        <v>28.790640995283859</v>
      </c>
      <c r="VL126" s="420">
        <v>40.065160058755175</v>
      </c>
      <c r="VM126" s="420">
        <v>55.945732971745727</v>
      </c>
      <c r="VN126" s="420">
        <v>78.356826406159627</v>
      </c>
      <c r="VO126" s="420">
        <v>110.03779535700311</v>
      </c>
      <c r="VP126" s="420"/>
      <c r="VQ126" s="420">
        <v>1.8257449876305718</v>
      </c>
      <c r="VR126" s="420">
        <v>2.2283584198538193</v>
      </c>
      <c r="VS126" s="420">
        <v>2.6743815170870961</v>
      </c>
      <c r="VT126" s="420">
        <v>3.1686007754889021</v>
      </c>
      <c r="VU126" s="420">
        <v>3.7163377934816078</v>
      </c>
      <c r="VV126" s="420">
        <v>4.3235096221140878</v>
      </c>
      <c r="VW126" s="420">
        <v>4.9966959610454902</v>
      </c>
      <c r="VX126" s="420">
        <v>5.7432139795853878</v>
      </c>
      <c r="VY126" s="420">
        <v>6.5712016311912622</v>
      </c>
      <c r="VZ126" s="420">
        <v>7.4897104289610743</v>
      </c>
      <c r="WA126" s="420">
        <v>8.5088087601307834</v>
      </c>
      <c r="WB126" s="420">
        <v>9.639696940691568</v>
      </c>
      <c r="WC126" s="420">
        <v>10.894835348424891</v>
      </c>
      <c r="WD126" s="420">
        <v>12.288087125527444</v>
      </c>
      <c r="WE126" s="420">
        <v>13.834877112358726</v>
      </c>
      <c r="WF126" s="420">
        <v>15.552368863692326</v>
      </c>
      <c r="WG126" s="420">
        <v>17.459661810421952</v>
      </c>
      <c r="WH126" s="420">
        <v>19.170804830420419</v>
      </c>
      <c r="WI126" s="420">
        <v>20.718138539556126</v>
      </c>
      <c r="WJ126" s="420">
        <v>22.226221825093496</v>
      </c>
      <c r="WK126" s="420">
        <v>23.605603325037791</v>
      </c>
      <c r="WL126" s="420">
        <v>24.721540627385487</v>
      </c>
      <c r="WM126" s="420">
        <v>25.374064920147859</v>
      </c>
      <c r="WN126" s="420">
        <v>25.269489348784219</v>
      </c>
      <c r="WO126" s="420">
        <v>23.979695472940772</v>
      </c>
      <c r="WP126" s="420">
        <v>20.883957893624753</v>
      </c>
      <c r="WQ126" s="420">
        <v>15.085814920581562</v>
      </c>
      <c r="WR126" s="420">
        <v>5.294270633027395</v>
      </c>
      <c r="WS126" s="420">
        <v>-12.259210569191751</v>
      </c>
      <c r="WT126" s="420">
        <v>-43.94017952003523</v>
      </c>
      <c r="WU126" s="420"/>
      <c r="WV126" s="420">
        <v>9.0019420994846318</v>
      </c>
      <c r="WW126" s="420">
        <v>9.9328166388461661</v>
      </c>
      <c r="WX126" s="420">
        <v>10.964057804569146</v>
      </c>
      <c r="WY126" s="420">
        <v>12.106732359583178</v>
      </c>
      <c r="WZ126" s="420">
        <v>13.373144266159795</v>
      </c>
      <c r="XA126" s="420">
        <v>14.776974220790255</v>
      </c>
      <c r="XB126" s="420">
        <v>16.333435016687762</v>
      </c>
      <c r="XC126" s="420">
        <v>18.059444536032551</v>
      </c>
      <c r="XD126" s="420">
        <v>19.973818379770261</v>
      </c>
      <c r="XE126" s="420">
        <v>22.09748437199023</v>
      </c>
      <c r="XF126" s="420">
        <v>24.453721431328333</v>
      </c>
      <c r="XG126" s="420">
        <v>27.068425586467395</v>
      </c>
      <c r="XH126" s="420">
        <v>29.970406229989131</v>
      </c>
      <c r="XI126" s="420">
        <v>33.191716058285714</v>
      </c>
      <c r="XJ126" s="420">
        <v>36.768018539128441</v>
      </c>
      <c r="XK126" s="420">
        <v>40.738997187434762</v>
      </c>
      <c r="XL126" s="420">
        <v>45.148811418942906</v>
      </c>
      <c r="XM126" s="420">
        <v>50.046604296631131</v>
      </c>
      <c r="XN126" s="420">
        <v>55.487068092232533</v>
      </c>
      <c r="XO126" s="420">
        <v>61.531074262227847</v>
      </c>
      <c r="XP126" s="420">
        <v>68.246375192200574</v>
      </c>
      <c r="XQ126" s="420">
        <v>75.708385904322753</v>
      </c>
      <c r="XR126" s="420">
        <v>84.001054859833545</v>
      </c>
      <c r="XS126" s="420">
        <v>93.217834032772203</v>
      </c>
      <c r="XT126" s="420">
        <v>103.46275959515297</v>
      </c>
      <c r="XU126" s="420">
        <v>114.85165585096762</v>
      </c>
      <c r="XV126" s="420">
        <v>127.5134765021001</v>
      </c>
      <c r="XW126" s="420">
        <v>141.59179894048108</v>
      </c>
      <c r="XX126" s="420">
        <v>152.82298793502531</v>
      </c>
      <c r="XY126" s="420">
        <v>152.82298793502531</v>
      </c>
      <c r="XZ126" s="420"/>
      <c r="YA126" s="420">
        <v>2.3374185204288393E-3</v>
      </c>
      <c r="YB126" s="420">
        <v>2.3374185204288393E-3</v>
      </c>
      <c r="YC126" s="420">
        <v>2.3374185204288393E-3</v>
      </c>
      <c r="YD126" s="420">
        <v>2.3374185204288393E-3</v>
      </c>
      <c r="YE126" s="420">
        <v>2.3374185204288393E-3</v>
      </c>
      <c r="YF126" s="420">
        <v>2.3374185204288393E-3</v>
      </c>
      <c r="YG126" s="420">
        <v>2.3374185204288393E-3</v>
      </c>
      <c r="YH126" s="420">
        <v>2.3374185204288393E-3</v>
      </c>
      <c r="YI126" s="420">
        <v>2.3374185204288393E-3</v>
      </c>
      <c r="YJ126" s="420">
        <v>2.3374185204288393E-3</v>
      </c>
      <c r="YK126" s="420">
        <v>2.3374185204288393E-3</v>
      </c>
      <c r="YL126" s="420">
        <v>2.3374185204288393E-3</v>
      </c>
      <c r="YM126" s="420">
        <v>2.3374185204288393E-3</v>
      </c>
      <c r="YN126" s="420">
        <v>2.3374185204288393E-3</v>
      </c>
      <c r="YO126" s="420">
        <v>2.3374185204288393E-3</v>
      </c>
      <c r="YP126" s="420">
        <v>2.3374185204288393E-3</v>
      </c>
      <c r="YQ126" s="420">
        <v>2.3374185204288393E-3</v>
      </c>
      <c r="YR126" s="420">
        <v>2.7977434693824874E-3</v>
      </c>
      <c r="YS126" s="420">
        <v>3.7085747438774055E-3</v>
      </c>
      <c r="YT126" s="420">
        <v>4.9588670216130651E-3</v>
      </c>
      <c r="YU126" s="420">
        <v>6.6828665797603205E-3</v>
      </c>
      <c r="YV126" s="420">
        <v>9.0697653383470678E-3</v>
      </c>
      <c r="YW126" s="420">
        <v>1.2386662484306433E-2</v>
      </c>
      <c r="YX126" s="420">
        <v>1.7011247069864135E-2</v>
      </c>
      <c r="YY126" s="420">
        <v>2.3478350906494083E-2</v>
      </c>
      <c r="YZ126" s="420">
        <v>3.2546301396513107E-2</v>
      </c>
      <c r="ZA126" s="420">
        <v>4.5291550646107043E-2</v>
      </c>
      <c r="ZB126" s="420">
        <v>6.3243700876459946E-2</v>
      </c>
      <c r="ZC126" s="420">
        <v>8.8578260175133844E-2</v>
      </c>
      <c r="ZD126" s="420">
        <v>0.12439192490655225</v>
      </c>
      <c r="ZE126" s="420"/>
      <c r="ZF126" s="420">
        <v>8.9996046809642021</v>
      </c>
      <c r="ZG126" s="420">
        <v>9.9304792203257364</v>
      </c>
      <c r="ZH126" s="420">
        <v>10.961720386048716</v>
      </c>
      <c r="ZI126" s="420">
        <v>12.104394941062749</v>
      </c>
      <c r="ZJ126" s="420">
        <v>13.370806847639365</v>
      </c>
      <c r="ZK126" s="420">
        <v>14.774636802269825</v>
      </c>
      <c r="ZL126" s="420">
        <v>16.331097598167332</v>
      </c>
      <c r="ZM126" s="420">
        <v>18.057107117512121</v>
      </c>
      <c r="ZN126" s="420">
        <v>19.971480961249831</v>
      </c>
      <c r="ZO126" s="420">
        <v>22.095146953469801</v>
      </c>
      <c r="ZP126" s="420">
        <v>24.451384012807903</v>
      </c>
      <c r="ZQ126" s="420">
        <v>27.066088167946965</v>
      </c>
      <c r="ZR126" s="420">
        <v>29.968068811468701</v>
      </c>
      <c r="ZS126" s="420">
        <v>33.189378639765287</v>
      </c>
      <c r="ZT126" s="420">
        <v>36.765681120608015</v>
      </c>
      <c r="ZU126" s="420">
        <v>40.736659768914336</v>
      </c>
      <c r="ZV126" s="420">
        <v>45.146474000422479</v>
      </c>
      <c r="ZW126" s="420">
        <v>50.043806553161751</v>
      </c>
      <c r="ZX126" s="420">
        <v>55.483359517488658</v>
      </c>
      <c r="ZY126" s="420">
        <v>61.526115395206233</v>
      </c>
      <c r="ZZ126" s="420">
        <v>68.239692325620808</v>
      </c>
      <c r="AAA126" s="420">
        <v>75.6993161389844</v>
      </c>
      <c r="AAB126" s="420">
        <v>83.988668197349241</v>
      </c>
      <c r="AAC126" s="420">
        <v>93.200822785702343</v>
      </c>
      <c r="AAD126" s="420">
        <v>103.43928124424647</v>
      </c>
      <c r="AAE126" s="420">
        <v>114.81910954957111</v>
      </c>
      <c r="AAF126" s="420">
        <v>127.46818495145399</v>
      </c>
      <c r="AAG126" s="420">
        <v>141.52855523960463</v>
      </c>
      <c r="AAH126" s="420">
        <v>152.73440967485018</v>
      </c>
      <c r="AAI126" s="420">
        <v>152.69859601011876</v>
      </c>
      <c r="AAJ126" s="420"/>
      <c r="AAK126" s="420">
        <v>361.55666389092431</v>
      </c>
      <c r="AAL126" s="420">
        <v>402.15325175855202</v>
      </c>
      <c r="AAM126" s="420">
        <v>447.12695210887193</v>
      </c>
      <c r="AAN126" s="420">
        <v>496.96040013565613</v>
      </c>
      <c r="AAO126" s="420">
        <v>552.19018682335559</v>
      </c>
      <c r="AAP126" s="420">
        <v>613.41294423538181</v>
      </c>
      <c r="AAQ126" s="420">
        <v>681.29212106463535</v>
      </c>
      <c r="AAR126" s="420">
        <v>756.56552703887348</v>
      </c>
      <c r="AAS126" s="420">
        <v>840.05373374403337</v>
      </c>
      <c r="AAT126" s="420">
        <v>932.66942942498213</v>
      </c>
      <c r="AAU126" s="420">
        <v>1035.4278364622905</v>
      </c>
      <c r="AAV126" s="420">
        <v>1149.4583126366188</v>
      </c>
      <c r="AAW126" s="420">
        <v>1276.0172711249329</v>
      </c>
      <c r="AAX126" s="420">
        <v>1416.5025695873769</v>
      </c>
      <c r="AAY126" s="420">
        <v>1572.4695358815954</v>
      </c>
      <c r="AAZ126" s="420">
        <v>1745.6488170842065</v>
      </c>
      <c r="ABA126" s="420">
        <v>1937.9662598323175</v>
      </c>
      <c r="ABB126" s="420">
        <v>2145.4542571079919</v>
      </c>
      <c r="ABC126" s="420">
        <v>2370.6283482640351</v>
      </c>
      <c r="ABD126" s="420">
        <v>2617.617335210562</v>
      </c>
      <c r="ABE126" s="420">
        <v>2887.5938687643534</v>
      </c>
      <c r="ABF126" s="420">
        <v>3181.3353754079235</v>
      </c>
      <c r="ABG126" s="420">
        <v>3498.9572193511044</v>
      </c>
      <c r="ABH126" s="420">
        <v>3839.5211483598987</v>
      </c>
      <c r="ABI126" s="420">
        <v>4200.4644358264759</v>
      </c>
      <c r="ABJ126" s="420">
        <v>4576.7715544332004</v>
      </c>
      <c r="ABK126" s="420">
        <v>4959.7764724412236</v>
      </c>
      <c r="ABL126" s="420">
        <v>5335.4353642797669</v>
      </c>
      <c r="ABM126" s="420">
        <v>5488.9260445127093</v>
      </c>
      <c r="ABN126" s="420">
        <v>5013.5009704347176</v>
      </c>
      <c r="ABQ126" s="344"/>
      <c r="ABR126" s="344"/>
      <c r="ABS126" s="344"/>
      <c r="ABT126" s="344"/>
      <c r="ABU126" s="344"/>
      <c r="ABV126" s="344"/>
      <c r="ABW126" s="344"/>
      <c r="ABX126" s="344"/>
      <c r="ABY126" s="344"/>
      <c r="ABZ126" s="344"/>
      <c r="ACA126" s="344"/>
    </row>
    <row r="127" spans="4:755" hidden="1" outlineLevel="1" x14ac:dyDescent="0.25">
      <c r="D127" s="431" t="b">
        <v>1</v>
      </c>
      <c r="E127" s="416"/>
      <c r="F127" s="417">
        <v>1552</v>
      </c>
      <c r="G127" s="417">
        <v>22006102</v>
      </c>
      <c r="H127" s="417" t="s">
        <v>1825</v>
      </c>
      <c r="I127" s="417" t="s">
        <v>253</v>
      </c>
      <c r="J127" s="417">
        <v>11</v>
      </c>
      <c r="K127" s="417" t="s">
        <v>307</v>
      </c>
      <c r="L127" s="417" t="s">
        <v>356</v>
      </c>
      <c r="M127" s="417" t="s">
        <v>253</v>
      </c>
      <c r="N127" s="417" t="s">
        <v>301</v>
      </c>
      <c r="O127" s="417" t="s">
        <v>1829</v>
      </c>
      <c r="P127" s="417" t="s">
        <v>1830</v>
      </c>
      <c r="Q127" s="417" t="s">
        <v>302</v>
      </c>
      <c r="R127" s="417" t="s">
        <v>298</v>
      </c>
      <c r="S127" s="418"/>
      <c r="T127" s="417">
        <v>0.28939793609242326</v>
      </c>
      <c r="U127" s="417">
        <v>2190</v>
      </c>
      <c r="V127" s="418"/>
      <c r="W127" s="419">
        <v>9.9</v>
      </c>
      <c r="X127" s="417">
        <v>8.8018665792934641E-3</v>
      </c>
      <c r="Y127" s="417">
        <v>4.6267831271156086E-3</v>
      </c>
      <c r="Z127" s="417">
        <v>4.1750834521778555E-3</v>
      </c>
      <c r="AA127" s="420">
        <v>50.954996906027645</v>
      </c>
      <c r="AB127" s="420">
        <v>1480.5706006769947</v>
      </c>
      <c r="AC127" s="420">
        <v>1531.5255975830223</v>
      </c>
      <c r="AD127" s="420">
        <v>51.252440922445906</v>
      </c>
      <c r="AE127" s="420">
        <v>3.5678946496464712</v>
      </c>
      <c r="AF127" s="420">
        <v>45.482757167886071</v>
      </c>
      <c r="AG127" s="418"/>
      <c r="AH127" s="419">
        <v>14.216959715055561</v>
      </c>
      <c r="AI127" s="417">
        <v>2.3831354840911409E-2</v>
      </c>
      <c r="AJ127" s="417">
        <v>1.2527173580843412E-2</v>
      </c>
      <c r="AK127" s="417">
        <v>1.1304181260067997E-2</v>
      </c>
      <c r="AL127" s="420">
        <v>137.96239709447664</v>
      </c>
      <c r="AM127" s="420">
        <v>4008.6955458698922</v>
      </c>
      <c r="AN127" s="420">
        <v>4146.6579429643689</v>
      </c>
      <c r="AO127" s="420">
        <v>138.76773694332695</v>
      </c>
      <c r="AP127" s="420">
        <v>9.6601968076570905</v>
      </c>
      <c r="AQ127" s="420">
        <v>123.14612081951211</v>
      </c>
      <c r="AR127" s="418"/>
      <c r="AS127" s="417">
        <v>5.1679359468684138E-3</v>
      </c>
      <c r="AT127" s="421">
        <v>2.0487534203857017E-6</v>
      </c>
      <c r="AU127" s="417">
        <v>5.1658871934480276E-3</v>
      </c>
      <c r="AV127" s="420">
        <v>28.424774522157485</v>
      </c>
      <c r="AW127" s="420">
        <v>0.65560109452342452</v>
      </c>
      <c r="AX127" s="420">
        <v>29.080375616680911</v>
      </c>
      <c r="AY127" s="420">
        <v>14.681417027176112</v>
      </c>
      <c r="AZ127" s="420">
        <v>2.0677116598762564</v>
      </c>
      <c r="BA127" s="420">
        <v>2.0139901040568169E-2</v>
      </c>
      <c r="BB127" s="418"/>
      <c r="BC127" s="420">
        <v>1631.8286903230007</v>
      </c>
      <c r="BD127" s="420">
        <v>4418.2319975348655</v>
      </c>
      <c r="BE127" s="420">
        <v>45.849644204773846</v>
      </c>
      <c r="BF127" s="420">
        <v>4372.382353330092</v>
      </c>
      <c r="BG127" s="420"/>
      <c r="BH127" s="422">
        <v>3.6190084093339271E-2</v>
      </c>
      <c r="BI127" s="420"/>
      <c r="BJ127" s="423">
        <v>10.264843878369307</v>
      </c>
      <c r="BK127" s="423">
        <v>10.643133317908669</v>
      </c>
      <c r="BL127" s="423">
        <v>11.035363826768</v>
      </c>
      <c r="BM127" s="423">
        <v>11.442049174017937</v>
      </c>
      <c r="BN127" s="423">
        <v>11.863722062618042</v>
      </c>
      <c r="BO127" s="423">
        <v>12.300934827185827</v>
      </c>
      <c r="BP127" s="423">
        <v>12.75426015748063</v>
      </c>
      <c r="BQ127" s="423">
        <v>13.224291848549957</v>
      </c>
      <c r="BR127" s="423">
        <v>13.711645578520923</v>
      </c>
      <c r="BS127" s="423">
        <v>14.216959715055561</v>
      </c>
      <c r="BT127" s="423">
        <v>14.740896151526375</v>
      </c>
      <c r="BU127" s="423">
        <v>15.284141174007392</v>
      </c>
      <c r="BV127" s="423">
        <v>15.847406360216368</v>
      </c>
      <c r="BW127" s="423">
        <v>16.431429511585634</v>
      </c>
      <c r="BX127" s="423">
        <v>17.036975619682483</v>
      </c>
      <c r="BY127" s="423">
        <v>17.664837868244934</v>
      </c>
      <c r="BZ127" s="423">
        <v>18.315838672145485</v>
      </c>
      <c r="CA127" s="423">
        <v>18.990830754643675</v>
      </c>
      <c r="CB127" s="423">
        <v>19.69069826433855</v>
      </c>
      <c r="CC127" s="423">
        <v>20.416357933284111</v>
      </c>
      <c r="CD127" s="423">
        <v>21.168760277784653</v>
      </c>
      <c r="CE127" s="423">
        <v>21.948890843442939</v>
      </c>
      <c r="CF127" s="423">
        <v>22.757771496092055</v>
      </c>
      <c r="CG127" s="423">
        <v>23.596461760301825</v>
      </c>
      <c r="CH127" s="423">
        <v>24.46606020721309</v>
      </c>
      <c r="CI127" s="423">
        <v>25.367705893517794</v>
      </c>
      <c r="CJ127" s="423">
        <v>26.302579853469606</v>
      </c>
      <c r="CK127" s="423">
        <v>27.271906645879525</v>
      </c>
      <c r="CL127" s="423">
        <v>28</v>
      </c>
      <c r="CM127" s="423">
        <v>28</v>
      </c>
      <c r="CN127" s="420"/>
      <c r="CO127" s="417">
        <v>9.708275965660762E-3</v>
      </c>
      <c r="CP127" s="417">
        <v>1.0712191211688215E-2</v>
      </c>
      <c r="CQ127" s="417">
        <v>1.1824348312161174E-2</v>
      </c>
      <c r="CR127" s="417">
        <v>1.3056682379234321E-2</v>
      </c>
      <c r="CS127" s="417">
        <v>1.4422462800766764E-2</v>
      </c>
      <c r="CT127" s="417">
        <v>1.5936443723749291E-2</v>
      </c>
      <c r="CU127" s="417">
        <v>1.7615031607265057E-2</v>
      </c>
      <c r="CV127" s="417">
        <v>1.9476471788502842E-2</v>
      </c>
      <c r="CW127" s="417">
        <v>2.1541056227177734E-2</v>
      </c>
      <c r="CX127" s="417">
        <v>2.3831354840911409E-2</v>
      </c>
      <c r="CY127" s="417">
        <v>2.6372473119585998E-2</v>
      </c>
      <c r="CZ127" s="417">
        <v>2.9192339013647112E-2</v>
      </c>
      <c r="DA127" s="417">
        <v>3.2322022433398018E-2</v>
      </c>
      <c r="DB127" s="417">
        <v>3.5796091077517467E-2</v>
      </c>
      <c r="DC127" s="417">
        <v>3.965300673382742E-2</v>
      </c>
      <c r="DD127" s="417">
        <v>4.3935566668723287E-2</v>
      </c>
      <c r="DE127" s="417">
        <v>4.8691395249228206E-2</v>
      </c>
      <c r="DF127" s="417">
        <v>5.3973491529537086E-2</v>
      </c>
      <c r="DG127" s="417">
        <v>5.9840839189094955E-2</v>
      </c>
      <c r="DH127" s="417">
        <v>6.6359085939407772E-2</v>
      </c>
      <c r="DI127" s="417">
        <v>7.36013003304965E-2</v>
      </c>
      <c r="DJ127" s="417">
        <v>8.1648814794752431E-2</v>
      </c>
      <c r="DK127" s="417">
        <v>9.0592164776594139E-2</v>
      </c>
      <c r="DL127" s="417">
        <v>0.10053213492265475</v>
      </c>
      <c r="DM127" s="417">
        <v>0.11158092456249701</v>
      </c>
      <c r="DN127" s="417">
        <v>0.12386344610882619</v>
      </c>
      <c r="DO127" s="417">
        <v>0.13751877156531145</v>
      </c>
      <c r="DP127" s="417">
        <v>0.15270174406778775</v>
      </c>
      <c r="DQ127" s="417">
        <v>0.1648141839142698</v>
      </c>
      <c r="DR127" s="417">
        <v>0.1648141839142698</v>
      </c>
      <c r="DS127" s="424"/>
      <c r="DT127" s="425">
        <v>5.1032456612068811E-3</v>
      </c>
      <c r="DU127" s="425">
        <v>5.6309630583668375E-3</v>
      </c>
      <c r="DV127" s="425">
        <v>6.2155787942239854E-3</v>
      </c>
      <c r="DW127" s="425">
        <v>6.863366671617758E-3</v>
      </c>
      <c r="DX127" s="425">
        <v>7.5813018678359276E-3</v>
      </c>
      <c r="DY127" s="425">
        <v>8.3771400376293267E-3</v>
      </c>
      <c r="DZ127" s="425">
        <v>9.2595053889858222E-3</v>
      </c>
      <c r="EA127" s="425">
        <v>1.0237988753292562E-2</v>
      </c>
      <c r="EB127" s="425">
        <v>1.1323256788124916E-2</v>
      </c>
      <c r="EC127" s="425">
        <v>1.2527173580843412E-2</v>
      </c>
      <c r="ED127" s="425">
        <v>1.3862936065977648E-2</v>
      </c>
      <c r="EE127" s="425">
        <v>1.5345224830733896E-2</v>
      </c>
      <c r="EF127" s="425">
        <v>1.6990372062774709E-2</v>
      </c>
      <c r="EG127" s="425">
        <v>1.8816548594792027E-2</v>
      </c>
      <c r="EH127" s="425">
        <v>2.0843972223696331E-2</v>
      </c>
      <c r="EI127" s="425">
        <v>2.3095139731080707E-2</v>
      </c>
      <c r="EJ127" s="425">
        <v>2.5595085308931152E-2</v>
      </c>
      <c r="EK127" s="425">
        <v>2.8371668403592735E-2</v>
      </c>
      <c r="EL127" s="425">
        <v>3.1455894335399852E-2</v>
      </c>
      <c r="EM127" s="425">
        <v>3.4882271435192833E-2</v>
      </c>
      <c r="EN127" s="425">
        <v>3.8689208866677059E-2</v>
      </c>
      <c r="EO127" s="425">
        <v>4.2919459780276698E-2</v>
      </c>
      <c r="EP127" s="425">
        <v>4.7620614975382704E-2</v>
      </c>
      <c r="EQ127" s="425">
        <v>5.284565283996679E-2</v>
      </c>
      <c r="ER127" s="425">
        <v>5.8653551996372268E-2</v>
      </c>
      <c r="ES127" s="425">
        <v>6.5109973817475505E-2</v>
      </c>
      <c r="ET127" s="425">
        <v>7.228802279699216E-2</v>
      </c>
      <c r="EU127" s="425">
        <v>8.026909367111508E-2</v>
      </c>
      <c r="EV127" s="425">
        <v>8.6636110462956273E-2</v>
      </c>
      <c r="EW127" s="425">
        <v>8.6636110462956273E-2</v>
      </c>
      <c r="EX127" s="420"/>
      <c r="EY127" s="420">
        <v>1799.8731418637508</v>
      </c>
      <c r="EZ127" s="420">
        <v>1985.9947657672774</v>
      </c>
      <c r="FA127" s="420">
        <v>2192.1839698808312</v>
      </c>
      <c r="FB127" s="420">
        <v>2420.6534733203825</v>
      </c>
      <c r="FC127" s="420">
        <v>2673.8633642520631</v>
      </c>
      <c r="FD127" s="420">
        <v>2954.5489988805921</v>
      </c>
      <c r="FE127" s="420">
        <v>3265.7520650567449</v>
      </c>
      <c r="FF127" s="420">
        <v>3610.8551708240821</v>
      </c>
      <c r="FG127" s="420">
        <v>3993.6203593523683</v>
      </c>
      <c r="FH127" s="420">
        <v>4418.2319975348646</v>
      </c>
      <c r="FI127" s="420">
        <v>4889.344536595685</v>
      </c>
      <c r="FJ127" s="420">
        <v>5412.1356999629261</v>
      </c>
      <c r="FK127" s="420">
        <v>5992.3657170813804</v>
      </c>
      <c r="FL127" s="420">
        <v>6636.4432925086494</v>
      </c>
      <c r="FM127" s="420">
        <v>7351.4990783948833</v>
      </c>
      <c r="FN127" s="420">
        <v>8145.4675062089727</v>
      </c>
      <c r="FO127" s="420">
        <v>9027.1779313798343</v>
      </c>
      <c r="FP127" s="420">
        <v>10006.456153516694</v>
      </c>
      <c r="FQ127" s="420">
        <v>11094.237496338923</v>
      </c>
      <c r="FR127" s="420">
        <v>12302.692766813974</v>
      </c>
      <c r="FS127" s="420">
        <v>13645.368563860316</v>
      </c>
      <c r="FT127" s="420">
        <v>15137.343575098939</v>
      </c>
      <c r="FU127" s="420">
        <v>16795.402687503778</v>
      </c>
      <c r="FV127" s="420">
        <v>18638.230946620341</v>
      </c>
      <c r="FW127" s="420">
        <v>20686.629631741682</v>
      </c>
      <c r="FX127" s="420">
        <v>22963.75697379453</v>
      </c>
      <c r="FY127" s="420">
        <v>25495.39633174759</v>
      </c>
      <c r="FZ127" s="420">
        <v>28310.254965507287</v>
      </c>
      <c r="GA127" s="420">
        <v>30555.849882589977</v>
      </c>
      <c r="GB127" s="420">
        <v>30555.849882589977</v>
      </c>
      <c r="GC127" s="420"/>
      <c r="GD127" s="420">
        <v>31.64345442279177</v>
      </c>
      <c r="GE127" s="420">
        <v>31.64345442279177</v>
      </c>
      <c r="GF127" s="420">
        <v>31.64345442279177</v>
      </c>
      <c r="GG127" s="420">
        <v>31.64345442279177</v>
      </c>
      <c r="GH127" s="420">
        <v>31.64345442279177</v>
      </c>
      <c r="GI127" s="420">
        <v>31.64345442279177</v>
      </c>
      <c r="GJ127" s="420">
        <v>31.64345442279177</v>
      </c>
      <c r="GK127" s="420">
        <v>31.64345442279177</v>
      </c>
      <c r="GL127" s="420">
        <v>31.64345442279177</v>
      </c>
      <c r="GM127" s="420">
        <v>31.64345442279177</v>
      </c>
      <c r="GN127" s="420">
        <v>31.64345442279177</v>
      </c>
      <c r="GO127" s="420">
        <v>31.64345442279177</v>
      </c>
      <c r="GP127" s="420">
        <v>31.64345442279177</v>
      </c>
      <c r="GQ127" s="420">
        <v>31.64345442279177</v>
      </c>
      <c r="GR127" s="420">
        <v>31.64345442279177</v>
      </c>
      <c r="GS127" s="420">
        <v>31.64345442279177</v>
      </c>
      <c r="GT127" s="420">
        <v>31.64345442279177</v>
      </c>
      <c r="GU127" s="420">
        <v>37.875231665326965</v>
      </c>
      <c r="GV127" s="420">
        <v>50.205863800493503</v>
      </c>
      <c r="GW127" s="420">
        <v>67.132043840531111</v>
      </c>
      <c r="GX127" s="420">
        <v>90.47116816352019</v>
      </c>
      <c r="GY127" s="420">
        <v>122.78447509552001</v>
      </c>
      <c r="GZ127" s="420">
        <v>167.68789429320691</v>
      </c>
      <c r="HA127" s="420">
        <v>230.29449652488273</v>
      </c>
      <c r="HB127" s="420">
        <v>317.84471644198874</v>
      </c>
      <c r="HC127" s="420">
        <v>440.60462252265296</v>
      </c>
      <c r="HD127" s="420">
        <v>613.14698505285742</v>
      </c>
      <c r="HE127" s="420">
        <v>856.17922024754603</v>
      </c>
      <c r="HF127" s="420">
        <v>1199.15287493649</v>
      </c>
      <c r="HG127" s="420">
        <v>1683.9903388896146</v>
      </c>
      <c r="HH127" s="420"/>
      <c r="HI127" s="420">
        <v>56.202302924797976</v>
      </c>
      <c r="HJ127" s="420">
        <v>62.014081346386952</v>
      </c>
      <c r="HK127" s="420">
        <v>68.452484053709654</v>
      </c>
      <c r="HL127" s="420">
        <v>75.586604755178541</v>
      </c>
      <c r="HM127" s="420">
        <v>83.493261431526975</v>
      </c>
      <c r="HN127" s="420">
        <v>92.257867501317236</v>
      </c>
      <c r="HO127" s="420">
        <v>101.97540180390003</v>
      </c>
      <c r="HP127" s="420">
        <v>112.75148865107656</v>
      </c>
      <c r="HQ127" s="420">
        <v>124.70360048294626</v>
      </c>
      <c r="HR127" s="420">
        <v>137.96239709447664</v>
      </c>
      <c r="HS127" s="420">
        <v>152.67321699401072</v>
      </c>
      <c r="HT127" s="420">
        <v>168.99773823196278</v>
      </c>
      <c r="HU127" s="420">
        <v>187.11582801821521</v>
      </c>
      <c r="HV127" s="420">
        <v>207.22760265348171</v>
      </c>
      <c r="HW127" s="420">
        <v>229.55572175908381</v>
      </c>
      <c r="HX127" s="420">
        <v>254.34794353007248</v>
      </c>
      <c r="HY127" s="420">
        <v>281.87997079066724</v>
      </c>
      <c r="HZ127" s="420">
        <v>312.45862103443</v>
      </c>
      <c r="IA127" s="420">
        <v>346.42535742449218</v>
      </c>
      <c r="IB127" s="420">
        <v>384.16022195609884</v>
      </c>
      <c r="IC127" s="420">
        <v>426.08621669440322</v>
      </c>
      <c r="ID127" s="420">
        <v>472.67418425029064</v>
      </c>
      <c r="IE127" s="420">
        <v>524.4482445077283</v>
      </c>
      <c r="IF127" s="420">
        <v>581.99185113658291</v>
      </c>
      <c r="IG127" s="420">
        <v>645.95453869173832</v>
      </c>
      <c r="IH127" s="420">
        <v>717.05943919815559</v>
      </c>
      <c r="II127" s="420">
        <v>796.11165614755873</v>
      </c>
      <c r="IJ127" s="420">
        <v>884.00759389194604</v>
      </c>
      <c r="IK127" s="420">
        <v>954.12787228310992</v>
      </c>
      <c r="IL127" s="420">
        <v>954.12787228310992</v>
      </c>
      <c r="IM127" s="420"/>
      <c r="IN127" s="420">
        <v>14.212387261078742</v>
      </c>
      <c r="IO127" s="420">
        <v>14.212387261078742</v>
      </c>
      <c r="IP127" s="420">
        <v>14.212387261078742</v>
      </c>
      <c r="IQ127" s="420">
        <v>14.212387261078742</v>
      </c>
      <c r="IR127" s="420">
        <v>14.212387261078742</v>
      </c>
      <c r="IS127" s="420">
        <v>14.212387261078742</v>
      </c>
      <c r="IT127" s="420">
        <v>14.212387261078742</v>
      </c>
      <c r="IU127" s="420">
        <v>14.212387261078742</v>
      </c>
      <c r="IV127" s="420">
        <v>14.212387261078742</v>
      </c>
      <c r="IW127" s="420">
        <v>14.212387261078742</v>
      </c>
      <c r="IX127" s="420">
        <v>14.212387261078742</v>
      </c>
      <c r="IY127" s="420">
        <v>14.212387261078742</v>
      </c>
      <c r="IZ127" s="420">
        <v>14.212387261078742</v>
      </c>
      <c r="JA127" s="420">
        <v>14.212387261078742</v>
      </c>
      <c r="JB127" s="420">
        <v>14.212387261078742</v>
      </c>
      <c r="JC127" s="420">
        <v>14.212387261078742</v>
      </c>
      <c r="JD127" s="420">
        <v>14.212387261078742</v>
      </c>
      <c r="JE127" s="420">
        <v>17.011336778799365</v>
      </c>
      <c r="JF127" s="420">
        <v>22.549534876181042</v>
      </c>
      <c r="JG127" s="420">
        <v>30.151784060659683</v>
      </c>
      <c r="JH127" s="420">
        <v>40.63435239156437</v>
      </c>
      <c r="JI127" s="420">
        <v>55.147598185389555</v>
      </c>
      <c r="JJ127" s="420">
        <v>75.315585360785306</v>
      </c>
      <c r="JK127" s="420">
        <v>103.43480597836763</v>
      </c>
      <c r="JL127" s="420">
        <v>142.75723941529012</v>
      </c>
      <c r="JM127" s="420">
        <v>197.89380263752147</v>
      </c>
      <c r="JN127" s="420">
        <v>275.38973094092563</v>
      </c>
      <c r="JO127" s="420">
        <v>384.54558343927448</v>
      </c>
      <c r="JP127" s="420">
        <v>538.58927082113757</v>
      </c>
      <c r="JQ127" s="420">
        <v>756.34987635786945</v>
      </c>
      <c r="JR127" s="420"/>
      <c r="JS127" s="420">
        <v>41.989915663719231</v>
      </c>
      <c r="JT127" s="420">
        <v>47.801694085308213</v>
      </c>
      <c r="JU127" s="420">
        <v>54.240096792630908</v>
      </c>
      <c r="JV127" s="420">
        <v>61.374217494099796</v>
      </c>
      <c r="JW127" s="420">
        <v>69.280874170448229</v>
      </c>
      <c r="JX127" s="420">
        <v>78.04548024023849</v>
      </c>
      <c r="JY127" s="420">
        <v>87.763014542821281</v>
      </c>
      <c r="JZ127" s="420">
        <v>98.539101389997811</v>
      </c>
      <c r="KA127" s="420">
        <v>110.49121322186751</v>
      </c>
      <c r="KB127" s="420">
        <v>123.7500098333979</v>
      </c>
      <c r="KC127" s="420">
        <v>138.46082973293198</v>
      </c>
      <c r="KD127" s="420">
        <v>154.78535097088405</v>
      </c>
      <c r="KE127" s="420">
        <v>172.90344075713648</v>
      </c>
      <c r="KF127" s="420">
        <v>193.01521539240298</v>
      </c>
      <c r="KG127" s="420">
        <v>215.34333449800508</v>
      </c>
      <c r="KH127" s="420">
        <v>240.13555626899375</v>
      </c>
      <c r="KI127" s="420">
        <v>267.66758352958851</v>
      </c>
      <c r="KJ127" s="420">
        <v>295.44728425563062</v>
      </c>
      <c r="KK127" s="420">
        <v>323.87582254831113</v>
      </c>
      <c r="KL127" s="420">
        <v>354.00843789543916</v>
      </c>
      <c r="KM127" s="420">
        <v>385.45186430283883</v>
      </c>
      <c r="KN127" s="420">
        <v>417.5265860649011</v>
      </c>
      <c r="KO127" s="420">
        <v>449.13265914694301</v>
      </c>
      <c r="KP127" s="420">
        <v>478.55704515821526</v>
      </c>
      <c r="KQ127" s="420">
        <v>503.19729927644823</v>
      </c>
      <c r="KR127" s="420">
        <v>519.16563656063408</v>
      </c>
      <c r="KS127" s="420">
        <v>520.72192520663316</v>
      </c>
      <c r="KT127" s="420">
        <v>499.46201045267156</v>
      </c>
      <c r="KU127" s="420">
        <v>415.53860146197235</v>
      </c>
      <c r="KV127" s="420">
        <v>197.77799592524048</v>
      </c>
      <c r="KW127" s="420"/>
      <c r="KX127" s="420">
        <v>1633.038611586202</v>
      </c>
      <c r="KY127" s="420">
        <v>1801.9081786773879</v>
      </c>
      <c r="KZ127" s="420">
        <v>1988.9852141516753</v>
      </c>
      <c r="LA127" s="420">
        <v>2196.2773349176828</v>
      </c>
      <c r="LB127" s="420">
        <v>2426.0165977074967</v>
      </c>
      <c r="LC127" s="420">
        <v>2680.6848120413847</v>
      </c>
      <c r="LD127" s="420">
        <v>2963.0417244754631</v>
      </c>
      <c r="LE127" s="420">
        <v>3276.1564010536199</v>
      </c>
      <c r="LF127" s="420">
        <v>3623.4421721999734</v>
      </c>
      <c r="LG127" s="420">
        <v>4008.6955458698922</v>
      </c>
      <c r="LH127" s="420">
        <v>4436.1395411128469</v>
      </c>
      <c r="LI127" s="420">
        <v>4910.4719458348463</v>
      </c>
      <c r="LJ127" s="420">
        <v>5436.9190600879074</v>
      </c>
      <c r="LK127" s="420">
        <v>6021.2955503334488</v>
      </c>
      <c r="LL127" s="420">
        <v>6670.0711115828262</v>
      </c>
      <c r="LM127" s="420">
        <v>7390.4447139458262</v>
      </c>
      <c r="LN127" s="420">
        <v>8190.4272988579687</v>
      </c>
      <c r="LO127" s="420">
        <v>9078.9338891496755</v>
      </c>
      <c r="LP127" s="420">
        <v>10065.886187327953</v>
      </c>
      <c r="LQ127" s="420">
        <v>11162.326859261706</v>
      </c>
      <c r="LR127" s="420">
        <v>12380.546837336658</v>
      </c>
      <c r="LS127" s="420">
        <v>13734.227129688543</v>
      </c>
      <c r="LT127" s="420">
        <v>15238.596792122466</v>
      </c>
      <c r="LU127" s="420">
        <v>16910.608908789374</v>
      </c>
      <c r="LV127" s="420">
        <v>18769.136638839125</v>
      </c>
      <c r="LW127" s="420">
        <v>20835.191621592163</v>
      </c>
      <c r="LX127" s="420">
        <v>23132.167295037492</v>
      </c>
      <c r="LY127" s="420">
        <v>25686.109974756826</v>
      </c>
      <c r="LZ127" s="420">
        <v>27723.555348146008</v>
      </c>
      <c r="MA127" s="420">
        <v>27723.555348146008</v>
      </c>
      <c r="MB127" s="420"/>
      <c r="MC127" s="426">
        <v>0.65560109452342452</v>
      </c>
      <c r="MD127" s="426">
        <v>0.65560109452342452</v>
      </c>
      <c r="ME127" s="426">
        <v>0.65560109452342452</v>
      </c>
      <c r="MF127" s="426">
        <v>0.65560109452342452</v>
      </c>
      <c r="MG127" s="426">
        <v>0.65560109452342452</v>
      </c>
      <c r="MH127" s="426">
        <v>0.65560109452342452</v>
      </c>
      <c r="MI127" s="426">
        <v>0.65560109452342452</v>
      </c>
      <c r="MJ127" s="426">
        <v>0.65560109452342452</v>
      </c>
      <c r="MK127" s="426">
        <v>0.65560109452342452</v>
      </c>
      <c r="ML127" s="426">
        <v>0.65560109452342452</v>
      </c>
      <c r="MM127" s="426">
        <v>0.65560109452342452</v>
      </c>
      <c r="MN127" s="426">
        <v>0.65560109452342452</v>
      </c>
      <c r="MO127" s="426">
        <v>0.65560109452342452</v>
      </c>
      <c r="MP127" s="426">
        <v>0.65560109452342452</v>
      </c>
      <c r="MQ127" s="426">
        <v>0.65560109452342452</v>
      </c>
      <c r="MR127" s="426">
        <v>0.65560109452342452</v>
      </c>
      <c r="MS127" s="426">
        <v>0.65560109452342452</v>
      </c>
      <c r="MT127" s="426">
        <v>0.78471341982282472</v>
      </c>
      <c r="MU127" s="426">
        <v>1.0401841347444631</v>
      </c>
      <c r="MV127" s="426">
        <v>1.3908671547486418</v>
      </c>
      <c r="MW127" s="426">
        <v>1.8744159875318591</v>
      </c>
      <c r="MX127" s="426">
        <v>2.5438953404887168</v>
      </c>
      <c r="MY127" s="426">
        <v>3.4742214161602751</v>
      </c>
      <c r="MZ127" s="426">
        <v>4.7713287546661487</v>
      </c>
      <c r="NA127" s="426">
        <v>6.5852274281965348</v>
      </c>
      <c r="NB127" s="426">
        <v>9.1286137385137778</v>
      </c>
      <c r="NC127" s="426">
        <v>12.703411869434136</v>
      </c>
      <c r="ND127" s="426">
        <v>17.738645926666216</v>
      </c>
      <c r="NE127" s="426">
        <v>24.844504231593113</v>
      </c>
      <c r="NF127" s="426">
        <v>34.889550761174448</v>
      </c>
      <c r="NG127" s="420"/>
      <c r="NH127" s="420">
        <v>1632.3830104916785</v>
      </c>
      <c r="NI127" s="420">
        <v>1801.2525775828644</v>
      </c>
      <c r="NJ127" s="420">
        <v>1988.3296130571518</v>
      </c>
      <c r="NK127" s="420">
        <v>2195.6217338231595</v>
      </c>
      <c r="NL127" s="420">
        <v>2425.3609966129734</v>
      </c>
      <c r="NM127" s="420">
        <v>2680.0292109468614</v>
      </c>
      <c r="NN127" s="420">
        <v>2962.3861233809398</v>
      </c>
      <c r="NO127" s="420">
        <v>3275.5007999590966</v>
      </c>
      <c r="NP127" s="420">
        <v>3622.7865711054501</v>
      </c>
      <c r="NQ127" s="420">
        <v>4008.0399447753689</v>
      </c>
      <c r="NR127" s="420">
        <v>4435.4839400183237</v>
      </c>
      <c r="NS127" s="420">
        <v>4909.8163447403231</v>
      </c>
      <c r="NT127" s="420">
        <v>5436.2634589933841</v>
      </c>
      <c r="NU127" s="420">
        <v>6020.6399492389255</v>
      </c>
      <c r="NV127" s="420">
        <v>6669.415510488303</v>
      </c>
      <c r="NW127" s="420">
        <v>7389.7891128513029</v>
      </c>
      <c r="NX127" s="420">
        <v>8189.7716977634454</v>
      </c>
      <c r="NY127" s="420">
        <v>9078.1491757298518</v>
      </c>
      <c r="NZ127" s="420">
        <v>10064.846003193208</v>
      </c>
      <c r="OA127" s="420">
        <v>11160.935992106957</v>
      </c>
      <c r="OB127" s="420">
        <v>12378.672421349127</v>
      </c>
      <c r="OC127" s="420">
        <v>13731.683234348055</v>
      </c>
      <c r="OD127" s="420">
        <v>15235.122570706306</v>
      </c>
      <c r="OE127" s="420">
        <v>16905.837580034709</v>
      </c>
      <c r="OF127" s="420">
        <v>18762.551411410928</v>
      </c>
      <c r="OG127" s="420">
        <v>20826.063007853649</v>
      </c>
      <c r="OH127" s="420">
        <v>23119.463883168057</v>
      </c>
      <c r="OI127" s="420">
        <v>25668.371328830159</v>
      </c>
      <c r="OJ127" s="420">
        <v>27698.710843914414</v>
      </c>
      <c r="OK127" s="420">
        <v>27688.665797384834</v>
      </c>
      <c r="OL127" s="420"/>
      <c r="OM127" s="420">
        <v>1674.3729261553979</v>
      </c>
      <c r="ON127" s="420">
        <v>1849.0542716681725</v>
      </c>
      <c r="OO127" s="420">
        <v>2042.5697098497828</v>
      </c>
      <c r="OP127" s="420">
        <v>2256.9959513172594</v>
      </c>
      <c r="OQ127" s="420">
        <v>2494.6418707834218</v>
      </c>
      <c r="OR127" s="420">
        <v>2758.0746911871001</v>
      </c>
      <c r="OS127" s="420">
        <v>3050.1491379237609</v>
      </c>
      <c r="OT127" s="420">
        <v>3374.0399013490946</v>
      </c>
      <c r="OU127" s="420">
        <v>3733.2777843273175</v>
      </c>
      <c r="OV127" s="420">
        <v>4131.7899546087665</v>
      </c>
      <c r="OW127" s="420">
        <v>4573.944769751256</v>
      </c>
      <c r="OX127" s="420">
        <v>5064.601695711207</v>
      </c>
      <c r="OY127" s="420">
        <v>5609.1668997505203</v>
      </c>
      <c r="OZ127" s="420">
        <v>6213.6551646313283</v>
      </c>
      <c r="PA127" s="420">
        <v>6884.7588449863078</v>
      </c>
      <c r="PB127" s="420">
        <v>7629.924669120297</v>
      </c>
      <c r="PC127" s="420">
        <v>8457.4392812930346</v>
      </c>
      <c r="PD127" s="420">
        <v>9373.5964599854815</v>
      </c>
      <c r="PE127" s="420">
        <v>10388.721825741519</v>
      </c>
      <c r="PF127" s="420">
        <v>11514.944430002397</v>
      </c>
      <c r="PG127" s="420">
        <v>12764.124285651966</v>
      </c>
      <c r="PH127" s="420">
        <v>14149.209820412956</v>
      </c>
      <c r="PI127" s="420">
        <v>15684.255229853248</v>
      </c>
      <c r="PJ127" s="420">
        <v>17384.394625192923</v>
      </c>
      <c r="PK127" s="420">
        <v>19265.748710687378</v>
      </c>
      <c r="PL127" s="420">
        <v>21345.228644414281</v>
      </c>
      <c r="PM127" s="420">
        <v>23640.185808374688</v>
      </c>
      <c r="PN127" s="420">
        <v>26167.833339282832</v>
      </c>
      <c r="PO127" s="420">
        <v>28114.249445376387</v>
      </c>
      <c r="PP127" s="420">
        <v>27886.443793310074</v>
      </c>
      <c r="PQ127" s="420"/>
      <c r="PR127" s="420">
        <v>56.530377495084743</v>
      </c>
      <c r="PS127" s="420">
        <v>62.376081514185557</v>
      </c>
      <c r="PT127" s="420">
        <v>68.852067667232248</v>
      </c>
      <c r="PU127" s="420">
        <v>76.027832989325248</v>
      </c>
      <c r="PV127" s="420">
        <v>83.980643877449864</v>
      </c>
      <c r="PW127" s="420">
        <v>92.79641234131374</v>
      </c>
      <c r="PX127" s="420">
        <v>102.57067164847199</v>
      </c>
      <c r="PY127" s="420">
        <v>113.40966268066909</v>
      </c>
      <c r="PZ127" s="420">
        <v>125.43154361005256</v>
      </c>
      <c r="QA127" s="420">
        <v>138.76773694332695</v>
      </c>
      <c r="QB127" s="420">
        <v>153.56442958589747</v>
      </c>
      <c r="QC127" s="420">
        <v>169.98424336546347</v>
      </c>
      <c r="QD127" s="420">
        <v>188.20809544635003</v>
      </c>
      <c r="QE127" s="420">
        <v>208.43727028548358</v>
      </c>
      <c r="QF127" s="420">
        <v>230.8957272544767</v>
      </c>
      <c r="QG127" s="420">
        <v>255.83267080875009</v>
      </c>
      <c r="QH127" s="420">
        <v>283.52541315649586</v>
      </c>
      <c r="QI127" s="420">
        <v>314.28256280360301</v>
      </c>
      <c r="QJ127" s="420">
        <v>348.44757616569814</v>
      </c>
      <c r="QK127" s="420">
        <v>386.40271369007922</v>
      </c>
      <c r="QL127" s="420">
        <v>428.57344666848718</v>
      </c>
      <c r="QM127" s="420">
        <v>475.43336620215905</v>
      </c>
      <c r="QN127" s="420">
        <v>527.50965166545177</v>
      </c>
      <c r="QO127" s="420">
        <v>585.3891625728686</v>
      </c>
      <c r="QP127" s="420">
        <v>649.72522506360508</v>
      </c>
      <c r="QQ127" s="420">
        <v>721.24519236381786</v>
      </c>
      <c r="QR127" s="420">
        <v>800.75886766557051</v>
      </c>
      <c r="QS127" s="420">
        <v>889.16788797961578</v>
      </c>
      <c r="QT127" s="420">
        <v>959.6974855446291</v>
      </c>
      <c r="QU127" s="420">
        <v>959.6974855446291</v>
      </c>
      <c r="QV127" s="424"/>
      <c r="QW127" s="420">
        <v>14.681417027176112</v>
      </c>
      <c r="QX127" s="420">
        <v>14.681417027176112</v>
      </c>
      <c r="QY127" s="420">
        <v>14.681417027176112</v>
      </c>
      <c r="QZ127" s="420">
        <v>14.681417027176112</v>
      </c>
      <c r="RA127" s="420">
        <v>14.681417027176112</v>
      </c>
      <c r="RB127" s="420">
        <v>14.681417027176112</v>
      </c>
      <c r="RC127" s="420">
        <v>14.681417027176112</v>
      </c>
      <c r="RD127" s="420">
        <v>14.681417027176112</v>
      </c>
      <c r="RE127" s="420">
        <v>14.681417027176112</v>
      </c>
      <c r="RF127" s="420">
        <v>14.681417027176112</v>
      </c>
      <c r="RG127" s="420">
        <v>14.681417027176112</v>
      </c>
      <c r="RH127" s="420">
        <v>14.681417027176112</v>
      </c>
      <c r="RI127" s="420">
        <v>14.681417027176112</v>
      </c>
      <c r="RJ127" s="420">
        <v>14.681417027176112</v>
      </c>
      <c r="RK127" s="420">
        <v>14.681417027176112</v>
      </c>
      <c r="RL127" s="420">
        <v>14.681417027176112</v>
      </c>
      <c r="RM127" s="420">
        <v>14.681417027176112</v>
      </c>
      <c r="RN127" s="420">
        <v>17.57273601200308</v>
      </c>
      <c r="RO127" s="420">
        <v>23.293702824485095</v>
      </c>
      <c r="RP127" s="420">
        <v>31.146837457784478</v>
      </c>
      <c r="RQ127" s="420">
        <v>41.975346022516618</v>
      </c>
      <c r="RR127" s="420">
        <v>56.967550358277485</v>
      </c>
      <c r="RS127" s="420">
        <v>77.80111089117915</v>
      </c>
      <c r="RT127" s="420">
        <v>106.84830731091424</v>
      </c>
      <c r="RU127" s="420">
        <v>147.4684391160628</v>
      </c>
      <c r="RV127" s="420">
        <v>204.42459034110325</v>
      </c>
      <c r="RW127" s="420">
        <v>284.47799871157429</v>
      </c>
      <c r="RX127" s="420">
        <v>397.23615552551593</v>
      </c>
      <c r="RY127" s="420">
        <v>556.36351205699145</v>
      </c>
      <c r="RZ127" s="420">
        <v>781.31053912895834</v>
      </c>
      <c r="SA127" s="420"/>
      <c r="SB127" s="420">
        <v>41.848960467908633</v>
      </c>
      <c r="SC127" s="420">
        <v>47.694664487009447</v>
      </c>
      <c r="SD127" s="420">
        <v>54.170650640056138</v>
      </c>
      <c r="SE127" s="420">
        <v>61.346415962149138</v>
      </c>
      <c r="SF127" s="420">
        <v>69.299226850273755</v>
      </c>
      <c r="SG127" s="420">
        <v>78.11499531413763</v>
      </c>
      <c r="SH127" s="420">
        <v>87.889254621295876</v>
      </c>
      <c r="SI127" s="420">
        <v>98.728245653492976</v>
      </c>
      <c r="SJ127" s="420">
        <v>110.75012658287645</v>
      </c>
      <c r="SK127" s="420">
        <v>124.08631991615084</v>
      </c>
      <c r="SL127" s="420">
        <v>138.88301255872136</v>
      </c>
      <c r="SM127" s="420">
        <v>155.30282633828736</v>
      </c>
      <c r="SN127" s="420">
        <v>173.52667841917392</v>
      </c>
      <c r="SO127" s="420">
        <v>193.75585325830747</v>
      </c>
      <c r="SP127" s="420">
        <v>216.21431022730059</v>
      </c>
      <c r="SQ127" s="420">
        <v>241.15125378157398</v>
      </c>
      <c r="SR127" s="420">
        <v>268.84399612931975</v>
      </c>
      <c r="SS127" s="420">
        <v>296.70982679159994</v>
      </c>
      <c r="ST127" s="420">
        <v>325.15387334121306</v>
      </c>
      <c r="SU127" s="420">
        <v>355.25587623229472</v>
      </c>
      <c r="SV127" s="420">
        <v>386.59810064597059</v>
      </c>
      <c r="SW127" s="420">
        <v>418.46581584388156</v>
      </c>
      <c r="SX127" s="420">
        <v>449.70854077427259</v>
      </c>
      <c r="SY127" s="420">
        <v>478.54085526195433</v>
      </c>
      <c r="SZ127" s="420">
        <v>502.25678594754231</v>
      </c>
      <c r="TA127" s="420">
        <v>516.82060202271464</v>
      </c>
      <c r="TB127" s="420">
        <v>516.28086895399622</v>
      </c>
      <c r="TC127" s="420">
        <v>491.93173245409986</v>
      </c>
      <c r="TD127" s="420">
        <v>403.33397348763765</v>
      </c>
      <c r="TE127" s="420">
        <v>178.38694641567076</v>
      </c>
      <c r="TF127" s="420"/>
      <c r="TG127" s="420">
        <v>3.9353136704729401</v>
      </c>
      <c r="TH127" s="420">
        <v>4.3422573343801236</v>
      </c>
      <c r="TI127" s="420">
        <v>4.7930775476379255</v>
      </c>
      <c r="TJ127" s="420">
        <v>5.2926122866478291</v>
      </c>
      <c r="TK127" s="420">
        <v>5.8462403852651423</v>
      </c>
      <c r="TL127" s="420">
        <v>6.4599425342483858</v>
      </c>
      <c r="TM127" s="420">
        <v>7.1403691999566075</v>
      </c>
      <c r="TN127" s="420">
        <v>7.894916250112912</v>
      </c>
      <c r="TO127" s="420">
        <v>8.7318091643750613</v>
      </c>
      <c r="TP127" s="420">
        <v>9.6601968076570905</v>
      </c>
      <c r="TQ127" s="420">
        <v>10.690255855806136</v>
      </c>
      <c r="TR127" s="420">
        <v>11.833307087667549</v>
      </c>
      <c r="TS127" s="420">
        <v>13.101944896230295</v>
      </c>
      <c r="TT127" s="420">
        <v>14.510181526062659</v>
      </c>
      <c r="TU127" s="420">
        <v>16.073607716441316</v>
      </c>
      <c r="TV127" s="420">
        <v>17.809571621466993</v>
      </c>
      <c r="TW127" s="420">
        <v>19.737378092305519</v>
      </c>
      <c r="TX127" s="420">
        <v>21.878510645003715</v>
      </c>
      <c r="TY127" s="420">
        <v>24.256878702910889</v>
      </c>
      <c r="TZ127" s="420">
        <v>26.89909299870898</v>
      </c>
      <c r="UA127" s="420">
        <v>29.834772350898422</v>
      </c>
      <c r="UB127" s="420">
        <v>33.096885397183215</v>
      </c>
      <c r="UC127" s="420">
        <v>36.722131276869142</v>
      </c>
      <c r="UD127" s="420">
        <v>40.751363710953839</v>
      </c>
      <c r="UE127" s="420">
        <v>45.230063437418778</v>
      </c>
      <c r="UF127" s="420">
        <v>50.208864526316113</v>
      </c>
      <c r="UG127" s="420">
        <v>55.744140731251036</v>
      </c>
      <c r="UH127" s="420">
        <v>61.898658738233038</v>
      </c>
      <c r="UI127" s="420">
        <v>66.808516088728908</v>
      </c>
      <c r="UJ127" s="420">
        <v>66.808516088728908</v>
      </c>
      <c r="UK127" s="420"/>
      <c r="UL127" s="420">
        <v>2.0677116598762564</v>
      </c>
      <c r="UM127" s="420">
        <v>2.0677116598762564</v>
      </c>
      <c r="UN127" s="420">
        <v>2.0677116598762564</v>
      </c>
      <c r="UO127" s="420">
        <v>2.0677116598762564</v>
      </c>
      <c r="UP127" s="420">
        <v>2.0677116598762564</v>
      </c>
      <c r="UQ127" s="420">
        <v>2.0677116598762564</v>
      </c>
      <c r="UR127" s="420">
        <v>2.0677116598762564</v>
      </c>
      <c r="US127" s="420">
        <v>2.0677116598762564</v>
      </c>
      <c r="UT127" s="420">
        <v>2.0677116598762564</v>
      </c>
      <c r="UU127" s="420">
        <v>2.0677116598762564</v>
      </c>
      <c r="UV127" s="420">
        <v>2.0677116598762564</v>
      </c>
      <c r="UW127" s="420">
        <v>2.0677116598762564</v>
      </c>
      <c r="UX127" s="420">
        <v>2.0677116598762564</v>
      </c>
      <c r="UY127" s="420">
        <v>2.0677116598762564</v>
      </c>
      <c r="UZ127" s="420">
        <v>2.0677116598762564</v>
      </c>
      <c r="VA127" s="420">
        <v>2.0677116598762564</v>
      </c>
      <c r="VB127" s="420">
        <v>2.0677116598762564</v>
      </c>
      <c r="VC127" s="420">
        <v>2.4749212613937344</v>
      </c>
      <c r="VD127" s="420">
        <v>3.2806547789443532</v>
      </c>
      <c r="VE127" s="420">
        <v>4.3866800364378031</v>
      </c>
      <c r="VF127" s="420">
        <v>5.9117530846947259</v>
      </c>
      <c r="VG127" s="420">
        <v>8.0232356244875938</v>
      </c>
      <c r="VH127" s="420">
        <v>10.957407166027433</v>
      </c>
      <c r="VI127" s="420">
        <v>15.048376492259735</v>
      </c>
      <c r="VJ127" s="420">
        <v>20.769262970979369</v>
      </c>
      <c r="VK127" s="420">
        <v>28.790893156382779</v>
      </c>
      <c r="VL127" s="420">
        <v>40.065510967051743</v>
      </c>
      <c r="VM127" s="420">
        <v>55.946222969085774</v>
      </c>
      <c r="VN127" s="420">
        <v>78.357512689714667</v>
      </c>
      <c r="VO127" s="420">
        <v>110.03875911642079</v>
      </c>
      <c r="VP127" s="420"/>
      <c r="VQ127" s="420">
        <v>1.8676020105966837</v>
      </c>
      <c r="VR127" s="420">
        <v>2.2745456745038672</v>
      </c>
      <c r="VS127" s="420">
        <v>2.7253658877616691</v>
      </c>
      <c r="VT127" s="420">
        <v>3.2249006267715727</v>
      </c>
      <c r="VU127" s="420">
        <v>3.778528725388886</v>
      </c>
      <c r="VV127" s="420">
        <v>4.3922308743721299</v>
      </c>
      <c r="VW127" s="420">
        <v>5.0726575400803515</v>
      </c>
      <c r="VX127" s="420">
        <v>5.827204590236656</v>
      </c>
      <c r="VY127" s="420">
        <v>6.6640975044988053</v>
      </c>
      <c r="VZ127" s="420">
        <v>7.5924851477808346</v>
      </c>
      <c r="WA127" s="420">
        <v>8.6225441959298799</v>
      </c>
      <c r="WB127" s="420">
        <v>9.7655954277912933</v>
      </c>
      <c r="WC127" s="420">
        <v>11.034233236354039</v>
      </c>
      <c r="WD127" s="420">
        <v>12.442469866186403</v>
      </c>
      <c r="WE127" s="420">
        <v>14.00589605656506</v>
      </c>
      <c r="WF127" s="420">
        <v>15.741859961590738</v>
      </c>
      <c r="WG127" s="420">
        <v>17.669666432429263</v>
      </c>
      <c r="WH127" s="420">
        <v>19.40358938360998</v>
      </c>
      <c r="WI127" s="420">
        <v>20.976223923966536</v>
      </c>
      <c r="WJ127" s="420">
        <v>22.512412962271178</v>
      </c>
      <c r="WK127" s="420">
        <v>23.923019266203696</v>
      </c>
      <c r="WL127" s="420">
        <v>25.073649772695621</v>
      </c>
      <c r="WM127" s="420">
        <v>25.764724110841708</v>
      </c>
      <c r="WN127" s="420">
        <v>25.702987218694105</v>
      </c>
      <c r="WO127" s="420">
        <v>24.460800466439409</v>
      </c>
      <c r="WP127" s="420">
        <v>21.417971369933333</v>
      </c>
      <c r="WQ127" s="420">
        <v>15.678629764199293</v>
      </c>
      <c r="WR127" s="420">
        <v>5.9524357691472645</v>
      </c>
      <c r="WS127" s="420">
        <v>-11.54899660098576</v>
      </c>
      <c r="WT127" s="420">
        <v>-43.230243027691884</v>
      </c>
      <c r="WU127" s="420"/>
      <c r="WV127" s="420">
        <v>50.166536187193344</v>
      </c>
      <c r="WW127" s="420">
        <v>55.354166894937009</v>
      </c>
      <c r="WX127" s="420">
        <v>61.101126460576339</v>
      </c>
      <c r="WY127" s="420">
        <v>67.469088371548594</v>
      </c>
      <c r="WZ127" s="420">
        <v>74.526620850324264</v>
      </c>
      <c r="XA127" s="420">
        <v>82.349964462328316</v>
      </c>
      <c r="XB127" s="420">
        <v>91.023897928953332</v>
      </c>
      <c r="XC127" s="420">
        <v>100.64270218860403</v>
      </c>
      <c r="XD127" s="420">
        <v>111.31123389502122</v>
      </c>
      <c r="XE127" s="420">
        <v>123.14612081951211</v>
      </c>
      <c r="XF127" s="420">
        <v>136.27709304712272</v>
      </c>
      <c r="XG127" s="420">
        <v>150.84846544298512</v>
      </c>
      <c r="XH127" s="420">
        <v>167.02078863267815</v>
      </c>
      <c r="XI127" s="420">
        <v>184.97268771017312</v>
      </c>
      <c r="XJ127" s="420">
        <v>204.9029100820558</v>
      </c>
      <c r="XK127" s="420">
        <v>227.03260630285743</v>
      </c>
      <c r="XL127" s="420">
        <v>251.607870482397</v>
      </c>
      <c r="XM127" s="420">
        <v>278.90256988398295</v>
      </c>
      <c r="XN127" s="420">
        <v>309.2214967178698</v>
      </c>
      <c r="XO127" s="420">
        <v>342.90387890738106</v>
      </c>
      <c r="XP127" s="420">
        <v>380.32729080986991</v>
      </c>
      <c r="XQ127" s="420">
        <v>421.91200956076307</v>
      </c>
      <c r="XR127" s="420">
        <v>468.12586793126587</v>
      </c>
      <c r="XS127" s="420">
        <v>519.48966041056485</v>
      </c>
      <c r="XT127" s="420">
        <v>576.58316570979434</v>
      </c>
      <c r="XU127" s="420">
        <v>640.05185611408126</v>
      </c>
      <c r="XV127" s="420">
        <v>710.61437216572051</v>
      </c>
      <c r="XW127" s="420">
        <v>789.0708501406715</v>
      </c>
      <c r="XX127" s="420">
        <v>851.660660527505</v>
      </c>
      <c r="XY127" s="420">
        <v>851.660660527505</v>
      </c>
      <c r="XZ127" s="420"/>
      <c r="YA127" s="420">
        <v>2.0139901040568169E-2</v>
      </c>
      <c r="YB127" s="420">
        <v>2.0139901040568169E-2</v>
      </c>
      <c r="YC127" s="420">
        <v>2.0139901040568169E-2</v>
      </c>
      <c r="YD127" s="420">
        <v>2.0139901040568169E-2</v>
      </c>
      <c r="YE127" s="420">
        <v>2.0139901040568169E-2</v>
      </c>
      <c r="YF127" s="420">
        <v>2.0139901040568169E-2</v>
      </c>
      <c r="YG127" s="420">
        <v>2.0139901040568169E-2</v>
      </c>
      <c r="YH127" s="420">
        <v>2.0139901040568169E-2</v>
      </c>
      <c r="YI127" s="420">
        <v>2.0139901040568169E-2</v>
      </c>
      <c r="YJ127" s="420">
        <v>2.0139901040568169E-2</v>
      </c>
      <c r="YK127" s="420">
        <v>2.0139901040568169E-2</v>
      </c>
      <c r="YL127" s="420">
        <v>2.0139901040568169E-2</v>
      </c>
      <c r="YM127" s="420">
        <v>2.0139901040568169E-2</v>
      </c>
      <c r="YN127" s="420">
        <v>2.0139901040568169E-2</v>
      </c>
      <c r="YO127" s="420">
        <v>2.0139901040568169E-2</v>
      </c>
      <c r="YP127" s="420">
        <v>2.0139901040568169E-2</v>
      </c>
      <c r="YQ127" s="420">
        <v>2.0139901040568169E-2</v>
      </c>
      <c r="YR127" s="420">
        <v>2.410619926119241E-2</v>
      </c>
      <c r="YS127" s="420">
        <v>3.1954195489791087E-2</v>
      </c>
      <c r="YT127" s="420">
        <v>4.2727089828269643E-2</v>
      </c>
      <c r="YU127" s="420">
        <v>5.7581588580465186E-2</v>
      </c>
      <c r="YV127" s="420">
        <v>7.8147826236087292E-2</v>
      </c>
      <c r="YW127" s="420">
        <v>0.10672720973010899</v>
      </c>
      <c r="YX127" s="420">
        <v>0.14657402154102134</v>
      </c>
      <c r="YY127" s="420">
        <v>0.20229653342772863</v>
      </c>
      <c r="YZ127" s="420">
        <v>0.28042872238473604</v>
      </c>
      <c r="ZA127" s="420">
        <v>0.39024562354332865</v>
      </c>
      <c r="ZB127" s="420">
        <v>0.54492674972794841</v>
      </c>
      <c r="ZC127" s="420">
        <v>0.76321693298879079</v>
      </c>
      <c r="ZD127" s="420">
        <v>1.071798240652307</v>
      </c>
      <c r="ZE127" s="420"/>
      <c r="ZF127" s="420">
        <v>50.146396286152779</v>
      </c>
      <c r="ZG127" s="420">
        <v>55.334026993896444</v>
      </c>
      <c r="ZH127" s="420">
        <v>61.080986559535773</v>
      </c>
      <c r="ZI127" s="420">
        <v>67.448948470508029</v>
      </c>
      <c r="ZJ127" s="420">
        <v>74.506480949283699</v>
      </c>
      <c r="ZK127" s="420">
        <v>82.329824561287751</v>
      </c>
      <c r="ZL127" s="420">
        <v>91.003758027912767</v>
      </c>
      <c r="ZM127" s="420">
        <v>100.62256228756347</v>
      </c>
      <c r="ZN127" s="420">
        <v>111.29109399398065</v>
      </c>
      <c r="ZO127" s="420">
        <v>123.12598091847154</v>
      </c>
      <c r="ZP127" s="420">
        <v>136.25695314608214</v>
      </c>
      <c r="ZQ127" s="420">
        <v>150.82832554194454</v>
      </c>
      <c r="ZR127" s="420">
        <v>167.00064873163757</v>
      </c>
      <c r="ZS127" s="420">
        <v>184.95254780913254</v>
      </c>
      <c r="ZT127" s="420">
        <v>204.88277018101522</v>
      </c>
      <c r="ZU127" s="420">
        <v>227.01246640181685</v>
      </c>
      <c r="ZV127" s="420">
        <v>251.58773058135642</v>
      </c>
      <c r="ZW127" s="420">
        <v>278.87846368472174</v>
      </c>
      <c r="ZX127" s="420">
        <v>309.18954252238001</v>
      </c>
      <c r="ZY127" s="420">
        <v>342.86115181755281</v>
      </c>
      <c r="ZZ127" s="420">
        <v>380.26970922128942</v>
      </c>
      <c r="AAA127" s="420">
        <v>421.83386173452698</v>
      </c>
      <c r="AAB127" s="420">
        <v>468.01914072153579</v>
      </c>
      <c r="AAC127" s="420">
        <v>519.34308638902382</v>
      </c>
      <c r="AAD127" s="420">
        <v>576.38086917636656</v>
      </c>
      <c r="AAE127" s="420">
        <v>639.77142739169653</v>
      </c>
      <c r="AAF127" s="420">
        <v>710.22412654217715</v>
      </c>
      <c r="AAG127" s="420">
        <v>788.5259233909436</v>
      </c>
      <c r="AAH127" s="420">
        <v>850.89744359451618</v>
      </c>
      <c r="AAI127" s="420">
        <v>850.58886228685265</v>
      </c>
      <c r="AAJ127" s="420"/>
      <c r="AAK127" s="420">
        <v>1768.2358849200559</v>
      </c>
      <c r="AAL127" s="420">
        <v>1954.3575088235823</v>
      </c>
      <c r="AAM127" s="420">
        <v>2160.5467129371364</v>
      </c>
      <c r="AAN127" s="420">
        <v>2389.0162163766881</v>
      </c>
      <c r="AAO127" s="420">
        <v>2642.2261073083682</v>
      </c>
      <c r="AAP127" s="420">
        <v>2922.9117419368977</v>
      </c>
      <c r="AAQ127" s="420">
        <v>3234.11480811305</v>
      </c>
      <c r="AAR127" s="420">
        <v>3579.2179138803876</v>
      </c>
      <c r="AAS127" s="420">
        <v>3961.9831024086734</v>
      </c>
      <c r="AAT127" s="420">
        <v>4386.5947405911693</v>
      </c>
      <c r="AAU127" s="420">
        <v>4857.7072796519897</v>
      </c>
      <c r="AAV127" s="420">
        <v>5380.4984430192299</v>
      </c>
      <c r="AAW127" s="420">
        <v>5960.7284601376859</v>
      </c>
      <c r="AAX127" s="420">
        <v>6604.806035564955</v>
      </c>
      <c r="AAY127" s="420">
        <v>7319.8618214511889</v>
      </c>
      <c r="AAZ127" s="420">
        <v>8113.8302492652783</v>
      </c>
      <c r="ABA127" s="420">
        <v>8995.5406744361408</v>
      </c>
      <c r="ABB127" s="420">
        <v>9968.5883398454134</v>
      </c>
      <c r="ABC127" s="420">
        <v>11044.041465529079</v>
      </c>
      <c r="ABD127" s="420">
        <v>12235.573871014516</v>
      </c>
      <c r="ABE127" s="420">
        <v>13554.91511478543</v>
      </c>
      <c r="ABF127" s="420">
        <v>15014.58314776406</v>
      </c>
      <c r="ABG127" s="420">
        <v>16627.747635459898</v>
      </c>
      <c r="ABH127" s="420">
        <v>18407.981554062597</v>
      </c>
      <c r="ABI127" s="420">
        <v>20368.847166277727</v>
      </c>
      <c r="ABJ127" s="420">
        <v>22523.238645198624</v>
      </c>
      <c r="ABK127" s="420">
        <v>24882.36943363506</v>
      </c>
      <c r="ABL127" s="420">
        <v>27454.243430897022</v>
      </c>
      <c r="ABM127" s="420">
        <v>29356.931865857554</v>
      </c>
      <c r="ABN127" s="420">
        <v>28872.189358984906</v>
      </c>
      <c r="ABQ127" s="344"/>
      <c r="ABR127" s="344"/>
      <c r="ABS127" s="344"/>
      <c r="ABT127" s="344"/>
      <c r="ABU127" s="344"/>
      <c r="ABV127" s="344"/>
      <c r="ABW127" s="344"/>
      <c r="ABX127" s="344"/>
      <c r="ABY127" s="344"/>
      <c r="ABZ127" s="344"/>
      <c r="ACA127" s="344"/>
    </row>
    <row r="128" spans="4:755" hidden="1" outlineLevel="1" x14ac:dyDescent="0.25">
      <c r="D128" s="431" t="b">
        <v>1</v>
      </c>
      <c r="E128" s="416"/>
      <c r="F128" s="417">
        <v>1553</v>
      </c>
      <c r="G128" s="417">
        <v>22006103</v>
      </c>
      <c r="H128" s="417" t="s">
        <v>1825</v>
      </c>
      <c r="I128" s="417" t="s">
        <v>253</v>
      </c>
      <c r="J128" s="417">
        <v>11</v>
      </c>
      <c r="K128" s="417" t="s">
        <v>307</v>
      </c>
      <c r="L128" s="417" t="s">
        <v>356</v>
      </c>
      <c r="M128" s="417" t="s">
        <v>253</v>
      </c>
      <c r="N128" s="417" t="s">
        <v>301</v>
      </c>
      <c r="O128" s="417" t="s">
        <v>1829</v>
      </c>
      <c r="P128" s="417" t="s">
        <v>1830</v>
      </c>
      <c r="Q128" s="417" t="s">
        <v>302</v>
      </c>
      <c r="R128" s="417" t="s">
        <v>298</v>
      </c>
      <c r="S128" s="418"/>
      <c r="T128" s="417">
        <v>0.28939793609242326</v>
      </c>
      <c r="U128" s="417">
        <v>2190</v>
      </c>
      <c r="V128" s="418"/>
      <c r="W128" s="419">
        <v>9.9</v>
      </c>
      <c r="X128" s="417">
        <v>8.8018665792934641E-3</v>
      </c>
      <c r="Y128" s="417">
        <v>4.6267831271156086E-3</v>
      </c>
      <c r="Z128" s="417">
        <v>4.1750834521778555E-3</v>
      </c>
      <c r="AA128" s="420">
        <v>50.954996906027645</v>
      </c>
      <c r="AB128" s="420">
        <v>1480.5706006769947</v>
      </c>
      <c r="AC128" s="420">
        <v>1531.5255975830223</v>
      </c>
      <c r="AD128" s="420">
        <v>51.252440922445906</v>
      </c>
      <c r="AE128" s="420">
        <v>3.5678946496464712</v>
      </c>
      <c r="AF128" s="420">
        <v>45.482757167886071</v>
      </c>
      <c r="AG128" s="418"/>
      <c r="AH128" s="419">
        <v>14.216959715055561</v>
      </c>
      <c r="AI128" s="417">
        <v>2.3831354840911409E-2</v>
      </c>
      <c r="AJ128" s="417">
        <v>1.2527173580843412E-2</v>
      </c>
      <c r="AK128" s="417">
        <v>1.1304181260067997E-2</v>
      </c>
      <c r="AL128" s="420">
        <v>137.96239709447664</v>
      </c>
      <c r="AM128" s="420">
        <v>4008.6955458698922</v>
      </c>
      <c r="AN128" s="420">
        <v>4146.6579429643689</v>
      </c>
      <c r="AO128" s="420">
        <v>138.76773694332695</v>
      </c>
      <c r="AP128" s="420">
        <v>9.6601968076570905</v>
      </c>
      <c r="AQ128" s="420">
        <v>123.14612081951211</v>
      </c>
      <c r="AR128" s="418"/>
      <c r="AS128" s="417">
        <v>5.1679359468684138E-3</v>
      </c>
      <c r="AT128" s="421">
        <v>2.0487534203857017E-6</v>
      </c>
      <c r="AU128" s="417">
        <v>5.1658871934480276E-3</v>
      </c>
      <c r="AV128" s="420">
        <v>28.424774522157485</v>
      </c>
      <c r="AW128" s="420">
        <v>0.65560109452342452</v>
      </c>
      <c r="AX128" s="420">
        <v>29.080375616680911</v>
      </c>
      <c r="AY128" s="420">
        <v>14.681417027176112</v>
      </c>
      <c r="AZ128" s="420">
        <v>2.0677116598762564</v>
      </c>
      <c r="BA128" s="420">
        <v>2.0139901040568169E-2</v>
      </c>
      <c r="BB128" s="418"/>
      <c r="BC128" s="420">
        <v>1631.8286903230007</v>
      </c>
      <c r="BD128" s="420">
        <v>4418.2319975348655</v>
      </c>
      <c r="BE128" s="420">
        <v>45.849644204773846</v>
      </c>
      <c r="BF128" s="420">
        <v>4372.382353330092</v>
      </c>
      <c r="BG128" s="420"/>
      <c r="BH128" s="422">
        <v>3.6190084093339271E-2</v>
      </c>
      <c r="BI128" s="420"/>
      <c r="BJ128" s="423">
        <v>10.264843878369307</v>
      </c>
      <c r="BK128" s="423">
        <v>10.643133317908669</v>
      </c>
      <c r="BL128" s="423">
        <v>11.035363826768</v>
      </c>
      <c r="BM128" s="423">
        <v>11.442049174017937</v>
      </c>
      <c r="BN128" s="423">
        <v>11.863722062618042</v>
      </c>
      <c r="BO128" s="423">
        <v>12.300934827185827</v>
      </c>
      <c r="BP128" s="423">
        <v>12.75426015748063</v>
      </c>
      <c r="BQ128" s="423">
        <v>13.224291848549957</v>
      </c>
      <c r="BR128" s="423">
        <v>13.711645578520923</v>
      </c>
      <c r="BS128" s="423">
        <v>14.216959715055561</v>
      </c>
      <c r="BT128" s="423">
        <v>14.740896151526375</v>
      </c>
      <c r="BU128" s="423">
        <v>15.284141174007392</v>
      </c>
      <c r="BV128" s="423">
        <v>15.847406360216368</v>
      </c>
      <c r="BW128" s="423">
        <v>16.431429511585634</v>
      </c>
      <c r="BX128" s="423">
        <v>17.036975619682483</v>
      </c>
      <c r="BY128" s="423">
        <v>17.664837868244934</v>
      </c>
      <c r="BZ128" s="423">
        <v>18.315838672145485</v>
      </c>
      <c r="CA128" s="423">
        <v>18.990830754643675</v>
      </c>
      <c r="CB128" s="423">
        <v>19.69069826433855</v>
      </c>
      <c r="CC128" s="423">
        <v>20.416357933284111</v>
      </c>
      <c r="CD128" s="423">
        <v>21.168760277784653</v>
      </c>
      <c r="CE128" s="423">
        <v>21.948890843442939</v>
      </c>
      <c r="CF128" s="423">
        <v>22.757771496092055</v>
      </c>
      <c r="CG128" s="423">
        <v>23.596461760301825</v>
      </c>
      <c r="CH128" s="423">
        <v>24.46606020721309</v>
      </c>
      <c r="CI128" s="423">
        <v>25.367705893517794</v>
      </c>
      <c r="CJ128" s="423">
        <v>26.302579853469606</v>
      </c>
      <c r="CK128" s="423">
        <v>27.271906645879525</v>
      </c>
      <c r="CL128" s="423">
        <v>28</v>
      </c>
      <c r="CM128" s="423">
        <v>28</v>
      </c>
      <c r="CN128" s="420"/>
      <c r="CO128" s="417">
        <v>9.708275965660762E-3</v>
      </c>
      <c r="CP128" s="417">
        <v>1.0712191211688215E-2</v>
      </c>
      <c r="CQ128" s="417">
        <v>1.1824348312161174E-2</v>
      </c>
      <c r="CR128" s="417">
        <v>1.3056682379234321E-2</v>
      </c>
      <c r="CS128" s="417">
        <v>1.4422462800766764E-2</v>
      </c>
      <c r="CT128" s="417">
        <v>1.5936443723749291E-2</v>
      </c>
      <c r="CU128" s="417">
        <v>1.7615031607265057E-2</v>
      </c>
      <c r="CV128" s="417">
        <v>1.9476471788502842E-2</v>
      </c>
      <c r="CW128" s="417">
        <v>2.1541056227177734E-2</v>
      </c>
      <c r="CX128" s="417">
        <v>2.3831354840911409E-2</v>
      </c>
      <c r="CY128" s="417">
        <v>2.6372473119585998E-2</v>
      </c>
      <c r="CZ128" s="417">
        <v>2.9192339013647112E-2</v>
      </c>
      <c r="DA128" s="417">
        <v>3.2322022433398018E-2</v>
      </c>
      <c r="DB128" s="417">
        <v>3.5796091077517467E-2</v>
      </c>
      <c r="DC128" s="417">
        <v>3.965300673382742E-2</v>
      </c>
      <c r="DD128" s="417">
        <v>4.3935566668723287E-2</v>
      </c>
      <c r="DE128" s="417">
        <v>4.8691395249228206E-2</v>
      </c>
      <c r="DF128" s="417">
        <v>5.3973491529537086E-2</v>
      </c>
      <c r="DG128" s="417">
        <v>5.9840839189094955E-2</v>
      </c>
      <c r="DH128" s="417">
        <v>6.6359085939407772E-2</v>
      </c>
      <c r="DI128" s="417">
        <v>7.36013003304965E-2</v>
      </c>
      <c r="DJ128" s="417">
        <v>8.1648814794752431E-2</v>
      </c>
      <c r="DK128" s="417">
        <v>9.0592164776594139E-2</v>
      </c>
      <c r="DL128" s="417">
        <v>0.10053213492265475</v>
      </c>
      <c r="DM128" s="417">
        <v>0.11158092456249701</v>
      </c>
      <c r="DN128" s="417">
        <v>0.12386344610882619</v>
      </c>
      <c r="DO128" s="417">
        <v>0.13751877156531145</v>
      </c>
      <c r="DP128" s="417">
        <v>0.15270174406778775</v>
      </c>
      <c r="DQ128" s="417">
        <v>0.1648141839142698</v>
      </c>
      <c r="DR128" s="417">
        <v>0.1648141839142698</v>
      </c>
      <c r="DS128" s="424"/>
      <c r="DT128" s="425">
        <v>5.1032456612068811E-3</v>
      </c>
      <c r="DU128" s="425">
        <v>5.6309630583668375E-3</v>
      </c>
      <c r="DV128" s="425">
        <v>6.2155787942239854E-3</v>
      </c>
      <c r="DW128" s="425">
        <v>6.863366671617758E-3</v>
      </c>
      <c r="DX128" s="425">
        <v>7.5813018678359276E-3</v>
      </c>
      <c r="DY128" s="425">
        <v>8.3771400376293267E-3</v>
      </c>
      <c r="DZ128" s="425">
        <v>9.2595053889858222E-3</v>
      </c>
      <c r="EA128" s="425">
        <v>1.0237988753292562E-2</v>
      </c>
      <c r="EB128" s="425">
        <v>1.1323256788124916E-2</v>
      </c>
      <c r="EC128" s="425">
        <v>1.2527173580843412E-2</v>
      </c>
      <c r="ED128" s="425">
        <v>1.3862936065977648E-2</v>
      </c>
      <c r="EE128" s="425">
        <v>1.5345224830733896E-2</v>
      </c>
      <c r="EF128" s="425">
        <v>1.6990372062774709E-2</v>
      </c>
      <c r="EG128" s="425">
        <v>1.8816548594792027E-2</v>
      </c>
      <c r="EH128" s="425">
        <v>2.0843972223696331E-2</v>
      </c>
      <c r="EI128" s="425">
        <v>2.3095139731080707E-2</v>
      </c>
      <c r="EJ128" s="425">
        <v>2.5595085308931152E-2</v>
      </c>
      <c r="EK128" s="425">
        <v>2.8371668403592735E-2</v>
      </c>
      <c r="EL128" s="425">
        <v>3.1455894335399852E-2</v>
      </c>
      <c r="EM128" s="425">
        <v>3.4882271435192833E-2</v>
      </c>
      <c r="EN128" s="425">
        <v>3.8689208866677059E-2</v>
      </c>
      <c r="EO128" s="425">
        <v>4.2919459780276698E-2</v>
      </c>
      <c r="EP128" s="425">
        <v>4.7620614975382704E-2</v>
      </c>
      <c r="EQ128" s="425">
        <v>5.284565283996679E-2</v>
      </c>
      <c r="ER128" s="425">
        <v>5.8653551996372268E-2</v>
      </c>
      <c r="ES128" s="425">
        <v>6.5109973817475505E-2</v>
      </c>
      <c r="ET128" s="425">
        <v>7.228802279699216E-2</v>
      </c>
      <c r="EU128" s="425">
        <v>8.026909367111508E-2</v>
      </c>
      <c r="EV128" s="425">
        <v>8.6636110462956273E-2</v>
      </c>
      <c r="EW128" s="425">
        <v>8.6636110462956273E-2</v>
      </c>
      <c r="EX128" s="420"/>
      <c r="EY128" s="420">
        <v>1799.8731418637508</v>
      </c>
      <c r="EZ128" s="420">
        <v>1985.9947657672774</v>
      </c>
      <c r="FA128" s="420">
        <v>2192.1839698808312</v>
      </c>
      <c r="FB128" s="420">
        <v>2420.6534733203825</v>
      </c>
      <c r="FC128" s="420">
        <v>2673.8633642520631</v>
      </c>
      <c r="FD128" s="420">
        <v>2954.5489988805921</v>
      </c>
      <c r="FE128" s="420">
        <v>3265.7520650567449</v>
      </c>
      <c r="FF128" s="420">
        <v>3610.8551708240821</v>
      </c>
      <c r="FG128" s="420">
        <v>3993.6203593523683</v>
      </c>
      <c r="FH128" s="420">
        <v>4418.2319975348646</v>
      </c>
      <c r="FI128" s="420">
        <v>4889.344536595685</v>
      </c>
      <c r="FJ128" s="420">
        <v>5412.1356999629261</v>
      </c>
      <c r="FK128" s="420">
        <v>5992.3657170813804</v>
      </c>
      <c r="FL128" s="420">
        <v>6636.4432925086494</v>
      </c>
      <c r="FM128" s="420">
        <v>7351.4990783948833</v>
      </c>
      <c r="FN128" s="420">
        <v>8145.4675062089727</v>
      </c>
      <c r="FO128" s="420">
        <v>9027.1779313798343</v>
      </c>
      <c r="FP128" s="420">
        <v>10006.456153516694</v>
      </c>
      <c r="FQ128" s="420">
        <v>11094.237496338923</v>
      </c>
      <c r="FR128" s="420">
        <v>12302.692766813974</v>
      </c>
      <c r="FS128" s="420">
        <v>13645.368563860316</v>
      </c>
      <c r="FT128" s="420">
        <v>15137.343575098939</v>
      </c>
      <c r="FU128" s="420">
        <v>16795.402687503778</v>
      </c>
      <c r="FV128" s="420">
        <v>18638.230946620341</v>
      </c>
      <c r="FW128" s="420">
        <v>20686.629631741682</v>
      </c>
      <c r="FX128" s="420">
        <v>22963.75697379453</v>
      </c>
      <c r="FY128" s="420">
        <v>25495.39633174759</v>
      </c>
      <c r="FZ128" s="420">
        <v>28310.254965507287</v>
      </c>
      <c r="GA128" s="420">
        <v>30555.849882589977</v>
      </c>
      <c r="GB128" s="420">
        <v>30555.849882589977</v>
      </c>
      <c r="GC128" s="420"/>
      <c r="GD128" s="420">
        <v>31.64345442279177</v>
      </c>
      <c r="GE128" s="420">
        <v>31.64345442279177</v>
      </c>
      <c r="GF128" s="420">
        <v>31.64345442279177</v>
      </c>
      <c r="GG128" s="420">
        <v>31.64345442279177</v>
      </c>
      <c r="GH128" s="420">
        <v>31.64345442279177</v>
      </c>
      <c r="GI128" s="420">
        <v>31.64345442279177</v>
      </c>
      <c r="GJ128" s="420">
        <v>31.64345442279177</v>
      </c>
      <c r="GK128" s="420">
        <v>31.64345442279177</v>
      </c>
      <c r="GL128" s="420">
        <v>31.64345442279177</v>
      </c>
      <c r="GM128" s="420">
        <v>31.64345442279177</v>
      </c>
      <c r="GN128" s="420">
        <v>31.64345442279177</v>
      </c>
      <c r="GO128" s="420">
        <v>31.64345442279177</v>
      </c>
      <c r="GP128" s="420">
        <v>31.64345442279177</v>
      </c>
      <c r="GQ128" s="420">
        <v>31.64345442279177</v>
      </c>
      <c r="GR128" s="420">
        <v>31.64345442279177</v>
      </c>
      <c r="GS128" s="420">
        <v>31.64345442279177</v>
      </c>
      <c r="GT128" s="420">
        <v>31.64345442279177</v>
      </c>
      <c r="GU128" s="420">
        <v>37.875231665326965</v>
      </c>
      <c r="GV128" s="420">
        <v>50.205863800493503</v>
      </c>
      <c r="GW128" s="420">
        <v>67.132043840531111</v>
      </c>
      <c r="GX128" s="420">
        <v>90.47116816352019</v>
      </c>
      <c r="GY128" s="420">
        <v>122.78447509552001</v>
      </c>
      <c r="GZ128" s="420">
        <v>167.68789429320691</v>
      </c>
      <c r="HA128" s="420">
        <v>230.29449652488273</v>
      </c>
      <c r="HB128" s="420">
        <v>317.84471644198874</v>
      </c>
      <c r="HC128" s="420">
        <v>440.60462252265296</v>
      </c>
      <c r="HD128" s="420">
        <v>613.14698505285742</v>
      </c>
      <c r="HE128" s="420">
        <v>856.17922024754603</v>
      </c>
      <c r="HF128" s="420">
        <v>1199.15287493649</v>
      </c>
      <c r="HG128" s="420">
        <v>1683.9903388896146</v>
      </c>
      <c r="HH128" s="420"/>
      <c r="HI128" s="420">
        <v>56.202302924797976</v>
      </c>
      <c r="HJ128" s="420">
        <v>62.014081346386952</v>
      </c>
      <c r="HK128" s="420">
        <v>68.452484053709654</v>
      </c>
      <c r="HL128" s="420">
        <v>75.586604755178541</v>
      </c>
      <c r="HM128" s="420">
        <v>83.493261431526975</v>
      </c>
      <c r="HN128" s="420">
        <v>92.257867501317236</v>
      </c>
      <c r="HO128" s="420">
        <v>101.97540180390003</v>
      </c>
      <c r="HP128" s="420">
        <v>112.75148865107656</v>
      </c>
      <c r="HQ128" s="420">
        <v>124.70360048294626</v>
      </c>
      <c r="HR128" s="420">
        <v>137.96239709447664</v>
      </c>
      <c r="HS128" s="420">
        <v>152.67321699401072</v>
      </c>
      <c r="HT128" s="420">
        <v>168.99773823196278</v>
      </c>
      <c r="HU128" s="420">
        <v>187.11582801821521</v>
      </c>
      <c r="HV128" s="420">
        <v>207.22760265348171</v>
      </c>
      <c r="HW128" s="420">
        <v>229.55572175908381</v>
      </c>
      <c r="HX128" s="420">
        <v>254.34794353007248</v>
      </c>
      <c r="HY128" s="420">
        <v>281.87997079066724</v>
      </c>
      <c r="HZ128" s="420">
        <v>312.45862103443</v>
      </c>
      <c r="IA128" s="420">
        <v>346.42535742449218</v>
      </c>
      <c r="IB128" s="420">
        <v>384.16022195609884</v>
      </c>
      <c r="IC128" s="420">
        <v>426.08621669440322</v>
      </c>
      <c r="ID128" s="420">
        <v>472.67418425029064</v>
      </c>
      <c r="IE128" s="420">
        <v>524.4482445077283</v>
      </c>
      <c r="IF128" s="420">
        <v>581.99185113658291</v>
      </c>
      <c r="IG128" s="420">
        <v>645.95453869173832</v>
      </c>
      <c r="IH128" s="420">
        <v>717.05943919815559</v>
      </c>
      <c r="II128" s="420">
        <v>796.11165614755873</v>
      </c>
      <c r="IJ128" s="420">
        <v>884.00759389194604</v>
      </c>
      <c r="IK128" s="420">
        <v>954.12787228310992</v>
      </c>
      <c r="IL128" s="420">
        <v>954.12787228310992</v>
      </c>
      <c r="IM128" s="420"/>
      <c r="IN128" s="420">
        <v>14.212387261078742</v>
      </c>
      <c r="IO128" s="420">
        <v>14.212387261078742</v>
      </c>
      <c r="IP128" s="420">
        <v>14.212387261078742</v>
      </c>
      <c r="IQ128" s="420">
        <v>14.212387261078742</v>
      </c>
      <c r="IR128" s="420">
        <v>14.212387261078742</v>
      </c>
      <c r="IS128" s="420">
        <v>14.212387261078742</v>
      </c>
      <c r="IT128" s="420">
        <v>14.212387261078742</v>
      </c>
      <c r="IU128" s="420">
        <v>14.212387261078742</v>
      </c>
      <c r="IV128" s="420">
        <v>14.212387261078742</v>
      </c>
      <c r="IW128" s="420">
        <v>14.212387261078742</v>
      </c>
      <c r="IX128" s="420">
        <v>14.212387261078742</v>
      </c>
      <c r="IY128" s="420">
        <v>14.212387261078742</v>
      </c>
      <c r="IZ128" s="420">
        <v>14.212387261078742</v>
      </c>
      <c r="JA128" s="420">
        <v>14.212387261078742</v>
      </c>
      <c r="JB128" s="420">
        <v>14.212387261078742</v>
      </c>
      <c r="JC128" s="420">
        <v>14.212387261078742</v>
      </c>
      <c r="JD128" s="420">
        <v>14.212387261078742</v>
      </c>
      <c r="JE128" s="420">
        <v>17.011336778799365</v>
      </c>
      <c r="JF128" s="420">
        <v>22.549534876181042</v>
      </c>
      <c r="JG128" s="420">
        <v>30.151784060659683</v>
      </c>
      <c r="JH128" s="420">
        <v>40.63435239156437</v>
      </c>
      <c r="JI128" s="420">
        <v>55.147598185389555</v>
      </c>
      <c r="JJ128" s="420">
        <v>75.315585360785306</v>
      </c>
      <c r="JK128" s="420">
        <v>103.43480597836763</v>
      </c>
      <c r="JL128" s="420">
        <v>142.75723941529012</v>
      </c>
      <c r="JM128" s="420">
        <v>197.89380263752147</v>
      </c>
      <c r="JN128" s="420">
        <v>275.38973094092563</v>
      </c>
      <c r="JO128" s="420">
        <v>384.54558343927448</v>
      </c>
      <c r="JP128" s="420">
        <v>538.58927082113757</v>
      </c>
      <c r="JQ128" s="420">
        <v>756.34987635786945</v>
      </c>
      <c r="JR128" s="420"/>
      <c r="JS128" s="420">
        <v>41.989915663719231</v>
      </c>
      <c r="JT128" s="420">
        <v>47.801694085308213</v>
      </c>
      <c r="JU128" s="420">
        <v>54.240096792630908</v>
      </c>
      <c r="JV128" s="420">
        <v>61.374217494099796</v>
      </c>
      <c r="JW128" s="420">
        <v>69.280874170448229</v>
      </c>
      <c r="JX128" s="420">
        <v>78.04548024023849</v>
      </c>
      <c r="JY128" s="420">
        <v>87.763014542821281</v>
      </c>
      <c r="JZ128" s="420">
        <v>98.539101389997811</v>
      </c>
      <c r="KA128" s="420">
        <v>110.49121322186751</v>
      </c>
      <c r="KB128" s="420">
        <v>123.7500098333979</v>
      </c>
      <c r="KC128" s="420">
        <v>138.46082973293198</v>
      </c>
      <c r="KD128" s="420">
        <v>154.78535097088405</v>
      </c>
      <c r="KE128" s="420">
        <v>172.90344075713648</v>
      </c>
      <c r="KF128" s="420">
        <v>193.01521539240298</v>
      </c>
      <c r="KG128" s="420">
        <v>215.34333449800508</v>
      </c>
      <c r="KH128" s="420">
        <v>240.13555626899375</v>
      </c>
      <c r="KI128" s="420">
        <v>267.66758352958851</v>
      </c>
      <c r="KJ128" s="420">
        <v>295.44728425563062</v>
      </c>
      <c r="KK128" s="420">
        <v>323.87582254831113</v>
      </c>
      <c r="KL128" s="420">
        <v>354.00843789543916</v>
      </c>
      <c r="KM128" s="420">
        <v>385.45186430283883</v>
      </c>
      <c r="KN128" s="420">
        <v>417.5265860649011</v>
      </c>
      <c r="KO128" s="420">
        <v>449.13265914694301</v>
      </c>
      <c r="KP128" s="420">
        <v>478.55704515821526</v>
      </c>
      <c r="KQ128" s="420">
        <v>503.19729927644823</v>
      </c>
      <c r="KR128" s="420">
        <v>519.16563656063408</v>
      </c>
      <c r="KS128" s="420">
        <v>520.72192520663316</v>
      </c>
      <c r="KT128" s="420">
        <v>499.46201045267156</v>
      </c>
      <c r="KU128" s="420">
        <v>415.53860146197235</v>
      </c>
      <c r="KV128" s="420">
        <v>197.77799592524048</v>
      </c>
      <c r="KW128" s="420"/>
      <c r="KX128" s="420">
        <v>1633.038611586202</v>
      </c>
      <c r="KY128" s="420">
        <v>1801.9081786773879</v>
      </c>
      <c r="KZ128" s="420">
        <v>1988.9852141516753</v>
      </c>
      <c r="LA128" s="420">
        <v>2196.2773349176828</v>
      </c>
      <c r="LB128" s="420">
        <v>2426.0165977074967</v>
      </c>
      <c r="LC128" s="420">
        <v>2680.6848120413847</v>
      </c>
      <c r="LD128" s="420">
        <v>2963.0417244754631</v>
      </c>
      <c r="LE128" s="420">
        <v>3276.1564010536199</v>
      </c>
      <c r="LF128" s="420">
        <v>3623.4421721999734</v>
      </c>
      <c r="LG128" s="420">
        <v>4008.6955458698922</v>
      </c>
      <c r="LH128" s="420">
        <v>4436.1395411128469</v>
      </c>
      <c r="LI128" s="420">
        <v>4910.4719458348463</v>
      </c>
      <c r="LJ128" s="420">
        <v>5436.9190600879074</v>
      </c>
      <c r="LK128" s="420">
        <v>6021.2955503334488</v>
      </c>
      <c r="LL128" s="420">
        <v>6670.0711115828262</v>
      </c>
      <c r="LM128" s="420">
        <v>7390.4447139458262</v>
      </c>
      <c r="LN128" s="420">
        <v>8190.4272988579687</v>
      </c>
      <c r="LO128" s="420">
        <v>9078.9338891496755</v>
      </c>
      <c r="LP128" s="420">
        <v>10065.886187327953</v>
      </c>
      <c r="LQ128" s="420">
        <v>11162.326859261706</v>
      </c>
      <c r="LR128" s="420">
        <v>12380.546837336658</v>
      </c>
      <c r="LS128" s="420">
        <v>13734.227129688543</v>
      </c>
      <c r="LT128" s="420">
        <v>15238.596792122466</v>
      </c>
      <c r="LU128" s="420">
        <v>16910.608908789374</v>
      </c>
      <c r="LV128" s="420">
        <v>18769.136638839125</v>
      </c>
      <c r="LW128" s="420">
        <v>20835.191621592163</v>
      </c>
      <c r="LX128" s="420">
        <v>23132.167295037492</v>
      </c>
      <c r="LY128" s="420">
        <v>25686.109974756826</v>
      </c>
      <c r="LZ128" s="420">
        <v>27723.555348146008</v>
      </c>
      <c r="MA128" s="420">
        <v>27723.555348146008</v>
      </c>
      <c r="MB128" s="420"/>
      <c r="MC128" s="426">
        <v>0.65560109452342452</v>
      </c>
      <c r="MD128" s="426">
        <v>0.65560109452342452</v>
      </c>
      <c r="ME128" s="426">
        <v>0.65560109452342452</v>
      </c>
      <c r="MF128" s="426">
        <v>0.65560109452342452</v>
      </c>
      <c r="MG128" s="426">
        <v>0.65560109452342452</v>
      </c>
      <c r="MH128" s="426">
        <v>0.65560109452342452</v>
      </c>
      <c r="MI128" s="426">
        <v>0.65560109452342452</v>
      </c>
      <c r="MJ128" s="426">
        <v>0.65560109452342452</v>
      </c>
      <c r="MK128" s="426">
        <v>0.65560109452342452</v>
      </c>
      <c r="ML128" s="426">
        <v>0.65560109452342452</v>
      </c>
      <c r="MM128" s="426">
        <v>0.65560109452342452</v>
      </c>
      <c r="MN128" s="426">
        <v>0.65560109452342452</v>
      </c>
      <c r="MO128" s="426">
        <v>0.65560109452342452</v>
      </c>
      <c r="MP128" s="426">
        <v>0.65560109452342452</v>
      </c>
      <c r="MQ128" s="426">
        <v>0.65560109452342452</v>
      </c>
      <c r="MR128" s="426">
        <v>0.65560109452342452</v>
      </c>
      <c r="MS128" s="426">
        <v>0.65560109452342452</v>
      </c>
      <c r="MT128" s="426">
        <v>0.78471341982282472</v>
      </c>
      <c r="MU128" s="426">
        <v>1.0401841347444631</v>
      </c>
      <c r="MV128" s="426">
        <v>1.3908671547486418</v>
      </c>
      <c r="MW128" s="426">
        <v>1.8744159875318591</v>
      </c>
      <c r="MX128" s="426">
        <v>2.5438953404887168</v>
      </c>
      <c r="MY128" s="426">
        <v>3.4742214161602751</v>
      </c>
      <c r="MZ128" s="426">
        <v>4.7713287546661487</v>
      </c>
      <c r="NA128" s="426">
        <v>6.5852274281965348</v>
      </c>
      <c r="NB128" s="426">
        <v>9.1286137385137778</v>
      </c>
      <c r="NC128" s="426">
        <v>12.703411869434136</v>
      </c>
      <c r="ND128" s="426">
        <v>17.738645926666216</v>
      </c>
      <c r="NE128" s="426">
        <v>24.844504231593113</v>
      </c>
      <c r="NF128" s="426">
        <v>34.889550761174448</v>
      </c>
      <c r="NG128" s="420"/>
      <c r="NH128" s="420">
        <v>1632.3830104916785</v>
      </c>
      <c r="NI128" s="420">
        <v>1801.2525775828644</v>
      </c>
      <c r="NJ128" s="420">
        <v>1988.3296130571518</v>
      </c>
      <c r="NK128" s="420">
        <v>2195.6217338231595</v>
      </c>
      <c r="NL128" s="420">
        <v>2425.3609966129734</v>
      </c>
      <c r="NM128" s="420">
        <v>2680.0292109468614</v>
      </c>
      <c r="NN128" s="420">
        <v>2962.3861233809398</v>
      </c>
      <c r="NO128" s="420">
        <v>3275.5007999590966</v>
      </c>
      <c r="NP128" s="420">
        <v>3622.7865711054501</v>
      </c>
      <c r="NQ128" s="420">
        <v>4008.0399447753689</v>
      </c>
      <c r="NR128" s="420">
        <v>4435.4839400183237</v>
      </c>
      <c r="NS128" s="420">
        <v>4909.8163447403231</v>
      </c>
      <c r="NT128" s="420">
        <v>5436.2634589933841</v>
      </c>
      <c r="NU128" s="420">
        <v>6020.6399492389255</v>
      </c>
      <c r="NV128" s="420">
        <v>6669.415510488303</v>
      </c>
      <c r="NW128" s="420">
        <v>7389.7891128513029</v>
      </c>
      <c r="NX128" s="420">
        <v>8189.7716977634454</v>
      </c>
      <c r="NY128" s="420">
        <v>9078.1491757298518</v>
      </c>
      <c r="NZ128" s="420">
        <v>10064.846003193208</v>
      </c>
      <c r="OA128" s="420">
        <v>11160.935992106957</v>
      </c>
      <c r="OB128" s="420">
        <v>12378.672421349127</v>
      </c>
      <c r="OC128" s="420">
        <v>13731.683234348055</v>
      </c>
      <c r="OD128" s="420">
        <v>15235.122570706306</v>
      </c>
      <c r="OE128" s="420">
        <v>16905.837580034709</v>
      </c>
      <c r="OF128" s="420">
        <v>18762.551411410928</v>
      </c>
      <c r="OG128" s="420">
        <v>20826.063007853649</v>
      </c>
      <c r="OH128" s="420">
        <v>23119.463883168057</v>
      </c>
      <c r="OI128" s="420">
        <v>25668.371328830159</v>
      </c>
      <c r="OJ128" s="420">
        <v>27698.710843914414</v>
      </c>
      <c r="OK128" s="420">
        <v>27688.665797384834</v>
      </c>
      <c r="OL128" s="420"/>
      <c r="OM128" s="420">
        <v>1674.3729261553979</v>
      </c>
      <c r="ON128" s="420">
        <v>1849.0542716681725</v>
      </c>
      <c r="OO128" s="420">
        <v>2042.5697098497828</v>
      </c>
      <c r="OP128" s="420">
        <v>2256.9959513172594</v>
      </c>
      <c r="OQ128" s="420">
        <v>2494.6418707834218</v>
      </c>
      <c r="OR128" s="420">
        <v>2758.0746911871001</v>
      </c>
      <c r="OS128" s="420">
        <v>3050.1491379237609</v>
      </c>
      <c r="OT128" s="420">
        <v>3374.0399013490946</v>
      </c>
      <c r="OU128" s="420">
        <v>3733.2777843273175</v>
      </c>
      <c r="OV128" s="420">
        <v>4131.7899546087665</v>
      </c>
      <c r="OW128" s="420">
        <v>4573.944769751256</v>
      </c>
      <c r="OX128" s="420">
        <v>5064.601695711207</v>
      </c>
      <c r="OY128" s="420">
        <v>5609.1668997505203</v>
      </c>
      <c r="OZ128" s="420">
        <v>6213.6551646313283</v>
      </c>
      <c r="PA128" s="420">
        <v>6884.7588449863078</v>
      </c>
      <c r="PB128" s="420">
        <v>7629.924669120297</v>
      </c>
      <c r="PC128" s="420">
        <v>8457.4392812930346</v>
      </c>
      <c r="PD128" s="420">
        <v>9373.5964599854815</v>
      </c>
      <c r="PE128" s="420">
        <v>10388.721825741519</v>
      </c>
      <c r="PF128" s="420">
        <v>11514.944430002397</v>
      </c>
      <c r="PG128" s="420">
        <v>12764.124285651966</v>
      </c>
      <c r="PH128" s="420">
        <v>14149.209820412956</v>
      </c>
      <c r="PI128" s="420">
        <v>15684.255229853248</v>
      </c>
      <c r="PJ128" s="420">
        <v>17384.394625192923</v>
      </c>
      <c r="PK128" s="420">
        <v>19265.748710687378</v>
      </c>
      <c r="PL128" s="420">
        <v>21345.228644414281</v>
      </c>
      <c r="PM128" s="420">
        <v>23640.185808374688</v>
      </c>
      <c r="PN128" s="420">
        <v>26167.833339282832</v>
      </c>
      <c r="PO128" s="420">
        <v>28114.249445376387</v>
      </c>
      <c r="PP128" s="420">
        <v>27886.443793310074</v>
      </c>
      <c r="PQ128" s="420"/>
      <c r="PR128" s="420">
        <v>56.530377495084743</v>
      </c>
      <c r="PS128" s="420">
        <v>62.376081514185557</v>
      </c>
      <c r="PT128" s="420">
        <v>68.852067667232248</v>
      </c>
      <c r="PU128" s="420">
        <v>76.027832989325248</v>
      </c>
      <c r="PV128" s="420">
        <v>83.980643877449864</v>
      </c>
      <c r="PW128" s="420">
        <v>92.79641234131374</v>
      </c>
      <c r="PX128" s="420">
        <v>102.57067164847199</v>
      </c>
      <c r="PY128" s="420">
        <v>113.40966268066909</v>
      </c>
      <c r="PZ128" s="420">
        <v>125.43154361005256</v>
      </c>
      <c r="QA128" s="420">
        <v>138.76773694332695</v>
      </c>
      <c r="QB128" s="420">
        <v>153.56442958589747</v>
      </c>
      <c r="QC128" s="420">
        <v>169.98424336546347</v>
      </c>
      <c r="QD128" s="420">
        <v>188.20809544635003</v>
      </c>
      <c r="QE128" s="420">
        <v>208.43727028548358</v>
      </c>
      <c r="QF128" s="420">
        <v>230.8957272544767</v>
      </c>
      <c r="QG128" s="420">
        <v>255.83267080875009</v>
      </c>
      <c r="QH128" s="420">
        <v>283.52541315649586</v>
      </c>
      <c r="QI128" s="420">
        <v>314.28256280360301</v>
      </c>
      <c r="QJ128" s="420">
        <v>348.44757616569814</v>
      </c>
      <c r="QK128" s="420">
        <v>386.40271369007922</v>
      </c>
      <c r="QL128" s="420">
        <v>428.57344666848718</v>
      </c>
      <c r="QM128" s="420">
        <v>475.43336620215905</v>
      </c>
      <c r="QN128" s="420">
        <v>527.50965166545177</v>
      </c>
      <c r="QO128" s="420">
        <v>585.3891625728686</v>
      </c>
      <c r="QP128" s="420">
        <v>649.72522506360508</v>
      </c>
      <c r="QQ128" s="420">
        <v>721.24519236381786</v>
      </c>
      <c r="QR128" s="420">
        <v>800.75886766557051</v>
      </c>
      <c r="QS128" s="420">
        <v>889.16788797961578</v>
      </c>
      <c r="QT128" s="420">
        <v>959.6974855446291</v>
      </c>
      <c r="QU128" s="420">
        <v>959.6974855446291</v>
      </c>
      <c r="QV128" s="424"/>
      <c r="QW128" s="420">
        <v>14.681417027176112</v>
      </c>
      <c r="QX128" s="420">
        <v>14.681417027176112</v>
      </c>
      <c r="QY128" s="420">
        <v>14.681417027176112</v>
      </c>
      <c r="QZ128" s="420">
        <v>14.681417027176112</v>
      </c>
      <c r="RA128" s="420">
        <v>14.681417027176112</v>
      </c>
      <c r="RB128" s="420">
        <v>14.681417027176112</v>
      </c>
      <c r="RC128" s="420">
        <v>14.681417027176112</v>
      </c>
      <c r="RD128" s="420">
        <v>14.681417027176112</v>
      </c>
      <c r="RE128" s="420">
        <v>14.681417027176112</v>
      </c>
      <c r="RF128" s="420">
        <v>14.681417027176112</v>
      </c>
      <c r="RG128" s="420">
        <v>14.681417027176112</v>
      </c>
      <c r="RH128" s="420">
        <v>14.681417027176112</v>
      </c>
      <c r="RI128" s="420">
        <v>14.681417027176112</v>
      </c>
      <c r="RJ128" s="420">
        <v>14.681417027176112</v>
      </c>
      <c r="RK128" s="420">
        <v>14.681417027176112</v>
      </c>
      <c r="RL128" s="420">
        <v>14.681417027176112</v>
      </c>
      <c r="RM128" s="420">
        <v>14.681417027176112</v>
      </c>
      <c r="RN128" s="420">
        <v>17.57273601200308</v>
      </c>
      <c r="RO128" s="420">
        <v>23.293702824485095</v>
      </c>
      <c r="RP128" s="420">
        <v>31.146837457784478</v>
      </c>
      <c r="RQ128" s="420">
        <v>41.975346022516618</v>
      </c>
      <c r="RR128" s="420">
        <v>56.967550358277485</v>
      </c>
      <c r="RS128" s="420">
        <v>77.80111089117915</v>
      </c>
      <c r="RT128" s="420">
        <v>106.84830731091424</v>
      </c>
      <c r="RU128" s="420">
        <v>147.4684391160628</v>
      </c>
      <c r="RV128" s="420">
        <v>204.42459034110325</v>
      </c>
      <c r="RW128" s="420">
        <v>284.47799871157429</v>
      </c>
      <c r="RX128" s="420">
        <v>397.23615552551593</v>
      </c>
      <c r="RY128" s="420">
        <v>556.36351205699145</v>
      </c>
      <c r="RZ128" s="420">
        <v>781.31053912895834</v>
      </c>
      <c r="SA128" s="420"/>
      <c r="SB128" s="420">
        <v>41.848960467908633</v>
      </c>
      <c r="SC128" s="420">
        <v>47.694664487009447</v>
      </c>
      <c r="SD128" s="420">
        <v>54.170650640056138</v>
      </c>
      <c r="SE128" s="420">
        <v>61.346415962149138</v>
      </c>
      <c r="SF128" s="420">
        <v>69.299226850273755</v>
      </c>
      <c r="SG128" s="420">
        <v>78.11499531413763</v>
      </c>
      <c r="SH128" s="420">
        <v>87.889254621295876</v>
      </c>
      <c r="SI128" s="420">
        <v>98.728245653492976</v>
      </c>
      <c r="SJ128" s="420">
        <v>110.75012658287645</v>
      </c>
      <c r="SK128" s="420">
        <v>124.08631991615084</v>
      </c>
      <c r="SL128" s="420">
        <v>138.88301255872136</v>
      </c>
      <c r="SM128" s="420">
        <v>155.30282633828736</v>
      </c>
      <c r="SN128" s="420">
        <v>173.52667841917392</v>
      </c>
      <c r="SO128" s="420">
        <v>193.75585325830747</v>
      </c>
      <c r="SP128" s="420">
        <v>216.21431022730059</v>
      </c>
      <c r="SQ128" s="420">
        <v>241.15125378157398</v>
      </c>
      <c r="SR128" s="420">
        <v>268.84399612931975</v>
      </c>
      <c r="SS128" s="420">
        <v>296.70982679159994</v>
      </c>
      <c r="ST128" s="420">
        <v>325.15387334121306</v>
      </c>
      <c r="SU128" s="420">
        <v>355.25587623229472</v>
      </c>
      <c r="SV128" s="420">
        <v>386.59810064597059</v>
      </c>
      <c r="SW128" s="420">
        <v>418.46581584388156</v>
      </c>
      <c r="SX128" s="420">
        <v>449.70854077427259</v>
      </c>
      <c r="SY128" s="420">
        <v>478.54085526195433</v>
      </c>
      <c r="SZ128" s="420">
        <v>502.25678594754231</v>
      </c>
      <c r="TA128" s="420">
        <v>516.82060202271464</v>
      </c>
      <c r="TB128" s="420">
        <v>516.28086895399622</v>
      </c>
      <c r="TC128" s="420">
        <v>491.93173245409986</v>
      </c>
      <c r="TD128" s="420">
        <v>403.33397348763765</v>
      </c>
      <c r="TE128" s="420">
        <v>178.38694641567076</v>
      </c>
      <c r="TF128" s="420"/>
      <c r="TG128" s="420">
        <v>3.9353136704729401</v>
      </c>
      <c r="TH128" s="420">
        <v>4.3422573343801236</v>
      </c>
      <c r="TI128" s="420">
        <v>4.7930775476379255</v>
      </c>
      <c r="TJ128" s="420">
        <v>5.2926122866478291</v>
      </c>
      <c r="TK128" s="420">
        <v>5.8462403852651423</v>
      </c>
      <c r="TL128" s="420">
        <v>6.4599425342483858</v>
      </c>
      <c r="TM128" s="420">
        <v>7.1403691999566075</v>
      </c>
      <c r="TN128" s="420">
        <v>7.894916250112912</v>
      </c>
      <c r="TO128" s="420">
        <v>8.7318091643750613</v>
      </c>
      <c r="TP128" s="420">
        <v>9.6601968076570905</v>
      </c>
      <c r="TQ128" s="420">
        <v>10.690255855806136</v>
      </c>
      <c r="TR128" s="420">
        <v>11.833307087667549</v>
      </c>
      <c r="TS128" s="420">
        <v>13.101944896230295</v>
      </c>
      <c r="TT128" s="420">
        <v>14.510181526062659</v>
      </c>
      <c r="TU128" s="420">
        <v>16.073607716441316</v>
      </c>
      <c r="TV128" s="420">
        <v>17.809571621466993</v>
      </c>
      <c r="TW128" s="420">
        <v>19.737378092305519</v>
      </c>
      <c r="TX128" s="420">
        <v>21.878510645003715</v>
      </c>
      <c r="TY128" s="420">
        <v>24.256878702910889</v>
      </c>
      <c r="TZ128" s="420">
        <v>26.89909299870898</v>
      </c>
      <c r="UA128" s="420">
        <v>29.834772350898422</v>
      </c>
      <c r="UB128" s="420">
        <v>33.096885397183215</v>
      </c>
      <c r="UC128" s="420">
        <v>36.722131276869142</v>
      </c>
      <c r="UD128" s="420">
        <v>40.751363710953839</v>
      </c>
      <c r="UE128" s="420">
        <v>45.230063437418778</v>
      </c>
      <c r="UF128" s="420">
        <v>50.208864526316113</v>
      </c>
      <c r="UG128" s="420">
        <v>55.744140731251036</v>
      </c>
      <c r="UH128" s="420">
        <v>61.898658738233038</v>
      </c>
      <c r="UI128" s="420">
        <v>66.808516088728908</v>
      </c>
      <c r="UJ128" s="420">
        <v>66.808516088728908</v>
      </c>
      <c r="UK128" s="420"/>
      <c r="UL128" s="420">
        <v>2.0677116598762564</v>
      </c>
      <c r="UM128" s="420">
        <v>2.0677116598762564</v>
      </c>
      <c r="UN128" s="420">
        <v>2.0677116598762564</v>
      </c>
      <c r="UO128" s="420">
        <v>2.0677116598762564</v>
      </c>
      <c r="UP128" s="420">
        <v>2.0677116598762564</v>
      </c>
      <c r="UQ128" s="420">
        <v>2.0677116598762564</v>
      </c>
      <c r="UR128" s="420">
        <v>2.0677116598762564</v>
      </c>
      <c r="US128" s="420">
        <v>2.0677116598762564</v>
      </c>
      <c r="UT128" s="420">
        <v>2.0677116598762564</v>
      </c>
      <c r="UU128" s="420">
        <v>2.0677116598762564</v>
      </c>
      <c r="UV128" s="420">
        <v>2.0677116598762564</v>
      </c>
      <c r="UW128" s="420">
        <v>2.0677116598762564</v>
      </c>
      <c r="UX128" s="420">
        <v>2.0677116598762564</v>
      </c>
      <c r="UY128" s="420">
        <v>2.0677116598762564</v>
      </c>
      <c r="UZ128" s="420">
        <v>2.0677116598762564</v>
      </c>
      <c r="VA128" s="420">
        <v>2.0677116598762564</v>
      </c>
      <c r="VB128" s="420">
        <v>2.0677116598762564</v>
      </c>
      <c r="VC128" s="420">
        <v>2.4749212613937344</v>
      </c>
      <c r="VD128" s="420">
        <v>3.2806547789443532</v>
      </c>
      <c r="VE128" s="420">
        <v>4.3866800364378031</v>
      </c>
      <c r="VF128" s="420">
        <v>5.9117530846947259</v>
      </c>
      <c r="VG128" s="420">
        <v>8.0232356244875938</v>
      </c>
      <c r="VH128" s="420">
        <v>10.957407166027433</v>
      </c>
      <c r="VI128" s="420">
        <v>15.048376492259735</v>
      </c>
      <c r="VJ128" s="420">
        <v>20.769262970979369</v>
      </c>
      <c r="VK128" s="420">
        <v>28.790893156382779</v>
      </c>
      <c r="VL128" s="420">
        <v>40.065510967051743</v>
      </c>
      <c r="VM128" s="420">
        <v>55.946222969085774</v>
      </c>
      <c r="VN128" s="420">
        <v>78.357512689714667</v>
      </c>
      <c r="VO128" s="420">
        <v>110.03875911642079</v>
      </c>
      <c r="VP128" s="420"/>
      <c r="VQ128" s="420">
        <v>1.8676020105966837</v>
      </c>
      <c r="VR128" s="420">
        <v>2.2745456745038672</v>
      </c>
      <c r="VS128" s="420">
        <v>2.7253658877616691</v>
      </c>
      <c r="VT128" s="420">
        <v>3.2249006267715727</v>
      </c>
      <c r="VU128" s="420">
        <v>3.778528725388886</v>
      </c>
      <c r="VV128" s="420">
        <v>4.3922308743721299</v>
      </c>
      <c r="VW128" s="420">
        <v>5.0726575400803515</v>
      </c>
      <c r="VX128" s="420">
        <v>5.827204590236656</v>
      </c>
      <c r="VY128" s="420">
        <v>6.6640975044988053</v>
      </c>
      <c r="VZ128" s="420">
        <v>7.5924851477808346</v>
      </c>
      <c r="WA128" s="420">
        <v>8.6225441959298799</v>
      </c>
      <c r="WB128" s="420">
        <v>9.7655954277912933</v>
      </c>
      <c r="WC128" s="420">
        <v>11.034233236354039</v>
      </c>
      <c r="WD128" s="420">
        <v>12.442469866186403</v>
      </c>
      <c r="WE128" s="420">
        <v>14.00589605656506</v>
      </c>
      <c r="WF128" s="420">
        <v>15.741859961590738</v>
      </c>
      <c r="WG128" s="420">
        <v>17.669666432429263</v>
      </c>
      <c r="WH128" s="420">
        <v>19.40358938360998</v>
      </c>
      <c r="WI128" s="420">
        <v>20.976223923966536</v>
      </c>
      <c r="WJ128" s="420">
        <v>22.512412962271178</v>
      </c>
      <c r="WK128" s="420">
        <v>23.923019266203696</v>
      </c>
      <c r="WL128" s="420">
        <v>25.073649772695621</v>
      </c>
      <c r="WM128" s="420">
        <v>25.764724110841708</v>
      </c>
      <c r="WN128" s="420">
        <v>25.702987218694105</v>
      </c>
      <c r="WO128" s="420">
        <v>24.460800466439409</v>
      </c>
      <c r="WP128" s="420">
        <v>21.417971369933333</v>
      </c>
      <c r="WQ128" s="420">
        <v>15.678629764199293</v>
      </c>
      <c r="WR128" s="420">
        <v>5.9524357691472645</v>
      </c>
      <c r="WS128" s="420">
        <v>-11.54899660098576</v>
      </c>
      <c r="WT128" s="420">
        <v>-43.230243027691884</v>
      </c>
      <c r="WU128" s="420"/>
      <c r="WV128" s="420">
        <v>50.166536187193344</v>
      </c>
      <c r="WW128" s="420">
        <v>55.354166894937009</v>
      </c>
      <c r="WX128" s="420">
        <v>61.101126460576339</v>
      </c>
      <c r="WY128" s="420">
        <v>67.469088371548594</v>
      </c>
      <c r="WZ128" s="420">
        <v>74.526620850324264</v>
      </c>
      <c r="XA128" s="420">
        <v>82.349964462328316</v>
      </c>
      <c r="XB128" s="420">
        <v>91.023897928953332</v>
      </c>
      <c r="XC128" s="420">
        <v>100.64270218860403</v>
      </c>
      <c r="XD128" s="420">
        <v>111.31123389502122</v>
      </c>
      <c r="XE128" s="420">
        <v>123.14612081951211</v>
      </c>
      <c r="XF128" s="420">
        <v>136.27709304712272</v>
      </c>
      <c r="XG128" s="420">
        <v>150.84846544298512</v>
      </c>
      <c r="XH128" s="420">
        <v>167.02078863267815</v>
      </c>
      <c r="XI128" s="420">
        <v>184.97268771017312</v>
      </c>
      <c r="XJ128" s="420">
        <v>204.9029100820558</v>
      </c>
      <c r="XK128" s="420">
        <v>227.03260630285743</v>
      </c>
      <c r="XL128" s="420">
        <v>251.607870482397</v>
      </c>
      <c r="XM128" s="420">
        <v>278.90256988398295</v>
      </c>
      <c r="XN128" s="420">
        <v>309.2214967178698</v>
      </c>
      <c r="XO128" s="420">
        <v>342.90387890738106</v>
      </c>
      <c r="XP128" s="420">
        <v>380.32729080986991</v>
      </c>
      <c r="XQ128" s="420">
        <v>421.91200956076307</v>
      </c>
      <c r="XR128" s="420">
        <v>468.12586793126587</v>
      </c>
      <c r="XS128" s="420">
        <v>519.48966041056485</v>
      </c>
      <c r="XT128" s="420">
        <v>576.58316570979434</v>
      </c>
      <c r="XU128" s="420">
        <v>640.05185611408126</v>
      </c>
      <c r="XV128" s="420">
        <v>710.61437216572051</v>
      </c>
      <c r="XW128" s="420">
        <v>789.0708501406715</v>
      </c>
      <c r="XX128" s="420">
        <v>851.660660527505</v>
      </c>
      <c r="XY128" s="420">
        <v>851.660660527505</v>
      </c>
      <c r="XZ128" s="420"/>
      <c r="YA128" s="420">
        <v>2.0139901040568169E-2</v>
      </c>
      <c r="YB128" s="420">
        <v>2.0139901040568169E-2</v>
      </c>
      <c r="YC128" s="420">
        <v>2.0139901040568169E-2</v>
      </c>
      <c r="YD128" s="420">
        <v>2.0139901040568169E-2</v>
      </c>
      <c r="YE128" s="420">
        <v>2.0139901040568169E-2</v>
      </c>
      <c r="YF128" s="420">
        <v>2.0139901040568169E-2</v>
      </c>
      <c r="YG128" s="420">
        <v>2.0139901040568169E-2</v>
      </c>
      <c r="YH128" s="420">
        <v>2.0139901040568169E-2</v>
      </c>
      <c r="YI128" s="420">
        <v>2.0139901040568169E-2</v>
      </c>
      <c r="YJ128" s="420">
        <v>2.0139901040568169E-2</v>
      </c>
      <c r="YK128" s="420">
        <v>2.0139901040568169E-2</v>
      </c>
      <c r="YL128" s="420">
        <v>2.0139901040568169E-2</v>
      </c>
      <c r="YM128" s="420">
        <v>2.0139901040568169E-2</v>
      </c>
      <c r="YN128" s="420">
        <v>2.0139901040568169E-2</v>
      </c>
      <c r="YO128" s="420">
        <v>2.0139901040568169E-2</v>
      </c>
      <c r="YP128" s="420">
        <v>2.0139901040568169E-2</v>
      </c>
      <c r="YQ128" s="420">
        <v>2.0139901040568169E-2</v>
      </c>
      <c r="YR128" s="420">
        <v>2.410619926119241E-2</v>
      </c>
      <c r="YS128" s="420">
        <v>3.1954195489791087E-2</v>
      </c>
      <c r="YT128" s="420">
        <v>4.2727089828269643E-2</v>
      </c>
      <c r="YU128" s="420">
        <v>5.7581588580465186E-2</v>
      </c>
      <c r="YV128" s="420">
        <v>7.8147826236087292E-2</v>
      </c>
      <c r="YW128" s="420">
        <v>0.10672720973010899</v>
      </c>
      <c r="YX128" s="420">
        <v>0.14657402154102134</v>
      </c>
      <c r="YY128" s="420">
        <v>0.20229653342772863</v>
      </c>
      <c r="YZ128" s="420">
        <v>0.28042872238473604</v>
      </c>
      <c r="ZA128" s="420">
        <v>0.39024562354332865</v>
      </c>
      <c r="ZB128" s="420">
        <v>0.54492674972794841</v>
      </c>
      <c r="ZC128" s="420">
        <v>0.76321693298879079</v>
      </c>
      <c r="ZD128" s="420">
        <v>1.071798240652307</v>
      </c>
      <c r="ZE128" s="420"/>
      <c r="ZF128" s="420">
        <v>50.146396286152779</v>
      </c>
      <c r="ZG128" s="420">
        <v>55.334026993896444</v>
      </c>
      <c r="ZH128" s="420">
        <v>61.080986559535773</v>
      </c>
      <c r="ZI128" s="420">
        <v>67.448948470508029</v>
      </c>
      <c r="ZJ128" s="420">
        <v>74.506480949283699</v>
      </c>
      <c r="ZK128" s="420">
        <v>82.329824561287751</v>
      </c>
      <c r="ZL128" s="420">
        <v>91.003758027912767</v>
      </c>
      <c r="ZM128" s="420">
        <v>100.62256228756347</v>
      </c>
      <c r="ZN128" s="420">
        <v>111.29109399398065</v>
      </c>
      <c r="ZO128" s="420">
        <v>123.12598091847154</v>
      </c>
      <c r="ZP128" s="420">
        <v>136.25695314608214</v>
      </c>
      <c r="ZQ128" s="420">
        <v>150.82832554194454</v>
      </c>
      <c r="ZR128" s="420">
        <v>167.00064873163757</v>
      </c>
      <c r="ZS128" s="420">
        <v>184.95254780913254</v>
      </c>
      <c r="ZT128" s="420">
        <v>204.88277018101522</v>
      </c>
      <c r="ZU128" s="420">
        <v>227.01246640181685</v>
      </c>
      <c r="ZV128" s="420">
        <v>251.58773058135642</v>
      </c>
      <c r="ZW128" s="420">
        <v>278.87846368472174</v>
      </c>
      <c r="ZX128" s="420">
        <v>309.18954252238001</v>
      </c>
      <c r="ZY128" s="420">
        <v>342.86115181755281</v>
      </c>
      <c r="ZZ128" s="420">
        <v>380.26970922128942</v>
      </c>
      <c r="AAA128" s="420">
        <v>421.83386173452698</v>
      </c>
      <c r="AAB128" s="420">
        <v>468.01914072153579</v>
      </c>
      <c r="AAC128" s="420">
        <v>519.34308638902382</v>
      </c>
      <c r="AAD128" s="420">
        <v>576.38086917636656</v>
      </c>
      <c r="AAE128" s="420">
        <v>639.77142739169653</v>
      </c>
      <c r="AAF128" s="420">
        <v>710.22412654217715</v>
      </c>
      <c r="AAG128" s="420">
        <v>788.5259233909436</v>
      </c>
      <c r="AAH128" s="420">
        <v>850.89744359451618</v>
      </c>
      <c r="AAI128" s="420">
        <v>850.58886228685265</v>
      </c>
      <c r="AAJ128" s="420"/>
      <c r="AAK128" s="420">
        <v>1768.2358849200559</v>
      </c>
      <c r="AAL128" s="420">
        <v>1954.3575088235823</v>
      </c>
      <c r="AAM128" s="420">
        <v>2160.5467129371364</v>
      </c>
      <c r="AAN128" s="420">
        <v>2389.0162163766881</v>
      </c>
      <c r="AAO128" s="420">
        <v>2642.2261073083682</v>
      </c>
      <c r="AAP128" s="420">
        <v>2922.9117419368977</v>
      </c>
      <c r="AAQ128" s="420">
        <v>3234.11480811305</v>
      </c>
      <c r="AAR128" s="420">
        <v>3579.2179138803876</v>
      </c>
      <c r="AAS128" s="420">
        <v>3961.9831024086734</v>
      </c>
      <c r="AAT128" s="420">
        <v>4386.5947405911693</v>
      </c>
      <c r="AAU128" s="420">
        <v>4857.7072796519897</v>
      </c>
      <c r="AAV128" s="420">
        <v>5380.4984430192299</v>
      </c>
      <c r="AAW128" s="420">
        <v>5960.7284601376859</v>
      </c>
      <c r="AAX128" s="420">
        <v>6604.806035564955</v>
      </c>
      <c r="AAY128" s="420">
        <v>7319.8618214511889</v>
      </c>
      <c r="AAZ128" s="420">
        <v>8113.8302492652783</v>
      </c>
      <c r="ABA128" s="420">
        <v>8995.5406744361408</v>
      </c>
      <c r="ABB128" s="420">
        <v>9968.5883398454134</v>
      </c>
      <c r="ABC128" s="420">
        <v>11044.041465529079</v>
      </c>
      <c r="ABD128" s="420">
        <v>12235.573871014516</v>
      </c>
      <c r="ABE128" s="420">
        <v>13554.91511478543</v>
      </c>
      <c r="ABF128" s="420">
        <v>15014.58314776406</v>
      </c>
      <c r="ABG128" s="420">
        <v>16627.747635459898</v>
      </c>
      <c r="ABH128" s="420">
        <v>18407.981554062597</v>
      </c>
      <c r="ABI128" s="420">
        <v>20368.847166277727</v>
      </c>
      <c r="ABJ128" s="420">
        <v>22523.238645198624</v>
      </c>
      <c r="ABK128" s="420">
        <v>24882.36943363506</v>
      </c>
      <c r="ABL128" s="420">
        <v>27454.243430897022</v>
      </c>
      <c r="ABM128" s="420">
        <v>29356.931865857554</v>
      </c>
      <c r="ABN128" s="420">
        <v>28872.189358984906</v>
      </c>
      <c r="ABQ128" s="344"/>
      <c r="ABR128" s="344"/>
      <c r="ABS128" s="344"/>
      <c r="ABT128" s="344"/>
      <c r="ABU128" s="344"/>
      <c r="ABV128" s="344"/>
      <c r="ABW128" s="344"/>
      <c r="ABX128" s="344"/>
      <c r="ABY128" s="344"/>
      <c r="ABZ128" s="344"/>
      <c r="ACA128" s="344"/>
    </row>
    <row r="129" spans="4:755" hidden="1" outlineLevel="1" x14ac:dyDescent="0.25">
      <c r="D129" s="431" t="b">
        <v>1</v>
      </c>
      <c r="E129" s="416"/>
      <c r="F129" s="417">
        <v>1554</v>
      </c>
      <c r="G129" s="417">
        <v>22006101</v>
      </c>
      <c r="H129" s="417" t="s">
        <v>1825</v>
      </c>
      <c r="I129" s="417" t="s">
        <v>253</v>
      </c>
      <c r="J129" s="417">
        <v>11</v>
      </c>
      <c r="K129" s="417" t="s">
        <v>307</v>
      </c>
      <c r="L129" s="417" t="s">
        <v>356</v>
      </c>
      <c r="M129" s="417" t="s">
        <v>253</v>
      </c>
      <c r="N129" s="417" t="s">
        <v>301</v>
      </c>
      <c r="O129" s="417" t="s">
        <v>1829</v>
      </c>
      <c r="P129" s="417" t="s">
        <v>1830</v>
      </c>
      <c r="Q129" s="417" t="s">
        <v>302</v>
      </c>
      <c r="R129" s="417" t="s">
        <v>298</v>
      </c>
      <c r="S129" s="418"/>
      <c r="T129" s="417">
        <v>0.28939793609242326</v>
      </c>
      <c r="U129" s="417">
        <v>2190</v>
      </c>
      <c r="V129" s="418"/>
      <c r="W129" s="419">
        <v>9.9</v>
      </c>
      <c r="X129" s="417">
        <v>8.8018665792934641E-3</v>
      </c>
      <c r="Y129" s="417">
        <v>4.6267831271156086E-3</v>
      </c>
      <c r="Z129" s="417">
        <v>4.1750834521778555E-3</v>
      </c>
      <c r="AA129" s="420">
        <v>50.954996906027645</v>
      </c>
      <c r="AB129" s="420">
        <v>1480.5706006769947</v>
      </c>
      <c r="AC129" s="420">
        <v>1531.5255975830223</v>
      </c>
      <c r="AD129" s="420">
        <v>51.252440922445906</v>
      </c>
      <c r="AE129" s="420">
        <v>3.5678946496464712</v>
      </c>
      <c r="AF129" s="420">
        <v>45.482757167886071</v>
      </c>
      <c r="AG129" s="418"/>
      <c r="AH129" s="419">
        <v>14.216959715055561</v>
      </c>
      <c r="AI129" s="417">
        <v>2.3831354840911409E-2</v>
      </c>
      <c r="AJ129" s="417">
        <v>1.2527173580843412E-2</v>
      </c>
      <c r="AK129" s="417">
        <v>1.1304181260067997E-2</v>
      </c>
      <c r="AL129" s="420">
        <v>137.96239709447664</v>
      </c>
      <c r="AM129" s="420">
        <v>4008.6955458698922</v>
      </c>
      <c r="AN129" s="420">
        <v>4146.6579429643689</v>
      </c>
      <c r="AO129" s="420">
        <v>138.76773694332695</v>
      </c>
      <c r="AP129" s="420">
        <v>9.6601968076570905</v>
      </c>
      <c r="AQ129" s="420">
        <v>123.14612081951211</v>
      </c>
      <c r="AR129" s="418"/>
      <c r="AS129" s="417">
        <v>5.1679359468684138E-3</v>
      </c>
      <c r="AT129" s="421">
        <v>2.0487534203857017E-6</v>
      </c>
      <c r="AU129" s="417">
        <v>5.1658871934480276E-3</v>
      </c>
      <c r="AV129" s="420">
        <v>28.424774522157485</v>
      </c>
      <c r="AW129" s="420">
        <v>0.65560109452342452</v>
      </c>
      <c r="AX129" s="420">
        <v>29.080375616680911</v>
      </c>
      <c r="AY129" s="420">
        <v>14.681417027176112</v>
      </c>
      <c r="AZ129" s="420">
        <v>2.0677116598762564</v>
      </c>
      <c r="BA129" s="420">
        <v>2.0139901040568169E-2</v>
      </c>
      <c r="BB129" s="418"/>
      <c r="BC129" s="420">
        <v>1631.8286903230007</v>
      </c>
      <c r="BD129" s="420">
        <v>4418.2319975348655</v>
      </c>
      <c r="BE129" s="420">
        <v>45.849644204773846</v>
      </c>
      <c r="BF129" s="420">
        <v>4372.382353330092</v>
      </c>
      <c r="BG129" s="420"/>
      <c r="BH129" s="422">
        <v>3.6190084093339271E-2</v>
      </c>
      <c r="BI129" s="420"/>
      <c r="BJ129" s="423">
        <v>10.264843878369307</v>
      </c>
      <c r="BK129" s="423">
        <v>10.643133317908669</v>
      </c>
      <c r="BL129" s="423">
        <v>11.035363826768</v>
      </c>
      <c r="BM129" s="423">
        <v>11.442049174017937</v>
      </c>
      <c r="BN129" s="423">
        <v>11.863722062618042</v>
      </c>
      <c r="BO129" s="423">
        <v>12.300934827185827</v>
      </c>
      <c r="BP129" s="423">
        <v>12.75426015748063</v>
      </c>
      <c r="BQ129" s="423">
        <v>13.224291848549957</v>
      </c>
      <c r="BR129" s="423">
        <v>13.711645578520923</v>
      </c>
      <c r="BS129" s="423">
        <v>14.216959715055561</v>
      </c>
      <c r="BT129" s="423">
        <v>14.740896151526375</v>
      </c>
      <c r="BU129" s="423">
        <v>15.284141174007392</v>
      </c>
      <c r="BV129" s="423">
        <v>15.847406360216368</v>
      </c>
      <c r="BW129" s="423">
        <v>16.431429511585634</v>
      </c>
      <c r="BX129" s="423">
        <v>17.036975619682483</v>
      </c>
      <c r="BY129" s="423">
        <v>17.664837868244934</v>
      </c>
      <c r="BZ129" s="423">
        <v>18.315838672145485</v>
      </c>
      <c r="CA129" s="423">
        <v>18.990830754643675</v>
      </c>
      <c r="CB129" s="423">
        <v>19.69069826433855</v>
      </c>
      <c r="CC129" s="423">
        <v>20.416357933284111</v>
      </c>
      <c r="CD129" s="423">
        <v>21.168760277784653</v>
      </c>
      <c r="CE129" s="423">
        <v>21.948890843442939</v>
      </c>
      <c r="CF129" s="423">
        <v>22.757771496092055</v>
      </c>
      <c r="CG129" s="423">
        <v>23.596461760301825</v>
      </c>
      <c r="CH129" s="423">
        <v>24.46606020721309</v>
      </c>
      <c r="CI129" s="423">
        <v>25.367705893517794</v>
      </c>
      <c r="CJ129" s="423">
        <v>26.302579853469606</v>
      </c>
      <c r="CK129" s="423">
        <v>27.271906645879525</v>
      </c>
      <c r="CL129" s="423">
        <v>28</v>
      </c>
      <c r="CM129" s="423">
        <v>28</v>
      </c>
      <c r="CN129" s="420"/>
      <c r="CO129" s="417">
        <v>9.708275965660762E-3</v>
      </c>
      <c r="CP129" s="417">
        <v>1.0712191211688215E-2</v>
      </c>
      <c r="CQ129" s="417">
        <v>1.1824348312161174E-2</v>
      </c>
      <c r="CR129" s="417">
        <v>1.3056682379234321E-2</v>
      </c>
      <c r="CS129" s="417">
        <v>1.4422462800766764E-2</v>
      </c>
      <c r="CT129" s="417">
        <v>1.5936443723749291E-2</v>
      </c>
      <c r="CU129" s="417">
        <v>1.7615031607265057E-2</v>
      </c>
      <c r="CV129" s="417">
        <v>1.9476471788502842E-2</v>
      </c>
      <c r="CW129" s="417">
        <v>2.1541056227177734E-2</v>
      </c>
      <c r="CX129" s="417">
        <v>2.3831354840911409E-2</v>
      </c>
      <c r="CY129" s="417">
        <v>2.6372473119585998E-2</v>
      </c>
      <c r="CZ129" s="417">
        <v>2.9192339013647112E-2</v>
      </c>
      <c r="DA129" s="417">
        <v>3.2322022433398018E-2</v>
      </c>
      <c r="DB129" s="417">
        <v>3.5796091077517467E-2</v>
      </c>
      <c r="DC129" s="417">
        <v>3.965300673382742E-2</v>
      </c>
      <c r="DD129" s="417">
        <v>4.3935566668723287E-2</v>
      </c>
      <c r="DE129" s="417">
        <v>4.8691395249228206E-2</v>
      </c>
      <c r="DF129" s="417">
        <v>5.3973491529537086E-2</v>
      </c>
      <c r="DG129" s="417">
        <v>5.9840839189094955E-2</v>
      </c>
      <c r="DH129" s="417">
        <v>6.6359085939407772E-2</v>
      </c>
      <c r="DI129" s="417">
        <v>7.36013003304965E-2</v>
      </c>
      <c r="DJ129" s="417">
        <v>8.1648814794752431E-2</v>
      </c>
      <c r="DK129" s="417">
        <v>9.0592164776594139E-2</v>
      </c>
      <c r="DL129" s="417">
        <v>0.10053213492265475</v>
      </c>
      <c r="DM129" s="417">
        <v>0.11158092456249701</v>
      </c>
      <c r="DN129" s="417">
        <v>0.12386344610882619</v>
      </c>
      <c r="DO129" s="417">
        <v>0.13751877156531145</v>
      </c>
      <c r="DP129" s="417">
        <v>0.15270174406778775</v>
      </c>
      <c r="DQ129" s="417">
        <v>0.1648141839142698</v>
      </c>
      <c r="DR129" s="417">
        <v>0.1648141839142698</v>
      </c>
      <c r="DS129" s="424"/>
      <c r="DT129" s="425">
        <v>5.1032456612068811E-3</v>
      </c>
      <c r="DU129" s="425">
        <v>5.6309630583668375E-3</v>
      </c>
      <c r="DV129" s="425">
        <v>6.2155787942239854E-3</v>
      </c>
      <c r="DW129" s="425">
        <v>6.863366671617758E-3</v>
      </c>
      <c r="DX129" s="425">
        <v>7.5813018678359276E-3</v>
      </c>
      <c r="DY129" s="425">
        <v>8.3771400376293267E-3</v>
      </c>
      <c r="DZ129" s="425">
        <v>9.2595053889858222E-3</v>
      </c>
      <c r="EA129" s="425">
        <v>1.0237988753292562E-2</v>
      </c>
      <c r="EB129" s="425">
        <v>1.1323256788124916E-2</v>
      </c>
      <c r="EC129" s="425">
        <v>1.2527173580843412E-2</v>
      </c>
      <c r="ED129" s="425">
        <v>1.3862936065977648E-2</v>
      </c>
      <c r="EE129" s="425">
        <v>1.5345224830733896E-2</v>
      </c>
      <c r="EF129" s="425">
        <v>1.6990372062774709E-2</v>
      </c>
      <c r="EG129" s="425">
        <v>1.8816548594792027E-2</v>
      </c>
      <c r="EH129" s="425">
        <v>2.0843972223696331E-2</v>
      </c>
      <c r="EI129" s="425">
        <v>2.3095139731080707E-2</v>
      </c>
      <c r="EJ129" s="425">
        <v>2.5595085308931152E-2</v>
      </c>
      <c r="EK129" s="425">
        <v>2.8371668403592735E-2</v>
      </c>
      <c r="EL129" s="425">
        <v>3.1455894335399852E-2</v>
      </c>
      <c r="EM129" s="425">
        <v>3.4882271435192833E-2</v>
      </c>
      <c r="EN129" s="425">
        <v>3.8689208866677059E-2</v>
      </c>
      <c r="EO129" s="425">
        <v>4.2919459780276698E-2</v>
      </c>
      <c r="EP129" s="425">
        <v>4.7620614975382704E-2</v>
      </c>
      <c r="EQ129" s="425">
        <v>5.284565283996679E-2</v>
      </c>
      <c r="ER129" s="425">
        <v>5.8653551996372268E-2</v>
      </c>
      <c r="ES129" s="425">
        <v>6.5109973817475505E-2</v>
      </c>
      <c r="ET129" s="425">
        <v>7.228802279699216E-2</v>
      </c>
      <c r="EU129" s="425">
        <v>8.026909367111508E-2</v>
      </c>
      <c r="EV129" s="425">
        <v>8.6636110462956273E-2</v>
      </c>
      <c r="EW129" s="425">
        <v>8.6636110462956273E-2</v>
      </c>
      <c r="EX129" s="420"/>
      <c r="EY129" s="420">
        <v>1799.8731418637508</v>
      </c>
      <c r="EZ129" s="420">
        <v>1985.9947657672774</v>
      </c>
      <c r="FA129" s="420">
        <v>2192.1839698808312</v>
      </c>
      <c r="FB129" s="420">
        <v>2420.6534733203825</v>
      </c>
      <c r="FC129" s="420">
        <v>2673.8633642520631</v>
      </c>
      <c r="FD129" s="420">
        <v>2954.5489988805921</v>
      </c>
      <c r="FE129" s="420">
        <v>3265.7520650567449</v>
      </c>
      <c r="FF129" s="420">
        <v>3610.8551708240821</v>
      </c>
      <c r="FG129" s="420">
        <v>3993.6203593523683</v>
      </c>
      <c r="FH129" s="420">
        <v>4418.2319975348646</v>
      </c>
      <c r="FI129" s="420">
        <v>4889.344536595685</v>
      </c>
      <c r="FJ129" s="420">
        <v>5412.1356999629261</v>
      </c>
      <c r="FK129" s="420">
        <v>5992.3657170813804</v>
      </c>
      <c r="FL129" s="420">
        <v>6636.4432925086494</v>
      </c>
      <c r="FM129" s="420">
        <v>7351.4990783948833</v>
      </c>
      <c r="FN129" s="420">
        <v>8145.4675062089727</v>
      </c>
      <c r="FO129" s="420">
        <v>9027.1779313798343</v>
      </c>
      <c r="FP129" s="420">
        <v>10006.456153516694</v>
      </c>
      <c r="FQ129" s="420">
        <v>11094.237496338923</v>
      </c>
      <c r="FR129" s="420">
        <v>12302.692766813974</v>
      </c>
      <c r="FS129" s="420">
        <v>13645.368563860316</v>
      </c>
      <c r="FT129" s="420">
        <v>15137.343575098939</v>
      </c>
      <c r="FU129" s="420">
        <v>16795.402687503778</v>
      </c>
      <c r="FV129" s="420">
        <v>18638.230946620341</v>
      </c>
      <c r="FW129" s="420">
        <v>20686.629631741682</v>
      </c>
      <c r="FX129" s="420">
        <v>22963.75697379453</v>
      </c>
      <c r="FY129" s="420">
        <v>25495.39633174759</v>
      </c>
      <c r="FZ129" s="420">
        <v>28310.254965507287</v>
      </c>
      <c r="GA129" s="420">
        <v>30555.849882589977</v>
      </c>
      <c r="GB129" s="420">
        <v>30555.849882589977</v>
      </c>
      <c r="GC129" s="420"/>
      <c r="GD129" s="420">
        <v>31.64345442279177</v>
      </c>
      <c r="GE129" s="420">
        <v>31.64345442279177</v>
      </c>
      <c r="GF129" s="420">
        <v>31.64345442279177</v>
      </c>
      <c r="GG129" s="420">
        <v>31.64345442279177</v>
      </c>
      <c r="GH129" s="420">
        <v>31.64345442279177</v>
      </c>
      <c r="GI129" s="420">
        <v>31.64345442279177</v>
      </c>
      <c r="GJ129" s="420">
        <v>31.64345442279177</v>
      </c>
      <c r="GK129" s="420">
        <v>31.64345442279177</v>
      </c>
      <c r="GL129" s="420">
        <v>31.64345442279177</v>
      </c>
      <c r="GM129" s="420">
        <v>31.64345442279177</v>
      </c>
      <c r="GN129" s="420">
        <v>31.64345442279177</v>
      </c>
      <c r="GO129" s="420">
        <v>31.64345442279177</v>
      </c>
      <c r="GP129" s="420">
        <v>31.64345442279177</v>
      </c>
      <c r="GQ129" s="420">
        <v>31.64345442279177</v>
      </c>
      <c r="GR129" s="420">
        <v>31.64345442279177</v>
      </c>
      <c r="GS129" s="420">
        <v>31.64345442279177</v>
      </c>
      <c r="GT129" s="420">
        <v>31.64345442279177</v>
      </c>
      <c r="GU129" s="420">
        <v>37.875231665326965</v>
      </c>
      <c r="GV129" s="420">
        <v>50.205863800493503</v>
      </c>
      <c r="GW129" s="420">
        <v>67.132043840531111</v>
      </c>
      <c r="GX129" s="420">
        <v>90.47116816352019</v>
      </c>
      <c r="GY129" s="420">
        <v>122.78447509552001</v>
      </c>
      <c r="GZ129" s="420">
        <v>167.68789429320691</v>
      </c>
      <c r="HA129" s="420">
        <v>230.29449652488273</v>
      </c>
      <c r="HB129" s="420">
        <v>317.84471644198874</v>
      </c>
      <c r="HC129" s="420">
        <v>440.60462252265296</v>
      </c>
      <c r="HD129" s="420">
        <v>613.14698505285742</v>
      </c>
      <c r="HE129" s="420">
        <v>856.17922024754603</v>
      </c>
      <c r="HF129" s="420">
        <v>1199.15287493649</v>
      </c>
      <c r="HG129" s="420">
        <v>1683.9903388896146</v>
      </c>
      <c r="HH129" s="420"/>
      <c r="HI129" s="420">
        <v>56.202302924797976</v>
      </c>
      <c r="HJ129" s="420">
        <v>62.014081346386952</v>
      </c>
      <c r="HK129" s="420">
        <v>68.452484053709654</v>
      </c>
      <c r="HL129" s="420">
        <v>75.586604755178541</v>
      </c>
      <c r="HM129" s="420">
        <v>83.493261431526975</v>
      </c>
      <c r="HN129" s="420">
        <v>92.257867501317236</v>
      </c>
      <c r="HO129" s="420">
        <v>101.97540180390003</v>
      </c>
      <c r="HP129" s="420">
        <v>112.75148865107656</v>
      </c>
      <c r="HQ129" s="420">
        <v>124.70360048294626</v>
      </c>
      <c r="HR129" s="420">
        <v>137.96239709447664</v>
      </c>
      <c r="HS129" s="420">
        <v>152.67321699401072</v>
      </c>
      <c r="HT129" s="420">
        <v>168.99773823196278</v>
      </c>
      <c r="HU129" s="420">
        <v>187.11582801821521</v>
      </c>
      <c r="HV129" s="420">
        <v>207.22760265348171</v>
      </c>
      <c r="HW129" s="420">
        <v>229.55572175908381</v>
      </c>
      <c r="HX129" s="420">
        <v>254.34794353007248</v>
      </c>
      <c r="HY129" s="420">
        <v>281.87997079066724</v>
      </c>
      <c r="HZ129" s="420">
        <v>312.45862103443</v>
      </c>
      <c r="IA129" s="420">
        <v>346.42535742449218</v>
      </c>
      <c r="IB129" s="420">
        <v>384.16022195609884</v>
      </c>
      <c r="IC129" s="420">
        <v>426.08621669440322</v>
      </c>
      <c r="ID129" s="420">
        <v>472.67418425029064</v>
      </c>
      <c r="IE129" s="420">
        <v>524.4482445077283</v>
      </c>
      <c r="IF129" s="420">
        <v>581.99185113658291</v>
      </c>
      <c r="IG129" s="420">
        <v>645.95453869173832</v>
      </c>
      <c r="IH129" s="420">
        <v>717.05943919815559</v>
      </c>
      <c r="II129" s="420">
        <v>796.11165614755873</v>
      </c>
      <c r="IJ129" s="420">
        <v>884.00759389194604</v>
      </c>
      <c r="IK129" s="420">
        <v>954.12787228310992</v>
      </c>
      <c r="IL129" s="420">
        <v>954.12787228310992</v>
      </c>
      <c r="IM129" s="420"/>
      <c r="IN129" s="420">
        <v>14.212387261078742</v>
      </c>
      <c r="IO129" s="420">
        <v>14.212387261078742</v>
      </c>
      <c r="IP129" s="420">
        <v>14.212387261078742</v>
      </c>
      <c r="IQ129" s="420">
        <v>14.212387261078742</v>
      </c>
      <c r="IR129" s="420">
        <v>14.212387261078742</v>
      </c>
      <c r="IS129" s="420">
        <v>14.212387261078742</v>
      </c>
      <c r="IT129" s="420">
        <v>14.212387261078742</v>
      </c>
      <c r="IU129" s="420">
        <v>14.212387261078742</v>
      </c>
      <c r="IV129" s="420">
        <v>14.212387261078742</v>
      </c>
      <c r="IW129" s="420">
        <v>14.212387261078742</v>
      </c>
      <c r="IX129" s="420">
        <v>14.212387261078742</v>
      </c>
      <c r="IY129" s="420">
        <v>14.212387261078742</v>
      </c>
      <c r="IZ129" s="420">
        <v>14.212387261078742</v>
      </c>
      <c r="JA129" s="420">
        <v>14.212387261078742</v>
      </c>
      <c r="JB129" s="420">
        <v>14.212387261078742</v>
      </c>
      <c r="JC129" s="420">
        <v>14.212387261078742</v>
      </c>
      <c r="JD129" s="420">
        <v>14.212387261078742</v>
      </c>
      <c r="JE129" s="420">
        <v>17.011336778799365</v>
      </c>
      <c r="JF129" s="420">
        <v>22.549534876181042</v>
      </c>
      <c r="JG129" s="420">
        <v>30.151784060659683</v>
      </c>
      <c r="JH129" s="420">
        <v>40.63435239156437</v>
      </c>
      <c r="JI129" s="420">
        <v>55.147598185389555</v>
      </c>
      <c r="JJ129" s="420">
        <v>75.315585360785306</v>
      </c>
      <c r="JK129" s="420">
        <v>103.43480597836763</v>
      </c>
      <c r="JL129" s="420">
        <v>142.75723941529012</v>
      </c>
      <c r="JM129" s="420">
        <v>197.89380263752147</v>
      </c>
      <c r="JN129" s="420">
        <v>275.38973094092563</v>
      </c>
      <c r="JO129" s="420">
        <v>384.54558343927448</v>
      </c>
      <c r="JP129" s="420">
        <v>538.58927082113757</v>
      </c>
      <c r="JQ129" s="420">
        <v>756.34987635786945</v>
      </c>
      <c r="JR129" s="420"/>
      <c r="JS129" s="420">
        <v>41.989915663719231</v>
      </c>
      <c r="JT129" s="420">
        <v>47.801694085308213</v>
      </c>
      <c r="JU129" s="420">
        <v>54.240096792630908</v>
      </c>
      <c r="JV129" s="420">
        <v>61.374217494099796</v>
      </c>
      <c r="JW129" s="420">
        <v>69.280874170448229</v>
      </c>
      <c r="JX129" s="420">
        <v>78.04548024023849</v>
      </c>
      <c r="JY129" s="420">
        <v>87.763014542821281</v>
      </c>
      <c r="JZ129" s="420">
        <v>98.539101389997811</v>
      </c>
      <c r="KA129" s="420">
        <v>110.49121322186751</v>
      </c>
      <c r="KB129" s="420">
        <v>123.7500098333979</v>
      </c>
      <c r="KC129" s="420">
        <v>138.46082973293198</v>
      </c>
      <c r="KD129" s="420">
        <v>154.78535097088405</v>
      </c>
      <c r="KE129" s="420">
        <v>172.90344075713648</v>
      </c>
      <c r="KF129" s="420">
        <v>193.01521539240298</v>
      </c>
      <c r="KG129" s="420">
        <v>215.34333449800508</v>
      </c>
      <c r="KH129" s="420">
        <v>240.13555626899375</v>
      </c>
      <c r="KI129" s="420">
        <v>267.66758352958851</v>
      </c>
      <c r="KJ129" s="420">
        <v>295.44728425563062</v>
      </c>
      <c r="KK129" s="420">
        <v>323.87582254831113</v>
      </c>
      <c r="KL129" s="420">
        <v>354.00843789543916</v>
      </c>
      <c r="KM129" s="420">
        <v>385.45186430283883</v>
      </c>
      <c r="KN129" s="420">
        <v>417.5265860649011</v>
      </c>
      <c r="KO129" s="420">
        <v>449.13265914694301</v>
      </c>
      <c r="KP129" s="420">
        <v>478.55704515821526</v>
      </c>
      <c r="KQ129" s="420">
        <v>503.19729927644823</v>
      </c>
      <c r="KR129" s="420">
        <v>519.16563656063408</v>
      </c>
      <c r="KS129" s="420">
        <v>520.72192520663316</v>
      </c>
      <c r="KT129" s="420">
        <v>499.46201045267156</v>
      </c>
      <c r="KU129" s="420">
        <v>415.53860146197235</v>
      </c>
      <c r="KV129" s="420">
        <v>197.77799592524048</v>
      </c>
      <c r="KW129" s="420"/>
      <c r="KX129" s="420">
        <v>1633.038611586202</v>
      </c>
      <c r="KY129" s="420">
        <v>1801.9081786773879</v>
      </c>
      <c r="KZ129" s="420">
        <v>1988.9852141516753</v>
      </c>
      <c r="LA129" s="420">
        <v>2196.2773349176828</v>
      </c>
      <c r="LB129" s="420">
        <v>2426.0165977074967</v>
      </c>
      <c r="LC129" s="420">
        <v>2680.6848120413847</v>
      </c>
      <c r="LD129" s="420">
        <v>2963.0417244754631</v>
      </c>
      <c r="LE129" s="420">
        <v>3276.1564010536199</v>
      </c>
      <c r="LF129" s="420">
        <v>3623.4421721999734</v>
      </c>
      <c r="LG129" s="420">
        <v>4008.6955458698922</v>
      </c>
      <c r="LH129" s="420">
        <v>4436.1395411128469</v>
      </c>
      <c r="LI129" s="420">
        <v>4910.4719458348463</v>
      </c>
      <c r="LJ129" s="420">
        <v>5436.9190600879074</v>
      </c>
      <c r="LK129" s="420">
        <v>6021.2955503334488</v>
      </c>
      <c r="LL129" s="420">
        <v>6670.0711115828262</v>
      </c>
      <c r="LM129" s="420">
        <v>7390.4447139458262</v>
      </c>
      <c r="LN129" s="420">
        <v>8190.4272988579687</v>
      </c>
      <c r="LO129" s="420">
        <v>9078.9338891496755</v>
      </c>
      <c r="LP129" s="420">
        <v>10065.886187327953</v>
      </c>
      <c r="LQ129" s="420">
        <v>11162.326859261706</v>
      </c>
      <c r="LR129" s="420">
        <v>12380.546837336658</v>
      </c>
      <c r="LS129" s="420">
        <v>13734.227129688543</v>
      </c>
      <c r="LT129" s="420">
        <v>15238.596792122466</v>
      </c>
      <c r="LU129" s="420">
        <v>16910.608908789374</v>
      </c>
      <c r="LV129" s="420">
        <v>18769.136638839125</v>
      </c>
      <c r="LW129" s="420">
        <v>20835.191621592163</v>
      </c>
      <c r="LX129" s="420">
        <v>23132.167295037492</v>
      </c>
      <c r="LY129" s="420">
        <v>25686.109974756826</v>
      </c>
      <c r="LZ129" s="420">
        <v>27723.555348146008</v>
      </c>
      <c r="MA129" s="420">
        <v>27723.555348146008</v>
      </c>
      <c r="MB129" s="420"/>
      <c r="MC129" s="426">
        <v>0.65560109452342452</v>
      </c>
      <c r="MD129" s="426">
        <v>0.65560109452342452</v>
      </c>
      <c r="ME129" s="426">
        <v>0.65560109452342452</v>
      </c>
      <c r="MF129" s="426">
        <v>0.65560109452342452</v>
      </c>
      <c r="MG129" s="426">
        <v>0.65560109452342452</v>
      </c>
      <c r="MH129" s="426">
        <v>0.65560109452342452</v>
      </c>
      <c r="MI129" s="426">
        <v>0.65560109452342452</v>
      </c>
      <c r="MJ129" s="426">
        <v>0.65560109452342452</v>
      </c>
      <c r="MK129" s="426">
        <v>0.65560109452342452</v>
      </c>
      <c r="ML129" s="426">
        <v>0.65560109452342452</v>
      </c>
      <c r="MM129" s="426">
        <v>0.65560109452342452</v>
      </c>
      <c r="MN129" s="426">
        <v>0.65560109452342452</v>
      </c>
      <c r="MO129" s="426">
        <v>0.65560109452342452</v>
      </c>
      <c r="MP129" s="426">
        <v>0.65560109452342452</v>
      </c>
      <c r="MQ129" s="426">
        <v>0.65560109452342452</v>
      </c>
      <c r="MR129" s="426">
        <v>0.65560109452342452</v>
      </c>
      <c r="MS129" s="426">
        <v>0.65560109452342452</v>
      </c>
      <c r="MT129" s="426">
        <v>0.78471341982282472</v>
      </c>
      <c r="MU129" s="426">
        <v>1.0401841347444631</v>
      </c>
      <c r="MV129" s="426">
        <v>1.3908671547486418</v>
      </c>
      <c r="MW129" s="426">
        <v>1.8744159875318591</v>
      </c>
      <c r="MX129" s="426">
        <v>2.5438953404887168</v>
      </c>
      <c r="MY129" s="426">
        <v>3.4742214161602751</v>
      </c>
      <c r="MZ129" s="426">
        <v>4.7713287546661487</v>
      </c>
      <c r="NA129" s="426">
        <v>6.5852274281965348</v>
      </c>
      <c r="NB129" s="426">
        <v>9.1286137385137778</v>
      </c>
      <c r="NC129" s="426">
        <v>12.703411869434136</v>
      </c>
      <c r="ND129" s="426">
        <v>17.738645926666216</v>
      </c>
      <c r="NE129" s="426">
        <v>24.844504231593113</v>
      </c>
      <c r="NF129" s="426">
        <v>34.889550761174448</v>
      </c>
      <c r="NG129" s="420"/>
      <c r="NH129" s="420">
        <v>1632.3830104916785</v>
      </c>
      <c r="NI129" s="420">
        <v>1801.2525775828644</v>
      </c>
      <c r="NJ129" s="420">
        <v>1988.3296130571518</v>
      </c>
      <c r="NK129" s="420">
        <v>2195.6217338231595</v>
      </c>
      <c r="NL129" s="420">
        <v>2425.3609966129734</v>
      </c>
      <c r="NM129" s="420">
        <v>2680.0292109468614</v>
      </c>
      <c r="NN129" s="420">
        <v>2962.3861233809398</v>
      </c>
      <c r="NO129" s="420">
        <v>3275.5007999590966</v>
      </c>
      <c r="NP129" s="420">
        <v>3622.7865711054501</v>
      </c>
      <c r="NQ129" s="420">
        <v>4008.0399447753689</v>
      </c>
      <c r="NR129" s="420">
        <v>4435.4839400183237</v>
      </c>
      <c r="NS129" s="420">
        <v>4909.8163447403231</v>
      </c>
      <c r="NT129" s="420">
        <v>5436.2634589933841</v>
      </c>
      <c r="NU129" s="420">
        <v>6020.6399492389255</v>
      </c>
      <c r="NV129" s="420">
        <v>6669.415510488303</v>
      </c>
      <c r="NW129" s="420">
        <v>7389.7891128513029</v>
      </c>
      <c r="NX129" s="420">
        <v>8189.7716977634454</v>
      </c>
      <c r="NY129" s="420">
        <v>9078.1491757298518</v>
      </c>
      <c r="NZ129" s="420">
        <v>10064.846003193208</v>
      </c>
      <c r="OA129" s="420">
        <v>11160.935992106957</v>
      </c>
      <c r="OB129" s="420">
        <v>12378.672421349127</v>
      </c>
      <c r="OC129" s="420">
        <v>13731.683234348055</v>
      </c>
      <c r="OD129" s="420">
        <v>15235.122570706306</v>
      </c>
      <c r="OE129" s="420">
        <v>16905.837580034709</v>
      </c>
      <c r="OF129" s="420">
        <v>18762.551411410928</v>
      </c>
      <c r="OG129" s="420">
        <v>20826.063007853649</v>
      </c>
      <c r="OH129" s="420">
        <v>23119.463883168057</v>
      </c>
      <c r="OI129" s="420">
        <v>25668.371328830159</v>
      </c>
      <c r="OJ129" s="420">
        <v>27698.710843914414</v>
      </c>
      <c r="OK129" s="420">
        <v>27688.665797384834</v>
      </c>
      <c r="OL129" s="420"/>
      <c r="OM129" s="420">
        <v>1674.3729261553979</v>
      </c>
      <c r="ON129" s="420">
        <v>1849.0542716681725</v>
      </c>
      <c r="OO129" s="420">
        <v>2042.5697098497828</v>
      </c>
      <c r="OP129" s="420">
        <v>2256.9959513172594</v>
      </c>
      <c r="OQ129" s="420">
        <v>2494.6418707834218</v>
      </c>
      <c r="OR129" s="420">
        <v>2758.0746911871001</v>
      </c>
      <c r="OS129" s="420">
        <v>3050.1491379237609</v>
      </c>
      <c r="OT129" s="420">
        <v>3374.0399013490946</v>
      </c>
      <c r="OU129" s="420">
        <v>3733.2777843273175</v>
      </c>
      <c r="OV129" s="420">
        <v>4131.7899546087665</v>
      </c>
      <c r="OW129" s="420">
        <v>4573.944769751256</v>
      </c>
      <c r="OX129" s="420">
        <v>5064.601695711207</v>
      </c>
      <c r="OY129" s="420">
        <v>5609.1668997505203</v>
      </c>
      <c r="OZ129" s="420">
        <v>6213.6551646313283</v>
      </c>
      <c r="PA129" s="420">
        <v>6884.7588449863078</v>
      </c>
      <c r="PB129" s="420">
        <v>7629.924669120297</v>
      </c>
      <c r="PC129" s="420">
        <v>8457.4392812930346</v>
      </c>
      <c r="PD129" s="420">
        <v>9373.5964599854815</v>
      </c>
      <c r="PE129" s="420">
        <v>10388.721825741519</v>
      </c>
      <c r="PF129" s="420">
        <v>11514.944430002397</v>
      </c>
      <c r="PG129" s="420">
        <v>12764.124285651966</v>
      </c>
      <c r="PH129" s="420">
        <v>14149.209820412956</v>
      </c>
      <c r="PI129" s="420">
        <v>15684.255229853248</v>
      </c>
      <c r="PJ129" s="420">
        <v>17384.394625192923</v>
      </c>
      <c r="PK129" s="420">
        <v>19265.748710687378</v>
      </c>
      <c r="PL129" s="420">
        <v>21345.228644414281</v>
      </c>
      <c r="PM129" s="420">
        <v>23640.185808374688</v>
      </c>
      <c r="PN129" s="420">
        <v>26167.833339282832</v>
      </c>
      <c r="PO129" s="420">
        <v>28114.249445376387</v>
      </c>
      <c r="PP129" s="420">
        <v>27886.443793310074</v>
      </c>
      <c r="PQ129" s="420"/>
      <c r="PR129" s="420">
        <v>56.530377495084743</v>
      </c>
      <c r="PS129" s="420">
        <v>62.376081514185557</v>
      </c>
      <c r="PT129" s="420">
        <v>68.852067667232248</v>
      </c>
      <c r="PU129" s="420">
        <v>76.027832989325248</v>
      </c>
      <c r="PV129" s="420">
        <v>83.980643877449864</v>
      </c>
      <c r="PW129" s="420">
        <v>92.79641234131374</v>
      </c>
      <c r="PX129" s="420">
        <v>102.57067164847199</v>
      </c>
      <c r="PY129" s="420">
        <v>113.40966268066909</v>
      </c>
      <c r="PZ129" s="420">
        <v>125.43154361005256</v>
      </c>
      <c r="QA129" s="420">
        <v>138.76773694332695</v>
      </c>
      <c r="QB129" s="420">
        <v>153.56442958589747</v>
      </c>
      <c r="QC129" s="420">
        <v>169.98424336546347</v>
      </c>
      <c r="QD129" s="420">
        <v>188.20809544635003</v>
      </c>
      <c r="QE129" s="420">
        <v>208.43727028548358</v>
      </c>
      <c r="QF129" s="420">
        <v>230.8957272544767</v>
      </c>
      <c r="QG129" s="420">
        <v>255.83267080875009</v>
      </c>
      <c r="QH129" s="420">
        <v>283.52541315649586</v>
      </c>
      <c r="QI129" s="420">
        <v>314.28256280360301</v>
      </c>
      <c r="QJ129" s="420">
        <v>348.44757616569814</v>
      </c>
      <c r="QK129" s="420">
        <v>386.40271369007922</v>
      </c>
      <c r="QL129" s="420">
        <v>428.57344666848718</v>
      </c>
      <c r="QM129" s="420">
        <v>475.43336620215905</v>
      </c>
      <c r="QN129" s="420">
        <v>527.50965166545177</v>
      </c>
      <c r="QO129" s="420">
        <v>585.3891625728686</v>
      </c>
      <c r="QP129" s="420">
        <v>649.72522506360508</v>
      </c>
      <c r="QQ129" s="420">
        <v>721.24519236381786</v>
      </c>
      <c r="QR129" s="420">
        <v>800.75886766557051</v>
      </c>
      <c r="QS129" s="420">
        <v>889.16788797961578</v>
      </c>
      <c r="QT129" s="420">
        <v>959.6974855446291</v>
      </c>
      <c r="QU129" s="420">
        <v>959.6974855446291</v>
      </c>
      <c r="QV129" s="424"/>
      <c r="QW129" s="420">
        <v>14.681417027176112</v>
      </c>
      <c r="QX129" s="420">
        <v>14.681417027176112</v>
      </c>
      <c r="QY129" s="420">
        <v>14.681417027176112</v>
      </c>
      <c r="QZ129" s="420">
        <v>14.681417027176112</v>
      </c>
      <c r="RA129" s="420">
        <v>14.681417027176112</v>
      </c>
      <c r="RB129" s="420">
        <v>14.681417027176112</v>
      </c>
      <c r="RC129" s="420">
        <v>14.681417027176112</v>
      </c>
      <c r="RD129" s="420">
        <v>14.681417027176112</v>
      </c>
      <c r="RE129" s="420">
        <v>14.681417027176112</v>
      </c>
      <c r="RF129" s="420">
        <v>14.681417027176112</v>
      </c>
      <c r="RG129" s="420">
        <v>14.681417027176112</v>
      </c>
      <c r="RH129" s="420">
        <v>14.681417027176112</v>
      </c>
      <c r="RI129" s="420">
        <v>14.681417027176112</v>
      </c>
      <c r="RJ129" s="420">
        <v>14.681417027176112</v>
      </c>
      <c r="RK129" s="420">
        <v>14.681417027176112</v>
      </c>
      <c r="RL129" s="420">
        <v>14.681417027176112</v>
      </c>
      <c r="RM129" s="420">
        <v>14.681417027176112</v>
      </c>
      <c r="RN129" s="420">
        <v>17.57273601200308</v>
      </c>
      <c r="RO129" s="420">
        <v>23.293702824485095</v>
      </c>
      <c r="RP129" s="420">
        <v>31.146837457784478</v>
      </c>
      <c r="RQ129" s="420">
        <v>41.975346022516618</v>
      </c>
      <c r="RR129" s="420">
        <v>56.967550358277485</v>
      </c>
      <c r="RS129" s="420">
        <v>77.80111089117915</v>
      </c>
      <c r="RT129" s="420">
        <v>106.84830731091424</v>
      </c>
      <c r="RU129" s="420">
        <v>147.4684391160628</v>
      </c>
      <c r="RV129" s="420">
        <v>204.42459034110325</v>
      </c>
      <c r="RW129" s="420">
        <v>284.47799871157429</v>
      </c>
      <c r="RX129" s="420">
        <v>397.23615552551593</v>
      </c>
      <c r="RY129" s="420">
        <v>556.36351205699145</v>
      </c>
      <c r="RZ129" s="420">
        <v>781.31053912895834</v>
      </c>
      <c r="SA129" s="420"/>
      <c r="SB129" s="420">
        <v>41.848960467908633</v>
      </c>
      <c r="SC129" s="420">
        <v>47.694664487009447</v>
      </c>
      <c r="SD129" s="420">
        <v>54.170650640056138</v>
      </c>
      <c r="SE129" s="420">
        <v>61.346415962149138</v>
      </c>
      <c r="SF129" s="420">
        <v>69.299226850273755</v>
      </c>
      <c r="SG129" s="420">
        <v>78.11499531413763</v>
      </c>
      <c r="SH129" s="420">
        <v>87.889254621295876</v>
      </c>
      <c r="SI129" s="420">
        <v>98.728245653492976</v>
      </c>
      <c r="SJ129" s="420">
        <v>110.75012658287645</v>
      </c>
      <c r="SK129" s="420">
        <v>124.08631991615084</v>
      </c>
      <c r="SL129" s="420">
        <v>138.88301255872136</v>
      </c>
      <c r="SM129" s="420">
        <v>155.30282633828736</v>
      </c>
      <c r="SN129" s="420">
        <v>173.52667841917392</v>
      </c>
      <c r="SO129" s="420">
        <v>193.75585325830747</v>
      </c>
      <c r="SP129" s="420">
        <v>216.21431022730059</v>
      </c>
      <c r="SQ129" s="420">
        <v>241.15125378157398</v>
      </c>
      <c r="SR129" s="420">
        <v>268.84399612931975</v>
      </c>
      <c r="SS129" s="420">
        <v>296.70982679159994</v>
      </c>
      <c r="ST129" s="420">
        <v>325.15387334121306</v>
      </c>
      <c r="SU129" s="420">
        <v>355.25587623229472</v>
      </c>
      <c r="SV129" s="420">
        <v>386.59810064597059</v>
      </c>
      <c r="SW129" s="420">
        <v>418.46581584388156</v>
      </c>
      <c r="SX129" s="420">
        <v>449.70854077427259</v>
      </c>
      <c r="SY129" s="420">
        <v>478.54085526195433</v>
      </c>
      <c r="SZ129" s="420">
        <v>502.25678594754231</v>
      </c>
      <c r="TA129" s="420">
        <v>516.82060202271464</v>
      </c>
      <c r="TB129" s="420">
        <v>516.28086895399622</v>
      </c>
      <c r="TC129" s="420">
        <v>491.93173245409986</v>
      </c>
      <c r="TD129" s="420">
        <v>403.33397348763765</v>
      </c>
      <c r="TE129" s="420">
        <v>178.38694641567076</v>
      </c>
      <c r="TF129" s="420"/>
      <c r="TG129" s="420">
        <v>3.9353136704729401</v>
      </c>
      <c r="TH129" s="420">
        <v>4.3422573343801236</v>
      </c>
      <c r="TI129" s="420">
        <v>4.7930775476379255</v>
      </c>
      <c r="TJ129" s="420">
        <v>5.2926122866478291</v>
      </c>
      <c r="TK129" s="420">
        <v>5.8462403852651423</v>
      </c>
      <c r="TL129" s="420">
        <v>6.4599425342483858</v>
      </c>
      <c r="TM129" s="420">
        <v>7.1403691999566075</v>
      </c>
      <c r="TN129" s="420">
        <v>7.894916250112912</v>
      </c>
      <c r="TO129" s="420">
        <v>8.7318091643750613</v>
      </c>
      <c r="TP129" s="420">
        <v>9.6601968076570905</v>
      </c>
      <c r="TQ129" s="420">
        <v>10.690255855806136</v>
      </c>
      <c r="TR129" s="420">
        <v>11.833307087667549</v>
      </c>
      <c r="TS129" s="420">
        <v>13.101944896230295</v>
      </c>
      <c r="TT129" s="420">
        <v>14.510181526062659</v>
      </c>
      <c r="TU129" s="420">
        <v>16.073607716441316</v>
      </c>
      <c r="TV129" s="420">
        <v>17.809571621466993</v>
      </c>
      <c r="TW129" s="420">
        <v>19.737378092305519</v>
      </c>
      <c r="TX129" s="420">
        <v>21.878510645003715</v>
      </c>
      <c r="TY129" s="420">
        <v>24.256878702910889</v>
      </c>
      <c r="TZ129" s="420">
        <v>26.89909299870898</v>
      </c>
      <c r="UA129" s="420">
        <v>29.834772350898422</v>
      </c>
      <c r="UB129" s="420">
        <v>33.096885397183215</v>
      </c>
      <c r="UC129" s="420">
        <v>36.722131276869142</v>
      </c>
      <c r="UD129" s="420">
        <v>40.751363710953839</v>
      </c>
      <c r="UE129" s="420">
        <v>45.230063437418778</v>
      </c>
      <c r="UF129" s="420">
        <v>50.208864526316113</v>
      </c>
      <c r="UG129" s="420">
        <v>55.744140731251036</v>
      </c>
      <c r="UH129" s="420">
        <v>61.898658738233038</v>
      </c>
      <c r="UI129" s="420">
        <v>66.808516088728908</v>
      </c>
      <c r="UJ129" s="420">
        <v>66.808516088728908</v>
      </c>
      <c r="UK129" s="420"/>
      <c r="UL129" s="420">
        <v>2.0677116598762564</v>
      </c>
      <c r="UM129" s="420">
        <v>2.0677116598762564</v>
      </c>
      <c r="UN129" s="420">
        <v>2.0677116598762564</v>
      </c>
      <c r="UO129" s="420">
        <v>2.0677116598762564</v>
      </c>
      <c r="UP129" s="420">
        <v>2.0677116598762564</v>
      </c>
      <c r="UQ129" s="420">
        <v>2.0677116598762564</v>
      </c>
      <c r="UR129" s="420">
        <v>2.0677116598762564</v>
      </c>
      <c r="US129" s="420">
        <v>2.0677116598762564</v>
      </c>
      <c r="UT129" s="420">
        <v>2.0677116598762564</v>
      </c>
      <c r="UU129" s="420">
        <v>2.0677116598762564</v>
      </c>
      <c r="UV129" s="420">
        <v>2.0677116598762564</v>
      </c>
      <c r="UW129" s="420">
        <v>2.0677116598762564</v>
      </c>
      <c r="UX129" s="420">
        <v>2.0677116598762564</v>
      </c>
      <c r="UY129" s="420">
        <v>2.0677116598762564</v>
      </c>
      <c r="UZ129" s="420">
        <v>2.0677116598762564</v>
      </c>
      <c r="VA129" s="420">
        <v>2.0677116598762564</v>
      </c>
      <c r="VB129" s="420">
        <v>2.0677116598762564</v>
      </c>
      <c r="VC129" s="420">
        <v>2.4749212613937344</v>
      </c>
      <c r="VD129" s="420">
        <v>3.2806547789443532</v>
      </c>
      <c r="VE129" s="420">
        <v>4.3866800364378031</v>
      </c>
      <c r="VF129" s="420">
        <v>5.9117530846947259</v>
      </c>
      <c r="VG129" s="420">
        <v>8.0232356244875938</v>
      </c>
      <c r="VH129" s="420">
        <v>10.957407166027433</v>
      </c>
      <c r="VI129" s="420">
        <v>15.048376492259735</v>
      </c>
      <c r="VJ129" s="420">
        <v>20.769262970979369</v>
      </c>
      <c r="VK129" s="420">
        <v>28.790893156382779</v>
      </c>
      <c r="VL129" s="420">
        <v>40.065510967051743</v>
      </c>
      <c r="VM129" s="420">
        <v>55.946222969085774</v>
      </c>
      <c r="VN129" s="420">
        <v>78.357512689714667</v>
      </c>
      <c r="VO129" s="420">
        <v>110.03875911642079</v>
      </c>
      <c r="VP129" s="420"/>
      <c r="VQ129" s="420">
        <v>1.8676020105966837</v>
      </c>
      <c r="VR129" s="420">
        <v>2.2745456745038672</v>
      </c>
      <c r="VS129" s="420">
        <v>2.7253658877616691</v>
      </c>
      <c r="VT129" s="420">
        <v>3.2249006267715727</v>
      </c>
      <c r="VU129" s="420">
        <v>3.778528725388886</v>
      </c>
      <c r="VV129" s="420">
        <v>4.3922308743721299</v>
      </c>
      <c r="VW129" s="420">
        <v>5.0726575400803515</v>
      </c>
      <c r="VX129" s="420">
        <v>5.827204590236656</v>
      </c>
      <c r="VY129" s="420">
        <v>6.6640975044988053</v>
      </c>
      <c r="VZ129" s="420">
        <v>7.5924851477808346</v>
      </c>
      <c r="WA129" s="420">
        <v>8.6225441959298799</v>
      </c>
      <c r="WB129" s="420">
        <v>9.7655954277912933</v>
      </c>
      <c r="WC129" s="420">
        <v>11.034233236354039</v>
      </c>
      <c r="WD129" s="420">
        <v>12.442469866186403</v>
      </c>
      <c r="WE129" s="420">
        <v>14.00589605656506</v>
      </c>
      <c r="WF129" s="420">
        <v>15.741859961590738</v>
      </c>
      <c r="WG129" s="420">
        <v>17.669666432429263</v>
      </c>
      <c r="WH129" s="420">
        <v>19.40358938360998</v>
      </c>
      <c r="WI129" s="420">
        <v>20.976223923966536</v>
      </c>
      <c r="WJ129" s="420">
        <v>22.512412962271178</v>
      </c>
      <c r="WK129" s="420">
        <v>23.923019266203696</v>
      </c>
      <c r="WL129" s="420">
        <v>25.073649772695621</v>
      </c>
      <c r="WM129" s="420">
        <v>25.764724110841708</v>
      </c>
      <c r="WN129" s="420">
        <v>25.702987218694105</v>
      </c>
      <c r="WO129" s="420">
        <v>24.460800466439409</v>
      </c>
      <c r="WP129" s="420">
        <v>21.417971369933333</v>
      </c>
      <c r="WQ129" s="420">
        <v>15.678629764199293</v>
      </c>
      <c r="WR129" s="420">
        <v>5.9524357691472645</v>
      </c>
      <c r="WS129" s="420">
        <v>-11.54899660098576</v>
      </c>
      <c r="WT129" s="420">
        <v>-43.230243027691884</v>
      </c>
      <c r="WU129" s="420"/>
      <c r="WV129" s="420">
        <v>50.166536187193344</v>
      </c>
      <c r="WW129" s="420">
        <v>55.354166894937009</v>
      </c>
      <c r="WX129" s="420">
        <v>61.101126460576339</v>
      </c>
      <c r="WY129" s="420">
        <v>67.469088371548594</v>
      </c>
      <c r="WZ129" s="420">
        <v>74.526620850324264</v>
      </c>
      <c r="XA129" s="420">
        <v>82.349964462328316</v>
      </c>
      <c r="XB129" s="420">
        <v>91.023897928953332</v>
      </c>
      <c r="XC129" s="420">
        <v>100.64270218860403</v>
      </c>
      <c r="XD129" s="420">
        <v>111.31123389502122</v>
      </c>
      <c r="XE129" s="420">
        <v>123.14612081951211</v>
      </c>
      <c r="XF129" s="420">
        <v>136.27709304712272</v>
      </c>
      <c r="XG129" s="420">
        <v>150.84846544298512</v>
      </c>
      <c r="XH129" s="420">
        <v>167.02078863267815</v>
      </c>
      <c r="XI129" s="420">
        <v>184.97268771017312</v>
      </c>
      <c r="XJ129" s="420">
        <v>204.9029100820558</v>
      </c>
      <c r="XK129" s="420">
        <v>227.03260630285743</v>
      </c>
      <c r="XL129" s="420">
        <v>251.607870482397</v>
      </c>
      <c r="XM129" s="420">
        <v>278.90256988398295</v>
      </c>
      <c r="XN129" s="420">
        <v>309.2214967178698</v>
      </c>
      <c r="XO129" s="420">
        <v>342.90387890738106</v>
      </c>
      <c r="XP129" s="420">
        <v>380.32729080986991</v>
      </c>
      <c r="XQ129" s="420">
        <v>421.91200956076307</v>
      </c>
      <c r="XR129" s="420">
        <v>468.12586793126587</v>
      </c>
      <c r="XS129" s="420">
        <v>519.48966041056485</v>
      </c>
      <c r="XT129" s="420">
        <v>576.58316570979434</v>
      </c>
      <c r="XU129" s="420">
        <v>640.05185611408126</v>
      </c>
      <c r="XV129" s="420">
        <v>710.61437216572051</v>
      </c>
      <c r="XW129" s="420">
        <v>789.0708501406715</v>
      </c>
      <c r="XX129" s="420">
        <v>851.660660527505</v>
      </c>
      <c r="XY129" s="420">
        <v>851.660660527505</v>
      </c>
      <c r="XZ129" s="420"/>
      <c r="YA129" s="420">
        <v>2.0139901040568169E-2</v>
      </c>
      <c r="YB129" s="420">
        <v>2.0139901040568169E-2</v>
      </c>
      <c r="YC129" s="420">
        <v>2.0139901040568169E-2</v>
      </c>
      <c r="YD129" s="420">
        <v>2.0139901040568169E-2</v>
      </c>
      <c r="YE129" s="420">
        <v>2.0139901040568169E-2</v>
      </c>
      <c r="YF129" s="420">
        <v>2.0139901040568169E-2</v>
      </c>
      <c r="YG129" s="420">
        <v>2.0139901040568169E-2</v>
      </c>
      <c r="YH129" s="420">
        <v>2.0139901040568169E-2</v>
      </c>
      <c r="YI129" s="420">
        <v>2.0139901040568169E-2</v>
      </c>
      <c r="YJ129" s="420">
        <v>2.0139901040568169E-2</v>
      </c>
      <c r="YK129" s="420">
        <v>2.0139901040568169E-2</v>
      </c>
      <c r="YL129" s="420">
        <v>2.0139901040568169E-2</v>
      </c>
      <c r="YM129" s="420">
        <v>2.0139901040568169E-2</v>
      </c>
      <c r="YN129" s="420">
        <v>2.0139901040568169E-2</v>
      </c>
      <c r="YO129" s="420">
        <v>2.0139901040568169E-2</v>
      </c>
      <c r="YP129" s="420">
        <v>2.0139901040568169E-2</v>
      </c>
      <c r="YQ129" s="420">
        <v>2.0139901040568169E-2</v>
      </c>
      <c r="YR129" s="420">
        <v>2.410619926119241E-2</v>
      </c>
      <c r="YS129" s="420">
        <v>3.1954195489791087E-2</v>
      </c>
      <c r="YT129" s="420">
        <v>4.2727089828269643E-2</v>
      </c>
      <c r="YU129" s="420">
        <v>5.7581588580465186E-2</v>
      </c>
      <c r="YV129" s="420">
        <v>7.8147826236087292E-2</v>
      </c>
      <c r="YW129" s="420">
        <v>0.10672720973010899</v>
      </c>
      <c r="YX129" s="420">
        <v>0.14657402154102134</v>
      </c>
      <c r="YY129" s="420">
        <v>0.20229653342772863</v>
      </c>
      <c r="YZ129" s="420">
        <v>0.28042872238473604</v>
      </c>
      <c r="ZA129" s="420">
        <v>0.39024562354332865</v>
      </c>
      <c r="ZB129" s="420">
        <v>0.54492674972794841</v>
      </c>
      <c r="ZC129" s="420">
        <v>0.76321693298879079</v>
      </c>
      <c r="ZD129" s="420">
        <v>1.071798240652307</v>
      </c>
      <c r="ZE129" s="420"/>
      <c r="ZF129" s="420">
        <v>50.146396286152779</v>
      </c>
      <c r="ZG129" s="420">
        <v>55.334026993896444</v>
      </c>
      <c r="ZH129" s="420">
        <v>61.080986559535773</v>
      </c>
      <c r="ZI129" s="420">
        <v>67.448948470508029</v>
      </c>
      <c r="ZJ129" s="420">
        <v>74.506480949283699</v>
      </c>
      <c r="ZK129" s="420">
        <v>82.329824561287751</v>
      </c>
      <c r="ZL129" s="420">
        <v>91.003758027912767</v>
      </c>
      <c r="ZM129" s="420">
        <v>100.62256228756347</v>
      </c>
      <c r="ZN129" s="420">
        <v>111.29109399398065</v>
      </c>
      <c r="ZO129" s="420">
        <v>123.12598091847154</v>
      </c>
      <c r="ZP129" s="420">
        <v>136.25695314608214</v>
      </c>
      <c r="ZQ129" s="420">
        <v>150.82832554194454</v>
      </c>
      <c r="ZR129" s="420">
        <v>167.00064873163757</v>
      </c>
      <c r="ZS129" s="420">
        <v>184.95254780913254</v>
      </c>
      <c r="ZT129" s="420">
        <v>204.88277018101522</v>
      </c>
      <c r="ZU129" s="420">
        <v>227.01246640181685</v>
      </c>
      <c r="ZV129" s="420">
        <v>251.58773058135642</v>
      </c>
      <c r="ZW129" s="420">
        <v>278.87846368472174</v>
      </c>
      <c r="ZX129" s="420">
        <v>309.18954252238001</v>
      </c>
      <c r="ZY129" s="420">
        <v>342.86115181755281</v>
      </c>
      <c r="ZZ129" s="420">
        <v>380.26970922128942</v>
      </c>
      <c r="AAA129" s="420">
        <v>421.83386173452698</v>
      </c>
      <c r="AAB129" s="420">
        <v>468.01914072153579</v>
      </c>
      <c r="AAC129" s="420">
        <v>519.34308638902382</v>
      </c>
      <c r="AAD129" s="420">
        <v>576.38086917636656</v>
      </c>
      <c r="AAE129" s="420">
        <v>639.77142739169653</v>
      </c>
      <c r="AAF129" s="420">
        <v>710.22412654217715</v>
      </c>
      <c r="AAG129" s="420">
        <v>788.5259233909436</v>
      </c>
      <c r="AAH129" s="420">
        <v>850.89744359451618</v>
      </c>
      <c r="AAI129" s="420">
        <v>850.58886228685265</v>
      </c>
      <c r="AAJ129" s="420"/>
      <c r="AAK129" s="420">
        <v>1768.2358849200559</v>
      </c>
      <c r="AAL129" s="420">
        <v>1954.3575088235823</v>
      </c>
      <c r="AAM129" s="420">
        <v>2160.5467129371364</v>
      </c>
      <c r="AAN129" s="420">
        <v>2389.0162163766881</v>
      </c>
      <c r="AAO129" s="420">
        <v>2642.2261073083682</v>
      </c>
      <c r="AAP129" s="420">
        <v>2922.9117419368977</v>
      </c>
      <c r="AAQ129" s="420">
        <v>3234.11480811305</v>
      </c>
      <c r="AAR129" s="420">
        <v>3579.2179138803876</v>
      </c>
      <c r="AAS129" s="420">
        <v>3961.9831024086734</v>
      </c>
      <c r="AAT129" s="420">
        <v>4386.5947405911693</v>
      </c>
      <c r="AAU129" s="420">
        <v>4857.7072796519897</v>
      </c>
      <c r="AAV129" s="420">
        <v>5380.4984430192299</v>
      </c>
      <c r="AAW129" s="420">
        <v>5960.7284601376859</v>
      </c>
      <c r="AAX129" s="420">
        <v>6604.806035564955</v>
      </c>
      <c r="AAY129" s="420">
        <v>7319.8618214511889</v>
      </c>
      <c r="AAZ129" s="420">
        <v>8113.8302492652783</v>
      </c>
      <c r="ABA129" s="420">
        <v>8995.5406744361408</v>
      </c>
      <c r="ABB129" s="420">
        <v>9968.5883398454134</v>
      </c>
      <c r="ABC129" s="420">
        <v>11044.041465529079</v>
      </c>
      <c r="ABD129" s="420">
        <v>12235.573871014516</v>
      </c>
      <c r="ABE129" s="420">
        <v>13554.91511478543</v>
      </c>
      <c r="ABF129" s="420">
        <v>15014.58314776406</v>
      </c>
      <c r="ABG129" s="420">
        <v>16627.747635459898</v>
      </c>
      <c r="ABH129" s="420">
        <v>18407.981554062597</v>
      </c>
      <c r="ABI129" s="420">
        <v>20368.847166277727</v>
      </c>
      <c r="ABJ129" s="420">
        <v>22523.238645198624</v>
      </c>
      <c r="ABK129" s="420">
        <v>24882.36943363506</v>
      </c>
      <c r="ABL129" s="420">
        <v>27454.243430897022</v>
      </c>
      <c r="ABM129" s="420">
        <v>29356.931865857554</v>
      </c>
      <c r="ABN129" s="420">
        <v>28872.189358984906</v>
      </c>
      <c r="ABQ129" s="344"/>
      <c r="ABR129" s="344"/>
      <c r="ABS129" s="344"/>
      <c r="ABT129" s="344"/>
      <c r="ABU129" s="344"/>
      <c r="ABV129" s="344"/>
      <c r="ABW129" s="344"/>
      <c r="ABX129" s="344"/>
      <c r="ABY129" s="344"/>
      <c r="ABZ129" s="344"/>
      <c r="ACA129" s="344"/>
    </row>
    <row r="130" spans="4:755" hidden="1" outlineLevel="1" x14ac:dyDescent="0.25">
      <c r="D130" s="431" t="b">
        <v>1</v>
      </c>
      <c r="E130" s="416"/>
      <c r="F130" s="417">
        <v>1555</v>
      </c>
      <c r="G130" s="417">
        <v>22006105</v>
      </c>
      <c r="H130" s="417" t="s">
        <v>1825</v>
      </c>
      <c r="I130" s="417" t="s">
        <v>253</v>
      </c>
      <c r="J130" s="417">
        <v>11</v>
      </c>
      <c r="K130" s="417" t="s">
        <v>307</v>
      </c>
      <c r="L130" s="417" t="s">
        <v>300</v>
      </c>
      <c r="M130" s="417" t="s">
        <v>253</v>
      </c>
      <c r="N130" s="417" t="s">
        <v>355</v>
      </c>
      <c r="O130" s="417" t="s">
        <v>1831</v>
      </c>
      <c r="P130" s="417" t="s">
        <v>1832</v>
      </c>
      <c r="Q130" s="417" t="s">
        <v>1828</v>
      </c>
      <c r="R130" s="417" t="s">
        <v>298</v>
      </c>
      <c r="S130" s="418"/>
      <c r="T130" s="417">
        <v>0.28939793609242326</v>
      </c>
      <c r="U130" s="417">
        <v>2190</v>
      </c>
      <c r="V130" s="418"/>
      <c r="W130" s="419">
        <v>9.9</v>
      </c>
      <c r="X130" s="417">
        <v>8.8018665792934641E-3</v>
      </c>
      <c r="Y130" s="417">
        <v>4.6267831271156086E-3</v>
      </c>
      <c r="Z130" s="417">
        <v>4.1750834521778555E-3</v>
      </c>
      <c r="AA130" s="420">
        <v>50.954996906027645</v>
      </c>
      <c r="AB130" s="420">
        <v>1480.5706006769947</v>
      </c>
      <c r="AC130" s="420">
        <v>1531.5255975830223</v>
      </c>
      <c r="AD130" s="420">
        <v>51.252440922445906</v>
      </c>
      <c r="AE130" s="420">
        <v>3.5678946496464712</v>
      </c>
      <c r="AF130" s="420">
        <v>45.482757167886071</v>
      </c>
      <c r="AG130" s="418"/>
      <c r="AH130" s="419">
        <v>14.216959715055561</v>
      </c>
      <c r="AI130" s="417">
        <v>2.3831354840911409E-2</v>
      </c>
      <c r="AJ130" s="417">
        <v>1.2527173580843412E-2</v>
      </c>
      <c r="AK130" s="417">
        <v>1.1304181260067997E-2</v>
      </c>
      <c r="AL130" s="420">
        <v>137.96239709447664</v>
      </c>
      <c r="AM130" s="420">
        <v>4008.6955458698922</v>
      </c>
      <c r="AN130" s="420">
        <v>4146.6579429643689</v>
      </c>
      <c r="AO130" s="420">
        <v>138.76773694332695</v>
      </c>
      <c r="AP130" s="420">
        <v>9.6601968076570905</v>
      </c>
      <c r="AQ130" s="420">
        <v>123.14612081951211</v>
      </c>
      <c r="AR130" s="418"/>
      <c r="AS130" s="417">
        <v>5.1679359468684138E-3</v>
      </c>
      <c r="AT130" s="421">
        <v>2.0487534203857017E-6</v>
      </c>
      <c r="AU130" s="417">
        <v>5.1658871934480276E-3</v>
      </c>
      <c r="AV130" s="420">
        <v>28.424774522157485</v>
      </c>
      <c r="AW130" s="420">
        <v>0.65560109452342452</v>
      </c>
      <c r="AX130" s="420">
        <v>29.080375616680911</v>
      </c>
      <c r="AY130" s="420">
        <v>14.681417027176112</v>
      </c>
      <c r="AZ130" s="420">
        <v>2.0677116598762564</v>
      </c>
      <c r="BA130" s="420">
        <v>2.0139901040568169E-2</v>
      </c>
      <c r="BB130" s="418"/>
      <c r="BC130" s="420">
        <v>1631.8286903230007</v>
      </c>
      <c r="BD130" s="420">
        <v>4418.2319975348655</v>
      </c>
      <c r="BE130" s="420">
        <v>45.849644204773846</v>
      </c>
      <c r="BF130" s="420">
        <v>4372.382353330092</v>
      </c>
      <c r="BG130" s="420"/>
      <c r="BH130" s="422">
        <v>3.6190084093339271E-2</v>
      </c>
      <c r="BI130" s="420"/>
      <c r="BJ130" s="423">
        <v>10.264843878369307</v>
      </c>
      <c r="BK130" s="423">
        <v>10.643133317908669</v>
      </c>
      <c r="BL130" s="423">
        <v>11.035363826768</v>
      </c>
      <c r="BM130" s="423">
        <v>11.442049174017937</v>
      </c>
      <c r="BN130" s="423">
        <v>11.863722062618042</v>
      </c>
      <c r="BO130" s="423">
        <v>12.300934827185827</v>
      </c>
      <c r="BP130" s="423">
        <v>12.75426015748063</v>
      </c>
      <c r="BQ130" s="423">
        <v>13.224291848549957</v>
      </c>
      <c r="BR130" s="423">
        <v>13.711645578520923</v>
      </c>
      <c r="BS130" s="423">
        <v>14.216959715055561</v>
      </c>
      <c r="BT130" s="423">
        <v>14.740896151526375</v>
      </c>
      <c r="BU130" s="423">
        <v>15.284141174007392</v>
      </c>
      <c r="BV130" s="423">
        <v>15.847406360216368</v>
      </c>
      <c r="BW130" s="423">
        <v>16.431429511585634</v>
      </c>
      <c r="BX130" s="423">
        <v>17.036975619682483</v>
      </c>
      <c r="BY130" s="423">
        <v>17.664837868244934</v>
      </c>
      <c r="BZ130" s="423">
        <v>18.315838672145485</v>
      </c>
      <c r="CA130" s="423">
        <v>18.990830754643675</v>
      </c>
      <c r="CB130" s="423">
        <v>19.69069826433855</v>
      </c>
      <c r="CC130" s="423">
        <v>20.416357933284111</v>
      </c>
      <c r="CD130" s="423">
        <v>21.168760277784653</v>
      </c>
      <c r="CE130" s="423">
        <v>21.948890843442939</v>
      </c>
      <c r="CF130" s="423">
        <v>22.757771496092055</v>
      </c>
      <c r="CG130" s="423">
        <v>23.596461760301825</v>
      </c>
      <c r="CH130" s="423">
        <v>24.46606020721309</v>
      </c>
      <c r="CI130" s="423">
        <v>25.367705893517794</v>
      </c>
      <c r="CJ130" s="423">
        <v>26.302579853469606</v>
      </c>
      <c r="CK130" s="423">
        <v>27.271906645879525</v>
      </c>
      <c r="CL130" s="423">
        <v>28</v>
      </c>
      <c r="CM130" s="423">
        <v>28</v>
      </c>
      <c r="CN130" s="420"/>
      <c r="CO130" s="417">
        <v>9.708275965660762E-3</v>
      </c>
      <c r="CP130" s="417">
        <v>1.0712191211688215E-2</v>
      </c>
      <c r="CQ130" s="417">
        <v>1.1824348312161174E-2</v>
      </c>
      <c r="CR130" s="417">
        <v>1.3056682379234321E-2</v>
      </c>
      <c r="CS130" s="417">
        <v>1.4422462800766764E-2</v>
      </c>
      <c r="CT130" s="417">
        <v>1.5936443723749291E-2</v>
      </c>
      <c r="CU130" s="417">
        <v>1.7615031607265057E-2</v>
      </c>
      <c r="CV130" s="417">
        <v>1.9476471788502842E-2</v>
      </c>
      <c r="CW130" s="417">
        <v>2.1541056227177734E-2</v>
      </c>
      <c r="CX130" s="417">
        <v>2.3831354840911409E-2</v>
      </c>
      <c r="CY130" s="417">
        <v>2.6372473119585998E-2</v>
      </c>
      <c r="CZ130" s="417">
        <v>2.9192339013647112E-2</v>
      </c>
      <c r="DA130" s="417">
        <v>3.2322022433398018E-2</v>
      </c>
      <c r="DB130" s="417">
        <v>3.5796091077517467E-2</v>
      </c>
      <c r="DC130" s="417">
        <v>3.965300673382742E-2</v>
      </c>
      <c r="DD130" s="417">
        <v>4.3935566668723287E-2</v>
      </c>
      <c r="DE130" s="417">
        <v>4.8691395249228206E-2</v>
      </c>
      <c r="DF130" s="417">
        <v>5.3973491529537086E-2</v>
      </c>
      <c r="DG130" s="417">
        <v>5.9840839189094955E-2</v>
      </c>
      <c r="DH130" s="417">
        <v>6.6359085939407772E-2</v>
      </c>
      <c r="DI130" s="417">
        <v>7.36013003304965E-2</v>
      </c>
      <c r="DJ130" s="417">
        <v>8.1648814794752431E-2</v>
      </c>
      <c r="DK130" s="417">
        <v>9.0592164776594139E-2</v>
      </c>
      <c r="DL130" s="417">
        <v>0.10053213492265475</v>
      </c>
      <c r="DM130" s="417">
        <v>0.11158092456249701</v>
      </c>
      <c r="DN130" s="417">
        <v>0.12386344610882619</v>
      </c>
      <c r="DO130" s="417">
        <v>0.13751877156531145</v>
      </c>
      <c r="DP130" s="417">
        <v>0.15270174406778775</v>
      </c>
      <c r="DQ130" s="417">
        <v>0.1648141839142698</v>
      </c>
      <c r="DR130" s="417">
        <v>0.1648141839142698</v>
      </c>
      <c r="DS130" s="424"/>
      <c r="DT130" s="425">
        <v>5.1032456612068811E-3</v>
      </c>
      <c r="DU130" s="425">
        <v>5.6309630583668375E-3</v>
      </c>
      <c r="DV130" s="425">
        <v>6.2155787942239854E-3</v>
      </c>
      <c r="DW130" s="425">
        <v>6.863366671617758E-3</v>
      </c>
      <c r="DX130" s="425">
        <v>7.5813018678359276E-3</v>
      </c>
      <c r="DY130" s="425">
        <v>8.3771400376293267E-3</v>
      </c>
      <c r="DZ130" s="425">
        <v>9.2595053889858222E-3</v>
      </c>
      <c r="EA130" s="425">
        <v>1.0237988753292562E-2</v>
      </c>
      <c r="EB130" s="425">
        <v>1.1323256788124916E-2</v>
      </c>
      <c r="EC130" s="425">
        <v>1.2527173580843412E-2</v>
      </c>
      <c r="ED130" s="425">
        <v>1.3862936065977648E-2</v>
      </c>
      <c r="EE130" s="425">
        <v>1.5345224830733896E-2</v>
      </c>
      <c r="EF130" s="425">
        <v>1.6990372062774709E-2</v>
      </c>
      <c r="EG130" s="425">
        <v>1.8816548594792027E-2</v>
      </c>
      <c r="EH130" s="425">
        <v>2.0843972223696331E-2</v>
      </c>
      <c r="EI130" s="425">
        <v>2.3095139731080707E-2</v>
      </c>
      <c r="EJ130" s="425">
        <v>2.5595085308931152E-2</v>
      </c>
      <c r="EK130" s="425">
        <v>2.8371668403592735E-2</v>
      </c>
      <c r="EL130" s="425">
        <v>3.1455894335399852E-2</v>
      </c>
      <c r="EM130" s="425">
        <v>3.4882271435192833E-2</v>
      </c>
      <c r="EN130" s="425">
        <v>3.8689208866677059E-2</v>
      </c>
      <c r="EO130" s="425">
        <v>4.2919459780276698E-2</v>
      </c>
      <c r="EP130" s="425">
        <v>4.7620614975382704E-2</v>
      </c>
      <c r="EQ130" s="425">
        <v>5.284565283996679E-2</v>
      </c>
      <c r="ER130" s="425">
        <v>5.8653551996372268E-2</v>
      </c>
      <c r="ES130" s="425">
        <v>6.5109973817475505E-2</v>
      </c>
      <c r="ET130" s="425">
        <v>7.228802279699216E-2</v>
      </c>
      <c r="EU130" s="425">
        <v>8.026909367111508E-2</v>
      </c>
      <c r="EV130" s="425">
        <v>8.6636110462956273E-2</v>
      </c>
      <c r="EW130" s="425">
        <v>8.6636110462956273E-2</v>
      </c>
      <c r="EX130" s="420"/>
      <c r="EY130" s="420">
        <v>1799.8731418637508</v>
      </c>
      <c r="EZ130" s="420">
        <v>1985.9947657672774</v>
      </c>
      <c r="FA130" s="420">
        <v>2192.1839698808312</v>
      </c>
      <c r="FB130" s="420">
        <v>2420.6534733203825</v>
      </c>
      <c r="FC130" s="420">
        <v>2673.8633642520631</v>
      </c>
      <c r="FD130" s="420">
        <v>2954.5489988805921</v>
      </c>
      <c r="FE130" s="420">
        <v>3265.7520650567449</v>
      </c>
      <c r="FF130" s="420">
        <v>3610.8551708240821</v>
      </c>
      <c r="FG130" s="420">
        <v>3993.6203593523683</v>
      </c>
      <c r="FH130" s="420">
        <v>4418.2319975348646</v>
      </c>
      <c r="FI130" s="420">
        <v>4889.344536595685</v>
      </c>
      <c r="FJ130" s="420">
        <v>5412.1356999629261</v>
      </c>
      <c r="FK130" s="420">
        <v>5992.3657170813804</v>
      </c>
      <c r="FL130" s="420">
        <v>6636.4432925086494</v>
      </c>
      <c r="FM130" s="420">
        <v>7351.4990783948833</v>
      </c>
      <c r="FN130" s="420">
        <v>8145.4675062089727</v>
      </c>
      <c r="FO130" s="420">
        <v>9027.1779313798343</v>
      </c>
      <c r="FP130" s="420">
        <v>10006.456153516694</v>
      </c>
      <c r="FQ130" s="420">
        <v>11094.237496338923</v>
      </c>
      <c r="FR130" s="420">
        <v>12302.692766813974</v>
      </c>
      <c r="FS130" s="420">
        <v>13645.368563860316</v>
      </c>
      <c r="FT130" s="420">
        <v>15137.343575098939</v>
      </c>
      <c r="FU130" s="420">
        <v>16795.402687503778</v>
      </c>
      <c r="FV130" s="420">
        <v>18638.230946620341</v>
      </c>
      <c r="FW130" s="420">
        <v>20686.629631741682</v>
      </c>
      <c r="FX130" s="420">
        <v>22963.75697379453</v>
      </c>
      <c r="FY130" s="420">
        <v>25495.39633174759</v>
      </c>
      <c r="FZ130" s="420">
        <v>28310.254965507287</v>
      </c>
      <c r="GA130" s="420">
        <v>30555.849882589977</v>
      </c>
      <c r="GB130" s="420">
        <v>30555.849882589977</v>
      </c>
      <c r="GC130" s="420"/>
      <c r="GD130" s="420">
        <v>31.64345442279177</v>
      </c>
      <c r="GE130" s="420">
        <v>31.64345442279177</v>
      </c>
      <c r="GF130" s="420">
        <v>31.64345442279177</v>
      </c>
      <c r="GG130" s="420">
        <v>31.64345442279177</v>
      </c>
      <c r="GH130" s="420">
        <v>31.64345442279177</v>
      </c>
      <c r="GI130" s="420">
        <v>31.64345442279177</v>
      </c>
      <c r="GJ130" s="420">
        <v>31.64345442279177</v>
      </c>
      <c r="GK130" s="420">
        <v>31.64345442279177</v>
      </c>
      <c r="GL130" s="420">
        <v>31.64345442279177</v>
      </c>
      <c r="GM130" s="420">
        <v>31.64345442279177</v>
      </c>
      <c r="GN130" s="420">
        <v>31.64345442279177</v>
      </c>
      <c r="GO130" s="420">
        <v>31.64345442279177</v>
      </c>
      <c r="GP130" s="420">
        <v>31.64345442279177</v>
      </c>
      <c r="GQ130" s="420">
        <v>31.64345442279177</v>
      </c>
      <c r="GR130" s="420">
        <v>31.64345442279177</v>
      </c>
      <c r="GS130" s="420">
        <v>31.64345442279177</v>
      </c>
      <c r="GT130" s="420">
        <v>31.64345442279177</v>
      </c>
      <c r="GU130" s="420">
        <v>37.875231665326965</v>
      </c>
      <c r="GV130" s="420">
        <v>50.205863800493503</v>
      </c>
      <c r="GW130" s="420">
        <v>67.132043840531111</v>
      </c>
      <c r="GX130" s="420">
        <v>90.47116816352019</v>
      </c>
      <c r="GY130" s="420">
        <v>122.78447509552001</v>
      </c>
      <c r="GZ130" s="420">
        <v>167.68789429320691</v>
      </c>
      <c r="HA130" s="420">
        <v>230.29449652488273</v>
      </c>
      <c r="HB130" s="420">
        <v>317.84471644198874</v>
      </c>
      <c r="HC130" s="420">
        <v>440.60462252265296</v>
      </c>
      <c r="HD130" s="420">
        <v>613.14698505285742</v>
      </c>
      <c r="HE130" s="420">
        <v>856.17922024754603</v>
      </c>
      <c r="HF130" s="420">
        <v>1199.15287493649</v>
      </c>
      <c r="HG130" s="420">
        <v>1683.9903388896146</v>
      </c>
      <c r="HH130" s="420"/>
      <c r="HI130" s="420">
        <v>56.202302924797976</v>
      </c>
      <c r="HJ130" s="420">
        <v>62.014081346386952</v>
      </c>
      <c r="HK130" s="420">
        <v>68.452484053709654</v>
      </c>
      <c r="HL130" s="420">
        <v>75.586604755178541</v>
      </c>
      <c r="HM130" s="420">
        <v>83.493261431526975</v>
      </c>
      <c r="HN130" s="420">
        <v>92.257867501317236</v>
      </c>
      <c r="HO130" s="420">
        <v>101.97540180390003</v>
      </c>
      <c r="HP130" s="420">
        <v>112.75148865107656</v>
      </c>
      <c r="HQ130" s="420">
        <v>124.70360048294626</v>
      </c>
      <c r="HR130" s="420">
        <v>137.96239709447664</v>
      </c>
      <c r="HS130" s="420">
        <v>152.67321699401072</v>
      </c>
      <c r="HT130" s="420">
        <v>168.99773823196278</v>
      </c>
      <c r="HU130" s="420">
        <v>187.11582801821521</v>
      </c>
      <c r="HV130" s="420">
        <v>207.22760265348171</v>
      </c>
      <c r="HW130" s="420">
        <v>229.55572175908381</v>
      </c>
      <c r="HX130" s="420">
        <v>254.34794353007248</v>
      </c>
      <c r="HY130" s="420">
        <v>281.87997079066724</v>
      </c>
      <c r="HZ130" s="420">
        <v>312.45862103443</v>
      </c>
      <c r="IA130" s="420">
        <v>346.42535742449218</v>
      </c>
      <c r="IB130" s="420">
        <v>384.16022195609884</v>
      </c>
      <c r="IC130" s="420">
        <v>426.08621669440322</v>
      </c>
      <c r="ID130" s="420">
        <v>472.67418425029064</v>
      </c>
      <c r="IE130" s="420">
        <v>524.4482445077283</v>
      </c>
      <c r="IF130" s="420">
        <v>581.99185113658291</v>
      </c>
      <c r="IG130" s="420">
        <v>645.95453869173832</v>
      </c>
      <c r="IH130" s="420">
        <v>717.05943919815559</v>
      </c>
      <c r="II130" s="420">
        <v>796.11165614755873</v>
      </c>
      <c r="IJ130" s="420">
        <v>884.00759389194604</v>
      </c>
      <c r="IK130" s="420">
        <v>954.12787228310992</v>
      </c>
      <c r="IL130" s="420">
        <v>954.12787228310992</v>
      </c>
      <c r="IM130" s="420"/>
      <c r="IN130" s="420">
        <v>14.212387261078742</v>
      </c>
      <c r="IO130" s="420">
        <v>14.212387261078742</v>
      </c>
      <c r="IP130" s="420">
        <v>14.212387261078742</v>
      </c>
      <c r="IQ130" s="420">
        <v>14.212387261078742</v>
      </c>
      <c r="IR130" s="420">
        <v>14.212387261078742</v>
      </c>
      <c r="IS130" s="420">
        <v>14.212387261078742</v>
      </c>
      <c r="IT130" s="420">
        <v>14.212387261078742</v>
      </c>
      <c r="IU130" s="420">
        <v>14.212387261078742</v>
      </c>
      <c r="IV130" s="420">
        <v>14.212387261078742</v>
      </c>
      <c r="IW130" s="420">
        <v>14.212387261078742</v>
      </c>
      <c r="IX130" s="420">
        <v>14.212387261078742</v>
      </c>
      <c r="IY130" s="420">
        <v>14.212387261078742</v>
      </c>
      <c r="IZ130" s="420">
        <v>14.212387261078742</v>
      </c>
      <c r="JA130" s="420">
        <v>14.212387261078742</v>
      </c>
      <c r="JB130" s="420">
        <v>14.212387261078742</v>
      </c>
      <c r="JC130" s="420">
        <v>14.212387261078742</v>
      </c>
      <c r="JD130" s="420">
        <v>14.212387261078742</v>
      </c>
      <c r="JE130" s="420">
        <v>17.011336778799365</v>
      </c>
      <c r="JF130" s="420">
        <v>22.549534876181042</v>
      </c>
      <c r="JG130" s="420">
        <v>30.151784060659683</v>
      </c>
      <c r="JH130" s="420">
        <v>40.63435239156437</v>
      </c>
      <c r="JI130" s="420">
        <v>55.147598185389555</v>
      </c>
      <c r="JJ130" s="420">
        <v>75.315585360785306</v>
      </c>
      <c r="JK130" s="420">
        <v>103.43480597836763</v>
      </c>
      <c r="JL130" s="420">
        <v>142.75723941529012</v>
      </c>
      <c r="JM130" s="420">
        <v>197.89380263752147</v>
      </c>
      <c r="JN130" s="420">
        <v>275.38973094092563</v>
      </c>
      <c r="JO130" s="420">
        <v>384.54558343927448</v>
      </c>
      <c r="JP130" s="420">
        <v>538.58927082113757</v>
      </c>
      <c r="JQ130" s="420">
        <v>756.34987635786945</v>
      </c>
      <c r="JR130" s="420"/>
      <c r="JS130" s="420">
        <v>41.989915663719231</v>
      </c>
      <c r="JT130" s="420">
        <v>47.801694085308213</v>
      </c>
      <c r="JU130" s="420">
        <v>54.240096792630908</v>
      </c>
      <c r="JV130" s="420">
        <v>61.374217494099796</v>
      </c>
      <c r="JW130" s="420">
        <v>69.280874170448229</v>
      </c>
      <c r="JX130" s="420">
        <v>78.04548024023849</v>
      </c>
      <c r="JY130" s="420">
        <v>87.763014542821281</v>
      </c>
      <c r="JZ130" s="420">
        <v>98.539101389997811</v>
      </c>
      <c r="KA130" s="420">
        <v>110.49121322186751</v>
      </c>
      <c r="KB130" s="420">
        <v>123.7500098333979</v>
      </c>
      <c r="KC130" s="420">
        <v>138.46082973293198</v>
      </c>
      <c r="KD130" s="420">
        <v>154.78535097088405</v>
      </c>
      <c r="KE130" s="420">
        <v>172.90344075713648</v>
      </c>
      <c r="KF130" s="420">
        <v>193.01521539240298</v>
      </c>
      <c r="KG130" s="420">
        <v>215.34333449800508</v>
      </c>
      <c r="KH130" s="420">
        <v>240.13555626899375</v>
      </c>
      <c r="KI130" s="420">
        <v>267.66758352958851</v>
      </c>
      <c r="KJ130" s="420">
        <v>295.44728425563062</v>
      </c>
      <c r="KK130" s="420">
        <v>323.87582254831113</v>
      </c>
      <c r="KL130" s="420">
        <v>354.00843789543916</v>
      </c>
      <c r="KM130" s="420">
        <v>385.45186430283883</v>
      </c>
      <c r="KN130" s="420">
        <v>417.5265860649011</v>
      </c>
      <c r="KO130" s="420">
        <v>449.13265914694301</v>
      </c>
      <c r="KP130" s="420">
        <v>478.55704515821526</v>
      </c>
      <c r="KQ130" s="420">
        <v>503.19729927644823</v>
      </c>
      <c r="KR130" s="420">
        <v>519.16563656063408</v>
      </c>
      <c r="KS130" s="420">
        <v>520.72192520663316</v>
      </c>
      <c r="KT130" s="420">
        <v>499.46201045267156</v>
      </c>
      <c r="KU130" s="420">
        <v>415.53860146197235</v>
      </c>
      <c r="KV130" s="420">
        <v>197.77799592524048</v>
      </c>
      <c r="KW130" s="420"/>
      <c r="KX130" s="420">
        <v>1633.038611586202</v>
      </c>
      <c r="KY130" s="420">
        <v>1801.9081786773879</v>
      </c>
      <c r="KZ130" s="420">
        <v>1988.9852141516753</v>
      </c>
      <c r="LA130" s="420">
        <v>2196.2773349176828</v>
      </c>
      <c r="LB130" s="420">
        <v>2426.0165977074967</v>
      </c>
      <c r="LC130" s="420">
        <v>2680.6848120413847</v>
      </c>
      <c r="LD130" s="420">
        <v>2963.0417244754631</v>
      </c>
      <c r="LE130" s="420">
        <v>3276.1564010536199</v>
      </c>
      <c r="LF130" s="420">
        <v>3623.4421721999734</v>
      </c>
      <c r="LG130" s="420">
        <v>4008.6955458698922</v>
      </c>
      <c r="LH130" s="420">
        <v>4436.1395411128469</v>
      </c>
      <c r="LI130" s="420">
        <v>4910.4719458348463</v>
      </c>
      <c r="LJ130" s="420">
        <v>5436.9190600879074</v>
      </c>
      <c r="LK130" s="420">
        <v>6021.2955503334488</v>
      </c>
      <c r="LL130" s="420">
        <v>6670.0711115828262</v>
      </c>
      <c r="LM130" s="420">
        <v>7390.4447139458262</v>
      </c>
      <c r="LN130" s="420">
        <v>8190.4272988579687</v>
      </c>
      <c r="LO130" s="420">
        <v>9078.9338891496755</v>
      </c>
      <c r="LP130" s="420">
        <v>10065.886187327953</v>
      </c>
      <c r="LQ130" s="420">
        <v>11162.326859261706</v>
      </c>
      <c r="LR130" s="420">
        <v>12380.546837336658</v>
      </c>
      <c r="LS130" s="420">
        <v>13734.227129688543</v>
      </c>
      <c r="LT130" s="420">
        <v>15238.596792122466</v>
      </c>
      <c r="LU130" s="420">
        <v>16910.608908789374</v>
      </c>
      <c r="LV130" s="420">
        <v>18769.136638839125</v>
      </c>
      <c r="LW130" s="420">
        <v>20835.191621592163</v>
      </c>
      <c r="LX130" s="420">
        <v>23132.167295037492</v>
      </c>
      <c r="LY130" s="420">
        <v>25686.109974756826</v>
      </c>
      <c r="LZ130" s="420">
        <v>27723.555348146008</v>
      </c>
      <c r="MA130" s="420">
        <v>27723.555348146008</v>
      </c>
      <c r="MB130" s="420"/>
      <c r="MC130" s="426">
        <v>0.65560109452342452</v>
      </c>
      <c r="MD130" s="426">
        <v>0.65560109452342452</v>
      </c>
      <c r="ME130" s="426">
        <v>0.65560109452342452</v>
      </c>
      <c r="MF130" s="426">
        <v>0.65560109452342452</v>
      </c>
      <c r="MG130" s="426">
        <v>0.65560109452342452</v>
      </c>
      <c r="MH130" s="426">
        <v>0.65560109452342452</v>
      </c>
      <c r="MI130" s="426">
        <v>0.65560109452342452</v>
      </c>
      <c r="MJ130" s="426">
        <v>0.65560109452342452</v>
      </c>
      <c r="MK130" s="426">
        <v>0.65560109452342452</v>
      </c>
      <c r="ML130" s="426">
        <v>0.65560109452342452</v>
      </c>
      <c r="MM130" s="426">
        <v>0.65560109452342452</v>
      </c>
      <c r="MN130" s="426">
        <v>0.65560109452342452</v>
      </c>
      <c r="MO130" s="426">
        <v>0.65560109452342452</v>
      </c>
      <c r="MP130" s="426">
        <v>0.65560109452342452</v>
      </c>
      <c r="MQ130" s="426">
        <v>0.65560109452342452</v>
      </c>
      <c r="MR130" s="426">
        <v>0.65560109452342452</v>
      </c>
      <c r="MS130" s="426">
        <v>0.65560109452342452</v>
      </c>
      <c r="MT130" s="426">
        <v>0.78471341982282472</v>
      </c>
      <c r="MU130" s="426">
        <v>1.0401841347444631</v>
      </c>
      <c r="MV130" s="426">
        <v>1.3908671547486418</v>
      </c>
      <c r="MW130" s="426">
        <v>1.8744159875318591</v>
      </c>
      <c r="MX130" s="426">
        <v>2.5438953404887168</v>
      </c>
      <c r="MY130" s="426">
        <v>3.4742214161602751</v>
      </c>
      <c r="MZ130" s="426">
        <v>4.7713287546661487</v>
      </c>
      <c r="NA130" s="426">
        <v>6.5852274281965348</v>
      </c>
      <c r="NB130" s="426">
        <v>9.1286137385137778</v>
      </c>
      <c r="NC130" s="426">
        <v>12.703411869434136</v>
      </c>
      <c r="ND130" s="426">
        <v>17.738645926666216</v>
      </c>
      <c r="NE130" s="426">
        <v>24.844504231593113</v>
      </c>
      <c r="NF130" s="426">
        <v>34.889550761174448</v>
      </c>
      <c r="NG130" s="420"/>
      <c r="NH130" s="420">
        <v>1632.3830104916785</v>
      </c>
      <c r="NI130" s="420">
        <v>1801.2525775828644</v>
      </c>
      <c r="NJ130" s="420">
        <v>1988.3296130571518</v>
      </c>
      <c r="NK130" s="420">
        <v>2195.6217338231595</v>
      </c>
      <c r="NL130" s="420">
        <v>2425.3609966129734</v>
      </c>
      <c r="NM130" s="420">
        <v>2680.0292109468614</v>
      </c>
      <c r="NN130" s="420">
        <v>2962.3861233809398</v>
      </c>
      <c r="NO130" s="420">
        <v>3275.5007999590966</v>
      </c>
      <c r="NP130" s="420">
        <v>3622.7865711054501</v>
      </c>
      <c r="NQ130" s="420">
        <v>4008.0399447753689</v>
      </c>
      <c r="NR130" s="420">
        <v>4435.4839400183237</v>
      </c>
      <c r="NS130" s="420">
        <v>4909.8163447403231</v>
      </c>
      <c r="NT130" s="420">
        <v>5436.2634589933841</v>
      </c>
      <c r="NU130" s="420">
        <v>6020.6399492389255</v>
      </c>
      <c r="NV130" s="420">
        <v>6669.415510488303</v>
      </c>
      <c r="NW130" s="420">
        <v>7389.7891128513029</v>
      </c>
      <c r="NX130" s="420">
        <v>8189.7716977634454</v>
      </c>
      <c r="NY130" s="420">
        <v>9078.1491757298518</v>
      </c>
      <c r="NZ130" s="420">
        <v>10064.846003193208</v>
      </c>
      <c r="OA130" s="420">
        <v>11160.935992106957</v>
      </c>
      <c r="OB130" s="420">
        <v>12378.672421349127</v>
      </c>
      <c r="OC130" s="420">
        <v>13731.683234348055</v>
      </c>
      <c r="OD130" s="420">
        <v>15235.122570706306</v>
      </c>
      <c r="OE130" s="420">
        <v>16905.837580034709</v>
      </c>
      <c r="OF130" s="420">
        <v>18762.551411410928</v>
      </c>
      <c r="OG130" s="420">
        <v>20826.063007853649</v>
      </c>
      <c r="OH130" s="420">
        <v>23119.463883168057</v>
      </c>
      <c r="OI130" s="420">
        <v>25668.371328830159</v>
      </c>
      <c r="OJ130" s="420">
        <v>27698.710843914414</v>
      </c>
      <c r="OK130" s="420">
        <v>27688.665797384834</v>
      </c>
      <c r="OL130" s="420"/>
      <c r="OM130" s="420">
        <v>1674.3729261553979</v>
      </c>
      <c r="ON130" s="420">
        <v>1849.0542716681725</v>
      </c>
      <c r="OO130" s="420">
        <v>2042.5697098497828</v>
      </c>
      <c r="OP130" s="420">
        <v>2256.9959513172594</v>
      </c>
      <c r="OQ130" s="420">
        <v>2494.6418707834218</v>
      </c>
      <c r="OR130" s="420">
        <v>2758.0746911871001</v>
      </c>
      <c r="OS130" s="420">
        <v>3050.1491379237609</v>
      </c>
      <c r="OT130" s="420">
        <v>3374.0399013490946</v>
      </c>
      <c r="OU130" s="420">
        <v>3733.2777843273175</v>
      </c>
      <c r="OV130" s="420">
        <v>4131.7899546087665</v>
      </c>
      <c r="OW130" s="420">
        <v>4573.944769751256</v>
      </c>
      <c r="OX130" s="420">
        <v>5064.601695711207</v>
      </c>
      <c r="OY130" s="420">
        <v>5609.1668997505203</v>
      </c>
      <c r="OZ130" s="420">
        <v>6213.6551646313283</v>
      </c>
      <c r="PA130" s="420">
        <v>6884.7588449863078</v>
      </c>
      <c r="PB130" s="420">
        <v>7629.924669120297</v>
      </c>
      <c r="PC130" s="420">
        <v>8457.4392812930346</v>
      </c>
      <c r="PD130" s="420">
        <v>9373.5964599854815</v>
      </c>
      <c r="PE130" s="420">
        <v>10388.721825741519</v>
      </c>
      <c r="PF130" s="420">
        <v>11514.944430002397</v>
      </c>
      <c r="PG130" s="420">
        <v>12764.124285651966</v>
      </c>
      <c r="PH130" s="420">
        <v>14149.209820412956</v>
      </c>
      <c r="PI130" s="420">
        <v>15684.255229853248</v>
      </c>
      <c r="PJ130" s="420">
        <v>17384.394625192923</v>
      </c>
      <c r="PK130" s="420">
        <v>19265.748710687378</v>
      </c>
      <c r="PL130" s="420">
        <v>21345.228644414281</v>
      </c>
      <c r="PM130" s="420">
        <v>23640.185808374688</v>
      </c>
      <c r="PN130" s="420">
        <v>26167.833339282832</v>
      </c>
      <c r="PO130" s="420">
        <v>28114.249445376387</v>
      </c>
      <c r="PP130" s="420">
        <v>27886.443793310074</v>
      </c>
      <c r="PQ130" s="420"/>
      <c r="PR130" s="420">
        <v>56.530377495084743</v>
      </c>
      <c r="PS130" s="420">
        <v>62.376081514185557</v>
      </c>
      <c r="PT130" s="420">
        <v>68.852067667232248</v>
      </c>
      <c r="PU130" s="420">
        <v>76.027832989325248</v>
      </c>
      <c r="PV130" s="420">
        <v>83.980643877449864</v>
      </c>
      <c r="PW130" s="420">
        <v>92.79641234131374</v>
      </c>
      <c r="PX130" s="420">
        <v>102.57067164847199</v>
      </c>
      <c r="PY130" s="420">
        <v>113.40966268066909</v>
      </c>
      <c r="PZ130" s="420">
        <v>125.43154361005256</v>
      </c>
      <c r="QA130" s="420">
        <v>138.76773694332695</v>
      </c>
      <c r="QB130" s="420">
        <v>153.56442958589747</v>
      </c>
      <c r="QC130" s="420">
        <v>169.98424336546347</v>
      </c>
      <c r="QD130" s="420">
        <v>188.20809544635003</v>
      </c>
      <c r="QE130" s="420">
        <v>208.43727028548358</v>
      </c>
      <c r="QF130" s="420">
        <v>230.8957272544767</v>
      </c>
      <c r="QG130" s="420">
        <v>255.83267080875009</v>
      </c>
      <c r="QH130" s="420">
        <v>283.52541315649586</v>
      </c>
      <c r="QI130" s="420">
        <v>314.28256280360301</v>
      </c>
      <c r="QJ130" s="420">
        <v>348.44757616569814</v>
      </c>
      <c r="QK130" s="420">
        <v>386.40271369007922</v>
      </c>
      <c r="QL130" s="420">
        <v>428.57344666848718</v>
      </c>
      <c r="QM130" s="420">
        <v>475.43336620215905</v>
      </c>
      <c r="QN130" s="420">
        <v>527.50965166545177</v>
      </c>
      <c r="QO130" s="420">
        <v>585.3891625728686</v>
      </c>
      <c r="QP130" s="420">
        <v>649.72522506360508</v>
      </c>
      <c r="QQ130" s="420">
        <v>721.24519236381786</v>
      </c>
      <c r="QR130" s="420">
        <v>800.75886766557051</v>
      </c>
      <c r="QS130" s="420">
        <v>889.16788797961578</v>
      </c>
      <c r="QT130" s="420">
        <v>959.6974855446291</v>
      </c>
      <c r="QU130" s="420">
        <v>959.6974855446291</v>
      </c>
      <c r="QV130" s="424"/>
      <c r="QW130" s="420">
        <v>14.681417027176112</v>
      </c>
      <c r="QX130" s="420">
        <v>14.681417027176112</v>
      </c>
      <c r="QY130" s="420">
        <v>14.681417027176112</v>
      </c>
      <c r="QZ130" s="420">
        <v>14.681417027176112</v>
      </c>
      <c r="RA130" s="420">
        <v>14.681417027176112</v>
      </c>
      <c r="RB130" s="420">
        <v>14.681417027176112</v>
      </c>
      <c r="RC130" s="420">
        <v>14.681417027176112</v>
      </c>
      <c r="RD130" s="420">
        <v>14.681417027176112</v>
      </c>
      <c r="RE130" s="420">
        <v>14.681417027176112</v>
      </c>
      <c r="RF130" s="420">
        <v>14.681417027176112</v>
      </c>
      <c r="RG130" s="420">
        <v>14.681417027176112</v>
      </c>
      <c r="RH130" s="420">
        <v>14.681417027176112</v>
      </c>
      <c r="RI130" s="420">
        <v>14.681417027176112</v>
      </c>
      <c r="RJ130" s="420">
        <v>14.681417027176112</v>
      </c>
      <c r="RK130" s="420">
        <v>14.681417027176112</v>
      </c>
      <c r="RL130" s="420">
        <v>14.681417027176112</v>
      </c>
      <c r="RM130" s="420">
        <v>14.681417027176112</v>
      </c>
      <c r="RN130" s="420">
        <v>17.57273601200308</v>
      </c>
      <c r="RO130" s="420">
        <v>23.293702824485095</v>
      </c>
      <c r="RP130" s="420">
        <v>31.146837457784478</v>
      </c>
      <c r="RQ130" s="420">
        <v>41.975346022516618</v>
      </c>
      <c r="RR130" s="420">
        <v>56.967550358277485</v>
      </c>
      <c r="RS130" s="420">
        <v>77.80111089117915</v>
      </c>
      <c r="RT130" s="420">
        <v>106.84830731091424</v>
      </c>
      <c r="RU130" s="420">
        <v>147.4684391160628</v>
      </c>
      <c r="RV130" s="420">
        <v>204.42459034110325</v>
      </c>
      <c r="RW130" s="420">
        <v>284.47799871157429</v>
      </c>
      <c r="RX130" s="420">
        <v>397.23615552551593</v>
      </c>
      <c r="RY130" s="420">
        <v>556.36351205699145</v>
      </c>
      <c r="RZ130" s="420">
        <v>781.31053912895834</v>
      </c>
      <c r="SA130" s="420"/>
      <c r="SB130" s="420">
        <v>41.848960467908633</v>
      </c>
      <c r="SC130" s="420">
        <v>47.694664487009447</v>
      </c>
      <c r="SD130" s="420">
        <v>54.170650640056138</v>
      </c>
      <c r="SE130" s="420">
        <v>61.346415962149138</v>
      </c>
      <c r="SF130" s="420">
        <v>69.299226850273755</v>
      </c>
      <c r="SG130" s="420">
        <v>78.11499531413763</v>
      </c>
      <c r="SH130" s="420">
        <v>87.889254621295876</v>
      </c>
      <c r="SI130" s="420">
        <v>98.728245653492976</v>
      </c>
      <c r="SJ130" s="420">
        <v>110.75012658287645</v>
      </c>
      <c r="SK130" s="420">
        <v>124.08631991615084</v>
      </c>
      <c r="SL130" s="420">
        <v>138.88301255872136</v>
      </c>
      <c r="SM130" s="420">
        <v>155.30282633828736</v>
      </c>
      <c r="SN130" s="420">
        <v>173.52667841917392</v>
      </c>
      <c r="SO130" s="420">
        <v>193.75585325830747</v>
      </c>
      <c r="SP130" s="420">
        <v>216.21431022730059</v>
      </c>
      <c r="SQ130" s="420">
        <v>241.15125378157398</v>
      </c>
      <c r="SR130" s="420">
        <v>268.84399612931975</v>
      </c>
      <c r="SS130" s="420">
        <v>296.70982679159994</v>
      </c>
      <c r="ST130" s="420">
        <v>325.15387334121306</v>
      </c>
      <c r="SU130" s="420">
        <v>355.25587623229472</v>
      </c>
      <c r="SV130" s="420">
        <v>386.59810064597059</v>
      </c>
      <c r="SW130" s="420">
        <v>418.46581584388156</v>
      </c>
      <c r="SX130" s="420">
        <v>449.70854077427259</v>
      </c>
      <c r="SY130" s="420">
        <v>478.54085526195433</v>
      </c>
      <c r="SZ130" s="420">
        <v>502.25678594754231</v>
      </c>
      <c r="TA130" s="420">
        <v>516.82060202271464</v>
      </c>
      <c r="TB130" s="420">
        <v>516.28086895399622</v>
      </c>
      <c r="TC130" s="420">
        <v>491.93173245409986</v>
      </c>
      <c r="TD130" s="420">
        <v>403.33397348763765</v>
      </c>
      <c r="TE130" s="420">
        <v>178.38694641567076</v>
      </c>
      <c r="TF130" s="420"/>
      <c r="TG130" s="420">
        <v>3.9353136704729401</v>
      </c>
      <c r="TH130" s="420">
        <v>4.3422573343801236</v>
      </c>
      <c r="TI130" s="420">
        <v>4.7930775476379255</v>
      </c>
      <c r="TJ130" s="420">
        <v>5.2926122866478291</v>
      </c>
      <c r="TK130" s="420">
        <v>5.8462403852651423</v>
      </c>
      <c r="TL130" s="420">
        <v>6.4599425342483858</v>
      </c>
      <c r="TM130" s="420">
        <v>7.1403691999566075</v>
      </c>
      <c r="TN130" s="420">
        <v>7.894916250112912</v>
      </c>
      <c r="TO130" s="420">
        <v>8.7318091643750613</v>
      </c>
      <c r="TP130" s="420">
        <v>9.6601968076570905</v>
      </c>
      <c r="TQ130" s="420">
        <v>10.690255855806136</v>
      </c>
      <c r="TR130" s="420">
        <v>11.833307087667549</v>
      </c>
      <c r="TS130" s="420">
        <v>13.101944896230295</v>
      </c>
      <c r="TT130" s="420">
        <v>14.510181526062659</v>
      </c>
      <c r="TU130" s="420">
        <v>16.073607716441316</v>
      </c>
      <c r="TV130" s="420">
        <v>17.809571621466993</v>
      </c>
      <c r="TW130" s="420">
        <v>19.737378092305519</v>
      </c>
      <c r="TX130" s="420">
        <v>21.878510645003715</v>
      </c>
      <c r="TY130" s="420">
        <v>24.256878702910889</v>
      </c>
      <c r="TZ130" s="420">
        <v>26.89909299870898</v>
      </c>
      <c r="UA130" s="420">
        <v>29.834772350898422</v>
      </c>
      <c r="UB130" s="420">
        <v>33.096885397183215</v>
      </c>
      <c r="UC130" s="420">
        <v>36.722131276869142</v>
      </c>
      <c r="UD130" s="420">
        <v>40.751363710953839</v>
      </c>
      <c r="UE130" s="420">
        <v>45.230063437418778</v>
      </c>
      <c r="UF130" s="420">
        <v>50.208864526316113</v>
      </c>
      <c r="UG130" s="420">
        <v>55.744140731251036</v>
      </c>
      <c r="UH130" s="420">
        <v>61.898658738233038</v>
      </c>
      <c r="UI130" s="420">
        <v>66.808516088728908</v>
      </c>
      <c r="UJ130" s="420">
        <v>66.808516088728908</v>
      </c>
      <c r="UK130" s="420"/>
      <c r="UL130" s="420">
        <v>2.0677116598762564</v>
      </c>
      <c r="UM130" s="420">
        <v>2.0677116598762564</v>
      </c>
      <c r="UN130" s="420">
        <v>2.0677116598762564</v>
      </c>
      <c r="UO130" s="420">
        <v>2.0677116598762564</v>
      </c>
      <c r="UP130" s="420">
        <v>2.0677116598762564</v>
      </c>
      <c r="UQ130" s="420">
        <v>2.0677116598762564</v>
      </c>
      <c r="UR130" s="420">
        <v>2.0677116598762564</v>
      </c>
      <c r="US130" s="420">
        <v>2.0677116598762564</v>
      </c>
      <c r="UT130" s="420">
        <v>2.0677116598762564</v>
      </c>
      <c r="UU130" s="420">
        <v>2.0677116598762564</v>
      </c>
      <c r="UV130" s="420">
        <v>2.0677116598762564</v>
      </c>
      <c r="UW130" s="420">
        <v>2.0677116598762564</v>
      </c>
      <c r="UX130" s="420">
        <v>2.0677116598762564</v>
      </c>
      <c r="UY130" s="420">
        <v>2.0677116598762564</v>
      </c>
      <c r="UZ130" s="420">
        <v>2.0677116598762564</v>
      </c>
      <c r="VA130" s="420">
        <v>2.0677116598762564</v>
      </c>
      <c r="VB130" s="420">
        <v>2.0677116598762564</v>
      </c>
      <c r="VC130" s="420">
        <v>2.4749212613937344</v>
      </c>
      <c r="VD130" s="420">
        <v>3.2806547789443532</v>
      </c>
      <c r="VE130" s="420">
        <v>4.3866800364378031</v>
      </c>
      <c r="VF130" s="420">
        <v>5.9117530846947259</v>
      </c>
      <c r="VG130" s="420">
        <v>8.0232356244875938</v>
      </c>
      <c r="VH130" s="420">
        <v>10.957407166027433</v>
      </c>
      <c r="VI130" s="420">
        <v>15.048376492259735</v>
      </c>
      <c r="VJ130" s="420">
        <v>20.769262970979369</v>
      </c>
      <c r="VK130" s="420">
        <v>28.790893156382779</v>
      </c>
      <c r="VL130" s="420">
        <v>40.065510967051743</v>
      </c>
      <c r="VM130" s="420">
        <v>55.946222969085774</v>
      </c>
      <c r="VN130" s="420">
        <v>78.357512689714667</v>
      </c>
      <c r="VO130" s="420">
        <v>110.03875911642079</v>
      </c>
      <c r="VP130" s="420"/>
      <c r="VQ130" s="420">
        <v>1.8676020105966837</v>
      </c>
      <c r="VR130" s="420">
        <v>2.2745456745038672</v>
      </c>
      <c r="VS130" s="420">
        <v>2.7253658877616691</v>
      </c>
      <c r="VT130" s="420">
        <v>3.2249006267715727</v>
      </c>
      <c r="VU130" s="420">
        <v>3.778528725388886</v>
      </c>
      <c r="VV130" s="420">
        <v>4.3922308743721299</v>
      </c>
      <c r="VW130" s="420">
        <v>5.0726575400803515</v>
      </c>
      <c r="VX130" s="420">
        <v>5.827204590236656</v>
      </c>
      <c r="VY130" s="420">
        <v>6.6640975044988053</v>
      </c>
      <c r="VZ130" s="420">
        <v>7.5924851477808346</v>
      </c>
      <c r="WA130" s="420">
        <v>8.6225441959298799</v>
      </c>
      <c r="WB130" s="420">
        <v>9.7655954277912933</v>
      </c>
      <c r="WC130" s="420">
        <v>11.034233236354039</v>
      </c>
      <c r="WD130" s="420">
        <v>12.442469866186403</v>
      </c>
      <c r="WE130" s="420">
        <v>14.00589605656506</v>
      </c>
      <c r="WF130" s="420">
        <v>15.741859961590738</v>
      </c>
      <c r="WG130" s="420">
        <v>17.669666432429263</v>
      </c>
      <c r="WH130" s="420">
        <v>19.40358938360998</v>
      </c>
      <c r="WI130" s="420">
        <v>20.976223923966536</v>
      </c>
      <c r="WJ130" s="420">
        <v>22.512412962271178</v>
      </c>
      <c r="WK130" s="420">
        <v>23.923019266203696</v>
      </c>
      <c r="WL130" s="420">
        <v>25.073649772695621</v>
      </c>
      <c r="WM130" s="420">
        <v>25.764724110841708</v>
      </c>
      <c r="WN130" s="420">
        <v>25.702987218694105</v>
      </c>
      <c r="WO130" s="420">
        <v>24.460800466439409</v>
      </c>
      <c r="WP130" s="420">
        <v>21.417971369933333</v>
      </c>
      <c r="WQ130" s="420">
        <v>15.678629764199293</v>
      </c>
      <c r="WR130" s="420">
        <v>5.9524357691472645</v>
      </c>
      <c r="WS130" s="420">
        <v>-11.54899660098576</v>
      </c>
      <c r="WT130" s="420">
        <v>-43.230243027691884</v>
      </c>
      <c r="WU130" s="420"/>
      <c r="WV130" s="420">
        <v>50.166536187193344</v>
      </c>
      <c r="WW130" s="420">
        <v>55.354166894937009</v>
      </c>
      <c r="WX130" s="420">
        <v>61.101126460576339</v>
      </c>
      <c r="WY130" s="420">
        <v>67.469088371548594</v>
      </c>
      <c r="WZ130" s="420">
        <v>74.526620850324264</v>
      </c>
      <c r="XA130" s="420">
        <v>82.349964462328316</v>
      </c>
      <c r="XB130" s="420">
        <v>91.023897928953332</v>
      </c>
      <c r="XC130" s="420">
        <v>100.64270218860403</v>
      </c>
      <c r="XD130" s="420">
        <v>111.31123389502122</v>
      </c>
      <c r="XE130" s="420">
        <v>123.14612081951211</v>
      </c>
      <c r="XF130" s="420">
        <v>136.27709304712272</v>
      </c>
      <c r="XG130" s="420">
        <v>150.84846544298512</v>
      </c>
      <c r="XH130" s="420">
        <v>167.02078863267815</v>
      </c>
      <c r="XI130" s="420">
        <v>184.97268771017312</v>
      </c>
      <c r="XJ130" s="420">
        <v>204.9029100820558</v>
      </c>
      <c r="XK130" s="420">
        <v>227.03260630285743</v>
      </c>
      <c r="XL130" s="420">
        <v>251.607870482397</v>
      </c>
      <c r="XM130" s="420">
        <v>278.90256988398295</v>
      </c>
      <c r="XN130" s="420">
        <v>309.2214967178698</v>
      </c>
      <c r="XO130" s="420">
        <v>342.90387890738106</v>
      </c>
      <c r="XP130" s="420">
        <v>380.32729080986991</v>
      </c>
      <c r="XQ130" s="420">
        <v>421.91200956076307</v>
      </c>
      <c r="XR130" s="420">
        <v>468.12586793126587</v>
      </c>
      <c r="XS130" s="420">
        <v>519.48966041056485</v>
      </c>
      <c r="XT130" s="420">
        <v>576.58316570979434</v>
      </c>
      <c r="XU130" s="420">
        <v>640.05185611408126</v>
      </c>
      <c r="XV130" s="420">
        <v>710.61437216572051</v>
      </c>
      <c r="XW130" s="420">
        <v>789.0708501406715</v>
      </c>
      <c r="XX130" s="420">
        <v>851.660660527505</v>
      </c>
      <c r="XY130" s="420">
        <v>851.660660527505</v>
      </c>
      <c r="XZ130" s="420"/>
      <c r="YA130" s="420">
        <v>2.0139901040568169E-2</v>
      </c>
      <c r="YB130" s="420">
        <v>2.0139901040568169E-2</v>
      </c>
      <c r="YC130" s="420">
        <v>2.0139901040568169E-2</v>
      </c>
      <c r="YD130" s="420">
        <v>2.0139901040568169E-2</v>
      </c>
      <c r="YE130" s="420">
        <v>2.0139901040568169E-2</v>
      </c>
      <c r="YF130" s="420">
        <v>2.0139901040568169E-2</v>
      </c>
      <c r="YG130" s="420">
        <v>2.0139901040568169E-2</v>
      </c>
      <c r="YH130" s="420">
        <v>2.0139901040568169E-2</v>
      </c>
      <c r="YI130" s="420">
        <v>2.0139901040568169E-2</v>
      </c>
      <c r="YJ130" s="420">
        <v>2.0139901040568169E-2</v>
      </c>
      <c r="YK130" s="420">
        <v>2.0139901040568169E-2</v>
      </c>
      <c r="YL130" s="420">
        <v>2.0139901040568169E-2</v>
      </c>
      <c r="YM130" s="420">
        <v>2.0139901040568169E-2</v>
      </c>
      <c r="YN130" s="420">
        <v>2.0139901040568169E-2</v>
      </c>
      <c r="YO130" s="420">
        <v>2.0139901040568169E-2</v>
      </c>
      <c r="YP130" s="420">
        <v>2.0139901040568169E-2</v>
      </c>
      <c r="YQ130" s="420">
        <v>2.0139901040568169E-2</v>
      </c>
      <c r="YR130" s="420">
        <v>2.410619926119241E-2</v>
      </c>
      <c r="YS130" s="420">
        <v>3.1954195489791087E-2</v>
      </c>
      <c r="YT130" s="420">
        <v>4.2727089828269643E-2</v>
      </c>
      <c r="YU130" s="420">
        <v>5.7581588580465186E-2</v>
      </c>
      <c r="YV130" s="420">
        <v>7.8147826236087292E-2</v>
      </c>
      <c r="YW130" s="420">
        <v>0.10672720973010899</v>
      </c>
      <c r="YX130" s="420">
        <v>0.14657402154102134</v>
      </c>
      <c r="YY130" s="420">
        <v>0.20229653342772863</v>
      </c>
      <c r="YZ130" s="420">
        <v>0.28042872238473604</v>
      </c>
      <c r="ZA130" s="420">
        <v>0.39024562354332865</v>
      </c>
      <c r="ZB130" s="420">
        <v>0.54492674972794841</v>
      </c>
      <c r="ZC130" s="420">
        <v>0.76321693298879079</v>
      </c>
      <c r="ZD130" s="420">
        <v>1.071798240652307</v>
      </c>
      <c r="ZE130" s="420"/>
      <c r="ZF130" s="420">
        <v>50.146396286152779</v>
      </c>
      <c r="ZG130" s="420">
        <v>55.334026993896444</v>
      </c>
      <c r="ZH130" s="420">
        <v>61.080986559535773</v>
      </c>
      <c r="ZI130" s="420">
        <v>67.448948470508029</v>
      </c>
      <c r="ZJ130" s="420">
        <v>74.506480949283699</v>
      </c>
      <c r="ZK130" s="420">
        <v>82.329824561287751</v>
      </c>
      <c r="ZL130" s="420">
        <v>91.003758027912767</v>
      </c>
      <c r="ZM130" s="420">
        <v>100.62256228756347</v>
      </c>
      <c r="ZN130" s="420">
        <v>111.29109399398065</v>
      </c>
      <c r="ZO130" s="420">
        <v>123.12598091847154</v>
      </c>
      <c r="ZP130" s="420">
        <v>136.25695314608214</v>
      </c>
      <c r="ZQ130" s="420">
        <v>150.82832554194454</v>
      </c>
      <c r="ZR130" s="420">
        <v>167.00064873163757</v>
      </c>
      <c r="ZS130" s="420">
        <v>184.95254780913254</v>
      </c>
      <c r="ZT130" s="420">
        <v>204.88277018101522</v>
      </c>
      <c r="ZU130" s="420">
        <v>227.01246640181685</v>
      </c>
      <c r="ZV130" s="420">
        <v>251.58773058135642</v>
      </c>
      <c r="ZW130" s="420">
        <v>278.87846368472174</v>
      </c>
      <c r="ZX130" s="420">
        <v>309.18954252238001</v>
      </c>
      <c r="ZY130" s="420">
        <v>342.86115181755281</v>
      </c>
      <c r="ZZ130" s="420">
        <v>380.26970922128942</v>
      </c>
      <c r="AAA130" s="420">
        <v>421.83386173452698</v>
      </c>
      <c r="AAB130" s="420">
        <v>468.01914072153579</v>
      </c>
      <c r="AAC130" s="420">
        <v>519.34308638902382</v>
      </c>
      <c r="AAD130" s="420">
        <v>576.38086917636656</v>
      </c>
      <c r="AAE130" s="420">
        <v>639.77142739169653</v>
      </c>
      <c r="AAF130" s="420">
        <v>710.22412654217715</v>
      </c>
      <c r="AAG130" s="420">
        <v>788.5259233909436</v>
      </c>
      <c r="AAH130" s="420">
        <v>850.89744359451618</v>
      </c>
      <c r="AAI130" s="420">
        <v>850.58886228685265</v>
      </c>
      <c r="AAJ130" s="420"/>
      <c r="AAK130" s="420">
        <v>1768.2358849200559</v>
      </c>
      <c r="AAL130" s="420">
        <v>1954.3575088235823</v>
      </c>
      <c r="AAM130" s="420">
        <v>2160.5467129371364</v>
      </c>
      <c r="AAN130" s="420">
        <v>2389.0162163766881</v>
      </c>
      <c r="AAO130" s="420">
        <v>2642.2261073083682</v>
      </c>
      <c r="AAP130" s="420">
        <v>2922.9117419368977</v>
      </c>
      <c r="AAQ130" s="420">
        <v>3234.11480811305</v>
      </c>
      <c r="AAR130" s="420">
        <v>3579.2179138803876</v>
      </c>
      <c r="AAS130" s="420">
        <v>3961.9831024086734</v>
      </c>
      <c r="AAT130" s="420">
        <v>4386.5947405911693</v>
      </c>
      <c r="AAU130" s="420">
        <v>4857.7072796519897</v>
      </c>
      <c r="AAV130" s="420">
        <v>5380.4984430192299</v>
      </c>
      <c r="AAW130" s="420">
        <v>5960.7284601376859</v>
      </c>
      <c r="AAX130" s="420">
        <v>6604.806035564955</v>
      </c>
      <c r="AAY130" s="420">
        <v>7319.8618214511889</v>
      </c>
      <c r="AAZ130" s="420">
        <v>8113.8302492652783</v>
      </c>
      <c r="ABA130" s="420">
        <v>8995.5406744361408</v>
      </c>
      <c r="ABB130" s="420">
        <v>9968.5883398454134</v>
      </c>
      <c r="ABC130" s="420">
        <v>11044.041465529079</v>
      </c>
      <c r="ABD130" s="420">
        <v>12235.573871014516</v>
      </c>
      <c r="ABE130" s="420">
        <v>13554.91511478543</v>
      </c>
      <c r="ABF130" s="420">
        <v>15014.58314776406</v>
      </c>
      <c r="ABG130" s="420">
        <v>16627.747635459898</v>
      </c>
      <c r="ABH130" s="420">
        <v>18407.981554062597</v>
      </c>
      <c r="ABI130" s="420">
        <v>20368.847166277727</v>
      </c>
      <c r="ABJ130" s="420">
        <v>22523.238645198624</v>
      </c>
      <c r="ABK130" s="420">
        <v>24882.36943363506</v>
      </c>
      <c r="ABL130" s="420">
        <v>27454.243430897022</v>
      </c>
      <c r="ABM130" s="420">
        <v>29356.931865857554</v>
      </c>
      <c r="ABN130" s="420">
        <v>28872.189358984906</v>
      </c>
      <c r="ABQ130" s="344"/>
      <c r="ABR130" s="344"/>
      <c r="ABS130" s="344"/>
      <c r="ABT130" s="344"/>
      <c r="ABU130" s="344"/>
      <c r="ABV130" s="344"/>
      <c r="ABW130" s="344"/>
      <c r="ABX130" s="344"/>
      <c r="ABY130" s="344"/>
      <c r="ABZ130" s="344"/>
      <c r="ACA130" s="344"/>
    </row>
    <row r="131" spans="4:755" hidden="1" outlineLevel="1" x14ac:dyDescent="0.25">
      <c r="D131" s="431" t="b">
        <v>1</v>
      </c>
      <c r="E131" s="416"/>
      <c r="F131" s="417">
        <v>1556</v>
      </c>
      <c r="G131" s="417">
        <v>22006106</v>
      </c>
      <c r="H131" s="417" t="s">
        <v>1825</v>
      </c>
      <c r="I131" s="417" t="s">
        <v>253</v>
      </c>
      <c r="J131" s="417">
        <v>11</v>
      </c>
      <c r="K131" s="417" t="s">
        <v>307</v>
      </c>
      <c r="L131" s="417" t="s">
        <v>300</v>
      </c>
      <c r="M131" s="417" t="s">
        <v>253</v>
      </c>
      <c r="N131" s="417" t="s">
        <v>355</v>
      </c>
      <c r="O131" s="417" t="s">
        <v>1831</v>
      </c>
      <c r="P131" s="417" t="s">
        <v>1832</v>
      </c>
      <c r="Q131" s="417" t="s">
        <v>1828</v>
      </c>
      <c r="R131" s="417" t="s">
        <v>298</v>
      </c>
      <c r="S131" s="418"/>
      <c r="T131" s="417">
        <v>0.28939793609242326</v>
      </c>
      <c r="U131" s="417">
        <v>2190</v>
      </c>
      <c r="V131" s="418"/>
      <c r="W131" s="419">
        <v>9.9</v>
      </c>
      <c r="X131" s="417">
        <v>8.8018665792934641E-3</v>
      </c>
      <c r="Y131" s="417">
        <v>4.6267831271156086E-3</v>
      </c>
      <c r="Z131" s="417">
        <v>4.1750834521778555E-3</v>
      </c>
      <c r="AA131" s="420">
        <v>50.954996906027645</v>
      </c>
      <c r="AB131" s="420">
        <v>1480.5706006769947</v>
      </c>
      <c r="AC131" s="420">
        <v>1531.5255975830223</v>
      </c>
      <c r="AD131" s="420">
        <v>51.252440922445906</v>
      </c>
      <c r="AE131" s="420">
        <v>3.5678946496464712</v>
      </c>
      <c r="AF131" s="420">
        <v>45.482757167886071</v>
      </c>
      <c r="AG131" s="418"/>
      <c r="AH131" s="419">
        <v>14.216959715055561</v>
      </c>
      <c r="AI131" s="417">
        <v>2.3831354840911409E-2</v>
      </c>
      <c r="AJ131" s="417">
        <v>1.2527173580843412E-2</v>
      </c>
      <c r="AK131" s="417">
        <v>1.1304181260067997E-2</v>
      </c>
      <c r="AL131" s="420">
        <v>137.96239709447664</v>
      </c>
      <c r="AM131" s="420">
        <v>4008.6955458698922</v>
      </c>
      <c r="AN131" s="420">
        <v>4146.6579429643689</v>
      </c>
      <c r="AO131" s="420">
        <v>138.76773694332695</v>
      </c>
      <c r="AP131" s="420">
        <v>9.6601968076570905</v>
      </c>
      <c r="AQ131" s="420">
        <v>123.14612081951211</v>
      </c>
      <c r="AR131" s="418"/>
      <c r="AS131" s="417">
        <v>5.1679359468684138E-3</v>
      </c>
      <c r="AT131" s="421">
        <v>2.0487534203857017E-6</v>
      </c>
      <c r="AU131" s="417">
        <v>5.1658871934480276E-3</v>
      </c>
      <c r="AV131" s="420">
        <v>28.424774522157485</v>
      </c>
      <c r="AW131" s="420">
        <v>0.65560109452342452</v>
      </c>
      <c r="AX131" s="420">
        <v>29.080375616680911</v>
      </c>
      <c r="AY131" s="420">
        <v>14.681417027176112</v>
      </c>
      <c r="AZ131" s="420">
        <v>2.0677116598762564</v>
      </c>
      <c r="BA131" s="420">
        <v>2.0139901040568169E-2</v>
      </c>
      <c r="BB131" s="418"/>
      <c r="BC131" s="420">
        <v>1631.8286903230007</v>
      </c>
      <c r="BD131" s="420">
        <v>4418.2319975348655</v>
      </c>
      <c r="BE131" s="420">
        <v>45.849644204773846</v>
      </c>
      <c r="BF131" s="420">
        <v>4372.382353330092</v>
      </c>
      <c r="BG131" s="420"/>
      <c r="BH131" s="422">
        <v>3.6190084093339271E-2</v>
      </c>
      <c r="BI131" s="420"/>
      <c r="BJ131" s="423">
        <v>10.264843878369307</v>
      </c>
      <c r="BK131" s="423">
        <v>10.643133317908669</v>
      </c>
      <c r="BL131" s="423">
        <v>11.035363826768</v>
      </c>
      <c r="BM131" s="423">
        <v>11.442049174017937</v>
      </c>
      <c r="BN131" s="423">
        <v>11.863722062618042</v>
      </c>
      <c r="BO131" s="423">
        <v>12.300934827185827</v>
      </c>
      <c r="BP131" s="423">
        <v>12.75426015748063</v>
      </c>
      <c r="BQ131" s="423">
        <v>13.224291848549957</v>
      </c>
      <c r="BR131" s="423">
        <v>13.711645578520923</v>
      </c>
      <c r="BS131" s="423">
        <v>14.216959715055561</v>
      </c>
      <c r="BT131" s="423">
        <v>14.740896151526375</v>
      </c>
      <c r="BU131" s="423">
        <v>15.284141174007392</v>
      </c>
      <c r="BV131" s="423">
        <v>15.847406360216368</v>
      </c>
      <c r="BW131" s="423">
        <v>16.431429511585634</v>
      </c>
      <c r="BX131" s="423">
        <v>17.036975619682483</v>
      </c>
      <c r="BY131" s="423">
        <v>17.664837868244934</v>
      </c>
      <c r="BZ131" s="423">
        <v>18.315838672145485</v>
      </c>
      <c r="CA131" s="423">
        <v>18.990830754643675</v>
      </c>
      <c r="CB131" s="423">
        <v>19.69069826433855</v>
      </c>
      <c r="CC131" s="423">
        <v>20.416357933284111</v>
      </c>
      <c r="CD131" s="423">
        <v>21.168760277784653</v>
      </c>
      <c r="CE131" s="423">
        <v>21.948890843442939</v>
      </c>
      <c r="CF131" s="423">
        <v>22.757771496092055</v>
      </c>
      <c r="CG131" s="423">
        <v>23.596461760301825</v>
      </c>
      <c r="CH131" s="423">
        <v>24.46606020721309</v>
      </c>
      <c r="CI131" s="423">
        <v>25.367705893517794</v>
      </c>
      <c r="CJ131" s="423">
        <v>26.302579853469606</v>
      </c>
      <c r="CK131" s="423">
        <v>27.271906645879525</v>
      </c>
      <c r="CL131" s="423">
        <v>28</v>
      </c>
      <c r="CM131" s="423">
        <v>28</v>
      </c>
      <c r="CN131" s="420"/>
      <c r="CO131" s="417">
        <v>9.708275965660762E-3</v>
      </c>
      <c r="CP131" s="417">
        <v>1.0712191211688215E-2</v>
      </c>
      <c r="CQ131" s="417">
        <v>1.1824348312161174E-2</v>
      </c>
      <c r="CR131" s="417">
        <v>1.3056682379234321E-2</v>
      </c>
      <c r="CS131" s="417">
        <v>1.4422462800766764E-2</v>
      </c>
      <c r="CT131" s="417">
        <v>1.5936443723749291E-2</v>
      </c>
      <c r="CU131" s="417">
        <v>1.7615031607265057E-2</v>
      </c>
      <c r="CV131" s="417">
        <v>1.9476471788502842E-2</v>
      </c>
      <c r="CW131" s="417">
        <v>2.1541056227177734E-2</v>
      </c>
      <c r="CX131" s="417">
        <v>2.3831354840911409E-2</v>
      </c>
      <c r="CY131" s="417">
        <v>2.6372473119585998E-2</v>
      </c>
      <c r="CZ131" s="417">
        <v>2.9192339013647112E-2</v>
      </c>
      <c r="DA131" s="417">
        <v>3.2322022433398018E-2</v>
      </c>
      <c r="DB131" s="417">
        <v>3.5796091077517467E-2</v>
      </c>
      <c r="DC131" s="417">
        <v>3.965300673382742E-2</v>
      </c>
      <c r="DD131" s="417">
        <v>4.3935566668723287E-2</v>
      </c>
      <c r="DE131" s="417">
        <v>4.8691395249228206E-2</v>
      </c>
      <c r="DF131" s="417">
        <v>5.3973491529537086E-2</v>
      </c>
      <c r="DG131" s="417">
        <v>5.9840839189094955E-2</v>
      </c>
      <c r="DH131" s="417">
        <v>6.6359085939407772E-2</v>
      </c>
      <c r="DI131" s="417">
        <v>7.36013003304965E-2</v>
      </c>
      <c r="DJ131" s="417">
        <v>8.1648814794752431E-2</v>
      </c>
      <c r="DK131" s="417">
        <v>9.0592164776594139E-2</v>
      </c>
      <c r="DL131" s="417">
        <v>0.10053213492265475</v>
      </c>
      <c r="DM131" s="417">
        <v>0.11158092456249701</v>
      </c>
      <c r="DN131" s="417">
        <v>0.12386344610882619</v>
      </c>
      <c r="DO131" s="417">
        <v>0.13751877156531145</v>
      </c>
      <c r="DP131" s="417">
        <v>0.15270174406778775</v>
      </c>
      <c r="DQ131" s="417">
        <v>0.1648141839142698</v>
      </c>
      <c r="DR131" s="417">
        <v>0.1648141839142698</v>
      </c>
      <c r="DS131" s="424"/>
      <c r="DT131" s="425">
        <v>5.1032456612068811E-3</v>
      </c>
      <c r="DU131" s="425">
        <v>5.6309630583668375E-3</v>
      </c>
      <c r="DV131" s="425">
        <v>6.2155787942239854E-3</v>
      </c>
      <c r="DW131" s="425">
        <v>6.863366671617758E-3</v>
      </c>
      <c r="DX131" s="425">
        <v>7.5813018678359276E-3</v>
      </c>
      <c r="DY131" s="425">
        <v>8.3771400376293267E-3</v>
      </c>
      <c r="DZ131" s="425">
        <v>9.2595053889858222E-3</v>
      </c>
      <c r="EA131" s="425">
        <v>1.0237988753292562E-2</v>
      </c>
      <c r="EB131" s="425">
        <v>1.1323256788124916E-2</v>
      </c>
      <c r="EC131" s="425">
        <v>1.2527173580843412E-2</v>
      </c>
      <c r="ED131" s="425">
        <v>1.3862936065977648E-2</v>
      </c>
      <c r="EE131" s="425">
        <v>1.5345224830733896E-2</v>
      </c>
      <c r="EF131" s="425">
        <v>1.6990372062774709E-2</v>
      </c>
      <c r="EG131" s="425">
        <v>1.8816548594792027E-2</v>
      </c>
      <c r="EH131" s="425">
        <v>2.0843972223696331E-2</v>
      </c>
      <c r="EI131" s="425">
        <v>2.3095139731080707E-2</v>
      </c>
      <c r="EJ131" s="425">
        <v>2.5595085308931152E-2</v>
      </c>
      <c r="EK131" s="425">
        <v>2.8371668403592735E-2</v>
      </c>
      <c r="EL131" s="425">
        <v>3.1455894335399852E-2</v>
      </c>
      <c r="EM131" s="425">
        <v>3.4882271435192833E-2</v>
      </c>
      <c r="EN131" s="425">
        <v>3.8689208866677059E-2</v>
      </c>
      <c r="EO131" s="425">
        <v>4.2919459780276698E-2</v>
      </c>
      <c r="EP131" s="425">
        <v>4.7620614975382704E-2</v>
      </c>
      <c r="EQ131" s="425">
        <v>5.284565283996679E-2</v>
      </c>
      <c r="ER131" s="425">
        <v>5.8653551996372268E-2</v>
      </c>
      <c r="ES131" s="425">
        <v>6.5109973817475505E-2</v>
      </c>
      <c r="ET131" s="425">
        <v>7.228802279699216E-2</v>
      </c>
      <c r="EU131" s="425">
        <v>8.026909367111508E-2</v>
      </c>
      <c r="EV131" s="425">
        <v>8.6636110462956273E-2</v>
      </c>
      <c r="EW131" s="425">
        <v>8.6636110462956273E-2</v>
      </c>
      <c r="EX131" s="420"/>
      <c r="EY131" s="420">
        <v>1799.8731418637508</v>
      </c>
      <c r="EZ131" s="420">
        <v>1985.9947657672774</v>
      </c>
      <c r="FA131" s="420">
        <v>2192.1839698808312</v>
      </c>
      <c r="FB131" s="420">
        <v>2420.6534733203825</v>
      </c>
      <c r="FC131" s="420">
        <v>2673.8633642520631</v>
      </c>
      <c r="FD131" s="420">
        <v>2954.5489988805921</v>
      </c>
      <c r="FE131" s="420">
        <v>3265.7520650567449</v>
      </c>
      <c r="FF131" s="420">
        <v>3610.8551708240821</v>
      </c>
      <c r="FG131" s="420">
        <v>3993.6203593523683</v>
      </c>
      <c r="FH131" s="420">
        <v>4418.2319975348646</v>
      </c>
      <c r="FI131" s="420">
        <v>4889.344536595685</v>
      </c>
      <c r="FJ131" s="420">
        <v>5412.1356999629261</v>
      </c>
      <c r="FK131" s="420">
        <v>5992.3657170813804</v>
      </c>
      <c r="FL131" s="420">
        <v>6636.4432925086494</v>
      </c>
      <c r="FM131" s="420">
        <v>7351.4990783948833</v>
      </c>
      <c r="FN131" s="420">
        <v>8145.4675062089727</v>
      </c>
      <c r="FO131" s="420">
        <v>9027.1779313798343</v>
      </c>
      <c r="FP131" s="420">
        <v>10006.456153516694</v>
      </c>
      <c r="FQ131" s="420">
        <v>11094.237496338923</v>
      </c>
      <c r="FR131" s="420">
        <v>12302.692766813974</v>
      </c>
      <c r="FS131" s="420">
        <v>13645.368563860316</v>
      </c>
      <c r="FT131" s="420">
        <v>15137.343575098939</v>
      </c>
      <c r="FU131" s="420">
        <v>16795.402687503778</v>
      </c>
      <c r="FV131" s="420">
        <v>18638.230946620341</v>
      </c>
      <c r="FW131" s="420">
        <v>20686.629631741682</v>
      </c>
      <c r="FX131" s="420">
        <v>22963.75697379453</v>
      </c>
      <c r="FY131" s="420">
        <v>25495.39633174759</v>
      </c>
      <c r="FZ131" s="420">
        <v>28310.254965507287</v>
      </c>
      <c r="GA131" s="420">
        <v>30555.849882589977</v>
      </c>
      <c r="GB131" s="420">
        <v>30555.849882589977</v>
      </c>
      <c r="GC131" s="420"/>
      <c r="GD131" s="420">
        <v>31.64345442279177</v>
      </c>
      <c r="GE131" s="420">
        <v>31.64345442279177</v>
      </c>
      <c r="GF131" s="420">
        <v>31.64345442279177</v>
      </c>
      <c r="GG131" s="420">
        <v>31.64345442279177</v>
      </c>
      <c r="GH131" s="420">
        <v>31.64345442279177</v>
      </c>
      <c r="GI131" s="420">
        <v>31.64345442279177</v>
      </c>
      <c r="GJ131" s="420">
        <v>31.64345442279177</v>
      </c>
      <c r="GK131" s="420">
        <v>31.64345442279177</v>
      </c>
      <c r="GL131" s="420">
        <v>31.64345442279177</v>
      </c>
      <c r="GM131" s="420">
        <v>31.64345442279177</v>
      </c>
      <c r="GN131" s="420">
        <v>31.64345442279177</v>
      </c>
      <c r="GO131" s="420">
        <v>31.64345442279177</v>
      </c>
      <c r="GP131" s="420">
        <v>31.64345442279177</v>
      </c>
      <c r="GQ131" s="420">
        <v>31.64345442279177</v>
      </c>
      <c r="GR131" s="420">
        <v>31.64345442279177</v>
      </c>
      <c r="GS131" s="420">
        <v>31.64345442279177</v>
      </c>
      <c r="GT131" s="420">
        <v>31.64345442279177</v>
      </c>
      <c r="GU131" s="420">
        <v>37.875231665326965</v>
      </c>
      <c r="GV131" s="420">
        <v>50.205863800493503</v>
      </c>
      <c r="GW131" s="420">
        <v>67.132043840531111</v>
      </c>
      <c r="GX131" s="420">
        <v>90.47116816352019</v>
      </c>
      <c r="GY131" s="420">
        <v>122.78447509552001</v>
      </c>
      <c r="GZ131" s="420">
        <v>167.68789429320691</v>
      </c>
      <c r="HA131" s="420">
        <v>230.29449652488273</v>
      </c>
      <c r="HB131" s="420">
        <v>317.84471644198874</v>
      </c>
      <c r="HC131" s="420">
        <v>440.60462252265296</v>
      </c>
      <c r="HD131" s="420">
        <v>613.14698505285742</v>
      </c>
      <c r="HE131" s="420">
        <v>856.17922024754603</v>
      </c>
      <c r="HF131" s="420">
        <v>1199.15287493649</v>
      </c>
      <c r="HG131" s="420">
        <v>1683.9903388896146</v>
      </c>
      <c r="HH131" s="420"/>
      <c r="HI131" s="420">
        <v>56.202302924797976</v>
      </c>
      <c r="HJ131" s="420">
        <v>62.014081346386952</v>
      </c>
      <c r="HK131" s="420">
        <v>68.452484053709654</v>
      </c>
      <c r="HL131" s="420">
        <v>75.586604755178541</v>
      </c>
      <c r="HM131" s="420">
        <v>83.493261431526975</v>
      </c>
      <c r="HN131" s="420">
        <v>92.257867501317236</v>
      </c>
      <c r="HO131" s="420">
        <v>101.97540180390003</v>
      </c>
      <c r="HP131" s="420">
        <v>112.75148865107656</v>
      </c>
      <c r="HQ131" s="420">
        <v>124.70360048294626</v>
      </c>
      <c r="HR131" s="420">
        <v>137.96239709447664</v>
      </c>
      <c r="HS131" s="420">
        <v>152.67321699401072</v>
      </c>
      <c r="HT131" s="420">
        <v>168.99773823196278</v>
      </c>
      <c r="HU131" s="420">
        <v>187.11582801821521</v>
      </c>
      <c r="HV131" s="420">
        <v>207.22760265348171</v>
      </c>
      <c r="HW131" s="420">
        <v>229.55572175908381</v>
      </c>
      <c r="HX131" s="420">
        <v>254.34794353007248</v>
      </c>
      <c r="HY131" s="420">
        <v>281.87997079066724</v>
      </c>
      <c r="HZ131" s="420">
        <v>312.45862103443</v>
      </c>
      <c r="IA131" s="420">
        <v>346.42535742449218</v>
      </c>
      <c r="IB131" s="420">
        <v>384.16022195609884</v>
      </c>
      <c r="IC131" s="420">
        <v>426.08621669440322</v>
      </c>
      <c r="ID131" s="420">
        <v>472.67418425029064</v>
      </c>
      <c r="IE131" s="420">
        <v>524.4482445077283</v>
      </c>
      <c r="IF131" s="420">
        <v>581.99185113658291</v>
      </c>
      <c r="IG131" s="420">
        <v>645.95453869173832</v>
      </c>
      <c r="IH131" s="420">
        <v>717.05943919815559</v>
      </c>
      <c r="II131" s="420">
        <v>796.11165614755873</v>
      </c>
      <c r="IJ131" s="420">
        <v>884.00759389194604</v>
      </c>
      <c r="IK131" s="420">
        <v>954.12787228310992</v>
      </c>
      <c r="IL131" s="420">
        <v>954.12787228310992</v>
      </c>
      <c r="IM131" s="420"/>
      <c r="IN131" s="420">
        <v>14.212387261078742</v>
      </c>
      <c r="IO131" s="420">
        <v>14.212387261078742</v>
      </c>
      <c r="IP131" s="420">
        <v>14.212387261078742</v>
      </c>
      <c r="IQ131" s="420">
        <v>14.212387261078742</v>
      </c>
      <c r="IR131" s="420">
        <v>14.212387261078742</v>
      </c>
      <c r="IS131" s="420">
        <v>14.212387261078742</v>
      </c>
      <c r="IT131" s="420">
        <v>14.212387261078742</v>
      </c>
      <c r="IU131" s="420">
        <v>14.212387261078742</v>
      </c>
      <c r="IV131" s="420">
        <v>14.212387261078742</v>
      </c>
      <c r="IW131" s="420">
        <v>14.212387261078742</v>
      </c>
      <c r="IX131" s="420">
        <v>14.212387261078742</v>
      </c>
      <c r="IY131" s="420">
        <v>14.212387261078742</v>
      </c>
      <c r="IZ131" s="420">
        <v>14.212387261078742</v>
      </c>
      <c r="JA131" s="420">
        <v>14.212387261078742</v>
      </c>
      <c r="JB131" s="420">
        <v>14.212387261078742</v>
      </c>
      <c r="JC131" s="420">
        <v>14.212387261078742</v>
      </c>
      <c r="JD131" s="420">
        <v>14.212387261078742</v>
      </c>
      <c r="JE131" s="420">
        <v>17.011336778799365</v>
      </c>
      <c r="JF131" s="420">
        <v>22.549534876181042</v>
      </c>
      <c r="JG131" s="420">
        <v>30.151784060659683</v>
      </c>
      <c r="JH131" s="420">
        <v>40.63435239156437</v>
      </c>
      <c r="JI131" s="420">
        <v>55.147598185389555</v>
      </c>
      <c r="JJ131" s="420">
        <v>75.315585360785306</v>
      </c>
      <c r="JK131" s="420">
        <v>103.43480597836763</v>
      </c>
      <c r="JL131" s="420">
        <v>142.75723941529012</v>
      </c>
      <c r="JM131" s="420">
        <v>197.89380263752147</v>
      </c>
      <c r="JN131" s="420">
        <v>275.38973094092563</v>
      </c>
      <c r="JO131" s="420">
        <v>384.54558343927448</v>
      </c>
      <c r="JP131" s="420">
        <v>538.58927082113757</v>
      </c>
      <c r="JQ131" s="420">
        <v>756.34987635786945</v>
      </c>
      <c r="JR131" s="420"/>
      <c r="JS131" s="420">
        <v>41.989915663719231</v>
      </c>
      <c r="JT131" s="420">
        <v>47.801694085308213</v>
      </c>
      <c r="JU131" s="420">
        <v>54.240096792630908</v>
      </c>
      <c r="JV131" s="420">
        <v>61.374217494099796</v>
      </c>
      <c r="JW131" s="420">
        <v>69.280874170448229</v>
      </c>
      <c r="JX131" s="420">
        <v>78.04548024023849</v>
      </c>
      <c r="JY131" s="420">
        <v>87.763014542821281</v>
      </c>
      <c r="JZ131" s="420">
        <v>98.539101389997811</v>
      </c>
      <c r="KA131" s="420">
        <v>110.49121322186751</v>
      </c>
      <c r="KB131" s="420">
        <v>123.7500098333979</v>
      </c>
      <c r="KC131" s="420">
        <v>138.46082973293198</v>
      </c>
      <c r="KD131" s="420">
        <v>154.78535097088405</v>
      </c>
      <c r="KE131" s="420">
        <v>172.90344075713648</v>
      </c>
      <c r="KF131" s="420">
        <v>193.01521539240298</v>
      </c>
      <c r="KG131" s="420">
        <v>215.34333449800508</v>
      </c>
      <c r="KH131" s="420">
        <v>240.13555626899375</v>
      </c>
      <c r="KI131" s="420">
        <v>267.66758352958851</v>
      </c>
      <c r="KJ131" s="420">
        <v>295.44728425563062</v>
      </c>
      <c r="KK131" s="420">
        <v>323.87582254831113</v>
      </c>
      <c r="KL131" s="420">
        <v>354.00843789543916</v>
      </c>
      <c r="KM131" s="420">
        <v>385.45186430283883</v>
      </c>
      <c r="KN131" s="420">
        <v>417.5265860649011</v>
      </c>
      <c r="KO131" s="420">
        <v>449.13265914694301</v>
      </c>
      <c r="KP131" s="420">
        <v>478.55704515821526</v>
      </c>
      <c r="KQ131" s="420">
        <v>503.19729927644823</v>
      </c>
      <c r="KR131" s="420">
        <v>519.16563656063408</v>
      </c>
      <c r="KS131" s="420">
        <v>520.72192520663316</v>
      </c>
      <c r="KT131" s="420">
        <v>499.46201045267156</v>
      </c>
      <c r="KU131" s="420">
        <v>415.53860146197235</v>
      </c>
      <c r="KV131" s="420">
        <v>197.77799592524048</v>
      </c>
      <c r="KW131" s="420"/>
      <c r="KX131" s="420">
        <v>1633.038611586202</v>
      </c>
      <c r="KY131" s="420">
        <v>1801.9081786773879</v>
      </c>
      <c r="KZ131" s="420">
        <v>1988.9852141516753</v>
      </c>
      <c r="LA131" s="420">
        <v>2196.2773349176828</v>
      </c>
      <c r="LB131" s="420">
        <v>2426.0165977074967</v>
      </c>
      <c r="LC131" s="420">
        <v>2680.6848120413847</v>
      </c>
      <c r="LD131" s="420">
        <v>2963.0417244754631</v>
      </c>
      <c r="LE131" s="420">
        <v>3276.1564010536199</v>
      </c>
      <c r="LF131" s="420">
        <v>3623.4421721999734</v>
      </c>
      <c r="LG131" s="420">
        <v>4008.6955458698922</v>
      </c>
      <c r="LH131" s="420">
        <v>4436.1395411128469</v>
      </c>
      <c r="LI131" s="420">
        <v>4910.4719458348463</v>
      </c>
      <c r="LJ131" s="420">
        <v>5436.9190600879074</v>
      </c>
      <c r="LK131" s="420">
        <v>6021.2955503334488</v>
      </c>
      <c r="LL131" s="420">
        <v>6670.0711115828262</v>
      </c>
      <c r="LM131" s="420">
        <v>7390.4447139458262</v>
      </c>
      <c r="LN131" s="420">
        <v>8190.4272988579687</v>
      </c>
      <c r="LO131" s="420">
        <v>9078.9338891496755</v>
      </c>
      <c r="LP131" s="420">
        <v>10065.886187327953</v>
      </c>
      <c r="LQ131" s="420">
        <v>11162.326859261706</v>
      </c>
      <c r="LR131" s="420">
        <v>12380.546837336658</v>
      </c>
      <c r="LS131" s="420">
        <v>13734.227129688543</v>
      </c>
      <c r="LT131" s="420">
        <v>15238.596792122466</v>
      </c>
      <c r="LU131" s="420">
        <v>16910.608908789374</v>
      </c>
      <c r="LV131" s="420">
        <v>18769.136638839125</v>
      </c>
      <c r="LW131" s="420">
        <v>20835.191621592163</v>
      </c>
      <c r="LX131" s="420">
        <v>23132.167295037492</v>
      </c>
      <c r="LY131" s="420">
        <v>25686.109974756826</v>
      </c>
      <c r="LZ131" s="420">
        <v>27723.555348146008</v>
      </c>
      <c r="MA131" s="420">
        <v>27723.555348146008</v>
      </c>
      <c r="MB131" s="420"/>
      <c r="MC131" s="426">
        <v>0.65560109452342452</v>
      </c>
      <c r="MD131" s="426">
        <v>0.65560109452342452</v>
      </c>
      <c r="ME131" s="426">
        <v>0.65560109452342452</v>
      </c>
      <c r="MF131" s="426">
        <v>0.65560109452342452</v>
      </c>
      <c r="MG131" s="426">
        <v>0.65560109452342452</v>
      </c>
      <c r="MH131" s="426">
        <v>0.65560109452342452</v>
      </c>
      <c r="MI131" s="426">
        <v>0.65560109452342452</v>
      </c>
      <c r="MJ131" s="426">
        <v>0.65560109452342452</v>
      </c>
      <c r="MK131" s="426">
        <v>0.65560109452342452</v>
      </c>
      <c r="ML131" s="426">
        <v>0.65560109452342452</v>
      </c>
      <c r="MM131" s="426">
        <v>0.65560109452342452</v>
      </c>
      <c r="MN131" s="426">
        <v>0.65560109452342452</v>
      </c>
      <c r="MO131" s="426">
        <v>0.65560109452342452</v>
      </c>
      <c r="MP131" s="426">
        <v>0.65560109452342452</v>
      </c>
      <c r="MQ131" s="426">
        <v>0.65560109452342452</v>
      </c>
      <c r="MR131" s="426">
        <v>0.65560109452342452</v>
      </c>
      <c r="MS131" s="426">
        <v>0.65560109452342452</v>
      </c>
      <c r="MT131" s="426">
        <v>0.78471341982282472</v>
      </c>
      <c r="MU131" s="426">
        <v>1.0401841347444631</v>
      </c>
      <c r="MV131" s="426">
        <v>1.3908671547486418</v>
      </c>
      <c r="MW131" s="426">
        <v>1.8744159875318591</v>
      </c>
      <c r="MX131" s="426">
        <v>2.5438953404887168</v>
      </c>
      <c r="MY131" s="426">
        <v>3.4742214161602751</v>
      </c>
      <c r="MZ131" s="426">
        <v>4.7713287546661487</v>
      </c>
      <c r="NA131" s="426">
        <v>6.5852274281965348</v>
      </c>
      <c r="NB131" s="426">
        <v>9.1286137385137778</v>
      </c>
      <c r="NC131" s="426">
        <v>12.703411869434136</v>
      </c>
      <c r="ND131" s="426">
        <v>17.738645926666216</v>
      </c>
      <c r="NE131" s="426">
        <v>24.844504231593113</v>
      </c>
      <c r="NF131" s="426">
        <v>34.889550761174448</v>
      </c>
      <c r="NG131" s="420"/>
      <c r="NH131" s="420">
        <v>1632.3830104916785</v>
      </c>
      <c r="NI131" s="420">
        <v>1801.2525775828644</v>
      </c>
      <c r="NJ131" s="420">
        <v>1988.3296130571518</v>
      </c>
      <c r="NK131" s="420">
        <v>2195.6217338231595</v>
      </c>
      <c r="NL131" s="420">
        <v>2425.3609966129734</v>
      </c>
      <c r="NM131" s="420">
        <v>2680.0292109468614</v>
      </c>
      <c r="NN131" s="420">
        <v>2962.3861233809398</v>
      </c>
      <c r="NO131" s="420">
        <v>3275.5007999590966</v>
      </c>
      <c r="NP131" s="420">
        <v>3622.7865711054501</v>
      </c>
      <c r="NQ131" s="420">
        <v>4008.0399447753689</v>
      </c>
      <c r="NR131" s="420">
        <v>4435.4839400183237</v>
      </c>
      <c r="NS131" s="420">
        <v>4909.8163447403231</v>
      </c>
      <c r="NT131" s="420">
        <v>5436.2634589933841</v>
      </c>
      <c r="NU131" s="420">
        <v>6020.6399492389255</v>
      </c>
      <c r="NV131" s="420">
        <v>6669.415510488303</v>
      </c>
      <c r="NW131" s="420">
        <v>7389.7891128513029</v>
      </c>
      <c r="NX131" s="420">
        <v>8189.7716977634454</v>
      </c>
      <c r="NY131" s="420">
        <v>9078.1491757298518</v>
      </c>
      <c r="NZ131" s="420">
        <v>10064.846003193208</v>
      </c>
      <c r="OA131" s="420">
        <v>11160.935992106957</v>
      </c>
      <c r="OB131" s="420">
        <v>12378.672421349127</v>
      </c>
      <c r="OC131" s="420">
        <v>13731.683234348055</v>
      </c>
      <c r="OD131" s="420">
        <v>15235.122570706306</v>
      </c>
      <c r="OE131" s="420">
        <v>16905.837580034709</v>
      </c>
      <c r="OF131" s="420">
        <v>18762.551411410928</v>
      </c>
      <c r="OG131" s="420">
        <v>20826.063007853649</v>
      </c>
      <c r="OH131" s="420">
        <v>23119.463883168057</v>
      </c>
      <c r="OI131" s="420">
        <v>25668.371328830159</v>
      </c>
      <c r="OJ131" s="420">
        <v>27698.710843914414</v>
      </c>
      <c r="OK131" s="420">
        <v>27688.665797384834</v>
      </c>
      <c r="OL131" s="420"/>
      <c r="OM131" s="420">
        <v>1674.3729261553979</v>
      </c>
      <c r="ON131" s="420">
        <v>1849.0542716681725</v>
      </c>
      <c r="OO131" s="420">
        <v>2042.5697098497828</v>
      </c>
      <c r="OP131" s="420">
        <v>2256.9959513172594</v>
      </c>
      <c r="OQ131" s="420">
        <v>2494.6418707834218</v>
      </c>
      <c r="OR131" s="420">
        <v>2758.0746911871001</v>
      </c>
      <c r="OS131" s="420">
        <v>3050.1491379237609</v>
      </c>
      <c r="OT131" s="420">
        <v>3374.0399013490946</v>
      </c>
      <c r="OU131" s="420">
        <v>3733.2777843273175</v>
      </c>
      <c r="OV131" s="420">
        <v>4131.7899546087665</v>
      </c>
      <c r="OW131" s="420">
        <v>4573.944769751256</v>
      </c>
      <c r="OX131" s="420">
        <v>5064.601695711207</v>
      </c>
      <c r="OY131" s="420">
        <v>5609.1668997505203</v>
      </c>
      <c r="OZ131" s="420">
        <v>6213.6551646313283</v>
      </c>
      <c r="PA131" s="420">
        <v>6884.7588449863078</v>
      </c>
      <c r="PB131" s="420">
        <v>7629.924669120297</v>
      </c>
      <c r="PC131" s="420">
        <v>8457.4392812930346</v>
      </c>
      <c r="PD131" s="420">
        <v>9373.5964599854815</v>
      </c>
      <c r="PE131" s="420">
        <v>10388.721825741519</v>
      </c>
      <c r="PF131" s="420">
        <v>11514.944430002397</v>
      </c>
      <c r="PG131" s="420">
        <v>12764.124285651966</v>
      </c>
      <c r="PH131" s="420">
        <v>14149.209820412956</v>
      </c>
      <c r="PI131" s="420">
        <v>15684.255229853248</v>
      </c>
      <c r="PJ131" s="420">
        <v>17384.394625192923</v>
      </c>
      <c r="PK131" s="420">
        <v>19265.748710687378</v>
      </c>
      <c r="PL131" s="420">
        <v>21345.228644414281</v>
      </c>
      <c r="PM131" s="420">
        <v>23640.185808374688</v>
      </c>
      <c r="PN131" s="420">
        <v>26167.833339282832</v>
      </c>
      <c r="PO131" s="420">
        <v>28114.249445376387</v>
      </c>
      <c r="PP131" s="420">
        <v>27886.443793310074</v>
      </c>
      <c r="PQ131" s="420"/>
      <c r="PR131" s="420">
        <v>56.530377495084743</v>
      </c>
      <c r="PS131" s="420">
        <v>62.376081514185557</v>
      </c>
      <c r="PT131" s="420">
        <v>68.852067667232248</v>
      </c>
      <c r="PU131" s="420">
        <v>76.027832989325248</v>
      </c>
      <c r="PV131" s="420">
        <v>83.980643877449864</v>
      </c>
      <c r="PW131" s="420">
        <v>92.79641234131374</v>
      </c>
      <c r="PX131" s="420">
        <v>102.57067164847199</v>
      </c>
      <c r="PY131" s="420">
        <v>113.40966268066909</v>
      </c>
      <c r="PZ131" s="420">
        <v>125.43154361005256</v>
      </c>
      <c r="QA131" s="420">
        <v>138.76773694332695</v>
      </c>
      <c r="QB131" s="420">
        <v>153.56442958589747</v>
      </c>
      <c r="QC131" s="420">
        <v>169.98424336546347</v>
      </c>
      <c r="QD131" s="420">
        <v>188.20809544635003</v>
      </c>
      <c r="QE131" s="420">
        <v>208.43727028548358</v>
      </c>
      <c r="QF131" s="420">
        <v>230.8957272544767</v>
      </c>
      <c r="QG131" s="420">
        <v>255.83267080875009</v>
      </c>
      <c r="QH131" s="420">
        <v>283.52541315649586</v>
      </c>
      <c r="QI131" s="420">
        <v>314.28256280360301</v>
      </c>
      <c r="QJ131" s="420">
        <v>348.44757616569814</v>
      </c>
      <c r="QK131" s="420">
        <v>386.40271369007922</v>
      </c>
      <c r="QL131" s="420">
        <v>428.57344666848718</v>
      </c>
      <c r="QM131" s="420">
        <v>475.43336620215905</v>
      </c>
      <c r="QN131" s="420">
        <v>527.50965166545177</v>
      </c>
      <c r="QO131" s="420">
        <v>585.3891625728686</v>
      </c>
      <c r="QP131" s="420">
        <v>649.72522506360508</v>
      </c>
      <c r="QQ131" s="420">
        <v>721.24519236381786</v>
      </c>
      <c r="QR131" s="420">
        <v>800.75886766557051</v>
      </c>
      <c r="QS131" s="420">
        <v>889.16788797961578</v>
      </c>
      <c r="QT131" s="420">
        <v>959.6974855446291</v>
      </c>
      <c r="QU131" s="420">
        <v>959.6974855446291</v>
      </c>
      <c r="QV131" s="424"/>
      <c r="QW131" s="420">
        <v>14.681417027176112</v>
      </c>
      <c r="QX131" s="420">
        <v>14.681417027176112</v>
      </c>
      <c r="QY131" s="420">
        <v>14.681417027176112</v>
      </c>
      <c r="QZ131" s="420">
        <v>14.681417027176112</v>
      </c>
      <c r="RA131" s="420">
        <v>14.681417027176112</v>
      </c>
      <c r="RB131" s="420">
        <v>14.681417027176112</v>
      </c>
      <c r="RC131" s="420">
        <v>14.681417027176112</v>
      </c>
      <c r="RD131" s="420">
        <v>14.681417027176112</v>
      </c>
      <c r="RE131" s="420">
        <v>14.681417027176112</v>
      </c>
      <c r="RF131" s="420">
        <v>14.681417027176112</v>
      </c>
      <c r="RG131" s="420">
        <v>14.681417027176112</v>
      </c>
      <c r="RH131" s="420">
        <v>14.681417027176112</v>
      </c>
      <c r="RI131" s="420">
        <v>14.681417027176112</v>
      </c>
      <c r="RJ131" s="420">
        <v>14.681417027176112</v>
      </c>
      <c r="RK131" s="420">
        <v>14.681417027176112</v>
      </c>
      <c r="RL131" s="420">
        <v>14.681417027176112</v>
      </c>
      <c r="RM131" s="420">
        <v>14.681417027176112</v>
      </c>
      <c r="RN131" s="420">
        <v>17.57273601200308</v>
      </c>
      <c r="RO131" s="420">
        <v>23.293702824485095</v>
      </c>
      <c r="RP131" s="420">
        <v>31.146837457784478</v>
      </c>
      <c r="RQ131" s="420">
        <v>41.975346022516618</v>
      </c>
      <c r="RR131" s="420">
        <v>56.967550358277485</v>
      </c>
      <c r="RS131" s="420">
        <v>77.80111089117915</v>
      </c>
      <c r="RT131" s="420">
        <v>106.84830731091424</v>
      </c>
      <c r="RU131" s="420">
        <v>147.4684391160628</v>
      </c>
      <c r="RV131" s="420">
        <v>204.42459034110325</v>
      </c>
      <c r="RW131" s="420">
        <v>284.47799871157429</v>
      </c>
      <c r="RX131" s="420">
        <v>397.23615552551593</v>
      </c>
      <c r="RY131" s="420">
        <v>556.36351205699145</v>
      </c>
      <c r="RZ131" s="420">
        <v>781.31053912895834</v>
      </c>
      <c r="SA131" s="420"/>
      <c r="SB131" s="420">
        <v>41.848960467908633</v>
      </c>
      <c r="SC131" s="420">
        <v>47.694664487009447</v>
      </c>
      <c r="SD131" s="420">
        <v>54.170650640056138</v>
      </c>
      <c r="SE131" s="420">
        <v>61.346415962149138</v>
      </c>
      <c r="SF131" s="420">
        <v>69.299226850273755</v>
      </c>
      <c r="SG131" s="420">
        <v>78.11499531413763</v>
      </c>
      <c r="SH131" s="420">
        <v>87.889254621295876</v>
      </c>
      <c r="SI131" s="420">
        <v>98.728245653492976</v>
      </c>
      <c r="SJ131" s="420">
        <v>110.75012658287645</v>
      </c>
      <c r="SK131" s="420">
        <v>124.08631991615084</v>
      </c>
      <c r="SL131" s="420">
        <v>138.88301255872136</v>
      </c>
      <c r="SM131" s="420">
        <v>155.30282633828736</v>
      </c>
      <c r="SN131" s="420">
        <v>173.52667841917392</v>
      </c>
      <c r="SO131" s="420">
        <v>193.75585325830747</v>
      </c>
      <c r="SP131" s="420">
        <v>216.21431022730059</v>
      </c>
      <c r="SQ131" s="420">
        <v>241.15125378157398</v>
      </c>
      <c r="SR131" s="420">
        <v>268.84399612931975</v>
      </c>
      <c r="SS131" s="420">
        <v>296.70982679159994</v>
      </c>
      <c r="ST131" s="420">
        <v>325.15387334121306</v>
      </c>
      <c r="SU131" s="420">
        <v>355.25587623229472</v>
      </c>
      <c r="SV131" s="420">
        <v>386.59810064597059</v>
      </c>
      <c r="SW131" s="420">
        <v>418.46581584388156</v>
      </c>
      <c r="SX131" s="420">
        <v>449.70854077427259</v>
      </c>
      <c r="SY131" s="420">
        <v>478.54085526195433</v>
      </c>
      <c r="SZ131" s="420">
        <v>502.25678594754231</v>
      </c>
      <c r="TA131" s="420">
        <v>516.82060202271464</v>
      </c>
      <c r="TB131" s="420">
        <v>516.28086895399622</v>
      </c>
      <c r="TC131" s="420">
        <v>491.93173245409986</v>
      </c>
      <c r="TD131" s="420">
        <v>403.33397348763765</v>
      </c>
      <c r="TE131" s="420">
        <v>178.38694641567076</v>
      </c>
      <c r="TF131" s="420"/>
      <c r="TG131" s="420">
        <v>3.9353136704729401</v>
      </c>
      <c r="TH131" s="420">
        <v>4.3422573343801236</v>
      </c>
      <c r="TI131" s="420">
        <v>4.7930775476379255</v>
      </c>
      <c r="TJ131" s="420">
        <v>5.2926122866478291</v>
      </c>
      <c r="TK131" s="420">
        <v>5.8462403852651423</v>
      </c>
      <c r="TL131" s="420">
        <v>6.4599425342483858</v>
      </c>
      <c r="TM131" s="420">
        <v>7.1403691999566075</v>
      </c>
      <c r="TN131" s="420">
        <v>7.894916250112912</v>
      </c>
      <c r="TO131" s="420">
        <v>8.7318091643750613</v>
      </c>
      <c r="TP131" s="420">
        <v>9.6601968076570905</v>
      </c>
      <c r="TQ131" s="420">
        <v>10.690255855806136</v>
      </c>
      <c r="TR131" s="420">
        <v>11.833307087667549</v>
      </c>
      <c r="TS131" s="420">
        <v>13.101944896230295</v>
      </c>
      <c r="TT131" s="420">
        <v>14.510181526062659</v>
      </c>
      <c r="TU131" s="420">
        <v>16.073607716441316</v>
      </c>
      <c r="TV131" s="420">
        <v>17.809571621466993</v>
      </c>
      <c r="TW131" s="420">
        <v>19.737378092305519</v>
      </c>
      <c r="TX131" s="420">
        <v>21.878510645003715</v>
      </c>
      <c r="TY131" s="420">
        <v>24.256878702910889</v>
      </c>
      <c r="TZ131" s="420">
        <v>26.89909299870898</v>
      </c>
      <c r="UA131" s="420">
        <v>29.834772350898422</v>
      </c>
      <c r="UB131" s="420">
        <v>33.096885397183215</v>
      </c>
      <c r="UC131" s="420">
        <v>36.722131276869142</v>
      </c>
      <c r="UD131" s="420">
        <v>40.751363710953839</v>
      </c>
      <c r="UE131" s="420">
        <v>45.230063437418778</v>
      </c>
      <c r="UF131" s="420">
        <v>50.208864526316113</v>
      </c>
      <c r="UG131" s="420">
        <v>55.744140731251036</v>
      </c>
      <c r="UH131" s="420">
        <v>61.898658738233038</v>
      </c>
      <c r="UI131" s="420">
        <v>66.808516088728908</v>
      </c>
      <c r="UJ131" s="420">
        <v>66.808516088728908</v>
      </c>
      <c r="UK131" s="420"/>
      <c r="UL131" s="420">
        <v>2.0677116598762564</v>
      </c>
      <c r="UM131" s="420">
        <v>2.0677116598762564</v>
      </c>
      <c r="UN131" s="420">
        <v>2.0677116598762564</v>
      </c>
      <c r="UO131" s="420">
        <v>2.0677116598762564</v>
      </c>
      <c r="UP131" s="420">
        <v>2.0677116598762564</v>
      </c>
      <c r="UQ131" s="420">
        <v>2.0677116598762564</v>
      </c>
      <c r="UR131" s="420">
        <v>2.0677116598762564</v>
      </c>
      <c r="US131" s="420">
        <v>2.0677116598762564</v>
      </c>
      <c r="UT131" s="420">
        <v>2.0677116598762564</v>
      </c>
      <c r="UU131" s="420">
        <v>2.0677116598762564</v>
      </c>
      <c r="UV131" s="420">
        <v>2.0677116598762564</v>
      </c>
      <c r="UW131" s="420">
        <v>2.0677116598762564</v>
      </c>
      <c r="UX131" s="420">
        <v>2.0677116598762564</v>
      </c>
      <c r="UY131" s="420">
        <v>2.0677116598762564</v>
      </c>
      <c r="UZ131" s="420">
        <v>2.0677116598762564</v>
      </c>
      <c r="VA131" s="420">
        <v>2.0677116598762564</v>
      </c>
      <c r="VB131" s="420">
        <v>2.0677116598762564</v>
      </c>
      <c r="VC131" s="420">
        <v>2.4749212613937344</v>
      </c>
      <c r="VD131" s="420">
        <v>3.2806547789443532</v>
      </c>
      <c r="VE131" s="420">
        <v>4.3866800364378031</v>
      </c>
      <c r="VF131" s="420">
        <v>5.9117530846947259</v>
      </c>
      <c r="VG131" s="420">
        <v>8.0232356244875938</v>
      </c>
      <c r="VH131" s="420">
        <v>10.957407166027433</v>
      </c>
      <c r="VI131" s="420">
        <v>15.048376492259735</v>
      </c>
      <c r="VJ131" s="420">
        <v>20.769262970979369</v>
      </c>
      <c r="VK131" s="420">
        <v>28.790893156382779</v>
      </c>
      <c r="VL131" s="420">
        <v>40.065510967051743</v>
      </c>
      <c r="VM131" s="420">
        <v>55.946222969085774</v>
      </c>
      <c r="VN131" s="420">
        <v>78.357512689714667</v>
      </c>
      <c r="VO131" s="420">
        <v>110.03875911642079</v>
      </c>
      <c r="VP131" s="420"/>
      <c r="VQ131" s="420">
        <v>1.8676020105966837</v>
      </c>
      <c r="VR131" s="420">
        <v>2.2745456745038672</v>
      </c>
      <c r="VS131" s="420">
        <v>2.7253658877616691</v>
      </c>
      <c r="VT131" s="420">
        <v>3.2249006267715727</v>
      </c>
      <c r="VU131" s="420">
        <v>3.778528725388886</v>
      </c>
      <c r="VV131" s="420">
        <v>4.3922308743721299</v>
      </c>
      <c r="VW131" s="420">
        <v>5.0726575400803515</v>
      </c>
      <c r="VX131" s="420">
        <v>5.827204590236656</v>
      </c>
      <c r="VY131" s="420">
        <v>6.6640975044988053</v>
      </c>
      <c r="VZ131" s="420">
        <v>7.5924851477808346</v>
      </c>
      <c r="WA131" s="420">
        <v>8.6225441959298799</v>
      </c>
      <c r="WB131" s="420">
        <v>9.7655954277912933</v>
      </c>
      <c r="WC131" s="420">
        <v>11.034233236354039</v>
      </c>
      <c r="WD131" s="420">
        <v>12.442469866186403</v>
      </c>
      <c r="WE131" s="420">
        <v>14.00589605656506</v>
      </c>
      <c r="WF131" s="420">
        <v>15.741859961590738</v>
      </c>
      <c r="WG131" s="420">
        <v>17.669666432429263</v>
      </c>
      <c r="WH131" s="420">
        <v>19.40358938360998</v>
      </c>
      <c r="WI131" s="420">
        <v>20.976223923966536</v>
      </c>
      <c r="WJ131" s="420">
        <v>22.512412962271178</v>
      </c>
      <c r="WK131" s="420">
        <v>23.923019266203696</v>
      </c>
      <c r="WL131" s="420">
        <v>25.073649772695621</v>
      </c>
      <c r="WM131" s="420">
        <v>25.764724110841708</v>
      </c>
      <c r="WN131" s="420">
        <v>25.702987218694105</v>
      </c>
      <c r="WO131" s="420">
        <v>24.460800466439409</v>
      </c>
      <c r="WP131" s="420">
        <v>21.417971369933333</v>
      </c>
      <c r="WQ131" s="420">
        <v>15.678629764199293</v>
      </c>
      <c r="WR131" s="420">
        <v>5.9524357691472645</v>
      </c>
      <c r="WS131" s="420">
        <v>-11.54899660098576</v>
      </c>
      <c r="WT131" s="420">
        <v>-43.230243027691884</v>
      </c>
      <c r="WU131" s="420"/>
      <c r="WV131" s="420">
        <v>50.166536187193344</v>
      </c>
      <c r="WW131" s="420">
        <v>55.354166894937009</v>
      </c>
      <c r="WX131" s="420">
        <v>61.101126460576339</v>
      </c>
      <c r="WY131" s="420">
        <v>67.469088371548594</v>
      </c>
      <c r="WZ131" s="420">
        <v>74.526620850324264</v>
      </c>
      <c r="XA131" s="420">
        <v>82.349964462328316</v>
      </c>
      <c r="XB131" s="420">
        <v>91.023897928953332</v>
      </c>
      <c r="XC131" s="420">
        <v>100.64270218860403</v>
      </c>
      <c r="XD131" s="420">
        <v>111.31123389502122</v>
      </c>
      <c r="XE131" s="420">
        <v>123.14612081951211</v>
      </c>
      <c r="XF131" s="420">
        <v>136.27709304712272</v>
      </c>
      <c r="XG131" s="420">
        <v>150.84846544298512</v>
      </c>
      <c r="XH131" s="420">
        <v>167.02078863267815</v>
      </c>
      <c r="XI131" s="420">
        <v>184.97268771017312</v>
      </c>
      <c r="XJ131" s="420">
        <v>204.9029100820558</v>
      </c>
      <c r="XK131" s="420">
        <v>227.03260630285743</v>
      </c>
      <c r="XL131" s="420">
        <v>251.607870482397</v>
      </c>
      <c r="XM131" s="420">
        <v>278.90256988398295</v>
      </c>
      <c r="XN131" s="420">
        <v>309.2214967178698</v>
      </c>
      <c r="XO131" s="420">
        <v>342.90387890738106</v>
      </c>
      <c r="XP131" s="420">
        <v>380.32729080986991</v>
      </c>
      <c r="XQ131" s="420">
        <v>421.91200956076307</v>
      </c>
      <c r="XR131" s="420">
        <v>468.12586793126587</v>
      </c>
      <c r="XS131" s="420">
        <v>519.48966041056485</v>
      </c>
      <c r="XT131" s="420">
        <v>576.58316570979434</v>
      </c>
      <c r="XU131" s="420">
        <v>640.05185611408126</v>
      </c>
      <c r="XV131" s="420">
        <v>710.61437216572051</v>
      </c>
      <c r="XW131" s="420">
        <v>789.0708501406715</v>
      </c>
      <c r="XX131" s="420">
        <v>851.660660527505</v>
      </c>
      <c r="XY131" s="420">
        <v>851.660660527505</v>
      </c>
      <c r="XZ131" s="420"/>
      <c r="YA131" s="420">
        <v>2.0139901040568169E-2</v>
      </c>
      <c r="YB131" s="420">
        <v>2.0139901040568169E-2</v>
      </c>
      <c r="YC131" s="420">
        <v>2.0139901040568169E-2</v>
      </c>
      <c r="YD131" s="420">
        <v>2.0139901040568169E-2</v>
      </c>
      <c r="YE131" s="420">
        <v>2.0139901040568169E-2</v>
      </c>
      <c r="YF131" s="420">
        <v>2.0139901040568169E-2</v>
      </c>
      <c r="YG131" s="420">
        <v>2.0139901040568169E-2</v>
      </c>
      <c r="YH131" s="420">
        <v>2.0139901040568169E-2</v>
      </c>
      <c r="YI131" s="420">
        <v>2.0139901040568169E-2</v>
      </c>
      <c r="YJ131" s="420">
        <v>2.0139901040568169E-2</v>
      </c>
      <c r="YK131" s="420">
        <v>2.0139901040568169E-2</v>
      </c>
      <c r="YL131" s="420">
        <v>2.0139901040568169E-2</v>
      </c>
      <c r="YM131" s="420">
        <v>2.0139901040568169E-2</v>
      </c>
      <c r="YN131" s="420">
        <v>2.0139901040568169E-2</v>
      </c>
      <c r="YO131" s="420">
        <v>2.0139901040568169E-2</v>
      </c>
      <c r="YP131" s="420">
        <v>2.0139901040568169E-2</v>
      </c>
      <c r="YQ131" s="420">
        <v>2.0139901040568169E-2</v>
      </c>
      <c r="YR131" s="420">
        <v>2.410619926119241E-2</v>
      </c>
      <c r="YS131" s="420">
        <v>3.1954195489791087E-2</v>
      </c>
      <c r="YT131" s="420">
        <v>4.2727089828269643E-2</v>
      </c>
      <c r="YU131" s="420">
        <v>5.7581588580465186E-2</v>
      </c>
      <c r="YV131" s="420">
        <v>7.8147826236087292E-2</v>
      </c>
      <c r="YW131" s="420">
        <v>0.10672720973010899</v>
      </c>
      <c r="YX131" s="420">
        <v>0.14657402154102134</v>
      </c>
      <c r="YY131" s="420">
        <v>0.20229653342772863</v>
      </c>
      <c r="YZ131" s="420">
        <v>0.28042872238473604</v>
      </c>
      <c r="ZA131" s="420">
        <v>0.39024562354332865</v>
      </c>
      <c r="ZB131" s="420">
        <v>0.54492674972794841</v>
      </c>
      <c r="ZC131" s="420">
        <v>0.76321693298879079</v>
      </c>
      <c r="ZD131" s="420">
        <v>1.071798240652307</v>
      </c>
      <c r="ZE131" s="420"/>
      <c r="ZF131" s="420">
        <v>50.146396286152779</v>
      </c>
      <c r="ZG131" s="420">
        <v>55.334026993896444</v>
      </c>
      <c r="ZH131" s="420">
        <v>61.080986559535773</v>
      </c>
      <c r="ZI131" s="420">
        <v>67.448948470508029</v>
      </c>
      <c r="ZJ131" s="420">
        <v>74.506480949283699</v>
      </c>
      <c r="ZK131" s="420">
        <v>82.329824561287751</v>
      </c>
      <c r="ZL131" s="420">
        <v>91.003758027912767</v>
      </c>
      <c r="ZM131" s="420">
        <v>100.62256228756347</v>
      </c>
      <c r="ZN131" s="420">
        <v>111.29109399398065</v>
      </c>
      <c r="ZO131" s="420">
        <v>123.12598091847154</v>
      </c>
      <c r="ZP131" s="420">
        <v>136.25695314608214</v>
      </c>
      <c r="ZQ131" s="420">
        <v>150.82832554194454</v>
      </c>
      <c r="ZR131" s="420">
        <v>167.00064873163757</v>
      </c>
      <c r="ZS131" s="420">
        <v>184.95254780913254</v>
      </c>
      <c r="ZT131" s="420">
        <v>204.88277018101522</v>
      </c>
      <c r="ZU131" s="420">
        <v>227.01246640181685</v>
      </c>
      <c r="ZV131" s="420">
        <v>251.58773058135642</v>
      </c>
      <c r="ZW131" s="420">
        <v>278.87846368472174</v>
      </c>
      <c r="ZX131" s="420">
        <v>309.18954252238001</v>
      </c>
      <c r="ZY131" s="420">
        <v>342.86115181755281</v>
      </c>
      <c r="ZZ131" s="420">
        <v>380.26970922128942</v>
      </c>
      <c r="AAA131" s="420">
        <v>421.83386173452698</v>
      </c>
      <c r="AAB131" s="420">
        <v>468.01914072153579</v>
      </c>
      <c r="AAC131" s="420">
        <v>519.34308638902382</v>
      </c>
      <c r="AAD131" s="420">
        <v>576.38086917636656</v>
      </c>
      <c r="AAE131" s="420">
        <v>639.77142739169653</v>
      </c>
      <c r="AAF131" s="420">
        <v>710.22412654217715</v>
      </c>
      <c r="AAG131" s="420">
        <v>788.5259233909436</v>
      </c>
      <c r="AAH131" s="420">
        <v>850.89744359451618</v>
      </c>
      <c r="AAI131" s="420">
        <v>850.58886228685265</v>
      </c>
      <c r="AAJ131" s="420"/>
      <c r="AAK131" s="420">
        <v>1768.2358849200559</v>
      </c>
      <c r="AAL131" s="420">
        <v>1954.3575088235823</v>
      </c>
      <c r="AAM131" s="420">
        <v>2160.5467129371364</v>
      </c>
      <c r="AAN131" s="420">
        <v>2389.0162163766881</v>
      </c>
      <c r="AAO131" s="420">
        <v>2642.2261073083682</v>
      </c>
      <c r="AAP131" s="420">
        <v>2922.9117419368977</v>
      </c>
      <c r="AAQ131" s="420">
        <v>3234.11480811305</v>
      </c>
      <c r="AAR131" s="420">
        <v>3579.2179138803876</v>
      </c>
      <c r="AAS131" s="420">
        <v>3961.9831024086734</v>
      </c>
      <c r="AAT131" s="420">
        <v>4386.5947405911693</v>
      </c>
      <c r="AAU131" s="420">
        <v>4857.7072796519897</v>
      </c>
      <c r="AAV131" s="420">
        <v>5380.4984430192299</v>
      </c>
      <c r="AAW131" s="420">
        <v>5960.7284601376859</v>
      </c>
      <c r="AAX131" s="420">
        <v>6604.806035564955</v>
      </c>
      <c r="AAY131" s="420">
        <v>7319.8618214511889</v>
      </c>
      <c r="AAZ131" s="420">
        <v>8113.8302492652783</v>
      </c>
      <c r="ABA131" s="420">
        <v>8995.5406744361408</v>
      </c>
      <c r="ABB131" s="420">
        <v>9968.5883398454134</v>
      </c>
      <c r="ABC131" s="420">
        <v>11044.041465529079</v>
      </c>
      <c r="ABD131" s="420">
        <v>12235.573871014516</v>
      </c>
      <c r="ABE131" s="420">
        <v>13554.91511478543</v>
      </c>
      <c r="ABF131" s="420">
        <v>15014.58314776406</v>
      </c>
      <c r="ABG131" s="420">
        <v>16627.747635459898</v>
      </c>
      <c r="ABH131" s="420">
        <v>18407.981554062597</v>
      </c>
      <c r="ABI131" s="420">
        <v>20368.847166277727</v>
      </c>
      <c r="ABJ131" s="420">
        <v>22523.238645198624</v>
      </c>
      <c r="ABK131" s="420">
        <v>24882.36943363506</v>
      </c>
      <c r="ABL131" s="420">
        <v>27454.243430897022</v>
      </c>
      <c r="ABM131" s="420">
        <v>29356.931865857554</v>
      </c>
      <c r="ABN131" s="420">
        <v>28872.189358984906</v>
      </c>
      <c r="ABQ131" s="344"/>
      <c r="ABR131" s="344"/>
      <c r="ABS131" s="344"/>
      <c r="ABT131" s="344"/>
      <c r="ABU131" s="344"/>
      <c r="ABV131" s="344"/>
      <c r="ABW131" s="344"/>
      <c r="ABX131" s="344"/>
      <c r="ABY131" s="344"/>
      <c r="ABZ131" s="344"/>
      <c r="ACA131" s="344"/>
    </row>
    <row r="132" spans="4:755" hidden="1" outlineLevel="1" x14ac:dyDescent="0.25">
      <c r="D132" s="431" t="b">
        <v>1</v>
      </c>
      <c r="E132" s="416"/>
      <c r="F132" s="417">
        <v>1557</v>
      </c>
      <c r="G132" s="417">
        <v>22006104</v>
      </c>
      <c r="H132" s="417" t="s">
        <v>1825</v>
      </c>
      <c r="I132" s="417" t="s">
        <v>253</v>
      </c>
      <c r="J132" s="417">
        <v>11</v>
      </c>
      <c r="K132" s="417" t="s">
        <v>307</v>
      </c>
      <c r="L132" s="417" t="s">
        <v>300</v>
      </c>
      <c r="M132" s="417" t="s">
        <v>253</v>
      </c>
      <c r="N132" s="417" t="s">
        <v>355</v>
      </c>
      <c r="O132" s="417" t="s">
        <v>1831</v>
      </c>
      <c r="P132" s="417" t="s">
        <v>1832</v>
      </c>
      <c r="Q132" s="417" t="s">
        <v>1828</v>
      </c>
      <c r="R132" s="417" t="s">
        <v>298</v>
      </c>
      <c r="S132" s="418"/>
      <c r="T132" s="417">
        <v>0.28939793609242326</v>
      </c>
      <c r="U132" s="417">
        <v>2190</v>
      </c>
      <c r="V132" s="418"/>
      <c r="W132" s="419">
        <v>9.9</v>
      </c>
      <c r="X132" s="417">
        <v>8.8018665792934641E-3</v>
      </c>
      <c r="Y132" s="417">
        <v>4.6267831271156086E-3</v>
      </c>
      <c r="Z132" s="417">
        <v>4.1750834521778555E-3</v>
      </c>
      <c r="AA132" s="420">
        <v>50.954996906027645</v>
      </c>
      <c r="AB132" s="420">
        <v>1480.5706006769947</v>
      </c>
      <c r="AC132" s="420">
        <v>1531.5255975830223</v>
      </c>
      <c r="AD132" s="420">
        <v>51.252440922445906</v>
      </c>
      <c r="AE132" s="420">
        <v>3.5678946496464712</v>
      </c>
      <c r="AF132" s="420">
        <v>45.482757167886071</v>
      </c>
      <c r="AG132" s="418"/>
      <c r="AH132" s="419">
        <v>14.216959715055561</v>
      </c>
      <c r="AI132" s="417">
        <v>2.3831354840911409E-2</v>
      </c>
      <c r="AJ132" s="417">
        <v>1.2527173580843412E-2</v>
      </c>
      <c r="AK132" s="417">
        <v>1.1304181260067997E-2</v>
      </c>
      <c r="AL132" s="420">
        <v>137.96239709447664</v>
      </c>
      <c r="AM132" s="420">
        <v>4008.6955458698922</v>
      </c>
      <c r="AN132" s="420">
        <v>4146.6579429643689</v>
      </c>
      <c r="AO132" s="420">
        <v>138.76773694332695</v>
      </c>
      <c r="AP132" s="420">
        <v>9.6601968076570905</v>
      </c>
      <c r="AQ132" s="420">
        <v>123.14612081951211</v>
      </c>
      <c r="AR132" s="418"/>
      <c r="AS132" s="417">
        <v>5.1679359468684138E-3</v>
      </c>
      <c r="AT132" s="421">
        <v>2.0487534203857017E-6</v>
      </c>
      <c r="AU132" s="417">
        <v>5.1658871934480276E-3</v>
      </c>
      <c r="AV132" s="420">
        <v>28.424774522157485</v>
      </c>
      <c r="AW132" s="420">
        <v>0.65560109452342452</v>
      </c>
      <c r="AX132" s="420">
        <v>29.080375616680911</v>
      </c>
      <c r="AY132" s="420">
        <v>14.681417027176112</v>
      </c>
      <c r="AZ132" s="420">
        <v>2.0677116598762564</v>
      </c>
      <c r="BA132" s="420">
        <v>2.0139901040568169E-2</v>
      </c>
      <c r="BB132" s="418"/>
      <c r="BC132" s="420">
        <v>1631.8286903230007</v>
      </c>
      <c r="BD132" s="420">
        <v>4418.2319975348655</v>
      </c>
      <c r="BE132" s="420">
        <v>45.849644204773846</v>
      </c>
      <c r="BF132" s="420">
        <v>4372.382353330092</v>
      </c>
      <c r="BG132" s="420"/>
      <c r="BH132" s="422">
        <v>3.6190084093339271E-2</v>
      </c>
      <c r="BI132" s="420"/>
      <c r="BJ132" s="423">
        <v>10.264843878369307</v>
      </c>
      <c r="BK132" s="423">
        <v>10.643133317908669</v>
      </c>
      <c r="BL132" s="423">
        <v>11.035363826768</v>
      </c>
      <c r="BM132" s="423">
        <v>11.442049174017937</v>
      </c>
      <c r="BN132" s="423">
        <v>11.863722062618042</v>
      </c>
      <c r="BO132" s="423">
        <v>12.300934827185827</v>
      </c>
      <c r="BP132" s="423">
        <v>12.75426015748063</v>
      </c>
      <c r="BQ132" s="423">
        <v>13.224291848549957</v>
      </c>
      <c r="BR132" s="423">
        <v>13.711645578520923</v>
      </c>
      <c r="BS132" s="423">
        <v>14.216959715055561</v>
      </c>
      <c r="BT132" s="423">
        <v>14.740896151526375</v>
      </c>
      <c r="BU132" s="423">
        <v>15.284141174007392</v>
      </c>
      <c r="BV132" s="423">
        <v>15.847406360216368</v>
      </c>
      <c r="BW132" s="423">
        <v>16.431429511585634</v>
      </c>
      <c r="BX132" s="423">
        <v>17.036975619682483</v>
      </c>
      <c r="BY132" s="423">
        <v>17.664837868244934</v>
      </c>
      <c r="BZ132" s="423">
        <v>18.315838672145485</v>
      </c>
      <c r="CA132" s="423">
        <v>18.990830754643675</v>
      </c>
      <c r="CB132" s="423">
        <v>19.69069826433855</v>
      </c>
      <c r="CC132" s="423">
        <v>20.416357933284111</v>
      </c>
      <c r="CD132" s="423">
        <v>21.168760277784653</v>
      </c>
      <c r="CE132" s="423">
        <v>21.948890843442939</v>
      </c>
      <c r="CF132" s="423">
        <v>22.757771496092055</v>
      </c>
      <c r="CG132" s="423">
        <v>23.596461760301825</v>
      </c>
      <c r="CH132" s="423">
        <v>24.46606020721309</v>
      </c>
      <c r="CI132" s="423">
        <v>25.367705893517794</v>
      </c>
      <c r="CJ132" s="423">
        <v>26.302579853469606</v>
      </c>
      <c r="CK132" s="423">
        <v>27.271906645879525</v>
      </c>
      <c r="CL132" s="423">
        <v>28</v>
      </c>
      <c r="CM132" s="423">
        <v>28</v>
      </c>
      <c r="CN132" s="420"/>
      <c r="CO132" s="417">
        <v>9.708275965660762E-3</v>
      </c>
      <c r="CP132" s="417">
        <v>1.0712191211688215E-2</v>
      </c>
      <c r="CQ132" s="417">
        <v>1.1824348312161174E-2</v>
      </c>
      <c r="CR132" s="417">
        <v>1.3056682379234321E-2</v>
      </c>
      <c r="CS132" s="417">
        <v>1.4422462800766764E-2</v>
      </c>
      <c r="CT132" s="417">
        <v>1.5936443723749291E-2</v>
      </c>
      <c r="CU132" s="417">
        <v>1.7615031607265057E-2</v>
      </c>
      <c r="CV132" s="417">
        <v>1.9476471788502842E-2</v>
      </c>
      <c r="CW132" s="417">
        <v>2.1541056227177734E-2</v>
      </c>
      <c r="CX132" s="417">
        <v>2.3831354840911409E-2</v>
      </c>
      <c r="CY132" s="417">
        <v>2.6372473119585998E-2</v>
      </c>
      <c r="CZ132" s="417">
        <v>2.9192339013647112E-2</v>
      </c>
      <c r="DA132" s="417">
        <v>3.2322022433398018E-2</v>
      </c>
      <c r="DB132" s="417">
        <v>3.5796091077517467E-2</v>
      </c>
      <c r="DC132" s="417">
        <v>3.965300673382742E-2</v>
      </c>
      <c r="DD132" s="417">
        <v>4.3935566668723287E-2</v>
      </c>
      <c r="DE132" s="417">
        <v>4.8691395249228206E-2</v>
      </c>
      <c r="DF132" s="417">
        <v>5.3973491529537086E-2</v>
      </c>
      <c r="DG132" s="417">
        <v>5.9840839189094955E-2</v>
      </c>
      <c r="DH132" s="417">
        <v>6.6359085939407772E-2</v>
      </c>
      <c r="DI132" s="417">
        <v>7.36013003304965E-2</v>
      </c>
      <c r="DJ132" s="417">
        <v>8.1648814794752431E-2</v>
      </c>
      <c r="DK132" s="417">
        <v>9.0592164776594139E-2</v>
      </c>
      <c r="DL132" s="417">
        <v>0.10053213492265475</v>
      </c>
      <c r="DM132" s="417">
        <v>0.11158092456249701</v>
      </c>
      <c r="DN132" s="417">
        <v>0.12386344610882619</v>
      </c>
      <c r="DO132" s="417">
        <v>0.13751877156531145</v>
      </c>
      <c r="DP132" s="417">
        <v>0.15270174406778775</v>
      </c>
      <c r="DQ132" s="417">
        <v>0.1648141839142698</v>
      </c>
      <c r="DR132" s="417">
        <v>0.1648141839142698</v>
      </c>
      <c r="DS132" s="424"/>
      <c r="DT132" s="425">
        <v>5.1032456612068811E-3</v>
      </c>
      <c r="DU132" s="425">
        <v>5.6309630583668375E-3</v>
      </c>
      <c r="DV132" s="425">
        <v>6.2155787942239854E-3</v>
      </c>
      <c r="DW132" s="425">
        <v>6.863366671617758E-3</v>
      </c>
      <c r="DX132" s="425">
        <v>7.5813018678359276E-3</v>
      </c>
      <c r="DY132" s="425">
        <v>8.3771400376293267E-3</v>
      </c>
      <c r="DZ132" s="425">
        <v>9.2595053889858222E-3</v>
      </c>
      <c r="EA132" s="425">
        <v>1.0237988753292562E-2</v>
      </c>
      <c r="EB132" s="425">
        <v>1.1323256788124916E-2</v>
      </c>
      <c r="EC132" s="425">
        <v>1.2527173580843412E-2</v>
      </c>
      <c r="ED132" s="425">
        <v>1.3862936065977648E-2</v>
      </c>
      <c r="EE132" s="425">
        <v>1.5345224830733896E-2</v>
      </c>
      <c r="EF132" s="425">
        <v>1.6990372062774709E-2</v>
      </c>
      <c r="EG132" s="425">
        <v>1.8816548594792027E-2</v>
      </c>
      <c r="EH132" s="425">
        <v>2.0843972223696331E-2</v>
      </c>
      <c r="EI132" s="425">
        <v>2.3095139731080707E-2</v>
      </c>
      <c r="EJ132" s="425">
        <v>2.5595085308931152E-2</v>
      </c>
      <c r="EK132" s="425">
        <v>2.8371668403592735E-2</v>
      </c>
      <c r="EL132" s="425">
        <v>3.1455894335399852E-2</v>
      </c>
      <c r="EM132" s="425">
        <v>3.4882271435192833E-2</v>
      </c>
      <c r="EN132" s="425">
        <v>3.8689208866677059E-2</v>
      </c>
      <c r="EO132" s="425">
        <v>4.2919459780276698E-2</v>
      </c>
      <c r="EP132" s="425">
        <v>4.7620614975382704E-2</v>
      </c>
      <c r="EQ132" s="425">
        <v>5.284565283996679E-2</v>
      </c>
      <c r="ER132" s="425">
        <v>5.8653551996372268E-2</v>
      </c>
      <c r="ES132" s="425">
        <v>6.5109973817475505E-2</v>
      </c>
      <c r="ET132" s="425">
        <v>7.228802279699216E-2</v>
      </c>
      <c r="EU132" s="425">
        <v>8.026909367111508E-2</v>
      </c>
      <c r="EV132" s="425">
        <v>8.6636110462956273E-2</v>
      </c>
      <c r="EW132" s="425">
        <v>8.6636110462956273E-2</v>
      </c>
      <c r="EX132" s="420"/>
      <c r="EY132" s="420">
        <v>1799.8731418637508</v>
      </c>
      <c r="EZ132" s="420">
        <v>1985.9947657672774</v>
      </c>
      <c r="FA132" s="420">
        <v>2192.1839698808312</v>
      </c>
      <c r="FB132" s="420">
        <v>2420.6534733203825</v>
      </c>
      <c r="FC132" s="420">
        <v>2673.8633642520631</v>
      </c>
      <c r="FD132" s="420">
        <v>2954.5489988805921</v>
      </c>
      <c r="FE132" s="420">
        <v>3265.7520650567449</v>
      </c>
      <c r="FF132" s="420">
        <v>3610.8551708240821</v>
      </c>
      <c r="FG132" s="420">
        <v>3993.6203593523683</v>
      </c>
      <c r="FH132" s="420">
        <v>4418.2319975348646</v>
      </c>
      <c r="FI132" s="420">
        <v>4889.344536595685</v>
      </c>
      <c r="FJ132" s="420">
        <v>5412.1356999629261</v>
      </c>
      <c r="FK132" s="420">
        <v>5992.3657170813804</v>
      </c>
      <c r="FL132" s="420">
        <v>6636.4432925086494</v>
      </c>
      <c r="FM132" s="420">
        <v>7351.4990783948833</v>
      </c>
      <c r="FN132" s="420">
        <v>8145.4675062089727</v>
      </c>
      <c r="FO132" s="420">
        <v>9027.1779313798343</v>
      </c>
      <c r="FP132" s="420">
        <v>10006.456153516694</v>
      </c>
      <c r="FQ132" s="420">
        <v>11094.237496338923</v>
      </c>
      <c r="FR132" s="420">
        <v>12302.692766813974</v>
      </c>
      <c r="FS132" s="420">
        <v>13645.368563860316</v>
      </c>
      <c r="FT132" s="420">
        <v>15137.343575098939</v>
      </c>
      <c r="FU132" s="420">
        <v>16795.402687503778</v>
      </c>
      <c r="FV132" s="420">
        <v>18638.230946620341</v>
      </c>
      <c r="FW132" s="420">
        <v>20686.629631741682</v>
      </c>
      <c r="FX132" s="420">
        <v>22963.75697379453</v>
      </c>
      <c r="FY132" s="420">
        <v>25495.39633174759</v>
      </c>
      <c r="FZ132" s="420">
        <v>28310.254965507287</v>
      </c>
      <c r="GA132" s="420">
        <v>30555.849882589977</v>
      </c>
      <c r="GB132" s="420">
        <v>30555.849882589977</v>
      </c>
      <c r="GC132" s="420"/>
      <c r="GD132" s="420">
        <v>31.64345442279177</v>
      </c>
      <c r="GE132" s="420">
        <v>31.64345442279177</v>
      </c>
      <c r="GF132" s="420">
        <v>31.64345442279177</v>
      </c>
      <c r="GG132" s="420">
        <v>31.64345442279177</v>
      </c>
      <c r="GH132" s="420">
        <v>31.64345442279177</v>
      </c>
      <c r="GI132" s="420">
        <v>31.64345442279177</v>
      </c>
      <c r="GJ132" s="420">
        <v>31.64345442279177</v>
      </c>
      <c r="GK132" s="420">
        <v>31.64345442279177</v>
      </c>
      <c r="GL132" s="420">
        <v>31.64345442279177</v>
      </c>
      <c r="GM132" s="420">
        <v>31.64345442279177</v>
      </c>
      <c r="GN132" s="420">
        <v>31.64345442279177</v>
      </c>
      <c r="GO132" s="420">
        <v>31.64345442279177</v>
      </c>
      <c r="GP132" s="420">
        <v>31.64345442279177</v>
      </c>
      <c r="GQ132" s="420">
        <v>31.64345442279177</v>
      </c>
      <c r="GR132" s="420">
        <v>31.64345442279177</v>
      </c>
      <c r="GS132" s="420">
        <v>31.64345442279177</v>
      </c>
      <c r="GT132" s="420">
        <v>31.64345442279177</v>
      </c>
      <c r="GU132" s="420">
        <v>37.875231665326965</v>
      </c>
      <c r="GV132" s="420">
        <v>50.205863800493503</v>
      </c>
      <c r="GW132" s="420">
        <v>67.132043840531111</v>
      </c>
      <c r="GX132" s="420">
        <v>90.47116816352019</v>
      </c>
      <c r="GY132" s="420">
        <v>122.78447509552001</v>
      </c>
      <c r="GZ132" s="420">
        <v>167.68789429320691</v>
      </c>
      <c r="HA132" s="420">
        <v>230.29449652488273</v>
      </c>
      <c r="HB132" s="420">
        <v>317.84471644198874</v>
      </c>
      <c r="HC132" s="420">
        <v>440.60462252265296</v>
      </c>
      <c r="HD132" s="420">
        <v>613.14698505285742</v>
      </c>
      <c r="HE132" s="420">
        <v>856.17922024754603</v>
      </c>
      <c r="HF132" s="420">
        <v>1199.15287493649</v>
      </c>
      <c r="HG132" s="420">
        <v>1683.9903388896146</v>
      </c>
      <c r="HH132" s="420"/>
      <c r="HI132" s="420">
        <v>56.202302924797976</v>
      </c>
      <c r="HJ132" s="420">
        <v>62.014081346386952</v>
      </c>
      <c r="HK132" s="420">
        <v>68.452484053709654</v>
      </c>
      <c r="HL132" s="420">
        <v>75.586604755178541</v>
      </c>
      <c r="HM132" s="420">
        <v>83.493261431526975</v>
      </c>
      <c r="HN132" s="420">
        <v>92.257867501317236</v>
      </c>
      <c r="HO132" s="420">
        <v>101.97540180390003</v>
      </c>
      <c r="HP132" s="420">
        <v>112.75148865107656</v>
      </c>
      <c r="HQ132" s="420">
        <v>124.70360048294626</v>
      </c>
      <c r="HR132" s="420">
        <v>137.96239709447664</v>
      </c>
      <c r="HS132" s="420">
        <v>152.67321699401072</v>
      </c>
      <c r="HT132" s="420">
        <v>168.99773823196278</v>
      </c>
      <c r="HU132" s="420">
        <v>187.11582801821521</v>
      </c>
      <c r="HV132" s="420">
        <v>207.22760265348171</v>
      </c>
      <c r="HW132" s="420">
        <v>229.55572175908381</v>
      </c>
      <c r="HX132" s="420">
        <v>254.34794353007248</v>
      </c>
      <c r="HY132" s="420">
        <v>281.87997079066724</v>
      </c>
      <c r="HZ132" s="420">
        <v>312.45862103443</v>
      </c>
      <c r="IA132" s="420">
        <v>346.42535742449218</v>
      </c>
      <c r="IB132" s="420">
        <v>384.16022195609884</v>
      </c>
      <c r="IC132" s="420">
        <v>426.08621669440322</v>
      </c>
      <c r="ID132" s="420">
        <v>472.67418425029064</v>
      </c>
      <c r="IE132" s="420">
        <v>524.4482445077283</v>
      </c>
      <c r="IF132" s="420">
        <v>581.99185113658291</v>
      </c>
      <c r="IG132" s="420">
        <v>645.95453869173832</v>
      </c>
      <c r="IH132" s="420">
        <v>717.05943919815559</v>
      </c>
      <c r="II132" s="420">
        <v>796.11165614755873</v>
      </c>
      <c r="IJ132" s="420">
        <v>884.00759389194604</v>
      </c>
      <c r="IK132" s="420">
        <v>954.12787228310992</v>
      </c>
      <c r="IL132" s="420">
        <v>954.12787228310992</v>
      </c>
      <c r="IM132" s="420"/>
      <c r="IN132" s="420">
        <v>14.212387261078742</v>
      </c>
      <c r="IO132" s="420">
        <v>14.212387261078742</v>
      </c>
      <c r="IP132" s="420">
        <v>14.212387261078742</v>
      </c>
      <c r="IQ132" s="420">
        <v>14.212387261078742</v>
      </c>
      <c r="IR132" s="420">
        <v>14.212387261078742</v>
      </c>
      <c r="IS132" s="420">
        <v>14.212387261078742</v>
      </c>
      <c r="IT132" s="420">
        <v>14.212387261078742</v>
      </c>
      <c r="IU132" s="420">
        <v>14.212387261078742</v>
      </c>
      <c r="IV132" s="420">
        <v>14.212387261078742</v>
      </c>
      <c r="IW132" s="420">
        <v>14.212387261078742</v>
      </c>
      <c r="IX132" s="420">
        <v>14.212387261078742</v>
      </c>
      <c r="IY132" s="420">
        <v>14.212387261078742</v>
      </c>
      <c r="IZ132" s="420">
        <v>14.212387261078742</v>
      </c>
      <c r="JA132" s="420">
        <v>14.212387261078742</v>
      </c>
      <c r="JB132" s="420">
        <v>14.212387261078742</v>
      </c>
      <c r="JC132" s="420">
        <v>14.212387261078742</v>
      </c>
      <c r="JD132" s="420">
        <v>14.212387261078742</v>
      </c>
      <c r="JE132" s="420">
        <v>17.011336778799365</v>
      </c>
      <c r="JF132" s="420">
        <v>22.549534876181042</v>
      </c>
      <c r="JG132" s="420">
        <v>30.151784060659683</v>
      </c>
      <c r="JH132" s="420">
        <v>40.63435239156437</v>
      </c>
      <c r="JI132" s="420">
        <v>55.147598185389555</v>
      </c>
      <c r="JJ132" s="420">
        <v>75.315585360785306</v>
      </c>
      <c r="JK132" s="420">
        <v>103.43480597836763</v>
      </c>
      <c r="JL132" s="420">
        <v>142.75723941529012</v>
      </c>
      <c r="JM132" s="420">
        <v>197.89380263752147</v>
      </c>
      <c r="JN132" s="420">
        <v>275.38973094092563</v>
      </c>
      <c r="JO132" s="420">
        <v>384.54558343927448</v>
      </c>
      <c r="JP132" s="420">
        <v>538.58927082113757</v>
      </c>
      <c r="JQ132" s="420">
        <v>756.34987635786945</v>
      </c>
      <c r="JR132" s="420"/>
      <c r="JS132" s="420">
        <v>41.989915663719231</v>
      </c>
      <c r="JT132" s="420">
        <v>47.801694085308213</v>
      </c>
      <c r="JU132" s="420">
        <v>54.240096792630908</v>
      </c>
      <c r="JV132" s="420">
        <v>61.374217494099796</v>
      </c>
      <c r="JW132" s="420">
        <v>69.280874170448229</v>
      </c>
      <c r="JX132" s="420">
        <v>78.04548024023849</v>
      </c>
      <c r="JY132" s="420">
        <v>87.763014542821281</v>
      </c>
      <c r="JZ132" s="420">
        <v>98.539101389997811</v>
      </c>
      <c r="KA132" s="420">
        <v>110.49121322186751</v>
      </c>
      <c r="KB132" s="420">
        <v>123.7500098333979</v>
      </c>
      <c r="KC132" s="420">
        <v>138.46082973293198</v>
      </c>
      <c r="KD132" s="420">
        <v>154.78535097088405</v>
      </c>
      <c r="KE132" s="420">
        <v>172.90344075713648</v>
      </c>
      <c r="KF132" s="420">
        <v>193.01521539240298</v>
      </c>
      <c r="KG132" s="420">
        <v>215.34333449800508</v>
      </c>
      <c r="KH132" s="420">
        <v>240.13555626899375</v>
      </c>
      <c r="KI132" s="420">
        <v>267.66758352958851</v>
      </c>
      <c r="KJ132" s="420">
        <v>295.44728425563062</v>
      </c>
      <c r="KK132" s="420">
        <v>323.87582254831113</v>
      </c>
      <c r="KL132" s="420">
        <v>354.00843789543916</v>
      </c>
      <c r="KM132" s="420">
        <v>385.45186430283883</v>
      </c>
      <c r="KN132" s="420">
        <v>417.5265860649011</v>
      </c>
      <c r="KO132" s="420">
        <v>449.13265914694301</v>
      </c>
      <c r="KP132" s="420">
        <v>478.55704515821526</v>
      </c>
      <c r="KQ132" s="420">
        <v>503.19729927644823</v>
      </c>
      <c r="KR132" s="420">
        <v>519.16563656063408</v>
      </c>
      <c r="KS132" s="420">
        <v>520.72192520663316</v>
      </c>
      <c r="KT132" s="420">
        <v>499.46201045267156</v>
      </c>
      <c r="KU132" s="420">
        <v>415.53860146197235</v>
      </c>
      <c r="KV132" s="420">
        <v>197.77799592524048</v>
      </c>
      <c r="KW132" s="420"/>
      <c r="KX132" s="420">
        <v>1633.038611586202</v>
      </c>
      <c r="KY132" s="420">
        <v>1801.9081786773879</v>
      </c>
      <c r="KZ132" s="420">
        <v>1988.9852141516753</v>
      </c>
      <c r="LA132" s="420">
        <v>2196.2773349176828</v>
      </c>
      <c r="LB132" s="420">
        <v>2426.0165977074967</v>
      </c>
      <c r="LC132" s="420">
        <v>2680.6848120413847</v>
      </c>
      <c r="LD132" s="420">
        <v>2963.0417244754631</v>
      </c>
      <c r="LE132" s="420">
        <v>3276.1564010536199</v>
      </c>
      <c r="LF132" s="420">
        <v>3623.4421721999734</v>
      </c>
      <c r="LG132" s="420">
        <v>4008.6955458698922</v>
      </c>
      <c r="LH132" s="420">
        <v>4436.1395411128469</v>
      </c>
      <c r="LI132" s="420">
        <v>4910.4719458348463</v>
      </c>
      <c r="LJ132" s="420">
        <v>5436.9190600879074</v>
      </c>
      <c r="LK132" s="420">
        <v>6021.2955503334488</v>
      </c>
      <c r="LL132" s="420">
        <v>6670.0711115828262</v>
      </c>
      <c r="LM132" s="420">
        <v>7390.4447139458262</v>
      </c>
      <c r="LN132" s="420">
        <v>8190.4272988579687</v>
      </c>
      <c r="LO132" s="420">
        <v>9078.9338891496755</v>
      </c>
      <c r="LP132" s="420">
        <v>10065.886187327953</v>
      </c>
      <c r="LQ132" s="420">
        <v>11162.326859261706</v>
      </c>
      <c r="LR132" s="420">
        <v>12380.546837336658</v>
      </c>
      <c r="LS132" s="420">
        <v>13734.227129688543</v>
      </c>
      <c r="LT132" s="420">
        <v>15238.596792122466</v>
      </c>
      <c r="LU132" s="420">
        <v>16910.608908789374</v>
      </c>
      <c r="LV132" s="420">
        <v>18769.136638839125</v>
      </c>
      <c r="LW132" s="420">
        <v>20835.191621592163</v>
      </c>
      <c r="LX132" s="420">
        <v>23132.167295037492</v>
      </c>
      <c r="LY132" s="420">
        <v>25686.109974756826</v>
      </c>
      <c r="LZ132" s="420">
        <v>27723.555348146008</v>
      </c>
      <c r="MA132" s="420">
        <v>27723.555348146008</v>
      </c>
      <c r="MB132" s="420"/>
      <c r="MC132" s="426">
        <v>0.65560109452342452</v>
      </c>
      <c r="MD132" s="426">
        <v>0.65560109452342452</v>
      </c>
      <c r="ME132" s="426">
        <v>0.65560109452342452</v>
      </c>
      <c r="MF132" s="426">
        <v>0.65560109452342452</v>
      </c>
      <c r="MG132" s="426">
        <v>0.65560109452342452</v>
      </c>
      <c r="MH132" s="426">
        <v>0.65560109452342452</v>
      </c>
      <c r="MI132" s="426">
        <v>0.65560109452342452</v>
      </c>
      <c r="MJ132" s="426">
        <v>0.65560109452342452</v>
      </c>
      <c r="MK132" s="426">
        <v>0.65560109452342452</v>
      </c>
      <c r="ML132" s="426">
        <v>0.65560109452342452</v>
      </c>
      <c r="MM132" s="426">
        <v>0.65560109452342452</v>
      </c>
      <c r="MN132" s="426">
        <v>0.65560109452342452</v>
      </c>
      <c r="MO132" s="426">
        <v>0.65560109452342452</v>
      </c>
      <c r="MP132" s="426">
        <v>0.65560109452342452</v>
      </c>
      <c r="MQ132" s="426">
        <v>0.65560109452342452</v>
      </c>
      <c r="MR132" s="426">
        <v>0.65560109452342452</v>
      </c>
      <c r="MS132" s="426">
        <v>0.65560109452342452</v>
      </c>
      <c r="MT132" s="426">
        <v>0.78471341982282472</v>
      </c>
      <c r="MU132" s="426">
        <v>1.0401841347444631</v>
      </c>
      <c r="MV132" s="426">
        <v>1.3908671547486418</v>
      </c>
      <c r="MW132" s="426">
        <v>1.8744159875318591</v>
      </c>
      <c r="MX132" s="426">
        <v>2.5438953404887168</v>
      </c>
      <c r="MY132" s="426">
        <v>3.4742214161602751</v>
      </c>
      <c r="MZ132" s="426">
        <v>4.7713287546661487</v>
      </c>
      <c r="NA132" s="426">
        <v>6.5852274281965348</v>
      </c>
      <c r="NB132" s="426">
        <v>9.1286137385137778</v>
      </c>
      <c r="NC132" s="426">
        <v>12.703411869434136</v>
      </c>
      <c r="ND132" s="426">
        <v>17.738645926666216</v>
      </c>
      <c r="NE132" s="426">
        <v>24.844504231593113</v>
      </c>
      <c r="NF132" s="426">
        <v>34.889550761174448</v>
      </c>
      <c r="NG132" s="420"/>
      <c r="NH132" s="420">
        <v>1632.3830104916785</v>
      </c>
      <c r="NI132" s="420">
        <v>1801.2525775828644</v>
      </c>
      <c r="NJ132" s="420">
        <v>1988.3296130571518</v>
      </c>
      <c r="NK132" s="420">
        <v>2195.6217338231595</v>
      </c>
      <c r="NL132" s="420">
        <v>2425.3609966129734</v>
      </c>
      <c r="NM132" s="420">
        <v>2680.0292109468614</v>
      </c>
      <c r="NN132" s="420">
        <v>2962.3861233809398</v>
      </c>
      <c r="NO132" s="420">
        <v>3275.5007999590966</v>
      </c>
      <c r="NP132" s="420">
        <v>3622.7865711054501</v>
      </c>
      <c r="NQ132" s="420">
        <v>4008.0399447753689</v>
      </c>
      <c r="NR132" s="420">
        <v>4435.4839400183237</v>
      </c>
      <c r="NS132" s="420">
        <v>4909.8163447403231</v>
      </c>
      <c r="NT132" s="420">
        <v>5436.2634589933841</v>
      </c>
      <c r="NU132" s="420">
        <v>6020.6399492389255</v>
      </c>
      <c r="NV132" s="420">
        <v>6669.415510488303</v>
      </c>
      <c r="NW132" s="420">
        <v>7389.7891128513029</v>
      </c>
      <c r="NX132" s="420">
        <v>8189.7716977634454</v>
      </c>
      <c r="NY132" s="420">
        <v>9078.1491757298518</v>
      </c>
      <c r="NZ132" s="420">
        <v>10064.846003193208</v>
      </c>
      <c r="OA132" s="420">
        <v>11160.935992106957</v>
      </c>
      <c r="OB132" s="420">
        <v>12378.672421349127</v>
      </c>
      <c r="OC132" s="420">
        <v>13731.683234348055</v>
      </c>
      <c r="OD132" s="420">
        <v>15235.122570706306</v>
      </c>
      <c r="OE132" s="420">
        <v>16905.837580034709</v>
      </c>
      <c r="OF132" s="420">
        <v>18762.551411410928</v>
      </c>
      <c r="OG132" s="420">
        <v>20826.063007853649</v>
      </c>
      <c r="OH132" s="420">
        <v>23119.463883168057</v>
      </c>
      <c r="OI132" s="420">
        <v>25668.371328830159</v>
      </c>
      <c r="OJ132" s="420">
        <v>27698.710843914414</v>
      </c>
      <c r="OK132" s="420">
        <v>27688.665797384834</v>
      </c>
      <c r="OL132" s="420"/>
      <c r="OM132" s="420">
        <v>1674.3729261553979</v>
      </c>
      <c r="ON132" s="420">
        <v>1849.0542716681725</v>
      </c>
      <c r="OO132" s="420">
        <v>2042.5697098497828</v>
      </c>
      <c r="OP132" s="420">
        <v>2256.9959513172594</v>
      </c>
      <c r="OQ132" s="420">
        <v>2494.6418707834218</v>
      </c>
      <c r="OR132" s="420">
        <v>2758.0746911871001</v>
      </c>
      <c r="OS132" s="420">
        <v>3050.1491379237609</v>
      </c>
      <c r="OT132" s="420">
        <v>3374.0399013490946</v>
      </c>
      <c r="OU132" s="420">
        <v>3733.2777843273175</v>
      </c>
      <c r="OV132" s="420">
        <v>4131.7899546087665</v>
      </c>
      <c r="OW132" s="420">
        <v>4573.944769751256</v>
      </c>
      <c r="OX132" s="420">
        <v>5064.601695711207</v>
      </c>
      <c r="OY132" s="420">
        <v>5609.1668997505203</v>
      </c>
      <c r="OZ132" s="420">
        <v>6213.6551646313283</v>
      </c>
      <c r="PA132" s="420">
        <v>6884.7588449863078</v>
      </c>
      <c r="PB132" s="420">
        <v>7629.924669120297</v>
      </c>
      <c r="PC132" s="420">
        <v>8457.4392812930346</v>
      </c>
      <c r="PD132" s="420">
        <v>9373.5964599854815</v>
      </c>
      <c r="PE132" s="420">
        <v>10388.721825741519</v>
      </c>
      <c r="PF132" s="420">
        <v>11514.944430002397</v>
      </c>
      <c r="PG132" s="420">
        <v>12764.124285651966</v>
      </c>
      <c r="PH132" s="420">
        <v>14149.209820412956</v>
      </c>
      <c r="PI132" s="420">
        <v>15684.255229853248</v>
      </c>
      <c r="PJ132" s="420">
        <v>17384.394625192923</v>
      </c>
      <c r="PK132" s="420">
        <v>19265.748710687378</v>
      </c>
      <c r="PL132" s="420">
        <v>21345.228644414281</v>
      </c>
      <c r="PM132" s="420">
        <v>23640.185808374688</v>
      </c>
      <c r="PN132" s="420">
        <v>26167.833339282832</v>
      </c>
      <c r="PO132" s="420">
        <v>28114.249445376387</v>
      </c>
      <c r="PP132" s="420">
        <v>27886.443793310074</v>
      </c>
      <c r="PQ132" s="420"/>
      <c r="PR132" s="420">
        <v>56.530377495084743</v>
      </c>
      <c r="PS132" s="420">
        <v>62.376081514185557</v>
      </c>
      <c r="PT132" s="420">
        <v>68.852067667232248</v>
      </c>
      <c r="PU132" s="420">
        <v>76.027832989325248</v>
      </c>
      <c r="PV132" s="420">
        <v>83.980643877449864</v>
      </c>
      <c r="PW132" s="420">
        <v>92.79641234131374</v>
      </c>
      <c r="PX132" s="420">
        <v>102.57067164847199</v>
      </c>
      <c r="PY132" s="420">
        <v>113.40966268066909</v>
      </c>
      <c r="PZ132" s="420">
        <v>125.43154361005256</v>
      </c>
      <c r="QA132" s="420">
        <v>138.76773694332695</v>
      </c>
      <c r="QB132" s="420">
        <v>153.56442958589747</v>
      </c>
      <c r="QC132" s="420">
        <v>169.98424336546347</v>
      </c>
      <c r="QD132" s="420">
        <v>188.20809544635003</v>
      </c>
      <c r="QE132" s="420">
        <v>208.43727028548358</v>
      </c>
      <c r="QF132" s="420">
        <v>230.8957272544767</v>
      </c>
      <c r="QG132" s="420">
        <v>255.83267080875009</v>
      </c>
      <c r="QH132" s="420">
        <v>283.52541315649586</v>
      </c>
      <c r="QI132" s="420">
        <v>314.28256280360301</v>
      </c>
      <c r="QJ132" s="420">
        <v>348.44757616569814</v>
      </c>
      <c r="QK132" s="420">
        <v>386.40271369007922</v>
      </c>
      <c r="QL132" s="420">
        <v>428.57344666848718</v>
      </c>
      <c r="QM132" s="420">
        <v>475.43336620215905</v>
      </c>
      <c r="QN132" s="420">
        <v>527.50965166545177</v>
      </c>
      <c r="QO132" s="420">
        <v>585.3891625728686</v>
      </c>
      <c r="QP132" s="420">
        <v>649.72522506360508</v>
      </c>
      <c r="QQ132" s="420">
        <v>721.24519236381786</v>
      </c>
      <c r="QR132" s="420">
        <v>800.75886766557051</v>
      </c>
      <c r="QS132" s="420">
        <v>889.16788797961578</v>
      </c>
      <c r="QT132" s="420">
        <v>959.6974855446291</v>
      </c>
      <c r="QU132" s="420">
        <v>959.6974855446291</v>
      </c>
      <c r="QV132" s="424"/>
      <c r="QW132" s="420">
        <v>14.681417027176112</v>
      </c>
      <c r="QX132" s="420">
        <v>14.681417027176112</v>
      </c>
      <c r="QY132" s="420">
        <v>14.681417027176112</v>
      </c>
      <c r="QZ132" s="420">
        <v>14.681417027176112</v>
      </c>
      <c r="RA132" s="420">
        <v>14.681417027176112</v>
      </c>
      <c r="RB132" s="420">
        <v>14.681417027176112</v>
      </c>
      <c r="RC132" s="420">
        <v>14.681417027176112</v>
      </c>
      <c r="RD132" s="420">
        <v>14.681417027176112</v>
      </c>
      <c r="RE132" s="420">
        <v>14.681417027176112</v>
      </c>
      <c r="RF132" s="420">
        <v>14.681417027176112</v>
      </c>
      <c r="RG132" s="420">
        <v>14.681417027176112</v>
      </c>
      <c r="RH132" s="420">
        <v>14.681417027176112</v>
      </c>
      <c r="RI132" s="420">
        <v>14.681417027176112</v>
      </c>
      <c r="RJ132" s="420">
        <v>14.681417027176112</v>
      </c>
      <c r="RK132" s="420">
        <v>14.681417027176112</v>
      </c>
      <c r="RL132" s="420">
        <v>14.681417027176112</v>
      </c>
      <c r="RM132" s="420">
        <v>14.681417027176112</v>
      </c>
      <c r="RN132" s="420">
        <v>17.57273601200308</v>
      </c>
      <c r="RO132" s="420">
        <v>23.293702824485095</v>
      </c>
      <c r="RP132" s="420">
        <v>31.146837457784478</v>
      </c>
      <c r="RQ132" s="420">
        <v>41.975346022516618</v>
      </c>
      <c r="RR132" s="420">
        <v>56.967550358277485</v>
      </c>
      <c r="RS132" s="420">
        <v>77.80111089117915</v>
      </c>
      <c r="RT132" s="420">
        <v>106.84830731091424</v>
      </c>
      <c r="RU132" s="420">
        <v>147.4684391160628</v>
      </c>
      <c r="RV132" s="420">
        <v>204.42459034110325</v>
      </c>
      <c r="RW132" s="420">
        <v>284.47799871157429</v>
      </c>
      <c r="RX132" s="420">
        <v>397.23615552551593</v>
      </c>
      <c r="RY132" s="420">
        <v>556.36351205699145</v>
      </c>
      <c r="RZ132" s="420">
        <v>781.31053912895834</v>
      </c>
      <c r="SA132" s="420"/>
      <c r="SB132" s="420">
        <v>41.848960467908633</v>
      </c>
      <c r="SC132" s="420">
        <v>47.694664487009447</v>
      </c>
      <c r="SD132" s="420">
        <v>54.170650640056138</v>
      </c>
      <c r="SE132" s="420">
        <v>61.346415962149138</v>
      </c>
      <c r="SF132" s="420">
        <v>69.299226850273755</v>
      </c>
      <c r="SG132" s="420">
        <v>78.11499531413763</v>
      </c>
      <c r="SH132" s="420">
        <v>87.889254621295876</v>
      </c>
      <c r="SI132" s="420">
        <v>98.728245653492976</v>
      </c>
      <c r="SJ132" s="420">
        <v>110.75012658287645</v>
      </c>
      <c r="SK132" s="420">
        <v>124.08631991615084</v>
      </c>
      <c r="SL132" s="420">
        <v>138.88301255872136</v>
      </c>
      <c r="SM132" s="420">
        <v>155.30282633828736</v>
      </c>
      <c r="SN132" s="420">
        <v>173.52667841917392</v>
      </c>
      <c r="SO132" s="420">
        <v>193.75585325830747</v>
      </c>
      <c r="SP132" s="420">
        <v>216.21431022730059</v>
      </c>
      <c r="SQ132" s="420">
        <v>241.15125378157398</v>
      </c>
      <c r="SR132" s="420">
        <v>268.84399612931975</v>
      </c>
      <c r="SS132" s="420">
        <v>296.70982679159994</v>
      </c>
      <c r="ST132" s="420">
        <v>325.15387334121306</v>
      </c>
      <c r="SU132" s="420">
        <v>355.25587623229472</v>
      </c>
      <c r="SV132" s="420">
        <v>386.59810064597059</v>
      </c>
      <c r="SW132" s="420">
        <v>418.46581584388156</v>
      </c>
      <c r="SX132" s="420">
        <v>449.70854077427259</v>
      </c>
      <c r="SY132" s="420">
        <v>478.54085526195433</v>
      </c>
      <c r="SZ132" s="420">
        <v>502.25678594754231</v>
      </c>
      <c r="TA132" s="420">
        <v>516.82060202271464</v>
      </c>
      <c r="TB132" s="420">
        <v>516.28086895399622</v>
      </c>
      <c r="TC132" s="420">
        <v>491.93173245409986</v>
      </c>
      <c r="TD132" s="420">
        <v>403.33397348763765</v>
      </c>
      <c r="TE132" s="420">
        <v>178.38694641567076</v>
      </c>
      <c r="TF132" s="420"/>
      <c r="TG132" s="420">
        <v>3.9353136704729401</v>
      </c>
      <c r="TH132" s="420">
        <v>4.3422573343801236</v>
      </c>
      <c r="TI132" s="420">
        <v>4.7930775476379255</v>
      </c>
      <c r="TJ132" s="420">
        <v>5.2926122866478291</v>
      </c>
      <c r="TK132" s="420">
        <v>5.8462403852651423</v>
      </c>
      <c r="TL132" s="420">
        <v>6.4599425342483858</v>
      </c>
      <c r="TM132" s="420">
        <v>7.1403691999566075</v>
      </c>
      <c r="TN132" s="420">
        <v>7.894916250112912</v>
      </c>
      <c r="TO132" s="420">
        <v>8.7318091643750613</v>
      </c>
      <c r="TP132" s="420">
        <v>9.6601968076570905</v>
      </c>
      <c r="TQ132" s="420">
        <v>10.690255855806136</v>
      </c>
      <c r="TR132" s="420">
        <v>11.833307087667549</v>
      </c>
      <c r="TS132" s="420">
        <v>13.101944896230295</v>
      </c>
      <c r="TT132" s="420">
        <v>14.510181526062659</v>
      </c>
      <c r="TU132" s="420">
        <v>16.073607716441316</v>
      </c>
      <c r="TV132" s="420">
        <v>17.809571621466993</v>
      </c>
      <c r="TW132" s="420">
        <v>19.737378092305519</v>
      </c>
      <c r="TX132" s="420">
        <v>21.878510645003715</v>
      </c>
      <c r="TY132" s="420">
        <v>24.256878702910889</v>
      </c>
      <c r="TZ132" s="420">
        <v>26.89909299870898</v>
      </c>
      <c r="UA132" s="420">
        <v>29.834772350898422</v>
      </c>
      <c r="UB132" s="420">
        <v>33.096885397183215</v>
      </c>
      <c r="UC132" s="420">
        <v>36.722131276869142</v>
      </c>
      <c r="UD132" s="420">
        <v>40.751363710953839</v>
      </c>
      <c r="UE132" s="420">
        <v>45.230063437418778</v>
      </c>
      <c r="UF132" s="420">
        <v>50.208864526316113</v>
      </c>
      <c r="UG132" s="420">
        <v>55.744140731251036</v>
      </c>
      <c r="UH132" s="420">
        <v>61.898658738233038</v>
      </c>
      <c r="UI132" s="420">
        <v>66.808516088728908</v>
      </c>
      <c r="UJ132" s="420">
        <v>66.808516088728908</v>
      </c>
      <c r="UK132" s="420"/>
      <c r="UL132" s="420">
        <v>2.0677116598762564</v>
      </c>
      <c r="UM132" s="420">
        <v>2.0677116598762564</v>
      </c>
      <c r="UN132" s="420">
        <v>2.0677116598762564</v>
      </c>
      <c r="UO132" s="420">
        <v>2.0677116598762564</v>
      </c>
      <c r="UP132" s="420">
        <v>2.0677116598762564</v>
      </c>
      <c r="UQ132" s="420">
        <v>2.0677116598762564</v>
      </c>
      <c r="UR132" s="420">
        <v>2.0677116598762564</v>
      </c>
      <c r="US132" s="420">
        <v>2.0677116598762564</v>
      </c>
      <c r="UT132" s="420">
        <v>2.0677116598762564</v>
      </c>
      <c r="UU132" s="420">
        <v>2.0677116598762564</v>
      </c>
      <c r="UV132" s="420">
        <v>2.0677116598762564</v>
      </c>
      <c r="UW132" s="420">
        <v>2.0677116598762564</v>
      </c>
      <c r="UX132" s="420">
        <v>2.0677116598762564</v>
      </c>
      <c r="UY132" s="420">
        <v>2.0677116598762564</v>
      </c>
      <c r="UZ132" s="420">
        <v>2.0677116598762564</v>
      </c>
      <c r="VA132" s="420">
        <v>2.0677116598762564</v>
      </c>
      <c r="VB132" s="420">
        <v>2.0677116598762564</v>
      </c>
      <c r="VC132" s="420">
        <v>2.4749212613937344</v>
      </c>
      <c r="VD132" s="420">
        <v>3.2806547789443532</v>
      </c>
      <c r="VE132" s="420">
        <v>4.3866800364378031</v>
      </c>
      <c r="VF132" s="420">
        <v>5.9117530846947259</v>
      </c>
      <c r="VG132" s="420">
        <v>8.0232356244875938</v>
      </c>
      <c r="VH132" s="420">
        <v>10.957407166027433</v>
      </c>
      <c r="VI132" s="420">
        <v>15.048376492259735</v>
      </c>
      <c r="VJ132" s="420">
        <v>20.769262970979369</v>
      </c>
      <c r="VK132" s="420">
        <v>28.790893156382779</v>
      </c>
      <c r="VL132" s="420">
        <v>40.065510967051743</v>
      </c>
      <c r="VM132" s="420">
        <v>55.946222969085774</v>
      </c>
      <c r="VN132" s="420">
        <v>78.357512689714667</v>
      </c>
      <c r="VO132" s="420">
        <v>110.03875911642079</v>
      </c>
      <c r="VP132" s="420"/>
      <c r="VQ132" s="420">
        <v>1.8676020105966837</v>
      </c>
      <c r="VR132" s="420">
        <v>2.2745456745038672</v>
      </c>
      <c r="VS132" s="420">
        <v>2.7253658877616691</v>
      </c>
      <c r="VT132" s="420">
        <v>3.2249006267715727</v>
      </c>
      <c r="VU132" s="420">
        <v>3.778528725388886</v>
      </c>
      <c r="VV132" s="420">
        <v>4.3922308743721299</v>
      </c>
      <c r="VW132" s="420">
        <v>5.0726575400803515</v>
      </c>
      <c r="VX132" s="420">
        <v>5.827204590236656</v>
      </c>
      <c r="VY132" s="420">
        <v>6.6640975044988053</v>
      </c>
      <c r="VZ132" s="420">
        <v>7.5924851477808346</v>
      </c>
      <c r="WA132" s="420">
        <v>8.6225441959298799</v>
      </c>
      <c r="WB132" s="420">
        <v>9.7655954277912933</v>
      </c>
      <c r="WC132" s="420">
        <v>11.034233236354039</v>
      </c>
      <c r="WD132" s="420">
        <v>12.442469866186403</v>
      </c>
      <c r="WE132" s="420">
        <v>14.00589605656506</v>
      </c>
      <c r="WF132" s="420">
        <v>15.741859961590738</v>
      </c>
      <c r="WG132" s="420">
        <v>17.669666432429263</v>
      </c>
      <c r="WH132" s="420">
        <v>19.40358938360998</v>
      </c>
      <c r="WI132" s="420">
        <v>20.976223923966536</v>
      </c>
      <c r="WJ132" s="420">
        <v>22.512412962271178</v>
      </c>
      <c r="WK132" s="420">
        <v>23.923019266203696</v>
      </c>
      <c r="WL132" s="420">
        <v>25.073649772695621</v>
      </c>
      <c r="WM132" s="420">
        <v>25.764724110841708</v>
      </c>
      <c r="WN132" s="420">
        <v>25.702987218694105</v>
      </c>
      <c r="WO132" s="420">
        <v>24.460800466439409</v>
      </c>
      <c r="WP132" s="420">
        <v>21.417971369933333</v>
      </c>
      <c r="WQ132" s="420">
        <v>15.678629764199293</v>
      </c>
      <c r="WR132" s="420">
        <v>5.9524357691472645</v>
      </c>
      <c r="WS132" s="420">
        <v>-11.54899660098576</v>
      </c>
      <c r="WT132" s="420">
        <v>-43.230243027691884</v>
      </c>
      <c r="WU132" s="420"/>
      <c r="WV132" s="420">
        <v>50.166536187193344</v>
      </c>
      <c r="WW132" s="420">
        <v>55.354166894937009</v>
      </c>
      <c r="WX132" s="420">
        <v>61.101126460576339</v>
      </c>
      <c r="WY132" s="420">
        <v>67.469088371548594</v>
      </c>
      <c r="WZ132" s="420">
        <v>74.526620850324264</v>
      </c>
      <c r="XA132" s="420">
        <v>82.349964462328316</v>
      </c>
      <c r="XB132" s="420">
        <v>91.023897928953332</v>
      </c>
      <c r="XC132" s="420">
        <v>100.64270218860403</v>
      </c>
      <c r="XD132" s="420">
        <v>111.31123389502122</v>
      </c>
      <c r="XE132" s="420">
        <v>123.14612081951211</v>
      </c>
      <c r="XF132" s="420">
        <v>136.27709304712272</v>
      </c>
      <c r="XG132" s="420">
        <v>150.84846544298512</v>
      </c>
      <c r="XH132" s="420">
        <v>167.02078863267815</v>
      </c>
      <c r="XI132" s="420">
        <v>184.97268771017312</v>
      </c>
      <c r="XJ132" s="420">
        <v>204.9029100820558</v>
      </c>
      <c r="XK132" s="420">
        <v>227.03260630285743</v>
      </c>
      <c r="XL132" s="420">
        <v>251.607870482397</v>
      </c>
      <c r="XM132" s="420">
        <v>278.90256988398295</v>
      </c>
      <c r="XN132" s="420">
        <v>309.2214967178698</v>
      </c>
      <c r="XO132" s="420">
        <v>342.90387890738106</v>
      </c>
      <c r="XP132" s="420">
        <v>380.32729080986991</v>
      </c>
      <c r="XQ132" s="420">
        <v>421.91200956076307</v>
      </c>
      <c r="XR132" s="420">
        <v>468.12586793126587</v>
      </c>
      <c r="XS132" s="420">
        <v>519.48966041056485</v>
      </c>
      <c r="XT132" s="420">
        <v>576.58316570979434</v>
      </c>
      <c r="XU132" s="420">
        <v>640.05185611408126</v>
      </c>
      <c r="XV132" s="420">
        <v>710.61437216572051</v>
      </c>
      <c r="XW132" s="420">
        <v>789.0708501406715</v>
      </c>
      <c r="XX132" s="420">
        <v>851.660660527505</v>
      </c>
      <c r="XY132" s="420">
        <v>851.660660527505</v>
      </c>
      <c r="XZ132" s="420"/>
      <c r="YA132" s="420">
        <v>2.0139901040568169E-2</v>
      </c>
      <c r="YB132" s="420">
        <v>2.0139901040568169E-2</v>
      </c>
      <c r="YC132" s="420">
        <v>2.0139901040568169E-2</v>
      </c>
      <c r="YD132" s="420">
        <v>2.0139901040568169E-2</v>
      </c>
      <c r="YE132" s="420">
        <v>2.0139901040568169E-2</v>
      </c>
      <c r="YF132" s="420">
        <v>2.0139901040568169E-2</v>
      </c>
      <c r="YG132" s="420">
        <v>2.0139901040568169E-2</v>
      </c>
      <c r="YH132" s="420">
        <v>2.0139901040568169E-2</v>
      </c>
      <c r="YI132" s="420">
        <v>2.0139901040568169E-2</v>
      </c>
      <c r="YJ132" s="420">
        <v>2.0139901040568169E-2</v>
      </c>
      <c r="YK132" s="420">
        <v>2.0139901040568169E-2</v>
      </c>
      <c r="YL132" s="420">
        <v>2.0139901040568169E-2</v>
      </c>
      <c r="YM132" s="420">
        <v>2.0139901040568169E-2</v>
      </c>
      <c r="YN132" s="420">
        <v>2.0139901040568169E-2</v>
      </c>
      <c r="YO132" s="420">
        <v>2.0139901040568169E-2</v>
      </c>
      <c r="YP132" s="420">
        <v>2.0139901040568169E-2</v>
      </c>
      <c r="YQ132" s="420">
        <v>2.0139901040568169E-2</v>
      </c>
      <c r="YR132" s="420">
        <v>2.410619926119241E-2</v>
      </c>
      <c r="YS132" s="420">
        <v>3.1954195489791087E-2</v>
      </c>
      <c r="YT132" s="420">
        <v>4.2727089828269643E-2</v>
      </c>
      <c r="YU132" s="420">
        <v>5.7581588580465186E-2</v>
      </c>
      <c r="YV132" s="420">
        <v>7.8147826236087292E-2</v>
      </c>
      <c r="YW132" s="420">
        <v>0.10672720973010899</v>
      </c>
      <c r="YX132" s="420">
        <v>0.14657402154102134</v>
      </c>
      <c r="YY132" s="420">
        <v>0.20229653342772863</v>
      </c>
      <c r="YZ132" s="420">
        <v>0.28042872238473604</v>
      </c>
      <c r="ZA132" s="420">
        <v>0.39024562354332865</v>
      </c>
      <c r="ZB132" s="420">
        <v>0.54492674972794841</v>
      </c>
      <c r="ZC132" s="420">
        <v>0.76321693298879079</v>
      </c>
      <c r="ZD132" s="420">
        <v>1.071798240652307</v>
      </c>
      <c r="ZE132" s="420"/>
      <c r="ZF132" s="420">
        <v>50.146396286152779</v>
      </c>
      <c r="ZG132" s="420">
        <v>55.334026993896444</v>
      </c>
      <c r="ZH132" s="420">
        <v>61.080986559535773</v>
      </c>
      <c r="ZI132" s="420">
        <v>67.448948470508029</v>
      </c>
      <c r="ZJ132" s="420">
        <v>74.506480949283699</v>
      </c>
      <c r="ZK132" s="420">
        <v>82.329824561287751</v>
      </c>
      <c r="ZL132" s="420">
        <v>91.003758027912767</v>
      </c>
      <c r="ZM132" s="420">
        <v>100.62256228756347</v>
      </c>
      <c r="ZN132" s="420">
        <v>111.29109399398065</v>
      </c>
      <c r="ZO132" s="420">
        <v>123.12598091847154</v>
      </c>
      <c r="ZP132" s="420">
        <v>136.25695314608214</v>
      </c>
      <c r="ZQ132" s="420">
        <v>150.82832554194454</v>
      </c>
      <c r="ZR132" s="420">
        <v>167.00064873163757</v>
      </c>
      <c r="ZS132" s="420">
        <v>184.95254780913254</v>
      </c>
      <c r="ZT132" s="420">
        <v>204.88277018101522</v>
      </c>
      <c r="ZU132" s="420">
        <v>227.01246640181685</v>
      </c>
      <c r="ZV132" s="420">
        <v>251.58773058135642</v>
      </c>
      <c r="ZW132" s="420">
        <v>278.87846368472174</v>
      </c>
      <c r="ZX132" s="420">
        <v>309.18954252238001</v>
      </c>
      <c r="ZY132" s="420">
        <v>342.86115181755281</v>
      </c>
      <c r="ZZ132" s="420">
        <v>380.26970922128942</v>
      </c>
      <c r="AAA132" s="420">
        <v>421.83386173452698</v>
      </c>
      <c r="AAB132" s="420">
        <v>468.01914072153579</v>
      </c>
      <c r="AAC132" s="420">
        <v>519.34308638902382</v>
      </c>
      <c r="AAD132" s="420">
        <v>576.38086917636656</v>
      </c>
      <c r="AAE132" s="420">
        <v>639.77142739169653</v>
      </c>
      <c r="AAF132" s="420">
        <v>710.22412654217715</v>
      </c>
      <c r="AAG132" s="420">
        <v>788.5259233909436</v>
      </c>
      <c r="AAH132" s="420">
        <v>850.89744359451618</v>
      </c>
      <c r="AAI132" s="420">
        <v>850.58886228685265</v>
      </c>
      <c r="AAJ132" s="420"/>
      <c r="AAK132" s="420">
        <v>1768.2358849200559</v>
      </c>
      <c r="AAL132" s="420">
        <v>1954.3575088235823</v>
      </c>
      <c r="AAM132" s="420">
        <v>2160.5467129371364</v>
      </c>
      <c r="AAN132" s="420">
        <v>2389.0162163766881</v>
      </c>
      <c r="AAO132" s="420">
        <v>2642.2261073083682</v>
      </c>
      <c r="AAP132" s="420">
        <v>2922.9117419368977</v>
      </c>
      <c r="AAQ132" s="420">
        <v>3234.11480811305</v>
      </c>
      <c r="AAR132" s="420">
        <v>3579.2179138803876</v>
      </c>
      <c r="AAS132" s="420">
        <v>3961.9831024086734</v>
      </c>
      <c r="AAT132" s="420">
        <v>4386.5947405911693</v>
      </c>
      <c r="AAU132" s="420">
        <v>4857.7072796519897</v>
      </c>
      <c r="AAV132" s="420">
        <v>5380.4984430192299</v>
      </c>
      <c r="AAW132" s="420">
        <v>5960.7284601376859</v>
      </c>
      <c r="AAX132" s="420">
        <v>6604.806035564955</v>
      </c>
      <c r="AAY132" s="420">
        <v>7319.8618214511889</v>
      </c>
      <c r="AAZ132" s="420">
        <v>8113.8302492652783</v>
      </c>
      <c r="ABA132" s="420">
        <v>8995.5406744361408</v>
      </c>
      <c r="ABB132" s="420">
        <v>9968.5883398454134</v>
      </c>
      <c r="ABC132" s="420">
        <v>11044.041465529079</v>
      </c>
      <c r="ABD132" s="420">
        <v>12235.573871014516</v>
      </c>
      <c r="ABE132" s="420">
        <v>13554.91511478543</v>
      </c>
      <c r="ABF132" s="420">
        <v>15014.58314776406</v>
      </c>
      <c r="ABG132" s="420">
        <v>16627.747635459898</v>
      </c>
      <c r="ABH132" s="420">
        <v>18407.981554062597</v>
      </c>
      <c r="ABI132" s="420">
        <v>20368.847166277727</v>
      </c>
      <c r="ABJ132" s="420">
        <v>22523.238645198624</v>
      </c>
      <c r="ABK132" s="420">
        <v>24882.36943363506</v>
      </c>
      <c r="ABL132" s="420">
        <v>27454.243430897022</v>
      </c>
      <c r="ABM132" s="420">
        <v>29356.931865857554</v>
      </c>
      <c r="ABN132" s="420">
        <v>28872.189358984906</v>
      </c>
      <c r="ABQ132" s="344"/>
      <c r="ABR132" s="344"/>
      <c r="ABS132" s="344"/>
      <c r="ABT132" s="344"/>
      <c r="ABU132" s="344"/>
      <c r="ABV132" s="344"/>
      <c r="ABW132" s="344"/>
      <c r="ABX132" s="344"/>
      <c r="ABY132" s="344"/>
      <c r="ABZ132" s="344"/>
      <c r="ACA132" s="344"/>
    </row>
    <row r="133" spans="4:755" hidden="1" outlineLevel="1" x14ac:dyDescent="0.25">
      <c r="D133" s="431" t="b">
        <v>0</v>
      </c>
      <c r="E133" s="416"/>
      <c r="F133" s="417">
        <v>1558</v>
      </c>
      <c r="G133" s="417">
        <v>22009922</v>
      </c>
      <c r="H133" s="417" t="s">
        <v>1825</v>
      </c>
      <c r="I133" s="417" t="s">
        <v>253</v>
      </c>
      <c r="J133" s="417">
        <v>11</v>
      </c>
      <c r="K133" s="417" t="s">
        <v>307</v>
      </c>
      <c r="L133" s="417" t="s">
        <v>311</v>
      </c>
      <c r="M133" s="417" t="s">
        <v>291</v>
      </c>
      <c r="N133" s="417" t="s">
        <v>292</v>
      </c>
      <c r="O133" s="417" t="s">
        <v>312</v>
      </c>
      <c r="P133" s="417" t="s">
        <v>313</v>
      </c>
      <c r="Q133" s="417" t="s">
        <v>314</v>
      </c>
      <c r="R133" s="417" t="s">
        <v>296</v>
      </c>
      <c r="S133" s="418"/>
      <c r="T133" s="417">
        <v>0</v>
      </c>
      <c r="U133" s="417">
        <v>1</v>
      </c>
      <c r="V133" s="418"/>
      <c r="W133" s="419">
        <v>1.4709459425965061</v>
      </c>
      <c r="X133" s="417">
        <v>5.1679359468684138E-3</v>
      </c>
      <c r="Y133" s="417">
        <v>0</v>
      </c>
      <c r="Z133" s="417">
        <v>5.1679359468684138E-3</v>
      </c>
      <c r="AA133" s="420">
        <v>14.211823853888138</v>
      </c>
      <c r="AB133" s="420">
        <v>0</v>
      </c>
      <c r="AC133" s="420">
        <v>14.211823853888138</v>
      </c>
      <c r="AD133" s="420">
        <v>14.669785778608313</v>
      </c>
      <c r="AE133" s="420">
        <v>2.0676911723420526</v>
      </c>
      <c r="AF133" s="420">
        <v>0</v>
      </c>
      <c r="AG133" s="418"/>
      <c r="AH133" s="419">
        <v>4.8785757784882637</v>
      </c>
      <c r="AI133" s="417">
        <v>8.1995058065237221E-3</v>
      </c>
      <c r="AJ133" s="417">
        <v>0</v>
      </c>
      <c r="AK133" s="417">
        <v>8.1995058065237221E-3</v>
      </c>
      <c r="AL133" s="420">
        <v>22.548640967940237</v>
      </c>
      <c r="AM133" s="420">
        <v>0</v>
      </c>
      <c r="AN133" s="420">
        <v>22.548640967940237</v>
      </c>
      <c r="AO133" s="420">
        <v>23.275248553544174</v>
      </c>
      <c r="AP133" s="420">
        <v>3.2806222731901413</v>
      </c>
      <c r="AQ133" s="420">
        <v>0</v>
      </c>
      <c r="AR133" s="418"/>
      <c r="AS133" s="417">
        <v>5.1679359468684138E-3</v>
      </c>
      <c r="AT133" s="421">
        <v>0</v>
      </c>
      <c r="AU133" s="417">
        <v>5.1679359468684138E-3</v>
      </c>
      <c r="AV133" s="420">
        <v>14.211823853888138</v>
      </c>
      <c r="AW133" s="420">
        <v>0</v>
      </c>
      <c r="AX133" s="420">
        <v>14.211823853888138</v>
      </c>
      <c r="AY133" s="420">
        <v>14.669785778608313</v>
      </c>
      <c r="AZ133" s="420">
        <v>2.0676911723420526</v>
      </c>
      <c r="BA133" s="420">
        <v>0</v>
      </c>
      <c r="BB133" s="418"/>
      <c r="BC133" s="420">
        <v>30.949300804838501</v>
      </c>
      <c r="BD133" s="420">
        <v>49.104511794674551</v>
      </c>
      <c r="BE133" s="420">
        <v>30.949300804838501</v>
      </c>
      <c r="BF133" s="420">
        <v>18.15521098983605</v>
      </c>
      <c r="BG133" s="420"/>
      <c r="BH133" s="422">
        <v>0.11989476363991852</v>
      </c>
      <c r="BI133" s="420"/>
      <c r="BJ133" s="423">
        <v>1.6583123951777001</v>
      </c>
      <c r="BK133" s="423">
        <v>1.86954525000811</v>
      </c>
      <c r="BL133" s="423">
        <v>2.10768456654595</v>
      </c>
      <c r="BM133" s="423">
        <v>2.3761576415637542</v>
      </c>
      <c r="BN133" s="423">
        <v>2.6788283347420569</v>
      </c>
      <c r="BO133" s="423">
        <v>3.0200526772686183</v>
      </c>
      <c r="BP133" s="423">
        <v>3.4047415637611507</v>
      </c>
      <c r="BQ133" s="423">
        <v>3.8384314297745781</v>
      </c>
      <c r="BR133" s="423">
        <v>4.3273639320822479</v>
      </c>
      <c r="BS133" s="423">
        <v>4.8785757784882637</v>
      </c>
      <c r="BT133" s="423">
        <v>5.4999999999999991</v>
      </c>
      <c r="BU133" s="423">
        <v>6.2005801228680815</v>
      </c>
      <c r="BV133" s="423">
        <v>6.9903988836557733</v>
      </c>
      <c r="BW133" s="423">
        <v>7.8808233398027667</v>
      </c>
      <c r="BX133" s="423">
        <v>8.8846684641119786</v>
      </c>
      <c r="BY133" s="423">
        <v>10.016381577608295</v>
      </c>
      <c r="BZ133" s="423">
        <v>11.29225027512364</v>
      </c>
      <c r="CA133" s="423">
        <v>12.730636836069689</v>
      </c>
      <c r="CB133" s="423">
        <v>14.352242494033801</v>
      </c>
      <c r="CC133" s="423">
        <v>16.180405368561569</v>
      </c>
      <c r="CD133" s="423">
        <v>18.2414363469547</v>
      </c>
      <c r="CE133" s="423">
        <v>20.564997750089205</v>
      </c>
      <c r="CF133" s="423">
        <v>23.184530232005454</v>
      </c>
      <c r="CG133" s="423">
        <v>26.137734057201293</v>
      </c>
      <c r="CH133" s="423">
        <v>28</v>
      </c>
      <c r="CI133" s="423">
        <v>28</v>
      </c>
      <c r="CJ133" s="423">
        <v>28</v>
      </c>
      <c r="CK133" s="423">
        <v>28</v>
      </c>
      <c r="CL133" s="423">
        <v>28</v>
      </c>
      <c r="CM133" s="423">
        <v>28</v>
      </c>
      <c r="CN133" s="420"/>
      <c r="CO133" s="417">
        <v>5.1679359468684138E-3</v>
      </c>
      <c r="CP133" s="417">
        <v>5.1679359468684138E-3</v>
      </c>
      <c r="CQ133" s="417">
        <v>5.1679359468684138E-3</v>
      </c>
      <c r="CR133" s="417">
        <v>5.1679359468684138E-3</v>
      </c>
      <c r="CS133" s="417">
        <v>5.1679359468684138E-3</v>
      </c>
      <c r="CT133" s="417">
        <v>5.1679359468684138E-3</v>
      </c>
      <c r="CU133" s="417">
        <v>5.1679359468684138E-3</v>
      </c>
      <c r="CV133" s="417">
        <v>5.1679359468684138E-3</v>
      </c>
      <c r="CW133" s="417">
        <v>6.1856954238924408E-3</v>
      </c>
      <c r="CX133" s="417">
        <v>8.1995058065237221E-3</v>
      </c>
      <c r="CY133" s="417">
        <v>1.0963850466981291E-2</v>
      </c>
      <c r="CZ133" s="417">
        <v>1.4775542387390921E-2</v>
      </c>
      <c r="DA133" s="417">
        <v>2.0052877100120468E-2</v>
      </c>
      <c r="DB133" s="417">
        <v>2.7386399891547557E-2</v>
      </c>
      <c r="DC133" s="417">
        <v>3.7611165679170527E-2</v>
      </c>
      <c r="DD133" s="417">
        <v>5.1909665540170527E-2</v>
      </c>
      <c r="DE133" s="417">
        <v>7.195853008548711E-2</v>
      </c>
      <c r="DF133" s="417">
        <v>0.10013775052594555</v>
      </c>
      <c r="DG133" s="417">
        <v>0.1398292142874295</v>
      </c>
      <c r="DH133" s="417">
        <v>0.19584288002738662</v>
      </c>
      <c r="DI133" s="417">
        <v>0.27502541569097583</v>
      </c>
      <c r="DJ133" s="417">
        <v>0.3871297393059403</v>
      </c>
      <c r="DK133" s="417">
        <v>0.54605770977425139</v>
      </c>
      <c r="DL133" s="417">
        <v>0.77163661714987963</v>
      </c>
      <c r="DM133" s="417">
        <v>0.94176007037367371</v>
      </c>
      <c r="DN133" s="417">
        <v>0.94176007037367371</v>
      </c>
      <c r="DO133" s="417">
        <v>0.94176007037367371</v>
      </c>
      <c r="DP133" s="417">
        <v>0.94176007037367371</v>
      </c>
      <c r="DQ133" s="417">
        <v>0.94176007037367371</v>
      </c>
      <c r="DR133" s="417">
        <v>0.94176007037367371</v>
      </c>
      <c r="DS133" s="424"/>
      <c r="DT133" s="425">
        <v>0</v>
      </c>
      <c r="DU133" s="425">
        <v>0</v>
      </c>
      <c r="DV133" s="425">
        <v>0</v>
      </c>
      <c r="DW133" s="425">
        <v>0</v>
      </c>
      <c r="DX133" s="425">
        <v>0</v>
      </c>
      <c r="DY133" s="425">
        <v>0</v>
      </c>
      <c r="DZ133" s="425">
        <v>0</v>
      </c>
      <c r="EA133" s="425">
        <v>0</v>
      </c>
      <c r="EB133" s="425">
        <v>0</v>
      </c>
      <c r="EC133" s="425">
        <v>0</v>
      </c>
      <c r="ED133" s="425">
        <v>0</v>
      </c>
      <c r="EE133" s="425">
        <v>0</v>
      </c>
      <c r="EF133" s="425">
        <v>0</v>
      </c>
      <c r="EG133" s="425">
        <v>0</v>
      </c>
      <c r="EH133" s="425">
        <v>0</v>
      </c>
      <c r="EI133" s="425">
        <v>0</v>
      </c>
      <c r="EJ133" s="425">
        <v>0</v>
      </c>
      <c r="EK133" s="425">
        <v>0</v>
      </c>
      <c r="EL133" s="425">
        <v>0</v>
      </c>
      <c r="EM133" s="425">
        <v>0</v>
      </c>
      <c r="EN133" s="425">
        <v>0</v>
      </c>
      <c r="EO133" s="425">
        <v>0</v>
      </c>
      <c r="EP133" s="425">
        <v>0</v>
      </c>
      <c r="EQ133" s="425">
        <v>0</v>
      </c>
      <c r="ER133" s="425">
        <v>0</v>
      </c>
      <c r="ES133" s="425">
        <v>0</v>
      </c>
      <c r="ET133" s="425">
        <v>0</v>
      </c>
      <c r="EU133" s="425">
        <v>0</v>
      </c>
      <c r="EV133" s="425">
        <v>0</v>
      </c>
      <c r="EW133" s="425">
        <v>0</v>
      </c>
      <c r="EX133" s="420"/>
      <c r="EY133" s="420">
        <v>30.949300804838504</v>
      </c>
      <c r="EZ133" s="420">
        <v>30.949300804838504</v>
      </c>
      <c r="FA133" s="420">
        <v>30.949300804838504</v>
      </c>
      <c r="FB133" s="420">
        <v>30.949300804838504</v>
      </c>
      <c r="FC133" s="420">
        <v>30.949300804838504</v>
      </c>
      <c r="FD133" s="420">
        <v>30.949300804838504</v>
      </c>
      <c r="FE133" s="420">
        <v>30.949300804838504</v>
      </c>
      <c r="FF133" s="420">
        <v>30.949300804838504</v>
      </c>
      <c r="FG133" s="420">
        <v>37.044373291268798</v>
      </c>
      <c r="FH133" s="420">
        <v>49.104511794674551</v>
      </c>
      <c r="FI133" s="420">
        <v>65.659386952636495</v>
      </c>
      <c r="FJ133" s="420">
        <v>88.486527426700491</v>
      </c>
      <c r="FK133" s="420">
        <v>120.09098637342076</v>
      </c>
      <c r="FL133" s="420">
        <v>164.00937181094736</v>
      </c>
      <c r="FM133" s="420">
        <v>225.24259050281637</v>
      </c>
      <c r="FN133" s="420">
        <v>310.87224570862196</v>
      </c>
      <c r="FO133" s="420">
        <v>430.93920203080017</v>
      </c>
      <c r="FP133" s="420">
        <v>599.69655096545182</v>
      </c>
      <c r="FQ133" s="420">
        <v>837.3974559240155</v>
      </c>
      <c r="FR133" s="420">
        <v>1172.8473933827217</v>
      </c>
      <c r="FS133" s="420">
        <v>1647.0491133609423</v>
      </c>
      <c r="FT133" s="420">
        <v>2318.410072311086</v>
      </c>
      <c r="FU133" s="420">
        <v>3270.1845553727062</v>
      </c>
      <c r="FV133" s="420">
        <v>4621.1125721616272</v>
      </c>
      <c r="FW133" s="420">
        <v>5639.9336221732092</v>
      </c>
      <c r="FX133" s="420">
        <v>5639.9336221732092</v>
      </c>
      <c r="FY133" s="420">
        <v>5639.9336221732092</v>
      </c>
      <c r="FZ133" s="420">
        <v>5639.9336221732092</v>
      </c>
      <c r="GA133" s="420">
        <v>5639.9336221732092</v>
      </c>
      <c r="GB133" s="420">
        <v>5639.9336221732092</v>
      </c>
      <c r="GC133" s="420"/>
      <c r="GD133" s="420">
        <v>30.949300804838504</v>
      </c>
      <c r="GE133" s="420">
        <v>30.949300804838504</v>
      </c>
      <c r="GF133" s="420">
        <v>30.949300804838504</v>
      </c>
      <c r="GG133" s="420">
        <v>30.949300804838504</v>
      </c>
      <c r="GH133" s="420">
        <v>30.949300804838504</v>
      </c>
      <c r="GI133" s="420">
        <v>30.949300804838504</v>
      </c>
      <c r="GJ133" s="420">
        <v>30.949300804838504</v>
      </c>
      <c r="GK133" s="420">
        <v>30.949300804838504</v>
      </c>
      <c r="GL133" s="420">
        <v>30.949300804838504</v>
      </c>
      <c r="GM133" s="420">
        <v>30.949300804838504</v>
      </c>
      <c r="GN133" s="420">
        <v>30.949300804838504</v>
      </c>
      <c r="GO133" s="420">
        <v>30.949300804838504</v>
      </c>
      <c r="GP133" s="420">
        <v>30.949300804838504</v>
      </c>
      <c r="GQ133" s="420">
        <v>30.949300804838504</v>
      </c>
      <c r="GR133" s="420">
        <v>30.949300804838504</v>
      </c>
      <c r="GS133" s="420">
        <v>30.949300804838504</v>
      </c>
      <c r="GT133" s="420">
        <v>30.949300804838504</v>
      </c>
      <c r="GU133" s="420">
        <v>37.044373291268776</v>
      </c>
      <c r="GV133" s="420">
        <v>49.104511794674572</v>
      </c>
      <c r="GW133" s="420">
        <v>65.659386952636538</v>
      </c>
      <c r="GX133" s="420">
        <v>88.486527426700604</v>
      </c>
      <c r="GY133" s="420">
        <v>120.09098637342085</v>
      </c>
      <c r="GZ133" s="420">
        <v>164.00937181094736</v>
      </c>
      <c r="HA133" s="420">
        <v>225.24259050281671</v>
      </c>
      <c r="HB133" s="420">
        <v>310.87224570862207</v>
      </c>
      <c r="HC133" s="420">
        <v>430.93920203080103</v>
      </c>
      <c r="HD133" s="420">
        <v>599.69655096545193</v>
      </c>
      <c r="HE133" s="420">
        <v>837.39745592401584</v>
      </c>
      <c r="HF133" s="420">
        <v>1172.8473933827224</v>
      </c>
      <c r="HG133" s="420">
        <v>1647.0491133609432</v>
      </c>
      <c r="HH133" s="420"/>
      <c r="HI133" s="420">
        <v>14.211823853888138</v>
      </c>
      <c r="HJ133" s="420">
        <v>14.211823853888138</v>
      </c>
      <c r="HK133" s="420">
        <v>14.211823853888138</v>
      </c>
      <c r="HL133" s="420">
        <v>14.211823853888138</v>
      </c>
      <c r="HM133" s="420">
        <v>14.211823853888138</v>
      </c>
      <c r="HN133" s="420">
        <v>14.211823853888138</v>
      </c>
      <c r="HO133" s="420">
        <v>14.211823853888138</v>
      </c>
      <c r="HP133" s="420">
        <v>14.211823853888138</v>
      </c>
      <c r="HQ133" s="420">
        <v>17.010662415704211</v>
      </c>
      <c r="HR133" s="420">
        <v>22.548640967940237</v>
      </c>
      <c r="HS133" s="420">
        <v>30.15058878419855</v>
      </c>
      <c r="HT133" s="420">
        <v>40.632741565325034</v>
      </c>
      <c r="HU133" s="420">
        <v>55.145412025331289</v>
      </c>
      <c r="HV133" s="420">
        <v>75.312599701755786</v>
      </c>
      <c r="HW133" s="420">
        <v>103.43070561771896</v>
      </c>
      <c r="HX133" s="420">
        <v>142.75158023546894</v>
      </c>
      <c r="HY133" s="420">
        <v>197.88595773508956</v>
      </c>
      <c r="HZ133" s="420">
        <v>275.37881394635025</v>
      </c>
      <c r="IA133" s="420">
        <v>384.53033929043113</v>
      </c>
      <c r="IB133" s="420">
        <v>538.56792007531317</v>
      </c>
      <c r="IC133" s="420">
        <v>756.31989315018347</v>
      </c>
      <c r="ID133" s="420">
        <v>1064.6067830913357</v>
      </c>
      <c r="IE133" s="420">
        <v>1501.6587018791913</v>
      </c>
      <c r="IF133" s="420">
        <v>2122.0006971621692</v>
      </c>
      <c r="IG133" s="420">
        <v>2589.8401935276029</v>
      </c>
      <c r="IH133" s="420">
        <v>2589.8401935276029</v>
      </c>
      <c r="II133" s="420">
        <v>2589.8401935276029</v>
      </c>
      <c r="IJ133" s="420">
        <v>2589.8401935276029</v>
      </c>
      <c r="IK133" s="420">
        <v>2589.8401935276029</v>
      </c>
      <c r="IL133" s="420">
        <v>2589.8401935276029</v>
      </c>
      <c r="IM133" s="420"/>
      <c r="IN133" s="420">
        <v>14.211823853888138</v>
      </c>
      <c r="IO133" s="420">
        <v>14.211823853888138</v>
      </c>
      <c r="IP133" s="420">
        <v>14.211823853888138</v>
      </c>
      <c r="IQ133" s="420">
        <v>14.211823853888138</v>
      </c>
      <c r="IR133" s="420">
        <v>14.211823853888138</v>
      </c>
      <c r="IS133" s="420">
        <v>14.211823853888138</v>
      </c>
      <c r="IT133" s="420">
        <v>14.211823853888138</v>
      </c>
      <c r="IU133" s="420">
        <v>14.211823853888138</v>
      </c>
      <c r="IV133" s="420">
        <v>14.211823853888138</v>
      </c>
      <c r="IW133" s="420">
        <v>14.211823853888138</v>
      </c>
      <c r="IX133" s="420">
        <v>14.211823853888138</v>
      </c>
      <c r="IY133" s="420">
        <v>14.211823853888138</v>
      </c>
      <c r="IZ133" s="420">
        <v>14.211823853888138</v>
      </c>
      <c r="JA133" s="420">
        <v>14.211823853888138</v>
      </c>
      <c r="JB133" s="420">
        <v>14.211823853888138</v>
      </c>
      <c r="JC133" s="420">
        <v>14.211823853888138</v>
      </c>
      <c r="JD133" s="420">
        <v>14.211823853888138</v>
      </c>
      <c r="JE133" s="420">
        <v>17.010662415704203</v>
      </c>
      <c r="JF133" s="420">
        <v>22.548640967940244</v>
      </c>
      <c r="JG133" s="420">
        <v>30.150588784198568</v>
      </c>
      <c r="JH133" s="420">
        <v>40.632741565325084</v>
      </c>
      <c r="JI133" s="420">
        <v>55.145412025331325</v>
      </c>
      <c r="JJ133" s="420">
        <v>75.312599701755786</v>
      </c>
      <c r="JK133" s="420">
        <v>103.4307056177191</v>
      </c>
      <c r="JL133" s="420">
        <v>142.75158023546899</v>
      </c>
      <c r="JM133" s="420">
        <v>197.88595773508993</v>
      </c>
      <c r="JN133" s="420">
        <v>275.37881394635036</v>
      </c>
      <c r="JO133" s="420">
        <v>384.5303392904313</v>
      </c>
      <c r="JP133" s="420">
        <v>538.56792007531351</v>
      </c>
      <c r="JQ133" s="420">
        <v>756.31989315018393</v>
      </c>
      <c r="JR133" s="420"/>
      <c r="JS133" s="420">
        <v>0</v>
      </c>
      <c r="JT133" s="420">
        <v>0</v>
      </c>
      <c r="JU133" s="420">
        <v>0</v>
      </c>
      <c r="JV133" s="420">
        <v>0</v>
      </c>
      <c r="JW133" s="420">
        <v>0</v>
      </c>
      <c r="JX133" s="420">
        <v>0</v>
      </c>
      <c r="JY133" s="420">
        <v>0</v>
      </c>
      <c r="JZ133" s="420">
        <v>0</v>
      </c>
      <c r="KA133" s="420">
        <v>2.7988385618160727</v>
      </c>
      <c r="KB133" s="420">
        <v>8.3368171140520992</v>
      </c>
      <c r="KC133" s="420">
        <v>15.938764930310413</v>
      </c>
      <c r="KD133" s="420">
        <v>26.420917711436896</v>
      </c>
      <c r="KE133" s="420">
        <v>40.933588171443148</v>
      </c>
      <c r="KF133" s="420">
        <v>61.100775847867652</v>
      </c>
      <c r="KG133" s="420">
        <v>89.218881763830822</v>
      </c>
      <c r="KH133" s="420">
        <v>128.53975638158079</v>
      </c>
      <c r="KI133" s="420">
        <v>183.67413388120141</v>
      </c>
      <c r="KJ133" s="420">
        <v>258.36815153064606</v>
      </c>
      <c r="KK133" s="420">
        <v>361.9816983224909</v>
      </c>
      <c r="KL133" s="420">
        <v>508.41733129111458</v>
      </c>
      <c r="KM133" s="420">
        <v>715.68715158485838</v>
      </c>
      <c r="KN133" s="420">
        <v>1009.4613710660044</v>
      </c>
      <c r="KO133" s="420">
        <v>1426.3461021774356</v>
      </c>
      <c r="KP133" s="420">
        <v>2018.5699915444502</v>
      </c>
      <c r="KQ133" s="420">
        <v>2447.0886132921337</v>
      </c>
      <c r="KR133" s="420">
        <v>2391.9542357925129</v>
      </c>
      <c r="KS133" s="420">
        <v>2314.4613795812525</v>
      </c>
      <c r="KT133" s="420">
        <v>2205.3098542371717</v>
      </c>
      <c r="KU133" s="420">
        <v>2051.2722734522895</v>
      </c>
      <c r="KV133" s="420">
        <v>1833.5203003774191</v>
      </c>
      <c r="KW133" s="420"/>
      <c r="KX133" s="420">
        <v>0</v>
      </c>
      <c r="KY133" s="420">
        <v>0</v>
      </c>
      <c r="KZ133" s="420">
        <v>0</v>
      </c>
      <c r="LA133" s="420">
        <v>0</v>
      </c>
      <c r="LB133" s="420">
        <v>0</v>
      </c>
      <c r="LC133" s="420">
        <v>0</v>
      </c>
      <c r="LD133" s="420">
        <v>0</v>
      </c>
      <c r="LE133" s="420">
        <v>0</v>
      </c>
      <c r="LF133" s="420">
        <v>0</v>
      </c>
      <c r="LG133" s="420">
        <v>0</v>
      </c>
      <c r="LH133" s="420">
        <v>0</v>
      </c>
      <c r="LI133" s="420">
        <v>0</v>
      </c>
      <c r="LJ133" s="420">
        <v>0</v>
      </c>
      <c r="LK133" s="420">
        <v>0</v>
      </c>
      <c r="LL133" s="420">
        <v>0</v>
      </c>
      <c r="LM133" s="420">
        <v>0</v>
      </c>
      <c r="LN133" s="420">
        <v>0</v>
      </c>
      <c r="LO133" s="420">
        <v>0</v>
      </c>
      <c r="LP133" s="420">
        <v>0</v>
      </c>
      <c r="LQ133" s="420">
        <v>0</v>
      </c>
      <c r="LR133" s="420">
        <v>0</v>
      </c>
      <c r="LS133" s="420">
        <v>0</v>
      </c>
      <c r="LT133" s="420">
        <v>0</v>
      </c>
      <c r="LU133" s="420">
        <v>0</v>
      </c>
      <c r="LV133" s="420">
        <v>0</v>
      </c>
      <c r="LW133" s="420">
        <v>0</v>
      </c>
      <c r="LX133" s="420">
        <v>0</v>
      </c>
      <c r="LY133" s="420">
        <v>0</v>
      </c>
      <c r="LZ133" s="420">
        <v>0</v>
      </c>
      <c r="MA133" s="420">
        <v>0</v>
      </c>
      <c r="MB133" s="420"/>
      <c r="MC133" s="426">
        <v>0</v>
      </c>
      <c r="MD133" s="426">
        <v>0</v>
      </c>
      <c r="ME133" s="426">
        <v>0</v>
      </c>
      <c r="MF133" s="426">
        <v>0</v>
      </c>
      <c r="MG133" s="426">
        <v>0</v>
      </c>
      <c r="MH133" s="426">
        <v>0</v>
      </c>
      <c r="MI133" s="426">
        <v>0</v>
      </c>
      <c r="MJ133" s="426">
        <v>0</v>
      </c>
      <c r="MK133" s="426">
        <v>0</v>
      </c>
      <c r="ML133" s="426">
        <v>0</v>
      </c>
      <c r="MM133" s="426">
        <v>0</v>
      </c>
      <c r="MN133" s="426">
        <v>0</v>
      </c>
      <c r="MO133" s="426">
        <v>0</v>
      </c>
      <c r="MP133" s="426">
        <v>0</v>
      </c>
      <c r="MQ133" s="426">
        <v>0</v>
      </c>
      <c r="MR133" s="426">
        <v>0</v>
      </c>
      <c r="MS133" s="426">
        <v>0</v>
      </c>
      <c r="MT133" s="426">
        <v>0</v>
      </c>
      <c r="MU133" s="426">
        <v>0</v>
      </c>
      <c r="MV133" s="426">
        <v>0</v>
      </c>
      <c r="MW133" s="426">
        <v>0</v>
      </c>
      <c r="MX133" s="426">
        <v>0</v>
      </c>
      <c r="MY133" s="426">
        <v>0</v>
      </c>
      <c r="MZ133" s="426">
        <v>0</v>
      </c>
      <c r="NA133" s="426">
        <v>0</v>
      </c>
      <c r="NB133" s="426">
        <v>0</v>
      </c>
      <c r="NC133" s="426">
        <v>0</v>
      </c>
      <c r="ND133" s="426">
        <v>0</v>
      </c>
      <c r="NE133" s="426">
        <v>0</v>
      </c>
      <c r="NF133" s="426">
        <v>0</v>
      </c>
      <c r="NG133" s="420"/>
      <c r="NH133" s="420">
        <v>0</v>
      </c>
      <c r="NI133" s="420">
        <v>0</v>
      </c>
      <c r="NJ133" s="420">
        <v>0</v>
      </c>
      <c r="NK133" s="420">
        <v>0</v>
      </c>
      <c r="NL133" s="420">
        <v>0</v>
      </c>
      <c r="NM133" s="420">
        <v>0</v>
      </c>
      <c r="NN133" s="420">
        <v>0</v>
      </c>
      <c r="NO133" s="420">
        <v>0</v>
      </c>
      <c r="NP133" s="420">
        <v>0</v>
      </c>
      <c r="NQ133" s="420">
        <v>0</v>
      </c>
      <c r="NR133" s="420">
        <v>0</v>
      </c>
      <c r="NS133" s="420">
        <v>0</v>
      </c>
      <c r="NT133" s="420">
        <v>0</v>
      </c>
      <c r="NU133" s="420">
        <v>0</v>
      </c>
      <c r="NV133" s="420">
        <v>0</v>
      </c>
      <c r="NW133" s="420">
        <v>0</v>
      </c>
      <c r="NX133" s="420">
        <v>0</v>
      </c>
      <c r="NY133" s="420">
        <v>0</v>
      </c>
      <c r="NZ133" s="420">
        <v>0</v>
      </c>
      <c r="OA133" s="420">
        <v>0</v>
      </c>
      <c r="OB133" s="420">
        <v>0</v>
      </c>
      <c r="OC133" s="420">
        <v>0</v>
      </c>
      <c r="OD133" s="420">
        <v>0</v>
      </c>
      <c r="OE133" s="420">
        <v>0</v>
      </c>
      <c r="OF133" s="420">
        <v>0</v>
      </c>
      <c r="OG133" s="420">
        <v>0</v>
      </c>
      <c r="OH133" s="420">
        <v>0</v>
      </c>
      <c r="OI133" s="420">
        <v>0</v>
      </c>
      <c r="OJ133" s="420">
        <v>0</v>
      </c>
      <c r="OK133" s="420">
        <v>0</v>
      </c>
      <c r="OL133" s="420"/>
      <c r="OM133" s="420">
        <v>0</v>
      </c>
      <c r="ON133" s="420">
        <v>0</v>
      </c>
      <c r="OO133" s="420">
        <v>0</v>
      </c>
      <c r="OP133" s="420">
        <v>0</v>
      </c>
      <c r="OQ133" s="420">
        <v>0</v>
      </c>
      <c r="OR133" s="420">
        <v>0</v>
      </c>
      <c r="OS133" s="420">
        <v>0</v>
      </c>
      <c r="OT133" s="420">
        <v>0</v>
      </c>
      <c r="OU133" s="420">
        <v>2.7988385618160727</v>
      </c>
      <c r="OV133" s="420">
        <v>8.3368171140520992</v>
      </c>
      <c r="OW133" s="420">
        <v>15.938764930310413</v>
      </c>
      <c r="OX133" s="420">
        <v>26.420917711436896</v>
      </c>
      <c r="OY133" s="420">
        <v>40.933588171443148</v>
      </c>
      <c r="OZ133" s="420">
        <v>61.100775847867652</v>
      </c>
      <c r="PA133" s="420">
        <v>89.218881763830822</v>
      </c>
      <c r="PB133" s="420">
        <v>128.53975638158079</v>
      </c>
      <c r="PC133" s="420">
        <v>183.67413388120141</v>
      </c>
      <c r="PD133" s="420">
        <v>258.36815153064606</v>
      </c>
      <c r="PE133" s="420">
        <v>361.9816983224909</v>
      </c>
      <c r="PF133" s="420">
        <v>508.41733129111458</v>
      </c>
      <c r="PG133" s="420">
        <v>715.68715158485838</v>
      </c>
      <c r="PH133" s="420">
        <v>1009.4613710660044</v>
      </c>
      <c r="PI133" s="420">
        <v>1426.3461021774356</v>
      </c>
      <c r="PJ133" s="420">
        <v>2018.5699915444502</v>
      </c>
      <c r="PK133" s="420">
        <v>2447.0886132921337</v>
      </c>
      <c r="PL133" s="420">
        <v>2391.9542357925129</v>
      </c>
      <c r="PM133" s="420">
        <v>2314.4613795812525</v>
      </c>
      <c r="PN133" s="420">
        <v>2205.3098542371717</v>
      </c>
      <c r="PO133" s="420">
        <v>2051.2722734522895</v>
      </c>
      <c r="PP133" s="420">
        <v>1833.5203003774191</v>
      </c>
      <c r="PQ133" s="420"/>
      <c r="PR133" s="420">
        <v>14.669785778608313</v>
      </c>
      <c r="PS133" s="420">
        <v>14.669785778608313</v>
      </c>
      <c r="PT133" s="420">
        <v>14.669785778608313</v>
      </c>
      <c r="PU133" s="420">
        <v>14.669785778608313</v>
      </c>
      <c r="PV133" s="420">
        <v>14.669785778608313</v>
      </c>
      <c r="PW133" s="420">
        <v>14.669785778608313</v>
      </c>
      <c r="PX133" s="420">
        <v>14.669785778608313</v>
      </c>
      <c r="PY133" s="420">
        <v>14.669785778608313</v>
      </c>
      <c r="PZ133" s="420">
        <v>17.558814136465212</v>
      </c>
      <c r="QA133" s="420">
        <v>23.275248553544174</v>
      </c>
      <c r="QB133" s="420">
        <v>31.12216159659873</v>
      </c>
      <c r="QC133" s="420">
        <v>41.942091352180341</v>
      </c>
      <c r="QD133" s="420">
        <v>56.922418220331274</v>
      </c>
      <c r="QE133" s="420">
        <v>77.739473512583388</v>
      </c>
      <c r="QF133" s="420">
        <v>106.76365749686128</v>
      </c>
      <c r="QG133" s="420">
        <v>147.35160829053075</v>
      </c>
      <c r="QH133" s="420">
        <v>204.26263640850721</v>
      </c>
      <c r="QI133" s="420">
        <v>284.25262303367066</v>
      </c>
      <c r="QJ133" s="420">
        <v>396.92144799718375</v>
      </c>
      <c r="QK133" s="420">
        <v>555.92273700845112</v>
      </c>
      <c r="QL133" s="420">
        <v>780.69155139279917</v>
      </c>
      <c r="QM133" s="420">
        <v>1098.912680523443</v>
      </c>
      <c r="QN133" s="420">
        <v>1550.0481638128367</v>
      </c>
      <c r="QO133" s="420">
        <v>2190.3800644777912</v>
      </c>
      <c r="QP133" s="420">
        <v>2673.2952244890994</v>
      </c>
      <c r="QQ133" s="420">
        <v>2673.2952244890994</v>
      </c>
      <c r="QR133" s="420">
        <v>2673.2952244890994</v>
      </c>
      <c r="QS133" s="420">
        <v>2673.2952244890994</v>
      </c>
      <c r="QT133" s="420">
        <v>2673.2952244890994</v>
      </c>
      <c r="QU133" s="420">
        <v>2673.2952244890994</v>
      </c>
      <c r="QV133" s="424"/>
      <c r="QW133" s="420">
        <v>14.669785778608313</v>
      </c>
      <c r="QX133" s="420">
        <v>14.669785778608313</v>
      </c>
      <c r="QY133" s="420">
        <v>14.669785778608313</v>
      </c>
      <c r="QZ133" s="420">
        <v>14.669785778608313</v>
      </c>
      <c r="RA133" s="420">
        <v>14.669785778608313</v>
      </c>
      <c r="RB133" s="420">
        <v>14.669785778608313</v>
      </c>
      <c r="RC133" s="420">
        <v>14.669785778608313</v>
      </c>
      <c r="RD133" s="420">
        <v>14.669785778608313</v>
      </c>
      <c r="RE133" s="420">
        <v>14.669785778608313</v>
      </c>
      <c r="RF133" s="420">
        <v>14.669785778608313</v>
      </c>
      <c r="RG133" s="420">
        <v>14.669785778608313</v>
      </c>
      <c r="RH133" s="420">
        <v>14.669785778608313</v>
      </c>
      <c r="RI133" s="420">
        <v>14.669785778608313</v>
      </c>
      <c r="RJ133" s="420">
        <v>14.669785778608313</v>
      </c>
      <c r="RK133" s="420">
        <v>14.669785778608313</v>
      </c>
      <c r="RL133" s="420">
        <v>14.669785778608313</v>
      </c>
      <c r="RM133" s="420">
        <v>14.669785778608313</v>
      </c>
      <c r="RN133" s="420">
        <v>17.558814136465205</v>
      </c>
      <c r="RO133" s="420">
        <v>23.275248553544181</v>
      </c>
      <c r="RP133" s="420">
        <v>31.122161596598751</v>
      </c>
      <c r="RQ133" s="420">
        <v>41.942091352180398</v>
      </c>
      <c r="RR133" s="420">
        <v>56.922418220331309</v>
      </c>
      <c r="RS133" s="420">
        <v>77.739473512583388</v>
      </c>
      <c r="RT133" s="420">
        <v>106.76365749686144</v>
      </c>
      <c r="RU133" s="420">
        <v>147.35160829053081</v>
      </c>
      <c r="RV133" s="420">
        <v>204.2626364085076</v>
      </c>
      <c r="RW133" s="420">
        <v>284.25262303367072</v>
      </c>
      <c r="RX133" s="420">
        <v>396.92144799718392</v>
      </c>
      <c r="RY133" s="420">
        <v>555.92273700845146</v>
      </c>
      <c r="RZ133" s="420">
        <v>780.69155139279962</v>
      </c>
      <c r="SA133" s="420"/>
      <c r="SB133" s="420">
        <v>0</v>
      </c>
      <c r="SC133" s="420">
        <v>0</v>
      </c>
      <c r="SD133" s="420">
        <v>0</v>
      </c>
      <c r="SE133" s="420">
        <v>0</v>
      </c>
      <c r="SF133" s="420">
        <v>0</v>
      </c>
      <c r="SG133" s="420">
        <v>0</v>
      </c>
      <c r="SH133" s="420">
        <v>0</v>
      </c>
      <c r="SI133" s="420">
        <v>0</v>
      </c>
      <c r="SJ133" s="420">
        <v>2.8890283578568994</v>
      </c>
      <c r="SK133" s="420">
        <v>8.6054627749358605</v>
      </c>
      <c r="SL133" s="420">
        <v>16.452375817990415</v>
      </c>
      <c r="SM133" s="420">
        <v>27.272305573572027</v>
      </c>
      <c r="SN133" s="420">
        <v>42.252632441722959</v>
      </c>
      <c r="SO133" s="420">
        <v>63.069687733975073</v>
      </c>
      <c r="SP133" s="420">
        <v>92.09387171825297</v>
      </c>
      <c r="SQ133" s="420">
        <v>132.68182251192243</v>
      </c>
      <c r="SR133" s="420">
        <v>189.59285062989889</v>
      </c>
      <c r="SS133" s="420">
        <v>266.69380889720543</v>
      </c>
      <c r="ST133" s="420">
        <v>373.64619944363955</v>
      </c>
      <c r="SU133" s="420">
        <v>524.80057541185238</v>
      </c>
      <c r="SV133" s="420">
        <v>738.74946004061871</v>
      </c>
      <c r="SW133" s="420">
        <v>1041.9902623031116</v>
      </c>
      <c r="SX133" s="420">
        <v>1472.3086903002534</v>
      </c>
      <c r="SY133" s="420">
        <v>2083.6164069809297</v>
      </c>
      <c r="SZ133" s="420">
        <v>2525.9436161985686</v>
      </c>
      <c r="TA133" s="420">
        <v>2469.0325880805917</v>
      </c>
      <c r="TB133" s="420">
        <v>2389.0426014554287</v>
      </c>
      <c r="TC133" s="420">
        <v>2276.3737764919156</v>
      </c>
      <c r="TD133" s="420">
        <v>2117.372487480648</v>
      </c>
      <c r="TE133" s="420">
        <v>1892.6036730962996</v>
      </c>
      <c r="TF133" s="420"/>
      <c r="TG133" s="420">
        <v>2.0676911723420526</v>
      </c>
      <c r="TH133" s="420">
        <v>2.0676911723420526</v>
      </c>
      <c r="TI133" s="420">
        <v>2.0676911723420526</v>
      </c>
      <c r="TJ133" s="420">
        <v>2.0676911723420526</v>
      </c>
      <c r="TK133" s="420">
        <v>2.0676911723420526</v>
      </c>
      <c r="TL133" s="420">
        <v>2.0676911723420526</v>
      </c>
      <c r="TM133" s="420">
        <v>2.0676911723420526</v>
      </c>
      <c r="TN133" s="420">
        <v>2.0676911723420526</v>
      </c>
      <c r="TO133" s="420">
        <v>2.4748967390993659</v>
      </c>
      <c r="TP133" s="420">
        <v>3.2806222731901413</v>
      </c>
      <c r="TQ133" s="420">
        <v>4.3866365718392144</v>
      </c>
      <c r="TR133" s="420">
        <v>5.9116945091951081</v>
      </c>
      <c r="TS133" s="420">
        <v>8.0231561277581989</v>
      </c>
      <c r="TT133" s="420">
        <v>10.957298596608178</v>
      </c>
      <c r="TU133" s="420">
        <v>15.048227388236128</v>
      </c>
      <c r="TV133" s="420">
        <v>20.76905718262223</v>
      </c>
      <c r="TW133" s="420">
        <v>28.790607887203393</v>
      </c>
      <c r="TX133" s="420">
        <v>40.06511398543082</v>
      </c>
      <c r="TY133" s="420">
        <v>55.945668636400548</v>
      </c>
      <c r="TZ133" s="420">
        <v>78.356736298957387</v>
      </c>
      <c r="UA133" s="420">
        <v>110.03766881795943</v>
      </c>
      <c r="UB133" s="420">
        <v>154.89060869630671</v>
      </c>
      <c r="UC133" s="420">
        <v>218.477689680678</v>
      </c>
      <c r="UD133" s="420">
        <v>308.73181052166689</v>
      </c>
      <c r="UE133" s="420">
        <v>376.79820415650687</v>
      </c>
      <c r="UF133" s="420">
        <v>376.79820415650687</v>
      </c>
      <c r="UG133" s="420">
        <v>376.79820415650687</v>
      </c>
      <c r="UH133" s="420">
        <v>376.79820415650687</v>
      </c>
      <c r="UI133" s="420">
        <v>376.79820415650687</v>
      </c>
      <c r="UJ133" s="420">
        <v>376.79820415650687</v>
      </c>
      <c r="UK133" s="420"/>
      <c r="UL133" s="420">
        <v>2.0676911723420526</v>
      </c>
      <c r="UM133" s="420">
        <v>2.0676911723420526</v>
      </c>
      <c r="UN133" s="420">
        <v>2.0676911723420526</v>
      </c>
      <c r="UO133" s="420">
        <v>2.0676911723420526</v>
      </c>
      <c r="UP133" s="420">
        <v>2.0676911723420526</v>
      </c>
      <c r="UQ133" s="420">
        <v>2.0676911723420526</v>
      </c>
      <c r="UR133" s="420">
        <v>2.0676911723420526</v>
      </c>
      <c r="US133" s="420">
        <v>2.0676911723420526</v>
      </c>
      <c r="UT133" s="420">
        <v>2.0676911723420526</v>
      </c>
      <c r="UU133" s="420">
        <v>2.0676911723420526</v>
      </c>
      <c r="UV133" s="420">
        <v>2.0676911723420526</v>
      </c>
      <c r="UW133" s="420">
        <v>2.0676911723420526</v>
      </c>
      <c r="UX133" s="420">
        <v>2.0676911723420526</v>
      </c>
      <c r="UY133" s="420">
        <v>2.0676911723420526</v>
      </c>
      <c r="UZ133" s="420">
        <v>2.0676911723420526</v>
      </c>
      <c r="VA133" s="420">
        <v>2.0676911723420526</v>
      </c>
      <c r="VB133" s="420">
        <v>2.0676911723420526</v>
      </c>
      <c r="VC133" s="420">
        <v>2.4748967390993646</v>
      </c>
      <c r="VD133" s="420">
        <v>3.2806222731901427</v>
      </c>
      <c r="VE133" s="420">
        <v>4.386636571839218</v>
      </c>
      <c r="VF133" s="420">
        <v>5.9116945091951152</v>
      </c>
      <c r="VG133" s="420">
        <v>8.023156127758206</v>
      </c>
      <c r="VH133" s="420">
        <v>10.957298596608178</v>
      </c>
      <c r="VI133" s="420">
        <v>15.048227388236151</v>
      </c>
      <c r="VJ133" s="420">
        <v>20.769057182622237</v>
      </c>
      <c r="VK133" s="420">
        <v>28.79060788720345</v>
      </c>
      <c r="VL133" s="420">
        <v>40.065113985430827</v>
      </c>
      <c r="VM133" s="420">
        <v>55.945668636400569</v>
      </c>
      <c r="VN133" s="420">
        <v>78.356736298957429</v>
      </c>
      <c r="VO133" s="420">
        <v>110.0376688179595</v>
      </c>
      <c r="VP133" s="420"/>
      <c r="VQ133" s="420">
        <v>0</v>
      </c>
      <c r="VR133" s="420">
        <v>0</v>
      </c>
      <c r="VS133" s="420">
        <v>0</v>
      </c>
      <c r="VT133" s="420">
        <v>0</v>
      </c>
      <c r="VU133" s="420">
        <v>0</v>
      </c>
      <c r="VV133" s="420">
        <v>0</v>
      </c>
      <c r="VW133" s="420">
        <v>0</v>
      </c>
      <c r="VX133" s="420">
        <v>0</v>
      </c>
      <c r="VY133" s="420">
        <v>0.40720556675731334</v>
      </c>
      <c r="VZ133" s="420">
        <v>1.2129311008480888</v>
      </c>
      <c r="WA133" s="420">
        <v>2.3189453994971618</v>
      </c>
      <c r="WB133" s="420">
        <v>3.8440033368530555</v>
      </c>
      <c r="WC133" s="420">
        <v>5.9554649554161463</v>
      </c>
      <c r="WD133" s="420">
        <v>8.8896074242661243</v>
      </c>
      <c r="WE133" s="420">
        <v>12.980536215894077</v>
      </c>
      <c r="WF133" s="420">
        <v>18.701366010280179</v>
      </c>
      <c r="WG133" s="420">
        <v>26.722916714861341</v>
      </c>
      <c r="WH133" s="420">
        <v>37.590217246331456</v>
      </c>
      <c r="WI133" s="420">
        <v>52.665046363210408</v>
      </c>
      <c r="WJ133" s="420">
        <v>73.970099727118168</v>
      </c>
      <c r="WK133" s="420">
        <v>104.12597430876431</v>
      </c>
      <c r="WL133" s="420">
        <v>146.86745256854852</v>
      </c>
      <c r="WM133" s="420">
        <v>207.52039108406981</v>
      </c>
      <c r="WN133" s="420">
        <v>293.68358313343072</v>
      </c>
      <c r="WO133" s="420">
        <v>356.02914697388462</v>
      </c>
      <c r="WP133" s="420">
        <v>348.00759626930341</v>
      </c>
      <c r="WQ133" s="420">
        <v>336.73309017107601</v>
      </c>
      <c r="WR133" s="420">
        <v>320.8525355201063</v>
      </c>
      <c r="WS133" s="420">
        <v>298.44146785754947</v>
      </c>
      <c r="WT133" s="420">
        <v>266.76053533854736</v>
      </c>
      <c r="WU133" s="420"/>
      <c r="WV133" s="420">
        <v>0</v>
      </c>
      <c r="WW133" s="420">
        <v>0</v>
      </c>
      <c r="WX133" s="420">
        <v>0</v>
      </c>
      <c r="WY133" s="420">
        <v>0</v>
      </c>
      <c r="WZ133" s="420">
        <v>0</v>
      </c>
      <c r="XA133" s="420">
        <v>0</v>
      </c>
      <c r="XB133" s="420">
        <v>0</v>
      </c>
      <c r="XC133" s="420">
        <v>0</v>
      </c>
      <c r="XD133" s="420">
        <v>0</v>
      </c>
      <c r="XE133" s="420">
        <v>0</v>
      </c>
      <c r="XF133" s="420">
        <v>0</v>
      </c>
      <c r="XG133" s="420">
        <v>0</v>
      </c>
      <c r="XH133" s="420">
        <v>0</v>
      </c>
      <c r="XI133" s="420">
        <v>0</v>
      </c>
      <c r="XJ133" s="420">
        <v>0</v>
      </c>
      <c r="XK133" s="420">
        <v>0</v>
      </c>
      <c r="XL133" s="420">
        <v>0</v>
      </c>
      <c r="XM133" s="420">
        <v>0</v>
      </c>
      <c r="XN133" s="420">
        <v>0</v>
      </c>
      <c r="XO133" s="420">
        <v>0</v>
      </c>
      <c r="XP133" s="420">
        <v>0</v>
      </c>
      <c r="XQ133" s="420">
        <v>0</v>
      </c>
      <c r="XR133" s="420">
        <v>0</v>
      </c>
      <c r="XS133" s="420">
        <v>0</v>
      </c>
      <c r="XT133" s="420">
        <v>0</v>
      </c>
      <c r="XU133" s="420">
        <v>0</v>
      </c>
      <c r="XV133" s="420">
        <v>0</v>
      </c>
      <c r="XW133" s="420">
        <v>0</v>
      </c>
      <c r="XX133" s="420">
        <v>0</v>
      </c>
      <c r="XY133" s="420">
        <v>0</v>
      </c>
      <c r="XZ133" s="420"/>
      <c r="YA133" s="420">
        <v>0</v>
      </c>
      <c r="YB133" s="420">
        <v>0</v>
      </c>
      <c r="YC133" s="420">
        <v>0</v>
      </c>
      <c r="YD133" s="420">
        <v>0</v>
      </c>
      <c r="YE133" s="420">
        <v>0</v>
      </c>
      <c r="YF133" s="420">
        <v>0</v>
      </c>
      <c r="YG133" s="420">
        <v>0</v>
      </c>
      <c r="YH133" s="420">
        <v>0</v>
      </c>
      <c r="YI133" s="420">
        <v>0</v>
      </c>
      <c r="YJ133" s="420">
        <v>0</v>
      </c>
      <c r="YK133" s="420">
        <v>0</v>
      </c>
      <c r="YL133" s="420">
        <v>0</v>
      </c>
      <c r="YM133" s="420">
        <v>0</v>
      </c>
      <c r="YN133" s="420">
        <v>0</v>
      </c>
      <c r="YO133" s="420">
        <v>0</v>
      </c>
      <c r="YP133" s="420">
        <v>0</v>
      </c>
      <c r="YQ133" s="420">
        <v>0</v>
      </c>
      <c r="YR133" s="420">
        <v>0</v>
      </c>
      <c r="YS133" s="420">
        <v>0</v>
      </c>
      <c r="YT133" s="420">
        <v>0</v>
      </c>
      <c r="YU133" s="420">
        <v>0</v>
      </c>
      <c r="YV133" s="420">
        <v>0</v>
      </c>
      <c r="YW133" s="420">
        <v>0</v>
      </c>
      <c r="YX133" s="420">
        <v>0</v>
      </c>
      <c r="YY133" s="420">
        <v>0</v>
      </c>
      <c r="YZ133" s="420">
        <v>0</v>
      </c>
      <c r="ZA133" s="420">
        <v>0</v>
      </c>
      <c r="ZB133" s="420">
        <v>0</v>
      </c>
      <c r="ZC133" s="420">
        <v>0</v>
      </c>
      <c r="ZD133" s="420">
        <v>0</v>
      </c>
      <c r="ZE133" s="420"/>
      <c r="ZF133" s="420">
        <v>0</v>
      </c>
      <c r="ZG133" s="420">
        <v>0</v>
      </c>
      <c r="ZH133" s="420">
        <v>0</v>
      </c>
      <c r="ZI133" s="420">
        <v>0</v>
      </c>
      <c r="ZJ133" s="420">
        <v>0</v>
      </c>
      <c r="ZK133" s="420">
        <v>0</v>
      </c>
      <c r="ZL133" s="420">
        <v>0</v>
      </c>
      <c r="ZM133" s="420">
        <v>0</v>
      </c>
      <c r="ZN133" s="420">
        <v>0</v>
      </c>
      <c r="ZO133" s="420">
        <v>0</v>
      </c>
      <c r="ZP133" s="420">
        <v>0</v>
      </c>
      <c r="ZQ133" s="420">
        <v>0</v>
      </c>
      <c r="ZR133" s="420">
        <v>0</v>
      </c>
      <c r="ZS133" s="420">
        <v>0</v>
      </c>
      <c r="ZT133" s="420">
        <v>0</v>
      </c>
      <c r="ZU133" s="420">
        <v>0</v>
      </c>
      <c r="ZV133" s="420">
        <v>0</v>
      </c>
      <c r="ZW133" s="420">
        <v>0</v>
      </c>
      <c r="ZX133" s="420">
        <v>0</v>
      </c>
      <c r="ZY133" s="420">
        <v>0</v>
      </c>
      <c r="ZZ133" s="420">
        <v>0</v>
      </c>
      <c r="AAA133" s="420">
        <v>0</v>
      </c>
      <c r="AAB133" s="420">
        <v>0</v>
      </c>
      <c r="AAC133" s="420">
        <v>0</v>
      </c>
      <c r="AAD133" s="420">
        <v>0</v>
      </c>
      <c r="AAE133" s="420">
        <v>0</v>
      </c>
      <c r="AAF133" s="420">
        <v>0</v>
      </c>
      <c r="AAG133" s="420">
        <v>0</v>
      </c>
      <c r="AAH133" s="420">
        <v>0</v>
      </c>
      <c r="AAI133" s="420">
        <v>0</v>
      </c>
      <c r="AAJ133" s="420"/>
      <c r="AAK133" s="420">
        <v>0</v>
      </c>
      <c r="AAL133" s="420">
        <v>0</v>
      </c>
      <c r="AAM133" s="420">
        <v>0</v>
      </c>
      <c r="AAN133" s="420">
        <v>0</v>
      </c>
      <c r="AAO133" s="420">
        <v>0</v>
      </c>
      <c r="AAP133" s="420">
        <v>0</v>
      </c>
      <c r="AAQ133" s="420">
        <v>0</v>
      </c>
      <c r="AAR133" s="420">
        <v>0</v>
      </c>
      <c r="AAS133" s="420">
        <v>6.0950724864302854</v>
      </c>
      <c r="AAT133" s="420">
        <v>18.15521098983605</v>
      </c>
      <c r="AAU133" s="420">
        <v>34.710086147797988</v>
      </c>
      <c r="AAV133" s="420">
        <v>57.537226621861976</v>
      </c>
      <c r="AAW133" s="420">
        <v>89.141685568582261</v>
      </c>
      <c r="AAX133" s="420">
        <v>133.06007100610884</v>
      </c>
      <c r="AAY133" s="420">
        <v>194.29328969797785</v>
      </c>
      <c r="AAZ133" s="420">
        <v>279.92294490378339</v>
      </c>
      <c r="ABA133" s="420">
        <v>399.9899012259616</v>
      </c>
      <c r="ABB133" s="420">
        <v>562.65217767418289</v>
      </c>
      <c r="ABC133" s="420">
        <v>788.29294412934087</v>
      </c>
      <c r="ABD133" s="420">
        <v>1107.1880064300851</v>
      </c>
      <c r="ABE133" s="420">
        <v>1558.5625859342413</v>
      </c>
      <c r="ABF133" s="420">
        <v>2198.3190859376646</v>
      </c>
      <c r="ABG133" s="420">
        <v>3106.1751835617588</v>
      </c>
      <c r="ABH133" s="420">
        <v>4395.8699816588105</v>
      </c>
      <c r="ABI133" s="420">
        <v>5329.0613764645868</v>
      </c>
      <c r="ABJ133" s="420">
        <v>5208.9944201424078</v>
      </c>
      <c r="ABK133" s="420">
        <v>5040.2370712077573</v>
      </c>
      <c r="ABL133" s="420">
        <v>4802.5361662491941</v>
      </c>
      <c r="ABM133" s="420">
        <v>4467.0862287904874</v>
      </c>
      <c r="ABN133" s="420">
        <v>3992.8845088122662</v>
      </c>
      <c r="ABQ133" s="344"/>
      <c r="ABR133" s="344"/>
      <c r="ABS133" s="344"/>
      <c r="ABT133" s="344"/>
      <c r="ABU133" s="344"/>
      <c r="ABV133" s="344"/>
      <c r="ABW133" s="344"/>
      <c r="ABX133" s="344"/>
      <c r="ABY133" s="344"/>
      <c r="ABZ133" s="344"/>
      <c r="ACA133" s="344"/>
    </row>
    <row r="134" spans="4:755" hidden="1" outlineLevel="1" x14ac:dyDescent="0.25">
      <c r="D134" s="431" t="b">
        <v>1</v>
      </c>
      <c r="E134" s="416"/>
      <c r="F134" s="417">
        <v>1559</v>
      </c>
      <c r="G134" s="417">
        <v>22006108</v>
      </c>
      <c r="H134" s="417" t="s">
        <v>1825</v>
      </c>
      <c r="I134" s="417" t="s">
        <v>253</v>
      </c>
      <c r="J134" s="417">
        <v>11</v>
      </c>
      <c r="K134" s="417" t="s">
        <v>315</v>
      </c>
      <c r="L134" s="417" t="s">
        <v>356</v>
      </c>
      <c r="M134" s="417" t="s">
        <v>253</v>
      </c>
      <c r="N134" s="417" t="s">
        <v>301</v>
      </c>
      <c r="O134" s="417" t="s">
        <v>1829</v>
      </c>
      <c r="P134" s="417" t="s">
        <v>1830</v>
      </c>
      <c r="Q134" s="417" t="s">
        <v>302</v>
      </c>
      <c r="R134" s="417" t="s">
        <v>298</v>
      </c>
      <c r="S134" s="418"/>
      <c r="T134" s="417">
        <v>0.28939793609242326</v>
      </c>
      <c r="U134" s="417">
        <v>2190</v>
      </c>
      <c r="V134" s="418"/>
      <c r="W134" s="419">
        <v>9.9</v>
      </c>
      <c r="X134" s="417">
        <v>8.8018665792934641E-3</v>
      </c>
      <c r="Y134" s="417">
        <v>4.6267831271156086E-3</v>
      </c>
      <c r="Z134" s="417">
        <v>4.1750834521778555E-3</v>
      </c>
      <c r="AA134" s="420">
        <v>50.954996906027645</v>
      </c>
      <c r="AB134" s="420">
        <v>1480.5706006769947</v>
      </c>
      <c r="AC134" s="420">
        <v>1531.5255975830223</v>
      </c>
      <c r="AD134" s="420">
        <v>51.252440922445906</v>
      </c>
      <c r="AE134" s="420">
        <v>3.5678946496464712</v>
      </c>
      <c r="AF134" s="420">
        <v>45.482757167886071</v>
      </c>
      <c r="AG134" s="418"/>
      <c r="AH134" s="419">
        <v>14.216959715055561</v>
      </c>
      <c r="AI134" s="417">
        <v>2.3831354840911409E-2</v>
      </c>
      <c r="AJ134" s="417">
        <v>1.2527173580843412E-2</v>
      </c>
      <c r="AK134" s="417">
        <v>1.1304181260067997E-2</v>
      </c>
      <c r="AL134" s="420">
        <v>137.96239709447664</v>
      </c>
      <c r="AM134" s="420">
        <v>4008.6955458698922</v>
      </c>
      <c r="AN134" s="420">
        <v>4146.6579429643689</v>
      </c>
      <c r="AO134" s="420">
        <v>138.76773694332695</v>
      </c>
      <c r="AP134" s="420">
        <v>9.6601968076570905</v>
      </c>
      <c r="AQ134" s="420">
        <v>123.14612081951211</v>
      </c>
      <c r="AR134" s="418"/>
      <c r="AS134" s="417">
        <v>5.1679359468684138E-3</v>
      </c>
      <c r="AT134" s="421">
        <v>2.0487534203857017E-6</v>
      </c>
      <c r="AU134" s="417">
        <v>5.1658871934480276E-3</v>
      </c>
      <c r="AV134" s="420">
        <v>28.424774522157485</v>
      </c>
      <c r="AW134" s="420">
        <v>0.65560109452342452</v>
      </c>
      <c r="AX134" s="420">
        <v>29.080375616680911</v>
      </c>
      <c r="AY134" s="420">
        <v>14.681417027176112</v>
      </c>
      <c r="AZ134" s="420">
        <v>2.0677116598762564</v>
      </c>
      <c r="BA134" s="420">
        <v>2.0139901040568169E-2</v>
      </c>
      <c r="BB134" s="418"/>
      <c r="BC134" s="420">
        <v>1631.8286903230007</v>
      </c>
      <c r="BD134" s="420">
        <v>4418.2319975348655</v>
      </c>
      <c r="BE134" s="420">
        <v>45.849644204773846</v>
      </c>
      <c r="BF134" s="420">
        <v>4372.382353330092</v>
      </c>
      <c r="BG134" s="420"/>
      <c r="BH134" s="422">
        <v>3.6190084093339271E-2</v>
      </c>
      <c r="BI134" s="420"/>
      <c r="BJ134" s="423">
        <v>10.264843878369307</v>
      </c>
      <c r="BK134" s="423">
        <v>10.643133317908669</v>
      </c>
      <c r="BL134" s="423">
        <v>11.035363826768</v>
      </c>
      <c r="BM134" s="423">
        <v>11.442049174017937</v>
      </c>
      <c r="BN134" s="423">
        <v>11.863722062618042</v>
      </c>
      <c r="BO134" s="423">
        <v>12.300934827185827</v>
      </c>
      <c r="BP134" s="423">
        <v>12.75426015748063</v>
      </c>
      <c r="BQ134" s="423">
        <v>13.224291848549957</v>
      </c>
      <c r="BR134" s="423">
        <v>13.711645578520923</v>
      </c>
      <c r="BS134" s="423">
        <v>14.216959715055561</v>
      </c>
      <c r="BT134" s="423">
        <v>14.740896151526375</v>
      </c>
      <c r="BU134" s="423">
        <v>15.284141174007392</v>
      </c>
      <c r="BV134" s="423">
        <v>15.847406360216368</v>
      </c>
      <c r="BW134" s="423">
        <v>16.431429511585634</v>
      </c>
      <c r="BX134" s="423">
        <v>17.036975619682483</v>
      </c>
      <c r="BY134" s="423">
        <v>17.664837868244934</v>
      </c>
      <c r="BZ134" s="423">
        <v>18.315838672145485</v>
      </c>
      <c r="CA134" s="423">
        <v>18.990830754643675</v>
      </c>
      <c r="CB134" s="423">
        <v>19.69069826433855</v>
      </c>
      <c r="CC134" s="423">
        <v>20.416357933284111</v>
      </c>
      <c r="CD134" s="423">
        <v>21.168760277784653</v>
      </c>
      <c r="CE134" s="423">
        <v>21.948890843442939</v>
      </c>
      <c r="CF134" s="423">
        <v>22.757771496092055</v>
      </c>
      <c r="CG134" s="423">
        <v>23.596461760301825</v>
      </c>
      <c r="CH134" s="423">
        <v>24.46606020721309</v>
      </c>
      <c r="CI134" s="423">
        <v>25.367705893517794</v>
      </c>
      <c r="CJ134" s="423">
        <v>26.302579853469606</v>
      </c>
      <c r="CK134" s="423">
        <v>27.271906645879525</v>
      </c>
      <c r="CL134" s="423">
        <v>28</v>
      </c>
      <c r="CM134" s="423">
        <v>28</v>
      </c>
      <c r="CN134" s="420"/>
      <c r="CO134" s="417">
        <v>9.708275965660762E-3</v>
      </c>
      <c r="CP134" s="417">
        <v>1.0712191211688215E-2</v>
      </c>
      <c r="CQ134" s="417">
        <v>1.1824348312161174E-2</v>
      </c>
      <c r="CR134" s="417">
        <v>1.3056682379234321E-2</v>
      </c>
      <c r="CS134" s="417">
        <v>1.4422462800766764E-2</v>
      </c>
      <c r="CT134" s="417">
        <v>1.5936443723749291E-2</v>
      </c>
      <c r="CU134" s="417">
        <v>1.7615031607265057E-2</v>
      </c>
      <c r="CV134" s="417">
        <v>1.9476471788502842E-2</v>
      </c>
      <c r="CW134" s="417">
        <v>2.1541056227177734E-2</v>
      </c>
      <c r="CX134" s="417">
        <v>2.3831354840911409E-2</v>
      </c>
      <c r="CY134" s="417">
        <v>2.6372473119585998E-2</v>
      </c>
      <c r="CZ134" s="417">
        <v>2.9192339013647112E-2</v>
      </c>
      <c r="DA134" s="417">
        <v>3.2322022433398018E-2</v>
      </c>
      <c r="DB134" s="417">
        <v>3.5796091077517467E-2</v>
      </c>
      <c r="DC134" s="417">
        <v>3.965300673382742E-2</v>
      </c>
      <c r="DD134" s="417">
        <v>4.3935566668723287E-2</v>
      </c>
      <c r="DE134" s="417">
        <v>4.8691395249228206E-2</v>
      </c>
      <c r="DF134" s="417">
        <v>5.3973491529537086E-2</v>
      </c>
      <c r="DG134" s="417">
        <v>5.9840839189094955E-2</v>
      </c>
      <c r="DH134" s="417">
        <v>6.6359085939407772E-2</v>
      </c>
      <c r="DI134" s="417">
        <v>7.36013003304965E-2</v>
      </c>
      <c r="DJ134" s="417">
        <v>8.1648814794752431E-2</v>
      </c>
      <c r="DK134" s="417">
        <v>9.0592164776594139E-2</v>
      </c>
      <c r="DL134" s="417">
        <v>0.10053213492265475</v>
      </c>
      <c r="DM134" s="417">
        <v>0.11158092456249701</v>
      </c>
      <c r="DN134" s="417">
        <v>0.12386344610882619</v>
      </c>
      <c r="DO134" s="417">
        <v>0.13751877156531145</v>
      </c>
      <c r="DP134" s="417">
        <v>0.15270174406778775</v>
      </c>
      <c r="DQ134" s="417">
        <v>0.1648141839142698</v>
      </c>
      <c r="DR134" s="417">
        <v>0.1648141839142698</v>
      </c>
      <c r="DS134" s="424"/>
      <c r="DT134" s="425">
        <v>5.1032456612068811E-3</v>
      </c>
      <c r="DU134" s="425">
        <v>5.6309630583668375E-3</v>
      </c>
      <c r="DV134" s="425">
        <v>6.2155787942239854E-3</v>
      </c>
      <c r="DW134" s="425">
        <v>6.863366671617758E-3</v>
      </c>
      <c r="DX134" s="425">
        <v>7.5813018678359276E-3</v>
      </c>
      <c r="DY134" s="425">
        <v>8.3771400376293267E-3</v>
      </c>
      <c r="DZ134" s="425">
        <v>9.2595053889858222E-3</v>
      </c>
      <c r="EA134" s="425">
        <v>1.0237988753292562E-2</v>
      </c>
      <c r="EB134" s="425">
        <v>1.1323256788124916E-2</v>
      </c>
      <c r="EC134" s="425">
        <v>1.2527173580843412E-2</v>
      </c>
      <c r="ED134" s="425">
        <v>1.3862936065977648E-2</v>
      </c>
      <c r="EE134" s="425">
        <v>1.5345224830733896E-2</v>
      </c>
      <c r="EF134" s="425">
        <v>1.6990372062774709E-2</v>
      </c>
      <c r="EG134" s="425">
        <v>1.8816548594792027E-2</v>
      </c>
      <c r="EH134" s="425">
        <v>2.0843972223696331E-2</v>
      </c>
      <c r="EI134" s="425">
        <v>2.3095139731080707E-2</v>
      </c>
      <c r="EJ134" s="425">
        <v>2.5595085308931152E-2</v>
      </c>
      <c r="EK134" s="425">
        <v>2.8371668403592735E-2</v>
      </c>
      <c r="EL134" s="425">
        <v>3.1455894335399852E-2</v>
      </c>
      <c r="EM134" s="425">
        <v>3.4882271435192833E-2</v>
      </c>
      <c r="EN134" s="425">
        <v>3.8689208866677059E-2</v>
      </c>
      <c r="EO134" s="425">
        <v>4.2919459780276698E-2</v>
      </c>
      <c r="EP134" s="425">
        <v>4.7620614975382704E-2</v>
      </c>
      <c r="EQ134" s="425">
        <v>5.284565283996679E-2</v>
      </c>
      <c r="ER134" s="425">
        <v>5.8653551996372268E-2</v>
      </c>
      <c r="ES134" s="425">
        <v>6.5109973817475505E-2</v>
      </c>
      <c r="ET134" s="425">
        <v>7.228802279699216E-2</v>
      </c>
      <c r="EU134" s="425">
        <v>8.026909367111508E-2</v>
      </c>
      <c r="EV134" s="425">
        <v>8.6636110462956273E-2</v>
      </c>
      <c r="EW134" s="425">
        <v>8.6636110462956273E-2</v>
      </c>
      <c r="EX134" s="420"/>
      <c r="EY134" s="420">
        <v>1799.8731418637508</v>
      </c>
      <c r="EZ134" s="420">
        <v>1985.9947657672774</v>
      </c>
      <c r="FA134" s="420">
        <v>2192.1839698808312</v>
      </c>
      <c r="FB134" s="420">
        <v>2420.6534733203825</v>
      </c>
      <c r="FC134" s="420">
        <v>2673.8633642520631</v>
      </c>
      <c r="FD134" s="420">
        <v>2954.5489988805921</v>
      </c>
      <c r="FE134" s="420">
        <v>3265.7520650567449</v>
      </c>
      <c r="FF134" s="420">
        <v>3610.8551708240821</v>
      </c>
      <c r="FG134" s="420">
        <v>3993.6203593523683</v>
      </c>
      <c r="FH134" s="420">
        <v>4418.2319975348646</v>
      </c>
      <c r="FI134" s="420">
        <v>4889.344536595685</v>
      </c>
      <c r="FJ134" s="420">
        <v>5412.1356999629261</v>
      </c>
      <c r="FK134" s="420">
        <v>5992.3657170813804</v>
      </c>
      <c r="FL134" s="420">
        <v>6636.4432925086494</v>
      </c>
      <c r="FM134" s="420">
        <v>7351.4990783948833</v>
      </c>
      <c r="FN134" s="420">
        <v>8145.4675062089727</v>
      </c>
      <c r="FO134" s="420">
        <v>9027.1779313798343</v>
      </c>
      <c r="FP134" s="420">
        <v>10006.456153516694</v>
      </c>
      <c r="FQ134" s="420">
        <v>11094.237496338923</v>
      </c>
      <c r="FR134" s="420">
        <v>12302.692766813974</v>
      </c>
      <c r="FS134" s="420">
        <v>13645.368563860316</v>
      </c>
      <c r="FT134" s="420">
        <v>15137.343575098939</v>
      </c>
      <c r="FU134" s="420">
        <v>16795.402687503778</v>
      </c>
      <c r="FV134" s="420">
        <v>18638.230946620341</v>
      </c>
      <c r="FW134" s="420">
        <v>20686.629631741682</v>
      </c>
      <c r="FX134" s="420">
        <v>22963.75697379453</v>
      </c>
      <c r="FY134" s="420">
        <v>25495.39633174759</v>
      </c>
      <c r="FZ134" s="420">
        <v>28310.254965507287</v>
      </c>
      <c r="GA134" s="420">
        <v>30555.849882589977</v>
      </c>
      <c r="GB134" s="420">
        <v>30555.849882589977</v>
      </c>
      <c r="GC134" s="420"/>
      <c r="GD134" s="420">
        <v>31.64345442279177</v>
      </c>
      <c r="GE134" s="420">
        <v>31.64345442279177</v>
      </c>
      <c r="GF134" s="420">
        <v>31.64345442279177</v>
      </c>
      <c r="GG134" s="420">
        <v>31.64345442279177</v>
      </c>
      <c r="GH134" s="420">
        <v>31.64345442279177</v>
      </c>
      <c r="GI134" s="420">
        <v>31.64345442279177</v>
      </c>
      <c r="GJ134" s="420">
        <v>31.64345442279177</v>
      </c>
      <c r="GK134" s="420">
        <v>31.64345442279177</v>
      </c>
      <c r="GL134" s="420">
        <v>31.64345442279177</v>
      </c>
      <c r="GM134" s="420">
        <v>31.64345442279177</v>
      </c>
      <c r="GN134" s="420">
        <v>31.64345442279177</v>
      </c>
      <c r="GO134" s="420">
        <v>31.64345442279177</v>
      </c>
      <c r="GP134" s="420">
        <v>31.64345442279177</v>
      </c>
      <c r="GQ134" s="420">
        <v>31.64345442279177</v>
      </c>
      <c r="GR134" s="420">
        <v>31.64345442279177</v>
      </c>
      <c r="GS134" s="420">
        <v>31.64345442279177</v>
      </c>
      <c r="GT134" s="420">
        <v>31.64345442279177</v>
      </c>
      <c r="GU134" s="420">
        <v>37.875231665326965</v>
      </c>
      <c r="GV134" s="420">
        <v>50.205863800493503</v>
      </c>
      <c r="GW134" s="420">
        <v>67.132043840531111</v>
      </c>
      <c r="GX134" s="420">
        <v>90.47116816352019</v>
      </c>
      <c r="GY134" s="420">
        <v>122.78447509552001</v>
      </c>
      <c r="GZ134" s="420">
        <v>167.68789429320691</v>
      </c>
      <c r="HA134" s="420">
        <v>230.29449652488273</v>
      </c>
      <c r="HB134" s="420">
        <v>317.84471644198874</v>
      </c>
      <c r="HC134" s="420">
        <v>440.60462252265296</v>
      </c>
      <c r="HD134" s="420">
        <v>613.14698505285742</v>
      </c>
      <c r="HE134" s="420">
        <v>856.17922024754603</v>
      </c>
      <c r="HF134" s="420">
        <v>1199.15287493649</v>
      </c>
      <c r="HG134" s="420">
        <v>1683.9903388896146</v>
      </c>
      <c r="HH134" s="420"/>
      <c r="HI134" s="420">
        <v>56.202302924797976</v>
      </c>
      <c r="HJ134" s="420">
        <v>62.014081346386952</v>
      </c>
      <c r="HK134" s="420">
        <v>68.452484053709654</v>
      </c>
      <c r="HL134" s="420">
        <v>75.586604755178541</v>
      </c>
      <c r="HM134" s="420">
        <v>83.493261431526975</v>
      </c>
      <c r="HN134" s="420">
        <v>92.257867501317236</v>
      </c>
      <c r="HO134" s="420">
        <v>101.97540180390003</v>
      </c>
      <c r="HP134" s="420">
        <v>112.75148865107656</v>
      </c>
      <c r="HQ134" s="420">
        <v>124.70360048294626</v>
      </c>
      <c r="HR134" s="420">
        <v>137.96239709447664</v>
      </c>
      <c r="HS134" s="420">
        <v>152.67321699401072</v>
      </c>
      <c r="HT134" s="420">
        <v>168.99773823196278</v>
      </c>
      <c r="HU134" s="420">
        <v>187.11582801821521</v>
      </c>
      <c r="HV134" s="420">
        <v>207.22760265348171</v>
      </c>
      <c r="HW134" s="420">
        <v>229.55572175908381</v>
      </c>
      <c r="HX134" s="420">
        <v>254.34794353007248</v>
      </c>
      <c r="HY134" s="420">
        <v>281.87997079066724</v>
      </c>
      <c r="HZ134" s="420">
        <v>312.45862103443</v>
      </c>
      <c r="IA134" s="420">
        <v>346.42535742449218</v>
      </c>
      <c r="IB134" s="420">
        <v>384.16022195609884</v>
      </c>
      <c r="IC134" s="420">
        <v>426.08621669440322</v>
      </c>
      <c r="ID134" s="420">
        <v>472.67418425029064</v>
      </c>
      <c r="IE134" s="420">
        <v>524.4482445077283</v>
      </c>
      <c r="IF134" s="420">
        <v>581.99185113658291</v>
      </c>
      <c r="IG134" s="420">
        <v>645.95453869173832</v>
      </c>
      <c r="IH134" s="420">
        <v>717.05943919815559</v>
      </c>
      <c r="II134" s="420">
        <v>796.11165614755873</v>
      </c>
      <c r="IJ134" s="420">
        <v>884.00759389194604</v>
      </c>
      <c r="IK134" s="420">
        <v>954.12787228310992</v>
      </c>
      <c r="IL134" s="420">
        <v>954.12787228310992</v>
      </c>
      <c r="IM134" s="420"/>
      <c r="IN134" s="420">
        <v>14.212387261078742</v>
      </c>
      <c r="IO134" s="420">
        <v>14.212387261078742</v>
      </c>
      <c r="IP134" s="420">
        <v>14.212387261078742</v>
      </c>
      <c r="IQ134" s="420">
        <v>14.212387261078742</v>
      </c>
      <c r="IR134" s="420">
        <v>14.212387261078742</v>
      </c>
      <c r="IS134" s="420">
        <v>14.212387261078742</v>
      </c>
      <c r="IT134" s="420">
        <v>14.212387261078742</v>
      </c>
      <c r="IU134" s="420">
        <v>14.212387261078742</v>
      </c>
      <c r="IV134" s="420">
        <v>14.212387261078742</v>
      </c>
      <c r="IW134" s="420">
        <v>14.212387261078742</v>
      </c>
      <c r="IX134" s="420">
        <v>14.212387261078742</v>
      </c>
      <c r="IY134" s="420">
        <v>14.212387261078742</v>
      </c>
      <c r="IZ134" s="420">
        <v>14.212387261078742</v>
      </c>
      <c r="JA134" s="420">
        <v>14.212387261078742</v>
      </c>
      <c r="JB134" s="420">
        <v>14.212387261078742</v>
      </c>
      <c r="JC134" s="420">
        <v>14.212387261078742</v>
      </c>
      <c r="JD134" s="420">
        <v>14.212387261078742</v>
      </c>
      <c r="JE134" s="420">
        <v>17.011336778799365</v>
      </c>
      <c r="JF134" s="420">
        <v>22.549534876181042</v>
      </c>
      <c r="JG134" s="420">
        <v>30.151784060659683</v>
      </c>
      <c r="JH134" s="420">
        <v>40.63435239156437</v>
      </c>
      <c r="JI134" s="420">
        <v>55.147598185389555</v>
      </c>
      <c r="JJ134" s="420">
        <v>75.315585360785306</v>
      </c>
      <c r="JK134" s="420">
        <v>103.43480597836763</v>
      </c>
      <c r="JL134" s="420">
        <v>142.75723941529012</v>
      </c>
      <c r="JM134" s="420">
        <v>197.89380263752147</v>
      </c>
      <c r="JN134" s="420">
        <v>275.38973094092563</v>
      </c>
      <c r="JO134" s="420">
        <v>384.54558343927448</v>
      </c>
      <c r="JP134" s="420">
        <v>538.58927082113757</v>
      </c>
      <c r="JQ134" s="420">
        <v>756.34987635786945</v>
      </c>
      <c r="JR134" s="420"/>
      <c r="JS134" s="420">
        <v>41.989915663719231</v>
      </c>
      <c r="JT134" s="420">
        <v>47.801694085308213</v>
      </c>
      <c r="JU134" s="420">
        <v>54.240096792630908</v>
      </c>
      <c r="JV134" s="420">
        <v>61.374217494099796</v>
      </c>
      <c r="JW134" s="420">
        <v>69.280874170448229</v>
      </c>
      <c r="JX134" s="420">
        <v>78.04548024023849</v>
      </c>
      <c r="JY134" s="420">
        <v>87.763014542821281</v>
      </c>
      <c r="JZ134" s="420">
        <v>98.539101389997811</v>
      </c>
      <c r="KA134" s="420">
        <v>110.49121322186751</v>
      </c>
      <c r="KB134" s="420">
        <v>123.7500098333979</v>
      </c>
      <c r="KC134" s="420">
        <v>138.46082973293198</v>
      </c>
      <c r="KD134" s="420">
        <v>154.78535097088405</v>
      </c>
      <c r="KE134" s="420">
        <v>172.90344075713648</v>
      </c>
      <c r="KF134" s="420">
        <v>193.01521539240298</v>
      </c>
      <c r="KG134" s="420">
        <v>215.34333449800508</v>
      </c>
      <c r="KH134" s="420">
        <v>240.13555626899375</v>
      </c>
      <c r="KI134" s="420">
        <v>267.66758352958851</v>
      </c>
      <c r="KJ134" s="420">
        <v>295.44728425563062</v>
      </c>
      <c r="KK134" s="420">
        <v>323.87582254831113</v>
      </c>
      <c r="KL134" s="420">
        <v>354.00843789543916</v>
      </c>
      <c r="KM134" s="420">
        <v>385.45186430283883</v>
      </c>
      <c r="KN134" s="420">
        <v>417.5265860649011</v>
      </c>
      <c r="KO134" s="420">
        <v>449.13265914694301</v>
      </c>
      <c r="KP134" s="420">
        <v>478.55704515821526</v>
      </c>
      <c r="KQ134" s="420">
        <v>503.19729927644823</v>
      </c>
      <c r="KR134" s="420">
        <v>519.16563656063408</v>
      </c>
      <c r="KS134" s="420">
        <v>520.72192520663316</v>
      </c>
      <c r="KT134" s="420">
        <v>499.46201045267156</v>
      </c>
      <c r="KU134" s="420">
        <v>415.53860146197235</v>
      </c>
      <c r="KV134" s="420">
        <v>197.77799592524048</v>
      </c>
      <c r="KW134" s="420"/>
      <c r="KX134" s="420">
        <v>1633.038611586202</v>
      </c>
      <c r="KY134" s="420">
        <v>1801.9081786773879</v>
      </c>
      <c r="KZ134" s="420">
        <v>1988.9852141516753</v>
      </c>
      <c r="LA134" s="420">
        <v>2196.2773349176828</v>
      </c>
      <c r="LB134" s="420">
        <v>2426.0165977074967</v>
      </c>
      <c r="LC134" s="420">
        <v>2680.6848120413847</v>
      </c>
      <c r="LD134" s="420">
        <v>2963.0417244754631</v>
      </c>
      <c r="LE134" s="420">
        <v>3276.1564010536199</v>
      </c>
      <c r="LF134" s="420">
        <v>3623.4421721999734</v>
      </c>
      <c r="LG134" s="420">
        <v>4008.6955458698922</v>
      </c>
      <c r="LH134" s="420">
        <v>4436.1395411128469</v>
      </c>
      <c r="LI134" s="420">
        <v>4910.4719458348463</v>
      </c>
      <c r="LJ134" s="420">
        <v>5436.9190600879074</v>
      </c>
      <c r="LK134" s="420">
        <v>6021.2955503334488</v>
      </c>
      <c r="LL134" s="420">
        <v>6670.0711115828262</v>
      </c>
      <c r="LM134" s="420">
        <v>7390.4447139458262</v>
      </c>
      <c r="LN134" s="420">
        <v>8190.4272988579687</v>
      </c>
      <c r="LO134" s="420">
        <v>9078.9338891496755</v>
      </c>
      <c r="LP134" s="420">
        <v>10065.886187327953</v>
      </c>
      <c r="LQ134" s="420">
        <v>11162.326859261706</v>
      </c>
      <c r="LR134" s="420">
        <v>12380.546837336658</v>
      </c>
      <c r="LS134" s="420">
        <v>13734.227129688543</v>
      </c>
      <c r="LT134" s="420">
        <v>15238.596792122466</v>
      </c>
      <c r="LU134" s="420">
        <v>16910.608908789374</v>
      </c>
      <c r="LV134" s="420">
        <v>18769.136638839125</v>
      </c>
      <c r="LW134" s="420">
        <v>20835.191621592163</v>
      </c>
      <c r="LX134" s="420">
        <v>23132.167295037492</v>
      </c>
      <c r="LY134" s="420">
        <v>25686.109974756826</v>
      </c>
      <c r="LZ134" s="420">
        <v>27723.555348146008</v>
      </c>
      <c r="MA134" s="420">
        <v>27723.555348146008</v>
      </c>
      <c r="MB134" s="420"/>
      <c r="MC134" s="426">
        <v>0.65560109452342452</v>
      </c>
      <c r="MD134" s="426">
        <v>0.65560109452342452</v>
      </c>
      <c r="ME134" s="426">
        <v>0.65560109452342452</v>
      </c>
      <c r="MF134" s="426">
        <v>0.65560109452342452</v>
      </c>
      <c r="MG134" s="426">
        <v>0.65560109452342452</v>
      </c>
      <c r="MH134" s="426">
        <v>0.65560109452342452</v>
      </c>
      <c r="MI134" s="426">
        <v>0.65560109452342452</v>
      </c>
      <c r="MJ134" s="426">
        <v>0.65560109452342452</v>
      </c>
      <c r="MK134" s="426">
        <v>0.65560109452342452</v>
      </c>
      <c r="ML134" s="426">
        <v>0.65560109452342452</v>
      </c>
      <c r="MM134" s="426">
        <v>0.65560109452342452</v>
      </c>
      <c r="MN134" s="426">
        <v>0.65560109452342452</v>
      </c>
      <c r="MO134" s="426">
        <v>0.65560109452342452</v>
      </c>
      <c r="MP134" s="426">
        <v>0.65560109452342452</v>
      </c>
      <c r="MQ134" s="426">
        <v>0.65560109452342452</v>
      </c>
      <c r="MR134" s="426">
        <v>0.65560109452342452</v>
      </c>
      <c r="MS134" s="426">
        <v>0.65560109452342452</v>
      </c>
      <c r="MT134" s="426">
        <v>0.78471341982282472</v>
      </c>
      <c r="MU134" s="426">
        <v>1.0401841347444631</v>
      </c>
      <c r="MV134" s="426">
        <v>1.3908671547486418</v>
      </c>
      <c r="MW134" s="426">
        <v>1.8744159875318591</v>
      </c>
      <c r="MX134" s="426">
        <v>2.5438953404887168</v>
      </c>
      <c r="MY134" s="426">
        <v>3.4742214161602751</v>
      </c>
      <c r="MZ134" s="426">
        <v>4.7713287546661487</v>
      </c>
      <c r="NA134" s="426">
        <v>6.5852274281965348</v>
      </c>
      <c r="NB134" s="426">
        <v>9.1286137385137778</v>
      </c>
      <c r="NC134" s="426">
        <v>12.703411869434136</v>
      </c>
      <c r="ND134" s="426">
        <v>17.738645926666216</v>
      </c>
      <c r="NE134" s="426">
        <v>24.844504231593113</v>
      </c>
      <c r="NF134" s="426">
        <v>34.889550761174448</v>
      </c>
      <c r="NG134" s="420"/>
      <c r="NH134" s="420">
        <v>1632.3830104916785</v>
      </c>
      <c r="NI134" s="420">
        <v>1801.2525775828644</v>
      </c>
      <c r="NJ134" s="420">
        <v>1988.3296130571518</v>
      </c>
      <c r="NK134" s="420">
        <v>2195.6217338231595</v>
      </c>
      <c r="NL134" s="420">
        <v>2425.3609966129734</v>
      </c>
      <c r="NM134" s="420">
        <v>2680.0292109468614</v>
      </c>
      <c r="NN134" s="420">
        <v>2962.3861233809398</v>
      </c>
      <c r="NO134" s="420">
        <v>3275.5007999590966</v>
      </c>
      <c r="NP134" s="420">
        <v>3622.7865711054501</v>
      </c>
      <c r="NQ134" s="420">
        <v>4008.0399447753689</v>
      </c>
      <c r="NR134" s="420">
        <v>4435.4839400183237</v>
      </c>
      <c r="NS134" s="420">
        <v>4909.8163447403231</v>
      </c>
      <c r="NT134" s="420">
        <v>5436.2634589933841</v>
      </c>
      <c r="NU134" s="420">
        <v>6020.6399492389255</v>
      </c>
      <c r="NV134" s="420">
        <v>6669.415510488303</v>
      </c>
      <c r="NW134" s="420">
        <v>7389.7891128513029</v>
      </c>
      <c r="NX134" s="420">
        <v>8189.7716977634454</v>
      </c>
      <c r="NY134" s="420">
        <v>9078.1491757298518</v>
      </c>
      <c r="NZ134" s="420">
        <v>10064.846003193208</v>
      </c>
      <c r="OA134" s="420">
        <v>11160.935992106957</v>
      </c>
      <c r="OB134" s="420">
        <v>12378.672421349127</v>
      </c>
      <c r="OC134" s="420">
        <v>13731.683234348055</v>
      </c>
      <c r="OD134" s="420">
        <v>15235.122570706306</v>
      </c>
      <c r="OE134" s="420">
        <v>16905.837580034709</v>
      </c>
      <c r="OF134" s="420">
        <v>18762.551411410928</v>
      </c>
      <c r="OG134" s="420">
        <v>20826.063007853649</v>
      </c>
      <c r="OH134" s="420">
        <v>23119.463883168057</v>
      </c>
      <c r="OI134" s="420">
        <v>25668.371328830159</v>
      </c>
      <c r="OJ134" s="420">
        <v>27698.710843914414</v>
      </c>
      <c r="OK134" s="420">
        <v>27688.665797384834</v>
      </c>
      <c r="OL134" s="420"/>
      <c r="OM134" s="420">
        <v>1674.3729261553979</v>
      </c>
      <c r="ON134" s="420">
        <v>1849.0542716681725</v>
      </c>
      <c r="OO134" s="420">
        <v>2042.5697098497828</v>
      </c>
      <c r="OP134" s="420">
        <v>2256.9959513172594</v>
      </c>
      <c r="OQ134" s="420">
        <v>2494.6418707834218</v>
      </c>
      <c r="OR134" s="420">
        <v>2758.0746911871001</v>
      </c>
      <c r="OS134" s="420">
        <v>3050.1491379237609</v>
      </c>
      <c r="OT134" s="420">
        <v>3374.0399013490946</v>
      </c>
      <c r="OU134" s="420">
        <v>3733.2777843273175</v>
      </c>
      <c r="OV134" s="420">
        <v>4131.7899546087665</v>
      </c>
      <c r="OW134" s="420">
        <v>4573.944769751256</v>
      </c>
      <c r="OX134" s="420">
        <v>5064.601695711207</v>
      </c>
      <c r="OY134" s="420">
        <v>5609.1668997505203</v>
      </c>
      <c r="OZ134" s="420">
        <v>6213.6551646313283</v>
      </c>
      <c r="PA134" s="420">
        <v>6884.7588449863078</v>
      </c>
      <c r="PB134" s="420">
        <v>7629.924669120297</v>
      </c>
      <c r="PC134" s="420">
        <v>8457.4392812930346</v>
      </c>
      <c r="PD134" s="420">
        <v>9373.5964599854815</v>
      </c>
      <c r="PE134" s="420">
        <v>10388.721825741519</v>
      </c>
      <c r="PF134" s="420">
        <v>11514.944430002397</v>
      </c>
      <c r="PG134" s="420">
        <v>12764.124285651966</v>
      </c>
      <c r="PH134" s="420">
        <v>14149.209820412956</v>
      </c>
      <c r="PI134" s="420">
        <v>15684.255229853248</v>
      </c>
      <c r="PJ134" s="420">
        <v>17384.394625192923</v>
      </c>
      <c r="PK134" s="420">
        <v>19265.748710687378</v>
      </c>
      <c r="PL134" s="420">
        <v>21345.228644414281</v>
      </c>
      <c r="PM134" s="420">
        <v>23640.185808374688</v>
      </c>
      <c r="PN134" s="420">
        <v>26167.833339282832</v>
      </c>
      <c r="PO134" s="420">
        <v>28114.249445376387</v>
      </c>
      <c r="PP134" s="420">
        <v>27886.443793310074</v>
      </c>
      <c r="PQ134" s="420"/>
      <c r="PR134" s="420">
        <v>56.530377495084743</v>
      </c>
      <c r="PS134" s="420">
        <v>62.376081514185557</v>
      </c>
      <c r="PT134" s="420">
        <v>68.852067667232248</v>
      </c>
      <c r="PU134" s="420">
        <v>76.027832989325248</v>
      </c>
      <c r="PV134" s="420">
        <v>83.980643877449864</v>
      </c>
      <c r="PW134" s="420">
        <v>92.79641234131374</v>
      </c>
      <c r="PX134" s="420">
        <v>102.57067164847199</v>
      </c>
      <c r="PY134" s="420">
        <v>113.40966268066909</v>
      </c>
      <c r="PZ134" s="420">
        <v>125.43154361005256</v>
      </c>
      <c r="QA134" s="420">
        <v>138.76773694332695</v>
      </c>
      <c r="QB134" s="420">
        <v>153.56442958589747</v>
      </c>
      <c r="QC134" s="420">
        <v>169.98424336546347</v>
      </c>
      <c r="QD134" s="420">
        <v>188.20809544635003</v>
      </c>
      <c r="QE134" s="420">
        <v>208.43727028548358</v>
      </c>
      <c r="QF134" s="420">
        <v>230.8957272544767</v>
      </c>
      <c r="QG134" s="420">
        <v>255.83267080875009</v>
      </c>
      <c r="QH134" s="420">
        <v>283.52541315649586</v>
      </c>
      <c r="QI134" s="420">
        <v>314.28256280360301</v>
      </c>
      <c r="QJ134" s="420">
        <v>348.44757616569814</v>
      </c>
      <c r="QK134" s="420">
        <v>386.40271369007922</v>
      </c>
      <c r="QL134" s="420">
        <v>428.57344666848718</v>
      </c>
      <c r="QM134" s="420">
        <v>475.43336620215905</v>
      </c>
      <c r="QN134" s="420">
        <v>527.50965166545177</v>
      </c>
      <c r="QO134" s="420">
        <v>585.3891625728686</v>
      </c>
      <c r="QP134" s="420">
        <v>649.72522506360508</v>
      </c>
      <c r="QQ134" s="420">
        <v>721.24519236381786</v>
      </c>
      <c r="QR134" s="420">
        <v>800.75886766557051</v>
      </c>
      <c r="QS134" s="420">
        <v>889.16788797961578</v>
      </c>
      <c r="QT134" s="420">
        <v>959.6974855446291</v>
      </c>
      <c r="QU134" s="420">
        <v>959.6974855446291</v>
      </c>
      <c r="QV134" s="424"/>
      <c r="QW134" s="420">
        <v>14.681417027176112</v>
      </c>
      <c r="QX134" s="420">
        <v>14.681417027176112</v>
      </c>
      <c r="QY134" s="420">
        <v>14.681417027176112</v>
      </c>
      <c r="QZ134" s="420">
        <v>14.681417027176112</v>
      </c>
      <c r="RA134" s="420">
        <v>14.681417027176112</v>
      </c>
      <c r="RB134" s="420">
        <v>14.681417027176112</v>
      </c>
      <c r="RC134" s="420">
        <v>14.681417027176112</v>
      </c>
      <c r="RD134" s="420">
        <v>14.681417027176112</v>
      </c>
      <c r="RE134" s="420">
        <v>14.681417027176112</v>
      </c>
      <c r="RF134" s="420">
        <v>14.681417027176112</v>
      </c>
      <c r="RG134" s="420">
        <v>14.681417027176112</v>
      </c>
      <c r="RH134" s="420">
        <v>14.681417027176112</v>
      </c>
      <c r="RI134" s="420">
        <v>14.681417027176112</v>
      </c>
      <c r="RJ134" s="420">
        <v>14.681417027176112</v>
      </c>
      <c r="RK134" s="420">
        <v>14.681417027176112</v>
      </c>
      <c r="RL134" s="420">
        <v>14.681417027176112</v>
      </c>
      <c r="RM134" s="420">
        <v>14.681417027176112</v>
      </c>
      <c r="RN134" s="420">
        <v>17.57273601200308</v>
      </c>
      <c r="RO134" s="420">
        <v>23.293702824485095</v>
      </c>
      <c r="RP134" s="420">
        <v>31.146837457784478</v>
      </c>
      <c r="RQ134" s="420">
        <v>41.975346022516618</v>
      </c>
      <c r="RR134" s="420">
        <v>56.967550358277485</v>
      </c>
      <c r="RS134" s="420">
        <v>77.80111089117915</v>
      </c>
      <c r="RT134" s="420">
        <v>106.84830731091424</v>
      </c>
      <c r="RU134" s="420">
        <v>147.4684391160628</v>
      </c>
      <c r="RV134" s="420">
        <v>204.42459034110325</v>
      </c>
      <c r="RW134" s="420">
        <v>284.47799871157429</v>
      </c>
      <c r="RX134" s="420">
        <v>397.23615552551593</v>
      </c>
      <c r="RY134" s="420">
        <v>556.36351205699145</v>
      </c>
      <c r="RZ134" s="420">
        <v>781.31053912895834</v>
      </c>
      <c r="SA134" s="420"/>
      <c r="SB134" s="420">
        <v>41.848960467908633</v>
      </c>
      <c r="SC134" s="420">
        <v>47.694664487009447</v>
      </c>
      <c r="SD134" s="420">
        <v>54.170650640056138</v>
      </c>
      <c r="SE134" s="420">
        <v>61.346415962149138</v>
      </c>
      <c r="SF134" s="420">
        <v>69.299226850273755</v>
      </c>
      <c r="SG134" s="420">
        <v>78.11499531413763</v>
      </c>
      <c r="SH134" s="420">
        <v>87.889254621295876</v>
      </c>
      <c r="SI134" s="420">
        <v>98.728245653492976</v>
      </c>
      <c r="SJ134" s="420">
        <v>110.75012658287645</v>
      </c>
      <c r="SK134" s="420">
        <v>124.08631991615084</v>
      </c>
      <c r="SL134" s="420">
        <v>138.88301255872136</v>
      </c>
      <c r="SM134" s="420">
        <v>155.30282633828736</v>
      </c>
      <c r="SN134" s="420">
        <v>173.52667841917392</v>
      </c>
      <c r="SO134" s="420">
        <v>193.75585325830747</v>
      </c>
      <c r="SP134" s="420">
        <v>216.21431022730059</v>
      </c>
      <c r="SQ134" s="420">
        <v>241.15125378157398</v>
      </c>
      <c r="SR134" s="420">
        <v>268.84399612931975</v>
      </c>
      <c r="SS134" s="420">
        <v>296.70982679159994</v>
      </c>
      <c r="ST134" s="420">
        <v>325.15387334121306</v>
      </c>
      <c r="SU134" s="420">
        <v>355.25587623229472</v>
      </c>
      <c r="SV134" s="420">
        <v>386.59810064597059</v>
      </c>
      <c r="SW134" s="420">
        <v>418.46581584388156</v>
      </c>
      <c r="SX134" s="420">
        <v>449.70854077427259</v>
      </c>
      <c r="SY134" s="420">
        <v>478.54085526195433</v>
      </c>
      <c r="SZ134" s="420">
        <v>502.25678594754231</v>
      </c>
      <c r="TA134" s="420">
        <v>516.82060202271464</v>
      </c>
      <c r="TB134" s="420">
        <v>516.28086895399622</v>
      </c>
      <c r="TC134" s="420">
        <v>491.93173245409986</v>
      </c>
      <c r="TD134" s="420">
        <v>403.33397348763765</v>
      </c>
      <c r="TE134" s="420">
        <v>178.38694641567076</v>
      </c>
      <c r="TF134" s="420"/>
      <c r="TG134" s="420">
        <v>3.9353136704729401</v>
      </c>
      <c r="TH134" s="420">
        <v>4.3422573343801236</v>
      </c>
      <c r="TI134" s="420">
        <v>4.7930775476379255</v>
      </c>
      <c r="TJ134" s="420">
        <v>5.2926122866478291</v>
      </c>
      <c r="TK134" s="420">
        <v>5.8462403852651423</v>
      </c>
      <c r="TL134" s="420">
        <v>6.4599425342483858</v>
      </c>
      <c r="TM134" s="420">
        <v>7.1403691999566075</v>
      </c>
      <c r="TN134" s="420">
        <v>7.894916250112912</v>
      </c>
      <c r="TO134" s="420">
        <v>8.7318091643750613</v>
      </c>
      <c r="TP134" s="420">
        <v>9.6601968076570905</v>
      </c>
      <c r="TQ134" s="420">
        <v>10.690255855806136</v>
      </c>
      <c r="TR134" s="420">
        <v>11.833307087667549</v>
      </c>
      <c r="TS134" s="420">
        <v>13.101944896230295</v>
      </c>
      <c r="TT134" s="420">
        <v>14.510181526062659</v>
      </c>
      <c r="TU134" s="420">
        <v>16.073607716441316</v>
      </c>
      <c r="TV134" s="420">
        <v>17.809571621466993</v>
      </c>
      <c r="TW134" s="420">
        <v>19.737378092305519</v>
      </c>
      <c r="TX134" s="420">
        <v>21.878510645003715</v>
      </c>
      <c r="TY134" s="420">
        <v>24.256878702910889</v>
      </c>
      <c r="TZ134" s="420">
        <v>26.89909299870898</v>
      </c>
      <c r="UA134" s="420">
        <v>29.834772350898422</v>
      </c>
      <c r="UB134" s="420">
        <v>33.096885397183215</v>
      </c>
      <c r="UC134" s="420">
        <v>36.722131276869142</v>
      </c>
      <c r="UD134" s="420">
        <v>40.751363710953839</v>
      </c>
      <c r="UE134" s="420">
        <v>45.230063437418778</v>
      </c>
      <c r="UF134" s="420">
        <v>50.208864526316113</v>
      </c>
      <c r="UG134" s="420">
        <v>55.744140731251036</v>
      </c>
      <c r="UH134" s="420">
        <v>61.898658738233038</v>
      </c>
      <c r="UI134" s="420">
        <v>66.808516088728908</v>
      </c>
      <c r="UJ134" s="420">
        <v>66.808516088728908</v>
      </c>
      <c r="UK134" s="420"/>
      <c r="UL134" s="420">
        <v>2.0677116598762564</v>
      </c>
      <c r="UM134" s="420">
        <v>2.0677116598762564</v>
      </c>
      <c r="UN134" s="420">
        <v>2.0677116598762564</v>
      </c>
      <c r="UO134" s="420">
        <v>2.0677116598762564</v>
      </c>
      <c r="UP134" s="420">
        <v>2.0677116598762564</v>
      </c>
      <c r="UQ134" s="420">
        <v>2.0677116598762564</v>
      </c>
      <c r="UR134" s="420">
        <v>2.0677116598762564</v>
      </c>
      <c r="US134" s="420">
        <v>2.0677116598762564</v>
      </c>
      <c r="UT134" s="420">
        <v>2.0677116598762564</v>
      </c>
      <c r="UU134" s="420">
        <v>2.0677116598762564</v>
      </c>
      <c r="UV134" s="420">
        <v>2.0677116598762564</v>
      </c>
      <c r="UW134" s="420">
        <v>2.0677116598762564</v>
      </c>
      <c r="UX134" s="420">
        <v>2.0677116598762564</v>
      </c>
      <c r="UY134" s="420">
        <v>2.0677116598762564</v>
      </c>
      <c r="UZ134" s="420">
        <v>2.0677116598762564</v>
      </c>
      <c r="VA134" s="420">
        <v>2.0677116598762564</v>
      </c>
      <c r="VB134" s="420">
        <v>2.0677116598762564</v>
      </c>
      <c r="VC134" s="420">
        <v>2.4749212613937344</v>
      </c>
      <c r="VD134" s="420">
        <v>3.2806547789443532</v>
      </c>
      <c r="VE134" s="420">
        <v>4.3866800364378031</v>
      </c>
      <c r="VF134" s="420">
        <v>5.9117530846947259</v>
      </c>
      <c r="VG134" s="420">
        <v>8.0232356244875938</v>
      </c>
      <c r="VH134" s="420">
        <v>10.957407166027433</v>
      </c>
      <c r="VI134" s="420">
        <v>15.048376492259735</v>
      </c>
      <c r="VJ134" s="420">
        <v>20.769262970979369</v>
      </c>
      <c r="VK134" s="420">
        <v>28.790893156382779</v>
      </c>
      <c r="VL134" s="420">
        <v>40.065510967051743</v>
      </c>
      <c r="VM134" s="420">
        <v>55.946222969085774</v>
      </c>
      <c r="VN134" s="420">
        <v>78.357512689714667</v>
      </c>
      <c r="VO134" s="420">
        <v>110.03875911642079</v>
      </c>
      <c r="VP134" s="420"/>
      <c r="VQ134" s="420">
        <v>1.8676020105966837</v>
      </c>
      <c r="VR134" s="420">
        <v>2.2745456745038672</v>
      </c>
      <c r="VS134" s="420">
        <v>2.7253658877616691</v>
      </c>
      <c r="VT134" s="420">
        <v>3.2249006267715727</v>
      </c>
      <c r="VU134" s="420">
        <v>3.778528725388886</v>
      </c>
      <c r="VV134" s="420">
        <v>4.3922308743721299</v>
      </c>
      <c r="VW134" s="420">
        <v>5.0726575400803515</v>
      </c>
      <c r="VX134" s="420">
        <v>5.827204590236656</v>
      </c>
      <c r="VY134" s="420">
        <v>6.6640975044988053</v>
      </c>
      <c r="VZ134" s="420">
        <v>7.5924851477808346</v>
      </c>
      <c r="WA134" s="420">
        <v>8.6225441959298799</v>
      </c>
      <c r="WB134" s="420">
        <v>9.7655954277912933</v>
      </c>
      <c r="WC134" s="420">
        <v>11.034233236354039</v>
      </c>
      <c r="WD134" s="420">
        <v>12.442469866186403</v>
      </c>
      <c r="WE134" s="420">
        <v>14.00589605656506</v>
      </c>
      <c r="WF134" s="420">
        <v>15.741859961590738</v>
      </c>
      <c r="WG134" s="420">
        <v>17.669666432429263</v>
      </c>
      <c r="WH134" s="420">
        <v>19.40358938360998</v>
      </c>
      <c r="WI134" s="420">
        <v>20.976223923966536</v>
      </c>
      <c r="WJ134" s="420">
        <v>22.512412962271178</v>
      </c>
      <c r="WK134" s="420">
        <v>23.923019266203696</v>
      </c>
      <c r="WL134" s="420">
        <v>25.073649772695621</v>
      </c>
      <c r="WM134" s="420">
        <v>25.764724110841708</v>
      </c>
      <c r="WN134" s="420">
        <v>25.702987218694105</v>
      </c>
      <c r="WO134" s="420">
        <v>24.460800466439409</v>
      </c>
      <c r="WP134" s="420">
        <v>21.417971369933333</v>
      </c>
      <c r="WQ134" s="420">
        <v>15.678629764199293</v>
      </c>
      <c r="WR134" s="420">
        <v>5.9524357691472645</v>
      </c>
      <c r="WS134" s="420">
        <v>-11.54899660098576</v>
      </c>
      <c r="WT134" s="420">
        <v>-43.230243027691884</v>
      </c>
      <c r="WU134" s="420"/>
      <c r="WV134" s="420">
        <v>50.166536187193344</v>
      </c>
      <c r="WW134" s="420">
        <v>55.354166894937009</v>
      </c>
      <c r="WX134" s="420">
        <v>61.101126460576339</v>
      </c>
      <c r="WY134" s="420">
        <v>67.469088371548594</v>
      </c>
      <c r="WZ134" s="420">
        <v>74.526620850324264</v>
      </c>
      <c r="XA134" s="420">
        <v>82.349964462328316</v>
      </c>
      <c r="XB134" s="420">
        <v>91.023897928953332</v>
      </c>
      <c r="XC134" s="420">
        <v>100.64270218860403</v>
      </c>
      <c r="XD134" s="420">
        <v>111.31123389502122</v>
      </c>
      <c r="XE134" s="420">
        <v>123.14612081951211</v>
      </c>
      <c r="XF134" s="420">
        <v>136.27709304712272</v>
      </c>
      <c r="XG134" s="420">
        <v>150.84846544298512</v>
      </c>
      <c r="XH134" s="420">
        <v>167.02078863267815</v>
      </c>
      <c r="XI134" s="420">
        <v>184.97268771017312</v>
      </c>
      <c r="XJ134" s="420">
        <v>204.9029100820558</v>
      </c>
      <c r="XK134" s="420">
        <v>227.03260630285743</v>
      </c>
      <c r="XL134" s="420">
        <v>251.607870482397</v>
      </c>
      <c r="XM134" s="420">
        <v>278.90256988398295</v>
      </c>
      <c r="XN134" s="420">
        <v>309.2214967178698</v>
      </c>
      <c r="XO134" s="420">
        <v>342.90387890738106</v>
      </c>
      <c r="XP134" s="420">
        <v>380.32729080986991</v>
      </c>
      <c r="XQ134" s="420">
        <v>421.91200956076307</v>
      </c>
      <c r="XR134" s="420">
        <v>468.12586793126587</v>
      </c>
      <c r="XS134" s="420">
        <v>519.48966041056485</v>
      </c>
      <c r="XT134" s="420">
        <v>576.58316570979434</v>
      </c>
      <c r="XU134" s="420">
        <v>640.05185611408126</v>
      </c>
      <c r="XV134" s="420">
        <v>710.61437216572051</v>
      </c>
      <c r="XW134" s="420">
        <v>789.0708501406715</v>
      </c>
      <c r="XX134" s="420">
        <v>851.660660527505</v>
      </c>
      <c r="XY134" s="420">
        <v>851.660660527505</v>
      </c>
      <c r="XZ134" s="420"/>
      <c r="YA134" s="420">
        <v>2.0139901040568169E-2</v>
      </c>
      <c r="YB134" s="420">
        <v>2.0139901040568169E-2</v>
      </c>
      <c r="YC134" s="420">
        <v>2.0139901040568169E-2</v>
      </c>
      <c r="YD134" s="420">
        <v>2.0139901040568169E-2</v>
      </c>
      <c r="YE134" s="420">
        <v>2.0139901040568169E-2</v>
      </c>
      <c r="YF134" s="420">
        <v>2.0139901040568169E-2</v>
      </c>
      <c r="YG134" s="420">
        <v>2.0139901040568169E-2</v>
      </c>
      <c r="YH134" s="420">
        <v>2.0139901040568169E-2</v>
      </c>
      <c r="YI134" s="420">
        <v>2.0139901040568169E-2</v>
      </c>
      <c r="YJ134" s="420">
        <v>2.0139901040568169E-2</v>
      </c>
      <c r="YK134" s="420">
        <v>2.0139901040568169E-2</v>
      </c>
      <c r="YL134" s="420">
        <v>2.0139901040568169E-2</v>
      </c>
      <c r="YM134" s="420">
        <v>2.0139901040568169E-2</v>
      </c>
      <c r="YN134" s="420">
        <v>2.0139901040568169E-2</v>
      </c>
      <c r="YO134" s="420">
        <v>2.0139901040568169E-2</v>
      </c>
      <c r="YP134" s="420">
        <v>2.0139901040568169E-2</v>
      </c>
      <c r="YQ134" s="420">
        <v>2.0139901040568169E-2</v>
      </c>
      <c r="YR134" s="420">
        <v>2.410619926119241E-2</v>
      </c>
      <c r="YS134" s="420">
        <v>3.1954195489791087E-2</v>
      </c>
      <c r="YT134" s="420">
        <v>4.2727089828269643E-2</v>
      </c>
      <c r="YU134" s="420">
        <v>5.7581588580465186E-2</v>
      </c>
      <c r="YV134" s="420">
        <v>7.8147826236087292E-2</v>
      </c>
      <c r="YW134" s="420">
        <v>0.10672720973010899</v>
      </c>
      <c r="YX134" s="420">
        <v>0.14657402154102134</v>
      </c>
      <c r="YY134" s="420">
        <v>0.20229653342772863</v>
      </c>
      <c r="YZ134" s="420">
        <v>0.28042872238473604</v>
      </c>
      <c r="ZA134" s="420">
        <v>0.39024562354332865</v>
      </c>
      <c r="ZB134" s="420">
        <v>0.54492674972794841</v>
      </c>
      <c r="ZC134" s="420">
        <v>0.76321693298879079</v>
      </c>
      <c r="ZD134" s="420">
        <v>1.071798240652307</v>
      </c>
      <c r="ZE134" s="420"/>
      <c r="ZF134" s="420">
        <v>50.146396286152779</v>
      </c>
      <c r="ZG134" s="420">
        <v>55.334026993896444</v>
      </c>
      <c r="ZH134" s="420">
        <v>61.080986559535773</v>
      </c>
      <c r="ZI134" s="420">
        <v>67.448948470508029</v>
      </c>
      <c r="ZJ134" s="420">
        <v>74.506480949283699</v>
      </c>
      <c r="ZK134" s="420">
        <v>82.329824561287751</v>
      </c>
      <c r="ZL134" s="420">
        <v>91.003758027912767</v>
      </c>
      <c r="ZM134" s="420">
        <v>100.62256228756347</v>
      </c>
      <c r="ZN134" s="420">
        <v>111.29109399398065</v>
      </c>
      <c r="ZO134" s="420">
        <v>123.12598091847154</v>
      </c>
      <c r="ZP134" s="420">
        <v>136.25695314608214</v>
      </c>
      <c r="ZQ134" s="420">
        <v>150.82832554194454</v>
      </c>
      <c r="ZR134" s="420">
        <v>167.00064873163757</v>
      </c>
      <c r="ZS134" s="420">
        <v>184.95254780913254</v>
      </c>
      <c r="ZT134" s="420">
        <v>204.88277018101522</v>
      </c>
      <c r="ZU134" s="420">
        <v>227.01246640181685</v>
      </c>
      <c r="ZV134" s="420">
        <v>251.58773058135642</v>
      </c>
      <c r="ZW134" s="420">
        <v>278.87846368472174</v>
      </c>
      <c r="ZX134" s="420">
        <v>309.18954252238001</v>
      </c>
      <c r="ZY134" s="420">
        <v>342.86115181755281</v>
      </c>
      <c r="ZZ134" s="420">
        <v>380.26970922128942</v>
      </c>
      <c r="AAA134" s="420">
        <v>421.83386173452698</v>
      </c>
      <c r="AAB134" s="420">
        <v>468.01914072153579</v>
      </c>
      <c r="AAC134" s="420">
        <v>519.34308638902382</v>
      </c>
      <c r="AAD134" s="420">
        <v>576.38086917636656</v>
      </c>
      <c r="AAE134" s="420">
        <v>639.77142739169653</v>
      </c>
      <c r="AAF134" s="420">
        <v>710.22412654217715</v>
      </c>
      <c r="AAG134" s="420">
        <v>788.5259233909436</v>
      </c>
      <c r="AAH134" s="420">
        <v>850.89744359451618</v>
      </c>
      <c r="AAI134" s="420">
        <v>850.58886228685265</v>
      </c>
      <c r="AAJ134" s="420"/>
      <c r="AAK134" s="420">
        <v>1768.2358849200559</v>
      </c>
      <c r="AAL134" s="420">
        <v>1954.3575088235823</v>
      </c>
      <c r="AAM134" s="420">
        <v>2160.5467129371364</v>
      </c>
      <c r="AAN134" s="420">
        <v>2389.0162163766881</v>
      </c>
      <c r="AAO134" s="420">
        <v>2642.2261073083682</v>
      </c>
      <c r="AAP134" s="420">
        <v>2922.9117419368977</v>
      </c>
      <c r="AAQ134" s="420">
        <v>3234.11480811305</v>
      </c>
      <c r="AAR134" s="420">
        <v>3579.2179138803876</v>
      </c>
      <c r="AAS134" s="420">
        <v>3961.9831024086734</v>
      </c>
      <c r="AAT134" s="420">
        <v>4386.5947405911693</v>
      </c>
      <c r="AAU134" s="420">
        <v>4857.7072796519897</v>
      </c>
      <c r="AAV134" s="420">
        <v>5380.4984430192299</v>
      </c>
      <c r="AAW134" s="420">
        <v>5960.7284601376859</v>
      </c>
      <c r="AAX134" s="420">
        <v>6604.806035564955</v>
      </c>
      <c r="AAY134" s="420">
        <v>7319.8618214511889</v>
      </c>
      <c r="AAZ134" s="420">
        <v>8113.8302492652783</v>
      </c>
      <c r="ABA134" s="420">
        <v>8995.5406744361408</v>
      </c>
      <c r="ABB134" s="420">
        <v>9968.5883398454134</v>
      </c>
      <c r="ABC134" s="420">
        <v>11044.041465529079</v>
      </c>
      <c r="ABD134" s="420">
        <v>12235.573871014516</v>
      </c>
      <c r="ABE134" s="420">
        <v>13554.91511478543</v>
      </c>
      <c r="ABF134" s="420">
        <v>15014.58314776406</v>
      </c>
      <c r="ABG134" s="420">
        <v>16627.747635459898</v>
      </c>
      <c r="ABH134" s="420">
        <v>18407.981554062597</v>
      </c>
      <c r="ABI134" s="420">
        <v>20368.847166277727</v>
      </c>
      <c r="ABJ134" s="420">
        <v>22523.238645198624</v>
      </c>
      <c r="ABK134" s="420">
        <v>24882.36943363506</v>
      </c>
      <c r="ABL134" s="420">
        <v>27454.243430897022</v>
      </c>
      <c r="ABM134" s="420">
        <v>29356.931865857554</v>
      </c>
      <c r="ABN134" s="420">
        <v>28872.189358984906</v>
      </c>
      <c r="ABQ134" s="344"/>
      <c r="ABR134" s="344"/>
      <c r="ABS134" s="344"/>
      <c r="ABT134" s="344"/>
      <c r="ABU134" s="344"/>
      <c r="ABV134" s="344"/>
      <c r="ABW134" s="344"/>
      <c r="ABX134" s="344"/>
      <c r="ABY134" s="344"/>
      <c r="ABZ134" s="344"/>
      <c r="ACA134" s="344"/>
    </row>
    <row r="135" spans="4:755" hidden="1" outlineLevel="1" x14ac:dyDescent="0.25">
      <c r="D135" s="431" t="b">
        <v>1</v>
      </c>
      <c r="E135" s="416"/>
      <c r="F135" s="417">
        <v>1560</v>
      </c>
      <c r="G135" s="417">
        <v>22006109</v>
      </c>
      <c r="H135" s="417" t="s">
        <v>1825</v>
      </c>
      <c r="I135" s="417" t="s">
        <v>253</v>
      </c>
      <c r="J135" s="417">
        <v>11</v>
      </c>
      <c r="K135" s="417" t="s">
        <v>315</v>
      </c>
      <c r="L135" s="417" t="s">
        <v>356</v>
      </c>
      <c r="M135" s="417" t="s">
        <v>253</v>
      </c>
      <c r="N135" s="417" t="s">
        <v>301</v>
      </c>
      <c r="O135" s="417" t="s">
        <v>1829</v>
      </c>
      <c r="P135" s="417" t="s">
        <v>1830</v>
      </c>
      <c r="Q135" s="417" t="s">
        <v>302</v>
      </c>
      <c r="R135" s="417" t="s">
        <v>298</v>
      </c>
      <c r="S135" s="418"/>
      <c r="T135" s="417">
        <v>0.28939793609242326</v>
      </c>
      <c r="U135" s="417">
        <v>2190</v>
      </c>
      <c r="V135" s="418"/>
      <c r="W135" s="419">
        <v>9.9</v>
      </c>
      <c r="X135" s="417">
        <v>8.8018665792934641E-3</v>
      </c>
      <c r="Y135" s="417">
        <v>4.6267831271156086E-3</v>
      </c>
      <c r="Z135" s="417">
        <v>4.1750834521778555E-3</v>
      </c>
      <c r="AA135" s="420">
        <v>50.954996906027645</v>
      </c>
      <c r="AB135" s="420">
        <v>1480.5706006769947</v>
      </c>
      <c r="AC135" s="420">
        <v>1531.5255975830223</v>
      </c>
      <c r="AD135" s="420">
        <v>51.252440922445906</v>
      </c>
      <c r="AE135" s="420">
        <v>3.5678946496464712</v>
      </c>
      <c r="AF135" s="420">
        <v>45.482757167886071</v>
      </c>
      <c r="AG135" s="418"/>
      <c r="AH135" s="419">
        <v>14.216959715055561</v>
      </c>
      <c r="AI135" s="417">
        <v>2.3831354840911409E-2</v>
      </c>
      <c r="AJ135" s="417">
        <v>1.2527173580843412E-2</v>
      </c>
      <c r="AK135" s="417">
        <v>1.1304181260067997E-2</v>
      </c>
      <c r="AL135" s="420">
        <v>137.96239709447664</v>
      </c>
      <c r="AM135" s="420">
        <v>4008.6955458698922</v>
      </c>
      <c r="AN135" s="420">
        <v>4146.6579429643689</v>
      </c>
      <c r="AO135" s="420">
        <v>138.76773694332695</v>
      </c>
      <c r="AP135" s="420">
        <v>9.6601968076570905</v>
      </c>
      <c r="AQ135" s="420">
        <v>123.14612081951211</v>
      </c>
      <c r="AR135" s="418"/>
      <c r="AS135" s="417">
        <v>5.1679359468684138E-3</v>
      </c>
      <c r="AT135" s="421">
        <v>2.0487534203857017E-6</v>
      </c>
      <c r="AU135" s="417">
        <v>5.1658871934480276E-3</v>
      </c>
      <c r="AV135" s="420">
        <v>28.424774522157485</v>
      </c>
      <c r="AW135" s="420">
        <v>0.65560109452342452</v>
      </c>
      <c r="AX135" s="420">
        <v>29.080375616680911</v>
      </c>
      <c r="AY135" s="420">
        <v>14.681417027176112</v>
      </c>
      <c r="AZ135" s="420">
        <v>2.0677116598762564</v>
      </c>
      <c r="BA135" s="420">
        <v>2.0139901040568169E-2</v>
      </c>
      <c r="BB135" s="418"/>
      <c r="BC135" s="420">
        <v>1631.8286903230007</v>
      </c>
      <c r="BD135" s="420">
        <v>4418.2319975348655</v>
      </c>
      <c r="BE135" s="420">
        <v>45.849644204773846</v>
      </c>
      <c r="BF135" s="420">
        <v>4372.382353330092</v>
      </c>
      <c r="BG135" s="420"/>
      <c r="BH135" s="422">
        <v>3.6190084093339271E-2</v>
      </c>
      <c r="BI135" s="420"/>
      <c r="BJ135" s="423">
        <v>10.264843878369307</v>
      </c>
      <c r="BK135" s="423">
        <v>10.643133317908669</v>
      </c>
      <c r="BL135" s="423">
        <v>11.035363826768</v>
      </c>
      <c r="BM135" s="423">
        <v>11.442049174017937</v>
      </c>
      <c r="BN135" s="423">
        <v>11.863722062618042</v>
      </c>
      <c r="BO135" s="423">
        <v>12.300934827185827</v>
      </c>
      <c r="BP135" s="423">
        <v>12.75426015748063</v>
      </c>
      <c r="BQ135" s="423">
        <v>13.224291848549957</v>
      </c>
      <c r="BR135" s="423">
        <v>13.711645578520923</v>
      </c>
      <c r="BS135" s="423">
        <v>14.216959715055561</v>
      </c>
      <c r="BT135" s="423">
        <v>14.740896151526375</v>
      </c>
      <c r="BU135" s="423">
        <v>15.284141174007392</v>
      </c>
      <c r="BV135" s="423">
        <v>15.847406360216368</v>
      </c>
      <c r="BW135" s="423">
        <v>16.431429511585634</v>
      </c>
      <c r="BX135" s="423">
        <v>17.036975619682483</v>
      </c>
      <c r="BY135" s="423">
        <v>17.664837868244934</v>
      </c>
      <c r="BZ135" s="423">
        <v>18.315838672145485</v>
      </c>
      <c r="CA135" s="423">
        <v>18.990830754643675</v>
      </c>
      <c r="CB135" s="423">
        <v>19.69069826433855</v>
      </c>
      <c r="CC135" s="423">
        <v>20.416357933284111</v>
      </c>
      <c r="CD135" s="423">
        <v>21.168760277784653</v>
      </c>
      <c r="CE135" s="423">
        <v>21.948890843442939</v>
      </c>
      <c r="CF135" s="423">
        <v>22.757771496092055</v>
      </c>
      <c r="CG135" s="423">
        <v>23.596461760301825</v>
      </c>
      <c r="CH135" s="423">
        <v>24.46606020721309</v>
      </c>
      <c r="CI135" s="423">
        <v>25.367705893517794</v>
      </c>
      <c r="CJ135" s="423">
        <v>26.302579853469606</v>
      </c>
      <c r="CK135" s="423">
        <v>27.271906645879525</v>
      </c>
      <c r="CL135" s="423">
        <v>28</v>
      </c>
      <c r="CM135" s="423">
        <v>28</v>
      </c>
      <c r="CN135" s="420"/>
      <c r="CO135" s="417">
        <v>9.708275965660762E-3</v>
      </c>
      <c r="CP135" s="417">
        <v>1.0712191211688215E-2</v>
      </c>
      <c r="CQ135" s="417">
        <v>1.1824348312161174E-2</v>
      </c>
      <c r="CR135" s="417">
        <v>1.3056682379234321E-2</v>
      </c>
      <c r="CS135" s="417">
        <v>1.4422462800766764E-2</v>
      </c>
      <c r="CT135" s="417">
        <v>1.5936443723749291E-2</v>
      </c>
      <c r="CU135" s="417">
        <v>1.7615031607265057E-2</v>
      </c>
      <c r="CV135" s="417">
        <v>1.9476471788502842E-2</v>
      </c>
      <c r="CW135" s="417">
        <v>2.1541056227177734E-2</v>
      </c>
      <c r="CX135" s="417">
        <v>2.3831354840911409E-2</v>
      </c>
      <c r="CY135" s="417">
        <v>2.6372473119585998E-2</v>
      </c>
      <c r="CZ135" s="417">
        <v>2.9192339013647112E-2</v>
      </c>
      <c r="DA135" s="417">
        <v>3.2322022433398018E-2</v>
      </c>
      <c r="DB135" s="417">
        <v>3.5796091077517467E-2</v>
      </c>
      <c r="DC135" s="417">
        <v>3.965300673382742E-2</v>
      </c>
      <c r="DD135" s="417">
        <v>4.3935566668723287E-2</v>
      </c>
      <c r="DE135" s="417">
        <v>4.8691395249228206E-2</v>
      </c>
      <c r="DF135" s="417">
        <v>5.3973491529537086E-2</v>
      </c>
      <c r="DG135" s="417">
        <v>5.9840839189094955E-2</v>
      </c>
      <c r="DH135" s="417">
        <v>6.6359085939407772E-2</v>
      </c>
      <c r="DI135" s="417">
        <v>7.36013003304965E-2</v>
      </c>
      <c r="DJ135" s="417">
        <v>8.1648814794752431E-2</v>
      </c>
      <c r="DK135" s="417">
        <v>9.0592164776594139E-2</v>
      </c>
      <c r="DL135" s="417">
        <v>0.10053213492265475</v>
      </c>
      <c r="DM135" s="417">
        <v>0.11158092456249701</v>
      </c>
      <c r="DN135" s="417">
        <v>0.12386344610882619</v>
      </c>
      <c r="DO135" s="417">
        <v>0.13751877156531145</v>
      </c>
      <c r="DP135" s="417">
        <v>0.15270174406778775</v>
      </c>
      <c r="DQ135" s="417">
        <v>0.1648141839142698</v>
      </c>
      <c r="DR135" s="417">
        <v>0.1648141839142698</v>
      </c>
      <c r="DS135" s="424"/>
      <c r="DT135" s="425">
        <v>5.1032456612068811E-3</v>
      </c>
      <c r="DU135" s="425">
        <v>5.6309630583668375E-3</v>
      </c>
      <c r="DV135" s="425">
        <v>6.2155787942239854E-3</v>
      </c>
      <c r="DW135" s="425">
        <v>6.863366671617758E-3</v>
      </c>
      <c r="DX135" s="425">
        <v>7.5813018678359276E-3</v>
      </c>
      <c r="DY135" s="425">
        <v>8.3771400376293267E-3</v>
      </c>
      <c r="DZ135" s="425">
        <v>9.2595053889858222E-3</v>
      </c>
      <c r="EA135" s="425">
        <v>1.0237988753292562E-2</v>
      </c>
      <c r="EB135" s="425">
        <v>1.1323256788124916E-2</v>
      </c>
      <c r="EC135" s="425">
        <v>1.2527173580843412E-2</v>
      </c>
      <c r="ED135" s="425">
        <v>1.3862936065977648E-2</v>
      </c>
      <c r="EE135" s="425">
        <v>1.5345224830733896E-2</v>
      </c>
      <c r="EF135" s="425">
        <v>1.6990372062774709E-2</v>
      </c>
      <c r="EG135" s="425">
        <v>1.8816548594792027E-2</v>
      </c>
      <c r="EH135" s="425">
        <v>2.0843972223696331E-2</v>
      </c>
      <c r="EI135" s="425">
        <v>2.3095139731080707E-2</v>
      </c>
      <c r="EJ135" s="425">
        <v>2.5595085308931152E-2</v>
      </c>
      <c r="EK135" s="425">
        <v>2.8371668403592735E-2</v>
      </c>
      <c r="EL135" s="425">
        <v>3.1455894335399852E-2</v>
      </c>
      <c r="EM135" s="425">
        <v>3.4882271435192833E-2</v>
      </c>
      <c r="EN135" s="425">
        <v>3.8689208866677059E-2</v>
      </c>
      <c r="EO135" s="425">
        <v>4.2919459780276698E-2</v>
      </c>
      <c r="EP135" s="425">
        <v>4.7620614975382704E-2</v>
      </c>
      <c r="EQ135" s="425">
        <v>5.284565283996679E-2</v>
      </c>
      <c r="ER135" s="425">
        <v>5.8653551996372268E-2</v>
      </c>
      <c r="ES135" s="425">
        <v>6.5109973817475505E-2</v>
      </c>
      <c r="ET135" s="425">
        <v>7.228802279699216E-2</v>
      </c>
      <c r="EU135" s="425">
        <v>8.026909367111508E-2</v>
      </c>
      <c r="EV135" s="425">
        <v>8.6636110462956273E-2</v>
      </c>
      <c r="EW135" s="425">
        <v>8.6636110462956273E-2</v>
      </c>
      <c r="EX135" s="420"/>
      <c r="EY135" s="420">
        <v>1799.8731418637508</v>
      </c>
      <c r="EZ135" s="420">
        <v>1985.9947657672774</v>
      </c>
      <c r="FA135" s="420">
        <v>2192.1839698808312</v>
      </c>
      <c r="FB135" s="420">
        <v>2420.6534733203825</v>
      </c>
      <c r="FC135" s="420">
        <v>2673.8633642520631</v>
      </c>
      <c r="FD135" s="420">
        <v>2954.5489988805921</v>
      </c>
      <c r="FE135" s="420">
        <v>3265.7520650567449</v>
      </c>
      <c r="FF135" s="420">
        <v>3610.8551708240821</v>
      </c>
      <c r="FG135" s="420">
        <v>3993.6203593523683</v>
      </c>
      <c r="FH135" s="420">
        <v>4418.2319975348646</v>
      </c>
      <c r="FI135" s="420">
        <v>4889.344536595685</v>
      </c>
      <c r="FJ135" s="420">
        <v>5412.1356999629261</v>
      </c>
      <c r="FK135" s="420">
        <v>5992.3657170813804</v>
      </c>
      <c r="FL135" s="420">
        <v>6636.4432925086494</v>
      </c>
      <c r="FM135" s="420">
        <v>7351.4990783948833</v>
      </c>
      <c r="FN135" s="420">
        <v>8145.4675062089727</v>
      </c>
      <c r="FO135" s="420">
        <v>9027.1779313798343</v>
      </c>
      <c r="FP135" s="420">
        <v>10006.456153516694</v>
      </c>
      <c r="FQ135" s="420">
        <v>11094.237496338923</v>
      </c>
      <c r="FR135" s="420">
        <v>12302.692766813974</v>
      </c>
      <c r="FS135" s="420">
        <v>13645.368563860316</v>
      </c>
      <c r="FT135" s="420">
        <v>15137.343575098939</v>
      </c>
      <c r="FU135" s="420">
        <v>16795.402687503778</v>
      </c>
      <c r="FV135" s="420">
        <v>18638.230946620341</v>
      </c>
      <c r="FW135" s="420">
        <v>20686.629631741682</v>
      </c>
      <c r="FX135" s="420">
        <v>22963.75697379453</v>
      </c>
      <c r="FY135" s="420">
        <v>25495.39633174759</v>
      </c>
      <c r="FZ135" s="420">
        <v>28310.254965507287</v>
      </c>
      <c r="GA135" s="420">
        <v>30555.849882589977</v>
      </c>
      <c r="GB135" s="420">
        <v>30555.849882589977</v>
      </c>
      <c r="GC135" s="420"/>
      <c r="GD135" s="420">
        <v>31.64345442279177</v>
      </c>
      <c r="GE135" s="420">
        <v>31.64345442279177</v>
      </c>
      <c r="GF135" s="420">
        <v>31.64345442279177</v>
      </c>
      <c r="GG135" s="420">
        <v>31.64345442279177</v>
      </c>
      <c r="GH135" s="420">
        <v>31.64345442279177</v>
      </c>
      <c r="GI135" s="420">
        <v>31.64345442279177</v>
      </c>
      <c r="GJ135" s="420">
        <v>31.64345442279177</v>
      </c>
      <c r="GK135" s="420">
        <v>31.64345442279177</v>
      </c>
      <c r="GL135" s="420">
        <v>31.64345442279177</v>
      </c>
      <c r="GM135" s="420">
        <v>31.64345442279177</v>
      </c>
      <c r="GN135" s="420">
        <v>31.64345442279177</v>
      </c>
      <c r="GO135" s="420">
        <v>31.64345442279177</v>
      </c>
      <c r="GP135" s="420">
        <v>31.64345442279177</v>
      </c>
      <c r="GQ135" s="420">
        <v>31.64345442279177</v>
      </c>
      <c r="GR135" s="420">
        <v>31.64345442279177</v>
      </c>
      <c r="GS135" s="420">
        <v>31.64345442279177</v>
      </c>
      <c r="GT135" s="420">
        <v>31.64345442279177</v>
      </c>
      <c r="GU135" s="420">
        <v>37.875231665326965</v>
      </c>
      <c r="GV135" s="420">
        <v>50.205863800493503</v>
      </c>
      <c r="GW135" s="420">
        <v>67.132043840531111</v>
      </c>
      <c r="GX135" s="420">
        <v>90.47116816352019</v>
      </c>
      <c r="GY135" s="420">
        <v>122.78447509552001</v>
      </c>
      <c r="GZ135" s="420">
        <v>167.68789429320691</v>
      </c>
      <c r="HA135" s="420">
        <v>230.29449652488273</v>
      </c>
      <c r="HB135" s="420">
        <v>317.84471644198874</v>
      </c>
      <c r="HC135" s="420">
        <v>440.60462252265296</v>
      </c>
      <c r="HD135" s="420">
        <v>613.14698505285742</v>
      </c>
      <c r="HE135" s="420">
        <v>856.17922024754603</v>
      </c>
      <c r="HF135" s="420">
        <v>1199.15287493649</v>
      </c>
      <c r="HG135" s="420">
        <v>1683.9903388896146</v>
      </c>
      <c r="HH135" s="420"/>
      <c r="HI135" s="420">
        <v>56.202302924797976</v>
      </c>
      <c r="HJ135" s="420">
        <v>62.014081346386952</v>
      </c>
      <c r="HK135" s="420">
        <v>68.452484053709654</v>
      </c>
      <c r="HL135" s="420">
        <v>75.586604755178541</v>
      </c>
      <c r="HM135" s="420">
        <v>83.493261431526975</v>
      </c>
      <c r="HN135" s="420">
        <v>92.257867501317236</v>
      </c>
      <c r="HO135" s="420">
        <v>101.97540180390003</v>
      </c>
      <c r="HP135" s="420">
        <v>112.75148865107656</v>
      </c>
      <c r="HQ135" s="420">
        <v>124.70360048294626</v>
      </c>
      <c r="HR135" s="420">
        <v>137.96239709447664</v>
      </c>
      <c r="HS135" s="420">
        <v>152.67321699401072</v>
      </c>
      <c r="HT135" s="420">
        <v>168.99773823196278</v>
      </c>
      <c r="HU135" s="420">
        <v>187.11582801821521</v>
      </c>
      <c r="HV135" s="420">
        <v>207.22760265348171</v>
      </c>
      <c r="HW135" s="420">
        <v>229.55572175908381</v>
      </c>
      <c r="HX135" s="420">
        <v>254.34794353007248</v>
      </c>
      <c r="HY135" s="420">
        <v>281.87997079066724</v>
      </c>
      <c r="HZ135" s="420">
        <v>312.45862103443</v>
      </c>
      <c r="IA135" s="420">
        <v>346.42535742449218</v>
      </c>
      <c r="IB135" s="420">
        <v>384.16022195609884</v>
      </c>
      <c r="IC135" s="420">
        <v>426.08621669440322</v>
      </c>
      <c r="ID135" s="420">
        <v>472.67418425029064</v>
      </c>
      <c r="IE135" s="420">
        <v>524.4482445077283</v>
      </c>
      <c r="IF135" s="420">
        <v>581.99185113658291</v>
      </c>
      <c r="IG135" s="420">
        <v>645.95453869173832</v>
      </c>
      <c r="IH135" s="420">
        <v>717.05943919815559</v>
      </c>
      <c r="II135" s="420">
        <v>796.11165614755873</v>
      </c>
      <c r="IJ135" s="420">
        <v>884.00759389194604</v>
      </c>
      <c r="IK135" s="420">
        <v>954.12787228310992</v>
      </c>
      <c r="IL135" s="420">
        <v>954.12787228310992</v>
      </c>
      <c r="IM135" s="420"/>
      <c r="IN135" s="420">
        <v>14.212387261078742</v>
      </c>
      <c r="IO135" s="420">
        <v>14.212387261078742</v>
      </c>
      <c r="IP135" s="420">
        <v>14.212387261078742</v>
      </c>
      <c r="IQ135" s="420">
        <v>14.212387261078742</v>
      </c>
      <c r="IR135" s="420">
        <v>14.212387261078742</v>
      </c>
      <c r="IS135" s="420">
        <v>14.212387261078742</v>
      </c>
      <c r="IT135" s="420">
        <v>14.212387261078742</v>
      </c>
      <c r="IU135" s="420">
        <v>14.212387261078742</v>
      </c>
      <c r="IV135" s="420">
        <v>14.212387261078742</v>
      </c>
      <c r="IW135" s="420">
        <v>14.212387261078742</v>
      </c>
      <c r="IX135" s="420">
        <v>14.212387261078742</v>
      </c>
      <c r="IY135" s="420">
        <v>14.212387261078742</v>
      </c>
      <c r="IZ135" s="420">
        <v>14.212387261078742</v>
      </c>
      <c r="JA135" s="420">
        <v>14.212387261078742</v>
      </c>
      <c r="JB135" s="420">
        <v>14.212387261078742</v>
      </c>
      <c r="JC135" s="420">
        <v>14.212387261078742</v>
      </c>
      <c r="JD135" s="420">
        <v>14.212387261078742</v>
      </c>
      <c r="JE135" s="420">
        <v>17.011336778799365</v>
      </c>
      <c r="JF135" s="420">
        <v>22.549534876181042</v>
      </c>
      <c r="JG135" s="420">
        <v>30.151784060659683</v>
      </c>
      <c r="JH135" s="420">
        <v>40.63435239156437</v>
      </c>
      <c r="JI135" s="420">
        <v>55.147598185389555</v>
      </c>
      <c r="JJ135" s="420">
        <v>75.315585360785306</v>
      </c>
      <c r="JK135" s="420">
        <v>103.43480597836763</v>
      </c>
      <c r="JL135" s="420">
        <v>142.75723941529012</v>
      </c>
      <c r="JM135" s="420">
        <v>197.89380263752147</v>
      </c>
      <c r="JN135" s="420">
        <v>275.38973094092563</v>
      </c>
      <c r="JO135" s="420">
        <v>384.54558343927448</v>
      </c>
      <c r="JP135" s="420">
        <v>538.58927082113757</v>
      </c>
      <c r="JQ135" s="420">
        <v>756.34987635786945</v>
      </c>
      <c r="JR135" s="420"/>
      <c r="JS135" s="420">
        <v>41.989915663719231</v>
      </c>
      <c r="JT135" s="420">
        <v>47.801694085308213</v>
      </c>
      <c r="JU135" s="420">
        <v>54.240096792630908</v>
      </c>
      <c r="JV135" s="420">
        <v>61.374217494099796</v>
      </c>
      <c r="JW135" s="420">
        <v>69.280874170448229</v>
      </c>
      <c r="JX135" s="420">
        <v>78.04548024023849</v>
      </c>
      <c r="JY135" s="420">
        <v>87.763014542821281</v>
      </c>
      <c r="JZ135" s="420">
        <v>98.539101389997811</v>
      </c>
      <c r="KA135" s="420">
        <v>110.49121322186751</v>
      </c>
      <c r="KB135" s="420">
        <v>123.7500098333979</v>
      </c>
      <c r="KC135" s="420">
        <v>138.46082973293198</v>
      </c>
      <c r="KD135" s="420">
        <v>154.78535097088405</v>
      </c>
      <c r="KE135" s="420">
        <v>172.90344075713648</v>
      </c>
      <c r="KF135" s="420">
        <v>193.01521539240298</v>
      </c>
      <c r="KG135" s="420">
        <v>215.34333449800508</v>
      </c>
      <c r="KH135" s="420">
        <v>240.13555626899375</v>
      </c>
      <c r="KI135" s="420">
        <v>267.66758352958851</v>
      </c>
      <c r="KJ135" s="420">
        <v>295.44728425563062</v>
      </c>
      <c r="KK135" s="420">
        <v>323.87582254831113</v>
      </c>
      <c r="KL135" s="420">
        <v>354.00843789543916</v>
      </c>
      <c r="KM135" s="420">
        <v>385.45186430283883</v>
      </c>
      <c r="KN135" s="420">
        <v>417.5265860649011</v>
      </c>
      <c r="KO135" s="420">
        <v>449.13265914694301</v>
      </c>
      <c r="KP135" s="420">
        <v>478.55704515821526</v>
      </c>
      <c r="KQ135" s="420">
        <v>503.19729927644823</v>
      </c>
      <c r="KR135" s="420">
        <v>519.16563656063408</v>
      </c>
      <c r="KS135" s="420">
        <v>520.72192520663316</v>
      </c>
      <c r="KT135" s="420">
        <v>499.46201045267156</v>
      </c>
      <c r="KU135" s="420">
        <v>415.53860146197235</v>
      </c>
      <c r="KV135" s="420">
        <v>197.77799592524048</v>
      </c>
      <c r="KW135" s="420"/>
      <c r="KX135" s="420">
        <v>1633.038611586202</v>
      </c>
      <c r="KY135" s="420">
        <v>1801.9081786773879</v>
      </c>
      <c r="KZ135" s="420">
        <v>1988.9852141516753</v>
      </c>
      <c r="LA135" s="420">
        <v>2196.2773349176828</v>
      </c>
      <c r="LB135" s="420">
        <v>2426.0165977074967</v>
      </c>
      <c r="LC135" s="420">
        <v>2680.6848120413847</v>
      </c>
      <c r="LD135" s="420">
        <v>2963.0417244754631</v>
      </c>
      <c r="LE135" s="420">
        <v>3276.1564010536199</v>
      </c>
      <c r="LF135" s="420">
        <v>3623.4421721999734</v>
      </c>
      <c r="LG135" s="420">
        <v>4008.6955458698922</v>
      </c>
      <c r="LH135" s="420">
        <v>4436.1395411128469</v>
      </c>
      <c r="LI135" s="420">
        <v>4910.4719458348463</v>
      </c>
      <c r="LJ135" s="420">
        <v>5436.9190600879074</v>
      </c>
      <c r="LK135" s="420">
        <v>6021.2955503334488</v>
      </c>
      <c r="LL135" s="420">
        <v>6670.0711115828262</v>
      </c>
      <c r="LM135" s="420">
        <v>7390.4447139458262</v>
      </c>
      <c r="LN135" s="420">
        <v>8190.4272988579687</v>
      </c>
      <c r="LO135" s="420">
        <v>9078.9338891496755</v>
      </c>
      <c r="LP135" s="420">
        <v>10065.886187327953</v>
      </c>
      <c r="LQ135" s="420">
        <v>11162.326859261706</v>
      </c>
      <c r="LR135" s="420">
        <v>12380.546837336658</v>
      </c>
      <c r="LS135" s="420">
        <v>13734.227129688543</v>
      </c>
      <c r="LT135" s="420">
        <v>15238.596792122466</v>
      </c>
      <c r="LU135" s="420">
        <v>16910.608908789374</v>
      </c>
      <c r="LV135" s="420">
        <v>18769.136638839125</v>
      </c>
      <c r="LW135" s="420">
        <v>20835.191621592163</v>
      </c>
      <c r="LX135" s="420">
        <v>23132.167295037492</v>
      </c>
      <c r="LY135" s="420">
        <v>25686.109974756826</v>
      </c>
      <c r="LZ135" s="420">
        <v>27723.555348146008</v>
      </c>
      <c r="MA135" s="420">
        <v>27723.555348146008</v>
      </c>
      <c r="MB135" s="420"/>
      <c r="MC135" s="426">
        <v>0.65560109452342452</v>
      </c>
      <c r="MD135" s="426">
        <v>0.65560109452342452</v>
      </c>
      <c r="ME135" s="426">
        <v>0.65560109452342452</v>
      </c>
      <c r="MF135" s="426">
        <v>0.65560109452342452</v>
      </c>
      <c r="MG135" s="426">
        <v>0.65560109452342452</v>
      </c>
      <c r="MH135" s="426">
        <v>0.65560109452342452</v>
      </c>
      <c r="MI135" s="426">
        <v>0.65560109452342452</v>
      </c>
      <c r="MJ135" s="426">
        <v>0.65560109452342452</v>
      </c>
      <c r="MK135" s="426">
        <v>0.65560109452342452</v>
      </c>
      <c r="ML135" s="426">
        <v>0.65560109452342452</v>
      </c>
      <c r="MM135" s="426">
        <v>0.65560109452342452</v>
      </c>
      <c r="MN135" s="426">
        <v>0.65560109452342452</v>
      </c>
      <c r="MO135" s="426">
        <v>0.65560109452342452</v>
      </c>
      <c r="MP135" s="426">
        <v>0.65560109452342452</v>
      </c>
      <c r="MQ135" s="426">
        <v>0.65560109452342452</v>
      </c>
      <c r="MR135" s="426">
        <v>0.65560109452342452</v>
      </c>
      <c r="MS135" s="426">
        <v>0.65560109452342452</v>
      </c>
      <c r="MT135" s="426">
        <v>0.78471341982282472</v>
      </c>
      <c r="MU135" s="426">
        <v>1.0401841347444631</v>
      </c>
      <c r="MV135" s="426">
        <v>1.3908671547486418</v>
      </c>
      <c r="MW135" s="426">
        <v>1.8744159875318591</v>
      </c>
      <c r="MX135" s="426">
        <v>2.5438953404887168</v>
      </c>
      <c r="MY135" s="426">
        <v>3.4742214161602751</v>
      </c>
      <c r="MZ135" s="426">
        <v>4.7713287546661487</v>
      </c>
      <c r="NA135" s="426">
        <v>6.5852274281965348</v>
      </c>
      <c r="NB135" s="426">
        <v>9.1286137385137778</v>
      </c>
      <c r="NC135" s="426">
        <v>12.703411869434136</v>
      </c>
      <c r="ND135" s="426">
        <v>17.738645926666216</v>
      </c>
      <c r="NE135" s="426">
        <v>24.844504231593113</v>
      </c>
      <c r="NF135" s="426">
        <v>34.889550761174448</v>
      </c>
      <c r="NG135" s="420"/>
      <c r="NH135" s="420">
        <v>1632.3830104916785</v>
      </c>
      <c r="NI135" s="420">
        <v>1801.2525775828644</v>
      </c>
      <c r="NJ135" s="420">
        <v>1988.3296130571518</v>
      </c>
      <c r="NK135" s="420">
        <v>2195.6217338231595</v>
      </c>
      <c r="NL135" s="420">
        <v>2425.3609966129734</v>
      </c>
      <c r="NM135" s="420">
        <v>2680.0292109468614</v>
      </c>
      <c r="NN135" s="420">
        <v>2962.3861233809398</v>
      </c>
      <c r="NO135" s="420">
        <v>3275.5007999590966</v>
      </c>
      <c r="NP135" s="420">
        <v>3622.7865711054501</v>
      </c>
      <c r="NQ135" s="420">
        <v>4008.0399447753689</v>
      </c>
      <c r="NR135" s="420">
        <v>4435.4839400183237</v>
      </c>
      <c r="NS135" s="420">
        <v>4909.8163447403231</v>
      </c>
      <c r="NT135" s="420">
        <v>5436.2634589933841</v>
      </c>
      <c r="NU135" s="420">
        <v>6020.6399492389255</v>
      </c>
      <c r="NV135" s="420">
        <v>6669.415510488303</v>
      </c>
      <c r="NW135" s="420">
        <v>7389.7891128513029</v>
      </c>
      <c r="NX135" s="420">
        <v>8189.7716977634454</v>
      </c>
      <c r="NY135" s="420">
        <v>9078.1491757298518</v>
      </c>
      <c r="NZ135" s="420">
        <v>10064.846003193208</v>
      </c>
      <c r="OA135" s="420">
        <v>11160.935992106957</v>
      </c>
      <c r="OB135" s="420">
        <v>12378.672421349127</v>
      </c>
      <c r="OC135" s="420">
        <v>13731.683234348055</v>
      </c>
      <c r="OD135" s="420">
        <v>15235.122570706306</v>
      </c>
      <c r="OE135" s="420">
        <v>16905.837580034709</v>
      </c>
      <c r="OF135" s="420">
        <v>18762.551411410928</v>
      </c>
      <c r="OG135" s="420">
        <v>20826.063007853649</v>
      </c>
      <c r="OH135" s="420">
        <v>23119.463883168057</v>
      </c>
      <c r="OI135" s="420">
        <v>25668.371328830159</v>
      </c>
      <c r="OJ135" s="420">
        <v>27698.710843914414</v>
      </c>
      <c r="OK135" s="420">
        <v>27688.665797384834</v>
      </c>
      <c r="OL135" s="420"/>
      <c r="OM135" s="420">
        <v>1674.3729261553979</v>
      </c>
      <c r="ON135" s="420">
        <v>1849.0542716681725</v>
      </c>
      <c r="OO135" s="420">
        <v>2042.5697098497828</v>
      </c>
      <c r="OP135" s="420">
        <v>2256.9959513172594</v>
      </c>
      <c r="OQ135" s="420">
        <v>2494.6418707834218</v>
      </c>
      <c r="OR135" s="420">
        <v>2758.0746911871001</v>
      </c>
      <c r="OS135" s="420">
        <v>3050.1491379237609</v>
      </c>
      <c r="OT135" s="420">
        <v>3374.0399013490946</v>
      </c>
      <c r="OU135" s="420">
        <v>3733.2777843273175</v>
      </c>
      <c r="OV135" s="420">
        <v>4131.7899546087665</v>
      </c>
      <c r="OW135" s="420">
        <v>4573.944769751256</v>
      </c>
      <c r="OX135" s="420">
        <v>5064.601695711207</v>
      </c>
      <c r="OY135" s="420">
        <v>5609.1668997505203</v>
      </c>
      <c r="OZ135" s="420">
        <v>6213.6551646313283</v>
      </c>
      <c r="PA135" s="420">
        <v>6884.7588449863078</v>
      </c>
      <c r="PB135" s="420">
        <v>7629.924669120297</v>
      </c>
      <c r="PC135" s="420">
        <v>8457.4392812930346</v>
      </c>
      <c r="PD135" s="420">
        <v>9373.5964599854815</v>
      </c>
      <c r="PE135" s="420">
        <v>10388.721825741519</v>
      </c>
      <c r="PF135" s="420">
        <v>11514.944430002397</v>
      </c>
      <c r="PG135" s="420">
        <v>12764.124285651966</v>
      </c>
      <c r="PH135" s="420">
        <v>14149.209820412956</v>
      </c>
      <c r="PI135" s="420">
        <v>15684.255229853248</v>
      </c>
      <c r="PJ135" s="420">
        <v>17384.394625192923</v>
      </c>
      <c r="PK135" s="420">
        <v>19265.748710687378</v>
      </c>
      <c r="PL135" s="420">
        <v>21345.228644414281</v>
      </c>
      <c r="PM135" s="420">
        <v>23640.185808374688</v>
      </c>
      <c r="PN135" s="420">
        <v>26167.833339282832</v>
      </c>
      <c r="PO135" s="420">
        <v>28114.249445376387</v>
      </c>
      <c r="PP135" s="420">
        <v>27886.443793310074</v>
      </c>
      <c r="PQ135" s="420"/>
      <c r="PR135" s="420">
        <v>56.530377495084743</v>
      </c>
      <c r="PS135" s="420">
        <v>62.376081514185557</v>
      </c>
      <c r="PT135" s="420">
        <v>68.852067667232248</v>
      </c>
      <c r="PU135" s="420">
        <v>76.027832989325248</v>
      </c>
      <c r="PV135" s="420">
        <v>83.980643877449864</v>
      </c>
      <c r="PW135" s="420">
        <v>92.79641234131374</v>
      </c>
      <c r="PX135" s="420">
        <v>102.57067164847199</v>
      </c>
      <c r="PY135" s="420">
        <v>113.40966268066909</v>
      </c>
      <c r="PZ135" s="420">
        <v>125.43154361005256</v>
      </c>
      <c r="QA135" s="420">
        <v>138.76773694332695</v>
      </c>
      <c r="QB135" s="420">
        <v>153.56442958589747</v>
      </c>
      <c r="QC135" s="420">
        <v>169.98424336546347</v>
      </c>
      <c r="QD135" s="420">
        <v>188.20809544635003</v>
      </c>
      <c r="QE135" s="420">
        <v>208.43727028548358</v>
      </c>
      <c r="QF135" s="420">
        <v>230.8957272544767</v>
      </c>
      <c r="QG135" s="420">
        <v>255.83267080875009</v>
      </c>
      <c r="QH135" s="420">
        <v>283.52541315649586</v>
      </c>
      <c r="QI135" s="420">
        <v>314.28256280360301</v>
      </c>
      <c r="QJ135" s="420">
        <v>348.44757616569814</v>
      </c>
      <c r="QK135" s="420">
        <v>386.40271369007922</v>
      </c>
      <c r="QL135" s="420">
        <v>428.57344666848718</v>
      </c>
      <c r="QM135" s="420">
        <v>475.43336620215905</v>
      </c>
      <c r="QN135" s="420">
        <v>527.50965166545177</v>
      </c>
      <c r="QO135" s="420">
        <v>585.3891625728686</v>
      </c>
      <c r="QP135" s="420">
        <v>649.72522506360508</v>
      </c>
      <c r="QQ135" s="420">
        <v>721.24519236381786</v>
      </c>
      <c r="QR135" s="420">
        <v>800.75886766557051</v>
      </c>
      <c r="QS135" s="420">
        <v>889.16788797961578</v>
      </c>
      <c r="QT135" s="420">
        <v>959.6974855446291</v>
      </c>
      <c r="QU135" s="420">
        <v>959.6974855446291</v>
      </c>
      <c r="QV135" s="424"/>
      <c r="QW135" s="420">
        <v>14.681417027176112</v>
      </c>
      <c r="QX135" s="420">
        <v>14.681417027176112</v>
      </c>
      <c r="QY135" s="420">
        <v>14.681417027176112</v>
      </c>
      <c r="QZ135" s="420">
        <v>14.681417027176112</v>
      </c>
      <c r="RA135" s="420">
        <v>14.681417027176112</v>
      </c>
      <c r="RB135" s="420">
        <v>14.681417027176112</v>
      </c>
      <c r="RC135" s="420">
        <v>14.681417027176112</v>
      </c>
      <c r="RD135" s="420">
        <v>14.681417027176112</v>
      </c>
      <c r="RE135" s="420">
        <v>14.681417027176112</v>
      </c>
      <c r="RF135" s="420">
        <v>14.681417027176112</v>
      </c>
      <c r="RG135" s="420">
        <v>14.681417027176112</v>
      </c>
      <c r="RH135" s="420">
        <v>14.681417027176112</v>
      </c>
      <c r="RI135" s="420">
        <v>14.681417027176112</v>
      </c>
      <c r="RJ135" s="420">
        <v>14.681417027176112</v>
      </c>
      <c r="RK135" s="420">
        <v>14.681417027176112</v>
      </c>
      <c r="RL135" s="420">
        <v>14.681417027176112</v>
      </c>
      <c r="RM135" s="420">
        <v>14.681417027176112</v>
      </c>
      <c r="RN135" s="420">
        <v>17.57273601200308</v>
      </c>
      <c r="RO135" s="420">
        <v>23.293702824485095</v>
      </c>
      <c r="RP135" s="420">
        <v>31.146837457784478</v>
      </c>
      <c r="RQ135" s="420">
        <v>41.975346022516618</v>
      </c>
      <c r="RR135" s="420">
        <v>56.967550358277485</v>
      </c>
      <c r="RS135" s="420">
        <v>77.80111089117915</v>
      </c>
      <c r="RT135" s="420">
        <v>106.84830731091424</v>
      </c>
      <c r="RU135" s="420">
        <v>147.4684391160628</v>
      </c>
      <c r="RV135" s="420">
        <v>204.42459034110325</v>
      </c>
      <c r="RW135" s="420">
        <v>284.47799871157429</v>
      </c>
      <c r="RX135" s="420">
        <v>397.23615552551593</v>
      </c>
      <c r="RY135" s="420">
        <v>556.36351205699145</v>
      </c>
      <c r="RZ135" s="420">
        <v>781.31053912895834</v>
      </c>
      <c r="SA135" s="420"/>
      <c r="SB135" s="420">
        <v>41.848960467908633</v>
      </c>
      <c r="SC135" s="420">
        <v>47.694664487009447</v>
      </c>
      <c r="SD135" s="420">
        <v>54.170650640056138</v>
      </c>
      <c r="SE135" s="420">
        <v>61.346415962149138</v>
      </c>
      <c r="SF135" s="420">
        <v>69.299226850273755</v>
      </c>
      <c r="SG135" s="420">
        <v>78.11499531413763</v>
      </c>
      <c r="SH135" s="420">
        <v>87.889254621295876</v>
      </c>
      <c r="SI135" s="420">
        <v>98.728245653492976</v>
      </c>
      <c r="SJ135" s="420">
        <v>110.75012658287645</v>
      </c>
      <c r="SK135" s="420">
        <v>124.08631991615084</v>
      </c>
      <c r="SL135" s="420">
        <v>138.88301255872136</v>
      </c>
      <c r="SM135" s="420">
        <v>155.30282633828736</v>
      </c>
      <c r="SN135" s="420">
        <v>173.52667841917392</v>
      </c>
      <c r="SO135" s="420">
        <v>193.75585325830747</v>
      </c>
      <c r="SP135" s="420">
        <v>216.21431022730059</v>
      </c>
      <c r="SQ135" s="420">
        <v>241.15125378157398</v>
      </c>
      <c r="SR135" s="420">
        <v>268.84399612931975</v>
      </c>
      <c r="SS135" s="420">
        <v>296.70982679159994</v>
      </c>
      <c r="ST135" s="420">
        <v>325.15387334121306</v>
      </c>
      <c r="SU135" s="420">
        <v>355.25587623229472</v>
      </c>
      <c r="SV135" s="420">
        <v>386.59810064597059</v>
      </c>
      <c r="SW135" s="420">
        <v>418.46581584388156</v>
      </c>
      <c r="SX135" s="420">
        <v>449.70854077427259</v>
      </c>
      <c r="SY135" s="420">
        <v>478.54085526195433</v>
      </c>
      <c r="SZ135" s="420">
        <v>502.25678594754231</v>
      </c>
      <c r="TA135" s="420">
        <v>516.82060202271464</v>
      </c>
      <c r="TB135" s="420">
        <v>516.28086895399622</v>
      </c>
      <c r="TC135" s="420">
        <v>491.93173245409986</v>
      </c>
      <c r="TD135" s="420">
        <v>403.33397348763765</v>
      </c>
      <c r="TE135" s="420">
        <v>178.38694641567076</v>
      </c>
      <c r="TF135" s="420"/>
      <c r="TG135" s="420">
        <v>3.9353136704729401</v>
      </c>
      <c r="TH135" s="420">
        <v>4.3422573343801236</v>
      </c>
      <c r="TI135" s="420">
        <v>4.7930775476379255</v>
      </c>
      <c r="TJ135" s="420">
        <v>5.2926122866478291</v>
      </c>
      <c r="TK135" s="420">
        <v>5.8462403852651423</v>
      </c>
      <c r="TL135" s="420">
        <v>6.4599425342483858</v>
      </c>
      <c r="TM135" s="420">
        <v>7.1403691999566075</v>
      </c>
      <c r="TN135" s="420">
        <v>7.894916250112912</v>
      </c>
      <c r="TO135" s="420">
        <v>8.7318091643750613</v>
      </c>
      <c r="TP135" s="420">
        <v>9.6601968076570905</v>
      </c>
      <c r="TQ135" s="420">
        <v>10.690255855806136</v>
      </c>
      <c r="TR135" s="420">
        <v>11.833307087667549</v>
      </c>
      <c r="TS135" s="420">
        <v>13.101944896230295</v>
      </c>
      <c r="TT135" s="420">
        <v>14.510181526062659</v>
      </c>
      <c r="TU135" s="420">
        <v>16.073607716441316</v>
      </c>
      <c r="TV135" s="420">
        <v>17.809571621466993</v>
      </c>
      <c r="TW135" s="420">
        <v>19.737378092305519</v>
      </c>
      <c r="TX135" s="420">
        <v>21.878510645003715</v>
      </c>
      <c r="TY135" s="420">
        <v>24.256878702910889</v>
      </c>
      <c r="TZ135" s="420">
        <v>26.89909299870898</v>
      </c>
      <c r="UA135" s="420">
        <v>29.834772350898422</v>
      </c>
      <c r="UB135" s="420">
        <v>33.096885397183215</v>
      </c>
      <c r="UC135" s="420">
        <v>36.722131276869142</v>
      </c>
      <c r="UD135" s="420">
        <v>40.751363710953839</v>
      </c>
      <c r="UE135" s="420">
        <v>45.230063437418778</v>
      </c>
      <c r="UF135" s="420">
        <v>50.208864526316113</v>
      </c>
      <c r="UG135" s="420">
        <v>55.744140731251036</v>
      </c>
      <c r="UH135" s="420">
        <v>61.898658738233038</v>
      </c>
      <c r="UI135" s="420">
        <v>66.808516088728908</v>
      </c>
      <c r="UJ135" s="420">
        <v>66.808516088728908</v>
      </c>
      <c r="UK135" s="420"/>
      <c r="UL135" s="420">
        <v>2.0677116598762564</v>
      </c>
      <c r="UM135" s="420">
        <v>2.0677116598762564</v>
      </c>
      <c r="UN135" s="420">
        <v>2.0677116598762564</v>
      </c>
      <c r="UO135" s="420">
        <v>2.0677116598762564</v>
      </c>
      <c r="UP135" s="420">
        <v>2.0677116598762564</v>
      </c>
      <c r="UQ135" s="420">
        <v>2.0677116598762564</v>
      </c>
      <c r="UR135" s="420">
        <v>2.0677116598762564</v>
      </c>
      <c r="US135" s="420">
        <v>2.0677116598762564</v>
      </c>
      <c r="UT135" s="420">
        <v>2.0677116598762564</v>
      </c>
      <c r="UU135" s="420">
        <v>2.0677116598762564</v>
      </c>
      <c r="UV135" s="420">
        <v>2.0677116598762564</v>
      </c>
      <c r="UW135" s="420">
        <v>2.0677116598762564</v>
      </c>
      <c r="UX135" s="420">
        <v>2.0677116598762564</v>
      </c>
      <c r="UY135" s="420">
        <v>2.0677116598762564</v>
      </c>
      <c r="UZ135" s="420">
        <v>2.0677116598762564</v>
      </c>
      <c r="VA135" s="420">
        <v>2.0677116598762564</v>
      </c>
      <c r="VB135" s="420">
        <v>2.0677116598762564</v>
      </c>
      <c r="VC135" s="420">
        <v>2.4749212613937344</v>
      </c>
      <c r="VD135" s="420">
        <v>3.2806547789443532</v>
      </c>
      <c r="VE135" s="420">
        <v>4.3866800364378031</v>
      </c>
      <c r="VF135" s="420">
        <v>5.9117530846947259</v>
      </c>
      <c r="VG135" s="420">
        <v>8.0232356244875938</v>
      </c>
      <c r="VH135" s="420">
        <v>10.957407166027433</v>
      </c>
      <c r="VI135" s="420">
        <v>15.048376492259735</v>
      </c>
      <c r="VJ135" s="420">
        <v>20.769262970979369</v>
      </c>
      <c r="VK135" s="420">
        <v>28.790893156382779</v>
      </c>
      <c r="VL135" s="420">
        <v>40.065510967051743</v>
      </c>
      <c r="VM135" s="420">
        <v>55.946222969085774</v>
      </c>
      <c r="VN135" s="420">
        <v>78.357512689714667</v>
      </c>
      <c r="VO135" s="420">
        <v>110.03875911642079</v>
      </c>
      <c r="VP135" s="420"/>
      <c r="VQ135" s="420">
        <v>1.8676020105966837</v>
      </c>
      <c r="VR135" s="420">
        <v>2.2745456745038672</v>
      </c>
      <c r="VS135" s="420">
        <v>2.7253658877616691</v>
      </c>
      <c r="VT135" s="420">
        <v>3.2249006267715727</v>
      </c>
      <c r="VU135" s="420">
        <v>3.778528725388886</v>
      </c>
      <c r="VV135" s="420">
        <v>4.3922308743721299</v>
      </c>
      <c r="VW135" s="420">
        <v>5.0726575400803515</v>
      </c>
      <c r="VX135" s="420">
        <v>5.827204590236656</v>
      </c>
      <c r="VY135" s="420">
        <v>6.6640975044988053</v>
      </c>
      <c r="VZ135" s="420">
        <v>7.5924851477808346</v>
      </c>
      <c r="WA135" s="420">
        <v>8.6225441959298799</v>
      </c>
      <c r="WB135" s="420">
        <v>9.7655954277912933</v>
      </c>
      <c r="WC135" s="420">
        <v>11.034233236354039</v>
      </c>
      <c r="WD135" s="420">
        <v>12.442469866186403</v>
      </c>
      <c r="WE135" s="420">
        <v>14.00589605656506</v>
      </c>
      <c r="WF135" s="420">
        <v>15.741859961590738</v>
      </c>
      <c r="WG135" s="420">
        <v>17.669666432429263</v>
      </c>
      <c r="WH135" s="420">
        <v>19.40358938360998</v>
      </c>
      <c r="WI135" s="420">
        <v>20.976223923966536</v>
      </c>
      <c r="WJ135" s="420">
        <v>22.512412962271178</v>
      </c>
      <c r="WK135" s="420">
        <v>23.923019266203696</v>
      </c>
      <c r="WL135" s="420">
        <v>25.073649772695621</v>
      </c>
      <c r="WM135" s="420">
        <v>25.764724110841708</v>
      </c>
      <c r="WN135" s="420">
        <v>25.702987218694105</v>
      </c>
      <c r="WO135" s="420">
        <v>24.460800466439409</v>
      </c>
      <c r="WP135" s="420">
        <v>21.417971369933333</v>
      </c>
      <c r="WQ135" s="420">
        <v>15.678629764199293</v>
      </c>
      <c r="WR135" s="420">
        <v>5.9524357691472645</v>
      </c>
      <c r="WS135" s="420">
        <v>-11.54899660098576</v>
      </c>
      <c r="WT135" s="420">
        <v>-43.230243027691884</v>
      </c>
      <c r="WU135" s="420"/>
      <c r="WV135" s="420">
        <v>50.166536187193344</v>
      </c>
      <c r="WW135" s="420">
        <v>55.354166894937009</v>
      </c>
      <c r="WX135" s="420">
        <v>61.101126460576339</v>
      </c>
      <c r="WY135" s="420">
        <v>67.469088371548594</v>
      </c>
      <c r="WZ135" s="420">
        <v>74.526620850324264</v>
      </c>
      <c r="XA135" s="420">
        <v>82.349964462328316</v>
      </c>
      <c r="XB135" s="420">
        <v>91.023897928953332</v>
      </c>
      <c r="XC135" s="420">
        <v>100.64270218860403</v>
      </c>
      <c r="XD135" s="420">
        <v>111.31123389502122</v>
      </c>
      <c r="XE135" s="420">
        <v>123.14612081951211</v>
      </c>
      <c r="XF135" s="420">
        <v>136.27709304712272</v>
      </c>
      <c r="XG135" s="420">
        <v>150.84846544298512</v>
      </c>
      <c r="XH135" s="420">
        <v>167.02078863267815</v>
      </c>
      <c r="XI135" s="420">
        <v>184.97268771017312</v>
      </c>
      <c r="XJ135" s="420">
        <v>204.9029100820558</v>
      </c>
      <c r="XK135" s="420">
        <v>227.03260630285743</v>
      </c>
      <c r="XL135" s="420">
        <v>251.607870482397</v>
      </c>
      <c r="XM135" s="420">
        <v>278.90256988398295</v>
      </c>
      <c r="XN135" s="420">
        <v>309.2214967178698</v>
      </c>
      <c r="XO135" s="420">
        <v>342.90387890738106</v>
      </c>
      <c r="XP135" s="420">
        <v>380.32729080986991</v>
      </c>
      <c r="XQ135" s="420">
        <v>421.91200956076307</v>
      </c>
      <c r="XR135" s="420">
        <v>468.12586793126587</v>
      </c>
      <c r="XS135" s="420">
        <v>519.48966041056485</v>
      </c>
      <c r="XT135" s="420">
        <v>576.58316570979434</v>
      </c>
      <c r="XU135" s="420">
        <v>640.05185611408126</v>
      </c>
      <c r="XV135" s="420">
        <v>710.61437216572051</v>
      </c>
      <c r="XW135" s="420">
        <v>789.0708501406715</v>
      </c>
      <c r="XX135" s="420">
        <v>851.660660527505</v>
      </c>
      <c r="XY135" s="420">
        <v>851.660660527505</v>
      </c>
      <c r="XZ135" s="420"/>
      <c r="YA135" s="420">
        <v>2.0139901040568169E-2</v>
      </c>
      <c r="YB135" s="420">
        <v>2.0139901040568169E-2</v>
      </c>
      <c r="YC135" s="420">
        <v>2.0139901040568169E-2</v>
      </c>
      <c r="YD135" s="420">
        <v>2.0139901040568169E-2</v>
      </c>
      <c r="YE135" s="420">
        <v>2.0139901040568169E-2</v>
      </c>
      <c r="YF135" s="420">
        <v>2.0139901040568169E-2</v>
      </c>
      <c r="YG135" s="420">
        <v>2.0139901040568169E-2</v>
      </c>
      <c r="YH135" s="420">
        <v>2.0139901040568169E-2</v>
      </c>
      <c r="YI135" s="420">
        <v>2.0139901040568169E-2</v>
      </c>
      <c r="YJ135" s="420">
        <v>2.0139901040568169E-2</v>
      </c>
      <c r="YK135" s="420">
        <v>2.0139901040568169E-2</v>
      </c>
      <c r="YL135" s="420">
        <v>2.0139901040568169E-2</v>
      </c>
      <c r="YM135" s="420">
        <v>2.0139901040568169E-2</v>
      </c>
      <c r="YN135" s="420">
        <v>2.0139901040568169E-2</v>
      </c>
      <c r="YO135" s="420">
        <v>2.0139901040568169E-2</v>
      </c>
      <c r="YP135" s="420">
        <v>2.0139901040568169E-2</v>
      </c>
      <c r="YQ135" s="420">
        <v>2.0139901040568169E-2</v>
      </c>
      <c r="YR135" s="420">
        <v>2.410619926119241E-2</v>
      </c>
      <c r="YS135" s="420">
        <v>3.1954195489791087E-2</v>
      </c>
      <c r="YT135" s="420">
        <v>4.2727089828269643E-2</v>
      </c>
      <c r="YU135" s="420">
        <v>5.7581588580465186E-2</v>
      </c>
      <c r="YV135" s="420">
        <v>7.8147826236087292E-2</v>
      </c>
      <c r="YW135" s="420">
        <v>0.10672720973010899</v>
      </c>
      <c r="YX135" s="420">
        <v>0.14657402154102134</v>
      </c>
      <c r="YY135" s="420">
        <v>0.20229653342772863</v>
      </c>
      <c r="YZ135" s="420">
        <v>0.28042872238473604</v>
      </c>
      <c r="ZA135" s="420">
        <v>0.39024562354332865</v>
      </c>
      <c r="ZB135" s="420">
        <v>0.54492674972794841</v>
      </c>
      <c r="ZC135" s="420">
        <v>0.76321693298879079</v>
      </c>
      <c r="ZD135" s="420">
        <v>1.071798240652307</v>
      </c>
      <c r="ZE135" s="420"/>
      <c r="ZF135" s="420">
        <v>50.146396286152779</v>
      </c>
      <c r="ZG135" s="420">
        <v>55.334026993896444</v>
      </c>
      <c r="ZH135" s="420">
        <v>61.080986559535773</v>
      </c>
      <c r="ZI135" s="420">
        <v>67.448948470508029</v>
      </c>
      <c r="ZJ135" s="420">
        <v>74.506480949283699</v>
      </c>
      <c r="ZK135" s="420">
        <v>82.329824561287751</v>
      </c>
      <c r="ZL135" s="420">
        <v>91.003758027912767</v>
      </c>
      <c r="ZM135" s="420">
        <v>100.62256228756347</v>
      </c>
      <c r="ZN135" s="420">
        <v>111.29109399398065</v>
      </c>
      <c r="ZO135" s="420">
        <v>123.12598091847154</v>
      </c>
      <c r="ZP135" s="420">
        <v>136.25695314608214</v>
      </c>
      <c r="ZQ135" s="420">
        <v>150.82832554194454</v>
      </c>
      <c r="ZR135" s="420">
        <v>167.00064873163757</v>
      </c>
      <c r="ZS135" s="420">
        <v>184.95254780913254</v>
      </c>
      <c r="ZT135" s="420">
        <v>204.88277018101522</v>
      </c>
      <c r="ZU135" s="420">
        <v>227.01246640181685</v>
      </c>
      <c r="ZV135" s="420">
        <v>251.58773058135642</v>
      </c>
      <c r="ZW135" s="420">
        <v>278.87846368472174</v>
      </c>
      <c r="ZX135" s="420">
        <v>309.18954252238001</v>
      </c>
      <c r="ZY135" s="420">
        <v>342.86115181755281</v>
      </c>
      <c r="ZZ135" s="420">
        <v>380.26970922128942</v>
      </c>
      <c r="AAA135" s="420">
        <v>421.83386173452698</v>
      </c>
      <c r="AAB135" s="420">
        <v>468.01914072153579</v>
      </c>
      <c r="AAC135" s="420">
        <v>519.34308638902382</v>
      </c>
      <c r="AAD135" s="420">
        <v>576.38086917636656</v>
      </c>
      <c r="AAE135" s="420">
        <v>639.77142739169653</v>
      </c>
      <c r="AAF135" s="420">
        <v>710.22412654217715</v>
      </c>
      <c r="AAG135" s="420">
        <v>788.5259233909436</v>
      </c>
      <c r="AAH135" s="420">
        <v>850.89744359451618</v>
      </c>
      <c r="AAI135" s="420">
        <v>850.58886228685265</v>
      </c>
      <c r="AAJ135" s="420"/>
      <c r="AAK135" s="420">
        <v>1768.2358849200559</v>
      </c>
      <c r="AAL135" s="420">
        <v>1954.3575088235823</v>
      </c>
      <c r="AAM135" s="420">
        <v>2160.5467129371364</v>
      </c>
      <c r="AAN135" s="420">
        <v>2389.0162163766881</v>
      </c>
      <c r="AAO135" s="420">
        <v>2642.2261073083682</v>
      </c>
      <c r="AAP135" s="420">
        <v>2922.9117419368977</v>
      </c>
      <c r="AAQ135" s="420">
        <v>3234.11480811305</v>
      </c>
      <c r="AAR135" s="420">
        <v>3579.2179138803876</v>
      </c>
      <c r="AAS135" s="420">
        <v>3961.9831024086734</v>
      </c>
      <c r="AAT135" s="420">
        <v>4386.5947405911693</v>
      </c>
      <c r="AAU135" s="420">
        <v>4857.7072796519897</v>
      </c>
      <c r="AAV135" s="420">
        <v>5380.4984430192299</v>
      </c>
      <c r="AAW135" s="420">
        <v>5960.7284601376859</v>
      </c>
      <c r="AAX135" s="420">
        <v>6604.806035564955</v>
      </c>
      <c r="AAY135" s="420">
        <v>7319.8618214511889</v>
      </c>
      <c r="AAZ135" s="420">
        <v>8113.8302492652783</v>
      </c>
      <c r="ABA135" s="420">
        <v>8995.5406744361408</v>
      </c>
      <c r="ABB135" s="420">
        <v>9968.5883398454134</v>
      </c>
      <c r="ABC135" s="420">
        <v>11044.041465529079</v>
      </c>
      <c r="ABD135" s="420">
        <v>12235.573871014516</v>
      </c>
      <c r="ABE135" s="420">
        <v>13554.91511478543</v>
      </c>
      <c r="ABF135" s="420">
        <v>15014.58314776406</v>
      </c>
      <c r="ABG135" s="420">
        <v>16627.747635459898</v>
      </c>
      <c r="ABH135" s="420">
        <v>18407.981554062597</v>
      </c>
      <c r="ABI135" s="420">
        <v>20368.847166277727</v>
      </c>
      <c r="ABJ135" s="420">
        <v>22523.238645198624</v>
      </c>
      <c r="ABK135" s="420">
        <v>24882.36943363506</v>
      </c>
      <c r="ABL135" s="420">
        <v>27454.243430897022</v>
      </c>
      <c r="ABM135" s="420">
        <v>29356.931865857554</v>
      </c>
      <c r="ABN135" s="420">
        <v>28872.189358984906</v>
      </c>
      <c r="ABQ135" s="344"/>
      <c r="ABR135" s="344"/>
      <c r="ABS135" s="344"/>
      <c r="ABT135" s="344"/>
      <c r="ABU135" s="344"/>
      <c r="ABV135" s="344"/>
      <c r="ABW135" s="344"/>
      <c r="ABX135" s="344"/>
      <c r="ABY135" s="344"/>
      <c r="ABZ135" s="344"/>
      <c r="ACA135" s="344"/>
    </row>
    <row r="136" spans="4:755" hidden="1" outlineLevel="1" x14ac:dyDescent="0.25">
      <c r="D136" s="431" t="b">
        <v>1</v>
      </c>
      <c r="E136" s="416"/>
      <c r="F136" s="417">
        <v>1561</v>
      </c>
      <c r="G136" s="417">
        <v>22006107</v>
      </c>
      <c r="H136" s="417" t="s">
        <v>1825</v>
      </c>
      <c r="I136" s="417" t="s">
        <v>253</v>
      </c>
      <c r="J136" s="417">
        <v>11</v>
      </c>
      <c r="K136" s="417" t="s">
        <v>315</v>
      </c>
      <c r="L136" s="417" t="s">
        <v>356</v>
      </c>
      <c r="M136" s="417" t="s">
        <v>253</v>
      </c>
      <c r="N136" s="417" t="s">
        <v>301</v>
      </c>
      <c r="O136" s="417" t="s">
        <v>1829</v>
      </c>
      <c r="P136" s="417" t="s">
        <v>1830</v>
      </c>
      <c r="Q136" s="417" t="s">
        <v>302</v>
      </c>
      <c r="R136" s="417" t="s">
        <v>298</v>
      </c>
      <c r="S136" s="418"/>
      <c r="T136" s="417">
        <v>0.28939793609242326</v>
      </c>
      <c r="U136" s="417">
        <v>2190</v>
      </c>
      <c r="V136" s="418"/>
      <c r="W136" s="419">
        <v>9.9</v>
      </c>
      <c r="X136" s="417">
        <v>8.8018665792934641E-3</v>
      </c>
      <c r="Y136" s="417">
        <v>4.6267831271156086E-3</v>
      </c>
      <c r="Z136" s="417">
        <v>4.1750834521778555E-3</v>
      </c>
      <c r="AA136" s="420">
        <v>50.954996906027645</v>
      </c>
      <c r="AB136" s="420">
        <v>1480.5706006769947</v>
      </c>
      <c r="AC136" s="420">
        <v>1531.5255975830223</v>
      </c>
      <c r="AD136" s="420">
        <v>51.252440922445906</v>
      </c>
      <c r="AE136" s="420">
        <v>3.5678946496464712</v>
      </c>
      <c r="AF136" s="420">
        <v>45.482757167886071</v>
      </c>
      <c r="AG136" s="418"/>
      <c r="AH136" s="419">
        <v>14.216959715055561</v>
      </c>
      <c r="AI136" s="417">
        <v>2.3831354840911409E-2</v>
      </c>
      <c r="AJ136" s="417">
        <v>1.2527173580843412E-2</v>
      </c>
      <c r="AK136" s="417">
        <v>1.1304181260067997E-2</v>
      </c>
      <c r="AL136" s="420">
        <v>137.96239709447664</v>
      </c>
      <c r="AM136" s="420">
        <v>4008.6955458698922</v>
      </c>
      <c r="AN136" s="420">
        <v>4146.6579429643689</v>
      </c>
      <c r="AO136" s="420">
        <v>138.76773694332695</v>
      </c>
      <c r="AP136" s="420">
        <v>9.6601968076570905</v>
      </c>
      <c r="AQ136" s="420">
        <v>123.14612081951211</v>
      </c>
      <c r="AR136" s="418"/>
      <c r="AS136" s="417">
        <v>5.1679359468684138E-3</v>
      </c>
      <c r="AT136" s="421">
        <v>2.0487534203857017E-6</v>
      </c>
      <c r="AU136" s="417">
        <v>5.1658871934480276E-3</v>
      </c>
      <c r="AV136" s="420">
        <v>28.424774522157485</v>
      </c>
      <c r="AW136" s="420">
        <v>0.65560109452342452</v>
      </c>
      <c r="AX136" s="420">
        <v>29.080375616680911</v>
      </c>
      <c r="AY136" s="420">
        <v>14.681417027176112</v>
      </c>
      <c r="AZ136" s="420">
        <v>2.0677116598762564</v>
      </c>
      <c r="BA136" s="420">
        <v>2.0139901040568169E-2</v>
      </c>
      <c r="BB136" s="418"/>
      <c r="BC136" s="420">
        <v>1631.8286903230007</v>
      </c>
      <c r="BD136" s="420">
        <v>4418.2319975348655</v>
      </c>
      <c r="BE136" s="420">
        <v>45.849644204773846</v>
      </c>
      <c r="BF136" s="420">
        <v>4372.382353330092</v>
      </c>
      <c r="BG136" s="420"/>
      <c r="BH136" s="422">
        <v>3.6190084093339271E-2</v>
      </c>
      <c r="BI136" s="420"/>
      <c r="BJ136" s="423">
        <v>10.264843878369307</v>
      </c>
      <c r="BK136" s="423">
        <v>10.643133317908669</v>
      </c>
      <c r="BL136" s="423">
        <v>11.035363826768</v>
      </c>
      <c r="BM136" s="423">
        <v>11.442049174017937</v>
      </c>
      <c r="BN136" s="423">
        <v>11.863722062618042</v>
      </c>
      <c r="BO136" s="423">
        <v>12.300934827185827</v>
      </c>
      <c r="BP136" s="423">
        <v>12.75426015748063</v>
      </c>
      <c r="BQ136" s="423">
        <v>13.224291848549957</v>
      </c>
      <c r="BR136" s="423">
        <v>13.711645578520923</v>
      </c>
      <c r="BS136" s="423">
        <v>14.216959715055561</v>
      </c>
      <c r="BT136" s="423">
        <v>14.740896151526375</v>
      </c>
      <c r="BU136" s="423">
        <v>15.284141174007392</v>
      </c>
      <c r="BV136" s="423">
        <v>15.847406360216368</v>
      </c>
      <c r="BW136" s="423">
        <v>16.431429511585634</v>
      </c>
      <c r="BX136" s="423">
        <v>17.036975619682483</v>
      </c>
      <c r="BY136" s="423">
        <v>17.664837868244934</v>
      </c>
      <c r="BZ136" s="423">
        <v>18.315838672145485</v>
      </c>
      <c r="CA136" s="423">
        <v>18.990830754643675</v>
      </c>
      <c r="CB136" s="423">
        <v>19.69069826433855</v>
      </c>
      <c r="CC136" s="423">
        <v>20.416357933284111</v>
      </c>
      <c r="CD136" s="423">
        <v>21.168760277784653</v>
      </c>
      <c r="CE136" s="423">
        <v>21.948890843442939</v>
      </c>
      <c r="CF136" s="423">
        <v>22.757771496092055</v>
      </c>
      <c r="CG136" s="423">
        <v>23.596461760301825</v>
      </c>
      <c r="CH136" s="423">
        <v>24.46606020721309</v>
      </c>
      <c r="CI136" s="423">
        <v>25.367705893517794</v>
      </c>
      <c r="CJ136" s="423">
        <v>26.302579853469606</v>
      </c>
      <c r="CK136" s="423">
        <v>27.271906645879525</v>
      </c>
      <c r="CL136" s="423">
        <v>28</v>
      </c>
      <c r="CM136" s="423">
        <v>28</v>
      </c>
      <c r="CN136" s="420"/>
      <c r="CO136" s="417">
        <v>9.708275965660762E-3</v>
      </c>
      <c r="CP136" s="417">
        <v>1.0712191211688215E-2</v>
      </c>
      <c r="CQ136" s="417">
        <v>1.1824348312161174E-2</v>
      </c>
      <c r="CR136" s="417">
        <v>1.3056682379234321E-2</v>
      </c>
      <c r="CS136" s="417">
        <v>1.4422462800766764E-2</v>
      </c>
      <c r="CT136" s="417">
        <v>1.5936443723749291E-2</v>
      </c>
      <c r="CU136" s="417">
        <v>1.7615031607265057E-2</v>
      </c>
      <c r="CV136" s="417">
        <v>1.9476471788502842E-2</v>
      </c>
      <c r="CW136" s="417">
        <v>2.1541056227177734E-2</v>
      </c>
      <c r="CX136" s="417">
        <v>2.3831354840911409E-2</v>
      </c>
      <c r="CY136" s="417">
        <v>2.6372473119585998E-2</v>
      </c>
      <c r="CZ136" s="417">
        <v>2.9192339013647112E-2</v>
      </c>
      <c r="DA136" s="417">
        <v>3.2322022433398018E-2</v>
      </c>
      <c r="DB136" s="417">
        <v>3.5796091077517467E-2</v>
      </c>
      <c r="DC136" s="417">
        <v>3.965300673382742E-2</v>
      </c>
      <c r="DD136" s="417">
        <v>4.3935566668723287E-2</v>
      </c>
      <c r="DE136" s="417">
        <v>4.8691395249228206E-2</v>
      </c>
      <c r="DF136" s="417">
        <v>5.3973491529537086E-2</v>
      </c>
      <c r="DG136" s="417">
        <v>5.9840839189094955E-2</v>
      </c>
      <c r="DH136" s="417">
        <v>6.6359085939407772E-2</v>
      </c>
      <c r="DI136" s="417">
        <v>7.36013003304965E-2</v>
      </c>
      <c r="DJ136" s="417">
        <v>8.1648814794752431E-2</v>
      </c>
      <c r="DK136" s="417">
        <v>9.0592164776594139E-2</v>
      </c>
      <c r="DL136" s="417">
        <v>0.10053213492265475</v>
      </c>
      <c r="DM136" s="417">
        <v>0.11158092456249701</v>
      </c>
      <c r="DN136" s="417">
        <v>0.12386344610882619</v>
      </c>
      <c r="DO136" s="417">
        <v>0.13751877156531145</v>
      </c>
      <c r="DP136" s="417">
        <v>0.15270174406778775</v>
      </c>
      <c r="DQ136" s="417">
        <v>0.1648141839142698</v>
      </c>
      <c r="DR136" s="417">
        <v>0.1648141839142698</v>
      </c>
      <c r="DS136" s="424"/>
      <c r="DT136" s="425">
        <v>5.1032456612068811E-3</v>
      </c>
      <c r="DU136" s="425">
        <v>5.6309630583668375E-3</v>
      </c>
      <c r="DV136" s="425">
        <v>6.2155787942239854E-3</v>
      </c>
      <c r="DW136" s="425">
        <v>6.863366671617758E-3</v>
      </c>
      <c r="DX136" s="425">
        <v>7.5813018678359276E-3</v>
      </c>
      <c r="DY136" s="425">
        <v>8.3771400376293267E-3</v>
      </c>
      <c r="DZ136" s="425">
        <v>9.2595053889858222E-3</v>
      </c>
      <c r="EA136" s="425">
        <v>1.0237988753292562E-2</v>
      </c>
      <c r="EB136" s="425">
        <v>1.1323256788124916E-2</v>
      </c>
      <c r="EC136" s="425">
        <v>1.2527173580843412E-2</v>
      </c>
      <c r="ED136" s="425">
        <v>1.3862936065977648E-2</v>
      </c>
      <c r="EE136" s="425">
        <v>1.5345224830733896E-2</v>
      </c>
      <c r="EF136" s="425">
        <v>1.6990372062774709E-2</v>
      </c>
      <c r="EG136" s="425">
        <v>1.8816548594792027E-2</v>
      </c>
      <c r="EH136" s="425">
        <v>2.0843972223696331E-2</v>
      </c>
      <c r="EI136" s="425">
        <v>2.3095139731080707E-2</v>
      </c>
      <c r="EJ136" s="425">
        <v>2.5595085308931152E-2</v>
      </c>
      <c r="EK136" s="425">
        <v>2.8371668403592735E-2</v>
      </c>
      <c r="EL136" s="425">
        <v>3.1455894335399852E-2</v>
      </c>
      <c r="EM136" s="425">
        <v>3.4882271435192833E-2</v>
      </c>
      <c r="EN136" s="425">
        <v>3.8689208866677059E-2</v>
      </c>
      <c r="EO136" s="425">
        <v>4.2919459780276698E-2</v>
      </c>
      <c r="EP136" s="425">
        <v>4.7620614975382704E-2</v>
      </c>
      <c r="EQ136" s="425">
        <v>5.284565283996679E-2</v>
      </c>
      <c r="ER136" s="425">
        <v>5.8653551996372268E-2</v>
      </c>
      <c r="ES136" s="425">
        <v>6.5109973817475505E-2</v>
      </c>
      <c r="ET136" s="425">
        <v>7.228802279699216E-2</v>
      </c>
      <c r="EU136" s="425">
        <v>8.026909367111508E-2</v>
      </c>
      <c r="EV136" s="425">
        <v>8.6636110462956273E-2</v>
      </c>
      <c r="EW136" s="425">
        <v>8.6636110462956273E-2</v>
      </c>
      <c r="EX136" s="420"/>
      <c r="EY136" s="420">
        <v>1799.8731418637508</v>
      </c>
      <c r="EZ136" s="420">
        <v>1985.9947657672774</v>
      </c>
      <c r="FA136" s="420">
        <v>2192.1839698808312</v>
      </c>
      <c r="FB136" s="420">
        <v>2420.6534733203825</v>
      </c>
      <c r="FC136" s="420">
        <v>2673.8633642520631</v>
      </c>
      <c r="FD136" s="420">
        <v>2954.5489988805921</v>
      </c>
      <c r="FE136" s="420">
        <v>3265.7520650567449</v>
      </c>
      <c r="FF136" s="420">
        <v>3610.8551708240821</v>
      </c>
      <c r="FG136" s="420">
        <v>3993.6203593523683</v>
      </c>
      <c r="FH136" s="420">
        <v>4418.2319975348646</v>
      </c>
      <c r="FI136" s="420">
        <v>4889.344536595685</v>
      </c>
      <c r="FJ136" s="420">
        <v>5412.1356999629261</v>
      </c>
      <c r="FK136" s="420">
        <v>5992.3657170813804</v>
      </c>
      <c r="FL136" s="420">
        <v>6636.4432925086494</v>
      </c>
      <c r="FM136" s="420">
        <v>7351.4990783948833</v>
      </c>
      <c r="FN136" s="420">
        <v>8145.4675062089727</v>
      </c>
      <c r="FO136" s="420">
        <v>9027.1779313798343</v>
      </c>
      <c r="FP136" s="420">
        <v>10006.456153516694</v>
      </c>
      <c r="FQ136" s="420">
        <v>11094.237496338923</v>
      </c>
      <c r="FR136" s="420">
        <v>12302.692766813974</v>
      </c>
      <c r="FS136" s="420">
        <v>13645.368563860316</v>
      </c>
      <c r="FT136" s="420">
        <v>15137.343575098939</v>
      </c>
      <c r="FU136" s="420">
        <v>16795.402687503778</v>
      </c>
      <c r="FV136" s="420">
        <v>18638.230946620341</v>
      </c>
      <c r="FW136" s="420">
        <v>20686.629631741682</v>
      </c>
      <c r="FX136" s="420">
        <v>22963.75697379453</v>
      </c>
      <c r="FY136" s="420">
        <v>25495.39633174759</v>
      </c>
      <c r="FZ136" s="420">
        <v>28310.254965507287</v>
      </c>
      <c r="GA136" s="420">
        <v>30555.849882589977</v>
      </c>
      <c r="GB136" s="420">
        <v>30555.849882589977</v>
      </c>
      <c r="GC136" s="420"/>
      <c r="GD136" s="420">
        <v>31.64345442279177</v>
      </c>
      <c r="GE136" s="420">
        <v>31.64345442279177</v>
      </c>
      <c r="GF136" s="420">
        <v>31.64345442279177</v>
      </c>
      <c r="GG136" s="420">
        <v>31.64345442279177</v>
      </c>
      <c r="GH136" s="420">
        <v>31.64345442279177</v>
      </c>
      <c r="GI136" s="420">
        <v>31.64345442279177</v>
      </c>
      <c r="GJ136" s="420">
        <v>31.64345442279177</v>
      </c>
      <c r="GK136" s="420">
        <v>31.64345442279177</v>
      </c>
      <c r="GL136" s="420">
        <v>31.64345442279177</v>
      </c>
      <c r="GM136" s="420">
        <v>31.64345442279177</v>
      </c>
      <c r="GN136" s="420">
        <v>31.64345442279177</v>
      </c>
      <c r="GO136" s="420">
        <v>31.64345442279177</v>
      </c>
      <c r="GP136" s="420">
        <v>31.64345442279177</v>
      </c>
      <c r="GQ136" s="420">
        <v>31.64345442279177</v>
      </c>
      <c r="GR136" s="420">
        <v>31.64345442279177</v>
      </c>
      <c r="GS136" s="420">
        <v>31.64345442279177</v>
      </c>
      <c r="GT136" s="420">
        <v>31.64345442279177</v>
      </c>
      <c r="GU136" s="420">
        <v>37.875231665326965</v>
      </c>
      <c r="GV136" s="420">
        <v>50.205863800493503</v>
      </c>
      <c r="GW136" s="420">
        <v>67.132043840531111</v>
      </c>
      <c r="GX136" s="420">
        <v>90.47116816352019</v>
      </c>
      <c r="GY136" s="420">
        <v>122.78447509552001</v>
      </c>
      <c r="GZ136" s="420">
        <v>167.68789429320691</v>
      </c>
      <c r="HA136" s="420">
        <v>230.29449652488273</v>
      </c>
      <c r="HB136" s="420">
        <v>317.84471644198874</v>
      </c>
      <c r="HC136" s="420">
        <v>440.60462252265296</v>
      </c>
      <c r="HD136" s="420">
        <v>613.14698505285742</v>
      </c>
      <c r="HE136" s="420">
        <v>856.17922024754603</v>
      </c>
      <c r="HF136" s="420">
        <v>1199.15287493649</v>
      </c>
      <c r="HG136" s="420">
        <v>1683.9903388896146</v>
      </c>
      <c r="HH136" s="420"/>
      <c r="HI136" s="420">
        <v>56.202302924797976</v>
      </c>
      <c r="HJ136" s="420">
        <v>62.014081346386952</v>
      </c>
      <c r="HK136" s="420">
        <v>68.452484053709654</v>
      </c>
      <c r="HL136" s="420">
        <v>75.586604755178541</v>
      </c>
      <c r="HM136" s="420">
        <v>83.493261431526975</v>
      </c>
      <c r="HN136" s="420">
        <v>92.257867501317236</v>
      </c>
      <c r="HO136" s="420">
        <v>101.97540180390003</v>
      </c>
      <c r="HP136" s="420">
        <v>112.75148865107656</v>
      </c>
      <c r="HQ136" s="420">
        <v>124.70360048294626</v>
      </c>
      <c r="HR136" s="420">
        <v>137.96239709447664</v>
      </c>
      <c r="HS136" s="420">
        <v>152.67321699401072</v>
      </c>
      <c r="HT136" s="420">
        <v>168.99773823196278</v>
      </c>
      <c r="HU136" s="420">
        <v>187.11582801821521</v>
      </c>
      <c r="HV136" s="420">
        <v>207.22760265348171</v>
      </c>
      <c r="HW136" s="420">
        <v>229.55572175908381</v>
      </c>
      <c r="HX136" s="420">
        <v>254.34794353007248</v>
      </c>
      <c r="HY136" s="420">
        <v>281.87997079066724</v>
      </c>
      <c r="HZ136" s="420">
        <v>312.45862103443</v>
      </c>
      <c r="IA136" s="420">
        <v>346.42535742449218</v>
      </c>
      <c r="IB136" s="420">
        <v>384.16022195609884</v>
      </c>
      <c r="IC136" s="420">
        <v>426.08621669440322</v>
      </c>
      <c r="ID136" s="420">
        <v>472.67418425029064</v>
      </c>
      <c r="IE136" s="420">
        <v>524.4482445077283</v>
      </c>
      <c r="IF136" s="420">
        <v>581.99185113658291</v>
      </c>
      <c r="IG136" s="420">
        <v>645.95453869173832</v>
      </c>
      <c r="IH136" s="420">
        <v>717.05943919815559</v>
      </c>
      <c r="II136" s="420">
        <v>796.11165614755873</v>
      </c>
      <c r="IJ136" s="420">
        <v>884.00759389194604</v>
      </c>
      <c r="IK136" s="420">
        <v>954.12787228310992</v>
      </c>
      <c r="IL136" s="420">
        <v>954.12787228310992</v>
      </c>
      <c r="IM136" s="420"/>
      <c r="IN136" s="420">
        <v>14.212387261078742</v>
      </c>
      <c r="IO136" s="420">
        <v>14.212387261078742</v>
      </c>
      <c r="IP136" s="420">
        <v>14.212387261078742</v>
      </c>
      <c r="IQ136" s="420">
        <v>14.212387261078742</v>
      </c>
      <c r="IR136" s="420">
        <v>14.212387261078742</v>
      </c>
      <c r="IS136" s="420">
        <v>14.212387261078742</v>
      </c>
      <c r="IT136" s="420">
        <v>14.212387261078742</v>
      </c>
      <c r="IU136" s="420">
        <v>14.212387261078742</v>
      </c>
      <c r="IV136" s="420">
        <v>14.212387261078742</v>
      </c>
      <c r="IW136" s="420">
        <v>14.212387261078742</v>
      </c>
      <c r="IX136" s="420">
        <v>14.212387261078742</v>
      </c>
      <c r="IY136" s="420">
        <v>14.212387261078742</v>
      </c>
      <c r="IZ136" s="420">
        <v>14.212387261078742</v>
      </c>
      <c r="JA136" s="420">
        <v>14.212387261078742</v>
      </c>
      <c r="JB136" s="420">
        <v>14.212387261078742</v>
      </c>
      <c r="JC136" s="420">
        <v>14.212387261078742</v>
      </c>
      <c r="JD136" s="420">
        <v>14.212387261078742</v>
      </c>
      <c r="JE136" s="420">
        <v>17.011336778799365</v>
      </c>
      <c r="JF136" s="420">
        <v>22.549534876181042</v>
      </c>
      <c r="JG136" s="420">
        <v>30.151784060659683</v>
      </c>
      <c r="JH136" s="420">
        <v>40.63435239156437</v>
      </c>
      <c r="JI136" s="420">
        <v>55.147598185389555</v>
      </c>
      <c r="JJ136" s="420">
        <v>75.315585360785306</v>
      </c>
      <c r="JK136" s="420">
        <v>103.43480597836763</v>
      </c>
      <c r="JL136" s="420">
        <v>142.75723941529012</v>
      </c>
      <c r="JM136" s="420">
        <v>197.89380263752147</v>
      </c>
      <c r="JN136" s="420">
        <v>275.38973094092563</v>
      </c>
      <c r="JO136" s="420">
        <v>384.54558343927448</v>
      </c>
      <c r="JP136" s="420">
        <v>538.58927082113757</v>
      </c>
      <c r="JQ136" s="420">
        <v>756.34987635786945</v>
      </c>
      <c r="JR136" s="420"/>
      <c r="JS136" s="420">
        <v>41.989915663719231</v>
      </c>
      <c r="JT136" s="420">
        <v>47.801694085308213</v>
      </c>
      <c r="JU136" s="420">
        <v>54.240096792630908</v>
      </c>
      <c r="JV136" s="420">
        <v>61.374217494099796</v>
      </c>
      <c r="JW136" s="420">
        <v>69.280874170448229</v>
      </c>
      <c r="JX136" s="420">
        <v>78.04548024023849</v>
      </c>
      <c r="JY136" s="420">
        <v>87.763014542821281</v>
      </c>
      <c r="JZ136" s="420">
        <v>98.539101389997811</v>
      </c>
      <c r="KA136" s="420">
        <v>110.49121322186751</v>
      </c>
      <c r="KB136" s="420">
        <v>123.7500098333979</v>
      </c>
      <c r="KC136" s="420">
        <v>138.46082973293198</v>
      </c>
      <c r="KD136" s="420">
        <v>154.78535097088405</v>
      </c>
      <c r="KE136" s="420">
        <v>172.90344075713648</v>
      </c>
      <c r="KF136" s="420">
        <v>193.01521539240298</v>
      </c>
      <c r="KG136" s="420">
        <v>215.34333449800508</v>
      </c>
      <c r="KH136" s="420">
        <v>240.13555626899375</v>
      </c>
      <c r="KI136" s="420">
        <v>267.66758352958851</v>
      </c>
      <c r="KJ136" s="420">
        <v>295.44728425563062</v>
      </c>
      <c r="KK136" s="420">
        <v>323.87582254831113</v>
      </c>
      <c r="KL136" s="420">
        <v>354.00843789543916</v>
      </c>
      <c r="KM136" s="420">
        <v>385.45186430283883</v>
      </c>
      <c r="KN136" s="420">
        <v>417.5265860649011</v>
      </c>
      <c r="KO136" s="420">
        <v>449.13265914694301</v>
      </c>
      <c r="KP136" s="420">
        <v>478.55704515821526</v>
      </c>
      <c r="KQ136" s="420">
        <v>503.19729927644823</v>
      </c>
      <c r="KR136" s="420">
        <v>519.16563656063408</v>
      </c>
      <c r="KS136" s="420">
        <v>520.72192520663316</v>
      </c>
      <c r="KT136" s="420">
        <v>499.46201045267156</v>
      </c>
      <c r="KU136" s="420">
        <v>415.53860146197235</v>
      </c>
      <c r="KV136" s="420">
        <v>197.77799592524048</v>
      </c>
      <c r="KW136" s="420"/>
      <c r="KX136" s="420">
        <v>1633.038611586202</v>
      </c>
      <c r="KY136" s="420">
        <v>1801.9081786773879</v>
      </c>
      <c r="KZ136" s="420">
        <v>1988.9852141516753</v>
      </c>
      <c r="LA136" s="420">
        <v>2196.2773349176828</v>
      </c>
      <c r="LB136" s="420">
        <v>2426.0165977074967</v>
      </c>
      <c r="LC136" s="420">
        <v>2680.6848120413847</v>
      </c>
      <c r="LD136" s="420">
        <v>2963.0417244754631</v>
      </c>
      <c r="LE136" s="420">
        <v>3276.1564010536199</v>
      </c>
      <c r="LF136" s="420">
        <v>3623.4421721999734</v>
      </c>
      <c r="LG136" s="420">
        <v>4008.6955458698922</v>
      </c>
      <c r="LH136" s="420">
        <v>4436.1395411128469</v>
      </c>
      <c r="LI136" s="420">
        <v>4910.4719458348463</v>
      </c>
      <c r="LJ136" s="420">
        <v>5436.9190600879074</v>
      </c>
      <c r="LK136" s="420">
        <v>6021.2955503334488</v>
      </c>
      <c r="LL136" s="420">
        <v>6670.0711115828262</v>
      </c>
      <c r="LM136" s="420">
        <v>7390.4447139458262</v>
      </c>
      <c r="LN136" s="420">
        <v>8190.4272988579687</v>
      </c>
      <c r="LO136" s="420">
        <v>9078.9338891496755</v>
      </c>
      <c r="LP136" s="420">
        <v>10065.886187327953</v>
      </c>
      <c r="LQ136" s="420">
        <v>11162.326859261706</v>
      </c>
      <c r="LR136" s="420">
        <v>12380.546837336658</v>
      </c>
      <c r="LS136" s="420">
        <v>13734.227129688543</v>
      </c>
      <c r="LT136" s="420">
        <v>15238.596792122466</v>
      </c>
      <c r="LU136" s="420">
        <v>16910.608908789374</v>
      </c>
      <c r="LV136" s="420">
        <v>18769.136638839125</v>
      </c>
      <c r="LW136" s="420">
        <v>20835.191621592163</v>
      </c>
      <c r="LX136" s="420">
        <v>23132.167295037492</v>
      </c>
      <c r="LY136" s="420">
        <v>25686.109974756826</v>
      </c>
      <c r="LZ136" s="420">
        <v>27723.555348146008</v>
      </c>
      <c r="MA136" s="420">
        <v>27723.555348146008</v>
      </c>
      <c r="MB136" s="420"/>
      <c r="MC136" s="426">
        <v>0.65560109452342452</v>
      </c>
      <c r="MD136" s="426">
        <v>0.65560109452342452</v>
      </c>
      <c r="ME136" s="426">
        <v>0.65560109452342452</v>
      </c>
      <c r="MF136" s="426">
        <v>0.65560109452342452</v>
      </c>
      <c r="MG136" s="426">
        <v>0.65560109452342452</v>
      </c>
      <c r="MH136" s="426">
        <v>0.65560109452342452</v>
      </c>
      <c r="MI136" s="426">
        <v>0.65560109452342452</v>
      </c>
      <c r="MJ136" s="426">
        <v>0.65560109452342452</v>
      </c>
      <c r="MK136" s="426">
        <v>0.65560109452342452</v>
      </c>
      <c r="ML136" s="426">
        <v>0.65560109452342452</v>
      </c>
      <c r="MM136" s="426">
        <v>0.65560109452342452</v>
      </c>
      <c r="MN136" s="426">
        <v>0.65560109452342452</v>
      </c>
      <c r="MO136" s="426">
        <v>0.65560109452342452</v>
      </c>
      <c r="MP136" s="426">
        <v>0.65560109452342452</v>
      </c>
      <c r="MQ136" s="426">
        <v>0.65560109452342452</v>
      </c>
      <c r="MR136" s="426">
        <v>0.65560109452342452</v>
      </c>
      <c r="MS136" s="426">
        <v>0.65560109452342452</v>
      </c>
      <c r="MT136" s="426">
        <v>0.78471341982282472</v>
      </c>
      <c r="MU136" s="426">
        <v>1.0401841347444631</v>
      </c>
      <c r="MV136" s="426">
        <v>1.3908671547486418</v>
      </c>
      <c r="MW136" s="426">
        <v>1.8744159875318591</v>
      </c>
      <c r="MX136" s="426">
        <v>2.5438953404887168</v>
      </c>
      <c r="MY136" s="426">
        <v>3.4742214161602751</v>
      </c>
      <c r="MZ136" s="426">
        <v>4.7713287546661487</v>
      </c>
      <c r="NA136" s="426">
        <v>6.5852274281965348</v>
      </c>
      <c r="NB136" s="426">
        <v>9.1286137385137778</v>
      </c>
      <c r="NC136" s="426">
        <v>12.703411869434136</v>
      </c>
      <c r="ND136" s="426">
        <v>17.738645926666216</v>
      </c>
      <c r="NE136" s="426">
        <v>24.844504231593113</v>
      </c>
      <c r="NF136" s="426">
        <v>34.889550761174448</v>
      </c>
      <c r="NG136" s="420"/>
      <c r="NH136" s="420">
        <v>1632.3830104916785</v>
      </c>
      <c r="NI136" s="420">
        <v>1801.2525775828644</v>
      </c>
      <c r="NJ136" s="420">
        <v>1988.3296130571518</v>
      </c>
      <c r="NK136" s="420">
        <v>2195.6217338231595</v>
      </c>
      <c r="NL136" s="420">
        <v>2425.3609966129734</v>
      </c>
      <c r="NM136" s="420">
        <v>2680.0292109468614</v>
      </c>
      <c r="NN136" s="420">
        <v>2962.3861233809398</v>
      </c>
      <c r="NO136" s="420">
        <v>3275.5007999590966</v>
      </c>
      <c r="NP136" s="420">
        <v>3622.7865711054501</v>
      </c>
      <c r="NQ136" s="420">
        <v>4008.0399447753689</v>
      </c>
      <c r="NR136" s="420">
        <v>4435.4839400183237</v>
      </c>
      <c r="NS136" s="420">
        <v>4909.8163447403231</v>
      </c>
      <c r="NT136" s="420">
        <v>5436.2634589933841</v>
      </c>
      <c r="NU136" s="420">
        <v>6020.6399492389255</v>
      </c>
      <c r="NV136" s="420">
        <v>6669.415510488303</v>
      </c>
      <c r="NW136" s="420">
        <v>7389.7891128513029</v>
      </c>
      <c r="NX136" s="420">
        <v>8189.7716977634454</v>
      </c>
      <c r="NY136" s="420">
        <v>9078.1491757298518</v>
      </c>
      <c r="NZ136" s="420">
        <v>10064.846003193208</v>
      </c>
      <c r="OA136" s="420">
        <v>11160.935992106957</v>
      </c>
      <c r="OB136" s="420">
        <v>12378.672421349127</v>
      </c>
      <c r="OC136" s="420">
        <v>13731.683234348055</v>
      </c>
      <c r="OD136" s="420">
        <v>15235.122570706306</v>
      </c>
      <c r="OE136" s="420">
        <v>16905.837580034709</v>
      </c>
      <c r="OF136" s="420">
        <v>18762.551411410928</v>
      </c>
      <c r="OG136" s="420">
        <v>20826.063007853649</v>
      </c>
      <c r="OH136" s="420">
        <v>23119.463883168057</v>
      </c>
      <c r="OI136" s="420">
        <v>25668.371328830159</v>
      </c>
      <c r="OJ136" s="420">
        <v>27698.710843914414</v>
      </c>
      <c r="OK136" s="420">
        <v>27688.665797384834</v>
      </c>
      <c r="OL136" s="420"/>
      <c r="OM136" s="420">
        <v>1674.3729261553979</v>
      </c>
      <c r="ON136" s="420">
        <v>1849.0542716681725</v>
      </c>
      <c r="OO136" s="420">
        <v>2042.5697098497828</v>
      </c>
      <c r="OP136" s="420">
        <v>2256.9959513172594</v>
      </c>
      <c r="OQ136" s="420">
        <v>2494.6418707834218</v>
      </c>
      <c r="OR136" s="420">
        <v>2758.0746911871001</v>
      </c>
      <c r="OS136" s="420">
        <v>3050.1491379237609</v>
      </c>
      <c r="OT136" s="420">
        <v>3374.0399013490946</v>
      </c>
      <c r="OU136" s="420">
        <v>3733.2777843273175</v>
      </c>
      <c r="OV136" s="420">
        <v>4131.7899546087665</v>
      </c>
      <c r="OW136" s="420">
        <v>4573.944769751256</v>
      </c>
      <c r="OX136" s="420">
        <v>5064.601695711207</v>
      </c>
      <c r="OY136" s="420">
        <v>5609.1668997505203</v>
      </c>
      <c r="OZ136" s="420">
        <v>6213.6551646313283</v>
      </c>
      <c r="PA136" s="420">
        <v>6884.7588449863078</v>
      </c>
      <c r="PB136" s="420">
        <v>7629.924669120297</v>
      </c>
      <c r="PC136" s="420">
        <v>8457.4392812930346</v>
      </c>
      <c r="PD136" s="420">
        <v>9373.5964599854815</v>
      </c>
      <c r="PE136" s="420">
        <v>10388.721825741519</v>
      </c>
      <c r="PF136" s="420">
        <v>11514.944430002397</v>
      </c>
      <c r="PG136" s="420">
        <v>12764.124285651966</v>
      </c>
      <c r="PH136" s="420">
        <v>14149.209820412956</v>
      </c>
      <c r="PI136" s="420">
        <v>15684.255229853248</v>
      </c>
      <c r="PJ136" s="420">
        <v>17384.394625192923</v>
      </c>
      <c r="PK136" s="420">
        <v>19265.748710687378</v>
      </c>
      <c r="PL136" s="420">
        <v>21345.228644414281</v>
      </c>
      <c r="PM136" s="420">
        <v>23640.185808374688</v>
      </c>
      <c r="PN136" s="420">
        <v>26167.833339282832</v>
      </c>
      <c r="PO136" s="420">
        <v>28114.249445376387</v>
      </c>
      <c r="PP136" s="420">
        <v>27886.443793310074</v>
      </c>
      <c r="PQ136" s="420"/>
      <c r="PR136" s="420">
        <v>56.530377495084743</v>
      </c>
      <c r="PS136" s="420">
        <v>62.376081514185557</v>
      </c>
      <c r="PT136" s="420">
        <v>68.852067667232248</v>
      </c>
      <c r="PU136" s="420">
        <v>76.027832989325248</v>
      </c>
      <c r="PV136" s="420">
        <v>83.980643877449864</v>
      </c>
      <c r="PW136" s="420">
        <v>92.79641234131374</v>
      </c>
      <c r="PX136" s="420">
        <v>102.57067164847199</v>
      </c>
      <c r="PY136" s="420">
        <v>113.40966268066909</v>
      </c>
      <c r="PZ136" s="420">
        <v>125.43154361005256</v>
      </c>
      <c r="QA136" s="420">
        <v>138.76773694332695</v>
      </c>
      <c r="QB136" s="420">
        <v>153.56442958589747</v>
      </c>
      <c r="QC136" s="420">
        <v>169.98424336546347</v>
      </c>
      <c r="QD136" s="420">
        <v>188.20809544635003</v>
      </c>
      <c r="QE136" s="420">
        <v>208.43727028548358</v>
      </c>
      <c r="QF136" s="420">
        <v>230.8957272544767</v>
      </c>
      <c r="QG136" s="420">
        <v>255.83267080875009</v>
      </c>
      <c r="QH136" s="420">
        <v>283.52541315649586</v>
      </c>
      <c r="QI136" s="420">
        <v>314.28256280360301</v>
      </c>
      <c r="QJ136" s="420">
        <v>348.44757616569814</v>
      </c>
      <c r="QK136" s="420">
        <v>386.40271369007922</v>
      </c>
      <c r="QL136" s="420">
        <v>428.57344666848718</v>
      </c>
      <c r="QM136" s="420">
        <v>475.43336620215905</v>
      </c>
      <c r="QN136" s="420">
        <v>527.50965166545177</v>
      </c>
      <c r="QO136" s="420">
        <v>585.3891625728686</v>
      </c>
      <c r="QP136" s="420">
        <v>649.72522506360508</v>
      </c>
      <c r="QQ136" s="420">
        <v>721.24519236381786</v>
      </c>
      <c r="QR136" s="420">
        <v>800.75886766557051</v>
      </c>
      <c r="QS136" s="420">
        <v>889.16788797961578</v>
      </c>
      <c r="QT136" s="420">
        <v>959.6974855446291</v>
      </c>
      <c r="QU136" s="420">
        <v>959.6974855446291</v>
      </c>
      <c r="QV136" s="424"/>
      <c r="QW136" s="420">
        <v>14.681417027176112</v>
      </c>
      <c r="QX136" s="420">
        <v>14.681417027176112</v>
      </c>
      <c r="QY136" s="420">
        <v>14.681417027176112</v>
      </c>
      <c r="QZ136" s="420">
        <v>14.681417027176112</v>
      </c>
      <c r="RA136" s="420">
        <v>14.681417027176112</v>
      </c>
      <c r="RB136" s="420">
        <v>14.681417027176112</v>
      </c>
      <c r="RC136" s="420">
        <v>14.681417027176112</v>
      </c>
      <c r="RD136" s="420">
        <v>14.681417027176112</v>
      </c>
      <c r="RE136" s="420">
        <v>14.681417027176112</v>
      </c>
      <c r="RF136" s="420">
        <v>14.681417027176112</v>
      </c>
      <c r="RG136" s="420">
        <v>14.681417027176112</v>
      </c>
      <c r="RH136" s="420">
        <v>14.681417027176112</v>
      </c>
      <c r="RI136" s="420">
        <v>14.681417027176112</v>
      </c>
      <c r="RJ136" s="420">
        <v>14.681417027176112</v>
      </c>
      <c r="RK136" s="420">
        <v>14.681417027176112</v>
      </c>
      <c r="RL136" s="420">
        <v>14.681417027176112</v>
      </c>
      <c r="RM136" s="420">
        <v>14.681417027176112</v>
      </c>
      <c r="RN136" s="420">
        <v>17.57273601200308</v>
      </c>
      <c r="RO136" s="420">
        <v>23.293702824485095</v>
      </c>
      <c r="RP136" s="420">
        <v>31.146837457784478</v>
      </c>
      <c r="RQ136" s="420">
        <v>41.975346022516618</v>
      </c>
      <c r="RR136" s="420">
        <v>56.967550358277485</v>
      </c>
      <c r="RS136" s="420">
        <v>77.80111089117915</v>
      </c>
      <c r="RT136" s="420">
        <v>106.84830731091424</v>
      </c>
      <c r="RU136" s="420">
        <v>147.4684391160628</v>
      </c>
      <c r="RV136" s="420">
        <v>204.42459034110325</v>
      </c>
      <c r="RW136" s="420">
        <v>284.47799871157429</v>
      </c>
      <c r="RX136" s="420">
        <v>397.23615552551593</v>
      </c>
      <c r="RY136" s="420">
        <v>556.36351205699145</v>
      </c>
      <c r="RZ136" s="420">
        <v>781.31053912895834</v>
      </c>
      <c r="SA136" s="420"/>
      <c r="SB136" s="420">
        <v>41.848960467908633</v>
      </c>
      <c r="SC136" s="420">
        <v>47.694664487009447</v>
      </c>
      <c r="SD136" s="420">
        <v>54.170650640056138</v>
      </c>
      <c r="SE136" s="420">
        <v>61.346415962149138</v>
      </c>
      <c r="SF136" s="420">
        <v>69.299226850273755</v>
      </c>
      <c r="SG136" s="420">
        <v>78.11499531413763</v>
      </c>
      <c r="SH136" s="420">
        <v>87.889254621295876</v>
      </c>
      <c r="SI136" s="420">
        <v>98.728245653492976</v>
      </c>
      <c r="SJ136" s="420">
        <v>110.75012658287645</v>
      </c>
      <c r="SK136" s="420">
        <v>124.08631991615084</v>
      </c>
      <c r="SL136" s="420">
        <v>138.88301255872136</v>
      </c>
      <c r="SM136" s="420">
        <v>155.30282633828736</v>
      </c>
      <c r="SN136" s="420">
        <v>173.52667841917392</v>
      </c>
      <c r="SO136" s="420">
        <v>193.75585325830747</v>
      </c>
      <c r="SP136" s="420">
        <v>216.21431022730059</v>
      </c>
      <c r="SQ136" s="420">
        <v>241.15125378157398</v>
      </c>
      <c r="SR136" s="420">
        <v>268.84399612931975</v>
      </c>
      <c r="SS136" s="420">
        <v>296.70982679159994</v>
      </c>
      <c r="ST136" s="420">
        <v>325.15387334121306</v>
      </c>
      <c r="SU136" s="420">
        <v>355.25587623229472</v>
      </c>
      <c r="SV136" s="420">
        <v>386.59810064597059</v>
      </c>
      <c r="SW136" s="420">
        <v>418.46581584388156</v>
      </c>
      <c r="SX136" s="420">
        <v>449.70854077427259</v>
      </c>
      <c r="SY136" s="420">
        <v>478.54085526195433</v>
      </c>
      <c r="SZ136" s="420">
        <v>502.25678594754231</v>
      </c>
      <c r="TA136" s="420">
        <v>516.82060202271464</v>
      </c>
      <c r="TB136" s="420">
        <v>516.28086895399622</v>
      </c>
      <c r="TC136" s="420">
        <v>491.93173245409986</v>
      </c>
      <c r="TD136" s="420">
        <v>403.33397348763765</v>
      </c>
      <c r="TE136" s="420">
        <v>178.38694641567076</v>
      </c>
      <c r="TF136" s="420"/>
      <c r="TG136" s="420">
        <v>3.9353136704729401</v>
      </c>
      <c r="TH136" s="420">
        <v>4.3422573343801236</v>
      </c>
      <c r="TI136" s="420">
        <v>4.7930775476379255</v>
      </c>
      <c r="TJ136" s="420">
        <v>5.2926122866478291</v>
      </c>
      <c r="TK136" s="420">
        <v>5.8462403852651423</v>
      </c>
      <c r="TL136" s="420">
        <v>6.4599425342483858</v>
      </c>
      <c r="TM136" s="420">
        <v>7.1403691999566075</v>
      </c>
      <c r="TN136" s="420">
        <v>7.894916250112912</v>
      </c>
      <c r="TO136" s="420">
        <v>8.7318091643750613</v>
      </c>
      <c r="TP136" s="420">
        <v>9.6601968076570905</v>
      </c>
      <c r="TQ136" s="420">
        <v>10.690255855806136</v>
      </c>
      <c r="TR136" s="420">
        <v>11.833307087667549</v>
      </c>
      <c r="TS136" s="420">
        <v>13.101944896230295</v>
      </c>
      <c r="TT136" s="420">
        <v>14.510181526062659</v>
      </c>
      <c r="TU136" s="420">
        <v>16.073607716441316</v>
      </c>
      <c r="TV136" s="420">
        <v>17.809571621466993</v>
      </c>
      <c r="TW136" s="420">
        <v>19.737378092305519</v>
      </c>
      <c r="TX136" s="420">
        <v>21.878510645003715</v>
      </c>
      <c r="TY136" s="420">
        <v>24.256878702910889</v>
      </c>
      <c r="TZ136" s="420">
        <v>26.89909299870898</v>
      </c>
      <c r="UA136" s="420">
        <v>29.834772350898422</v>
      </c>
      <c r="UB136" s="420">
        <v>33.096885397183215</v>
      </c>
      <c r="UC136" s="420">
        <v>36.722131276869142</v>
      </c>
      <c r="UD136" s="420">
        <v>40.751363710953839</v>
      </c>
      <c r="UE136" s="420">
        <v>45.230063437418778</v>
      </c>
      <c r="UF136" s="420">
        <v>50.208864526316113</v>
      </c>
      <c r="UG136" s="420">
        <v>55.744140731251036</v>
      </c>
      <c r="UH136" s="420">
        <v>61.898658738233038</v>
      </c>
      <c r="UI136" s="420">
        <v>66.808516088728908</v>
      </c>
      <c r="UJ136" s="420">
        <v>66.808516088728908</v>
      </c>
      <c r="UK136" s="420"/>
      <c r="UL136" s="420">
        <v>2.0677116598762564</v>
      </c>
      <c r="UM136" s="420">
        <v>2.0677116598762564</v>
      </c>
      <c r="UN136" s="420">
        <v>2.0677116598762564</v>
      </c>
      <c r="UO136" s="420">
        <v>2.0677116598762564</v>
      </c>
      <c r="UP136" s="420">
        <v>2.0677116598762564</v>
      </c>
      <c r="UQ136" s="420">
        <v>2.0677116598762564</v>
      </c>
      <c r="UR136" s="420">
        <v>2.0677116598762564</v>
      </c>
      <c r="US136" s="420">
        <v>2.0677116598762564</v>
      </c>
      <c r="UT136" s="420">
        <v>2.0677116598762564</v>
      </c>
      <c r="UU136" s="420">
        <v>2.0677116598762564</v>
      </c>
      <c r="UV136" s="420">
        <v>2.0677116598762564</v>
      </c>
      <c r="UW136" s="420">
        <v>2.0677116598762564</v>
      </c>
      <c r="UX136" s="420">
        <v>2.0677116598762564</v>
      </c>
      <c r="UY136" s="420">
        <v>2.0677116598762564</v>
      </c>
      <c r="UZ136" s="420">
        <v>2.0677116598762564</v>
      </c>
      <c r="VA136" s="420">
        <v>2.0677116598762564</v>
      </c>
      <c r="VB136" s="420">
        <v>2.0677116598762564</v>
      </c>
      <c r="VC136" s="420">
        <v>2.4749212613937344</v>
      </c>
      <c r="VD136" s="420">
        <v>3.2806547789443532</v>
      </c>
      <c r="VE136" s="420">
        <v>4.3866800364378031</v>
      </c>
      <c r="VF136" s="420">
        <v>5.9117530846947259</v>
      </c>
      <c r="VG136" s="420">
        <v>8.0232356244875938</v>
      </c>
      <c r="VH136" s="420">
        <v>10.957407166027433</v>
      </c>
      <c r="VI136" s="420">
        <v>15.048376492259735</v>
      </c>
      <c r="VJ136" s="420">
        <v>20.769262970979369</v>
      </c>
      <c r="VK136" s="420">
        <v>28.790893156382779</v>
      </c>
      <c r="VL136" s="420">
        <v>40.065510967051743</v>
      </c>
      <c r="VM136" s="420">
        <v>55.946222969085774</v>
      </c>
      <c r="VN136" s="420">
        <v>78.357512689714667</v>
      </c>
      <c r="VO136" s="420">
        <v>110.03875911642079</v>
      </c>
      <c r="VP136" s="420"/>
      <c r="VQ136" s="420">
        <v>1.8676020105966837</v>
      </c>
      <c r="VR136" s="420">
        <v>2.2745456745038672</v>
      </c>
      <c r="VS136" s="420">
        <v>2.7253658877616691</v>
      </c>
      <c r="VT136" s="420">
        <v>3.2249006267715727</v>
      </c>
      <c r="VU136" s="420">
        <v>3.778528725388886</v>
      </c>
      <c r="VV136" s="420">
        <v>4.3922308743721299</v>
      </c>
      <c r="VW136" s="420">
        <v>5.0726575400803515</v>
      </c>
      <c r="VX136" s="420">
        <v>5.827204590236656</v>
      </c>
      <c r="VY136" s="420">
        <v>6.6640975044988053</v>
      </c>
      <c r="VZ136" s="420">
        <v>7.5924851477808346</v>
      </c>
      <c r="WA136" s="420">
        <v>8.6225441959298799</v>
      </c>
      <c r="WB136" s="420">
        <v>9.7655954277912933</v>
      </c>
      <c r="WC136" s="420">
        <v>11.034233236354039</v>
      </c>
      <c r="WD136" s="420">
        <v>12.442469866186403</v>
      </c>
      <c r="WE136" s="420">
        <v>14.00589605656506</v>
      </c>
      <c r="WF136" s="420">
        <v>15.741859961590738</v>
      </c>
      <c r="WG136" s="420">
        <v>17.669666432429263</v>
      </c>
      <c r="WH136" s="420">
        <v>19.40358938360998</v>
      </c>
      <c r="WI136" s="420">
        <v>20.976223923966536</v>
      </c>
      <c r="WJ136" s="420">
        <v>22.512412962271178</v>
      </c>
      <c r="WK136" s="420">
        <v>23.923019266203696</v>
      </c>
      <c r="WL136" s="420">
        <v>25.073649772695621</v>
      </c>
      <c r="WM136" s="420">
        <v>25.764724110841708</v>
      </c>
      <c r="WN136" s="420">
        <v>25.702987218694105</v>
      </c>
      <c r="WO136" s="420">
        <v>24.460800466439409</v>
      </c>
      <c r="WP136" s="420">
        <v>21.417971369933333</v>
      </c>
      <c r="WQ136" s="420">
        <v>15.678629764199293</v>
      </c>
      <c r="WR136" s="420">
        <v>5.9524357691472645</v>
      </c>
      <c r="WS136" s="420">
        <v>-11.54899660098576</v>
      </c>
      <c r="WT136" s="420">
        <v>-43.230243027691884</v>
      </c>
      <c r="WU136" s="420"/>
      <c r="WV136" s="420">
        <v>50.166536187193344</v>
      </c>
      <c r="WW136" s="420">
        <v>55.354166894937009</v>
      </c>
      <c r="WX136" s="420">
        <v>61.101126460576339</v>
      </c>
      <c r="WY136" s="420">
        <v>67.469088371548594</v>
      </c>
      <c r="WZ136" s="420">
        <v>74.526620850324264</v>
      </c>
      <c r="XA136" s="420">
        <v>82.349964462328316</v>
      </c>
      <c r="XB136" s="420">
        <v>91.023897928953332</v>
      </c>
      <c r="XC136" s="420">
        <v>100.64270218860403</v>
      </c>
      <c r="XD136" s="420">
        <v>111.31123389502122</v>
      </c>
      <c r="XE136" s="420">
        <v>123.14612081951211</v>
      </c>
      <c r="XF136" s="420">
        <v>136.27709304712272</v>
      </c>
      <c r="XG136" s="420">
        <v>150.84846544298512</v>
      </c>
      <c r="XH136" s="420">
        <v>167.02078863267815</v>
      </c>
      <c r="XI136" s="420">
        <v>184.97268771017312</v>
      </c>
      <c r="XJ136" s="420">
        <v>204.9029100820558</v>
      </c>
      <c r="XK136" s="420">
        <v>227.03260630285743</v>
      </c>
      <c r="XL136" s="420">
        <v>251.607870482397</v>
      </c>
      <c r="XM136" s="420">
        <v>278.90256988398295</v>
      </c>
      <c r="XN136" s="420">
        <v>309.2214967178698</v>
      </c>
      <c r="XO136" s="420">
        <v>342.90387890738106</v>
      </c>
      <c r="XP136" s="420">
        <v>380.32729080986991</v>
      </c>
      <c r="XQ136" s="420">
        <v>421.91200956076307</v>
      </c>
      <c r="XR136" s="420">
        <v>468.12586793126587</v>
      </c>
      <c r="XS136" s="420">
        <v>519.48966041056485</v>
      </c>
      <c r="XT136" s="420">
        <v>576.58316570979434</v>
      </c>
      <c r="XU136" s="420">
        <v>640.05185611408126</v>
      </c>
      <c r="XV136" s="420">
        <v>710.61437216572051</v>
      </c>
      <c r="XW136" s="420">
        <v>789.0708501406715</v>
      </c>
      <c r="XX136" s="420">
        <v>851.660660527505</v>
      </c>
      <c r="XY136" s="420">
        <v>851.660660527505</v>
      </c>
      <c r="XZ136" s="420"/>
      <c r="YA136" s="420">
        <v>2.0139901040568169E-2</v>
      </c>
      <c r="YB136" s="420">
        <v>2.0139901040568169E-2</v>
      </c>
      <c r="YC136" s="420">
        <v>2.0139901040568169E-2</v>
      </c>
      <c r="YD136" s="420">
        <v>2.0139901040568169E-2</v>
      </c>
      <c r="YE136" s="420">
        <v>2.0139901040568169E-2</v>
      </c>
      <c r="YF136" s="420">
        <v>2.0139901040568169E-2</v>
      </c>
      <c r="YG136" s="420">
        <v>2.0139901040568169E-2</v>
      </c>
      <c r="YH136" s="420">
        <v>2.0139901040568169E-2</v>
      </c>
      <c r="YI136" s="420">
        <v>2.0139901040568169E-2</v>
      </c>
      <c r="YJ136" s="420">
        <v>2.0139901040568169E-2</v>
      </c>
      <c r="YK136" s="420">
        <v>2.0139901040568169E-2</v>
      </c>
      <c r="YL136" s="420">
        <v>2.0139901040568169E-2</v>
      </c>
      <c r="YM136" s="420">
        <v>2.0139901040568169E-2</v>
      </c>
      <c r="YN136" s="420">
        <v>2.0139901040568169E-2</v>
      </c>
      <c r="YO136" s="420">
        <v>2.0139901040568169E-2</v>
      </c>
      <c r="YP136" s="420">
        <v>2.0139901040568169E-2</v>
      </c>
      <c r="YQ136" s="420">
        <v>2.0139901040568169E-2</v>
      </c>
      <c r="YR136" s="420">
        <v>2.410619926119241E-2</v>
      </c>
      <c r="YS136" s="420">
        <v>3.1954195489791087E-2</v>
      </c>
      <c r="YT136" s="420">
        <v>4.2727089828269643E-2</v>
      </c>
      <c r="YU136" s="420">
        <v>5.7581588580465186E-2</v>
      </c>
      <c r="YV136" s="420">
        <v>7.8147826236087292E-2</v>
      </c>
      <c r="YW136" s="420">
        <v>0.10672720973010899</v>
      </c>
      <c r="YX136" s="420">
        <v>0.14657402154102134</v>
      </c>
      <c r="YY136" s="420">
        <v>0.20229653342772863</v>
      </c>
      <c r="YZ136" s="420">
        <v>0.28042872238473604</v>
      </c>
      <c r="ZA136" s="420">
        <v>0.39024562354332865</v>
      </c>
      <c r="ZB136" s="420">
        <v>0.54492674972794841</v>
      </c>
      <c r="ZC136" s="420">
        <v>0.76321693298879079</v>
      </c>
      <c r="ZD136" s="420">
        <v>1.071798240652307</v>
      </c>
      <c r="ZE136" s="420"/>
      <c r="ZF136" s="420">
        <v>50.146396286152779</v>
      </c>
      <c r="ZG136" s="420">
        <v>55.334026993896444</v>
      </c>
      <c r="ZH136" s="420">
        <v>61.080986559535773</v>
      </c>
      <c r="ZI136" s="420">
        <v>67.448948470508029</v>
      </c>
      <c r="ZJ136" s="420">
        <v>74.506480949283699</v>
      </c>
      <c r="ZK136" s="420">
        <v>82.329824561287751</v>
      </c>
      <c r="ZL136" s="420">
        <v>91.003758027912767</v>
      </c>
      <c r="ZM136" s="420">
        <v>100.62256228756347</v>
      </c>
      <c r="ZN136" s="420">
        <v>111.29109399398065</v>
      </c>
      <c r="ZO136" s="420">
        <v>123.12598091847154</v>
      </c>
      <c r="ZP136" s="420">
        <v>136.25695314608214</v>
      </c>
      <c r="ZQ136" s="420">
        <v>150.82832554194454</v>
      </c>
      <c r="ZR136" s="420">
        <v>167.00064873163757</v>
      </c>
      <c r="ZS136" s="420">
        <v>184.95254780913254</v>
      </c>
      <c r="ZT136" s="420">
        <v>204.88277018101522</v>
      </c>
      <c r="ZU136" s="420">
        <v>227.01246640181685</v>
      </c>
      <c r="ZV136" s="420">
        <v>251.58773058135642</v>
      </c>
      <c r="ZW136" s="420">
        <v>278.87846368472174</v>
      </c>
      <c r="ZX136" s="420">
        <v>309.18954252238001</v>
      </c>
      <c r="ZY136" s="420">
        <v>342.86115181755281</v>
      </c>
      <c r="ZZ136" s="420">
        <v>380.26970922128942</v>
      </c>
      <c r="AAA136" s="420">
        <v>421.83386173452698</v>
      </c>
      <c r="AAB136" s="420">
        <v>468.01914072153579</v>
      </c>
      <c r="AAC136" s="420">
        <v>519.34308638902382</v>
      </c>
      <c r="AAD136" s="420">
        <v>576.38086917636656</v>
      </c>
      <c r="AAE136" s="420">
        <v>639.77142739169653</v>
      </c>
      <c r="AAF136" s="420">
        <v>710.22412654217715</v>
      </c>
      <c r="AAG136" s="420">
        <v>788.5259233909436</v>
      </c>
      <c r="AAH136" s="420">
        <v>850.89744359451618</v>
      </c>
      <c r="AAI136" s="420">
        <v>850.58886228685265</v>
      </c>
      <c r="AAJ136" s="420"/>
      <c r="AAK136" s="420">
        <v>1768.2358849200559</v>
      </c>
      <c r="AAL136" s="420">
        <v>1954.3575088235823</v>
      </c>
      <c r="AAM136" s="420">
        <v>2160.5467129371364</v>
      </c>
      <c r="AAN136" s="420">
        <v>2389.0162163766881</v>
      </c>
      <c r="AAO136" s="420">
        <v>2642.2261073083682</v>
      </c>
      <c r="AAP136" s="420">
        <v>2922.9117419368977</v>
      </c>
      <c r="AAQ136" s="420">
        <v>3234.11480811305</v>
      </c>
      <c r="AAR136" s="420">
        <v>3579.2179138803876</v>
      </c>
      <c r="AAS136" s="420">
        <v>3961.9831024086734</v>
      </c>
      <c r="AAT136" s="420">
        <v>4386.5947405911693</v>
      </c>
      <c r="AAU136" s="420">
        <v>4857.7072796519897</v>
      </c>
      <c r="AAV136" s="420">
        <v>5380.4984430192299</v>
      </c>
      <c r="AAW136" s="420">
        <v>5960.7284601376859</v>
      </c>
      <c r="AAX136" s="420">
        <v>6604.806035564955</v>
      </c>
      <c r="AAY136" s="420">
        <v>7319.8618214511889</v>
      </c>
      <c r="AAZ136" s="420">
        <v>8113.8302492652783</v>
      </c>
      <c r="ABA136" s="420">
        <v>8995.5406744361408</v>
      </c>
      <c r="ABB136" s="420">
        <v>9968.5883398454134</v>
      </c>
      <c r="ABC136" s="420">
        <v>11044.041465529079</v>
      </c>
      <c r="ABD136" s="420">
        <v>12235.573871014516</v>
      </c>
      <c r="ABE136" s="420">
        <v>13554.91511478543</v>
      </c>
      <c r="ABF136" s="420">
        <v>15014.58314776406</v>
      </c>
      <c r="ABG136" s="420">
        <v>16627.747635459898</v>
      </c>
      <c r="ABH136" s="420">
        <v>18407.981554062597</v>
      </c>
      <c r="ABI136" s="420">
        <v>20368.847166277727</v>
      </c>
      <c r="ABJ136" s="420">
        <v>22523.238645198624</v>
      </c>
      <c r="ABK136" s="420">
        <v>24882.36943363506</v>
      </c>
      <c r="ABL136" s="420">
        <v>27454.243430897022</v>
      </c>
      <c r="ABM136" s="420">
        <v>29356.931865857554</v>
      </c>
      <c r="ABN136" s="420">
        <v>28872.189358984906</v>
      </c>
      <c r="ABQ136" s="344"/>
      <c r="ABR136" s="344"/>
      <c r="ABS136" s="344"/>
      <c r="ABT136" s="344"/>
      <c r="ABU136" s="344"/>
      <c r="ABV136" s="344"/>
      <c r="ABW136" s="344"/>
      <c r="ABX136" s="344"/>
      <c r="ABY136" s="344"/>
      <c r="ABZ136" s="344"/>
      <c r="ACA136" s="344"/>
    </row>
    <row r="137" spans="4:755" hidden="1" outlineLevel="1" x14ac:dyDescent="0.25">
      <c r="D137" s="431" t="b">
        <v>1</v>
      </c>
      <c r="E137" s="416"/>
      <c r="F137" s="417">
        <v>1562</v>
      </c>
      <c r="G137" s="417">
        <v>22006111</v>
      </c>
      <c r="H137" s="417" t="s">
        <v>1825</v>
      </c>
      <c r="I137" s="417" t="s">
        <v>253</v>
      </c>
      <c r="J137" s="417">
        <v>11</v>
      </c>
      <c r="K137" s="417" t="s">
        <v>315</v>
      </c>
      <c r="L137" s="417" t="s">
        <v>300</v>
      </c>
      <c r="M137" s="417" t="s">
        <v>253</v>
      </c>
      <c r="N137" s="417" t="s">
        <v>355</v>
      </c>
      <c r="O137" s="417" t="s">
        <v>1831</v>
      </c>
      <c r="P137" s="417" t="s">
        <v>1832</v>
      </c>
      <c r="Q137" s="417" t="s">
        <v>1828</v>
      </c>
      <c r="R137" s="417" t="s">
        <v>298</v>
      </c>
      <c r="S137" s="418"/>
      <c r="T137" s="417">
        <v>0.28939793609242326</v>
      </c>
      <c r="U137" s="417">
        <v>2190</v>
      </c>
      <c r="V137" s="418"/>
      <c r="W137" s="419">
        <v>9.9</v>
      </c>
      <c r="X137" s="417">
        <v>8.8018665792934641E-3</v>
      </c>
      <c r="Y137" s="417">
        <v>4.6267831271156086E-3</v>
      </c>
      <c r="Z137" s="417">
        <v>4.1750834521778555E-3</v>
      </c>
      <c r="AA137" s="420">
        <v>50.954996906027645</v>
      </c>
      <c r="AB137" s="420">
        <v>1480.5706006769947</v>
      </c>
      <c r="AC137" s="420">
        <v>1531.5255975830223</v>
      </c>
      <c r="AD137" s="420">
        <v>51.252440922445906</v>
      </c>
      <c r="AE137" s="420">
        <v>3.5678946496464712</v>
      </c>
      <c r="AF137" s="420">
        <v>45.482757167886071</v>
      </c>
      <c r="AG137" s="418"/>
      <c r="AH137" s="419">
        <v>14.216959715055561</v>
      </c>
      <c r="AI137" s="417">
        <v>2.3831354840911409E-2</v>
      </c>
      <c r="AJ137" s="417">
        <v>1.2527173580843412E-2</v>
      </c>
      <c r="AK137" s="417">
        <v>1.1304181260067997E-2</v>
      </c>
      <c r="AL137" s="420">
        <v>137.96239709447664</v>
      </c>
      <c r="AM137" s="420">
        <v>4008.6955458698922</v>
      </c>
      <c r="AN137" s="420">
        <v>4146.6579429643689</v>
      </c>
      <c r="AO137" s="420">
        <v>138.76773694332695</v>
      </c>
      <c r="AP137" s="420">
        <v>9.6601968076570905</v>
      </c>
      <c r="AQ137" s="420">
        <v>123.14612081951211</v>
      </c>
      <c r="AR137" s="418"/>
      <c r="AS137" s="417">
        <v>5.1679359468684138E-3</v>
      </c>
      <c r="AT137" s="421">
        <v>2.0487534203857017E-6</v>
      </c>
      <c r="AU137" s="417">
        <v>5.1658871934480276E-3</v>
      </c>
      <c r="AV137" s="420">
        <v>28.424774522157485</v>
      </c>
      <c r="AW137" s="420">
        <v>0.65560109452342452</v>
      </c>
      <c r="AX137" s="420">
        <v>29.080375616680911</v>
      </c>
      <c r="AY137" s="420">
        <v>14.681417027176112</v>
      </c>
      <c r="AZ137" s="420">
        <v>2.0677116598762564</v>
      </c>
      <c r="BA137" s="420">
        <v>2.0139901040568169E-2</v>
      </c>
      <c r="BB137" s="418"/>
      <c r="BC137" s="420">
        <v>1631.8286903230007</v>
      </c>
      <c r="BD137" s="420">
        <v>4418.2319975348655</v>
      </c>
      <c r="BE137" s="420">
        <v>45.849644204773846</v>
      </c>
      <c r="BF137" s="420">
        <v>4372.382353330092</v>
      </c>
      <c r="BG137" s="420"/>
      <c r="BH137" s="422">
        <v>3.6190084093339271E-2</v>
      </c>
      <c r="BI137" s="420"/>
      <c r="BJ137" s="423">
        <v>10.264843878369307</v>
      </c>
      <c r="BK137" s="423">
        <v>10.643133317908669</v>
      </c>
      <c r="BL137" s="423">
        <v>11.035363826768</v>
      </c>
      <c r="BM137" s="423">
        <v>11.442049174017937</v>
      </c>
      <c r="BN137" s="423">
        <v>11.863722062618042</v>
      </c>
      <c r="BO137" s="423">
        <v>12.300934827185827</v>
      </c>
      <c r="BP137" s="423">
        <v>12.75426015748063</v>
      </c>
      <c r="BQ137" s="423">
        <v>13.224291848549957</v>
      </c>
      <c r="BR137" s="423">
        <v>13.711645578520923</v>
      </c>
      <c r="BS137" s="423">
        <v>14.216959715055561</v>
      </c>
      <c r="BT137" s="423">
        <v>14.740896151526375</v>
      </c>
      <c r="BU137" s="423">
        <v>15.284141174007392</v>
      </c>
      <c r="BV137" s="423">
        <v>15.847406360216368</v>
      </c>
      <c r="BW137" s="423">
        <v>16.431429511585634</v>
      </c>
      <c r="BX137" s="423">
        <v>17.036975619682483</v>
      </c>
      <c r="BY137" s="423">
        <v>17.664837868244934</v>
      </c>
      <c r="BZ137" s="423">
        <v>18.315838672145485</v>
      </c>
      <c r="CA137" s="423">
        <v>18.990830754643675</v>
      </c>
      <c r="CB137" s="423">
        <v>19.69069826433855</v>
      </c>
      <c r="CC137" s="423">
        <v>20.416357933284111</v>
      </c>
      <c r="CD137" s="423">
        <v>21.168760277784653</v>
      </c>
      <c r="CE137" s="423">
        <v>21.948890843442939</v>
      </c>
      <c r="CF137" s="423">
        <v>22.757771496092055</v>
      </c>
      <c r="CG137" s="423">
        <v>23.596461760301825</v>
      </c>
      <c r="CH137" s="423">
        <v>24.46606020721309</v>
      </c>
      <c r="CI137" s="423">
        <v>25.367705893517794</v>
      </c>
      <c r="CJ137" s="423">
        <v>26.302579853469606</v>
      </c>
      <c r="CK137" s="423">
        <v>27.271906645879525</v>
      </c>
      <c r="CL137" s="423">
        <v>28</v>
      </c>
      <c r="CM137" s="423">
        <v>28</v>
      </c>
      <c r="CN137" s="420"/>
      <c r="CO137" s="417">
        <v>9.708275965660762E-3</v>
      </c>
      <c r="CP137" s="417">
        <v>1.0712191211688215E-2</v>
      </c>
      <c r="CQ137" s="417">
        <v>1.1824348312161174E-2</v>
      </c>
      <c r="CR137" s="417">
        <v>1.3056682379234321E-2</v>
      </c>
      <c r="CS137" s="417">
        <v>1.4422462800766764E-2</v>
      </c>
      <c r="CT137" s="417">
        <v>1.5936443723749291E-2</v>
      </c>
      <c r="CU137" s="417">
        <v>1.7615031607265057E-2</v>
      </c>
      <c r="CV137" s="417">
        <v>1.9476471788502842E-2</v>
      </c>
      <c r="CW137" s="417">
        <v>2.1541056227177734E-2</v>
      </c>
      <c r="CX137" s="417">
        <v>2.3831354840911409E-2</v>
      </c>
      <c r="CY137" s="417">
        <v>2.6372473119585998E-2</v>
      </c>
      <c r="CZ137" s="417">
        <v>2.9192339013647112E-2</v>
      </c>
      <c r="DA137" s="417">
        <v>3.2322022433398018E-2</v>
      </c>
      <c r="DB137" s="417">
        <v>3.5796091077517467E-2</v>
      </c>
      <c r="DC137" s="417">
        <v>3.965300673382742E-2</v>
      </c>
      <c r="DD137" s="417">
        <v>4.3935566668723287E-2</v>
      </c>
      <c r="DE137" s="417">
        <v>4.8691395249228206E-2</v>
      </c>
      <c r="DF137" s="417">
        <v>5.3973491529537086E-2</v>
      </c>
      <c r="DG137" s="417">
        <v>5.9840839189094955E-2</v>
      </c>
      <c r="DH137" s="417">
        <v>6.6359085939407772E-2</v>
      </c>
      <c r="DI137" s="417">
        <v>7.36013003304965E-2</v>
      </c>
      <c r="DJ137" s="417">
        <v>8.1648814794752431E-2</v>
      </c>
      <c r="DK137" s="417">
        <v>9.0592164776594139E-2</v>
      </c>
      <c r="DL137" s="417">
        <v>0.10053213492265475</v>
      </c>
      <c r="DM137" s="417">
        <v>0.11158092456249701</v>
      </c>
      <c r="DN137" s="417">
        <v>0.12386344610882619</v>
      </c>
      <c r="DO137" s="417">
        <v>0.13751877156531145</v>
      </c>
      <c r="DP137" s="417">
        <v>0.15270174406778775</v>
      </c>
      <c r="DQ137" s="417">
        <v>0.1648141839142698</v>
      </c>
      <c r="DR137" s="417">
        <v>0.1648141839142698</v>
      </c>
      <c r="DS137" s="424"/>
      <c r="DT137" s="425">
        <v>5.1032456612068811E-3</v>
      </c>
      <c r="DU137" s="425">
        <v>5.6309630583668375E-3</v>
      </c>
      <c r="DV137" s="425">
        <v>6.2155787942239854E-3</v>
      </c>
      <c r="DW137" s="425">
        <v>6.863366671617758E-3</v>
      </c>
      <c r="DX137" s="425">
        <v>7.5813018678359276E-3</v>
      </c>
      <c r="DY137" s="425">
        <v>8.3771400376293267E-3</v>
      </c>
      <c r="DZ137" s="425">
        <v>9.2595053889858222E-3</v>
      </c>
      <c r="EA137" s="425">
        <v>1.0237988753292562E-2</v>
      </c>
      <c r="EB137" s="425">
        <v>1.1323256788124916E-2</v>
      </c>
      <c r="EC137" s="425">
        <v>1.2527173580843412E-2</v>
      </c>
      <c r="ED137" s="425">
        <v>1.3862936065977648E-2</v>
      </c>
      <c r="EE137" s="425">
        <v>1.5345224830733896E-2</v>
      </c>
      <c r="EF137" s="425">
        <v>1.6990372062774709E-2</v>
      </c>
      <c r="EG137" s="425">
        <v>1.8816548594792027E-2</v>
      </c>
      <c r="EH137" s="425">
        <v>2.0843972223696331E-2</v>
      </c>
      <c r="EI137" s="425">
        <v>2.3095139731080707E-2</v>
      </c>
      <c r="EJ137" s="425">
        <v>2.5595085308931152E-2</v>
      </c>
      <c r="EK137" s="425">
        <v>2.8371668403592735E-2</v>
      </c>
      <c r="EL137" s="425">
        <v>3.1455894335399852E-2</v>
      </c>
      <c r="EM137" s="425">
        <v>3.4882271435192833E-2</v>
      </c>
      <c r="EN137" s="425">
        <v>3.8689208866677059E-2</v>
      </c>
      <c r="EO137" s="425">
        <v>4.2919459780276698E-2</v>
      </c>
      <c r="EP137" s="425">
        <v>4.7620614975382704E-2</v>
      </c>
      <c r="EQ137" s="425">
        <v>5.284565283996679E-2</v>
      </c>
      <c r="ER137" s="425">
        <v>5.8653551996372268E-2</v>
      </c>
      <c r="ES137" s="425">
        <v>6.5109973817475505E-2</v>
      </c>
      <c r="ET137" s="425">
        <v>7.228802279699216E-2</v>
      </c>
      <c r="EU137" s="425">
        <v>8.026909367111508E-2</v>
      </c>
      <c r="EV137" s="425">
        <v>8.6636110462956273E-2</v>
      </c>
      <c r="EW137" s="425">
        <v>8.6636110462956273E-2</v>
      </c>
      <c r="EX137" s="420"/>
      <c r="EY137" s="420">
        <v>1799.8731418637508</v>
      </c>
      <c r="EZ137" s="420">
        <v>1985.9947657672774</v>
      </c>
      <c r="FA137" s="420">
        <v>2192.1839698808312</v>
      </c>
      <c r="FB137" s="420">
        <v>2420.6534733203825</v>
      </c>
      <c r="FC137" s="420">
        <v>2673.8633642520631</v>
      </c>
      <c r="FD137" s="420">
        <v>2954.5489988805921</v>
      </c>
      <c r="FE137" s="420">
        <v>3265.7520650567449</v>
      </c>
      <c r="FF137" s="420">
        <v>3610.8551708240821</v>
      </c>
      <c r="FG137" s="420">
        <v>3993.6203593523683</v>
      </c>
      <c r="FH137" s="420">
        <v>4418.2319975348646</v>
      </c>
      <c r="FI137" s="420">
        <v>4889.344536595685</v>
      </c>
      <c r="FJ137" s="420">
        <v>5412.1356999629261</v>
      </c>
      <c r="FK137" s="420">
        <v>5992.3657170813804</v>
      </c>
      <c r="FL137" s="420">
        <v>6636.4432925086494</v>
      </c>
      <c r="FM137" s="420">
        <v>7351.4990783948833</v>
      </c>
      <c r="FN137" s="420">
        <v>8145.4675062089727</v>
      </c>
      <c r="FO137" s="420">
        <v>9027.1779313798343</v>
      </c>
      <c r="FP137" s="420">
        <v>10006.456153516694</v>
      </c>
      <c r="FQ137" s="420">
        <v>11094.237496338923</v>
      </c>
      <c r="FR137" s="420">
        <v>12302.692766813974</v>
      </c>
      <c r="FS137" s="420">
        <v>13645.368563860316</v>
      </c>
      <c r="FT137" s="420">
        <v>15137.343575098939</v>
      </c>
      <c r="FU137" s="420">
        <v>16795.402687503778</v>
      </c>
      <c r="FV137" s="420">
        <v>18638.230946620341</v>
      </c>
      <c r="FW137" s="420">
        <v>20686.629631741682</v>
      </c>
      <c r="FX137" s="420">
        <v>22963.75697379453</v>
      </c>
      <c r="FY137" s="420">
        <v>25495.39633174759</v>
      </c>
      <c r="FZ137" s="420">
        <v>28310.254965507287</v>
      </c>
      <c r="GA137" s="420">
        <v>30555.849882589977</v>
      </c>
      <c r="GB137" s="420">
        <v>30555.849882589977</v>
      </c>
      <c r="GC137" s="420"/>
      <c r="GD137" s="420">
        <v>31.64345442279177</v>
      </c>
      <c r="GE137" s="420">
        <v>31.64345442279177</v>
      </c>
      <c r="GF137" s="420">
        <v>31.64345442279177</v>
      </c>
      <c r="GG137" s="420">
        <v>31.64345442279177</v>
      </c>
      <c r="GH137" s="420">
        <v>31.64345442279177</v>
      </c>
      <c r="GI137" s="420">
        <v>31.64345442279177</v>
      </c>
      <c r="GJ137" s="420">
        <v>31.64345442279177</v>
      </c>
      <c r="GK137" s="420">
        <v>31.64345442279177</v>
      </c>
      <c r="GL137" s="420">
        <v>31.64345442279177</v>
      </c>
      <c r="GM137" s="420">
        <v>31.64345442279177</v>
      </c>
      <c r="GN137" s="420">
        <v>31.64345442279177</v>
      </c>
      <c r="GO137" s="420">
        <v>31.64345442279177</v>
      </c>
      <c r="GP137" s="420">
        <v>31.64345442279177</v>
      </c>
      <c r="GQ137" s="420">
        <v>31.64345442279177</v>
      </c>
      <c r="GR137" s="420">
        <v>31.64345442279177</v>
      </c>
      <c r="GS137" s="420">
        <v>31.64345442279177</v>
      </c>
      <c r="GT137" s="420">
        <v>31.64345442279177</v>
      </c>
      <c r="GU137" s="420">
        <v>37.875231665326965</v>
      </c>
      <c r="GV137" s="420">
        <v>50.205863800493503</v>
      </c>
      <c r="GW137" s="420">
        <v>67.132043840531111</v>
      </c>
      <c r="GX137" s="420">
        <v>90.47116816352019</v>
      </c>
      <c r="GY137" s="420">
        <v>122.78447509552001</v>
      </c>
      <c r="GZ137" s="420">
        <v>167.68789429320691</v>
      </c>
      <c r="HA137" s="420">
        <v>230.29449652488273</v>
      </c>
      <c r="HB137" s="420">
        <v>317.84471644198874</v>
      </c>
      <c r="HC137" s="420">
        <v>440.60462252265296</v>
      </c>
      <c r="HD137" s="420">
        <v>613.14698505285742</v>
      </c>
      <c r="HE137" s="420">
        <v>856.17922024754603</v>
      </c>
      <c r="HF137" s="420">
        <v>1199.15287493649</v>
      </c>
      <c r="HG137" s="420">
        <v>1683.9903388896146</v>
      </c>
      <c r="HH137" s="420"/>
      <c r="HI137" s="420">
        <v>56.202302924797976</v>
      </c>
      <c r="HJ137" s="420">
        <v>62.014081346386952</v>
      </c>
      <c r="HK137" s="420">
        <v>68.452484053709654</v>
      </c>
      <c r="HL137" s="420">
        <v>75.586604755178541</v>
      </c>
      <c r="HM137" s="420">
        <v>83.493261431526975</v>
      </c>
      <c r="HN137" s="420">
        <v>92.257867501317236</v>
      </c>
      <c r="HO137" s="420">
        <v>101.97540180390003</v>
      </c>
      <c r="HP137" s="420">
        <v>112.75148865107656</v>
      </c>
      <c r="HQ137" s="420">
        <v>124.70360048294626</v>
      </c>
      <c r="HR137" s="420">
        <v>137.96239709447664</v>
      </c>
      <c r="HS137" s="420">
        <v>152.67321699401072</v>
      </c>
      <c r="HT137" s="420">
        <v>168.99773823196278</v>
      </c>
      <c r="HU137" s="420">
        <v>187.11582801821521</v>
      </c>
      <c r="HV137" s="420">
        <v>207.22760265348171</v>
      </c>
      <c r="HW137" s="420">
        <v>229.55572175908381</v>
      </c>
      <c r="HX137" s="420">
        <v>254.34794353007248</v>
      </c>
      <c r="HY137" s="420">
        <v>281.87997079066724</v>
      </c>
      <c r="HZ137" s="420">
        <v>312.45862103443</v>
      </c>
      <c r="IA137" s="420">
        <v>346.42535742449218</v>
      </c>
      <c r="IB137" s="420">
        <v>384.16022195609884</v>
      </c>
      <c r="IC137" s="420">
        <v>426.08621669440322</v>
      </c>
      <c r="ID137" s="420">
        <v>472.67418425029064</v>
      </c>
      <c r="IE137" s="420">
        <v>524.4482445077283</v>
      </c>
      <c r="IF137" s="420">
        <v>581.99185113658291</v>
      </c>
      <c r="IG137" s="420">
        <v>645.95453869173832</v>
      </c>
      <c r="IH137" s="420">
        <v>717.05943919815559</v>
      </c>
      <c r="II137" s="420">
        <v>796.11165614755873</v>
      </c>
      <c r="IJ137" s="420">
        <v>884.00759389194604</v>
      </c>
      <c r="IK137" s="420">
        <v>954.12787228310992</v>
      </c>
      <c r="IL137" s="420">
        <v>954.12787228310992</v>
      </c>
      <c r="IM137" s="420"/>
      <c r="IN137" s="420">
        <v>14.212387261078742</v>
      </c>
      <c r="IO137" s="420">
        <v>14.212387261078742</v>
      </c>
      <c r="IP137" s="420">
        <v>14.212387261078742</v>
      </c>
      <c r="IQ137" s="420">
        <v>14.212387261078742</v>
      </c>
      <c r="IR137" s="420">
        <v>14.212387261078742</v>
      </c>
      <c r="IS137" s="420">
        <v>14.212387261078742</v>
      </c>
      <c r="IT137" s="420">
        <v>14.212387261078742</v>
      </c>
      <c r="IU137" s="420">
        <v>14.212387261078742</v>
      </c>
      <c r="IV137" s="420">
        <v>14.212387261078742</v>
      </c>
      <c r="IW137" s="420">
        <v>14.212387261078742</v>
      </c>
      <c r="IX137" s="420">
        <v>14.212387261078742</v>
      </c>
      <c r="IY137" s="420">
        <v>14.212387261078742</v>
      </c>
      <c r="IZ137" s="420">
        <v>14.212387261078742</v>
      </c>
      <c r="JA137" s="420">
        <v>14.212387261078742</v>
      </c>
      <c r="JB137" s="420">
        <v>14.212387261078742</v>
      </c>
      <c r="JC137" s="420">
        <v>14.212387261078742</v>
      </c>
      <c r="JD137" s="420">
        <v>14.212387261078742</v>
      </c>
      <c r="JE137" s="420">
        <v>17.011336778799365</v>
      </c>
      <c r="JF137" s="420">
        <v>22.549534876181042</v>
      </c>
      <c r="JG137" s="420">
        <v>30.151784060659683</v>
      </c>
      <c r="JH137" s="420">
        <v>40.63435239156437</v>
      </c>
      <c r="JI137" s="420">
        <v>55.147598185389555</v>
      </c>
      <c r="JJ137" s="420">
        <v>75.315585360785306</v>
      </c>
      <c r="JK137" s="420">
        <v>103.43480597836763</v>
      </c>
      <c r="JL137" s="420">
        <v>142.75723941529012</v>
      </c>
      <c r="JM137" s="420">
        <v>197.89380263752147</v>
      </c>
      <c r="JN137" s="420">
        <v>275.38973094092563</v>
      </c>
      <c r="JO137" s="420">
        <v>384.54558343927448</v>
      </c>
      <c r="JP137" s="420">
        <v>538.58927082113757</v>
      </c>
      <c r="JQ137" s="420">
        <v>756.34987635786945</v>
      </c>
      <c r="JR137" s="420"/>
      <c r="JS137" s="420">
        <v>41.989915663719231</v>
      </c>
      <c r="JT137" s="420">
        <v>47.801694085308213</v>
      </c>
      <c r="JU137" s="420">
        <v>54.240096792630908</v>
      </c>
      <c r="JV137" s="420">
        <v>61.374217494099796</v>
      </c>
      <c r="JW137" s="420">
        <v>69.280874170448229</v>
      </c>
      <c r="JX137" s="420">
        <v>78.04548024023849</v>
      </c>
      <c r="JY137" s="420">
        <v>87.763014542821281</v>
      </c>
      <c r="JZ137" s="420">
        <v>98.539101389997811</v>
      </c>
      <c r="KA137" s="420">
        <v>110.49121322186751</v>
      </c>
      <c r="KB137" s="420">
        <v>123.7500098333979</v>
      </c>
      <c r="KC137" s="420">
        <v>138.46082973293198</v>
      </c>
      <c r="KD137" s="420">
        <v>154.78535097088405</v>
      </c>
      <c r="KE137" s="420">
        <v>172.90344075713648</v>
      </c>
      <c r="KF137" s="420">
        <v>193.01521539240298</v>
      </c>
      <c r="KG137" s="420">
        <v>215.34333449800508</v>
      </c>
      <c r="KH137" s="420">
        <v>240.13555626899375</v>
      </c>
      <c r="KI137" s="420">
        <v>267.66758352958851</v>
      </c>
      <c r="KJ137" s="420">
        <v>295.44728425563062</v>
      </c>
      <c r="KK137" s="420">
        <v>323.87582254831113</v>
      </c>
      <c r="KL137" s="420">
        <v>354.00843789543916</v>
      </c>
      <c r="KM137" s="420">
        <v>385.45186430283883</v>
      </c>
      <c r="KN137" s="420">
        <v>417.5265860649011</v>
      </c>
      <c r="KO137" s="420">
        <v>449.13265914694301</v>
      </c>
      <c r="KP137" s="420">
        <v>478.55704515821526</v>
      </c>
      <c r="KQ137" s="420">
        <v>503.19729927644823</v>
      </c>
      <c r="KR137" s="420">
        <v>519.16563656063408</v>
      </c>
      <c r="KS137" s="420">
        <v>520.72192520663316</v>
      </c>
      <c r="KT137" s="420">
        <v>499.46201045267156</v>
      </c>
      <c r="KU137" s="420">
        <v>415.53860146197235</v>
      </c>
      <c r="KV137" s="420">
        <v>197.77799592524048</v>
      </c>
      <c r="KW137" s="420"/>
      <c r="KX137" s="420">
        <v>1633.038611586202</v>
      </c>
      <c r="KY137" s="420">
        <v>1801.9081786773879</v>
      </c>
      <c r="KZ137" s="420">
        <v>1988.9852141516753</v>
      </c>
      <c r="LA137" s="420">
        <v>2196.2773349176828</v>
      </c>
      <c r="LB137" s="420">
        <v>2426.0165977074967</v>
      </c>
      <c r="LC137" s="420">
        <v>2680.6848120413847</v>
      </c>
      <c r="LD137" s="420">
        <v>2963.0417244754631</v>
      </c>
      <c r="LE137" s="420">
        <v>3276.1564010536199</v>
      </c>
      <c r="LF137" s="420">
        <v>3623.4421721999734</v>
      </c>
      <c r="LG137" s="420">
        <v>4008.6955458698922</v>
      </c>
      <c r="LH137" s="420">
        <v>4436.1395411128469</v>
      </c>
      <c r="LI137" s="420">
        <v>4910.4719458348463</v>
      </c>
      <c r="LJ137" s="420">
        <v>5436.9190600879074</v>
      </c>
      <c r="LK137" s="420">
        <v>6021.2955503334488</v>
      </c>
      <c r="LL137" s="420">
        <v>6670.0711115828262</v>
      </c>
      <c r="LM137" s="420">
        <v>7390.4447139458262</v>
      </c>
      <c r="LN137" s="420">
        <v>8190.4272988579687</v>
      </c>
      <c r="LO137" s="420">
        <v>9078.9338891496755</v>
      </c>
      <c r="LP137" s="420">
        <v>10065.886187327953</v>
      </c>
      <c r="LQ137" s="420">
        <v>11162.326859261706</v>
      </c>
      <c r="LR137" s="420">
        <v>12380.546837336658</v>
      </c>
      <c r="LS137" s="420">
        <v>13734.227129688543</v>
      </c>
      <c r="LT137" s="420">
        <v>15238.596792122466</v>
      </c>
      <c r="LU137" s="420">
        <v>16910.608908789374</v>
      </c>
      <c r="LV137" s="420">
        <v>18769.136638839125</v>
      </c>
      <c r="LW137" s="420">
        <v>20835.191621592163</v>
      </c>
      <c r="LX137" s="420">
        <v>23132.167295037492</v>
      </c>
      <c r="LY137" s="420">
        <v>25686.109974756826</v>
      </c>
      <c r="LZ137" s="420">
        <v>27723.555348146008</v>
      </c>
      <c r="MA137" s="420">
        <v>27723.555348146008</v>
      </c>
      <c r="MB137" s="420"/>
      <c r="MC137" s="426">
        <v>0.65560109452342452</v>
      </c>
      <c r="MD137" s="426">
        <v>0.65560109452342452</v>
      </c>
      <c r="ME137" s="426">
        <v>0.65560109452342452</v>
      </c>
      <c r="MF137" s="426">
        <v>0.65560109452342452</v>
      </c>
      <c r="MG137" s="426">
        <v>0.65560109452342452</v>
      </c>
      <c r="MH137" s="426">
        <v>0.65560109452342452</v>
      </c>
      <c r="MI137" s="426">
        <v>0.65560109452342452</v>
      </c>
      <c r="MJ137" s="426">
        <v>0.65560109452342452</v>
      </c>
      <c r="MK137" s="426">
        <v>0.65560109452342452</v>
      </c>
      <c r="ML137" s="426">
        <v>0.65560109452342452</v>
      </c>
      <c r="MM137" s="426">
        <v>0.65560109452342452</v>
      </c>
      <c r="MN137" s="426">
        <v>0.65560109452342452</v>
      </c>
      <c r="MO137" s="426">
        <v>0.65560109452342452</v>
      </c>
      <c r="MP137" s="426">
        <v>0.65560109452342452</v>
      </c>
      <c r="MQ137" s="426">
        <v>0.65560109452342452</v>
      </c>
      <c r="MR137" s="426">
        <v>0.65560109452342452</v>
      </c>
      <c r="MS137" s="426">
        <v>0.65560109452342452</v>
      </c>
      <c r="MT137" s="426">
        <v>0.78471341982282472</v>
      </c>
      <c r="MU137" s="426">
        <v>1.0401841347444631</v>
      </c>
      <c r="MV137" s="426">
        <v>1.3908671547486418</v>
      </c>
      <c r="MW137" s="426">
        <v>1.8744159875318591</v>
      </c>
      <c r="MX137" s="426">
        <v>2.5438953404887168</v>
      </c>
      <c r="MY137" s="426">
        <v>3.4742214161602751</v>
      </c>
      <c r="MZ137" s="426">
        <v>4.7713287546661487</v>
      </c>
      <c r="NA137" s="426">
        <v>6.5852274281965348</v>
      </c>
      <c r="NB137" s="426">
        <v>9.1286137385137778</v>
      </c>
      <c r="NC137" s="426">
        <v>12.703411869434136</v>
      </c>
      <c r="ND137" s="426">
        <v>17.738645926666216</v>
      </c>
      <c r="NE137" s="426">
        <v>24.844504231593113</v>
      </c>
      <c r="NF137" s="426">
        <v>34.889550761174448</v>
      </c>
      <c r="NG137" s="420"/>
      <c r="NH137" s="420">
        <v>1632.3830104916785</v>
      </c>
      <c r="NI137" s="420">
        <v>1801.2525775828644</v>
      </c>
      <c r="NJ137" s="420">
        <v>1988.3296130571518</v>
      </c>
      <c r="NK137" s="420">
        <v>2195.6217338231595</v>
      </c>
      <c r="NL137" s="420">
        <v>2425.3609966129734</v>
      </c>
      <c r="NM137" s="420">
        <v>2680.0292109468614</v>
      </c>
      <c r="NN137" s="420">
        <v>2962.3861233809398</v>
      </c>
      <c r="NO137" s="420">
        <v>3275.5007999590966</v>
      </c>
      <c r="NP137" s="420">
        <v>3622.7865711054501</v>
      </c>
      <c r="NQ137" s="420">
        <v>4008.0399447753689</v>
      </c>
      <c r="NR137" s="420">
        <v>4435.4839400183237</v>
      </c>
      <c r="NS137" s="420">
        <v>4909.8163447403231</v>
      </c>
      <c r="NT137" s="420">
        <v>5436.2634589933841</v>
      </c>
      <c r="NU137" s="420">
        <v>6020.6399492389255</v>
      </c>
      <c r="NV137" s="420">
        <v>6669.415510488303</v>
      </c>
      <c r="NW137" s="420">
        <v>7389.7891128513029</v>
      </c>
      <c r="NX137" s="420">
        <v>8189.7716977634454</v>
      </c>
      <c r="NY137" s="420">
        <v>9078.1491757298518</v>
      </c>
      <c r="NZ137" s="420">
        <v>10064.846003193208</v>
      </c>
      <c r="OA137" s="420">
        <v>11160.935992106957</v>
      </c>
      <c r="OB137" s="420">
        <v>12378.672421349127</v>
      </c>
      <c r="OC137" s="420">
        <v>13731.683234348055</v>
      </c>
      <c r="OD137" s="420">
        <v>15235.122570706306</v>
      </c>
      <c r="OE137" s="420">
        <v>16905.837580034709</v>
      </c>
      <c r="OF137" s="420">
        <v>18762.551411410928</v>
      </c>
      <c r="OG137" s="420">
        <v>20826.063007853649</v>
      </c>
      <c r="OH137" s="420">
        <v>23119.463883168057</v>
      </c>
      <c r="OI137" s="420">
        <v>25668.371328830159</v>
      </c>
      <c r="OJ137" s="420">
        <v>27698.710843914414</v>
      </c>
      <c r="OK137" s="420">
        <v>27688.665797384834</v>
      </c>
      <c r="OL137" s="420"/>
      <c r="OM137" s="420">
        <v>1674.3729261553979</v>
      </c>
      <c r="ON137" s="420">
        <v>1849.0542716681725</v>
      </c>
      <c r="OO137" s="420">
        <v>2042.5697098497828</v>
      </c>
      <c r="OP137" s="420">
        <v>2256.9959513172594</v>
      </c>
      <c r="OQ137" s="420">
        <v>2494.6418707834218</v>
      </c>
      <c r="OR137" s="420">
        <v>2758.0746911871001</v>
      </c>
      <c r="OS137" s="420">
        <v>3050.1491379237609</v>
      </c>
      <c r="OT137" s="420">
        <v>3374.0399013490946</v>
      </c>
      <c r="OU137" s="420">
        <v>3733.2777843273175</v>
      </c>
      <c r="OV137" s="420">
        <v>4131.7899546087665</v>
      </c>
      <c r="OW137" s="420">
        <v>4573.944769751256</v>
      </c>
      <c r="OX137" s="420">
        <v>5064.601695711207</v>
      </c>
      <c r="OY137" s="420">
        <v>5609.1668997505203</v>
      </c>
      <c r="OZ137" s="420">
        <v>6213.6551646313283</v>
      </c>
      <c r="PA137" s="420">
        <v>6884.7588449863078</v>
      </c>
      <c r="PB137" s="420">
        <v>7629.924669120297</v>
      </c>
      <c r="PC137" s="420">
        <v>8457.4392812930346</v>
      </c>
      <c r="PD137" s="420">
        <v>9373.5964599854815</v>
      </c>
      <c r="PE137" s="420">
        <v>10388.721825741519</v>
      </c>
      <c r="PF137" s="420">
        <v>11514.944430002397</v>
      </c>
      <c r="PG137" s="420">
        <v>12764.124285651966</v>
      </c>
      <c r="PH137" s="420">
        <v>14149.209820412956</v>
      </c>
      <c r="PI137" s="420">
        <v>15684.255229853248</v>
      </c>
      <c r="PJ137" s="420">
        <v>17384.394625192923</v>
      </c>
      <c r="PK137" s="420">
        <v>19265.748710687378</v>
      </c>
      <c r="PL137" s="420">
        <v>21345.228644414281</v>
      </c>
      <c r="PM137" s="420">
        <v>23640.185808374688</v>
      </c>
      <c r="PN137" s="420">
        <v>26167.833339282832</v>
      </c>
      <c r="PO137" s="420">
        <v>28114.249445376387</v>
      </c>
      <c r="PP137" s="420">
        <v>27886.443793310074</v>
      </c>
      <c r="PQ137" s="420"/>
      <c r="PR137" s="420">
        <v>56.530377495084743</v>
      </c>
      <c r="PS137" s="420">
        <v>62.376081514185557</v>
      </c>
      <c r="PT137" s="420">
        <v>68.852067667232248</v>
      </c>
      <c r="PU137" s="420">
        <v>76.027832989325248</v>
      </c>
      <c r="PV137" s="420">
        <v>83.980643877449864</v>
      </c>
      <c r="PW137" s="420">
        <v>92.79641234131374</v>
      </c>
      <c r="PX137" s="420">
        <v>102.57067164847199</v>
      </c>
      <c r="PY137" s="420">
        <v>113.40966268066909</v>
      </c>
      <c r="PZ137" s="420">
        <v>125.43154361005256</v>
      </c>
      <c r="QA137" s="420">
        <v>138.76773694332695</v>
      </c>
      <c r="QB137" s="420">
        <v>153.56442958589747</v>
      </c>
      <c r="QC137" s="420">
        <v>169.98424336546347</v>
      </c>
      <c r="QD137" s="420">
        <v>188.20809544635003</v>
      </c>
      <c r="QE137" s="420">
        <v>208.43727028548358</v>
      </c>
      <c r="QF137" s="420">
        <v>230.8957272544767</v>
      </c>
      <c r="QG137" s="420">
        <v>255.83267080875009</v>
      </c>
      <c r="QH137" s="420">
        <v>283.52541315649586</v>
      </c>
      <c r="QI137" s="420">
        <v>314.28256280360301</v>
      </c>
      <c r="QJ137" s="420">
        <v>348.44757616569814</v>
      </c>
      <c r="QK137" s="420">
        <v>386.40271369007922</v>
      </c>
      <c r="QL137" s="420">
        <v>428.57344666848718</v>
      </c>
      <c r="QM137" s="420">
        <v>475.43336620215905</v>
      </c>
      <c r="QN137" s="420">
        <v>527.50965166545177</v>
      </c>
      <c r="QO137" s="420">
        <v>585.3891625728686</v>
      </c>
      <c r="QP137" s="420">
        <v>649.72522506360508</v>
      </c>
      <c r="QQ137" s="420">
        <v>721.24519236381786</v>
      </c>
      <c r="QR137" s="420">
        <v>800.75886766557051</v>
      </c>
      <c r="QS137" s="420">
        <v>889.16788797961578</v>
      </c>
      <c r="QT137" s="420">
        <v>959.6974855446291</v>
      </c>
      <c r="QU137" s="420">
        <v>959.6974855446291</v>
      </c>
      <c r="QV137" s="424"/>
      <c r="QW137" s="420">
        <v>14.681417027176112</v>
      </c>
      <c r="QX137" s="420">
        <v>14.681417027176112</v>
      </c>
      <c r="QY137" s="420">
        <v>14.681417027176112</v>
      </c>
      <c r="QZ137" s="420">
        <v>14.681417027176112</v>
      </c>
      <c r="RA137" s="420">
        <v>14.681417027176112</v>
      </c>
      <c r="RB137" s="420">
        <v>14.681417027176112</v>
      </c>
      <c r="RC137" s="420">
        <v>14.681417027176112</v>
      </c>
      <c r="RD137" s="420">
        <v>14.681417027176112</v>
      </c>
      <c r="RE137" s="420">
        <v>14.681417027176112</v>
      </c>
      <c r="RF137" s="420">
        <v>14.681417027176112</v>
      </c>
      <c r="RG137" s="420">
        <v>14.681417027176112</v>
      </c>
      <c r="RH137" s="420">
        <v>14.681417027176112</v>
      </c>
      <c r="RI137" s="420">
        <v>14.681417027176112</v>
      </c>
      <c r="RJ137" s="420">
        <v>14.681417027176112</v>
      </c>
      <c r="RK137" s="420">
        <v>14.681417027176112</v>
      </c>
      <c r="RL137" s="420">
        <v>14.681417027176112</v>
      </c>
      <c r="RM137" s="420">
        <v>14.681417027176112</v>
      </c>
      <c r="RN137" s="420">
        <v>17.57273601200308</v>
      </c>
      <c r="RO137" s="420">
        <v>23.293702824485095</v>
      </c>
      <c r="RP137" s="420">
        <v>31.146837457784478</v>
      </c>
      <c r="RQ137" s="420">
        <v>41.975346022516618</v>
      </c>
      <c r="RR137" s="420">
        <v>56.967550358277485</v>
      </c>
      <c r="RS137" s="420">
        <v>77.80111089117915</v>
      </c>
      <c r="RT137" s="420">
        <v>106.84830731091424</v>
      </c>
      <c r="RU137" s="420">
        <v>147.4684391160628</v>
      </c>
      <c r="RV137" s="420">
        <v>204.42459034110325</v>
      </c>
      <c r="RW137" s="420">
        <v>284.47799871157429</v>
      </c>
      <c r="RX137" s="420">
        <v>397.23615552551593</v>
      </c>
      <c r="RY137" s="420">
        <v>556.36351205699145</v>
      </c>
      <c r="RZ137" s="420">
        <v>781.31053912895834</v>
      </c>
      <c r="SA137" s="420"/>
      <c r="SB137" s="420">
        <v>41.848960467908633</v>
      </c>
      <c r="SC137" s="420">
        <v>47.694664487009447</v>
      </c>
      <c r="SD137" s="420">
        <v>54.170650640056138</v>
      </c>
      <c r="SE137" s="420">
        <v>61.346415962149138</v>
      </c>
      <c r="SF137" s="420">
        <v>69.299226850273755</v>
      </c>
      <c r="SG137" s="420">
        <v>78.11499531413763</v>
      </c>
      <c r="SH137" s="420">
        <v>87.889254621295876</v>
      </c>
      <c r="SI137" s="420">
        <v>98.728245653492976</v>
      </c>
      <c r="SJ137" s="420">
        <v>110.75012658287645</v>
      </c>
      <c r="SK137" s="420">
        <v>124.08631991615084</v>
      </c>
      <c r="SL137" s="420">
        <v>138.88301255872136</v>
      </c>
      <c r="SM137" s="420">
        <v>155.30282633828736</v>
      </c>
      <c r="SN137" s="420">
        <v>173.52667841917392</v>
      </c>
      <c r="SO137" s="420">
        <v>193.75585325830747</v>
      </c>
      <c r="SP137" s="420">
        <v>216.21431022730059</v>
      </c>
      <c r="SQ137" s="420">
        <v>241.15125378157398</v>
      </c>
      <c r="SR137" s="420">
        <v>268.84399612931975</v>
      </c>
      <c r="SS137" s="420">
        <v>296.70982679159994</v>
      </c>
      <c r="ST137" s="420">
        <v>325.15387334121306</v>
      </c>
      <c r="SU137" s="420">
        <v>355.25587623229472</v>
      </c>
      <c r="SV137" s="420">
        <v>386.59810064597059</v>
      </c>
      <c r="SW137" s="420">
        <v>418.46581584388156</v>
      </c>
      <c r="SX137" s="420">
        <v>449.70854077427259</v>
      </c>
      <c r="SY137" s="420">
        <v>478.54085526195433</v>
      </c>
      <c r="SZ137" s="420">
        <v>502.25678594754231</v>
      </c>
      <c r="TA137" s="420">
        <v>516.82060202271464</v>
      </c>
      <c r="TB137" s="420">
        <v>516.28086895399622</v>
      </c>
      <c r="TC137" s="420">
        <v>491.93173245409986</v>
      </c>
      <c r="TD137" s="420">
        <v>403.33397348763765</v>
      </c>
      <c r="TE137" s="420">
        <v>178.38694641567076</v>
      </c>
      <c r="TF137" s="420"/>
      <c r="TG137" s="420">
        <v>3.9353136704729401</v>
      </c>
      <c r="TH137" s="420">
        <v>4.3422573343801236</v>
      </c>
      <c r="TI137" s="420">
        <v>4.7930775476379255</v>
      </c>
      <c r="TJ137" s="420">
        <v>5.2926122866478291</v>
      </c>
      <c r="TK137" s="420">
        <v>5.8462403852651423</v>
      </c>
      <c r="TL137" s="420">
        <v>6.4599425342483858</v>
      </c>
      <c r="TM137" s="420">
        <v>7.1403691999566075</v>
      </c>
      <c r="TN137" s="420">
        <v>7.894916250112912</v>
      </c>
      <c r="TO137" s="420">
        <v>8.7318091643750613</v>
      </c>
      <c r="TP137" s="420">
        <v>9.6601968076570905</v>
      </c>
      <c r="TQ137" s="420">
        <v>10.690255855806136</v>
      </c>
      <c r="TR137" s="420">
        <v>11.833307087667549</v>
      </c>
      <c r="TS137" s="420">
        <v>13.101944896230295</v>
      </c>
      <c r="TT137" s="420">
        <v>14.510181526062659</v>
      </c>
      <c r="TU137" s="420">
        <v>16.073607716441316</v>
      </c>
      <c r="TV137" s="420">
        <v>17.809571621466993</v>
      </c>
      <c r="TW137" s="420">
        <v>19.737378092305519</v>
      </c>
      <c r="TX137" s="420">
        <v>21.878510645003715</v>
      </c>
      <c r="TY137" s="420">
        <v>24.256878702910889</v>
      </c>
      <c r="TZ137" s="420">
        <v>26.89909299870898</v>
      </c>
      <c r="UA137" s="420">
        <v>29.834772350898422</v>
      </c>
      <c r="UB137" s="420">
        <v>33.096885397183215</v>
      </c>
      <c r="UC137" s="420">
        <v>36.722131276869142</v>
      </c>
      <c r="UD137" s="420">
        <v>40.751363710953839</v>
      </c>
      <c r="UE137" s="420">
        <v>45.230063437418778</v>
      </c>
      <c r="UF137" s="420">
        <v>50.208864526316113</v>
      </c>
      <c r="UG137" s="420">
        <v>55.744140731251036</v>
      </c>
      <c r="UH137" s="420">
        <v>61.898658738233038</v>
      </c>
      <c r="UI137" s="420">
        <v>66.808516088728908</v>
      </c>
      <c r="UJ137" s="420">
        <v>66.808516088728908</v>
      </c>
      <c r="UK137" s="420"/>
      <c r="UL137" s="420">
        <v>2.0677116598762564</v>
      </c>
      <c r="UM137" s="420">
        <v>2.0677116598762564</v>
      </c>
      <c r="UN137" s="420">
        <v>2.0677116598762564</v>
      </c>
      <c r="UO137" s="420">
        <v>2.0677116598762564</v>
      </c>
      <c r="UP137" s="420">
        <v>2.0677116598762564</v>
      </c>
      <c r="UQ137" s="420">
        <v>2.0677116598762564</v>
      </c>
      <c r="UR137" s="420">
        <v>2.0677116598762564</v>
      </c>
      <c r="US137" s="420">
        <v>2.0677116598762564</v>
      </c>
      <c r="UT137" s="420">
        <v>2.0677116598762564</v>
      </c>
      <c r="UU137" s="420">
        <v>2.0677116598762564</v>
      </c>
      <c r="UV137" s="420">
        <v>2.0677116598762564</v>
      </c>
      <c r="UW137" s="420">
        <v>2.0677116598762564</v>
      </c>
      <c r="UX137" s="420">
        <v>2.0677116598762564</v>
      </c>
      <c r="UY137" s="420">
        <v>2.0677116598762564</v>
      </c>
      <c r="UZ137" s="420">
        <v>2.0677116598762564</v>
      </c>
      <c r="VA137" s="420">
        <v>2.0677116598762564</v>
      </c>
      <c r="VB137" s="420">
        <v>2.0677116598762564</v>
      </c>
      <c r="VC137" s="420">
        <v>2.4749212613937344</v>
      </c>
      <c r="VD137" s="420">
        <v>3.2806547789443532</v>
      </c>
      <c r="VE137" s="420">
        <v>4.3866800364378031</v>
      </c>
      <c r="VF137" s="420">
        <v>5.9117530846947259</v>
      </c>
      <c r="VG137" s="420">
        <v>8.0232356244875938</v>
      </c>
      <c r="VH137" s="420">
        <v>10.957407166027433</v>
      </c>
      <c r="VI137" s="420">
        <v>15.048376492259735</v>
      </c>
      <c r="VJ137" s="420">
        <v>20.769262970979369</v>
      </c>
      <c r="VK137" s="420">
        <v>28.790893156382779</v>
      </c>
      <c r="VL137" s="420">
        <v>40.065510967051743</v>
      </c>
      <c r="VM137" s="420">
        <v>55.946222969085774</v>
      </c>
      <c r="VN137" s="420">
        <v>78.357512689714667</v>
      </c>
      <c r="VO137" s="420">
        <v>110.03875911642079</v>
      </c>
      <c r="VP137" s="420"/>
      <c r="VQ137" s="420">
        <v>1.8676020105966837</v>
      </c>
      <c r="VR137" s="420">
        <v>2.2745456745038672</v>
      </c>
      <c r="VS137" s="420">
        <v>2.7253658877616691</v>
      </c>
      <c r="VT137" s="420">
        <v>3.2249006267715727</v>
      </c>
      <c r="VU137" s="420">
        <v>3.778528725388886</v>
      </c>
      <c r="VV137" s="420">
        <v>4.3922308743721299</v>
      </c>
      <c r="VW137" s="420">
        <v>5.0726575400803515</v>
      </c>
      <c r="VX137" s="420">
        <v>5.827204590236656</v>
      </c>
      <c r="VY137" s="420">
        <v>6.6640975044988053</v>
      </c>
      <c r="VZ137" s="420">
        <v>7.5924851477808346</v>
      </c>
      <c r="WA137" s="420">
        <v>8.6225441959298799</v>
      </c>
      <c r="WB137" s="420">
        <v>9.7655954277912933</v>
      </c>
      <c r="WC137" s="420">
        <v>11.034233236354039</v>
      </c>
      <c r="WD137" s="420">
        <v>12.442469866186403</v>
      </c>
      <c r="WE137" s="420">
        <v>14.00589605656506</v>
      </c>
      <c r="WF137" s="420">
        <v>15.741859961590738</v>
      </c>
      <c r="WG137" s="420">
        <v>17.669666432429263</v>
      </c>
      <c r="WH137" s="420">
        <v>19.40358938360998</v>
      </c>
      <c r="WI137" s="420">
        <v>20.976223923966536</v>
      </c>
      <c r="WJ137" s="420">
        <v>22.512412962271178</v>
      </c>
      <c r="WK137" s="420">
        <v>23.923019266203696</v>
      </c>
      <c r="WL137" s="420">
        <v>25.073649772695621</v>
      </c>
      <c r="WM137" s="420">
        <v>25.764724110841708</v>
      </c>
      <c r="WN137" s="420">
        <v>25.702987218694105</v>
      </c>
      <c r="WO137" s="420">
        <v>24.460800466439409</v>
      </c>
      <c r="WP137" s="420">
        <v>21.417971369933333</v>
      </c>
      <c r="WQ137" s="420">
        <v>15.678629764199293</v>
      </c>
      <c r="WR137" s="420">
        <v>5.9524357691472645</v>
      </c>
      <c r="WS137" s="420">
        <v>-11.54899660098576</v>
      </c>
      <c r="WT137" s="420">
        <v>-43.230243027691884</v>
      </c>
      <c r="WU137" s="420"/>
      <c r="WV137" s="420">
        <v>50.166536187193344</v>
      </c>
      <c r="WW137" s="420">
        <v>55.354166894937009</v>
      </c>
      <c r="WX137" s="420">
        <v>61.101126460576339</v>
      </c>
      <c r="WY137" s="420">
        <v>67.469088371548594</v>
      </c>
      <c r="WZ137" s="420">
        <v>74.526620850324264</v>
      </c>
      <c r="XA137" s="420">
        <v>82.349964462328316</v>
      </c>
      <c r="XB137" s="420">
        <v>91.023897928953332</v>
      </c>
      <c r="XC137" s="420">
        <v>100.64270218860403</v>
      </c>
      <c r="XD137" s="420">
        <v>111.31123389502122</v>
      </c>
      <c r="XE137" s="420">
        <v>123.14612081951211</v>
      </c>
      <c r="XF137" s="420">
        <v>136.27709304712272</v>
      </c>
      <c r="XG137" s="420">
        <v>150.84846544298512</v>
      </c>
      <c r="XH137" s="420">
        <v>167.02078863267815</v>
      </c>
      <c r="XI137" s="420">
        <v>184.97268771017312</v>
      </c>
      <c r="XJ137" s="420">
        <v>204.9029100820558</v>
      </c>
      <c r="XK137" s="420">
        <v>227.03260630285743</v>
      </c>
      <c r="XL137" s="420">
        <v>251.607870482397</v>
      </c>
      <c r="XM137" s="420">
        <v>278.90256988398295</v>
      </c>
      <c r="XN137" s="420">
        <v>309.2214967178698</v>
      </c>
      <c r="XO137" s="420">
        <v>342.90387890738106</v>
      </c>
      <c r="XP137" s="420">
        <v>380.32729080986991</v>
      </c>
      <c r="XQ137" s="420">
        <v>421.91200956076307</v>
      </c>
      <c r="XR137" s="420">
        <v>468.12586793126587</v>
      </c>
      <c r="XS137" s="420">
        <v>519.48966041056485</v>
      </c>
      <c r="XT137" s="420">
        <v>576.58316570979434</v>
      </c>
      <c r="XU137" s="420">
        <v>640.05185611408126</v>
      </c>
      <c r="XV137" s="420">
        <v>710.61437216572051</v>
      </c>
      <c r="XW137" s="420">
        <v>789.0708501406715</v>
      </c>
      <c r="XX137" s="420">
        <v>851.660660527505</v>
      </c>
      <c r="XY137" s="420">
        <v>851.660660527505</v>
      </c>
      <c r="XZ137" s="420"/>
      <c r="YA137" s="420">
        <v>2.0139901040568169E-2</v>
      </c>
      <c r="YB137" s="420">
        <v>2.0139901040568169E-2</v>
      </c>
      <c r="YC137" s="420">
        <v>2.0139901040568169E-2</v>
      </c>
      <c r="YD137" s="420">
        <v>2.0139901040568169E-2</v>
      </c>
      <c r="YE137" s="420">
        <v>2.0139901040568169E-2</v>
      </c>
      <c r="YF137" s="420">
        <v>2.0139901040568169E-2</v>
      </c>
      <c r="YG137" s="420">
        <v>2.0139901040568169E-2</v>
      </c>
      <c r="YH137" s="420">
        <v>2.0139901040568169E-2</v>
      </c>
      <c r="YI137" s="420">
        <v>2.0139901040568169E-2</v>
      </c>
      <c r="YJ137" s="420">
        <v>2.0139901040568169E-2</v>
      </c>
      <c r="YK137" s="420">
        <v>2.0139901040568169E-2</v>
      </c>
      <c r="YL137" s="420">
        <v>2.0139901040568169E-2</v>
      </c>
      <c r="YM137" s="420">
        <v>2.0139901040568169E-2</v>
      </c>
      <c r="YN137" s="420">
        <v>2.0139901040568169E-2</v>
      </c>
      <c r="YO137" s="420">
        <v>2.0139901040568169E-2</v>
      </c>
      <c r="YP137" s="420">
        <v>2.0139901040568169E-2</v>
      </c>
      <c r="YQ137" s="420">
        <v>2.0139901040568169E-2</v>
      </c>
      <c r="YR137" s="420">
        <v>2.410619926119241E-2</v>
      </c>
      <c r="YS137" s="420">
        <v>3.1954195489791087E-2</v>
      </c>
      <c r="YT137" s="420">
        <v>4.2727089828269643E-2</v>
      </c>
      <c r="YU137" s="420">
        <v>5.7581588580465186E-2</v>
      </c>
      <c r="YV137" s="420">
        <v>7.8147826236087292E-2</v>
      </c>
      <c r="YW137" s="420">
        <v>0.10672720973010899</v>
      </c>
      <c r="YX137" s="420">
        <v>0.14657402154102134</v>
      </c>
      <c r="YY137" s="420">
        <v>0.20229653342772863</v>
      </c>
      <c r="YZ137" s="420">
        <v>0.28042872238473604</v>
      </c>
      <c r="ZA137" s="420">
        <v>0.39024562354332865</v>
      </c>
      <c r="ZB137" s="420">
        <v>0.54492674972794841</v>
      </c>
      <c r="ZC137" s="420">
        <v>0.76321693298879079</v>
      </c>
      <c r="ZD137" s="420">
        <v>1.071798240652307</v>
      </c>
      <c r="ZE137" s="420"/>
      <c r="ZF137" s="420">
        <v>50.146396286152779</v>
      </c>
      <c r="ZG137" s="420">
        <v>55.334026993896444</v>
      </c>
      <c r="ZH137" s="420">
        <v>61.080986559535773</v>
      </c>
      <c r="ZI137" s="420">
        <v>67.448948470508029</v>
      </c>
      <c r="ZJ137" s="420">
        <v>74.506480949283699</v>
      </c>
      <c r="ZK137" s="420">
        <v>82.329824561287751</v>
      </c>
      <c r="ZL137" s="420">
        <v>91.003758027912767</v>
      </c>
      <c r="ZM137" s="420">
        <v>100.62256228756347</v>
      </c>
      <c r="ZN137" s="420">
        <v>111.29109399398065</v>
      </c>
      <c r="ZO137" s="420">
        <v>123.12598091847154</v>
      </c>
      <c r="ZP137" s="420">
        <v>136.25695314608214</v>
      </c>
      <c r="ZQ137" s="420">
        <v>150.82832554194454</v>
      </c>
      <c r="ZR137" s="420">
        <v>167.00064873163757</v>
      </c>
      <c r="ZS137" s="420">
        <v>184.95254780913254</v>
      </c>
      <c r="ZT137" s="420">
        <v>204.88277018101522</v>
      </c>
      <c r="ZU137" s="420">
        <v>227.01246640181685</v>
      </c>
      <c r="ZV137" s="420">
        <v>251.58773058135642</v>
      </c>
      <c r="ZW137" s="420">
        <v>278.87846368472174</v>
      </c>
      <c r="ZX137" s="420">
        <v>309.18954252238001</v>
      </c>
      <c r="ZY137" s="420">
        <v>342.86115181755281</v>
      </c>
      <c r="ZZ137" s="420">
        <v>380.26970922128942</v>
      </c>
      <c r="AAA137" s="420">
        <v>421.83386173452698</v>
      </c>
      <c r="AAB137" s="420">
        <v>468.01914072153579</v>
      </c>
      <c r="AAC137" s="420">
        <v>519.34308638902382</v>
      </c>
      <c r="AAD137" s="420">
        <v>576.38086917636656</v>
      </c>
      <c r="AAE137" s="420">
        <v>639.77142739169653</v>
      </c>
      <c r="AAF137" s="420">
        <v>710.22412654217715</v>
      </c>
      <c r="AAG137" s="420">
        <v>788.5259233909436</v>
      </c>
      <c r="AAH137" s="420">
        <v>850.89744359451618</v>
      </c>
      <c r="AAI137" s="420">
        <v>850.58886228685265</v>
      </c>
      <c r="AAJ137" s="420"/>
      <c r="AAK137" s="420">
        <v>1768.2358849200559</v>
      </c>
      <c r="AAL137" s="420">
        <v>1954.3575088235823</v>
      </c>
      <c r="AAM137" s="420">
        <v>2160.5467129371364</v>
      </c>
      <c r="AAN137" s="420">
        <v>2389.0162163766881</v>
      </c>
      <c r="AAO137" s="420">
        <v>2642.2261073083682</v>
      </c>
      <c r="AAP137" s="420">
        <v>2922.9117419368977</v>
      </c>
      <c r="AAQ137" s="420">
        <v>3234.11480811305</v>
      </c>
      <c r="AAR137" s="420">
        <v>3579.2179138803876</v>
      </c>
      <c r="AAS137" s="420">
        <v>3961.9831024086734</v>
      </c>
      <c r="AAT137" s="420">
        <v>4386.5947405911693</v>
      </c>
      <c r="AAU137" s="420">
        <v>4857.7072796519897</v>
      </c>
      <c r="AAV137" s="420">
        <v>5380.4984430192299</v>
      </c>
      <c r="AAW137" s="420">
        <v>5960.7284601376859</v>
      </c>
      <c r="AAX137" s="420">
        <v>6604.806035564955</v>
      </c>
      <c r="AAY137" s="420">
        <v>7319.8618214511889</v>
      </c>
      <c r="AAZ137" s="420">
        <v>8113.8302492652783</v>
      </c>
      <c r="ABA137" s="420">
        <v>8995.5406744361408</v>
      </c>
      <c r="ABB137" s="420">
        <v>9968.5883398454134</v>
      </c>
      <c r="ABC137" s="420">
        <v>11044.041465529079</v>
      </c>
      <c r="ABD137" s="420">
        <v>12235.573871014516</v>
      </c>
      <c r="ABE137" s="420">
        <v>13554.91511478543</v>
      </c>
      <c r="ABF137" s="420">
        <v>15014.58314776406</v>
      </c>
      <c r="ABG137" s="420">
        <v>16627.747635459898</v>
      </c>
      <c r="ABH137" s="420">
        <v>18407.981554062597</v>
      </c>
      <c r="ABI137" s="420">
        <v>20368.847166277727</v>
      </c>
      <c r="ABJ137" s="420">
        <v>22523.238645198624</v>
      </c>
      <c r="ABK137" s="420">
        <v>24882.36943363506</v>
      </c>
      <c r="ABL137" s="420">
        <v>27454.243430897022</v>
      </c>
      <c r="ABM137" s="420">
        <v>29356.931865857554</v>
      </c>
      <c r="ABN137" s="420">
        <v>28872.189358984906</v>
      </c>
      <c r="ABQ137" s="344"/>
      <c r="ABR137" s="344"/>
      <c r="ABS137" s="344"/>
      <c r="ABT137" s="344"/>
      <c r="ABU137" s="344"/>
      <c r="ABV137" s="344"/>
      <c r="ABW137" s="344"/>
      <c r="ABX137" s="344"/>
      <c r="ABY137" s="344"/>
      <c r="ABZ137" s="344"/>
      <c r="ACA137" s="344"/>
    </row>
    <row r="138" spans="4:755" hidden="1" outlineLevel="1" x14ac:dyDescent="0.25">
      <c r="D138" s="431" t="b">
        <v>1</v>
      </c>
      <c r="E138" s="416"/>
      <c r="F138" s="417">
        <v>1563</v>
      </c>
      <c r="G138" s="417">
        <v>22006112</v>
      </c>
      <c r="H138" s="417" t="s">
        <v>1825</v>
      </c>
      <c r="I138" s="417" t="s">
        <v>253</v>
      </c>
      <c r="J138" s="417">
        <v>11</v>
      </c>
      <c r="K138" s="417" t="s">
        <v>315</v>
      </c>
      <c r="L138" s="417" t="s">
        <v>300</v>
      </c>
      <c r="M138" s="417" t="s">
        <v>253</v>
      </c>
      <c r="N138" s="417" t="s">
        <v>355</v>
      </c>
      <c r="O138" s="417" t="s">
        <v>1831</v>
      </c>
      <c r="P138" s="417" t="s">
        <v>1832</v>
      </c>
      <c r="Q138" s="417" t="s">
        <v>1828</v>
      </c>
      <c r="R138" s="417" t="s">
        <v>298</v>
      </c>
      <c r="S138" s="418"/>
      <c r="T138" s="417">
        <v>0.28939793609242326</v>
      </c>
      <c r="U138" s="417">
        <v>2190</v>
      </c>
      <c r="V138" s="418"/>
      <c r="W138" s="419">
        <v>9.9</v>
      </c>
      <c r="X138" s="417">
        <v>8.8018665792934641E-3</v>
      </c>
      <c r="Y138" s="417">
        <v>4.6267831271156086E-3</v>
      </c>
      <c r="Z138" s="417">
        <v>4.1750834521778555E-3</v>
      </c>
      <c r="AA138" s="420">
        <v>50.954996906027645</v>
      </c>
      <c r="AB138" s="420">
        <v>1480.5706006769947</v>
      </c>
      <c r="AC138" s="420">
        <v>1531.5255975830223</v>
      </c>
      <c r="AD138" s="420">
        <v>51.252440922445906</v>
      </c>
      <c r="AE138" s="420">
        <v>3.5678946496464712</v>
      </c>
      <c r="AF138" s="420">
        <v>45.482757167886071</v>
      </c>
      <c r="AG138" s="418"/>
      <c r="AH138" s="419">
        <v>14.216959715055561</v>
      </c>
      <c r="AI138" s="417">
        <v>2.3831354840911409E-2</v>
      </c>
      <c r="AJ138" s="417">
        <v>1.2527173580843412E-2</v>
      </c>
      <c r="AK138" s="417">
        <v>1.1304181260067997E-2</v>
      </c>
      <c r="AL138" s="420">
        <v>137.96239709447664</v>
      </c>
      <c r="AM138" s="420">
        <v>4008.6955458698922</v>
      </c>
      <c r="AN138" s="420">
        <v>4146.6579429643689</v>
      </c>
      <c r="AO138" s="420">
        <v>138.76773694332695</v>
      </c>
      <c r="AP138" s="420">
        <v>9.6601968076570905</v>
      </c>
      <c r="AQ138" s="420">
        <v>123.14612081951211</v>
      </c>
      <c r="AR138" s="418"/>
      <c r="AS138" s="417">
        <v>5.1679359468684138E-3</v>
      </c>
      <c r="AT138" s="421">
        <v>2.0487534203857017E-6</v>
      </c>
      <c r="AU138" s="417">
        <v>5.1658871934480276E-3</v>
      </c>
      <c r="AV138" s="420">
        <v>28.424774522157485</v>
      </c>
      <c r="AW138" s="420">
        <v>0.65560109452342452</v>
      </c>
      <c r="AX138" s="420">
        <v>29.080375616680911</v>
      </c>
      <c r="AY138" s="420">
        <v>14.681417027176112</v>
      </c>
      <c r="AZ138" s="420">
        <v>2.0677116598762564</v>
      </c>
      <c r="BA138" s="420">
        <v>2.0139901040568169E-2</v>
      </c>
      <c r="BB138" s="418"/>
      <c r="BC138" s="420">
        <v>1631.8286903230007</v>
      </c>
      <c r="BD138" s="420">
        <v>4418.2319975348655</v>
      </c>
      <c r="BE138" s="420">
        <v>45.849644204773846</v>
      </c>
      <c r="BF138" s="420">
        <v>4372.382353330092</v>
      </c>
      <c r="BG138" s="420"/>
      <c r="BH138" s="422">
        <v>3.6190084093339271E-2</v>
      </c>
      <c r="BI138" s="420"/>
      <c r="BJ138" s="423">
        <v>10.264843878369307</v>
      </c>
      <c r="BK138" s="423">
        <v>10.643133317908669</v>
      </c>
      <c r="BL138" s="423">
        <v>11.035363826768</v>
      </c>
      <c r="BM138" s="423">
        <v>11.442049174017937</v>
      </c>
      <c r="BN138" s="423">
        <v>11.863722062618042</v>
      </c>
      <c r="BO138" s="423">
        <v>12.300934827185827</v>
      </c>
      <c r="BP138" s="423">
        <v>12.75426015748063</v>
      </c>
      <c r="BQ138" s="423">
        <v>13.224291848549957</v>
      </c>
      <c r="BR138" s="423">
        <v>13.711645578520923</v>
      </c>
      <c r="BS138" s="423">
        <v>14.216959715055561</v>
      </c>
      <c r="BT138" s="423">
        <v>14.740896151526375</v>
      </c>
      <c r="BU138" s="423">
        <v>15.284141174007392</v>
      </c>
      <c r="BV138" s="423">
        <v>15.847406360216368</v>
      </c>
      <c r="BW138" s="423">
        <v>16.431429511585634</v>
      </c>
      <c r="BX138" s="423">
        <v>17.036975619682483</v>
      </c>
      <c r="BY138" s="423">
        <v>17.664837868244934</v>
      </c>
      <c r="BZ138" s="423">
        <v>18.315838672145485</v>
      </c>
      <c r="CA138" s="423">
        <v>18.990830754643675</v>
      </c>
      <c r="CB138" s="423">
        <v>19.69069826433855</v>
      </c>
      <c r="CC138" s="423">
        <v>20.416357933284111</v>
      </c>
      <c r="CD138" s="423">
        <v>21.168760277784653</v>
      </c>
      <c r="CE138" s="423">
        <v>21.948890843442939</v>
      </c>
      <c r="CF138" s="423">
        <v>22.757771496092055</v>
      </c>
      <c r="CG138" s="423">
        <v>23.596461760301825</v>
      </c>
      <c r="CH138" s="423">
        <v>24.46606020721309</v>
      </c>
      <c r="CI138" s="423">
        <v>25.367705893517794</v>
      </c>
      <c r="CJ138" s="423">
        <v>26.302579853469606</v>
      </c>
      <c r="CK138" s="423">
        <v>27.271906645879525</v>
      </c>
      <c r="CL138" s="423">
        <v>28</v>
      </c>
      <c r="CM138" s="423">
        <v>28</v>
      </c>
      <c r="CN138" s="420"/>
      <c r="CO138" s="417">
        <v>9.708275965660762E-3</v>
      </c>
      <c r="CP138" s="417">
        <v>1.0712191211688215E-2</v>
      </c>
      <c r="CQ138" s="417">
        <v>1.1824348312161174E-2</v>
      </c>
      <c r="CR138" s="417">
        <v>1.3056682379234321E-2</v>
      </c>
      <c r="CS138" s="417">
        <v>1.4422462800766764E-2</v>
      </c>
      <c r="CT138" s="417">
        <v>1.5936443723749291E-2</v>
      </c>
      <c r="CU138" s="417">
        <v>1.7615031607265057E-2</v>
      </c>
      <c r="CV138" s="417">
        <v>1.9476471788502842E-2</v>
      </c>
      <c r="CW138" s="417">
        <v>2.1541056227177734E-2</v>
      </c>
      <c r="CX138" s="417">
        <v>2.3831354840911409E-2</v>
      </c>
      <c r="CY138" s="417">
        <v>2.6372473119585998E-2</v>
      </c>
      <c r="CZ138" s="417">
        <v>2.9192339013647112E-2</v>
      </c>
      <c r="DA138" s="417">
        <v>3.2322022433398018E-2</v>
      </c>
      <c r="DB138" s="417">
        <v>3.5796091077517467E-2</v>
      </c>
      <c r="DC138" s="417">
        <v>3.965300673382742E-2</v>
      </c>
      <c r="DD138" s="417">
        <v>4.3935566668723287E-2</v>
      </c>
      <c r="DE138" s="417">
        <v>4.8691395249228206E-2</v>
      </c>
      <c r="DF138" s="417">
        <v>5.3973491529537086E-2</v>
      </c>
      <c r="DG138" s="417">
        <v>5.9840839189094955E-2</v>
      </c>
      <c r="DH138" s="417">
        <v>6.6359085939407772E-2</v>
      </c>
      <c r="DI138" s="417">
        <v>7.36013003304965E-2</v>
      </c>
      <c r="DJ138" s="417">
        <v>8.1648814794752431E-2</v>
      </c>
      <c r="DK138" s="417">
        <v>9.0592164776594139E-2</v>
      </c>
      <c r="DL138" s="417">
        <v>0.10053213492265475</v>
      </c>
      <c r="DM138" s="417">
        <v>0.11158092456249701</v>
      </c>
      <c r="DN138" s="417">
        <v>0.12386344610882619</v>
      </c>
      <c r="DO138" s="417">
        <v>0.13751877156531145</v>
      </c>
      <c r="DP138" s="417">
        <v>0.15270174406778775</v>
      </c>
      <c r="DQ138" s="417">
        <v>0.1648141839142698</v>
      </c>
      <c r="DR138" s="417">
        <v>0.1648141839142698</v>
      </c>
      <c r="DS138" s="424"/>
      <c r="DT138" s="425">
        <v>5.1032456612068811E-3</v>
      </c>
      <c r="DU138" s="425">
        <v>5.6309630583668375E-3</v>
      </c>
      <c r="DV138" s="425">
        <v>6.2155787942239854E-3</v>
      </c>
      <c r="DW138" s="425">
        <v>6.863366671617758E-3</v>
      </c>
      <c r="DX138" s="425">
        <v>7.5813018678359276E-3</v>
      </c>
      <c r="DY138" s="425">
        <v>8.3771400376293267E-3</v>
      </c>
      <c r="DZ138" s="425">
        <v>9.2595053889858222E-3</v>
      </c>
      <c r="EA138" s="425">
        <v>1.0237988753292562E-2</v>
      </c>
      <c r="EB138" s="425">
        <v>1.1323256788124916E-2</v>
      </c>
      <c r="EC138" s="425">
        <v>1.2527173580843412E-2</v>
      </c>
      <c r="ED138" s="425">
        <v>1.3862936065977648E-2</v>
      </c>
      <c r="EE138" s="425">
        <v>1.5345224830733896E-2</v>
      </c>
      <c r="EF138" s="425">
        <v>1.6990372062774709E-2</v>
      </c>
      <c r="EG138" s="425">
        <v>1.8816548594792027E-2</v>
      </c>
      <c r="EH138" s="425">
        <v>2.0843972223696331E-2</v>
      </c>
      <c r="EI138" s="425">
        <v>2.3095139731080707E-2</v>
      </c>
      <c r="EJ138" s="425">
        <v>2.5595085308931152E-2</v>
      </c>
      <c r="EK138" s="425">
        <v>2.8371668403592735E-2</v>
      </c>
      <c r="EL138" s="425">
        <v>3.1455894335399852E-2</v>
      </c>
      <c r="EM138" s="425">
        <v>3.4882271435192833E-2</v>
      </c>
      <c r="EN138" s="425">
        <v>3.8689208866677059E-2</v>
      </c>
      <c r="EO138" s="425">
        <v>4.2919459780276698E-2</v>
      </c>
      <c r="EP138" s="425">
        <v>4.7620614975382704E-2</v>
      </c>
      <c r="EQ138" s="425">
        <v>5.284565283996679E-2</v>
      </c>
      <c r="ER138" s="425">
        <v>5.8653551996372268E-2</v>
      </c>
      <c r="ES138" s="425">
        <v>6.5109973817475505E-2</v>
      </c>
      <c r="ET138" s="425">
        <v>7.228802279699216E-2</v>
      </c>
      <c r="EU138" s="425">
        <v>8.026909367111508E-2</v>
      </c>
      <c r="EV138" s="425">
        <v>8.6636110462956273E-2</v>
      </c>
      <c r="EW138" s="425">
        <v>8.6636110462956273E-2</v>
      </c>
      <c r="EX138" s="420"/>
      <c r="EY138" s="420">
        <v>1799.8731418637508</v>
      </c>
      <c r="EZ138" s="420">
        <v>1985.9947657672774</v>
      </c>
      <c r="FA138" s="420">
        <v>2192.1839698808312</v>
      </c>
      <c r="FB138" s="420">
        <v>2420.6534733203825</v>
      </c>
      <c r="FC138" s="420">
        <v>2673.8633642520631</v>
      </c>
      <c r="FD138" s="420">
        <v>2954.5489988805921</v>
      </c>
      <c r="FE138" s="420">
        <v>3265.7520650567449</v>
      </c>
      <c r="FF138" s="420">
        <v>3610.8551708240821</v>
      </c>
      <c r="FG138" s="420">
        <v>3993.6203593523683</v>
      </c>
      <c r="FH138" s="420">
        <v>4418.2319975348646</v>
      </c>
      <c r="FI138" s="420">
        <v>4889.344536595685</v>
      </c>
      <c r="FJ138" s="420">
        <v>5412.1356999629261</v>
      </c>
      <c r="FK138" s="420">
        <v>5992.3657170813804</v>
      </c>
      <c r="FL138" s="420">
        <v>6636.4432925086494</v>
      </c>
      <c r="FM138" s="420">
        <v>7351.4990783948833</v>
      </c>
      <c r="FN138" s="420">
        <v>8145.4675062089727</v>
      </c>
      <c r="FO138" s="420">
        <v>9027.1779313798343</v>
      </c>
      <c r="FP138" s="420">
        <v>10006.456153516694</v>
      </c>
      <c r="FQ138" s="420">
        <v>11094.237496338923</v>
      </c>
      <c r="FR138" s="420">
        <v>12302.692766813974</v>
      </c>
      <c r="FS138" s="420">
        <v>13645.368563860316</v>
      </c>
      <c r="FT138" s="420">
        <v>15137.343575098939</v>
      </c>
      <c r="FU138" s="420">
        <v>16795.402687503778</v>
      </c>
      <c r="FV138" s="420">
        <v>18638.230946620341</v>
      </c>
      <c r="FW138" s="420">
        <v>20686.629631741682</v>
      </c>
      <c r="FX138" s="420">
        <v>22963.75697379453</v>
      </c>
      <c r="FY138" s="420">
        <v>25495.39633174759</v>
      </c>
      <c r="FZ138" s="420">
        <v>28310.254965507287</v>
      </c>
      <c r="GA138" s="420">
        <v>30555.849882589977</v>
      </c>
      <c r="GB138" s="420">
        <v>30555.849882589977</v>
      </c>
      <c r="GC138" s="420"/>
      <c r="GD138" s="420">
        <v>31.64345442279177</v>
      </c>
      <c r="GE138" s="420">
        <v>31.64345442279177</v>
      </c>
      <c r="GF138" s="420">
        <v>31.64345442279177</v>
      </c>
      <c r="GG138" s="420">
        <v>31.64345442279177</v>
      </c>
      <c r="GH138" s="420">
        <v>31.64345442279177</v>
      </c>
      <c r="GI138" s="420">
        <v>31.64345442279177</v>
      </c>
      <c r="GJ138" s="420">
        <v>31.64345442279177</v>
      </c>
      <c r="GK138" s="420">
        <v>31.64345442279177</v>
      </c>
      <c r="GL138" s="420">
        <v>31.64345442279177</v>
      </c>
      <c r="GM138" s="420">
        <v>31.64345442279177</v>
      </c>
      <c r="GN138" s="420">
        <v>31.64345442279177</v>
      </c>
      <c r="GO138" s="420">
        <v>31.64345442279177</v>
      </c>
      <c r="GP138" s="420">
        <v>31.64345442279177</v>
      </c>
      <c r="GQ138" s="420">
        <v>31.64345442279177</v>
      </c>
      <c r="GR138" s="420">
        <v>31.64345442279177</v>
      </c>
      <c r="GS138" s="420">
        <v>31.64345442279177</v>
      </c>
      <c r="GT138" s="420">
        <v>31.64345442279177</v>
      </c>
      <c r="GU138" s="420">
        <v>37.875231665326965</v>
      </c>
      <c r="GV138" s="420">
        <v>50.205863800493503</v>
      </c>
      <c r="GW138" s="420">
        <v>67.132043840531111</v>
      </c>
      <c r="GX138" s="420">
        <v>90.47116816352019</v>
      </c>
      <c r="GY138" s="420">
        <v>122.78447509552001</v>
      </c>
      <c r="GZ138" s="420">
        <v>167.68789429320691</v>
      </c>
      <c r="HA138" s="420">
        <v>230.29449652488273</v>
      </c>
      <c r="HB138" s="420">
        <v>317.84471644198874</v>
      </c>
      <c r="HC138" s="420">
        <v>440.60462252265296</v>
      </c>
      <c r="HD138" s="420">
        <v>613.14698505285742</v>
      </c>
      <c r="HE138" s="420">
        <v>856.17922024754603</v>
      </c>
      <c r="HF138" s="420">
        <v>1199.15287493649</v>
      </c>
      <c r="HG138" s="420">
        <v>1683.9903388896146</v>
      </c>
      <c r="HH138" s="420"/>
      <c r="HI138" s="420">
        <v>56.202302924797976</v>
      </c>
      <c r="HJ138" s="420">
        <v>62.014081346386952</v>
      </c>
      <c r="HK138" s="420">
        <v>68.452484053709654</v>
      </c>
      <c r="HL138" s="420">
        <v>75.586604755178541</v>
      </c>
      <c r="HM138" s="420">
        <v>83.493261431526975</v>
      </c>
      <c r="HN138" s="420">
        <v>92.257867501317236</v>
      </c>
      <c r="HO138" s="420">
        <v>101.97540180390003</v>
      </c>
      <c r="HP138" s="420">
        <v>112.75148865107656</v>
      </c>
      <c r="HQ138" s="420">
        <v>124.70360048294626</v>
      </c>
      <c r="HR138" s="420">
        <v>137.96239709447664</v>
      </c>
      <c r="HS138" s="420">
        <v>152.67321699401072</v>
      </c>
      <c r="HT138" s="420">
        <v>168.99773823196278</v>
      </c>
      <c r="HU138" s="420">
        <v>187.11582801821521</v>
      </c>
      <c r="HV138" s="420">
        <v>207.22760265348171</v>
      </c>
      <c r="HW138" s="420">
        <v>229.55572175908381</v>
      </c>
      <c r="HX138" s="420">
        <v>254.34794353007248</v>
      </c>
      <c r="HY138" s="420">
        <v>281.87997079066724</v>
      </c>
      <c r="HZ138" s="420">
        <v>312.45862103443</v>
      </c>
      <c r="IA138" s="420">
        <v>346.42535742449218</v>
      </c>
      <c r="IB138" s="420">
        <v>384.16022195609884</v>
      </c>
      <c r="IC138" s="420">
        <v>426.08621669440322</v>
      </c>
      <c r="ID138" s="420">
        <v>472.67418425029064</v>
      </c>
      <c r="IE138" s="420">
        <v>524.4482445077283</v>
      </c>
      <c r="IF138" s="420">
        <v>581.99185113658291</v>
      </c>
      <c r="IG138" s="420">
        <v>645.95453869173832</v>
      </c>
      <c r="IH138" s="420">
        <v>717.05943919815559</v>
      </c>
      <c r="II138" s="420">
        <v>796.11165614755873</v>
      </c>
      <c r="IJ138" s="420">
        <v>884.00759389194604</v>
      </c>
      <c r="IK138" s="420">
        <v>954.12787228310992</v>
      </c>
      <c r="IL138" s="420">
        <v>954.12787228310992</v>
      </c>
      <c r="IM138" s="420"/>
      <c r="IN138" s="420">
        <v>14.212387261078742</v>
      </c>
      <c r="IO138" s="420">
        <v>14.212387261078742</v>
      </c>
      <c r="IP138" s="420">
        <v>14.212387261078742</v>
      </c>
      <c r="IQ138" s="420">
        <v>14.212387261078742</v>
      </c>
      <c r="IR138" s="420">
        <v>14.212387261078742</v>
      </c>
      <c r="IS138" s="420">
        <v>14.212387261078742</v>
      </c>
      <c r="IT138" s="420">
        <v>14.212387261078742</v>
      </c>
      <c r="IU138" s="420">
        <v>14.212387261078742</v>
      </c>
      <c r="IV138" s="420">
        <v>14.212387261078742</v>
      </c>
      <c r="IW138" s="420">
        <v>14.212387261078742</v>
      </c>
      <c r="IX138" s="420">
        <v>14.212387261078742</v>
      </c>
      <c r="IY138" s="420">
        <v>14.212387261078742</v>
      </c>
      <c r="IZ138" s="420">
        <v>14.212387261078742</v>
      </c>
      <c r="JA138" s="420">
        <v>14.212387261078742</v>
      </c>
      <c r="JB138" s="420">
        <v>14.212387261078742</v>
      </c>
      <c r="JC138" s="420">
        <v>14.212387261078742</v>
      </c>
      <c r="JD138" s="420">
        <v>14.212387261078742</v>
      </c>
      <c r="JE138" s="420">
        <v>17.011336778799365</v>
      </c>
      <c r="JF138" s="420">
        <v>22.549534876181042</v>
      </c>
      <c r="JG138" s="420">
        <v>30.151784060659683</v>
      </c>
      <c r="JH138" s="420">
        <v>40.63435239156437</v>
      </c>
      <c r="JI138" s="420">
        <v>55.147598185389555</v>
      </c>
      <c r="JJ138" s="420">
        <v>75.315585360785306</v>
      </c>
      <c r="JK138" s="420">
        <v>103.43480597836763</v>
      </c>
      <c r="JL138" s="420">
        <v>142.75723941529012</v>
      </c>
      <c r="JM138" s="420">
        <v>197.89380263752147</v>
      </c>
      <c r="JN138" s="420">
        <v>275.38973094092563</v>
      </c>
      <c r="JO138" s="420">
        <v>384.54558343927448</v>
      </c>
      <c r="JP138" s="420">
        <v>538.58927082113757</v>
      </c>
      <c r="JQ138" s="420">
        <v>756.34987635786945</v>
      </c>
      <c r="JR138" s="420"/>
      <c r="JS138" s="420">
        <v>41.989915663719231</v>
      </c>
      <c r="JT138" s="420">
        <v>47.801694085308213</v>
      </c>
      <c r="JU138" s="420">
        <v>54.240096792630908</v>
      </c>
      <c r="JV138" s="420">
        <v>61.374217494099796</v>
      </c>
      <c r="JW138" s="420">
        <v>69.280874170448229</v>
      </c>
      <c r="JX138" s="420">
        <v>78.04548024023849</v>
      </c>
      <c r="JY138" s="420">
        <v>87.763014542821281</v>
      </c>
      <c r="JZ138" s="420">
        <v>98.539101389997811</v>
      </c>
      <c r="KA138" s="420">
        <v>110.49121322186751</v>
      </c>
      <c r="KB138" s="420">
        <v>123.7500098333979</v>
      </c>
      <c r="KC138" s="420">
        <v>138.46082973293198</v>
      </c>
      <c r="KD138" s="420">
        <v>154.78535097088405</v>
      </c>
      <c r="KE138" s="420">
        <v>172.90344075713648</v>
      </c>
      <c r="KF138" s="420">
        <v>193.01521539240298</v>
      </c>
      <c r="KG138" s="420">
        <v>215.34333449800508</v>
      </c>
      <c r="KH138" s="420">
        <v>240.13555626899375</v>
      </c>
      <c r="KI138" s="420">
        <v>267.66758352958851</v>
      </c>
      <c r="KJ138" s="420">
        <v>295.44728425563062</v>
      </c>
      <c r="KK138" s="420">
        <v>323.87582254831113</v>
      </c>
      <c r="KL138" s="420">
        <v>354.00843789543916</v>
      </c>
      <c r="KM138" s="420">
        <v>385.45186430283883</v>
      </c>
      <c r="KN138" s="420">
        <v>417.5265860649011</v>
      </c>
      <c r="KO138" s="420">
        <v>449.13265914694301</v>
      </c>
      <c r="KP138" s="420">
        <v>478.55704515821526</v>
      </c>
      <c r="KQ138" s="420">
        <v>503.19729927644823</v>
      </c>
      <c r="KR138" s="420">
        <v>519.16563656063408</v>
      </c>
      <c r="KS138" s="420">
        <v>520.72192520663316</v>
      </c>
      <c r="KT138" s="420">
        <v>499.46201045267156</v>
      </c>
      <c r="KU138" s="420">
        <v>415.53860146197235</v>
      </c>
      <c r="KV138" s="420">
        <v>197.77799592524048</v>
      </c>
      <c r="KW138" s="420"/>
      <c r="KX138" s="420">
        <v>1633.038611586202</v>
      </c>
      <c r="KY138" s="420">
        <v>1801.9081786773879</v>
      </c>
      <c r="KZ138" s="420">
        <v>1988.9852141516753</v>
      </c>
      <c r="LA138" s="420">
        <v>2196.2773349176828</v>
      </c>
      <c r="LB138" s="420">
        <v>2426.0165977074967</v>
      </c>
      <c r="LC138" s="420">
        <v>2680.6848120413847</v>
      </c>
      <c r="LD138" s="420">
        <v>2963.0417244754631</v>
      </c>
      <c r="LE138" s="420">
        <v>3276.1564010536199</v>
      </c>
      <c r="LF138" s="420">
        <v>3623.4421721999734</v>
      </c>
      <c r="LG138" s="420">
        <v>4008.6955458698922</v>
      </c>
      <c r="LH138" s="420">
        <v>4436.1395411128469</v>
      </c>
      <c r="LI138" s="420">
        <v>4910.4719458348463</v>
      </c>
      <c r="LJ138" s="420">
        <v>5436.9190600879074</v>
      </c>
      <c r="LK138" s="420">
        <v>6021.2955503334488</v>
      </c>
      <c r="LL138" s="420">
        <v>6670.0711115828262</v>
      </c>
      <c r="LM138" s="420">
        <v>7390.4447139458262</v>
      </c>
      <c r="LN138" s="420">
        <v>8190.4272988579687</v>
      </c>
      <c r="LO138" s="420">
        <v>9078.9338891496755</v>
      </c>
      <c r="LP138" s="420">
        <v>10065.886187327953</v>
      </c>
      <c r="LQ138" s="420">
        <v>11162.326859261706</v>
      </c>
      <c r="LR138" s="420">
        <v>12380.546837336658</v>
      </c>
      <c r="LS138" s="420">
        <v>13734.227129688543</v>
      </c>
      <c r="LT138" s="420">
        <v>15238.596792122466</v>
      </c>
      <c r="LU138" s="420">
        <v>16910.608908789374</v>
      </c>
      <c r="LV138" s="420">
        <v>18769.136638839125</v>
      </c>
      <c r="LW138" s="420">
        <v>20835.191621592163</v>
      </c>
      <c r="LX138" s="420">
        <v>23132.167295037492</v>
      </c>
      <c r="LY138" s="420">
        <v>25686.109974756826</v>
      </c>
      <c r="LZ138" s="420">
        <v>27723.555348146008</v>
      </c>
      <c r="MA138" s="420">
        <v>27723.555348146008</v>
      </c>
      <c r="MB138" s="420"/>
      <c r="MC138" s="426">
        <v>0.65560109452342452</v>
      </c>
      <c r="MD138" s="426">
        <v>0.65560109452342452</v>
      </c>
      <c r="ME138" s="426">
        <v>0.65560109452342452</v>
      </c>
      <c r="MF138" s="426">
        <v>0.65560109452342452</v>
      </c>
      <c r="MG138" s="426">
        <v>0.65560109452342452</v>
      </c>
      <c r="MH138" s="426">
        <v>0.65560109452342452</v>
      </c>
      <c r="MI138" s="426">
        <v>0.65560109452342452</v>
      </c>
      <c r="MJ138" s="426">
        <v>0.65560109452342452</v>
      </c>
      <c r="MK138" s="426">
        <v>0.65560109452342452</v>
      </c>
      <c r="ML138" s="426">
        <v>0.65560109452342452</v>
      </c>
      <c r="MM138" s="426">
        <v>0.65560109452342452</v>
      </c>
      <c r="MN138" s="426">
        <v>0.65560109452342452</v>
      </c>
      <c r="MO138" s="426">
        <v>0.65560109452342452</v>
      </c>
      <c r="MP138" s="426">
        <v>0.65560109452342452</v>
      </c>
      <c r="MQ138" s="426">
        <v>0.65560109452342452</v>
      </c>
      <c r="MR138" s="426">
        <v>0.65560109452342452</v>
      </c>
      <c r="MS138" s="426">
        <v>0.65560109452342452</v>
      </c>
      <c r="MT138" s="426">
        <v>0.78471341982282472</v>
      </c>
      <c r="MU138" s="426">
        <v>1.0401841347444631</v>
      </c>
      <c r="MV138" s="426">
        <v>1.3908671547486418</v>
      </c>
      <c r="MW138" s="426">
        <v>1.8744159875318591</v>
      </c>
      <c r="MX138" s="426">
        <v>2.5438953404887168</v>
      </c>
      <c r="MY138" s="426">
        <v>3.4742214161602751</v>
      </c>
      <c r="MZ138" s="426">
        <v>4.7713287546661487</v>
      </c>
      <c r="NA138" s="426">
        <v>6.5852274281965348</v>
      </c>
      <c r="NB138" s="426">
        <v>9.1286137385137778</v>
      </c>
      <c r="NC138" s="426">
        <v>12.703411869434136</v>
      </c>
      <c r="ND138" s="426">
        <v>17.738645926666216</v>
      </c>
      <c r="NE138" s="426">
        <v>24.844504231593113</v>
      </c>
      <c r="NF138" s="426">
        <v>34.889550761174448</v>
      </c>
      <c r="NG138" s="420"/>
      <c r="NH138" s="420">
        <v>1632.3830104916785</v>
      </c>
      <c r="NI138" s="420">
        <v>1801.2525775828644</v>
      </c>
      <c r="NJ138" s="420">
        <v>1988.3296130571518</v>
      </c>
      <c r="NK138" s="420">
        <v>2195.6217338231595</v>
      </c>
      <c r="NL138" s="420">
        <v>2425.3609966129734</v>
      </c>
      <c r="NM138" s="420">
        <v>2680.0292109468614</v>
      </c>
      <c r="NN138" s="420">
        <v>2962.3861233809398</v>
      </c>
      <c r="NO138" s="420">
        <v>3275.5007999590966</v>
      </c>
      <c r="NP138" s="420">
        <v>3622.7865711054501</v>
      </c>
      <c r="NQ138" s="420">
        <v>4008.0399447753689</v>
      </c>
      <c r="NR138" s="420">
        <v>4435.4839400183237</v>
      </c>
      <c r="NS138" s="420">
        <v>4909.8163447403231</v>
      </c>
      <c r="NT138" s="420">
        <v>5436.2634589933841</v>
      </c>
      <c r="NU138" s="420">
        <v>6020.6399492389255</v>
      </c>
      <c r="NV138" s="420">
        <v>6669.415510488303</v>
      </c>
      <c r="NW138" s="420">
        <v>7389.7891128513029</v>
      </c>
      <c r="NX138" s="420">
        <v>8189.7716977634454</v>
      </c>
      <c r="NY138" s="420">
        <v>9078.1491757298518</v>
      </c>
      <c r="NZ138" s="420">
        <v>10064.846003193208</v>
      </c>
      <c r="OA138" s="420">
        <v>11160.935992106957</v>
      </c>
      <c r="OB138" s="420">
        <v>12378.672421349127</v>
      </c>
      <c r="OC138" s="420">
        <v>13731.683234348055</v>
      </c>
      <c r="OD138" s="420">
        <v>15235.122570706306</v>
      </c>
      <c r="OE138" s="420">
        <v>16905.837580034709</v>
      </c>
      <c r="OF138" s="420">
        <v>18762.551411410928</v>
      </c>
      <c r="OG138" s="420">
        <v>20826.063007853649</v>
      </c>
      <c r="OH138" s="420">
        <v>23119.463883168057</v>
      </c>
      <c r="OI138" s="420">
        <v>25668.371328830159</v>
      </c>
      <c r="OJ138" s="420">
        <v>27698.710843914414</v>
      </c>
      <c r="OK138" s="420">
        <v>27688.665797384834</v>
      </c>
      <c r="OL138" s="420"/>
      <c r="OM138" s="420">
        <v>1674.3729261553979</v>
      </c>
      <c r="ON138" s="420">
        <v>1849.0542716681725</v>
      </c>
      <c r="OO138" s="420">
        <v>2042.5697098497828</v>
      </c>
      <c r="OP138" s="420">
        <v>2256.9959513172594</v>
      </c>
      <c r="OQ138" s="420">
        <v>2494.6418707834218</v>
      </c>
      <c r="OR138" s="420">
        <v>2758.0746911871001</v>
      </c>
      <c r="OS138" s="420">
        <v>3050.1491379237609</v>
      </c>
      <c r="OT138" s="420">
        <v>3374.0399013490946</v>
      </c>
      <c r="OU138" s="420">
        <v>3733.2777843273175</v>
      </c>
      <c r="OV138" s="420">
        <v>4131.7899546087665</v>
      </c>
      <c r="OW138" s="420">
        <v>4573.944769751256</v>
      </c>
      <c r="OX138" s="420">
        <v>5064.601695711207</v>
      </c>
      <c r="OY138" s="420">
        <v>5609.1668997505203</v>
      </c>
      <c r="OZ138" s="420">
        <v>6213.6551646313283</v>
      </c>
      <c r="PA138" s="420">
        <v>6884.7588449863078</v>
      </c>
      <c r="PB138" s="420">
        <v>7629.924669120297</v>
      </c>
      <c r="PC138" s="420">
        <v>8457.4392812930346</v>
      </c>
      <c r="PD138" s="420">
        <v>9373.5964599854815</v>
      </c>
      <c r="PE138" s="420">
        <v>10388.721825741519</v>
      </c>
      <c r="PF138" s="420">
        <v>11514.944430002397</v>
      </c>
      <c r="PG138" s="420">
        <v>12764.124285651966</v>
      </c>
      <c r="PH138" s="420">
        <v>14149.209820412956</v>
      </c>
      <c r="PI138" s="420">
        <v>15684.255229853248</v>
      </c>
      <c r="PJ138" s="420">
        <v>17384.394625192923</v>
      </c>
      <c r="PK138" s="420">
        <v>19265.748710687378</v>
      </c>
      <c r="PL138" s="420">
        <v>21345.228644414281</v>
      </c>
      <c r="PM138" s="420">
        <v>23640.185808374688</v>
      </c>
      <c r="PN138" s="420">
        <v>26167.833339282832</v>
      </c>
      <c r="PO138" s="420">
        <v>28114.249445376387</v>
      </c>
      <c r="PP138" s="420">
        <v>27886.443793310074</v>
      </c>
      <c r="PQ138" s="420"/>
      <c r="PR138" s="420">
        <v>56.530377495084743</v>
      </c>
      <c r="PS138" s="420">
        <v>62.376081514185557</v>
      </c>
      <c r="PT138" s="420">
        <v>68.852067667232248</v>
      </c>
      <c r="PU138" s="420">
        <v>76.027832989325248</v>
      </c>
      <c r="PV138" s="420">
        <v>83.980643877449864</v>
      </c>
      <c r="PW138" s="420">
        <v>92.79641234131374</v>
      </c>
      <c r="PX138" s="420">
        <v>102.57067164847199</v>
      </c>
      <c r="PY138" s="420">
        <v>113.40966268066909</v>
      </c>
      <c r="PZ138" s="420">
        <v>125.43154361005256</v>
      </c>
      <c r="QA138" s="420">
        <v>138.76773694332695</v>
      </c>
      <c r="QB138" s="420">
        <v>153.56442958589747</v>
      </c>
      <c r="QC138" s="420">
        <v>169.98424336546347</v>
      </c>
      <c r="QD138" s="420">
        <v>188.20809544635003</v>
      </c>
      <c r="QE138" s="420">
        <v>208.43727028548358</v>
      </c>
      <c r="QF138" s="420">
        <v>230.8957272544767</v>
      </c>
      <c r="QG138" s="420">
        <v>255.83267080875009</v>
      </c>
      <c r="QH138" s="420">
        <v>283.52541315649586</v>
      </c>
      <c r="QI138" s="420">
        <v>314.28256280360301</v>
      </c>
      <c r="QJ138" s="420">
        <v>348.44757616569814</v>
      </c>
      <c r="QK138" s="420">
        <v>386.40271369007922</v>
      </c>
      <c r="QL138" s="420">
        <v>428.57344666848718</v>
      </c>
      <c r="QM138" s="420">
        <v>475.43336620215905</v>
      </c>
      <c r="QN138" s="420">
        <v>527.50965166545177</v>
      </c>
      <c r="QO138" s="420">
        <v>585.3891625728686</v>
      </c>
      <c r="QP138" s="420">
        <v>649.72522506360508</v>
      </c>
      <c r="QQ138" s="420">
        <v>721.24519236381786</v>
      </c>
      <c r="QR138" s="420">
        <v>800.75886766557051</v>
      </c>
      <c r="QS138" s="420">
        <v>889.16788797961578</v>
      </c>
      <c r="QT138" s="420">
        <v>959.6974855446291</v>
      </c>
      <c r="QU138" s="420">
        <v>959.6974855446291</v>
      </c>
      <c r="QV138" s="424"/>
      <c r="QW138" s="420">
        <v>14.681417027176112</v>
      </c>
      <c r="QX138" s="420">
        <v>14.681417027176112</v>
      </c>
      <c r="QY138" s="420">
        <v>14.681417027176112</v>
      </c>
      <c r="QZ138" s="420">
        <v>14.681417027176112</v>
      </c>
      <c r="RA138" s="420">
        <v>14.681417027176112</v>
      </c>
      <c r="RB138" s="420">
        <v>14.681417027176112</v>
      </c>
      <c r="RC138" s="420">
        <v>14.681417027176112</v>
      </c>
      <c r="RD138" s="420">
        <v>14.681417027176112</v>
      </c>
      <c r="RE138" s="420">
        <v>14.681417027176112</v>
      </c>
      <c r="RF138" s="420">
        <v>14.681417027176112</v>
      </c>
      <c r="RG138" s="420">
        <v>14.681417027176112</v>
      </c>
      <c r="RH138" s="420">
        <v>14.681417027176112</v>
      </c>
      <c r="RI138" s="420">
        <v>14.681417027176112</v>
      </c>
      <c r="RJ138" s="420">
        <v>14.681417027176112</v>
      </c>
      <c r="RK138" s="420">
        <v>14.681417027176112</v>
      </c>
      <c r="RL138" s="420">
        <v>14.681417027176112</v>
      </c>
      <c r="RM138" s="420">
        <v>14.681417027176112</v>
      </c>
      <c r="RN138" s="420">
        <v>17.57273601200308</v>
      </c>
      <c r="RO138" s="420">
        <v>23.293702824485095</v>
      </c>
      <c r="RP138" s="420">
        <v>31.146837457784478</v>
      </c>
      <c r="RQ138" s="420">
        <v>41.975346022516618</v>
      </c>
      <c r="RR138" s="420">
        <v>56.967550358277485</v>
      </c>
      <c r="RS138" s="420">
        <v>77.80111089117915</v>
      </c>
      <c r="RT138" s="420">
        <v>106.84830731091424</v>
      </c>
      <c r="RU138" s="420">
        <v>147.4684391160628</v>
      </c>
      <c r="RV138" s="420">
        <v>204.42459034110325</v>
      </c>
      <c r="RW138" s="420">
        <v>284.47799871157429</v>
      </c>
      <c r="RX138" s="420">
        <v>397.23615552551593</v>
      </c>
      <c r="RY138" s="420">
        <v>556.36351205699145</v>
      </c>
      <c r="RZ138" s="420">
        <v>781.31053912895834</v>
      </c>
      <c r="SA138" s="420"/>
      <c r="SB138" s="420">
        <v>41.848960467908633</v>
      </c>
      <c r="SC138" s="420">
        <v>47.694664487009447</v>
      </c>
      <c r="SD138" s="420">
        <v>54.170650640056138</v>
      </c>
      <c r="SE138" s="420">
        <v>61.346415962149138</v>
      </c>
      <c r="SF138" s="420">
        <v>69.299226850273755</v>
      </c>
      <c r="SG138" s="420">
        <v>78.11499531413763</v>
      </c>
      <c r="SH138" s="420">
        <v>87.889254621295876</v>
      </c>
      <c r="SI138" s="420">
        <v>98.728245653492976</v>
      </c>
      <c r="SJ138" s="420">
        <v>110.75012658287645</v>
      </c>
      <c r="SK138" s="420">
        <v>124.08631991615084</v>
      </c>
      <c r="SL138" s="420">
        <v>138.88301255872136</v>
      </c>
      <c r="SM138" s="420">
        <v>155.30282633828736</v>
      </c>
      <c r="SN138" s="420">
        <v>173.52667841917392</v>
      </c>
      <c r="SO138" s="420">
        <v>193.75585325830747</v>
      </c>
      <c r="SP138" s="420">
        <v>216.21431022730059</v>
      </c>
      <c r="SQ138" s="420">
        <v>241.15125378157398</v>
      </c>
      <c r="SR138" s="420">
        <v>268.84399612931975</v>
      </c>
      <c r="SS138" s="420">
        <v>296.70982679159994</v>
      </c>
      <c r="ST138" s="420">
        <v>325.15387334121306</v>
      </c>
      <c r="SU138" s="420">
        <v>355.25587623229472</v>
      </c>
      <c r="SV138" s="420">
        <v>386.59810064597059</v>
      </c>
      <c r="SW138" s="420">
        <v>418.46581584388156</v>
      </c>
      <c r="SX138" s="420">
        <v>449.70854077427259</v>
      </c>
      <c r="SY138" s="420">
        <v>478.54085526195433</v>
      </c>
      <c r="SZ138" s="420">
        <v>502.25678594754231</v>
      </c>
      <c r="TA138" s="420">
        <v>516.82060202271464</v>
      </c>
      <c r="TB138" s="420">
        <v>516.28086895399622</v>
      </c>
      <c r="TC138" s="420">
        <v>491.93173245409986</v>
      </c>
      <c r="TD138" s="420">
        <v>403.33397348763765</v>
      </c>
      <c r="TE138" s="420">
        <v>178.38694641567076</v>
      </c>
      <c r="TF138" s="420"/>
      <c r="TG138" s="420">
        <v>3.9353136704729401</v>
      </c>
      <c r="TH138" s="420">
        <v>4.3422573343801236</v>
      </c>
      <c r="TI138" s="420">
        <v>4.7930775476379255</v>
      </c>
      <c r="TJ138" s="420">
        <v>5.2926122866478291</v>
      </c>
      <c r="TK138" s="420">
        <v>5.8462403852651423</v>
      </c>
      <c r="TL138" s="420">
        <v>6.4599425342483858</v>
      </c>
      <c r="TM138" s="420">
        <v>7.1403691999566075</v>
      </c>
      <c r="TN138" s="420">
        <v>7.894916250112912</v>
      </c>
      <c r="TO138" s="420">
        <v>8.7318091643750613</v>
      </c>
      <c r="TP138" s="420">
        <v>9.6601968076570905</v>
      </c>
      <c r="TQ138" s="420">
        <v>10.690255855806136</v>
      </c>
      <c r="TR138" s="420">
        <v>11.833307087667549</v>
      </c>
      <c r="TS138" s="420">
        <v>13.101944896230295</v>
      </c>
      <c r="TT138" s="420">
        <v>14.510181526062659</v>
      </c>
      <c r="TU138" s="420">
        <v>16.073607716441316</v>
      </c>
      <c r="TV138" s="420">
        <v>17.809571621466993</v>
      </c>
      <c r="TW138" s="420">
        <v>19.737378092305519</v>
      </c>
      <c r="TX138" s="420">
        <v>21.878510645003715</v>
      </c>
      <c r="TY138" s="420">
        <v>24.256878702910889</v>
      </c>
      <c r="TZ138" s="420">
        <v>26.89909299870898</v>
      </c>
      <c r="UA138" s="420">
        <v>29.834772350898422</v>
      </c>
      <c r="UB138" s="420">
        <v>33.096885397183215</v>
      </c>
      <c r="UC138" s="420">
        <v>36.722131276869142</v>
      </c>
      <c r="UD138" s="420">
        <v>40.751363710953839</v>
      </c>
      <c r="UE138" s="420">
        <v>45.230063437418778</v>
      </c>
      <c r="UF138" s="420">
        <v>50.208864526316113</v>
      </c>
      <c r="UG138" s="420">
        <v>55.744140731251036</v>
      </c>
      <c r="UH138" s="420">
        <v>61.898658738233038</v>
      </c>
      <c r="UI138" s="420">
        <v>66.808516088728908</v>
      </c>
      <c r="UJ138" s="420">
        <v>66.808516088728908</v>
      </c>
      <c r="UK138" s="420"/>
      <c r="UL138" s="420">
        <v>2.0677116598762564</v>
      </c>
      <c r="UM138" s="420">
        <v>2.0677116598762564</v>
      </c>
      <c r="UN138" s="420">
        <v>2.0677116598762564</v>
      </c>
      <c r="UO138" s="420">
        <v>2.0677116598762564</v>
      </c>
      <c r="UP138" s="420">
        <v>2.0677116598762564</v>
      </c>
      <c r="UQ138" s="420">
        <v>2.0677116598762564</v>
      </c>
      <c r="UR138" s="420">
        <v>2.0677116598762564</v>
      </c>
      <c r="US138" s="420">
        <v>2.0677116598762564</v>
      </c>
      <c r="UT138" s="420">
        <v>2.0677116598762564</v>
      </c>
      <c r="UU138" s="420">
        <v>2.0677116598762564</v>
      </c>
      <c r="UV138" s="420">
        <v>2.0677116598762564</v>
      </c>
      <c r="UW138" s="420">
        <v>2.0677116598762564</v>
      </c>
      <c r="UX138" s="420">
        <v>2.0677116598762564</v>
      </c>
      <c r="UY138" s="420">
        <v>2.0677116598762564</v>
      </c>
      <c r="UZ138" s="420">
        <v>2.0677116598762564</v>
      </c>
      <c r="VA138" s="420">
        <v>2.0677116598762564</v>
      </c>
      <c r="VB138" s="420">
        <v>2.0677116598762564</v>
      </c>
      <c r="VC138" s="420">
        <v>2.4749212613937344</v>
      </c>
      <c r="VD138" s="420">
        <v>3.2806547789443532</v>
      </c>
      <c r="VE138" s="420">
        <v>4.3866800364378031</v>
      </c>
      <c r="VF138" s="420">
        <v>5.9117530846947259</v>
      </c>
      <c r="VG138" s="420">
        <v>8.0232356244875938</v>
      </c>
      <c r="VH138" s="420">
        <v>10.957407166027433</v>
      </c>
      <c r="VI138" s="420">
        <v>15.048376492259735</v>
      </c>
      <c r="VJ138" s="420">
        <v>20.769262970979369</v>
      </c>
      <c r="VK138" s="420">
        <v>28.790893156382779</v>
      </c>
      <c r="VL138" s="420">
        <v>40.065510967051743</v>
      </c>
      <c r="VM138" s="420">
        <v>55.946222969085774</v>
      </c>
      <c r="VN138" s="420">
        <v>78.357512689714667</v>
      </c>
      <c r="VO138" s="420">
        <v>110.03875911642079</v>
      </c>
      <c r="VP138" s="420"/>
      <c r="VQ138" s="420">
        <v>1.8676020105966837</v>
      </c>
      <c r="VR138" s="420">
        <v>2.2745456745038672</v>
      </c>
      <c r="VS138" s="420">
        <v>2.7253658877616691</v>
      </c>
      <c r="VT138" s="420">
        <v>3.2249006267715727</v>
      </c>
      <c r="VU138" s="420">
        <v>3.778528725388886</v>
      </c>
      <c r="VV138" s="420">
        <v>4.3922308743721299</v>
      </c>
      <c r="VW138" s="420">
        <v>5.0726575400803515</v>
      </c>
      <c r="VX138" s="420">
        <v>5.827204590236656</v>
      </c>
      <c r="VY138" s="420">
        <v>6.6640975044988053</v>
      </c>
      <c r="VZ138" s="420">
        <v>7.5924851477808346</v>
      </c>
      <c r="WA138" s="420">
        <v>8.6225441959298799</v>
      </c>
      <c r="WB138" s="420">
        <v>9.7655954277912933</v>
      </c>
      <c r="WC138" s="420">
        <v>11.034233236354039</v>
      </c>
      <c r="WD138" s="420">
        <v>12.442469866186403</v>
      </c>
      <c r="WE138" s="420">
        <v>14.00589605656506</v>
      </c>
      <c r="WF138" s="420">
        <v>15.741859961590738</v>
      </c>
      <c r="WG138" s="420">
        <v>17.669666432429263</v>
      </c>
      <c r="WH138" s="420">
        <v>19.40358938360998</v>
      </c>
      <c r="WI138" s="420">
        <v>20.976223923966536</v>
      </c>
      <c r="WJ138" s="420">
        <v>22.512412962271178</v>
      </c>
      <c r="WK138" s="420">
        <v>23.923019266203696</v>
      </c>
      <c r="WL138" s="420">
        <v>25.073649772695621</v>
      </c>
      <c r="WM138" s="420">
        <v>25.764724110841708</v>
      </c>
      <c r="WN138" s="420">
        <v>25.702987218694105</v>
      </c>
      <c r="WO138" s="420">
        <v>24.460800466439409</v>
      </c>
      <c r="WP138" s="420">
        <v>21.417971369933333</v>
      </c>
      <c r="WQ138" s="420">
        <v>15.678629764199293</v>
      </c>
      <c r="WR138" s="420">
        <v>5.9524357691472645</v>
      </c>
      <c r="WS138" s="420">
        <v>-11.54899660098576</v>
      </c>
      <c r="WT138" s="420">
        <v>-43.230243027691884</v>
      </c>
      <c r="WU138" s="420"/>
      <c r="WV138" s="420">
        <v>50.166536187193344</v>
      </c>
      <c r="WW138" s="420">
        <v>55.354166894937009</v>
      </c>
      <c r="WX138" s="420">
        <v>61.101126460576339</v>
      </c>
      <c r="WY138" s="420">
        <v>67.469088371548594</v>
      </c>
      <c r="WZ138" s="420">
        <v>74.526620850324264</v>
      </c>
      <c r="XA138" s="420">
        <v>82.349964462328316</v>
      </c>
      <c r="XB138" s="420">
        <v>91.023897928953332</v>
      </c>
      <c r="XC138" s="420">
        <v>100.64270218860403</v>
      </c>
      <c r="XD138" s="420">
        <v>111.31123389502122</v>
      </c>
      <c r="XE138" s="420">
        <v>123.14612081951211</v>
      </c>
      <c r="XF138" s="420">
        <v>136.27709304712272</v>
      </c>
      <c r="XG138" s="420">
        <v>150.84846544298512</v>
      </c>
      <c r="XH138" s="420">
        <v>167.02078863267815</v>
      </c>
      <c r="XI138" s="420">
        <v>184.97268771017312</v>
      </c>
      <c r="XJ138" s="420">
        <v>204.9029100820558</v>
      </c>
      <c r="XK138" s="420">
        <v>227.03260630285743</v>
      </c>
      <c r="XL138" s="420">
        <v>251.607870482397</v>
      </c>
      <c r="XM138" s="420">
        <v>278.90256988398295</v>
      </c>
      <c r="XN138" s="420">
        <v>309.2214967178698</v>
      </c>
      <c r="XO138" s="420">
        <v>342.90387890738106</v>
      </c>
      <c r="XP138" s="420">
        <v>380.32729080986991</v>
      </c>
      <c r="XQ138" s="420">
        <v>421.91200956076307</v>
      </c>
      <c r="XR138" s="420">
        <v>468.12586793126587</v>
      </c>
      <c r="XS138" s="420">
        <v>519.48966041056485</v>
      </c>
      <c r="XT138" s="420">
        <v>576.58316570979434</v>
      </c>
      <c r="XU138" s="420">
        <v>640.05185611408126</v>
      </c>
      <c r="XV138" s="420">
        <v>710.61437216572051</v>
      </c>
      <c r="XW138" s="420">
        <v>789.0708501406715</v>
      </c>
      <c r="XX138" s="420">
        <v>851.660660527505</v>
      </c>
      <c r="XY138" s="420">
        <v>851.660660527505</v>
      </c>
      <c r="XZ138" s="420"/>
      <c r="YA138" s="420">
        <v>2.0139901040568169E-2</v>
      </c>
      <c r="YB138" s="420">
        <v>2.0139901040568169E-2</v>
      </c>
      <c r="YC138" s="420">
        <v>2.0139901040568169E-2</v>
      </c>
      <c r="YD138" s="420">
        <v>2.0139901040568169E-2</v>
      </c>
      <c r="YE138" s="420">
        <v>2.0139901040568169E-2</v>
      </c>
      <c r="YF138" s="420">
        <v>2.0139901040568169E-2</v>
      </c>
      <c r="YG138" s="420">
        <v>2.0139901040568169E-2</v>
      </c>
      <c r="YH138" s="420">
        <v>2.0139901040568169E-2</v>
      </c>
      <c r="YI138" s="420">
        <v>2.0139901040568169E-2</v>
      </c>
      <c r="YJ138" s="420">
        <v>2.0139901040568169E-2</v>
      </c>
      <c r="YK138" s="420">
        <v>2.0139901040568169E-2</v>
      </c>
      <c r="YL138" s="420">
        <v>2.0139901040568169E-2</v>
      </c>
      <c r="YM138" s="420">
        <v>2.0139901040568169E-2</v>
      </c>
      <c r="YN138" s="420">
        <v>2.0139901040568169E-2</v>
      </c>
      <c r="YO138" s="420">
        <v>2.0139901040568169E-2</v>
      </c>
      <c r="YP138" s="420">
        <v>2.0139901040568169E-2</v>
      </c>
      <c r="YQ138" s="420">
        <v>2.0139901040568169E-2</v>
      </c>
      <c r="YR138" s="420">
        <v>2.410619926119241E-2</v>
      </c>
      <c r="YS138" s="420">
        <v>3.1954195489791087E-2</v>
      </c>
      <c r="YT138" s="420">
        <v>4.2727089828269643E-2</v>
      </c>
      <c r="YU138" s="420">
        <v>5.7581588580465186E-2</v>
      </c>
      <c r="YV138" s="420">
        <v>7.8147826236087292E-2</v>
      </c>
      <c r="YW138" s="420">
        <v>0.10672720973010899</v>
      </c>
      <c r="YX138" s="420">
        <v>0.14657402154102134</v>
      </c>
      <c r="YY138" s="420">
        <v>0.20229653342772863</v>
      </c>
      <c r="YZ138" s="420">
        <v>0.28042872238473604</v>
      </c>
      <c r="ZA138" s="420">
        <v>0.39024562354332865</v>
      </c>
      <c r="ZB138" s="420">
        <v>0.54492674972794841</v>
      </c>
      <c r="ZC138" s="420">
        <v>0.76321693298879079</v>
      </c>
      <c r="ZD138" s="420">
        <v>1.071798240652307</v>
      </c>
      <c r="ZE138" s="420"/>
      <c r="ZF138" s="420">
        <v>50.146396286152779</v>
      </c>
      <c r="ZG138" s="420">
        <v>55.334026993896444</v>
      </c>
      <c r="ZH138" s="420">
        <v>61.080986559535773</v>
      </c>
      <c r="ZI138" s="420">
        <v>67.448948470508029</v>
      </c>
      <c r="ZJ138" s="420">
        <v>74.506480949283699</v>
      </c>
      <c r="ZK138" s="420">
        <v>82.329824561287751</v>
      </c>
      <c r="ZL138" s="420">
        <v>91.003758027912767</v>
      </c>
      <c r="ZM138" s="420">
        <v>100.62256228756347</v>
      </c>
      <c r="ZN138" s="420">
        <v>111.29109399398065</v>
      </c>
      <c r="ZO138" s="420">
        <v>123.12598091847154</v>
      </c>
      <c r="ZP138" s="420">
        <v>136.25695314608214</v>
      </c>
      <c r="ZQ138" s="420">
        <v>150.82832554194454</v>
      </c>
      <c r="ZR138" s="420">
        <v>167.00064873163757</v>
      </c>
      <c r="ZS138" s="420">
        <v>184.95254780913254</v>
      </c>
      <c r="ZT138" s="420">
        <v>204.88277018101522</v>
      </c>
      <c r="ZU138" s="420">
        <v>227.01246640181685</v>
      </c>
      <c r="ZV138" s="420">
        <v>251.58773058135642</v>
      </c>
      <c r="ZW138" s="420">
        <v>278.87846368472174</v>
      </c>
      <c r="ZX138" s="420">
        <v>309.18954252238001</v>
      </c>
      <c r="ZY138" s="420">
        <v>342.86115181755281</v>
      </c>
      <c r="ZZ138" s="420">
        <v>380.26970922128942</v>
      </c>
      <c r="AAA138" s="420">
        <v>421.83386173452698</v>
      </c>
      <c r="AAB138" s="420">
        <v>468.01914072153579</v>
      </c>
      <c r="AAC138" s="420">
        <v>519.34308638902382</v>
      </c>
      <c r="AAD138" s="420">
        <v>576.38086917636656</v>
      </c>
      <c r="AAE138" s="420">
        <v>639.77142739169653</v>
      </c>
      <c r="AAF138" s="420">
        <v>710.22412654217715</v>
      </c>
      <c r="AAG138" s="420">
        <v>788.5259233909436</v>
      </c>
      <c r="AAH138" s="420">
        <v>850.89744359451618</v>
      </c>
      <c r="AAI138" s="420">
        <v>850.58886228685265</v>
      </c>
      <c r="AAJ138" s="420"/>
      <c r="AAK138" s="420">
        <v>1768.2358849200559</v>
      </c>
      <c r="AAL138" s="420">
        <v>1954.3575088235823</v>
      </c>
      <c r="AAM138" s="420">
        <v>2160.5467129371364</v>
      </c>
      <c r="AAN138" s="420">
        <v>2389.0162163766881</v>
      </c>
      <c r="AAO138" s="420">
        <v>2642.2261073083682</v>
      </c>
      <c r="AAP138" s="420">
        <v>2922.9117419368977</v>
      </c>
      <c r="AAQ138" s="420">
        <v>3234.11480811305</v>
      </c>
      <c r="AAR138" s="420">
        <v>3579.2179138803876</v>
      </c>
      <c r="AAS138" s="420">
        <v>3961.9831024086734</v>
      </c>
      <c r="AAT138" s="420">
        <v>4386.5947405911693</v>
      </c>
      <c r="AAU138" s="420">
        <v>4857.7072796519897</v>
      </c>
      <c r="AAV138" s="420">
        <v>5380.4984430192299</v>
      </c>
      <c r="AAW138" s="420">
        <v>5960.7284601376859</v>
      </c>
      <c r="AAX138" s="420">
        <v>6604.806035564955</v>
      </c>
      <c r="AAY138" s="420">
        <v>7319.8618214511889</v>
      </c>
      <c r="AAZ138" s="420">
        <v>8113.8302492652783</v>
      </c>
      <c r="ABA138" s="420">
        <v>8995.5406744361408</v>
      </c>
      <c r="ABB138" s="420">
        <v>9968.5883398454134</v>
      </c>
      <c r="ABC138" s="420">
        <v>11044.041465529079</v>
      </c>
      <c r="ABD138" s="420">
        <v>12235.573871014516</v>
      </c>
      <c r="ABE138" s="420">
        <v>13554.91511478543</v>
      </c>
      <c r="ABF138" s="420">
        <v>15014.58314776406</v>
      </c>
      <c r="ABG138" s="420">
        <v>16627.747635459898</v>
      </c>
      <c r="ABH138" s="420">
        <v>18407.981554062597</v>
      </c>
      <c r="ABI138" s="420">
        <v>20368.847166277727</v>
      </c>
      <c r="ABJ138" s="420">
        <v>22523.238645198624</v>
      </c>
      <c r="ABK138" s="420">
        <v>24882.36943363506</v>
      </c>
      <c r="ABL138" s="420">
        <v>27454.243430897022</v>
      </c>
      <c r="ABM138" s="420">
        <v>29356.931865857554</v>
      </c>
      <c r="ABN138" s="420">
        <v>28872.189358984906</v>
      </c>
      <c r="ABQ138" s="344"/>
      <c r="ABR138" s="344"/>
      <c r="ABS138" s="344"/>
      <c r="ABT138" s="344"/>
      <c r="ABU138" s="344"/>
      <c r="ABV138" s="344"/>
      <c r="ABW138" s="344"/>
      <c r="ABX138" s="344"/>
      <c r="ABY138" s="344"/>
      <c r="ABZ138" s="344"/>
      <c r="ACA138" s="344"/>
    </row>
    <row r="139" spans="4:755" hidden="1" outlineLevel="1" x14ac:dyDescent="0.25">
      <c r="D139" s="431" t="b">
        <v>1</v>
      </c>
      <c r="E139" s="416"/>
      <c r="F139" s="417">
        <v>1564</v>
      </c>
      <c r="G139" s="417">
        <v>22006110</v>
      </c>
      <c r="H139" s="417" t="s">
        <v>1825</v>
      </c>
      <c r="I139" s="417" t="s">
        <v>253</v>
      </c>
      <c r="J139" s="417">
        <v>11</v>
      </c>
      <c r="K139" s="417" t="s">
        <v>315</v>
      </c>
      <c r="L139" s="417" t="s">
        <v>300</v>
      </c>
      <c r="M139" s="417" t="s">
        <v>253</v>
      </c>
      <c r="N139" s="417" t="s">
        <v>355</v>
      </c>
      <c r="O139" s="417" t="s">
        <v>1831</v>
      </c>
      <c r="P139" s="417" t="s">
        <v>1832</v>
      </c>
      <c r="Q139" s="417" t="s">
        <v>1828</v>
      </c>
      <c r="R139" s="417" t="s">
        <v>298</v>
      </c>
      <c r="S139" s="418"/>
      <c r="T139" s="417">
        <v>0.28939793609242326</v>
      </c>
      <c r="U139" s="417">
        <v>2190</v>
      </c>
      <c r="V139" s="418"/>
      <c r="W139" s="419">
        <v>9.9</v>
      </c>
      <c r="X139" s="417">
        <v>8.8018665792934641E-3</v>
      </c>
      <c r="Y139" s="417">
        <v>4.6267831271156086E-3</v>
      </c>
      <c r="Z139" s="417">
        <v>4.1750834521778555E-3</v>
      </c>
      <c r="AA139" s="420">
        <v>50.954996906027645</v>
      </c>
      <c r="AB139" s="420">
        <v>1480.5706006769947</v>
      </c>
      <c r="AC139" s="420">
        <v>1531.5255975830223</v>
      </c>
      <c r="AD139" s="420">
        <v>51.252440922445906</v>
      </c>
      <c r="AE139" s="420">
        <v>3.5678946496464712</v>
      </c>
      <c r="AF139" s="420">
        <v>45.482757167886071</v>
      </c>
      <c r="AG139" s="418"/>
      <c r="AH139" s="419">
        <v>14.216959715055561</v>
      </c>
      <c r="AI139" s="417">
        <v>2.3831354840911409E-2</v>
      </c>
      <c r="AJ139" s="417">
        <v>1.2527173580843412E-2</v>
      </c>
      <c r="AK139" s="417">
        <v>1.1304181260067997E-2</v>
      </c>
      <c r="AL139" s="420">
        <v>137.96239709447664</v>
      </c>
      <c r="AM139" s="420">
        <v>4008.6955458698922</v>
      </c>
      <c r="AN139" s="420">
        <v>4146.6579429643689</v>
      </c>
      <c r="AO139" s="420">
        <v>138.76773694332695</v>
      </c>
      <c r="AP139" s="420">
        <v>9.6601968076570905</v>
      </c>
      <c r="AQ139" s="420">
        <v>123.14612081951211</v>
      </c>
      <c r="AR139" s="418"/>
      <c r="AS139" s="417">
        <v>5.1679359468684138E-3</v>
      </c>
      <c r="AT139" s="421">
        <v>2.0487534203857017E-6</v>
      </c>
      <c r="AU139" s="417">
        <v>5.1658871934480276E-3</v>
      </c>
      <c r="AV139" s="420">
        <v>28.424774522157485</v>
      </c>
      <c r="AW139" s="420">
        <v>0.65560109452342452</v>
      </c>
      <c r="AX139" s="420">
        <v>29.080375616680911</v>
      </c>
      <c r="AY139" s="420">
        <v>14.681417027176112</v>
      </c>
      <c r="AZ139" s="420">
        <v>2.0677116598762564</v>
      </c>
      <c r="BA139" s="420">
        <v>2.0139901040568169E-2</v>
      </c>
      <c r="BB139" s="418"/>
      <c r="BC139" s="420">
        <v>1631.8286903230007</v>
      </c>
      <c r="BD139" s="420">
        <v>4418.2319975348655</v>
      </c>
      <c r="BE139" s="420">
        <v>45.849644204773846</v>
      </c>
      <c r="BF139" s="420">
        <v>4372.382353330092</v>
      </c>
      <c r="BG139" s="420"/>
      <c r="BH139" s="422">
        <v>3.6190084093339271E-2</v>
      </c>
      <c r="BI139" s="420"/>
      <c r="BJ139" s="423">
        <v>10.264843878369307</v>
      </c>
      <c r="BK139" s="423">
        <v>10.643133317908669</v>
      </c>
      <c r="BL139" s="423">
        <v>11.035363826768</v>
      </c>
      <c r="BM139" s="423">
        <v>11.442049174017937</v>
      </c>
      <c r="BN139" s="423">
        <v>11.863722062618042</v>
      </c>
      <c r="BO139" s="423">
        <v>12.300934827185827</v>
      </c>
      <c r="BP139" s="423">
        <v>12.75426015748063</v>
      </c>
      <c r="BQ139" s="423">
        <v>13.224291848549957</v>
      </c>
      <c r="BR139" s="423">
        <v>13.711645578520923</v>
      </c>
      <c r="BS139" s="423">
        <v>14.216959715055561</v>
      </c>
      <c r="BT139" s="423">
        <v>14.740896151526375</v>
      </c>
      <c r="BU139" s="423">
        <v>15.284141174007392</v>
      </c>
      <c r="BV139" s="423">
        <v>15.847406360216368</v>
      </c>
      <c r="BW139" s="423">
        <v>16.431429511585634</v>
      </c>
      <c r="BX139" s="423">
        <v>17.036975619682483</v>
      </c>
      <c r="BY139" s="423">
        <v>17.664837868244934</v>
      </c>
      <c r="BZ139" s="423">
        <v>18.315838672145485</v>
      </c>
      <c r="CA139" s="423">
        <v>18.990830754643675</v>
      </c>
      <c r="CB139" s="423">
        <v>19.69069826433855</v>
      </c>
      <c r="CC139" s="423">
        <v>20.416357933284111</v>
      </c>
      <c r="CD139" s="423">
        <v>21.168760277784653</v>
      </c>
      <c r="CE139" s="423">
        <v>21.948890843442939</v>
      </c>
      <c r="CF139" s="423">
        <v>22.757771496092055</v>
      </c>
      <c r="CG139" s="423">
        <v>23.596461760301825</v>
      </c>
      <c r="CH139" s="423">
        <v>24.46606020721309</v>
      </c>
      <c r="CI139" s="423">
        <v>25.367705893517794</v>
      </c>
      <c r="CJ139" s="423">
        <v>26.302579853469606</v>
      </c>
      <c r="CK139" s="423">
        <v>27.271906645879525</v>
      </c>
      <c r="CL139" s="423">
        <v>28</v>
      </c>
      <c r="CM139" s="423">
        <v>28</v>
      </c>
      <c r="CN139" s="420"/>
      <c r="CO139" s="417">
        <v>9.708275965660762E-3</v>
      </c>
      <c r="CP139" s="417">
        <v>1.0712191211688215E-2</v>
      </c>
      <c r="CQ139" s="417">
        <v>1.1824348312161174E-2</v>
      </c>
      <c r="CR139" s="417">
        <v>1.3056682379234321E-2</v>
      </c>
      <c r="CS139" s="417">
        <v>1.4422462800766764E-2</v>
      </c>
      <c r="CT139" s="417">
        <v>1.5936443723749291E-2</v>
      </c>
      <c r="CU139" s="417">
        <v>1.7615031607265057E-2</v>
      </c>
      <c r="CV139" s="417">
        <v>1.9476471788502842E-2</v>
      </c>
      <c r="CW139" s="417">
        <v>2.1541056227177734E-2</v>
      </c>
      <c r="CX139" s="417">
        <v>2.3831354840911409E-2</v>
      </c>
      <c r="CY139" s="417">
        <v>2.6372473119585998E-2</v>
      </c>
      <c r="CZ139" s="417">
        <v>2.9192339013647112E-2</v>
      </c>
      <c r="DA139" s="417">
        <v>3.2322022433398018E-2</v>
      </c>
      <c r="DB139" s="417">
        <v>3.5796091077517467E-2</v>
      </c>
      <c r="DC139" s="417">
        <v>3.965300673382742E-2</v>
      </c>
      <c r="DD139" s="417">
        <v>4.3935566668723287E-2</v>
      </c>
      <c r="DE139" s="417">
        <v>4.8691395249228206E-2</v>
      </c>
      <c r="DF139" s="417">
        <v>5.3973491529537086E-2</v>
      </c>
      <c r="DG139" s="417">
        <v>5.9840839189094955E-2</v>
      </c>
      <c r="DH139" s="417">
        <v>6.6359085939407772E-2</v>
      </c>
      <c r="DI139" s="417">
        <v>7.36013003304965E-2</v>
      </c>
      <c r="DJ139" s="417">
        <v>8.1648814794752431E-2</v>
      </c>
      <c r="DK139" s="417">
        <v>9.0592164776594139E-2</v>
      </c>
      <c r="DL139" s="417">
        <v>0.10053213492265475</v>
      </c>
      <c r="DM139" s="417">
        <v>0.11158092456249701</v>
      </c>
      <c r="DN139" s="417">
        <v>0.12386344610882619</v>
      </c>
      <c r="DO139" s="417">
        <v>0.13751877156531145</v>
      </c>
      <c r="DP139" s="417">
        <v>0.15270174406778775</v>
      </c>
      <c r="DQ139" s="417">
        <v>0.1648141839142698</v>
      </c>
      <c r="DR139" s="417">
        <v>0.1648141839142698</v>
      </c>
      <c r="DS139" s="424"/>
      <c r="DT139" s="425">
        <v>5.1032456612068811E-3</v>
      </c>
      <c r="DU139" s="425">
        <v>5.6309630583668375E-3</v>
      </c>
      <c r="DV139" s="425">
        <v>6.2155787942239854E-3</v>
      </c>
      <c r="DW139" s="425">
        <v>6.863366671617758E-3</v>
      </c>
      <c r="DX139" s="425">
        <v>7.5813018678359276E-3</v>
      </c>
      <c r="DY139" s="425">
        <v>8.3771400376293267E-3</v>
      </c>
      <c r="DZ139" s="425">
        <v>9.2595053889858222E-3</v>
      </c>
      <c r="EA139" s="425">
        <v>1.0237988753292562E-2</v>
      </c>
      <c r="EB139" s="425">
        <v>1.1323256788124916E-2</v>
      </c>
      <c r="EC139" s="425">
        <v>1.2527173580843412E-2</v>
      </c>
      <c r="ED139" s="425">
        <v>1.3862936065977648E-2</v>
      </c>
      <c r="EE139" s="425">
        <v>1.5345224830733896E-2</v>
      </c>
      <c r="EF139" s="425">
        <v>1.6990372062774709E-2</v>
      </c>
      <c r="EG139" s="425">
        <v>1.8816548594792027E-2</v>
      </c>
      <c r="EH139" s="425">
        <v>2.0843972223696331E-2</v>
      </c>
      <c r="EI139" s="425">
        <v>2.3095139731080707E-2</v>
      </c>
      <c r="EJ139" s="425">
        <v>2.5595085308931152E-2</v>
      </c>
      <c r="EK139" s="425">
        <v>2.8371668403592735E-2</v>
      </c>
      <c r="EL139" s="425">
        <v>3.1455894335399852E-2</v>
      </c>
      <c r="EM139" s="425">
        <v>3.4882271435192833E-2</v>
      </c>
      <c r="EN139" s="425">
        <v>3.8689208866677059E-2</v>
      </c>
      <c r="EO139" s="425">
        <v>4.2919459780276698E-2</v>
      </c>
      <c r="EP139" s="425">
        <v>4.7620614975382704E-2</v>
      </c>
      <c r="EQ139" s="425">
        <v>5.284565283996679E-2</v>
      </c>
      <c r="ER139" s="425">
        <v>5.8653551996372268E-2</v>
      </c>
      <c r="ES139" s="425">
        <v>6.5109973817475505E-2</v>
      </c>
      <c r="ET139" s="425">
        <v>7.228802279699216E-2</v>
      </c>
      <c r="EU139" s="425">
        <v>8.026909367111508E-2</v>
      </c>
      <c r="EV139" s="425">
        <v>8.6636110462956273E-2</v>
      </c>
      <c r="EW139" s="425">
        <v>8.6636110462956273E-2</v>
      </c>
      <c r="EX139" s="420"/>
      <c r="EY139" s="420">
        <v>1799.8731418637508</v>
      </c>
      <c r="EZ139" s="420">
        <v>1985.9947657672774</v>
      </c>
      <c r="FA139" s="420">
        <v>2192.1839698808312</v>
      </c>
      <c r="FB139" s="420">
        <v>2420.6534733203825</v>
      </c>
      <c r="FC139" s="420">
        <v>2673.8633642520631</v>
      </c>
      <c r="FD139" s="420">
        <v>2954.5489988805921</v>
      </c>
      <c r="FE139" s="420">
        <v>3265.7520650567449</v>
      </c>
      <c r="FF139" s="420">
        <v>3610.8551708240821</v>
      </c>
      <c r="FG139" s="420">
        <v>3993.6203593523683</v>
      </c>
      <c r="FH139" s="420">
        <v>4418.2319975348646</v>
      </c>
      <c r="FI139" s="420">
        <v>4889.344536595685</v>
      </c>
      <c r="FJ139" s="420">
        <v>5412.1356999629261</v>
      </c>
      <c r="FK139" s="420">
        <v>5992.3657170813804</v>
      </c>
      <c r="FL139" s="420">
        <v>6636.4432925086494</v>
      </c>
      <c r="FM139" s="420">
        <v>7351.4990783948833</v>
      </c>
      <c r="FN139" s="420">
        <v>8145.4675062089727</v>
      </c>
      <c r="FO139" s="420">
        <v>9027.1779313798343</v>
      </c>
      <c r="FP139" s="420">
        <v>10006.456153516694</v>
      </c>
      <c r="FQ139" s="420">
        <v>11094.237496338923</v>
      </c>
      <c r="FR139" s="420">
        <v>12302.692766813974</v>
      </c>
      <c r="FS139" s="420">
        <v>13645.368563860316</v>
      </c>
      <c r="FT139" s="420">
        <v>15137.343575098939</v>
      </c>
      <c r="FU139" s="420">
        <v>16795.402687503778</v>
      </c>
      <c r="FV139" s="420">
        <v>18638.230946620341</v>
      </c>
      <c r="FW139" s="420">
        <v>20686.629631741682</v>
      </c>
      <c r="FX139" s="420">
        <v>22963.75697379453</v>
      </c>
      <c r="FY139" s="420">
        <v>25495.39633174759</v>
      </c>
      <c r="FZ139" s="420">
        <v>28310.254965507287</v>
      </c>
      <c r="GA139" s="420">
        <v>30555.849882589977</v>
      </c>
      <c r="GB139" s="420">
        <v>30555.849882589977</v>
      </c>
      <c r="GC139" s="420"/>
      <c r="GD139" s="420">
        <v>31.64345442279177</v>
      </c>
      <c r="GE139" s="420">
        <v>31.64345442279177</v>
      </c>
      <c r="GF139" s="420">
        <v>31.64345442279177</v>
      </c>
      <c r="GG139" s="420">
        <v>31.64345442279177</v>
      </c>
      <c r="GH139" s="420">
        <v>31.64345442279177</v>
      </c>
      <c r="GI139" s="420">
        <v>31.64345442279177</v>
      </c>
      <c r="GJ139" s="420">
        <v>31.64345442279177</v>
      </c>
      <c r="GK139" s="420">
        <v>31.64345442279177</v>
      </c>
      <c r="GL139" s="420">
        <v>31.64345442279177</v>
      </c>
      <c r="GM139" s="420">
        <v>31.64345442279177</v>
      </c>
      <c r="GN139" s="420">
        <v>31.64345442279177</v>
      </c>
      <c r="GO139" s="420">
        <v>31.64345442279177</v>
      </c>
      <c r="GP139" s="420">
        <v>31.64345442279177</v>
      </c>
      <c r="GQ139" s="420">
        <v>31.64345442279177</v>
      </c>
      <c r="GR139" s="420">
        <v>31.64345442279177</v>
      </c>
      <c r="GS139" s="420">
        <v>31.64345442279177</v>
      </c>
      <c r="GT139" s="420">
        <v>31.64345442279177</v>
      </c>
      <c r="GU139" s="420">
        <v>37.875231665326965</v>
      </c>
      <c r="GV139" s="420">
        <v>50.205863800493503</v>
      </c>
      <c r="GW139" s="420">
        <v>67.132043840531111</v>
      </c>
      <c r="GX139" s="420">
        <v>90.47116816352019</v>
      </c>
      <c r="GY139" s="420">
        <v>122.78447509552001</v>
      </c>
      <c r="GZ139" s="420">
        <v>167.68789429320691</v>
      </c>
      <c r="HA139" s="420">
        <v>230.29449652488273</v>
      </c>
      <c r="HB139" s="420">
        <v>317.84471644198874</v>
      </c>
      <c r="HC139" s="420">
        <v>440.60462252265296</v>
      </c>
      <c r="HD139" s="420">
        <v>613.14698505285742</v>
      </c>
      <c r="HE139" s="420">
        <v>856.17922024754603</v>
      </c>
      <c r="HF139" s="420">
        <v>1199.15287493649</v>
      </c>
      <c r="HG139" s="420">
        <v>1683.9903388896146</v>
      </c>
      <c r="HH139" s="420"/>
      <c r="HI139" s="420">
        <v>56.202302924797976</v>
      </c>
      <c r="HJ139" s="420">
        <v>62.014081346386952</v>
      </c>
      <c r="HK139" s="420">
        <v>68.452484053709654</v>
      </c>
      <c r="HL139" s="420">
        <v>75.586604755178541</v>
      </c>
      <c r="HM139" s="420">
        <v>83.493261431526975</v>
      </c>
      <c r="HN139" s="420">
        <v>92.257867501317236</v>
      </c>
      <c r="HO139" s="420">
        <v>101.97540180390003</v>
      </c>
      <c r="HP139" s="420">
        <v>112.75148865107656</v>
      </c>
      <c r="HQ139" s="420">
        <v>124.70360048294626</v>
      </c>
      <c r="HR139" s="420">
        <v>137.96239709447664</v>
      </c>
      <c r="HS139" s="420">
        <v>152.67321699401072</v>
      </c>
      <c r="HT139" s="420">
        <v>168.99773823196278</v>
      </c>
      <c r="HU139" s="420">
        <v>187.11582801821521</v>
      </c>
      <c r="HV139" s="420">
        <v>207.22760265348171</v>
      </c>
      <c r="HW139" s="420">
        <v>229.55572175908381</v>
      </c>
      <c r="HX139" s="420">
        <v>254.34794353007248</v>
      </c>
      <c r="HY139" s="420">
        <v>281.87997079066724</v>
      </c>
      <c r="HZ139" s="420">
        <v>312.45862103443</v>
      </c>
      <c r="IA139" s="420">
        <v>346.42535742449218</v>
      </c>
      <c r="IB139" s="420">
        <v>384.16022195609884</v>
      </c>
      <c r="IC139" s="420">
        <v>426.08621669440322</v>
      </c>
      <c r="ID139" s="420">
        <v>472.67418425029064</v>
      </c>
      <c r="IE139" s="420">
        <v>524.4482445077283</v>
      </c>
      <c r="IF139" s="420">
        <v>581.99185113658291</v>
      </c>
      <c r="IG139" s="420">
        <v>645.95453869173832</v>
      </c>
      <c r="IH139" s="420">
        <v>717.05943919815559</v>
      </c>
      <c r="II139" s="420">
        <v>796.11165614755873</v>
      </c>
      <c r="IJ139" s="420">
        <v>884.00759389194604</v>
      </c>
      <c r="IK139" s="420">
        <v>954.12787228310992</v>
      </c>
      <c r="IL139" s="420">
        <v>954.12787228310992</v>
      </c>
      <c r="IM139" s="420"/>
      <c r="IN139" s="420">
        <v>14.212387261078742</v>
      </c>
      <c r="IO139" s="420">
        <v>14.212387261078742</v>
      </c>
      <c r="IP139" s="420">
        <v>14.212387261078742</v>
      </c>
      <c r="IQ139" s="420">
        <v>14.212387261078742</v>
      </c>
      <c r="IR139" s="420">
        <v>14.212387261078742</v>
      </c>
      <c r="IS139" s="420">
        <v>14.212387261078742</v>
      </c>
      <c r="IT139" s="420">
        <v>14.212387261078742</v>
      </c>
      <c r="IU139" s="420">
        <v>14.212387261078742</v>
      </c>
      <c r="IV139" s="420">
        <v>14.212387261078742</v>
      </c>
      <c r="IW139" s="420">
        <v>14.212387261078742</v>
      </c>
      <c r="IX139" s="420">
        <v>14.212387261078742</v>
      </c>
      <c r="IY139" s="420">
        <v>14.212387261078742</v>
      </c>
      <c r="IZ139" s="420">
        <v>14.212387261078742</v>
      </c>
      <c r="JA139" s="420">
        <v>14.212387261078742</v>
      </c>
      <c r="JB139" s="420">
        <v>14.212387261078742</v>
      </c>
      <c r="JC139" s="420">
        <v>14.212387261078742</v>
      </c>
      <c r="JD139" s="420">
        <v>14.212387261078742</v>
      </c>
      <c r="JE139" s="420">
        <v>17.011336778799365</v>
      </c>
      <c r="JF139" s="420">
        <v>22.549534876181042</v>
      </c>
      <c r="JG139" s="420">
        <v>30.151784060659683</v>
      </c>
      <c r="JH139" s="420">
        <v>40.63435239156437</v>
      </c>
      <c r="JI139" s="420">
        <v>55.147598185389555</v>
      </c>
      <c r="JJ139" s="420">
        <v>75.315585360785306</v>
      </c>
      <c r="JK139" s="420">
        <v>103.43480597836763</v>
      </c>
      <c r="JL139" s="420">
        <v>142.75723941529012</v>
      </c>
      <c r="JM139" s="420">
        <v>197.89380263752147</v>
      </c>
      <c r="JN139" s="420">
        <v>275.38973094092563</v>
      </c>
      <c r="JO139" s="420">
        <v>384.54558343927448</v>
      </c>
      <c r="JP139" s="420">
        <v>538.58927082113757</v>
      </c>
      <c r="JQ139" s="420">
        <v>756.34987635786945</v>
      </c>
      <c r="JR139" s="420"/>
      <c r="JS139" s="420">
        <v>41.989915663719231</v>
      </c>
      <c r="JT139" s="420">
        <v>47.801694085308213</v>
      </c>
      <c r="JU139" s="420">
        <v>54.240096792630908</v>
      </c>
      <c r="JV139" s="420">
        <v>61.374217494099796</v>
      </c>
      <c r="JW139" s="420">
        <v>69.280874170448229</v>
      </c>
      <c r="JX139" s="420">
        <v>78.04548024023849</v>
      </c>
      <c r="JY139" s="420">
        <v>87.763014542821281</v>
      </c>
      <c r="JZ139" s="420">
        <v>98.539101389997811</v>
      </c>
      <c r="KA139" s="420">
        <v>110.49121322186751</v>
      </c>
      <c r="KB139" s="420">
        <v>123.7500098333979</v>
      </c>
      <c r="KC139" s="420">
        <v>138.46082973293198</v>
      </c>
      <c r="KD139" s="420">
        <v>154.78535097088405</v>
      </c>
      <c r="KE139" s="420">
        <v>172.90344075713648</v>
      </c>
      <c r="KF139" s="420">
        <v>193.01521539240298</v>
      </c>
      <c r="KG139" s="420">
        <v>215.34333449800508</v>
      </c>
      <c r="KH139" s="420">
        <v>240.13555626899375</v>
      </c>
      <c r="KI139" s="420">
        <v>267.66758352958851</v>
      </c>
      <c r="KJ139" s="420">
        <v>295.44728425563062</v>
      </c>
      <c r="KK139" s="420">
        <v>323.87582254831113</v>
      </c>
      <c r="KL139" s="420">
        <v>354.00843789543916</v>
      </c>
      <c r="KM139" s="420">
        <v>385.45186430283883</v>
      </c>
      <c r="KN139" s="420">
        <v>417.5265860649011</v>
      </c>
      <c r="KO139" s="420">
        <v>449.13265914694301</v>
      </c>
      <c r="KP139" s="420">
        <v>478.55704515821526</v>
      </c>
      <c r="KQ139" s="420">
        <v>503.19729927644823</v>
      </c>
      <c r="KR139" s="420">
        <v>519.16563656063408</v>
      </c>
      <c r="KS139" s="420">
        <v>520.72192520663316</v>
      </c>
      <c r="KT139" s="420">
        <v>499.46201045267156</v>
      </c>
      <c r="KU139" s="420">
        <v>415.53860146197235</v>
      </c>
      <c r="KV139" s="420">
        <v>197.77799592524048</v>
      </c>
      <c r="KW139" s="420"/>
      <c r="KX139" s="420">
        <v>1633.038611586202</v>
      </c>
      <c r="KY139" s="420">
        <v>1801.9081786773879</v>
      </c>
      <c r="KZ139" s="420">
        <v>1988.9852141516753</v>
      </c>
      <c r="LA139" s="420">
        <v>2196.2773349176828</v>
      </c>
      <c r="LB139" s="420">
        <v>2426.0165977074967</v>
      </c>
      <c r="LC139" s="420">
        <v>2680.6848120413847</v>
      </c>
      <c r="LD139" s="420">
        <v>2963.0417244754631</v>
      </c>
      <c r="LE139" s="420">
        <v>3276.1564010536199</v>
      </c>
      <c r="LF139" s="420">
        <v>3623.4421721999734</v>
      </c>
      <c r="LG139" s="420">
        <v>4008.6955458698922</v>
      </c>
      <c r="LH139" s="420">
        <v>4436.1395411128469</v>
      </c>
      <c r="LI139" s="420">
        <v>4910.4719458348463</v>
      </c>
      <c r="LJ139" s="420">
        <v>5436.9190600879074</v>
      </c>
      <c r="LK139" s="420">
        <v>6021.2955503334488</v>
      </c>
      <c r="LL139" s="420">
        <v>6670.0711115828262</v>
      </c>
      <c r="LM139" s="420">
        <v>7390.4447139458262</v>
      </c>
      <c r="LN139" s="420">
        <v>8190.4272988579687</v>
      </c>
      <c r="LO139" s="420">
        <v>9078.9338891496755</v>
      </c>
      <c r="LP139" s="420">
        <v>10065.886187327953</v>
      </c>
      <c r="LQ139" s="420">
        <v>11162.326859261706</v>
      </c>
      <c r="LR139" s="420">
        <v>12380.546837336658</v>
      </c>
      <c r="LS139" s="420">
        <v>13734.227129688543</v>
      </c>
      <c r="LT139" s="420">
        <v>15238.596792122466</v>
      </c>
      <c r="LU139" s="420">
        <v>16910.608908789374</v>
      </c>
      <c r="LV139" s="420">
        <v>18769.136638839125</v>
      </c>
      <c r="LW139" s="420">
        <v>20835.191621592163</v>
      </c>
      <c r="LX139" s="420">
        <v>23132.167295037492</v>
      </c>
      <c r="LY139" s="420">
        <v>25686.109974756826</v>
      </c>
      <c r="LZ139" s="420">
        <v>27723.555348146008</v>
      </c>
      <c r="MA139" s="420">
        <v>27723.555348146008</v>
      </c>
      <c r="MB139" s="420"/>
      <c r="MC139" s="426">
        <v>0.65560109452342452</v>
      </c>
      <c r="MD139" s="426">
        <v>0.65560109452342452</v>
      </c>
      <c r="ME139" s="426">
        <v>0.65560109452342452</v>
      </c>
      <c r="MF139" s="426">
        <v>0.65560109452342452</v>
      </c>
      <c r="MG139" s="426">
        <v>0.65560109452342452</v>
      </c>
      <c r="MH139" s="426">
        <v>0.65560109452342452</v>
      </c>
      <c r="MI139" s="426">
        <v>0.65560109452342452</v>
      </c>
      <c r="MJ139" s="426">
        <v>0.65560109452342452</v>
      </c>
      <c r="MK139" s="426">
        <v>0.65560109452342452</v>
      </c>
      <c r="ML139" s="426">
        <v>0.65560109452342452</v>
      </c>
      <c r="MM139" s="426">
        <v>0.65560109452342452</v>
      </c>
      <c r="MN139" s="426">
        <v>0.65560109452342452</v>
      </c>
      <c r="MO139" s="426">
        <v>0.65560109452342452</v>
      </c>
      <c r="MP139" s="426">
        <v>0.65560109452342452</v>
      </c>
      <c r="MQ139" s="426">
        <v>0.65560109452342452</v>
      </c>
      <c r="MR139" s="426">
        <v>0.65560109452342452</v>
      </c>
      <c r="MS139" s="426">
        <v>0.65560109452342452</v>
      </c>
      <c r="MT139" s="426">
        <v>0.78471341982282472</v>
      </c>
      <c r="MU139" s="426">
        <v>1.0401841347444631</v>
      </c>
      <c r="MV139" s="426">
        <v>1.3908671547486418</v>
      </c>
      <c r="MW139" s="426">
        <v>1.8744159875318591</v>
      </c>
      <c r="MX139" s="426">
        <v>2.5438953404887168</v>
      </c>
      <c r="MY139" s="426">
        <v>3.4742214161602751</v>
      </c>
      <c r="MZ139" s="426">
        <v>4.7713287546661487</v>
      </c>
      <c r="NA139" s="426">
        <v>6.5852274281965348</v>
      </c>
      <c r="NB139" s="426">
        <v>9.1286137385137778</v>
      </c>
      <c r="NC139" s="426">
        <v>12.703411869434136</v>
      </c>
      <c r="ND139" s="426">
        <v>17.738645926666216</v>
      </c>
      <c r="NE139" s="426">
        <v>24.844504231593113</v>
      </c>
      <c r="NF139" s="426">
        <v>34.889550761174448</v>
      </c>
      <c r="NG139" s="420"/>
      <c r="NH139" s="420">
        <v>1632.3830104916785</v>
      </c>
      <c r="NI139" s="420">
        <v>1801.2525775828644</v>
      </c>
      <c r="NJ139" s="420">
        <v>1988.3296130571518</v>
      </c>
      <c r="NK139" s="420">
        <v>2195.6217338231595</v>
      </c>
      <c r="NL139" s="420">
        <v>2425.3609966129734</v>
      </c>
      <c r="NM139" s="420">
        <v>2680.0292109468614</v>
      </c>
      <c r="NN139" s="420">
        <v>2962.3861233809398</v>
      </c>
      <c r="NO139" s="420">
        <v>3275.5007999590966</v>
      </c>
      <c r="NP139" s="420">
        <v>3622.7865711054501</v>
      </c>
      <c r="NQ139" s="420">
        <v>4008.0399447753689</v>
      </c>
      <c r="NR139" s="420">
        <v>4435.4839400183237</v>
      </c>
      <c r="NS139" s="420">
        <v>4909.8163447403231</v>
      </c>
      <c r="NT139" s="420">
        <v>5436.2634589933841</v>
      </c>
      <c r="NU139" s="420">
        <v>6020.6399492389255</v>
      </c>
      <c r="NV139" s="420">
        <v>6669.415510488303</v>
      </c>
      <c r="NW139" s="420">
        <v>7389.7891128513029</v>
      </c>
      <c r="NX139" s="420">
        <v>8189.7716977634454</v>
      </c>
      <c r="NY139" s="420">
        <v>9078.1491757298518</v>
      </c>
      <c r="NZ139" s="420">
        <v>10064.846003193208</v>
      </c>
      <c r="OA139" s="420">
        <v>11160.935992106957</v>
      </c>
      <c r="OB139" s="420">
        <v>12378.672421349127</v>
      </c>
      <c r="OC139" s="420">
        <v>13731.683234348055</v>
      </c>
      <c r="OD139" s="420">
        <v>15235.122570706306</v>
      </c>
      <c r="OE139" s="420">
        <v>16905.837580034709</v>
      </c>
      <c r="OF139" s="420">
        <v>18762.551411410928</v>
      </c>
      <c r="OG139" s="420">
        <v>20826.063007853649</v>
      </c>
      <c r="OH139" s="420">
        <v>23119.463883168057</v>
      </c>
      <c r="OI139" s="420">
        <v>25668.371328830159</v>
      </c>
      <c r="OJ139" s="420">
        <v>27698.710843914414</v>
      </c>
      <c r="OK139" s="420">
        <v>27688.665797384834</v>
      </c>
      <c r="OL139" s="420"/>
      <c r="OM139" s="420">
        <v>1674.3729261553979</v>
      </c>
      <c r="ON139" s="420">
        <v>1849.0542716681725</v>
      </c>
      <c r="OO139" s="420">
        <v>2042.5697098497828</v>
      </c>
      <c r="OP139" s="420">
        <v>2256.9959513172594</v>
      </c>
      <c r="OQ139" s="420">
        <v>2494.6418707834218</v>
      </c>
      <c r="OR139" s="420">
        <v>2758.0746911871001</v>
      </c>
      <c r="OS139" s="420">
        <v>3050.1491379237609</v>
      </c>
      <c r="OT139" s="420">
        <v>3374.0399013490946</v>
      </c>
      <c r="OU139" s="420">
        <v>3733.2777843273175</v>
      </c>
      <c r="OV139" s="420">
        <v>4131.7899546087665</v>
      </c>
      <c r="OW139" s="420">
        <v>4573.944769751256</v>
      </c>
      <c r="OX139" s="420">
        <v>5064.601695711207</v>
      </c>
      <c r="OY139" s="420">
        <v>5609.1668997505203</v>
      </c>
      <c r="OZ139" s="420">
        <v>6213.6551646313283</v>
      </c>
      <c r="PA139" s="420">
        <v>6884.7588449863078</v>
      </c>
      <c r="PB139" s="420">
        <v>7629.924669120297</v>
      </c>
      <c r="PC139" s="420">
        <v>8457.4392812930346</v>
      </c>
      <c r="PD139" s="420">
        <v>9373.5964599854815</v>
      </c>
      <c r="PE139" s="420">
        <v>10388.721825741519</v>
      </c>
      <c r="PF139" s="420">
        <v>11514.944430002397</v>
      </c>
      <c r="PG139" s="420">
        <v>12764.124285651966</v>
      </c>
      <c r="PH139" s="420">
        <v>14149.209820412956</v>
      </c>
      <c r="PI139" s="420">
        <v>15684.255229853248</v>
      </c>
      <c r="PJ139" s="420">
        <v>17384.394625192923</v>
      </c>
      <c r="PK139" s="420">
        <v>19265.748710687378</v>
      </c>
      <c r="PL139" s="420">
        <v>21345.228644414281</v>
      </c>
      <c r="PM139" s="420">
        <v>23640.185808374688</v>
      </c>
      <c r="PN139" s="420">
        <v>26167.833339282832</v>
      </c>
      <c r="PO139" s="420">
        <v>28114.249445376387</v>
      </c>
      <c r="PP139" s="420">
        <v>27886.443793310074</v>
      </c>
      <c r="PQ139" s="420"/>
      <c r="PR139" s="420">
        <v>56.530377495084743</v>
      </c>
      <c r="PS139" s="420">
        <v>62.376081514185557</v>
      </c>
      <c r="PT139" s="420">
        <v>68.852067667232248</v>
      </c>
      <c r="PU139" s="420">
        <v>76.027832989325248</v>
      </c>
      <c r="PV139" s="420">
        <v>83.980643877449864</v>
      </c>
      <c r="PW139" s="420">
        <v>92.79641234131374</v>
      </c>
      <c r="PX139" s="420">
        <v>102.57067164847199</v>
      </c>
      <c r="PY139" s="420">
        <v>113.40966268066909</v>
      </c>
      <c r="PZ139" s="420">
        <v>125.43154361005256</v>
      </c>
      <c r="QA139" s="420">
        <v>138.76773694332695</v>
      </c>
      <c r="QB139" s="420">
        <v>153.56442958589747</v>
      </c>
      <c r="QC139" s="420">
        <v>169.98424336546347</v>
      </c>
      <c r="QD139" s="420">
        <v>188.20809544635003</v>
      </c>
      <c r="QE139" s="420">
        <v>208.43727028548358</v>
      </c>
      <c r="QF139" s="420">
        <v>230.8957272544767</v>
      </c>
      <c r="QG139" s="420">
        <v>255.83267080875009</v>
      </c>
      <c r="QH139" s="420">
        <v>283.52541315649586</v>
      </c>
      <c r="QI139" s="420">
        <v>314.28256280360301</v>
      </c>
      <c r="QJ139" s="420">
        <v>348.44757616569814</v>
      </c>
      <c r="QK139" s="420">
        <v>386.40271369007922</v>
      </c>
      <c r="QL139" s="420">
        <v>428.57344666848718</v>
      </c>
      <c r="QM139" s="420">
        <v>475.43336620215905</v>
      </c>
      <c r="QN139" s="420">
        <v>527.50965166545177</v>
      </c>
      <c r="QO139" s="420">
        <v>585.3891625728686</v>
      </c>
      <c r="QP139" s="420">
        <v>649.72522506360508</v>
      </c>
      <c r="QQ139" s="420">
        <v>721.24519236381786</v>
      </c>
      <c r="QR139" s="420">
        <v>800.75886766557051</v>
      </c>
      <c r="QS139" s="420">
        <v>889.16788797961578</v>
      </c>
      <c r="QT139" s="420">
        <v>959.6974855446291</v>
      </c>
      <c r="QU139" s="420">
        <v>959.6974855446291</v>
      </c>
      <c r="QV139" s="424"/>
      <c r="QW139" s="420">
        <v>14.681417027176112</v>
      </c>
      <c r="QX139" s="420">
        <v>14.681417027176112</v>
      </c>
      <c r="QY139" s="420">
        <v>14.681417027176112</v>
      </c>
      <c r="QZ139" s="420">
        <v>14.681417027176112</v>
      </c>
      <c r="RA139" s="420">
        <v>14.681417027176112</v>
      </c>
      <c r="RB139" s="420">
        <v>14.681417027176112</v>
      </c>
      <c r="RC139" s="420">
        <v>14.681417027176112</v>
      </c>
      <c r="RD139" s="420">
        <v>14.681417027176112</v>
      </c>
      <c r="RE139" s="420">
        <v>14.681417027176112</v>
      </c>
      <c r="RF139" s="420">
        <v>14.681417027176112</v>
      </c>
      <c r="RG139" s="420">
        <v>14.681417027176112</v>
      </c>
      <c r="RH139" s="420">
        <v>14.681417027176112</v>
      </c>
      <c r="RI139" s="420">
        <v>14.681417027176112</v>
      </c>
      <c r="RJ139" s="420">
        <v>14.681417027176112</v>
      </c>
      <c r="RK139" s="420">
        <v>14.681417027176112</v>
      </c>
      <c r="RL139" s="420">
        <v>14.681417027176112</v>
      </c>
      <c r="RM139" s="420">
        <v>14.681417027176112</v>
      </c>
      <c r="RN139" s="420">
        <v>17.57273601200308</v>
      </c>
      <c r="RO139" s="420">
        <v>23.293702824485095</v>
      </c>
      <c r="RP139" s="420">
        <v>31.146837457784478</v>
      </c>
      <c r="RQ139" s="420">
        <v>41.975346022516618</v>
      </c>
      <c r="RR139" s="420">
        <v>56.967550358277485</v>
      </c>
      <c r="RS139" s="420">
        <v>77.80111089117915</v>
      </c>
      <c r="RT139" s="420">
        <v>106.84830731091424</v>
      </c>
      <c r="RU139" s="420">
        <v>147.4684391160628</v>
      </c>
      <c r="RV139" s="420">
        <v>204.42459034110325</v>
      </c>
      <c r="RW139" s="420">
        <v>284.47799871157429</v>
      </c>
      <c r="RX139" s="420">
        <v>397.23615552551593</v>
      </c>
      <c r="RY139" s="420">
        <v>556.36351205699145</v>
      </c>
      <c r="RZ139" s="420">
        <v>781.31053912895834</v>
      </c>
      <c r="SA139" s="420"/>
      <c r="SB139" s="420">
        <v>41.848960467908633</v>
      </c>
      <c r="SC139" s="420">
        <v>47.694664487009447</v>
      </c>
      <c r="SD139" s="420">
        <v>54.170650640056138</v>
      </c>
      <c r="SE139" s="420">
        <v>61.346415962149138</v>
      </c>
      <c r="SF139" s="420">
        <v>69.299226850273755</v>
      </c>
      <c r="SG139" s="420">
        <v>78.11499531413763</v>
      </c>
      <c r="SH139" s="420">
        <v>87.889254621295876</v>
      </c>
      <c r="SI139" s="420">
        <v>98.728245653492976</v>
      </c>
      <c r="SJ139" s="420">
        <v>110.75012658287645</v>
      </c>
      <c r="SK139" s="420">
        <v>124.08631991615084</v>
      </c>
      <c r="SL139" s="420">
        <v>138.88301255872136</v>
      </c>
      <c r="SM139" s="420">
        <v>155.30282633828736</v>
      </c>
      <c r="SN139" s="420">
        <v>173.52667841917392</v>
      </c>
      <c r="SO139" s="420">
        <v>193.75585325830747</v>
      </c>
      <c r="SP139" s="420">
        <v>216.21431022730059</v>
      </c>
      <c r="SQ139" s="420">
        <v>241.15125378157398</v>
      </c>
      <c r="SR139" s="420">
        <v>268.84399612931975</v>
      </c>
      <c r="SS139" s="420">
        <v>296.70982679159994</v>
      </c>
      <c r="ST139" s="420">
        <v>325.15387334121306</v>
      </c>
      <c r="SU139" s="420">
        <v>355.25587623229472</v>
      </c>
      <c r="SV139" s="420">
        <v>386.59810064597059</v>
      </c>
      <c r="SW139" s="420">
        <v>418.46581584388156</v>
      </c>
      <c r="SX139" s="420">
        <v>449.70854077427259</v>
      </c>
      <c r="SY139" s="420">
        <v>478.54085526195433</v>
      </c>
      <c r="SZ139" s="420">
        <v>502.25678594754231</v>
      </c>
      <c r="TA139" s="420">
        <v>516.82060202271464</v>
      </c>
      <c r="TB139" s="420">
        <v>516.28086895399622</v>
      </c>
      <c r="TC139" s="420">
        <v>491.93173245409986</v>
      </c>
      <c r="TD139" s="420">
        <v>403.33397348763765</v>
      </c>
      <c r="TE139" s="420">
        <v>178.38694641567076</v>
      </c>
      <c r="TF139" s="420"/>
      <c r="TG139" s="420">
        <v>3.9353136704729401</v>
      </c>
      <c r="TH139" s="420">
        <v>4.3422573343801236</v>
      </c>
      <c r="TI139" s="420">
        <v>4.7930775476379255</v>
      </c>
      <c r="TJ139" s="420">
        <v>5.2926122866478291</v>
      </c>
      <c r="TK139" s="420">
        <v>5.8462403852651423</v>
      </c>
      <c r="TL139" s="420">
        <v>6.4599425342483858</v>
      </c>
      <c r="TM139" s="420">
        <v>7.1403691999566075</v>
      </c>
      <c r="TN139" s="420">
        <v>7.894916250112912</v>
      </c>
      <c r="TO139" s="420">
        <v>8.7318091643750613</v>
      </c>
      <c r="TP139" s="420">
        <v>9.6601968076570905</v>
      </c>
      <c r="TQ139" s="420">
        <v>10.690255855806136</v>
      </c>
      <c r="TR139" s="420">
        <v>11.833307087667549</v>
      </c>
      <c r="TS139" s="420">
        <v>13.101944896230295</v>
      </c>
      <c r="TT139" s="420">
        <v>14.510181526062659</v>
      </c>
      <c r="TU139" s="420">
        <v>16.073607716441316</v>
      </c>
      <c r="TV139" s="420">
        <v>17.809571621466993</v>
      </c>
      <c r="TW139" s="420">
        <v>19.737378092305519</v>
      </c>
      <c r="TX139" s="420">
        <v>21.878510645003715</v>
      </c>
      <c r="TY139" s="420">
        <v>24.256878702910889</v>
      </c>
      <c r="TZ139" s="420">
        <v>26.89909299870898</v>
      </c>
      <c r="UA139" s="420">
        <v>29.834772350898422</v>
      </c>
      <c r="UB139" s="420">
        <v>33.096885397183215</v>
      </c>
      <c r="UC139" s="420">
        <v>36.722131276869142</v>
      </c>
      <c r="UD139" s="420">
        <v>40.751363710953839</v>
      </c>
      <c r="UE139" s="420">
        <v>45.230063437418778</v>
      </c>
      <c r="UF139" s="420">
        <v>50.208864526316113</v>
      </c>
      <c r="UG139" s="420">
        <v>55.744140731251036</v>
      </c>
      <c r="UH139" s="420">
        <v>61.898658738233038</v>
      </c>
      <c r="UI139" s="420">
        <v>66.808516088728908</v>
      </c>
      <c r="UJ139" s="420">
        <v>66.808516088728908</v>
      </c>
      <c r="UK139" s="420"/>
      <c r="UL139" s="420">
        <v>2.0677116598762564</v>
      </c>
      <c r="UM139" s="420">
        <v>2.0677116598762564</v>
      </c>
      <c r="UN139" s="420">
        <v>2.0677116598762564</v>
      </c>
      <c r="UO139" s="420">
        <v>2.0677116598762564</v>
      </c>
      <c r="UP139" s="420">
        <v>2.0677116598762564</v>
      </c>
      <c r="UQ139" s="420">
        <v>2.0677116598762564</v>
      </c>
      <c r="UR139" s="420">
        <v>2.0677116598762564</v>
      </c>
      <c r="US139" s="420">
        <v>2.0677116598762564</v>
      </c>
      <c r="UT139" s="420">
        <v>2.0677116598762564</v>
      </c>
      <c r="UU139" s="420">
        <v>2.0677116598762564</v>
      </c>
      <c r="UV139" s="420">
        <v>2.0677116598762564</v>
      </c>
      <c r="UW139" s="420">
        <v>2.0677116598762564</v>
      </c>
      <c r="UX139" s="420">
        <v>2.0677116598762564</v>
      </c>
      <c r="UY139" s="420">
        <v>2.0677116598762564</v>
      </c>
      <c r="UZ139" s="420">
        <v>2.0677116598762564</v>
      </c>
      <c r="VA139" s="420">
        <v>2.0677116598762564</v>
      </c>
      <c r="VB139" s="420">
        <v>2.0677116598762564</v>
      </c>
      <c r="VC139" s="420">
        <v>2.4749212613937344</v>
      </c>
      <c r="VD139" s="420">
        <v>3.2806547789443532</v>
      </c>
      <c r="VE139" s="420">
        <v>4.3866800364378031</v>
      </c>
      <c r="VF139" s="420">
        <v>5.9117530846947259</v>
      </c>
      <c r="VG139" s="420">
        <v>8.0232356244875938</v>
      </c>
      <c r="VH139" s="420">
        <v>10.957407166027433</v>
      </c>
      <c r="VI139" s="420">
        <v>15.048376492259735</v>
      </c>
      <c r="VJ139" s="420">
        <v>20.769262970979369</v>
      </c>
      <c r="VK139" s="420">
        <v>28.790893156382779</v>
      </c>
      <c r="VL139" s="420">
        <v>40.065510967051743</v>
      </c>
      <c r="VM139" s="420">
        <v>55.946222969085774</v>
      </c>
      <c r="VN139" s="420">
        <v>78.357512689714667</v>
      </c>
      <c r="VO139" s="420">
        <v>110.03875911642079</v>
      </c>
      <c r="VP139" s="420"/>
      <c r="VQ139" s="420">
        <v>1.8676020105966837</v>
      </c>
      <c r="VR139" s="420">
        <v>2.2745456745038672</v>
      </c>
      <c r="VS139" s="420">
        <v>2.7253658877616691</v>
      </c>
      <c r="VT139" s="420">
        <v>3.2249006267715727</v>
      </c>
      <c r="VU139" s="420">
        <v>3.778528725388886</v>
      </c>
      <c r="VV139" s="420">
        <v>4.3922308743721299</v>
      </c>
      <c r="VW139" s="420">
        <v>5.0726575400803515</v>
      </c>
      <c r="VX139" s="420">
        <v>5.827204590236656</v>
      </c>
      <c r="VY139" s="420">
        <v>6.6640975044988053</v>
      </c>
      <c r="VZ139" s="420">
        <v>7.5924851477808346</v>
      </c>
      <c r="WA139" s="420">
        <v>8.6225441959298799</v>
      </c>
      <c r="WB139" s="420">
        <v>9.7655954277912933</v>
      </c>
      <c r="WC139" s="420">
        <v>11.034233236354039</v>
      </c>
      <c r="WD139" s="420">
        <v>12.442469866186403</v>
      </c>
      <c r="WE139" s="420">
        <v>14.00589605656506</v>
      </c>
      <c r="WF139" s="420">
        <v>15.741859961590738</v>
      </c>
      <c r="WG139" s="420">
        <v>17.669666432429263</v>
      </c>
      <c r="WH139" s="420">
        <v>19.40358938360998</v>
      </c>
      <c r="WI139" s="420">
        <v>20.976223923966536</v>
      </c>
      <c r="WJ139" s="420">
        <v>22.512412962271178</v>
      </c>
      <c r="WK139" s="420">
        <v>23.923019266203696</v>
      </c>
      <c r="WL139" s="420">
        <v>25.073649772695621</v>
      </c>
      <c r="WM139" s="420">
        <v>25.764724110841708</v>
      </c>
      <c r="WN139" s="420">
        <v>25.702987218694105</v>
      </c>
      <c r="WO139" s="420">
        <v>24.460800466439409</v>
      </c>
      <c r="WP139" s="420">
        <v>21.417971369933333</v>
      </c>
      <c r="WQ139" s="420">
        <v>15.678629764199293</v>
      </c>
      <c r="WR139" s="420">
        <v>5.9524357691472645</v>
      </c>
      <c r="WS139" s="420">
        <v>-11.54899660098576</v>
      </c>
      <c r="WT139" s="420">
        <v>-43.230243027691884</v>
      </c>
      <c r="WU139" s="420"/>
      <c r="WV139" s="420">
        <v>50.166536187193344</v>
      </c>
      <c r="WW139" s="420">
        <v>55.354166894937009</v>
      </c>
      <c r="WX139" s="420">
        <v>61.101126460576339</v>
      </c>
      <c r="WY139" s="420">
        <v>67.469088371548594</v>
      </c>
      <c r="WZ139" s="420">
        <v>74.526620850324264</v>
      </c>
      <c r="XA139" s="420">
        <v>82.349964462328316</v>
      </c>
      <c r="XB139" s="420">
        <v>91.023897928953332</v>
      </c>
      <c r="XC139" s="420">
        <v>100.64270218860403</v>
      </c>
      <c r="XD139" s="420">
        <v>111.31123389502122</v>
      </c>
      <c r="XE139" s="420">
        <v>123.14612081951211</v>
      </c>
      <c r="XF139" s="420">
        <v>136.27709304712272</v>
      </c>
      <c r="XG139" s="420">
        <v>150.84846544298512</v>
      </c>
      <c r="XH139" s="420">
        <v>167.02078863267815</v>
      </c>
      <c r="XI139" s="420">
        <v>184.97268771017312</v>
      </c>
      <c r="XJ139" s="420">
        <v>204.9029100820558</v>
      </c>
      <c r="XK139" s="420">
        <v>227.03260630285743</v>
      </c>
      <c r="XL139" s="420">
        <v>251.607870482397</v>
      </c>
      <c r="XM139" s="420">
        <v>278.90256988398295</v>
      </c>
      <c r="XN139" s="420">
        <v>309.2214967178698</v>
      </c>
      <c r="XO139" s="420">
        <v>342.90387890738106</v>
      </c>
      <c r="XP139" s="420">
        <v>380.32729080986991</v>
      </c>
      <c r="XQ139" s="420">
        <v>421.91200956076307</v>
      </c>
      <c r="XR139" s="420">
        <v>468.12586793126587</v>
      </c>
      <c r="XS139" s="420">
        <v>519.48966041056485</v>
      </c>
      <c r="XT139" s="420">
        <v>576.58316570979434</v>
      </c>
      <c r="XU139" s="420">
        <v>640.05185611408126</v>
      </c>
      <c r="XV139" s="420">
        <v>710.61437216572051</v>
      </c>
      <c r="XW139" s="420">
        <v>789.0708501406715</v>
      </c>
      <c r="XX139" s="420">
        <v>851.660660527505</v>
      </c>
      <c r="XY139" s="420">
        <v>851.660660527505</v>
      </c>
      <c r="XZ139" s="420"/>
      <c r="YA139" s="420">
        <v>2.0139901040568169E-2</v>
      </c>
      <c r="YB139" s="420">
        <v>2.0139901040568169E-2</v>
      </c>
      <c r="YC139" s="420">
        <v>2.0139901040568169E-2</v>
      </c>
      <c r="YD139" s="420">
        <v>2.0139901040568169E-2</v>
      </c>
      <c r="YE139" s="420">
        <v>2.0139901040568169E-2</v>
      </c>
      <c r="YF139" s="420">
        <v>2.0139901040568169E-2</v>
      </c>
      <c r="YG139" s="420">
        <v>2.0139901040568169E-2</v>
      </c>
      <c r="YH139" s="420">
        <v>2.0139901040568169E-2</v>
      </c>
      <c r="YI139" s="420">
        <v>2.0139901040568169E-2</v>
      </c>
      <c r="YJ139" s="420">
        <v>2.0139901040568169E-2</v>
      </c>
      <c r="YK139" s="420">
        <v>2.0139901040568169E-2</v>
      </c>
      <c r="YL139" s="420">
        <v>2.0139901040568169E-2</v>
      </c>
      <c r="YM139" s="420">
        <v>2.0139901040568169E-2</v>
      </c>
      <c r="YN139" s="420">
        <v>2.0139901040568169E-2</v>
      </c>
      <c r="YO139" s="420">
        <v>2.0139901040568169E-2</v>
      </c>
      <c r="YP139" s="420">
        <v>2.0139901040568169E-2</v>
      </c>
      <c r="YQ139" s="420">
        <v>2.0139901040568169E-2</v>
      </c>
      <c r="YR139" s="420">
        <v>2.410619926119241E-2</v>
      </c>
      <c r="YS139" s="420">
        <v>3.1954195489791087E-2</v>
      </c>
      <c r="YT139" s="420">
        <v>4.2727089828269643E-2</v>
      </c>
      <c r="YU139" s="420">
        <v>5.7581588580465186E-2</v>
      </c>
      <c r="YV139" s="420">
        <v>7.8147826236087292E-2</v>
      </c>
      <c r="YW139" s="420">
        <v>0.10672720973010899</v>
      </c>
      <c r="YX139" s="420">
        <v>0.14657402154102134</v>
      </c>
      <c r="YY139" s="420">
        <v>0.20229653342772863</v>
      </c>
      <c r="YZ139" s="420">
        <v>0.28042872238473604</v>
      </c>
      <c r="ZA139" s="420">
        <v>0.39024562354332865</v>
      </c>
      <c r="ZB139" s="420">
        <v>0.54492674972794841</v>
      </c>
      <c r="ZC139" s="420">
        <v>0.76321693298879079</v>
      </c>
      <c r="ZD139" s="420">
        <v>1.071798240652307</v>
      </c>
      <c r="ZE139" s="420"/>
      <c r="ZF139" s="420">
        <v>50.146396286152779</v>
      </c>
      <c r="ZG139" s="420">
        <v>55.334026993896444</v>
      </c>
      <c r="ZH139" s="420">
        <v>61.080986559535773</v>
      </c>
      <c r="ZI139" s="420">
        <v>67.448948470508029</v>
      </c>
      <c r="ZJ139" s="420">
        <v>74.506480949283699</v>
      </c>
      <c r="ZK139" s="420">
        <v>82.329824561287751</v>
      </c>
      <c r="ZL139" s="420">
        <v>91.003758027912767</v>
      </c>
      <c r="ZM139" s="420">
        <v>100.62256228756347</v>
      </c>
      <c r="ZN139" s="420">
        <v>111.29109399398065</v>
      </c>
      <c r="ZO139" s="420">
        <v>123.12598091847154</v>
      </c>
      <c r="ZP139" s="420">
        <v>136.25695314608214</v>
      </c>
      <c r="ZQ139" s="420">
        <v>150.82832554194454</v>
      </c>
      <c r="ZR139" s="420">
        <v>167.00064873163757</v>
      </c>
      <c r="ZS139" s="420">
        <v>184.95254780913254</v>
      </c>
      <c r="ZT139" s="420">
        <v>204.88277018101522</v>
      </c>
      <c r="ZU139" s="420">
        <v>227.01246640181685</v>
      </c>
      <c r="ZV139" s="420">
        <v>251.58773058135642</v>
      </c>
      <c r="ZW139" s="420">
        <v>278.87846368472174</v>
      </c>
      <c r="ZX139" s="420">
        <v>309.18954252238001</v>
      </c>
      <c r="ZY139" s="420">
        <v>342.86115181755281</v>
      </c>
      <c r="ZZ139" s="420">
        <v>380.26970922128942</v>
      </c>
      <c r="AAA139" s="420">
        <v>421.83386173452698</v>
      </c>
      <c r="AAB139" s="420">
        <v>468.01914072153579</v>
      </c>
      <c r="AAC139" s="420">
        <v>519.34308638902382</v>
      </c>
      <c r="AAD139" s="420">
        <v>576.38086917636656</v>
      </c>
      <c r="AAE139" s="420">
        <v>639.77142739169653</v>
      </c>
      <c r="AAF139" s="420">
        <v>710.22412654217715</v>
      </c>
      <c r="AAG139" s="420">
        <v>788.5259233909436</v>
      </c>
      <c r="AAH139" s="420">
        <v>850.89744359451618</v>
      </c>
      <c r="AAI139" s="420">
        <v>850.58886228685265</v>
      </c>
      <c r="AAJ139" s="420"/>
      <c r="AAK139" s="420">
        <v>1768.2358849200559</v>
      </c>
      <c r="AAL139" s="420">
        <v>1954.3575088235823</v>
      </c>
      <c r="AAM139" s="420">
        <v>2160.5467129371364</v>
      </c>
      <c r="AAN139" s="420">
        <v>2389.0162163766881</v>
      </c>
      <c r="AAO139" s="420">
        <v>2642.2261073083682</v>
      </c>
      <c r="AAP139" s="420">
        <v>2922.9117419368977</v>
      </c>
      <c r="AAQ139" s="420">
        <v>3234.11480811305</v>
      </c>
      <c r="AAR139" s="420">
        <v>3579.2179138803876</v>
      </c>
      <c r="AAS139" s="420">
        <v>3961.9831024086734</v>
      </c>
      <c r="AAT139" s="420">
        <v>4386.5947405911693</v>
      </c>
      <c r="AAU139" s="420">
        <v>4857.7072796519897</v>
      </c>
      <c r="AAV139" s="420">
        <v>5380.4984430192299</v>
      </c>
      <c r="AAW139" s="420">
        <v>5960.7284601376859</v>
      </c>
      <c r="AAX139" s="420">
        <v>6604.806035564955</v>
      </c>
      <c r="AAY139" s="420">
        <v>7319.8618214511889</v>
      </c>
      <c r="AAZ139" s="420">
        <v>8113.8302492652783</v>
      </c>
      <c r="ABA139" s="420">
        <v>8995.5406744361408</v>
      </c>
      <c r="ABB139" s="420">
        <v>9968.5883398454134</v>
      </c>
      <c r="ABC139" s="420">
        <v>11044.041465529079</v>
      </c>
      <c r="ABD139" s="420">
        <v>12235.573871014516</v>
      </c>
      <c r="ABE139" s="420">
        <v>13554.91511478543</v>
      </c>
      <c r="ABF139" s="420">
        <v>15014.58314776406</v>
      </c>
      <c r="ABG139" s="420">
        <v>16627.747635459898</v>
      </c>
      <c r="ABH139" s="420">
        <v>18407.981554062597</v>
      </c>
      <c r="ABI139" s="420">
        <v>20368.847166277727</v>
      </c>
      <c r="ABJ139" s="420">
        <v>22523.238645198624</v>
      </c>
      <c r="ABK139" s="420">
        <v>24882.36943363506</v>
      </c>
      <c r="ABL139" s="420">
        <v>27454.243430897022</v>
      </c>
      <c r="ABM139" s="420">
        <v>29356.931865857554</v>
      </c>
      <c r="ABN139" s="420">
        <v>28872.189358984906</v>
      </c>
      <c r="ABQ139" s="344"/>
      <c r="ABR139" s="344"/>
      <c r="ABS139" s="344"/>
      <c r="ABT139" s="344"/>
      <c r="ABU139" s="344"/>
      <c r="ABV139" s="344"/>
      <c r="ABW139" s="344"/>
      <c r="ABX139" s="344"/>
      <c r="ABY139" s="344"/>
      <c r="ABZ139" s="344"/>
      <c r="ACA139" s="344"/>
    </row>
    <row r="140" spans="4:755" hidden="1" outlineLevel="1" x14ac:dyDescent="0.25">
      <c r="D140" s="431" t="b">
        <v>0</v>
      </c>
      <c r="E140" s="416"/>
      <c r="F140" s="417">
        <v>1565</v>
      </c>
      <c r="G140" s="417">
        <v>22009923</v>
      </c>
      <c r="H140" s="417" t="s">
        <v>1825</v>
      </c>
      <c r="I140" s="417" t="s">
        <v>253</v>
      </c>
      <c r="J140" s="417">
        <v>11</v>
      </c>
      <c r="K140" s="417" t="s">
        <v>315</v>
      </c>
      <c r="L140" s="417" t="s">
        <v>311</v>
      </c>
      <c r="M140" s="417" t="s">
        <v>291</v>
      </c>
      <c r="N140" s="417" t="s">
        <v>292</v>
      </c>
      <c r="O140" s="417" t="s">
        <v>312</v>
      </c>
      <c r="P140" s="417" t="s">
        <v>313</v>
      </c>
      <c r="Q140" s="417" t="s">
        <v>314</v>
      </c>
      <c r="R140" s="417" t="s">
        <v>296</v>
      </c>
      <c r="S140" s="418"/>
      <c r="T140" s="417">
        <v>0</v>
      </c>
      <c r="U140" s="417">
        <v>1</v>
      </c>
      <c r="V140" s="418"/>
      <c r="W140" s="419">
        <v>1.4709459425965061</v>
      </c>
      <c r="X140" s="417">
        <v>5.1679359468684138E-3</v>
      </c>
      <c r="Y140" s="417">
        <v>0</v>
      </c>
      <c r="Z140" s="417">
        <v>5.1679359468684138E-3</v>
      </c>
      <c r="AA140" s="420">
        <v>14.211823853888138</v>
      </c>
      <c r="AB140" s="420">
        <v>0</v>
      </c>
      <c r="AC140" s="420">
        <v>14.211823853888138</v>
      </c>
      <c r="AD140" s="420">
        <v>14.669785778608313</v>
      </c>
      <c r="AE140" s="420">
        <v>2.0676911723420526</v>
      </c>
      <c r="AF140" s="420">
        <v>0</v>
      </c>
      <c r="AG140" s="418"/>
      <c r="AH140" s="419">
        <v>4.8785757784882637</v>
      </c>
      <c r="AI140" s="417">
        <v>8.1995058065237221E-3</v>
      </c>
      <c r="AJ140" s="417">
        <v>0</v>
      </c>
      <c r="AK140" s="417">
        <v>8.1995058065237221E-3</v>
      </c>
      <c r="AL140" s="420">
        <v>22.548640967940237</v>
      </c>
      <c r="AM140" s="420">
        <v>0</v>
      </c>
      <c r="AN140" s="420">
        <v>22.548640967940237</v>
      </c>
      <c r="AO140" s="420">
        <v>23.275248553544174</v>
      </c>
      <c r="AP140" s="420">
        <v>3.2806222731901413</v>
      </c>
      <c r="AQ140" s="420">
        <v>0</v>
      </c>
      <c r="AR140" s="418"/>
      <c r="AS140" s="417">
        <v>5.1679359468684138E-3</v>
      </c>
      <c r="AT140" s="421">
        <v>0</v>
      </c>
      <c r="AU140" s="417">
        <v>5.1679359468684138E-3</v>
      </c>
      <c r="AV140" s="420">
        <v>14.211823853888138</v>
      </c>
      <c r="AW140" s="420">
        <v>0</v>
      </c>
      <c r="AX140" s="420">
        <v>14.211823853888138</v>
      </c>
      <c r="AY140" s="420">
        <v>14.669785778608313</v>
      </c>
      <c r="AZ140" s="420">
        <v>2.0676911723420526</v>
      </c>
      <c r="BA140" s="420">
        <v>0</v>
      </c>
      <c r="BB140" s="418"/>
      <c r="BC140" s="420">
        <v>30.949300804838501</v>
      </c>
      <c r="BD140" s="420">
        <v>49.104511794674551</v>
      </c>
      <c r="BE140" s="420">
        <v>30.949300804838501</v>
      </c>
      <c r="BF140" s="420">
        <v>18.15521098983605</v>
      </c>
      <c r="BG140" s="420"/>
      <c r="BH140" s="422">
        <v>0.11989476363991852</v>
      </c>
      <c r="BI140" s="420"/>
      <c r="BJ140" s="423">
        <v>1.6583123951777001</v>
      </c>
      <c r="BK140" s="423">
        <v>1.86954525000811</v>
      </c>
      <c r="BL140" s="423">
        <v>2.10768456654595</v>
      </c>
      <c r="BM140" s="423">
        <v>2.3761576415637542</v>
      </c>
      <c r="BN140" s="423">
        <v>2.6788283347420569</v>
      </c>
      <c r="BO140" s="423">
        <v>3.0200526772686183</v>
      </c>
      <c r="BP140" s="423">
        <v>3.4047415637611507</v>
      </c>
      <c r="BQ140" s="423">
        <v>3.8384314297745781</v>
      </c>
      <c r="BR140" s="423">
        <v>4.3273639320822479</v>
      </c>
      <c r="BS140" s="423">
        <v>4.8785757784882637</v>
      </c>
      <c r="BT140" s="423">
        <v>5.4999999999999991</v>
      </c>
      <c r="BU140" s="423">
        <v>6.2005801228680815</v>
      </c>
      <c r="BV140" s="423">
        <v>6.9903988836557733</v>
      </c>
      <c r="BW140" s="423">
        <v>7.8808233398027667</v>
      </c>
      <c r="BX140" s="423">
        <v>8.8846684641119786</v>
      </c>
      <c r="BY140" s="423">
        <v>10.016381577608295</v>
      </c>
      <c r="BZ140" s="423">
        <v>11.29225027512364</v>
      </c>
      <c r="CA140" s="423">
        <v>12.730636836069689</v>
      </c>
      <c r="CB140" s="423">
        <v>14.352242494033801</v>
      </c>
      <c r="CC140" s="423">
        <v>16.180405368561569</v>
      </c>
      <c r="CD140" s="423">
        <v>18.2414363469547</v>
      </c>
      <c r="CE140" s="423">
        <v>20.564997750089205</v>
      </c>
      <c r="CF140" s="423">
        <v>23.184530232005454</v>
      </c>
      <c r="CG140" s="423">
        <v>26.137734057201293</v>
      </c>
      <c r="CH140" s="423">
        <v>28</v>
      </c>
      <c r="CI140" s="423">
        <v>28</v>
      </c>
      <c r="CJ140" s="423">
        <v>28</v>
      </c>
      <c r="CK140" s="423">
        <v>28</v>
      </c>
      <c r="CL140" s="423">
        <v>28</v>
      </c>
      <c r="CM140" s="423">
        <v>28</v>
      </c>
      <c r="CN140" s="420"/>
      <c r="CO140" s="417">
        <v>5.1679359468684138E-3</v>
      </c>
      <c r="CP140" s="417">
        <v>5.1679359468684138E-3</v>
      </c>
      <c r="CQ140" s="417">
        <v>5.1679359468684138E-3</v>
      </c>
      <c r="CR140" s="417">
        <v>5.1679359468684138E-3</v>
      </c>
      <c r="CS140" s="417">
        <v>5.1679359468684138E-3</v>
      </c>
      <c r="CT140" s="417">
        <v>5.1679359468684138E-3</v>
      </c>
      <c r="CU140" s="417">
        <v>5.1679359468684138E-3</v>
      </c>
      <c r="CV140" s="417">
        <v>5.1679359468684138E-3</v>
      </c>
      <c r="CW140" s="417">
        <v>6.1856954238924408E-3</v>
      </c>
      <c r="CX140" s="417">
        <v>8.1995058065237221E-3</v>
      </c>
      <c r="CY140" s="417">
        <v>1.0963850466981291E-2</v>
      </c>
      <c r="CZ140" s="417">
        <v>1.4775542387390921E-2</v>
      </c>
      <c r="DA140" s="417">
        <v>2.0052877100120468E-2</v>
      </c>
      <c r="DB140" s="417">
        <v>2.7386399891547557E-2</v>
      </c>
      <c r="DC140" s="417">
        <v>3.7611165679170527E-2</v>
      </c>
      <c r="DD140" s="417">
        <v>5.1909665540170527E-2</v>
      </c>
      <c r="DE140" s="417">
        <v>7.195853008548711E-2</v>
      </c>
      <c r="DF140" s="417">
        <v>0.10013775052594555</v>
      </c>
      <c r="DG140" s="417">
        <v>0.1398292142874295</v>
      </c>
      <c r="DH140" s="417">
        <v>0.19584288002738662</v>
      </c>
      <c r="DI140" s="417">
        <v>0.27502541569097583</v>
      </c>
      <c r="DJ140" s="417">
        <v>0.3871297393059403</v>
      </c>
      <c r="DK140" s="417">
        <v>0.54605770977425139</v>
      </c>
      <c r="DL140" s="417">
        <v>0.77163661714987963</v>
      </c>
      <c r="DM140" s="417">
        <v>0.94176007037367371</v>
      </c>
      <c r="DN140" s="417">
        <v>0.94176007037367371</v>
      </c>
      <c r="DO140" s="417">
        <v>0.94176007037367371</v>
      </c>
      <c r="DP140" s="417">
        <v>0.94176007037367371</v>
      </c>
      <c r="DQ140" s="417">
        <v>0.94176007037367371</v>
      </c>
      <c r="DR140" s="417">
        <v>0.94176007037367371</v>
      </c>
      <c r="DS140" s="424"/>
      <c r="DT140" s="425">
        <v>0</v>
      </c>
      <c r="DU140" s="425">
        <v>0</v>
      </c>
      <c r="DV140" s="425">
        <v>0</v>
      </c>
      <c r="DW140" s="425">
        <v>0</v>
      </c>
      <c r="DX140" s="425">
        <v>0</v>
      </c>
      <c r="DY140" s="425">
        <v>0</v>
      </c>
      <c r="DZ140" s="425">
        <v>0</v>
      </c>
      <c r="EA140" s="425">
        <v>0</v>
      </c>
      <c r="EB140" s="425">
        <v>0</v>
      </c>
      <c r="EC140" s="425">
        <v>0</v>
      </c>
      <c r="ED140" s="425">
        <v>0</v>
      </c>
      <c r="EE140" s="425">
        <v>0</v>
      </c>
      <c r="EF140" s="425">
        <v>0</v>
      </c>
      <c r="EG140" s="425">
        <v>0</v>
      </c>
      <c r="EH140" s="425">
        <v>0</v>
      </c>
      <c r="EI140" s="425">
        <v>0</v>
      </c>
      <c r="EJ140" s="425">
        <v>0</v>
      </c>
      <c r="EK140" s="425">
        <v>0</v>
      </c>
      <c r="EL140" s="425">
        <v>0</v>
      </c>
      <c r="EM140" s="425">
        <v>0</v>
      </c>
      <c r="EN140" s="425">
        <v>0</v>
      </c>
      <c r="EO140" s="425">
        <v>0</v>
      </c>
      <c r="EP140" s="425">
        <v>0</v>
      </c>
      <c r="EQ140" s="425">
        <v>0</v>
      </c>
      <c r="ER140" s="425">
        <v>0</v>
      </c>
      <c r="ES140" s="425">
        <v>0</v>
      </c>
      <c r="ET140" s="425">
        <v>0</v>
      </c>
      <c r="EU140" s="425">
        <v>0</v>
      </c>
      <c r="EV140" s="425">
        <v>0</v>
      </c>
      <c r="EW140" s="425">
        <v>0</v>
      </c>
      <c r="EX140" s="420"/>
      <c r="EY140" s="420">
        <v>30.949300804838504</v>
      </c>
      <c r="EZ140" s="420">
        <v>30.949300804838504</v>
      </c>
      <c r="FA140" s="420">
        <v>30.949300804838504</v>
      </c>
      <c r="FB140" s="420">
        <v>30.949300804838504</v>
      </c>
      <c r="FC140" s="420">
        <v>30.949300804838504</v>
      </c>
      <c r="FD140" s="420">
        <v>30.949300804838504</v>
      </c>
      <c r="FE140" s="420">
        <v>30.949300804838504</v>
      </c>
      <c r="FF140" s="420">
        <v>30.949300804838504</v>
      </c>
      <c r="FG140" s="420">
        <v>37.044373291268798</v>
      </c>
      <c r="FH140" s="420">
        <v>49.104511794674551</v>
      </c>
      <c r="FI140" s="420">
        <v>65.659386952636495</v>
      </c>
      <c r="FJ140" s="420">
        <v>88.486527426700491</v>
      </c>
      <c r="FK140" s="420">
        <v>120.09098637342076</v>
      </c>
      <c r="FL140" s="420">
        <v>164.00937181094736</v>
      </c>
      <c r="FM140" s="420">
        <v>225.24259050281637</v>
      </c>
      <c r="FN140" s="420">
        <v>310.87224570862196</v>
      </c>
      <c r="FO140" s="420">
        <v>430.93920203080017</v>
      </c>
      <c r="FP140" s="420">
        <v>599.69655096545182</v>
      </c>
      <c r="FQ140" s="420">
        <v>837.3974559240155</v>
      </c>
      <c r="FR140" s="420">
        <v>1172.8473933827217</v>
      </c>
      <c r="FS140" s="420">
        <v>1647.0491133609423</v>
      </c>
      <c r="FT140" s="420">
        <v>2318.410072311086</v>
      </c>
      <c r="FU140" s="420">
        <v>3270.1845553727062</v>
      </c>
      <c r="FV140" s="420">
        <v>4621.1125721616272</v>
      </c>
      <c r="FW140" s="420">
        <v>5639.9336221732092</v>
      </c>
      <c r="FX140" s="420">
        <v>5639.9336221732092</v>
      </c>
      <c r="FY140" s="420">
        <v>5639.9336221732092</v>
      </c>
      <c r="FZ140" s="420">
        <v>5639.9336221732092</v>
      </c>
      <c r="GA140" s="420">
        <v>5639.9336221732092</v>
      </c>
      <c r="GB140" s="420">
        <v>5639.9336221732092</v>
      </c>
      <c r="GC140" s="420"/>
      <c r="GD140" s="420">
        <v>30.949300804838504</v>
      </c>
      <c r="GE140" s="420">
        <v>30.949300804838504</v>
      </c>
      <c r="GF140" s="420">
        <v>30.949300804838504</v>
      </c>
      <c r="GG140" s="420">
        <v>30.949300804838504</v>
      </c>
      <c r="GH140" s="420">
        <v>30.949300804838504</v>
      </c>
      <c r="GI140" s="420">
        <v>30.949300804838504</v>
      </c>
      <c r="GJ140" s="420">
        <v>30.949300804838504</v>
      </c>
      <c r="GK140" s="420">
        <v>30.949300804838504</v>
      </c>
      <c r="GL140" s="420">
        <v>30.949300804838504</v>
      </c>
      <c r="GM140" s="420">
        <v>30.949300804838504</v>
      </c>
      <c r="GN140" s="420">
        <v>30.949300804838504</v>
      </c>
      <c r="GO140" s="420">
        <v>30.949300804838504</v>
      </c>
      <c r="GP140" s="420">
        <v>30.949300804838504</v>
      </c>
      <c r="GQ140" s="420">
        <v>30.949300804838504</v>
      </c>
      <c r="GR140" s="420">
        <v>30.949300804838504</v>
      </c>
      <c r="GS140" s="420">
        <v>30.949300804838504</v>
      </c>
      <c r="GT140" s="420">
        <v>30.949300804838504</v>
      </c>
      <c r="GU140" s="420">
        <v>37.044373291268776</v>
      </c>
      <c r="GV140" s="420">
        <v>49.104511794674572</v>
      </c>
      <c r="GW140" s="420">
        <v>65.659386952636538</v>
      </c>
      <c r="GX140" s="420">
        <v>88.486527426700604</v>
      </c>
      <c r="GY140" s="420">
        <v>120.09098637342085</v>
      </c>
      <c r="GZ140" s="420">
        <v>164.00937181094736</v>
      </c>
      <c r="HA140" s="420">
        <v>225.24259050281671</v>
      </c>
      <c r="HB140" s="420">
        <v>310.87224570862207</v>
      </c>
      <c r="HC140" s="420">
        <v>430.93920203080103</v>
      </c>
      <c r="HD140" s="420">
        <v>599.69655096545193</v>
      </c>
      <c r="HE140" s="420">
        <v>837.39745592401584</v>
      </c>
      <c r="HF140" s="420">
        <v>1172.8473933827224</v>
      </c>
      <c r="HG140" s="420">
        <v>1647.0491133609432</v>
      </c>
      <c r="HH140" s="420"/>
      <c r="HI140" s="420">
        <v>14.211823853888138</v>
      </c>
      <c r="HJ140" s="420">
        <v>14.211823853888138</v>
      </c>
      <c r="HK140" s="420">
        <v>14.211823853888138</v>
      </c>
      <c r="HL140" s="420">
        <v>14.211823853888138</v>
      </c>
      <c r="HM140" s="420">
        <v>14.211823853888138</v>
      </c>
      <c r="HN140" s="420">
        <v>14.211823853888138</v>
      </c>
      <c r="HO140" s="420">
        <v>14.211823853888138</v>
      </c>
      <c r="HP140" s="420">
        <v>14.211823853888138</v>
      </c>
      <c r="HQ140" s="420">
        <v>17.010662415704211</v>
      </c>
      <c r="HR140" s="420">
        <v>22.548640967940237</v>
      </c>
      <c r="HS140" s="420">
        <v>30.15058878419855</v>
      </c>
      <c r="HT140" s="420">
        <v>40.632741565325034</v>
      </c>
      <c r="HU140" s="420">
        <v>55.145412025331289</v>
      </c>
      <c r="HV140" s="420">
        <v>75.312599701755786</v>
      </c>
      <c r="HW140" s="420">
        <v>103.43070561771896</v>
      </c>
      <c r="HX140" s="420">
        <v>142.75158023546894</v>
      </c>
      <c r="HY140" s="420">
        <v>197.88595773508956</v>
      </c>
      <c r="HZ140" s="420">
        <v>275.37881394635025</v>
      </c>
      <c r="IA140" s="420">
        <v>384.53033929043113</v>
      </c>
      <c r="IB140" s="420">
        <v>538.56792007531317</v>
      </c>
      <c r="IC140" s="420">
        <v>756.31989315018347</v>
      </c>
      <c r="ID140" s="420">
        <v>1064.6067830913357</v>
      </c>
      <c r="IE140" s="420">
        <v>1501.6587018791913</v>
      </c>
      <c r="IF140" s="420">
        <v>2122.0006971621692</v>
      </c>
      <c r="IG140" s="420">
        <v>2589.8401935276029</v>
      </c>
      <c r="IH140" s="420">
        <v>2589.8401935276029</v>
      </c>
      <c r="II140" s="420">
        <v>2589.8401935276029</v>
      </c>
      <c r="IJ140" s="420">
        <v>2589.8401935276029</v>
      </c>
      <c r="IK140" s="420">
        <v>2589.8401935276029</v>
      </c>
      <c r="IL140" s="420">
        <v>2589.8401935276029</v>
      </c>
      <c r="IM140" s="420"/>
      <c r="IN140" s="420">
        <v>14.211823853888138</v>
      </c>
      <c r="IO140" s="420">
        <v>14.211823853888138</v>
      </c>
      <c r="IP140" s="420">
        <v>14.211823853888138</v>
      </c>
      <c r="IQ140" s="420">
        <v>14.211823853888138</v>
      </c>
      <c r="IR140" s="420">
        <v>14.211823853888138</v>
      </c>
      <c r="IS140" s="420">
        <v>14.211823853888138</v>
      </c>
      <c r="IT140" s="420">
        <v>14.211823853888138</v>
      </c>
      <c r="IU140" s="420">
        <v>14.211823853888138</v>
      </c>
      <c r="IV140" s="420">
        <v>14.211823853888138</v>
      </c>
      <c r="IW140" s="420">
        <v>14.211823853888138</v>
      </c>
      <c r="IX140" s="420">
        <v>14.211823853888138</v>
      </c>
      <c r="IY140" s="420">
        <v>14.211823853888138</v>
      </c>
      <c r="IZ140" s="420">
        <v>14.211823853888138</v>
      </c>
      <c r="JA140" s="420">
        <v>14.211823853888138</v>
      </c>
      <c r="JB140" s="420">
        <v>14.211823853888138</v>
      </c>
      <c r="JC140" s="420">
        <v>14.211823853888138</v>
      </c>
      <c r="JD140" s="420">
        <v>14.211823853888138</v>
      </c>
      <c r="JE140" s="420">
        <v>17.010662415704203</v>
      </c>
      <c r="JF140" s="420">
        <v>22.548640967940244</v>
      </c>
      <c r="JG140" s="420">
        <v>30.150588784198568</v>
      </c>
      <c r="JH140" s="420">
        <v>40.632741565325084</v>
      </c>
      <c r="JI140" s="420">
        <v>55.145412025331325</v>
      </c>
      <c r="JJ140" s="420">
        <v>75.312599701755786</v>
      </c>
      <c r="JK140" s="420">
        <v>103.4307056177191</v>
      </c>
      <c r="JL140" s="420">
        <v>142.75158023546899</v>
      </c>
      <c r="JM140" s="420">
        <v>197.88595773508993</v>
      </c>
      <c r="JN140" s="420">
        <v>275.37881394635036</v>
      </c>
      <c r="JO140" s="420">
        <v>384.5303392904313</v>
      </c>
      <c r="JP140" s="420">
        <v>538.56792007531351</v>
      </c>
      <c r="JQ140" s="420">
        <v>756.31989315018393</v>
      </c>
      <c r="JR140" s="420"/>
      <c r="JS140" s="420">
        <v>0</v>
      </c>
      <c r="JT140" s="420">
        <v>0</v>
      </c>
      <c r="JU140" s="420">
        <v>0</v>
      </c>
      <c r="JV140" s="420">
        <v>0</v>
      </c>
      <c r="JW140" s="420">
        <v>0</v>
      </c>
      <c r="JX140" s="420">
        <v>0</v>
      </c>
      <c r="JY140" s="420">
        <v>0</v>
      </c>
      <c r="JZ140" s="420">
        <v>0</v>
      </c>
      <c r="KA140" s="420">
        <v>2.7988385618160727</v>
      </c>
      <c r="KB140" s="420">
        <v>8.3368171140520992</v>
      </c>
      <c r="KC140" s="420">
        <v>15.938764930310413</v>
      </c>
      <c r="KD140" s="420">
        <v>26.420917711436896</v>
      </c>
      <c r="KE140" s="420">
        <v>40.933588171443148</v>
      </c>
      <c r="KF140" s="420">
        <v>61.100775847867652</v>
      </c>
      <c r="KG140" s="420">
        <v>89.218881763830822</v>
      </c>
      <c r="KH140" s="420">
        <v>128.53975638158079</v>
      </c>
      <c r="KI140" s="420">
        <v>183.67413388120141</v>
      </c>
      <c r="KJ140" s="420">
        <v>258.36815153064606</v>
      </c>
      <c r="KK140" s="420">
        <v>361.9816983224909</v>
      </c>
      <c r="KL140" s="420">
        <v>508.41733129111458</v>
      </c>
      <c r="KM140" s="420">
        <v>715.68715158485838</v>
      </c>
      <c r="KN140" s="420">
        <v>1009.4613710660044</v>
      </c>
      <c r="KO140" s="420">
        <v>1426.3461021774356</v>
      </c>
      <c r="KP140" s="420">
        <v>2018.5699915444502</v>
      </c>
      <c r="KQ140" s="420">
        <v>2447.0886132921337</v>
      </c>
      <c r="KR140" s="420">
        <v>2391.9542357925129</v>
      </c>
      <c r="KS140" s="420">
        <v>2314.4613795812525</v>
      </c>
      <c r="KT140" s="420">
        <v>2205.3098542371717</v>
      </c>
      <c r="KU140" s="420">
        <v>2051.2722734522895</v>
      </c>
      <c r="KV140" s="420">
        <v>1833.5203003774191</v>
      </c>
      <c r="KW140" s="420"/>
      <c r="KX140" s="420">
        <v>0</v>
      </c>
      <c r="KY140" s="420">
        <v>0</v>
      </c>
      <c r="KZ140" s="420">
        <v>0</v>
      </c>
      <c r="LA140" s="420">
        <v>0</v>
      </c>
      <c r="LB140" s="420">
        <v>0</v>
      </c>
      <c r="LC140" s="420">
        <v>0</v>
      </c>
      <c r="LD140" s="420">
        <v>0</v>
      </c>
      <c r="LE140" s="420">
        <v>0</v>
      </c>
      <c r="LF140" s="420">
        <v>0</v>
      </c>
      <c r="LG140" s="420">
        <v>0</v>
      </c>
      <c r="LH140" s="420">
        <v>0</v>
      </c>
      <c r="LI140" s="420">
        <v>0</v>
      </c>
      <c r="LJ140" s="420">
        <v>0</v>
      </c>
      <c r="LK140" s="420">
        <v>0</v>
      </c>
      <c r="LL140" s="420">
        <v>0</v>
      </c>
      <c r="LM140" s="420">
        <v>0</v>
      </c>
      <c r="LN140" s="420">
        <v>0</v>
      </c>
      <c r="LO140" s="420">
        <v>0</v>
      </c>
      <c r="LP140" s="420">
        <v>0</v>
      </c>
      <c r="LQ140" s="420">
        <v>0</v>
      </c>
      <c r="LR140" s="420">
        <v>0</v>
      </c>
      <c r="LS140" s="420">
        <v>0</v>
      </c>
      <c r="LT140" s="420">
        <v>0</v>
      </c>
      <c r="LU140" s="420">
        <v>0</v>
      </c>
      <c r="LV140" s="420">
        <v>0</v>
      </c>
      <c r="LW140" s="420">
        <v>0</v>
      </c>
      <c r="LX140" s="420">
        <v>0</v>
      </c>
      <c r="LY140" s="420">
        <v>0</v>
      </c>
      <c r="LZ140" s="420">
        <v>0</v>
      </c>
      <c r="MA140" s="420">
        <v>0</v>
      </c>
      <c r="MB140" s="420"/>
      <c r="MC140" s="426">
        <v>0</v>
      </c>
      <c r="MD140" s="426">
        <v>0</v>
      </c>
      <c r="ME140" s="426">
        <v>0</v>
      </c>
      <c r="MF140" s="426">
        <v>0</v>
      </c>
      <c r="MG140" s="426">
        <v>0</v>
      </c>
      <c r="MH140" s="426">
        <v>0</v>
      </c>
      <c r="MI140" s="426">
        <v>0</v>
      </c>
      <c r="MJ140" s="426">
        <v>0</v>
      </c>
      <c r="MK140" s="426">
        <v>0</v>
      </c>
      <c r="ML140" s="426">
        <v>0</v>
      </c>
      <c r="MM140" s="426">
        <v>0</v>
      </c>
      <c r="MN140" s="426">
        <v>0</v>
      </c>
      <c r="MO140" s="426">
        <v>0</v>
      </c>
      <c r="MP140" s="426">
        <v>0</v>
      </c>
      <c r="MQ140" s="426">
        <v>0</v>
      </c>
      <c r="MR140" s="426">
        <v>0</v>
      </c>
      <c r="MS140" s="426">
        <v>0</v>
      </c>
      <c r="MT140" s="426">
        <v>0</v>
      </c>
      <c r="MU140" s="426">
        <v>0</v>
      </c>
      <c r="MV140" s="426">
        <v>0</v>
      </c>
      <c r="MW140" s="426">
        <v>0</v>
      </c>
      <c r="MX140" s="426">
        <v>0</v>
      </c>
      <c r="MY140" s="426">
        <v>0</v>
      </c>
      <c r="MZ140" s="426">
        <v>0</v>
      </c>
      <c r="NA140" s="426">
        <v>0</v>
      </c>
      <c r="NB140" s="426">
        <v>0</v>
      </c>
      <c r="NC140" s="426">
        <v>0</v>
      </c>
      <c r="ND140" s="426">
        <v>0</v>
      </c>
      <c r="NE140" s="426">
        <v>0</v>
      </c>
      <c r="NF140" s="426">
        <v>0</v>
      </c>
      <c r="NG140" s="420"/>
      <c r="NH140" s="420">
        <v>0</v>
      </c>
      <c r="NI140" s="420">
        <v>0</v>
      </c>
      <c r="NJ140" s="420">
        <v>0</v>
      </c>
      <c r="NK140" s="420">
        <v>0</v>
      </c>
      <c r="NL140" s="420">
        <v>0</v>
      </c>
      <c r="NM140" s="420">
        <v>0</v>
      </c>
      <c r="NN140" s="420">
        <v>0</v>
      </c>
      <c r="NO140" s="420">
        <v>0</v>
      </c>
      <c r="NP140" s="420">
        <v>0</v>
      </c>
      <c r="NQ140" s="420">
        <v>0</v>
      </c>
      <c r="NR140" s="420">
        <v>0</v>
      </c>
      <c r="NS140" s="420">
        <v>0</v>
      </c>
      <c r="NT140" s="420">
        <v>0</v>
      </c>
      <c r="NU140" s="420">
        <v>0</v>
      </c>
      <c r="NV140" s="420">
        <v>0</v>
      </c>
      <c r="NW140" s="420">
        <v>0</v>
      </c>
      <c r="NX140" s="420">
        <v>0</v>
      </c>
      <c r="NY140" s="420">
        <v>0</v>
      </c>
      <c r="NZ140" s="420">
        <v>0</v>
      </c>
      <c r="OA140" s="420">
        <v>0</v>
      </c>
      <c r="OB140" s="420">
        <v>0</v>
      </c>
      <c r="OC140" s="420">
        <v>0</v>
      </c>
      <c r="OD140" s="420">
        <v>0</v>
      </c>
      <c r="OE140" s="420">
        <v>0</v>
      </c>
      <c r="OF140" s="420">
        <v>0</v>
      </c>
      <c r="OG140" s="420">
        <v>0</v>
      </c>
      <c r="OH140" s="420">
        <v>0</v>
      </c>
      <c r="OI140" s="420">
        <v>0</v>
      </c>
      <c r="OJ140" s="420">
        <v>0</v>
      </c>
      <c r="OK140" s="420">
        <v>0</v>
      </c>
      <c r="OL140" s="420"/>
      <c r="OM140" s="420">
        <v>0</v>
      </c>
      <c r="ON140" s="420">
        <v>0</v>
      </c>
      <c r="OO140" s="420">
        <v>0</v>
      </c>
      <c r="OP140" s="420">
        <v>0</v>
      </c>
      <c r="OQ140" s="420">
        <v>0</v>
      </c>
      <c r="OR140" s="420">
        <v>0</v>
      </c>
      <c r="OS140" s="420">
        <v>0</v>
      </c>
      <c r="OT140" s="420">
        <v>0</v>
      </c>
      <c r="OU140" s="420">
        <v>2.7988385618160727</v>
      </c>
      <c r="OV140" s="420">
        <v>8.3368171140520992</v>
      </c>
      <c r="OW140" s="420">
        <v>15.938764930310413</v>
      </c>
      <c r="OX140" s="420">
        <v>26.420917711436896</v>
      </c>
      <c r="OY140" s="420">
        <v>40.933588171443148</v>
      </c>
      <c r="OZ140" s="420">
        <v>61.100775847867652</v>
      </c>
      <c r="PA140" s="420">
        <v>89.218881763830822</v>
      </c>
      <c r="PB140" s="420">
        <v>128.53975638158079</v>
      </c>
      <c r="PC140" s="420">
        <v>183.67413388120141</v>
      </c>
      <c r="PD140" s="420">
        <v>258.36815153064606</v>
      </c>
      <c r="PE140" s="420">
        <v>361.9816983224909</v>
      </c>
      <c r="PF140" s="420">
        <v>508.41733129111458</v>
      </c>
      <c r="PG140" s="420">
        <v>715.68715158485838</v>
      </c>
      <c r="PH140" s="420">
        <v>1009.4613710660044</v>
      </c>
      <c r="PI140" s="420">
        <v>1426.3461021774356</v>
      </c>
      <c r="PJ140" s="420">
        <v>2018.5699915444502</v>
      </c>
      <c r="PK140" s="420">
        <v>2447.0886132921337</v>
      </c>
      <c r="PL140" s="420">
        <v>2391.9542357925129</v>
      </c>
      <c r="PM140" s="420">
        <v>2314.4613795812525</v>
      </c>
      <c r="PN140" s="420">
        <v>2205.3098542371717</v>
      </c>
      <c r="PO140" s="420">
        <v>2051.2722734522895</v>
      </c>
      <c r="PP140" s="420">
        <v>1833.5203003774191</v>
      </c>
      <c r="PQ140" s="420"/>
      <c r="PR140" s="420">
        <v>14.669785778608313</v>
      </c>
      <c r="PS140" s="420">
        <v>14.669785778608313</v>
      </c>
      <c r="PT140" s="420">
        <v>14.669785778608313</v>
      </c>
      <c r="PU140" s="420">
        <v>14.669785778608313</v>
      </c>
      <c r="PV140" s="420">
        <v>14.669785778608313</v>
      </c>
      <c r="PW140" s="420">
        <v>14.669785778608313</v>
      </c>
      <c r="PX140" s="420">
        <v>14.669785778608313</v>
      </c>
      <c r="PY140" s="420">
        <v>14.669785778608313</v>
      </c>
      <c r="PZ140" s="420">
        <v>17.558814136465212</v>
      </c>
      <c r="QA140" s="420">
        <v>23.275248553544174</v>
      </c>
      <c r="QB140" s="420">
        <v>31.12216159659873</v>
      </c>
      <c r="QC140" s="420">
        <v>41.942091352180341</v>
      </c>
      <c r="QD140" s="420">
        <v>56.922418220331274</v>
      </c>
      <c r="QE140" s="420">
        <v>77.739473512583388</v>
      </c>
      <c r="QF140" s="420">
        <v>106.76365749686128</v>
      </c>
      <c r="QG140" s="420">
        <v>147.35160829053075</v>
      </c>
      <c r="QH140" s="420">
        <v>204.26263640850721</v>
      </c>
      <c r="QI140" s="420">
        <v>284.25262303367066</v>
      </c>
      <c r="QJ140" s="420">
        <v>396.92144799718375</v>
      </c>
      <c r="QK140" s="420">
        <v>555.92273700845112</v>
      </c>
      <c r="QL140" s="420">
        <v>780.69155139279917</v>
      </c>
      <c r="QM140" s="420">
        <v>1098.912680523443</v>
      </c>
      <c r="QN140" s="420">
        <v>1550.0481638128367</v>
      </c>
      <c r="QO140" s="420">
        <v>2190.3800644777912</v>
      </c>
      <c r="QP140" s="420">
        <v>2673.2952244890994</v>
      </c>
      <c r="QQ140" s="420">
        <v>2673.2952244890994</v>
      </c>
      <c r="QR140" s="420">
        <v>2673.2952244890994</v>
      </c>
      <c r="QS140" s="420">
        <v>2673.2952244890994</v>
      </c>
      <c r="QT140" s="420">
        <v>2673.2952244890994</v>
      </c>
      <c r="QU140" s="420">
        <v>2673.2952244890994</v>
      </c>
      <c r="QV140" s="424"/>
      <c r="QW140" s="420">
        <v>14.669785778608313</v>
      </c>
      <c r="QX140" s="420">
        <v>14.669785778608313</v>
      </c>
      <c r="QY140" s="420">
        <v>14.669785778608313</v>
      </c>
      <c r="QZ140" s="420">
        <v>14.669785778608313</v>
      </c>
      <c r="RA140" s="420">
        <v>14.669785778608313</v>
      </c>
      <c r="RB140" s="420">
        <v>14.669785778608313</v>
      </c>
      <c r="RC140" s="420">
        <v>14.669785778608313</v>
      </c>
      <c r="RD140" s="420">
        <v>14.669785778608313</v>
      </c>
      <c r="RE140" s="420">
        <v>14.669785778608313</v>
      </c>
      <c r="RF140" s="420">
        <v>14.669785778608313</v>
      </c>
      <c r="RG140" s="420">
        <v>14.669785778608313</v>
      </c>
      <c r="RH140" s="420">
        <v>14.669785778608313</v>
      </c>
      <c r="RI140" s="420">
        <v>14.669785778608313</v>
      </c>
      <c r="RJ140" s="420">
        <v>14.669785778608313</v>
      </c>
      <c r="RK140" s="420">
        <v>14.669785778608313</v>
      </c>
      <c r="RL140" s="420">
        <v>14.669785778608313</v>
      </c>
      <c r="RM140" s="420">
        <v>14.669785778608313</v>
      </c>
      <c r="RN140" s="420">
        <v>17.558814136465205</v>
      </c>
      <c r="RO140" s="420">
        <v>23.275248553544181</v>
      </c>
      <c r="RP140" s="420">
        <v>31.122161596598751</v>
      </c>
      <c r="RQ140" s="420">
        <v>41.942091352180398</v>
      </c>
      <c r="RR140" s="420">
        <v>56.922418220331309</v>
      </c>
      <c r="RS140" s="420">
        <v>77.739473512583388</v>
      </c>
      <c r="RT140" s="420">
        <v>106.76365749686144</v>
      </c>
      <c r="RU140" s="420">
        <v>147.35160829053081</v>
      </c>
      <c r="RV140" s="420">
        <v>204.2626364085076</v>
      </c>
      <c r="RW140" s="420">
        <v>284.25262303367072</v>
      </c>
      <c r="RX140" s="420">
        <v>396.92144799718392</v>
      </c>
      <c r="RY140" s="420">
        <v>555.92273700845146</v>
      </c>
      <c r="RZ140" s="420">
        <v>780.69155139279962</v>
      </c>
      <c r="SA140" s="420"/>
      <c r="SB140" s="420">
        <v>0</v>
      </c>
      <c r="SC140" s="420">
        <v>0</v>
      </c>
      <c r="SD140" s="420">
        <v>0</v>
      </c>
      <c r="SE140" s="420">
        <v>0</v>
      </c>
      <c r="SF140" s="420">
        <v>0</v>
      </c>
      <c r="SG140" s="420">
        <v>0</v>
      </c>
      <c r="SH140" s="420">
        <v>0</v>
      </c>
      <c r="SI140" s="420">
        <v>0</v>
      </c>
      <c r="SJ140" s="420">
        <v>2.8890283578568994</v>
      </c>
      <c r="SK140" s="420">
        <v>8.6054627749358605</v>
      </c>
      <c r="SL140" s="420">
        <v>16.452375817990415</v>
      </c>
      <c r="SM140" s="420">
        <v>27.272305573572027</v>
      </c>
      <c r="SN140" s="420">
        <v>42.252632441722959</v>
      </c>
      <c r="SO140" s="420">
        <v>63.069687733975073</v>
      </c>
      <c r="SP140" s="420">
        <v>92.09387171825297</v>
      </c>
      <c r="SQ140" s="420">
        <v>132.68182251192243</v>
      </c>
      <c r="SR140" s="420">
        <v>189.59285062989889</v>
      </c>
      <c r="SS140" s="420">
        <v>266.69380889720543</v>
      </c>
      <c r="ST140" s="420">
        <v>373.64619944363955</v>
      </c>
      <c r="SU140" s="420">
        <v>524.80057541185238</v>
      </c>
      <c r="SV140" s="420">
        <v>738.74946004061871</v>
      </c>
      <c r="SW140" s="420">
        <v>1041.9902623031116</v>
      </c>
      <c r="SX140" s="420">
        <v>1472.3086903002534</v>
      </c>
      <c r="SY140" s="420">
        <v>2083.6164069809297</v>
      </c>
      <c r="SZ140" s="420">
        <v>2525.9436161985686</v>
      </c>
      <c r="TA140" s="420">
        <v>2469.0325880805917</v>
      </c>
      <c r="TB140" s="420">
        <v>2389.0426014554287</v>
      </c>
      <c r="TC140" s="420">
        <v>2276.3737764919156</v>
      </c>
      <c r="TD140" s="420">
        <v>2117.372487480648</v>
      </c>
      <c r="TE140" s="420">
        <v>1892.6036730962996</v>
      </c>
      <c r="TF140" s="420"/>
      <c r="TG140" s="420">
        <v>2.0676911723420526</v>
      </c>
      <c r="TH140" s="420">
        <v>2.0676911723420526</v>
      </c>
      <c r="TI140" s="420">
        <v>2.0676911723420526</v>
      </c>
      <c r="TJ140" s="420">
        <v>2.0676911723420526</v>
      </c>
      <c r="TK140" s="420">
        <v>2.0676911723420526</v>
      </c>
      <c r="TL140" s="420">
        <v>2.0676911723420526</v>
      </c>
      <c r="TM140" s="420">
        <v>2.0676911723420526</v>
      </c>
      <c r="TN140" s="420">
        <v>2.0676911723420526</v>
      </c>
      <c r="TO140" s="420">
        <v>2.4748967390993659</v>
      </c>
      <c r="TP140" s="420">
        <v>3.2806222731901413</v>
      </c>
      <c r="TQ140" s="420">
        <v>4.3866365718392144</v>
      </c>
      <c r="TR140" s="420">
        <v>5.9116945091951081</v>
      </c>
      <c r="TS140" s="420">
        <v>8.0231561277581989</v>
      </c>
      <c r="TT140" s="420">
        <v>10.957298596608178</v>
      </c>
      <c r="TU140" s="420">
        <v>15.048227388236128</v>
      </c>
      <c r="TV140" s="420">
        <v>20.76905718262223</v>
      </c>
      <c r="TW140" s="420">
        <v>28.790607887203393</v>
      </c>
      <c r="TX140" s="420">
        <v>40.06511398543082</v>
      </c>
      <c r="TY140" s="420">
        <v>55.945668636400548</v>
      </c>
      <c r="TZ140" s="420">
        <v>78.356736298957387</v>
      </c>
      <c r="UA140" s="420">
        <v>110.03766881795943</v>
      </c>
      <c r="UB140" s="420">
        <v>154.89060869630671</v>
      </c>
      <c r="UC140" s="420">
        <v>218.477689680678</v>
      </c>
      <c r="UD140" s="420">
        <v>308.73181052166689</v>
      </c>
      <c r="UE140" s="420">
        <v>376.79820415650687</v>
      </c>
      <c r="UF140" s="420">
        <v>376.79820415650687</v>
      </c>
      <c r="UG140" s="420">
        <v>376.79820415650687</v>
      </c>
      <c r="UH140" s="420">
        <v>376.79820415650687</v>
      </c>
      <c r="UI140" s="420">
        <v>376.79820415650687</v>
      </c>
      <c r="UJ140" s="420">
        <v>376.79820415650687</v>
      </c>
      <c r="UK140" s="420"/>
      <c r="UL140" s="420">
        <v>2.0676911723420526</v>
      </c>
      <c r="UM140" s="420">
        <v>2.0676911723420526</v>
      </c>
      <c r="UN140" s="420">
        <v>2.0676911723420526</v>
      </c>
      <c r="UO140" s="420">
        <v>2.0676911723420526</v>
      </c>
      <c r="UP140" s="420">
        <v>2.0676911723420526</v>
      </c>
      <c r="UQ140" s="420">
        <v>2.0676911723420526</v>
      </c>
      <c r="UR140" s="420">
        <v>2.0676911723420526</v>
      </c>
      <c r="US140" s="420">
        <v>2.0676911723420526</v>
      </c>
      <c r="UT140" s="420">
        <v>2.0676911723420526</v>
      </c>
      <c r="UU140" s="420">
        <v>2.0676911723420526</v>
      </c>
      <c r="UV140" s="420">
        <v>2.0676911723420526</v>
      </c>
      <c r="UW140" s="420">
        <v>2.0676911723420526</v>
      </c>
      <c r="UX140" s="420">
        <v>2.0676911723420526</v>
      </c>
      <c r="UY140" s="420">
        <v>2.0676911723420526</v>
      </c>
      <c r="UZ140" s="420">
        <v>2.0676911723420526</v>
      </c>
      <c r="VA140" s="420">
        <v>2.0676911723420526</v>
      </c>
      <c r="VB140" s="420">
        <v>2.0676911723420526</v>
      </c>
      <c r="VC140" s="420">
        <v>2.4748967390993646</v>
      </c>
      <c r="VD140" s="420">
        <v>3.2806222731901427</v>
      </c>
      <c r="VE140" s="420">
        <v>4.386636571839218</v>
      </c>
      <c r="VF140" s="420">
        <v>5.9116945091951152</v>
      </c>
      <c r="VG140" s="420">
        <v>8.023156127758206</v>
      </c>
      <c r="VH140" s="420">
        <v>10.957298596608178</v>
      </c>
      <c r="VI140" s="420">
        <v>15.048227388236151</v>
      </c>
      <c r="VJ140" s="420">
        <v>20.769057182622237</v>
      </c>
      <c r="VK140" s="420">
        <v>28.79060788720345</v>
      </c>
      <c r="VL140" s="420">
        <v>40.065113985430827</v>
      </c>
      <c r="VM140" s="420">
        <v>55.945668636400569</v>
      </c>
      <c r="VN140" s="420">
        <v>78.356736298957429</v>
      </c>
      <c r="VO140" s="420">
        <v>110.0376688179595</v>
      </c>
      <c r="VP140" s="420"/>
      <c r="VQ140" s="420">
        <v>0</v>
      </c>
      <c r="VR140" s="420">
        <v>0</v>
      </c>
      <c r="VS140" s="420">
        <v>0</v>
      </c>
      <c r="VT140" s="420">
        <v>0</v>
      </c>
      <c r="VU140" s="420">
        <v>0</v>
      </c>
      <c r="VV140" s="420">
        <v>0</v>
      </c>
      <c r="VW140" s="420">
        <v>0</v>
      </c>
      <c r="VX140" s="420">
        <v>0</v>
      </c>
      <c r="VY140" s="420">
        <v>0.40720556675731334</v>
      </c>
      <c r="VZ140" s="420">
        <v>1.2129311008480888</v>
      </c>
      <c r="WA140" s="420">
        <v>2.3189453994971618</v>
      </c>
      <c r="WB140" s="420">
        <v>3.8440033368530555</v>
      </c>
      <c r="WC140" s="420">
        <v>5.9554649554161463</v>
      </c>
      <c r="WD140" s="420">
        <v>8.8896074242661243</v>
      </c>
      <c r="WE140" s="420">
        <v>12.980536215894077</v>
      </c>
      <c r="WF140" s="420">
        <v>18.701366010280179</v>
      </c>
      <c r="WG140" s="420">
        <v>26.722916714861341</v>
      </c>
      <c r="WH140" s="420">
        <v>37.590217246331456</v>
      </c>
      <c r="WI140" s="420">
        <v>52.665046363210408</v>
      </c>
      <c r="WJ140" s="420">
        <v>73.970099727118168</v>
      </c>
      <c r="WK140" s="420">
        <v>104.12597430876431</v>
      </c>
      <c r="WL140" s="420">
        <v>146.86745256854852</v>
      </c>
      <c r="WM140" s="420">
        <v>207.52039108406981</v>
      </c>
      <c r="WN140" s="420">
        <v>293.68358313343072</v>
      </c>
      <c r="WO140" s="420">
        <v>356.02914697388462</v>
      </c>
      <c r="WP140" s="420">
        <v>348.00759626930341</v>
      </c>
      <c r="WQ140" s="420">
        <v>336.73309017107601</v>
      </c>
      <c r="WR140" s="420">
        <v>320.8525355201063</v>
      </c>
      <c r="WS140" s="420">
        <v>298.44146785754947</v>
      </c>
      <c r="WT140" s="420">
        <v>266.76053533854736</v>
      </c>
      <c r="WU140" s="420"/>
      <c r="WV140" s="420">
        <v>0</v>
      </c>
      <c r="WW140" s="420">
        <v>0</v>
      </c>
      <c r="WX140" s="420">
        <v>0</v>
      </c>
      <c r="WY140" s="420">
        <v>0</v>
      </c>
      <c r="WZ140" s="420">
        <v>0</v>
      </c>
      <c r="XA140" s="420">
        <v>0</v>
      </c>
      <c r="XB140" s="420">
        <v>0</v>
      </c>
      <c r="XC140" s="420">
        <v>0</v>
      </c>
      <c r="XD140" s="420">
        <v>0</v>
      </c>
      <c r="XE140" s="420">
        <v>0</v>
      </c>
      <c r="XF140" s="420">
        <v>0</v>
      </c>
      <c r="XG140" s="420">
        <v>0</v>
      </c>
      <c r="XH140" s="420">
        <v>0</v>
      </c>
      <c r="XI140" s="420">
        <v>0</v>
      </c>
      <c r="XJ140" s="420">
        <v>0</v>
      </c>
      <c r="XK140" s="420">
        <v>0</v>
      </c>
      <c r="XL140" s="420">
        <v>0</v>
      </c>
      <c r="XM140" s="420">
        <v>0</v>
      </c>
      <c r="XN140" s="420">
        <v>0</v>
      </c>
      <c r="XO140" s="420">
        <v>0</v>
      </c>
      <c r="XP140" s="420">
        <v>0</v>
      </c>
      <c r="XQ140" s="420">
        <v>0</v>
      </c>
      <c r="XR140" s="420">
        <v>0</v>
      </c>
      <c r="XS140" s="420">
        <v>0</v>
      </c>
      <c r="XT140" s="420">
        <v>0</v>
      </c>
      <c r="XU140" s="420">
        <v>0</v>
      </c>
      <c r="XV140" s="420">
        <v>0</v>
      </c>
      <c r="XW140" s="420">
        <v>0</v>
      </c>
      <c r="XX140" s="420">
        <v>0</v>
      </c>
      <c r="XY140" s="420">
        <v>0</v>
      </c>
      <c r="XZ140" s="420"/>
      <c r="YA140" s="420">
        <v>0</v>
      </c>
      <c r="YB140" s="420">
        <v>0</v>
      </c>
      <c r="YC140" s="420">
        <v>0</v>
      </c>
      <c r="YD140" s="420">
        <v>0</v>
      </c>
      <c r="YE140" s="420">
        <v>0</v>
      </c>
      <c r="YF140" s="420">
        <v>0</v>
      </c>
      <c r="YG140" s="420">
        <v>0</v>
      </c>
      <c r="YH140" s="420">
        <v>0</v>
      </c>
      <c r="YI140" s="420">
        <v>0</v>
      </c>
      <c r="YJ140" s="420">
        <v>0</v>
      </c>
      <c r="YK140" s="420">
        <v>0</v>
      </c>
      <c r="YL140" s="420">
        <v>0</v>
      </c>
      <c r="YM140" s="420">
        <v>0</v>
      </c>
      <c r="YN140" s="420">
        <v>0</v>
      </c>
      <c r="YO140" s="420">
        <v>0</v>
      </c>
      <c r="YP140" s="420">
        <v>0</v>
      </c>
      <c r="YQ140" s="420">
        <v>0</v>
      </c>
      <c r="YR140" s="420">
        <v>0</v>
      </c>
      <c r="YS140" s="420">
        <v>0</v>
      </c>
      <c r="YT140" s="420">
        <v>0</v>
      </c>
      <c r="YU140" s="420">
        <v>0</v>
      </c>
      <c r="YV140" s="420">
        <v>0</v>
      </c>
      <c r="YW140" s="420">
        <v>0</v>
      </c>
      <c r="YX140" s="420">
        <v>0</v>
      </c>
      <c r="YY140" s="420">
        <v>0</v>
      </c>
      <c r="YZ140" s="420">
        <v>0</v>
      </c>
      <c r="ZA140" s="420">
        <v>0</v>
      </c>
      <c r="ZB140" s="420">
        <v>0</v>
      </c>
      <c r="ZC140" s="420">
        <v>0</v>
      </c>
      <c r="ZD140" s="420">
        <v>0</v>
      </c>
      <c r="ZE140" s="420"/>
      <c r="ZF140" s="420">
        <v>0</v>
      </c>
      <c r="ZG140" s="420">
        <v>0</v>
      </c>
      <c r="ZH140" s="420">
        <v>0</v>
      </c>
      <c r="ZI140" s="420">
        <v>0</v>
      </c>
      <c r="ZJ140" s="420">
        <v>0</v>
      </c>
      <c r="ZK140" s="420">
        <v>0</v>
      </c>
      <c r="ZL140" s="420">
        <v>0</v>
      </c>
      <c r="ZM140" s="420">
        <v>0</v>
      </c>
      <c r="ZN140" s="420">
        <v>0</v>
      </c>
      <c r="ZO140" s="420">
        <v>0</v>
      </c>
      <c r="ZP140" s="420">
        <v>0</v>
      </c>
      <c r="ZQ140" s="420">
        <v>0</v>
      </c>
      <c r="ZR140" s="420">
        <v>0</v>
      </c>
      <c r="ZS140" s="420">
        <v>0</v>
      </c>
      <c r="ZT140" s="420">
        <v>0</v>
      </c>
      <c r="ZU140" s="420">
        <v>0</v>
      </c>
      <c r="ZV140" s="420">
        <v>0</v>
      </c>
      <c r="ZW140" s="420">
        <v>0</v>
      </c>
      <c r="ZX140" s="420">
        <v>0</v>
      </c>
      <c r="ZY140" s="420">
        <v>0</v>
      </c>
      <c r="ZZ140" s="420">
        <v>0</v>
      </c>
      <c r="AAA140" s="420">
        <v>0</v>
      </c>
      <c r="AAB140" s="420">
        <v>0</v>
      </c>
      <c r="AAC140" s="420">
        <v>0</v>
      </c>
      <c r="AAD140" s="420">
        <v>0</v>
      </c>
      <c r="AAE140" s="420">
        <v>0</v>
      </c>
      <c r="AAF140" s="420">
        <v>0</v>
      </c>
      <c r="AAG140" s="420">
        <v>0</v>
      </c>
      <c r="AAH140" s="420">
        <v>0</v>
      </c>
      <c r="AAI140" s="420">
        <v>0</v>
      </c>
      <c r="AAJ140" s="420"/>
      <c r="AAK140" s="420">
        <v>0</v>
      </c>
      <c r="AAL140" s="420">
        <v>0</v>
      </c>
      <c r="AAM140" s="420">
        <v>0</v>
      </c>
      <c r="AAN140" s="420">
        <v>0</v>
      </c>
      <c r="AAO140" s="420">
        <v>0</v>
      </c>
      <c r="AAP140" s="420">
        <v>0</v>
      </c>
      <c r="AAQ140" s="420">
        <v>0</v>
      </c>
      <c r="AAR140" s="420">
        <v>0</v>
      </c>
      <c r="AAS140" s="420">
        <v>6.0950724864302854</v>
      </c>
      <c r="AAT140" s="420">
        <v>18.15521098983605</v>
      </c>
      <c r="AAU140" s="420">
        <v>34.710086147797988</v>
      </c>
      <c r="AAV140" s="420">
        <v>57.537226621861976</v>
      </c>
      <c r="AAW140" s="420">
        <v>89.141685568582261</v>
      </c>
      <c r="AAX140" s="420">
        <v>133.06007100610884</v>
      </c>
      <c r="AAY140" s="420">
        <v>194.29328969797785</v>
      </c>
      <c r="AAZ140" s="420">
        <v>279.92294490378339</v>
      </c>
      <c r="ABA140" s="420">
        <v>399.9899012259616</v>
      </c>
      <c r="ABB140" s="420">
        <v>562.65217767418289</v>
      </c>
      <c r="ABC140" s="420">
        <v>788.29294412934087</v>
      </c>
      <c r="ABD140" s="420">
        <v>1107.1880064300851</v>
      </c>
      <c r="ABE140" s="420">
        <v>1558.5625859342413</v>
      </c>
      <c r="ABF140" s="420">
        <v>2198.3190859376646</v>
      </c>
      <c r="ABG140" s="420">
        <v>3106.1751835617588</v>
      </c>
      <c r="ABH140" s="420">
        <v>4395.8699816588105</v>
      </c>
      <c r="ABI140" s="420">
        <v>5329.0613764645868</v>
      </c>
      <c r="ABJ140" s="420">
        <v>5208.9944201424078</v>
      </c>
      <c r="ABK140" s="420">
        <v>5040.2370712077573</v>
      </c>
      <c r="ABL140" s="420">
        <v>4802.5361662491941</v>
      </c>
      <c r="ABM140" s="420">
        <v>4467.0862287904874</v>
      </c>
      <c r="ABN140" s="420">
        <v>3992.8845088122662</v>
      </c>
      <c r="ABQ140" s="344"/>
      <c r="ABR140" s="344"/>
      <c r="ABS140" s="344"/>
      <c r="ABT140" s="344"/>
      <c r="ABU140" s="344"/>
      <c r="ABV140" s="344"/>
      <c r="ABW140" s="344"/>
      <c r="ABX140" s="344"/>
      <c r="ABY140" s="344"/>
      <c r="ABZ140" s="344"/>
      <c r="ACA140" s="344"/>
    </row>
    <row r="141" spans="4:755" hidden="1" outlineLevel="1" x14ac:dyDescent="0.25">
      <c r="D141" s="431" t="b">
        <v>1</v>
      </c>
      <c r="E141" s="416"/>
      <c r="F141" s="417">
        <v>1566</v>
      </c>
      <c r="G141" s="417">
        <v>22009631</v>
      </c>
      <c r="H141" s="417" t="s">
        <v>1825</v>
      </c>
      <c r="I141" s="417" t="s">
        <v>253</v>
      </c>
      <c r="J141" s="417">
        <v>11</v>
      </c>
      <c r="K141" s="417" t="s">
        <v>357</v>
      </c>
      <c r="L141" s="417" t="s">
        <v>1833</v>
      </c>
      <c r="M141" s="417" t="s">
        <v>253</v>
      </c>
      <c r="N141" s="417" t="s">
        <v>287</v>
      </c>
      <c r="O141" s="417" t="s">
        <v>358</v>
      </c>
      <c r="P141" s="417" t="s">
        <v>358</v>
      </c>
      <c r="Q141" s="417" t="s">
        <v>359</v>
      </c>
      <c r="R141" s="417" t="s">
        <v>289</v>
      </c>
      <c r="S141" s="418"/>
      <c r="T141" s="417">
        <v>0</v>
      </c>
      <c r="U141" s="417">
        <v>2190</v>
      </c>
      <c r="V141" s="418"/>
      <c r="W141" s="419">
        <v>3.6150887995456849</v>
      </c>
      <c r="X141" s="417">
        <v>4.3970361605316652E-3</v>
      </c>
      <c r="Y141" s="417">
        <v>0</v>
      </c>
      <c r="Z141" s="417">
        <v>4.3970361605316652E-3</v>
      </c>
      <c r="AA141" s="420">
        <v>12.091849441462079</v>
      </c>
      <c r="AB141" s="420">
        <v>0</v>
      </c>
      <c r="AC141" s="420">
        <v>12.091849441462079</v>
      </c>
      <c r="AD141" s="420">
        <v>12.481497293882057</v>
      </c>
      <c r="AE141" s="420">
        <v>1.7592541678287195</v>
      </c>
      <c r="AF141" s="420">
        <v>0</v>
      </c>
      <c r="AG141" s="418"/>
      <c r="AH141" s="419">
        <v>10.556192595643179</v>
      </c>
      <c r="AI141" s="417">
        <v>5.0929163580434762E-2</v>
      </c>
      <c r="AJ141" s="417">
        <v>0</v>
      </c>
      <c r="AK141" s="417">
        <v>5.0929163580434762E-2</v>
      </c>
      <c r="AL141" s="420">
        <v>140.05519984619559</v>
      </c>
      <c r="AM141" s="420">
        <v>0</v>
      </c>
      <c r="AN141" s="420">
        <v>140.05519984619559</v>
      </c>
      <c r="AO141" s="420">
        <v>144.56833971818216</v>
      </c>
      <c r="AP141" s="420">
        <v>20.376758348531951</v>
      </c>
      <c r="AQ141" s="420">
        <v>0</v>
      </c>
      <c r="AR141" s="418"/>
      <c r="AS141" s="417">
        <v>5.1679359468684138E-3</v>
      </c>
      <c r="AT141" s="421">
        <v>0</v>
      </c>
      <c r="AU141" s="417">
        <v>5.1679359468684138E-3</v>
      </c>
      <c r="AV141" s="420">
        <v>14.211823853888138</v>
      </c>
      <c r="AW141" s="420">
        <v>0</v>
      </c>
      <c r="AX141" s="420">
        <v>14.211823853888138</v>
      </c>
      <c r="AY141" s="420">
        <v>14.669785778608313</v>
      </c>
      <c r="AZ141" s="420">
        <v>2.0676911723420526</v>
      </c>
      <c r="BA141" s="420">
        <v>0</v>
      </c>
      <c r="BB141" s="418"/>
      <c r="BC141" s="420">
        <v>26.332600903172857</v>
      </c>
      <c r="BD141" s="420">
        <v>305.00029791290973</v>
      </c>
      <c r="BE141" s="420">
        <v>30.949300804838501</v>
      </c>
      <c r="BF141" s="420">
        <v>274.05099710807121</v>
      </c>
      <c r="BG141" s="420"/>
      <c r="BH141" s="422">
        <v>0.10715962441107481</v>
      </c>
      <c r="BI141" s="420"/>
      <c r="BJ141" s="423">
        <v>4.0239984351163907</v>
      </c>
      <c r="BK141" s="423">
        <v>4.4791606247277018</v>
      </c>
      <c r="BL141" s="423">
        <v>4.9858070835782389</v>
      </c>
      <c r="BM141" s="423">
        <v>5.5497612962183371</v>
      </c>
      <c r="BN141" s="423">
        <v>6.1775054527176865</v>
      </c>
      <c r="BO141" s="423">
        <v>6.8762549561114321</v>
      </c>
      <c r="BP141" s="423">
        <v>7.6540413575265642</v>
      </c>
      <c r="BQ141" s="423">
        <v>8.519804672259701</v>
      </c>
      <c r="BR141" s="423">
        <v>9.4834961379036802</v>
      </c>
      <c r="BS141" s="423">
        <v>10.556192595643179</v>
      </c>
      <c r="BT141" s="423">
        <v>11.750223809438291</v>
      </c>
      <c r="BU141" s="423">
        <v>13.079314186525425</v>
      </c>
      <c r="BV141" s="423">
        <v>14.558740528196203</v>
      </c>
      <c r="BW141" s="423">
        <v>16.205507624069845</v>
      </c>
      <c r="BX141" s="423">
        <v>18.03854370817087</v>
      </c>
      <c r="BY141" s="423">
        <v>20.078918023419057</v>
      </c>
      <c r="BZ141" s="423">
        <v>22.350082995256596</v>
      </c>
      <c r="CA141" s="423">
        <v>24.878143797999243</v>
      </c>
      <c r="CB141" s="423">
        <v>27.692158412355042</v>
      </c>
      <c r="CC141" s="423">
        <v>28</v>
      </c>
      <c r="CD141" s="423">
        <v>28</v>
      </c>
      <c r="CE141" s="423">
        <v>28</v>
      </c>
      <c r="CF141" s="423">
        <v>28</v>
      </c>
      <c r="CG141" s="423">
        <v>28</v>
      </c>
      <c r="CH141" s="423">
        <v>28</v>
      </c>
      <c r="CI141" s="423">
        <v>28</v>
      </c>
      <c r="CJ141" s="423">
        <v>28</v>
      </c>
      <c r="CK141" s="423">
        <v>28</v>
      </c>
      <c r="CL141" s="423">
        <v>28</v>
      </c>
      <c r="CM141" s="423">
        <v>28</v>
      </c>
      <c r="CN141" s="420"/>
      <c r="CO141" s="417">
        <v>4.4568833853950744E-3</v>
      </c>
      <c r="CP141" s="417">
        <v>5.7019000459519647E-3</v>
      </c>
      <c r="CQ141" s="417">
        <v>7.3492371937356679E-3</v>
      </c>
      <c r="CR141" s="417">
        <v>9.5373270890780244E-3</v>
      </c>
      <c r="CS141" s="417">
        <v>1.2454006514215722E-2</v>
      </c>
      <c r="CT141" s="417">
        <v>1.6354544800431525E-2</v>
      </c>
      <c r="CU141" s="417">
        <v>2.158634278432283E-2</v>
      </c>
      <c r="CV141" s="417">
        <v>2.8622793138059627E-2</v>
      </c>
      <c r="CW141" s="417">
        <v>3.8109727549257635E-2</v>
      </c>
      <c r="CX141" s="417">
        <v>5.0929163580434762E-2</v>
      </c>
      <c r="CY141" s="417">
        <v>6.8286836777824753E-2</v>
      </c>
      <c r="CZ141" s="417">
        <v>9.183244511306865E-2</v>
      </c>
      <c r="DA141" s="417">
        <v>0.12382489589608256</v>
      </c>
      <c r="DB141" s="417">
        <v>0.1673594783076349</v>
      </c>
      <c r="DC141" s="417">
        <v>0.22668026794762872</v>
      </c>
      <c r="DD141" s="417">
        <v>0.30760986537124474</v>
      </c>
      <c r="DE141" s="417">
        <v>0.4181406912562366</v>
      </c>
      <c r="DF141" s="417">
        <v>0.56924876501135857</v>
      </c>
      <c r="DG141" s="417">
        <v>0.77601391627683758</v>
      </c>
      <c r="DH141" s="417">
        <v>0.80127794279013076</v>
      </c>
      <c r="DI141" s="417">
        <v>0.80127794279013076</v>
      </c>
      <c r="DJ141" s="417">
        <v>0.80127794279013076</v>
      </c>
      <c r="DK141" s="417">
        <v>0.80127794279013076</v>
      </c>
      <c r="DL141" s="417">
        <v>0.80127794279013076</v>
      </c>
      <c r="DM141" s="417">
        <v>0.80127794279013076</v>
      </c>
      <c r="DN141" s="417">
        <v>0.80127794279013076</v>
      </c>
      <c r="DO141" s="417">
        <v>0.80127794279013076</v>
      </c>
      <c r="DP141" s="417">
        <v>0.80127794279013076</v>
      </c>
      <c r="DQ141" s="417">
        <v>0.80127794279013076</v>
      </c>
      <c r="DR141" s="417">
        <v>0.80127794279013076</v>
      </c>
      <c r="DS141" s="424"/>
      <c r="DT141" s="425">
        <v>0</v>
      </c>
      <c r="DU141" s="425">
        <v>0</v>
      </c>
      <c r="DV141" s="425">
        <v>0</v>
      </c>
      <c r="DW141" s="425">
        <v>0</v>
      </c>
      <c r="DX141" s="425">
        <v>0</v>
      </c>
      <c r="DY141" s="425">
        <v>0</v>
      </c>
      <c r="DZ141" s="425">
        <v>0</v>
      </c>
      <c r="EA141" s="425">
        <v>0</v>
      </c>
      <c r="EB141" s="425">
        <v>0</v>
      </c>
      <c r="EC141" s="425">
        <v>0</v>
      </c>
      <c r="ED141" s="425">
        <v>0</v>
      </c>
      <c r="EE141" s="425">
        <v>0</v>
      </c>
      <c r="EF141" s="425">
        <v>0</v>
      </c>
      <c r="EG141" s="425">
        <v>0</v>
      </c>
      <c r="EH141" s="425">
        <v>0</v>
      </c>
      <c r="EI141" s="425">
        <v>0</v>
      </c>
      <c r="EJ141" s="425">
        <v>0</v>
      </c>
      <c r="EK141" s="425">
        <v>0</v>
      </c>
      <c r="EL141" s="425">
        <v>0</v>
      </c>
      <c r="EM141" s="425">
        <v>0</v>
      </c>
      <c r="EN141" s="425">
        <v>0</v>
      </c>
      <c r="EO141" s="425">
        <v>0</v>
      </c>
      <c r="EP141" s="425">
        <v>0</v>
      </c>
      <c r="EQ141" s="425">
        <v>0</v>
      </c>
      <c r="ER141" s="425">
        <v>0</v>
      </c>
      <c r="ES141" s="425">
        <v>0</v>
      </c>
      <c r="ET141" s="425">
        <v>0</v>
      </c>
      <c r="EU141" s="425">
        <v>0</v>
      </c>
      <c r="EV141" s="425">
        <v>0</v>
      </c>
      <c r="EW141" s="425">
        <v>0</v>
      </c>
      <c r="EX141" s="420"/>
      <c r="EY141" s="420">
        <v>26.691008937574843</v>
      </c>
      <c r="EZ141" s="420">
        <v>34.147060160105951</v>
      </c>
      <c r="FA141" s="420">
        <v>44.012494530405569</v>
      </c>
      <c r="FB141" s="420">
        <v>57.116343543862094</v>
      </c>
      <c r="FC141" s="420">
        <v>74.583508347746715</v>
      </c>
      <c r="FD141" s="420">
        <v>97.942724476196119</v>
      </c>
      <c r="FE141" s="420">
        <v>129.27447688534076</v>
      </c>
      <c r="FF141" s="420">
        <v>171.41377985562531</v>
      </c>
      <c r="FG141" s="420">
        <v>228.22833596208409</v>
      </c>
      <c r="FH141" s="420">
        <v>305.00029791290973</v>
      </c>
      <c r="FI141" s="420">
        <v>408.95047349193072</v>
      </c>
      <c r="FJ141" s="420">
        <v>549.95843537310589</v>
      </c>
      <c r="FK141" s="420">
        <v>741.55213795517466</v>
      </c>
      <c r="FL141" s="420">
        <v>1002.2683891472236</v>
      </c>
      <c r="FM141" s="420">
        <v>1357.52375249228</v>
      </c>
      <c r="FN141" s="420">
        <v>1842.1881292239118</v>
      </c>
      <c r="FO141" s="420">
        <v>2504.125857108244</v>
      </c>
      <c r="FP141" s="420">
        <v>3409.0691994344779</v>
      </c>
      <c r="FQ141" s="420">
        <v>4647.3269735756139</v>
      </c>
      <c r="FR141" s="420">
        <v>4798.6260539318882</v>
      </c>
      <c r="FS141" s="420">
        <v>4798.6260539318882</v>
      </c>
      <c r="FT141" s="420">
        <v>4798.6260539318882</v>
      </c>
      <c r="FU141" s="420">
        <v>4798.6260539318882</v>
      </c>
      <c r="FV141" s="420">
        <v>4798.6260539318882</v>
      </c>
      <c r="FW141" s="420">
        <v>4798.6260539318882</v>
      </c>
      <c r="FX141" s="420">
        <v>4798.6260539318882</v>
      </c>
      <c r="FY141" s="420">
        <v>4798.6260539318882</v>
      </c>
      <c r="FZ141" s="420">
        <v>4798.6260539318882</v>
      </c>
      <c r="GA141" s="420">
        <v>4798.6260539318882</v>
      </c>
      <c r="GB141" s="420">
        <v>4798.6260539318882</v>
      </c>
      <c r="GC141" s="420"/>
      <c r="GD141" s="420">
        <v>30.949300804838504</v>
      </c>
      <c r="GE141" s="420">
        <v>30.949300804838504</v>
      </c>
      <c r="GF141" s="420">
        <v>30.949300804838504</v>
      </c>
      <c r="GG141" s="420">
        <v>30.949300804838504</v>
      </c>
      <c r="GH141" s="420">
        <v>30.949300804838504</v>
      </c>
      <c r="GI141" s="420">
        <v>30.949300804838504</v>
      </c>
      <c r="GJ141" s="420">
        <v>30.949300804838504</v>
      </c>
      <c r="GK141" s="420">
        <v>30.949300804838504</v>
      </c>
      <c r="GL141" s="420">
        <v>30.949300804838504</v>
      </c>
      <c r="GM141" s="420">
        <v>30.949300804838504</v>
      </c>
      <c r="GN141" s="420">
        <v>30.949300804838504</v>
      </c>
      <c r="GO141" s="420">
        <v>30.949300804838504</v>
      </c>
      <c r="GP141" s="420">
        <v>30.949300804838504</v>
      </c>
      <c r="GQ141" s="420">
        <v>30.949300804838504</v>
      </c>
      <c r="GR141" s="420">
        <v>30.949300804838504</v>
      </c>
      <c r="GS141" s="420">
        <v>30.949300804838504</v>
      </c>
      <c r="GT141" s="420">
        <v>30.949300804838504</v>
      </c>
      <c r="GU141" s="420">
        <v>37.044373291268776</v>
      </c>
      <c r="GV141" s="420">
        <v>49.104511794674572</v>
      </c>
      <c r="GW141" s="420">
        <v>65.659386952636538</v>
      </c>
      <c r="GX141" s="420">
        <v>88.486527426700604</v>
      </c>
      <c r="GY141" s="420">
        <v>120.09098637342085</v>
      </c>
      <c r="GZ141" s="420">
        <v>164.00937181094736</v>
      </c>
      <c r="HA141" s="420">
        <v>225.24259050281671</v>
      </c>
      <c r="HB141" s="420">
        <v>310.87224570862207</v>
      </c>
      <c r="HC141" s="420">
        <v>430.93920203080103</v>
      </c>
      <c r="HD141" s="420">
        <v>599.69655096545193</v>
      </c>
      <c r="HE141" s="420">
        <v>837.39745592401584</v>
      </c>
      <c r="HF141" s="420">
        <v>1172.8473933827224</v>
      </c>
      <c r="HG141" s="420">
        <v>1647.0491133609432</v>
      </c>
      <c r="HH141" s="420"/>
      <c r="HI141" s="420">
        <v>12.256429309836454</v>
      </c>
      <c r="HJ141" s="420">
        <v>15.680225126367903</v>
      </c>
      <c r="HK141" s="420">
        <v>20.210402282773085</v>
      </c>
      <c r="HL141" s="420">
        <v>26.227649494964567</v>
      </c>
      <c r="HM141" s="420">
        <v>34.248517914093235</v>
      </c>
      <c r="HN141" s="420">
        <v>44.974998201186693</v>
      </c>
      <c r="HO141" s="420">
        <v>59.362442656887787</v>
      </c>
      <c r="HP141" s="420">
        <v>78.712681129663977</v>
      </c>
      <c r="HQ141" s="420">
        <v>104.8017507604585</v>
      </c>
      <c r="HR141" s="420">
        <v>140.05519984619559</v>
      </c>
      <c r="HS141" s="420">
        <v>187.78880113901806</v>
      </c>
      <c r="HT141" s="420">
        <v>252.53922406093878</v>
      </c>
      <c r="HU141" s="420">
        <v>340.51846371422704</v>
      </c>
      <c r="HV141" s="420">
        <v>460.23856534599594</v>
      </c>
      <c r="HW141" s="420">
        <v>623.37073685597898</v>
      </c>
      <c r="HX141" s="420">
        <v>845.92712977092299</v>
      </c>
      <c r="HY141" s="420">
        <v>1149.8869009546506</v>
      </c>
      <c r="HZ141" s="420">
        <v>1565.434103781236</v>
      </c>
      <c r="IA141" s="420">
        <v>2134.0382697613031</v>
      </c>
      <c r="IB141" s="420">
        <v>2203.5143426728596</v>
      </c>
      <c r="IC141" s="420">
        <v>2203.5143426728596</v>
      </c>
      <c r="ID141" s="420">
        <v>2203.5143426728596</v>
      </c>
      <c r="IE141" s="420">
        <v>2203.5143426728596</v>
      </c>
      <c r="IF141" s="420">
        <v>2203.5143426728596</v>
      </c>
      <c r="IG141" s="420">
        <v>2203.5143426728596</v>
      </c>
      <c r="IH141" s="420">
        <v>2203.5143426728596</v>
      </c>
      <c r="II141" s="420">
        <v>2203.5143426728596</v>
      </c>
      <c r="IJ141" s="420">
        <v>2203.5143426728596</v>
      </c>
      <c r="IK141" s="420">
        <v>2203.5143426728596</v>
      </c>
      <c r="IL141" s="420">
        <v>2203.5143426728596</v>
      </c>
      <c r="IM141" s="420"/>
      <c r="IN141" s="420">
        <v>14.211823853888138</v>
      </c>
      <c r="IO141" s="420">
        <v>14.211823853888138</v>
      </c>
      <c r="IP141" s="420">
        <v>14.211823853888138</v>
      </c>
      <c r="IQ141" s="420">
        <v>14.211823853888138</v>
      </c>
      <c r="IR141" s="420">
        <v>14.211823853888138</v>
      </c>
      <c r="IS141" s="420">
        <v>14.211823853888138</v>
      </c>
      <c r="IT141" s="420">
        <v>14.211823853888138</v>
      </c>
      <c r="IU141" s="420">
        <v>14.211823853888138</v>
      </c>
      <c r="IV141" s="420">
        <v>14.211823853888138</v>
      </c>
      <c r="IW141" s="420">
        <v>14.211823853888138</v>
      </c>
      <c r="IX141" s="420">
        <v>14.211823853888138</v>
      </c>
      <c r="IY141" s="420">
        <v>14.211823853888138</v>
      </c>
      <c r="IZ141" s="420">
        <v>14.211823853888138</v>
      </c>
      <c r="JA141" s="420">
        <v>14.211823853888138</v>
      </c>
      <c r="JB141" s="420">
        <v>14.211823853888138</v>
      </c>
      <c r="JC141" s="420">
        <v>14.211823853888138</v>
      </c>
      <c r="JD141" s="420">
        <v>14.211823853888138</v>
      </c>
      <c r="JE141" s="420">
        <v>17.010662415704203</v>
      </c>
      <c r="JF141" s="420">
        <v>22.548640967940244</v>
      </c>
      <c r="JG141" s="420">
        <v>30.150588784198568</v>
      </c>
      <c r="JH141" s="420">
        <v>40.632741565325084</v>
      </c>
      <c r="JI141" s="420">
        <v>55.145412025331325</v>
      </c>
      <c r="JJ141" s="420">
        <v>75.312599701755786</v>
      </c>
      <c r="JK141" s="420">
        <v>103.4307056177191</v>
      </c>
      <c r="JL141" s="420">
        <v>142.75158023546899</v>
      </c>
      <c r="JM141" s="420">
        <v>197.88595773508993</v>
      </c>
      <c r="JN141" s="420">
        <v>275.37881394635036</v>
      </c>
      <c r="JO141" s="420">
        <v>384.5303392904313</v>
      </c>
      <c r="JP141" s="420">
        <v>538.56792007531351</v>
      </c>
      <c r="JQ141" s="420">
        <v>756.31989315018393</v>
      </c>
      <c r="JR141" s="420"/>
      <c r="JS141" s="420">
        <v>-1.9553945440516838</v>
      </c>
      <c r="JT141" s="420">
        <v>1.468401272479765</v>
      </c>
      <c r="JU141" s="420">
        <v>5.9985784288849473</v>
      </c>
      <c r="JV141" s="420">
        <v>12.015825641076429</v>
      </c>
      <c r="JW141" s="420">
        <v>20.036694060205097</v>
      </c>
      <c r="JX141" s="420">
        <v>30.763174347298555</v>
      </c>
      <c r="JY141" s="420">
        <v>45.150618802999645</v>
      </c>
      <c r="JZ141" s="420">
        <v>64.500857275775843</v>
      </c>
      <c r="KA141" s="420">
        <v>90.589926906570369</v>
      </c>
      <c r="KB141" s="420">
        <v>125.84337599230746</v>
      </c>
      <c r="KC141" s="420">
        <v>173.57697728512991</v>
      </c>
      <c r="KD141" s="420">
        <v>238.32740020705063</v>
      </c>
      <c r="KE141" s="420">
        <v>326.30663986033892</v>
      </c>
      <c r="KF141" s="420">
        <v>446.02674149210782</v>
      </c>
      <c r="KG141" s="420">
        <v>609.1589130020908</v>
      </c>
      <c r="KH141" s="420">
        <v>831.71530591703481</v>
      </c>
      <c r="KI141" s="420">
        <v>1135.6750771007626</v>
      </c>
      <c r="KJ141" s="420">
        <v>1548.4234413655317</v>
      </c>
      <c r="KK141" s="420">
        <v>2111.489628793363</v>
      </c>
      <c r="KL141" s="420">
        <v>2173.363753888661</v>
      </c>
      <c r="KM141" s="420">
        <v>2162.8816011075346</v>
      </c>
      <c r="KN141" s="420">
        <v>2148.368930647528</v>
      </c>
      <c r="KO141" s="420">
        <v>2128.2017429711036</v>
      </c>
      <c r="KP141" s="420">
        <v>2100.0836370551406</v>
      </c>
      <c r="KQ141" s="420">
        <v>2060.7627624373904</v>
      </c>
      <c r="KR141" s="420">
        <v>2005.6283849377696</v>
      </c>
      <c r="KS141" s="420">
        <v>1928.1355287265092</v>
      </c>
      <c r="KT141" s="420">
        <v>1818.9840033824282</v>
      </c>
      <c r="KU141" s="420">
        <v>1664.9464225975462</v>
      </c>
      <c r="KV141" s="420">
        <v>1447.1944495226758</v>
      </c>
      <c r="KW141" s="420"/>
      <c r="KX141" s="420">
        <v>0</v>
      </c>
      <c r="KY141" s="420">
        <v>0</v>
      </c>
      <c r="KZ141" s="420">
        <v>0</v>
      </c>
      <c r="LA141" s="420">
        <v>0</v>
      </c>
      <c r="LB141" s="420">
        <v>0</v>
      </c>
      <c r="LC141" s="420">
        <v>0</v>
      </c>
      <c r="LD141" s="420">
        <v>0</v>
      </c>
      <c r="LE141" s="420">
        <v>0</v>
      </c>
      <c r="LF141" s="420">
        <v>0</v>
      </c>
      <c r="LG141" s="420">
        <v>0</v>
      </c>
      <c r="LH141" s="420">
        <v>0</v>
      </c>
      <c r="LI141" s="420">
        <v>0</v>
      </c>
      <c r="LJ141" s="420">
        <v>0</v>
      </c>
      <c r="LK141" s="420">
        <v>0</v>
      </c>
      <c r="LL141" s="420">
        <v>0</v>
      </c>
      <c r="LM141" s="420">
        <v>0</v>
      </c>
      <c r="LN141" s="420">
        <v>0</v>
      </c>
      <c r="LO141" s="420">
        <v>0</v>
      </c>
      <c r="LP141" s="420">
        <v>0</v>
      </c>
      <c r="LQ141" s="420">
        <v>0</v>
      </c>
      <c r="LR141" s="420">
        <v>0</v>
      </c>
      <c r="LS141" s="420">
        <v>0</v>
      </c>
      <c r="LT141" s="420">
        <v>0</v>
      </c>
      <c r="LU141" s="420">
        <v>0</v>
      </c>
      <c r="LV141" s="420">
        <v>0</v>
      </c>
      <c r="LW141" s="420">
        <v>0</v>
      </c>
      <c r="LX141" s="420">
        <v>0</v>
      </c>
      <c r="LY141" s="420">
        <v>0</v>
      </c>
      <c r="LZ141" s="420">
        <v>0</v>
      </c>
      <c r="MA141" s="420">
        <v>0</v>
      </c>
      <c r="MB141" s="420"/>
      <c r="MC141" s="426">
        <v>0</v>
      </c>
      <c r="MD141" s="426">
        <v>0</v>
      </c>
      <c r="ME141" s="426">
        <v>0</v>
      </c>
      <c r="MF141" s="426">
        <v>0</v>
      </c>
      <c r="MG141" s="426">
        <v>0</v>
      </c>
      <c r="MH141" s="426">
        <v>0</v>
      </c>
      <c r="MI141" s="426">
        <v>0</v>
      </c>
      <c r="MJ141" s="426">
        <v>0</v>
      </c>
      <c r="MK141" s="426">
        <v>0</v>
      </c>
      <c r="ML141" s="426">
        <v>0</v>
      </c>
      <c r="MM141" s="426">
        <v>0</v>
      </c>
      <c r="MN141" s="426">
        <v>0</v>
      </c>
      <c r="MO141" s="426">
        <v>0</v>
      </c>
      <c r="MP141" s="426">
        <v>0</v>
      </c>
      <c r="MQ141" s="426">
        <v>0</v>
      </c>
      <c r="MR141" s="426">
        <v>0</v>
      </c>
      <c r="MS141" s="426">
        <v>0</v>
      </c>
      <c r="MT141" s="426">
        <v>0</v>
      </c>
      <c r="MU141" s="426">
        <v>0</v>
      </c>
      <c r="MV141" s="426">
        <v>0</v>
      </c>
      <c r="MW141" s="426">
        <v>0</v>
      </c>
      <c r="MX141" s="426">
        <v>0</v>
      </c>
      <c r="MY141" s="426">
        <v>0</v>
      </c>
      <c r="MZ141" s="426">
        <v>0</v>
      </c>
      <c r="NA141" s="426">
        <v>0</v>
      </c>
      <c r="NB141" s="426">
        <v>0</v>
      </c>
      <c r="NC141" s="426">
        <v>0</v>
      </c>
      <c r="ND141" s="426">
        <v>0</v>
      </c>
      <c r="NE141" s="426">
        <v>0</v>
      </c>
      <c r="NF141" s="426">
        <v>0</v>
      </c>
      <c r="NG141" s="420"/>
      <c r="NH141" s="420">
        <v>0</v>
      </c>
      <c r="NI141" s="420">
        <v>0</v>
      </c>
      <c r="NJ141" s="420">
        <v>0</v>
      </c>
      <c r="NK141" s="420">
        <v>0</v>
      </c>
      <c r="NL141" s="420">
        <v>0</v>
      </c>
      <c r="NM141" s="420">
        <v>0</v>
      </c>
      <c r="NN141" s="420">
        <v>0</v>
      </c>
      <c r="NO141" s="420">
        <v>0</v>
      </c>
      <c r="NP141" s="420">
        <v>0</v>
      </c>
      <c r="NQ141" s="420">
        <v>0</v>
      </c>
      <c r="NR141" s="420">
        <v>0</v>
      </c>
      <c r="NS141" s="420">
        <v>0</v>
      </c>
      <c r="NT141" s="420">
        <v>0</v>
      </c>
      <c r="NU141" s="420">
        <v>0</v>
      </c>
      <c r="NV141" s="420">
        <v>0</v>
      </c>
      <c r="NW141" s="420">
        <v>0</v>
      </c>
      <c r="NX141" s="420">
        <v>0</v>
      </c>
      <c r="NY141" s="420">
        <v>0</v>
      </c>
      <c r="NZ141" s="420">
        <v>0</v>
      </c>
      <c r="OA141" s="420">
        <v>0</v>
      </c>
      <c r="OB141" s="420">
        <v>0</v>
      </c>
      <c r="OC141" s="420">
        <v>0</v>
      </c>
      <c r="OD141" s="420">
        <v>0</v>
      </c>
      <c r="OE141" s="420">
        <v>0</v>
      </c>
      <c r="OF141" s="420">
        <v>0</v>
      </c>
      <c r="OG141" s="420">
        <v>0</v>
      </c>
      <c r="OH141" s="420">
        <v>0</v>
      </c>
      <c r="OI141" s="420">
        <v>0</v>
      </c>
      <c r="OJ141" s="420">
        <v>0</v>
      </c>
      <c r="OK141" s="420">
        <v>0</v>
      </c>
      <c r="OL141" s="420"/>
      <c r="OM141" s="420">
        <v>-1.9553945440516838</v>
      </c>
      <c r="ON141" s="420">
        <v>1.468401272479765</v>
      </c>
      <c r="OO141" s="420">
        <v>5.9985784288849473</v>
      </c>
      <c r="OP141" s="420">
        <v>12.015825641076429</v>
      </c>
      <c r="OQ141" s="420">
        <v>20.036694060205097</v>
      </c>
      <c r="OR141" s="420">
        <v>30.763174347298555</v>
      </c>
      <c r="OS141" s="420">
        <v>45.150618802999645</v>
      </c>
      <c r="OT141" s="420">
        <v>64.500857275775843</v>
      </c>
      <c r="OU141" s="420">
        <v>90.589926906570369</v>
      </c>
      <c r="OV141" s="420">
        <v>125.84337599230746</v>
      </c>
      <c r="OW141" s="420">
        <v>173.57697728512991</v>
      </c>
      <c r="OX141" s="420">
        <v>238.32740020705063</v>
      </c>
      <c r="OY141" s="420">
        <v>326.30663986033892</v>
      </c>
      <c r="OZ141" s="420">
        <v>446.02674149210782</v>
      </c>
      <c r="PA141" s="420">
        <v>609.1589130020908</v>
      </c>
      <c r="PB141" s="420">
        <v>831.71530591703481</v>
      </c>
      <c r="PC141" s="420">
        <v>1135.6750771007626</v>
      </c>
      <c r="PD141" s="420">
        <v>1548.4234413655317</v>
      </c>
      <c r="PE141" s="420">
        <v>2111.489628793363</v>
      </c>
      <c r="PF141" s="420">
        <v>2173.363753888661</v>
      </c>
      <c r="PG141" s="420">
        <v>2162.8816011075346</v>
      </c>
      <c r="PH141" s="420">
        <v>2148.368930647528</v>
      </c>
      <c r="PI141" s="420">
        <v>2128.2017429711036</v>
      </c>
      <c r="PJ141" s="420">
        <v>2100.0836370551406</v>
      </c>
      <c r="PK141" s="420">
        <v>2060.7627624373904</v>
      </c>
      <c r="PL141" s="420">
        <v>2005.6283849377696</v>
      </c>
      <c r="PM141" s="420">
        <v>1928.1355287265092</v>
      </c>
      <c r="PN141" s="420">
        <v>1818.9840033824282</v>
      </c>
      <c r="PO141" s="420">
        <v>1664.9464225975462</v>
      </c>
      <c r="PP141" s="420">
        <v>1447.1944495226758</v>
      </c>
      <c r="PQ141" s="420"/>
      <c r="PR141" s="420">
        <v>12.651380585241816</v>
      </c>
      <c r="PS141" s="420">
        <v>16.185504825352666</v>
      </c>
      <c r="PT141" s="420">
        <v>20.861662446418837</v>
      </c>
      <c r="PU141" s="420">
        <v>27.072809480557407</v>
      </c>
      <c r="PV141" s="420">
        <v>35.352142427315755</v>
      </c>
      <c r="PW141" s="420">
        <v>46.424272900356769</v>
      </c>
      <c r="PX141" s="420">
        <v>61.275338480445413</v>
      </c>
      <c r="PY141" s="420">
        <v>81.249119191423674</v>
      </c>
      <c r="PZ141" s="420">
        <v>108.17888320916759</v>
      </c>
      <c r="QA141" s="420">
        <v>144.56833971818216</v>
      </c>
      <c r="QB141" s="420">
        <v>193.84010895810496</v>
      </c>
      <c r="QC141" s="420">
        <v>260.67705002242832</v>
      </c>
      <c r="QD141" s="420">
        <v>351.4913333929249</v>
      </c>
      <c r="QE141" s="420">
        <v>475.06929653034285</v>
      </c>
      <c r="QF141" s="420">
        <v>643.45824043045468</v>
      </c>
      <c r="QG141" s="420">
        <v>873.18629231795376</v>
      </c>
      <c r="QH141" s="420">
        <v>1186.9408655819732</v>
      </c>
      <c r="QI141" s="420">
        <v>1615.8786647721972</v>
      </c>
      <c r="QJ141" s="420">
        <v>2202.8055359119476</v>
      </c>
      <c r="QK141" s="420">
        <v>2274.5204063486976</v>
      </c>
      <c r="QL141" s="420">
        <v>2274.5204063486976</v>
      </c>
      <c r="QM141" s="420">
        <v>2274.5204063486976</v>
      </c>
      <c r="QN141" s="420">
        <v>2274.5204063486976</v>
      </c>
      <c r="QO141" s="420">
        <v>2274.5204063486976</v>
      </c>
      <c r="QP141" s="420">
        <v>2274.5204063486976</v>
      </c>
      <c r="QQ141" s="420">
        <v>2274.5204063486976</v>
      </c>
      <c r="QR141" s="420">
        <v>2274.5204063486976</v>
      </c>
      <c r="QS141" s="420">
        <v>2274.5204063486976</v>
      </c>
      <c r="QT141" s="420">
        <v>2274.5204063486976</v>
      </c>
      <c r="QU141" s="420">
        <v>2274.5204063486976</v>
      </c>
      <c r="QV141" s="424"/>
      <c r="QW141" s="420">
        <v>14.669785778608313</v>
      </c>
      <c r="QX141" s="420">
        <v>14.669785778608313</v>
      </c>
      <c r="QY141" s="420">
        <v>14.669785778608313</v>
      </c>
      <c r="QZ141" s="420">
        <v>14.669785778608313</v>
      </c>
      <c r="RA141" s="420">
        <v>14.669785778608313</v>
      </c>
      <c r="RB141" s="420">
        <v>14.669785778608313</v>
      </c>
      <c r="RC141" s="420">
        <v>14.669785778608313</v>
      </c>
      <c r="RD141" s="420">
        <v>14.669785778608313</v>
      </c>
      <c r="RE141" s="420">
        <v>14.669785778608313</v>
      </c>
      <c r="RF141" s="420">
        <v>14.669785778608313</v>
      </c>
      <c r="RG141" s="420">
        <v>14.669785778608313</v>
      </c>
      <c r="RH141" s="420">
        <v>14.669785778608313</v>
      </c>
      <c r="RI141" s="420">
        <v>14.669785778608313</v>
      </c>
      <c r="RJ141" s="420">
        <v>14.669785778608313</v>
      </c>
      <c r="RK141" s="420">
        <v>14.669785778608313</v>
      </c>
      <c r="RL141" s="420">
        <v>14.669785778608313</v>
      </c>
      <c r="RM141" s="420">
        <v>14.669785778608313</v>
      </c>
      <c r="RN141" s="420">
        <v>17.558814136465205</v>
      </c>
      <c r="RO141" s="420">
        <v>23.275248553544181</v>
      </c>
      <c r="RP141" s="420">
        <v>31.122161596598751</v>
      </c>
      <c r="RQ141" s="420">
        <v>41.942091352180398</v>
      </c>
      <c r="RR141" s="420">
        <v>56.922418220331309</v>
      </c>
      <c r="RS141" s="420">
        <v>77.739473512583388</v>
      </c>
      <c r="RT141" s="420">
        <v>106.76365749686144</v>
      </c>
      <c r="RU141" s="420">
        <v>147.35160829053081</v>
      </c>
      <c r="RV141" s="420">
        <v>204.2626364085076</v>
      </c>
      <c r="RW141" s="420">
        <v>284.25262303367072</v>
      </c>
      <c r="RX141" s="420">
        <v>396.92144799718392</v>
      </c>
      <c r="RY141" s="420">
        <v>555.92273700845146</v>
      </c>
      <c r="RZ141" s="420">
        <v>780.69155139279962</v>
      </c>
      <c r="SA141" s="420"/>
      <c r="SB141" s="420">
        <v>-2.0184051933664975</v>
      </c>
      <c r="SC141" s="420">
        <v>1.5157190467443531</v>
      </c>
      <c r="SD141" s="420">
        <v>6.1918766678105239</v>
      </c>
      <c r="SE141" s="420">
        <v>12.403023701949094</v>
      </c>
      <c r="SF141" s="420">
        <v>20.68235664870744</v>
      </c>
      <c r="SG141" s="420">
        <v>31.754487121748454</v>
      </c>
      <c r="SH141" s="420">
        <v>46.605552701837098</v>
      </c>
      <c r="SI141" s="420">
        <v>66.579333412815359</v>
      </c>
      <c r="SJ141" s="420">
        <v>93.509097430559279</v>
      </c>
      <c r="SK141" s="420">
        <v>129.89855393957384</v>
      </c>
      <c r="SL141" s="420">
        <v>179.17032317949665</v>
      </c>
      <c r="SM141" s="420">
        <v>246.00726424382</v>
      </c>
      <c r="SN141" s="420">
        <v>336.82154761431661</v>
      </c>
      <c r="SO141" s="420">
        <v>460.39951075173457</v>
      </c>
      <c r="SP141" s="420">
        <v>628.78845465184634</v>
      </c>
      <c r="SQ141" s="420">
        <v>858.51650653934541</v>
      </c>
      <c r="SR141" s="420">
        <v>1172.271079803365</v>
      </c>
      <c r="SS141" s="420">
        <v>1598.3198506357321</v>
      </c>
      <c r="ST141" s="420">
        <v>2179.5302873584033</v>
      </c>
      <c r="SU141" s="420">
        <v>2243.3982447520989</v>
      </c>
      <c r="SV141" s="420">
        <v>2232.5783149965173</v>
      </c>
      <c r="SW141" s="420">
        <v>2217.5979881283665</v>
      </c>
      <c r="SX141" s="420">
        <v>2196.7809328361141</v>
      </c>
      <c r="SY141" s="420">
        <v>2167.7567488518362</v>
      </c>
      <c r="SZ141" s="420">
        <v>2127.1687980581669</v>
      </c>
      <c r="TA141" s="420">
        <v>2070.25776994019</v>
      </c>
      <c r="TB141" s="420">
        <v>1990.2677833150269</v>
      </c>
      <c r="TC141" s="420">
        <v>1877.5989583515138</v>
      </c>
      <c r="TD141" s="420">
        <v>1718.5976693402463</v>
      </c>
      <c r="TE141" s="420">
        <v>1493.8288549558979</v>
      </c>
      <c r="TF141" s="420"/>
      <c r="TG141" s="420">
        <v>1.7831990424965694</v>
      </c>
      <c r="TH141" s="420">
        <v>2.281330208385381</v>
      </c>
      <c r="TI141" s="420">
        <v>2.9404298012136407</v>
      </c>
      <c r="TJ141" s="420">
        <v>3.8158845683401177</v>
      </c>
      <c r="TK141" s="420">
        <v>4.9828480063377105</v>
      </c>
      <c r="TL141" s="420">
        <v>6.5434533746526533</v>
      </c>
      <c r="TM141" s="420">
        <v>8.6366957480075648</v>
      </c>
      <c r="TN141" s="420">
        <v>11.451979534537656</v>
      </c>
      <c r="TO141" s="420">
        <v>15.24770199245798</v>
      </c>
      <c r="TP141" s="420">
        <v>20.376758348531951</v>
      </c>
      <c r="TQ141" s="420">
        <v>27.321563394807686</v>
      </c>
      <c r="TR141" s="420">
        <v>36.742161289738767</v>
      </c>
      <c r="TS141" s="420">
        <v>49.542340848022633</v>
      </c>
      <c r="TT141" s="420">
        <v>66.960527270884725</v>
      </c>
      <c r="TU141" s="420">
        <v>90.694775205846256</v>
      </c>
      <c r="TV141" s="420">
        <v>123.07470713503503</v>
      </c>
      <c r="TW141" s="420">
        <v>167.29809057162026</v>
      </c>
      <c r="TX141" s="420">
        <v>227.75643088104457</v>
      </c>
      <c r="TY141" s="420">
        <v>310.48316790236271</v>
      </c>
      <c r="TZ141" s="420">
        <v>320.59130491033136</v>
      </c>
      <c r="UA141" s="420">
        <v>320.59130491033136</v>
      </c>
      <c r="UB141" s="420">
        <v>320.59130491033136</v>
      </c>
      <c r="UC141" s="420">
        <v>320.59130491033136</v>
      </c>
      <c r="UD141" s="420">
        <v>320.59130491033136</v>
      </c>
      <c r="UE141" s="420">
        <v>320.59130491033136</v>
      </c>
      <c r="UF141" s="420">
        <v>320.59130491033136</v>
      </c>
      <c r="UG141" s="420">
        <v>320.59130491033136</v>
      </c>
      <c r="UH141" s="420">
        <v>320.59130491033136</v>
      </c>
      <c r="UI141" s="420">
        <v>320.59130491033136</v>
      </c>
      <c r="UJ141" s="420">
        <v>320.59130491033136</v>
      </c>
      <c r="UK141" s="420"/>
      <c r="UL141" s="420">
        <v>2.0676911723420526</v>
      </c>
      <c r="UM141" s="420">
        <v>2.0676911723420526</v>
      </c>
      <c r="UN141" s="420">
        <v>2.0676911723420526</v>
      </c>
      <c r="UO141" s="420">
        <v>2.0676911723420526</v>
      </c>
      <c r="UP141" s="420">
        <v>2.0676911723420526</v>
      </c>
      <c r="UQ141" s="420">
        <v>2.0676911723420526</v>
      </c>
      <c r="UR141" s="420">
        <v>2.0676911723420526</v>
      </c>
      <c r="US141" s="420">
        <v>2.0676911723420526</v>
      </c>
      <c r="UT141" s="420">
        <v>2.0676911723420526</v>
      </c>
      <c r="UU141" s="420">
        <v>2.0676911723420526</v>
      </c>
      <c r="UV141" s="420">
        <v>2.0676911723420526</v>
      </c>
      <c r="UW141" s="420">
        <v>2.0676911723420526</v>
      </c>
      <c r="UX141" s="420">
        <v>2.0676911723420526</v>
      </c>
      <c r="UY141" s="420">
        <v>2.0676911723420526</v>
      </c>
      <c r="UZ141" s="420">
        <v>2.0676911723420526</v>
      </c>
      <c r="VA141" s="420">
        <v>2.0676911723420526</v>
      </c>
      <c r="VB141" s="420">
        <v>2.0676911723420526</v>
      </c>
      <c r="VC141" s="420">
        <v>2.4748967390993646</v>
      </c>
      <c r="VD141" s="420">
        <v>3.2806222731901427</v>
      </c>
      <c r="VE141" s="420">
        <v>4.386636571839218</v>
      </c>
      <c r="VF141" s="420">
        <v>5.9116945091951152</v>
      </c>
      <c r="VG141" s="420">
        <v>8.023156127758206</v>
      </c>
      <c r="VH141" s="420">
        <v>10.957298596608178</v>
      </c>
      <c r="VI141" s="420">
        <v>15.048227388236151</v>
      </c>
      <c r="VJ141" s="420">
        <v>20.769057182622237</v>
      </c>
      <c r="VK141" s="420">
        <v>28.79060788720345</v>
      </c>
      <c r="VL141" s="420">
        <v>40.065113985430827</v>
      </c>
      <c r="VM141" s="420">
        <v>55.945668636400569</v>
      </c>
      <c r="VN141" s="420">
        <v>78.356736298957429</v>
      </c>
      <c r="VO141" s="420">
        <v>110.0376688179595</v>
      </c>
      <c r="VP141" s="420"/>
      <c r="VQ141" s="420">
        <v>-0.28449212984548322</v>
      </c>
      <c r="VR141" s="420">
        <v>0.21363903604332846</v>
      </c>
      <c r="VS141" s="420">
        <v>0.87273862887158815</v>
      </c>
      <c r="VT141" s="420">
        <v>1.7481933959980651</v>
      </c>
      <c r="VU141" s="420">
        <v>2.9151568339956579</v>
      </c>
      <c r="VV141" s="420">
        <v>4.4757622023106007</v>
      </c>
      <c r="VW141" s="420">
        <v>6.5690045756655122</v>
      </c>
      <c r="VX141" s="420">
        <v>9.3842883621956048</v>
      </c>
      <c r="VY141" s="420">
        <v>13.180010820115928</v>
      </c>
      <c r="VZ141" s="420">
        <v>18.309067176189899</v>
      </c>
      <c r="WA141" s="420">
        <v>25.253872222465635</v>
      </c>
      <c r="WB141" s="420">
        <v>34.674470117396716</v>
      </c>
      <c r="WC141" s="420">
        <v>47.474649675680581</v>
      </c>
      <c r="WD141" s="420">
        <v>64.892836098542674</v>
      </c>
      <c r="WE141" s="420">
        <v>88.627084033504204</v>
      </c>
      <c r="WF141" s="420">
        <v>121.00701596269298</v>
      </c>
      <c r="WG141" s="420">
        <v>165.23039939927821</v>
      </c>
      <c r="WH141" s="420">
        <v>225.2815341419452</v>
      </c>
      <c r="WI141" s="420">
        <v>307.20254562917256</v>
      </c>
      <c r="WJ141" s="420">
        <v>316.20466833849213</v>
      </c>
      <c r="WK141" s="420">
        <v>314.67961040113624</v>
      </c>
      <c r="WL141" s="420">
        <v>312.56814878257313</v>
      </c>
      <c r="WM141" s="420">
        <v>309.63400631372321</v>
      </c>
      <c r="WN141" s="420">
        <v>305.54307752209519</v>
      </c>
      <c r="WO141" s="420">
        <v>299.82224772770911</v>
      </c>
      <c r="WP141" s="420">
        <v>291.8006970231279</v>
      </c>
      <c r="WQ141" s="420">
        <v>280.52619092490056</v>
      </c>
      <c r="WR141" s="420">
        <v>264.64563627393079</v>
      </c>
      <c r="WS141" s="420">
        <v>242.23456861137393</v>
      </c>
      <c r="WT141" s="420">
        <v>210.55363609237185</v>
      </c>
      <c r="WU141" s="420"/>
      <c r="WV141" s="420">
        <v>0</v>
      </c>
      <c r="WW141" s="420">
        <v>0</v>
      </c>
      <c r="WX141" s="420">
        <v>0</v>
      </c>
      <c r="WY141" s="420">
        <v>0</v>
      </c>
      <c r="WZ141" s="420">
        <v>0</v>
      </c>
      <c r="XA141" s="420">
        <v>0</v>
      </c>
      <c r="XB141" s="420">
        <v>0</v>
      </c>
      <c r="XC141" s="420">
        <v>0</v>
      </c>
      <c r="XD141" s="420">
        <v>0</v>
      </c>
      <c r="XE141" s="420">
        <v>0</v>
      </c>
      <c r="XF141" s="420">
        <v>0</v>
      </c>
      <c r="XG141" s="420">
        <v>0</v>
      </c>
      <c r="XH141" s="420">
        <v>0</v>
      </c>
      <c r="XI141" s="420">
        <v>0</v>
      </c>
      <c r="XJ141" s="420">
        <v>0</v>
      </c>
      <c r="XK141" s="420">
        <v>0</v>
      </c>
      <c r="XL141" s="420">
        <v>0</v>
      </c>
      <c r="XM141" s="420">
        <v>0</v>
      </c>
      <c r="XN141" s="420">
        <v>0</v>
      </c>
      <c r="XO141" s="420">
        <v>0</v>
      </c>
      <c r="XP141" s="420">
        <v>0</v>
      </c>
      <c r="XQ141" s="420">
        <v>0</v>
      </c>
      <c r="XR141" s="420">
        <v>0</v>
      </c>
      <c r="XS141" s="420">
        <v>0</v>
      </c>
      <c r="XT141" s="420">
        <v>0</v>
      </c>
      <c r="XU141" s="420">
        <v>0</v>
      </c>
      <c r="XV141" s="420">
        <v>0</v>
      </c>
      <c r="XW141" s="420">
        <v>0</v>
      </c>
      <c r="XX141" s="420">
        <v>0</v>
      </c>
      <c r="XY141" s="420">
        <v>0</v>
      </c>
      <c r="XZ141" s="420"/>
      <c r="YA141" s="420">
        <v>0</v>
      </c>
      <c r="YB141" s="420">
        <v>0</v>
      </c>
      <c r="YC141" s="420">
        <v>0</v>
      </c>
      <c r="YD141" s="420">
        <v>0</v>
      </c>
      <c r="YE141" s="420">
        <v>0</v>
      </c>
      <c r="YF141" s="420">
        <v>0</v>
      </c>
      <c r="YG141" s="420">
        <v>0</v>
      </c>
      <c r="YH141" s="420">
        <v>0</v>
      </c>
      <c r="YI141" s="420">
        <v>0</v>
      </c>
      <c r="YJ141" s="420">
        <v>0</v>
      </c>
      <c r="YK141" s="420">
        <v>0</v>
      </c>
      <c r="YL141" s="420">
        <v>0</v>
      </c>
      <c r="YM141" s="420">
        <v>0</v>
      </c>
      <c r="YN141" s="420">
        <v>0</v>
      </c>
      <c r="YO141" s="420">
        <v>0</v>
      </c>
      <c r="YP141" s="420">
        <v>0</v>
      </c>
      <c r="YQ141" s="420">
        <v>0</v>
      </c>
      <c r="YR141" s="420">
        <v>0</v>
      </c>
      <c r="YS141" s="420">
        <v>0</v>
      </c>
      <c r="YT141" s="420">
        <v>0</v>
      </c>
      <c r="YU141" s="420">
        <v>0</v>
      </c>
      <c r="YV141" s="420">
        <v>0</v>
      </c>
      <c r="YW141" s="420">
        <v>0</v>
      </c>
      <c r="YX141" s="420">
        <v>0</v>
      </c>
      <c r="YY141" s="420">
        <v>0</v>
      </c>
      <c r="YZ141" s="420">
        <v>0</v>
      </c>
      <c r="ZA141" s="420">
        <v>0</v>
      </c>
      <c r="ZB141" s="420">
        <v>0</v>
      </c>
      <c r="ZC141" s="420">
        <v>0</v>
      </c>
      <c r="ZD141" s="420">
        <v>0</v>
      </c>
      <c r="ZE141" s="420"/>
      <c r="ZF141" s="420">
        <v>0</v>
      </c>
      <c r="ZG141" s="420">
        <v>0</v>
      </c>
      <c r="ZH141" s="420">
        <v>0</v>
      </c>
      <c r="ZI141" s="420">
        <v>0</v>
      </c>
      <c r="ZJ141" s="420">
        <v>0</v>
      </c>
      <c r="ZK141" s="420">
        <v>0</v>
      </c>
      <c r="ZL141" s="420">
        <v>0</v>
      </c>
      <c r="ZM141" s="420">
        <v>0</v>
      </c>
      <c r="ZN141" s="420">
        <v>0</v>
      </c>
      <c r="ZO141" s="420">
        <v>0</v>
      </c>
      <c r="ZP141" s="420">
        <v>0</v>
      </c>
      <c r="ZQ141" s="420">
        <v>0</v>
      </c>
      <c r="ZR141" s="420">
        <v>0</v>
      </c>
      <c r="ZS141" s="420">
        <v>0</v>
      </c>
      <c r="ZT141" s="420">
        <v>0</v>
      </c>
      <c r="ZU141" s="420">
        <v>0</v>
      </c>
      <c r="ZV141" s="420">
        <v>0</v>
      </c>
      <c r="ZW141" s="420">
        <v>0</v>
      </c>
      <c r="ZX141" s="420">
        <v>0</v>
      </c>
      <c r="ZY141" s="420">
        <v>0</v>
      </c>
      <c r="ZZ141" s="420">
        <v>0</v>
      </c>
      <c r="AAA141" s="420">
        <v>0</v>
      </c>
      <c r="AAB141" s="420">
        <v>0</v>
      </c>
      <c r="AAC141" s="420">
        <v>0</v>
      </c>
      <c r="AAD141" s="420">
        <v>0</v>
      </c>
      <c r="AAE141" s="420">
        <v>0</v>
      </c>
      <c r="AAF141" s="420">
        <v>0</v>
      </c>
      <c r="AAG141" s="420">
        <v>0</v>
      </c>
      <c r="AAH141" s="420">
        <v>0</v>
      </c>
      <c r="AAI141" s="420">
        <v>0</v>
      </c>
      <c r="AAJ141" s="420"/>
      <c r="AAK141" s="420">
        <v>-4.2582918672636643</v>
      </c>
      <c r="AAL141" s="420">
        <v>3.1977593552674466</v>
      </c>
      <c r="AAM141" s="420">
        <v>13.063193725567059</v>
      </c>
      <c r="AAN141" s="420">
        <v>26.167042739023586</v>
      </c>
      <c r="AAO141" s="420">
        <v>43.6342075429082</v>
      </c>
      <c r="AAP141" s="420">
        <v>66.993423671357604</v>
      </c>
      <c r="AAQ141" s="420">
        <v>98.325176080502246</v>
      </c>
      <c r="AAR141" s="420">
        <v>140.46447905078679</v>
      </c>
      <c r="AAS141" s="420">
        <v>197.27903515724557</v>
      </c>
      <c r="AAT141" s="420">
        <v>274.05099710807121</v>
      </c>
      <c r="AAU141" s="420">
        <v>378.00117268709221</v>
      </c>
      <c r="AAV141" s="420">
        <v>519.00913456826743</v>
      </c>
      <c r="AAW141" s="420">
        <v>710.60283715033609</v>
      </c>
      <c r="AAX141" s="420">
        <v>971.31908834238504</v>
      </c>
      <c r="AAY141" s="420">
        <v>1326.5744516874413</v>
      </c>
      <c r="AAZ141" s="420">
        <v>1811.2388284190733</v>
      </c>
      <c r="ABA141" s="420">
        <v>2473.176556303406</v>
      </c>
      <c r="ABB141" s="420">
        <v>3372.0248261432089</v>
      </c>
      <c r="ABC141" s="420">
        <v>4598.2224617809388</v>
      </c>
      <c r="ABD141" s="420">
        <v>4732.9666669792514</v>
      </c>
      <c r="ABE141" s="420">
        <v>4710.1395265051888</v>
      </c>
      <c r="ABF141" s="420">
        <v>4678.5350675584677</v>
      </c>
      <c r="ABG141" s="420">
        <v>4634.6166821209408</v>
      </c>
      <c r="ABH141" s="420">
        <v>4573.3834634290724</v>
      </c>
      <c r="ABI141" s="420">
        <v>4487.7538082232659</v>
      </c>
      <c r="ABJ141" s="420">
        <v>4367.6868519010877</v>
      </c>
      <c r="ABK141" s="420">
        <v>4198.9295029664372</v>
      </c>
      <c r="ABL141" s="420">
        <v>3961.2285980078732</v>
      </c>
      <c r="ABM141" s="420">
        <v>3625.7786605491665</v>
      </c>
      <c r="ABN141" s="420">
        <v>3151.5769405709452</v>
      </c>
      <c r="ABQ141" s="344"/>
      <c r="ABR141" s="344"/>
      <c r="ABS141" s="344"/>
      <c r="ABT141" s="344"/>
      <c r="ABU141" s="344"/>
      <c r="ABV141" s="344"/>
      <c r="ABW141" s="344"/>
      <c r="ABX141" s="344"/>
      <c r="ABY141" s="344"/>
      <c r="ABZ141" s="344"/>
      <c r="ACA141" s="344"/>
    </row>
    <row r="142" spans="4:755" hidden="1" outlineLevel="1" x14ac:dyDescent="0.25">
      <c r="D142" s="431" t="b">
        <v>1</v>
      </c>
      <c r="E142" s="416"/>
      <c r="F142" s="417">
        <v>1567</v>
      </c>
      <c r="G142" s="417">
        <v>22009632</v>
      </c>
      <c r="H142" s="417" t="s">
        <v>1825</v>
      </c>
      <c r="I142" s="417" t="s">
        <v>253</v>
      </c>
      <c r="J142" s="417">
        <v>11</v>
      </c>
      <c r="K142" s="417" t="s">
        <v>360</v>
      </c>
      <c r="L142" s="417" t="s">
        <v>1833</v>
      </c>
      <c r="M142" s="417" t="s">
        <v>253</v>
      </c>
      <c r="N142" s="417" t="s">
        <v>287</v>
      </c>
      <c r="O142" s="417" t="s">
        <v>358</v>
      </c>
      <c r="P142" s="417" t="s">
        <v>358</v>
      </c>
      <c r="Q142" s="417" t="s">
        <v>359</v>
      </c>
      <c r="R142" s="417" t="s">
        <v>289</v>
      </c>
      <c r="S142" s="418"/>
      <c r="T142" s="417">
        <v>0</v>
      </c>
      <c r="U142" s="417">
        <v>2190</v>
      </c>
      <c r="V142" s="418"/>
      <c r="W142" s="419">
        <v>3.6150887995456849</v>
      </c>
      <c r="X142" s="417">
        <v>4.3970361605316652E-3</v>
      </c>
      <c r="Y142" s="417">
        <v>0</v>
      </c>
      <c r="Z142" s="417">
        <v>4.3970361605316652E-3</v>
      </c>
      <c r="AA142" s="420">
        <v>12.091849441462079</v>
      </c>
      <c r="AB142" s="420">
        <v>0</v>
      </c>
      <c r="AC142" s="420">
        <v>12.091849441462079</v>
      </c>
      <c r="AD142" s="420">
        <v>12.481497293882057</v>
      </c>
      <c r="AE142" s="420">
        <v>1.7592541678287195</v>
      </c>
      <c r="AF142" s="420">
        <v>0</v>
      </c>
      <c r="AG142" s="418"/>
      <c r="AH142" s="419">
        <v>10.556192595643179</v>
      </c>
      <c r="AI142" s="417">
        <v>5.0929163580434762E-2</v>
      </c>
      <c r="AJ142" s="417">
        <v>0</v>
      </c>
      <c r="AK142" s="417">
        <v>5.0929163580434762E-2</v>
      </c>
      <c r="AL142" s="420">
        <v>140.05519984619559</v>
      </c>
      <c r="AM142" s="420">
        <v>0</v>
      </c>
      <c r="AN142" s="420">
        <v>140.05519984619559</v>
      </c>
      <c r="AO142" s="420">
        <v>144.56833971818216</v>
      </c>
      <c r="AP142" s="420">
        <v>20.376758348531951</v>
      </c>
      <c r="AQ142" s="420">
        <v>0</v>
      </c>
      <c r="AR142" s="418"/>
      <c r="AS142" s="417">
        <v>5.1679359468684138E-3</v>
      </c>
      <c r="AT142" s="421">
        <v>0</v>
      </c>
      <c r="AU142" s="417">
        <v>5.1679359468684138E-3</v>
      </c>
      <c r="AV142" s="420">
        <v>14.211823853888138</v>
      </c>
      <c r="AW142" s="420">
        <v>0</v>
      </c>
      <c r="AX142" s="420">
        <v>14.211823853888138</v>
      </c>
      <c r="AY142" s="420">
        <v>14.669785778608313</v>
      </c>
      <c r="AZ142" s="420">
        <v>2.0676911723420526</v>
      </c>
      <c r="BA142" s="420">
        <v>0</v>
      </c>
      <c r="BB142" s="418"/>
      <c r="BC142" s="420">
        <v>26.332600903172857</v>
      </c>
      <c r="BD142" s="420">
        <v>305.00029791290973</v>
      </c>
      <c r="BE142" s="420">
        <v>30.949300804838501</v>
      </c>
      <c r="BF142" s="420">
        <v>274.05099710807121</v>
      </c>
      <c r="BG142" s="420"/>
      <c r="BH142" s="422">
        <v>0.10715962441107481</v>
      </c>
      <c r="BI142" s="420"/>
      <c r="BJ142" s="423">
        <v>4.0239984351163907</v>
      </c>
      <c r="BK142" s="423">
        <v>4.4791606247277018</v>
      </c>
      <c r="BL142" s="423">
        <v>4.9858070835782389</v>
      </c>
      <c r="BM142" s="423">
        <v>5.5497612962183371</v>
      </c>
      <c r="BN142" s="423">
        <v>6.1775054527176865</v>
      </c>
      <c r="BO142" s="423">
        <v>6.8762549561114321</v>
      </c>
      <c r="BP142" s="423">
        <v>7.6540413575265642</v>
      </c>
      <c r="BQ142" s="423">
        <v>8.519804672259701</v>
      </c>
      <c r="BR142" s="423">
        <v>9.4834961379036802</v>
      </c>
      <c r="BS142" s="423">
        <v>10.556192595643179</v>
      </c>
      <c r="BT142" s="423">
        <v>11.750223809438291</v>
      </c>
      <c r="BU142" s="423">
        <v>13.079314186525425</v>
      </c>
      <c r="BV142" s="423">
        <v>14.558740528196203</v>
      </c>
      <c r="BW142" s="423">
        <v>16.205507624069845</v>
      </c>
      <c r="BX142" s="423">
        <v>18.03854370817087</v>
      </c>
      <c r="BY142" s="423">
        <v>20.078918023419057</v>
      </c>
      <c r="BZ142" s="423">
        <v>22.350082995256596</v>
      </c>
      <c r="CA142" s="423">
        <v>24.878143797999243</v>
      </c>
      <c r="CB142" s="423">
        <v>27.692158412355042</v>
      </c>
      <c r="CC142" s="423">
        <v>28</v>
      </c>
      <c r="CD142" s="423">
        <v>28</v>
      </c>
      <c r="CE142" s="423">
        <v>28</v>
      </c>
      <c r="CF142" s="423">
        <v>28</v>
      </c>
      <c r="CG142" s="423">
        <v>28</v>
      </c>
      <c r="CH142" s="423">
        <v>28</v>
      </c>
      <c r="CI142" s="423">
        <v>28</v>
      </c>
      <c r="CJ142" s="423">
        <v>28</v>
      </c>
      <c r="CK142" s="423">
        <v>28</v>
      </c>
      <c r="CL142" s="423">
        <v>28</v>
      </c>
      <c r="CM142" s="423">
        <v>28</v>
      </c>
      <c r="CN142" s="420"/>
      <c r="CO142" s="417">
        <v>4.4568833853950744E-3</v>
      </c>
      <c r="CP142" s="417">
        <v>5.7019000459519647E-3</v>
      </c>
      <c r="CQ142" s="417">
        <v>7.3492371937356679E-3</v>
      </c>
      <c r="CR142" s="417">
        <v>9.5373270890780244E-3</v>
      </c>
      <c r="CS142" s="417">
        <v>1.2454006514215722E-2</v>
      </c>
      <c r="CT142" s="417">
        <v>1.6354544800431525E-2</v>
      </c>
      <c r="CU142" s="417">
        <v>2.158634278432283E-2</v>
      </c>
      <c r="CV142" s="417">
        <v>2.8622793138059627E-2</v>
      </c>
      <c r="CW142" s="417">
        <v>3.8109727549257635E-2</v>
      </c>
      <c r="CX142" s="417">
        <v>5.0929163580434762E-2</v>
      </c>
      <c r="CY142" s="417">
        <v>6.8286836777824753E-2</v>
      </c>
      <c r="CZ142" s="417">
        <v>9.183244511306865E-2</v>
      </c>
      <c r="DA142" s="417">
        <v>0.12382489589608256</v>
      </c>
      <c r="DB142" s="417">
        <v>0.1673594783076349</v>
      </c>
      <c r="DC142" s="417">
        <v>0.22668026794762872</v>
      </c>
      <c r="DD142" s="417">
        <v>0.30760986537124474</v>
      </c>
      <c r="DE142" s="417">
        <v>0.4181406912562366</v>
      </c>
      <c r="DF142" s="417">
        <v>0.56924876501135857</v>
      </c>
      <c r="DG142" s="417">
        <v>0.77601391627683758</v>
      </c>
      <c r="DH142" s="417">
        <v>0.80127794279013076</v>
      </c>
      <c r="DI142" s="417">
        <v>0.80127794279013076</v>
      </c>
      <c r="DJ142" s="417">
        <v>0.80127794279013076</v>
      </c>
      <c r="DK142" s="417">
        <v>0.80127794279013076</v>
      </c>
      <c r="DL142" s="417">
        <v>0.80127794279013076</v>
      </c>
      <c r="DM142" s="417">
        <v>0.80127794279013076</v>
      </c>
      <c r="DN142" s="417">
        <v>0.80127794279013076</v>
      </c>
      <c r="DO142" s="417">
        <v>0.80127794279013076</v>
      </c>
      <c r="DP142" s="417">
        <v>0.80127794279013076</v>
      </c>
      <c r="DQ142" s="417">
        <v>0.80127794279013076</v>
      </c>
      <c r="DR142" s="417">
        <v>0.80127794279013076</v>
      </c>
      <c r="DS142" s="424"/>
      <c r="DT142" s="425">
        <v>0</v>
      </c>
      <c r="DU142" s="425">
        <v>0</v>
      </c>
      <c r="DV142" s="425">
        <v>0</v>
      </c>
      <c r="DW142" s="425">
        <v>0</v>
      </c>
      <c r="DX142" s="425">
        <v>0</v>
      </c>
      <c r="DY142" s="425">
        <v>0</v>
      </c>
      <c r="DZ142" s="425">
        <v>0</v>
      </c>
      <c r="EA142" s="425">
        <v>0</v>
      </c>
      <c r="EB142" s="425">
        <v>0</v>
      </c>
      <c r="EC142" s="425">
        <v>0</v>
      </c>
      <c r="ED142" s="425">
        <v>0</v>
      </c>
      <c r="EE142" s="425">
        <v>0</v>
      </c>
      <c r="EF142" s="425">
        <v>0</v>
      </c>
      <c r="EG142" s="425">
        <v>0</v>
      </c>
      <c r="EH142" s="425">
        <v>0</v>
      </c>
      <c r="EI142" s="425">
        <v>0</v>
      </c>
      <c r="EJ142" s="425">
        <v>0</v>
      </c>
      <c r="EK142" s="425">
        <v>0</v>
      </c>
      <c r="EL142" s="425">
        <v>0</v>
      </c>
      <c r="EM142" s="425">
        <v>0</v>
      </c>
      <c r="EN142" s="425">
        <v>0</v>
      </c>
      <c r="EO142" s="425">
        <v>0</v>
      </c>
      <c r="EP142" s="425">
        <v>0</v>
      </c>
      <c r="EQ142" s="425">
        <v>0</v>
      </c>
      <c r="ER142" s="425">
        <v>0</v>
      </c>
      <c r="ES142" s="425">
        <v>0</v>
      </c>
      <c r="ET142" s="425">
        <v>0</v>
      </c>
      <c r="EU142" s="425">
        <v>0</v>
      </c>
      <c r="EV142" s="425">
        <v>0</v>
      </c>
      <c r="EW142" s="425">
        <v>0</v>
      </c>
      <c r="EX142" s="420"/>
      <c r="EY142" s="420">
        <v>26.691008937574843</v>
      </c>
      <c r="EZ142" s="420">
        <v>34.147060160105951</v>
      </c>
      <c r="FA142" s="420">
        <v>44.012494530405569</v>
      </c>
      <c r="FB142" s="420">
        <v>57.116343543862094</v>
      </c>
      <c r="FC142" s="420">
        <v>74.583508347746715</v>
      </c>
      <c r="FD142" s="420">
        <v>97.942724476196119</v>
      </c>
      <c r="FE142" s="420">
        <v>129.27447688534076</v>
      </c>
      <c r="FF142" s="420">
        <v>171.41377985562531</v>
      </c>
      <c r="FG142" s="420">
        <v>228.22833596208409</v>
      </c>
      <c r="FH142" s="420">
        <v>305.00029791290973</v>
      </c>
      <c r="FI142" s="420">
        <v>408.95047349193072</v>
      </c>
      <c r="FJ142" s="420">
        <v>549.95843537310589</v>
      </c>
      <c r="FK142" s="420">
        <v>741.55213795517466</v>
      </c>
      <c r="FL142" s="420">
        <v>1002.2683891472236</v>
      </c>
      <c r="FM142" s="420">
        <v>1357.52375249228</v>
      </c>
      <c r="FN142" s="420">
        <v>1842.1881292239118</v>
      </c>
      <c r="FO142" s="420">
        <v>2504.125857108244</v>
      </c>
      <c r="FP142" s="420">
        <v>3409.0691994344779</v>
      </c>
      <c r="FQ142" s="420">
        <v>4647.3269735756139</v>
      </c>
      <c r="FR142" s="420">
        <v>4798.6260539318882</v>
      </c>
      <c r="FS142" s="420">
        <v>4798.6260539318882</v>
      </c>
      <c r="FT142" s="420">
        <v>4798.6260539318882</v>
      </c>
      <c r="FU142" s="420">
        <v>4798.6260539318882</v>
      </c>
      <c r="FV142" s="420">
        <v>4798.6260539318882</v>
      </c>
      <c r="FW142" s="420">
        <v>4798.6260539318882</v>
      </c>
      <c r="FX142" s="420">
        <v>4798.6260539318882</v>
      </c>
      <c r="FY142" s="420">
        <v>4798.6260539318882</v>
      </c>
      <c r="FZ142" s="420">
        <v>4798.6260539318882</v>
      </c>
      <c r="GA142" s="420">
        <v>4798.6260539318882</v>
      </c>
      <c r="GB142" s="420">
        <v>4798.6260539318882</v>
      </c>
      <c r="GC142" s="420"/>
      <c r="GD142" s="420">
        <v>30.949300804838504</v>
      </c>
      <c r="GE142" s="420">
        <v>30.949300804838504</v>
      </c>
      <c r="GF142" s="420">
        <v>30.949300804838504</v>
      </c>
      <c r="GG142" s="420">
        <v>30.949300804838504</v>
      </c>
      <c r="GH142" s="420">
        <v>30.949300804838504</v>
      </c>
      <c r="GI142" s="420">
        <v>30.949300804838504</v>
      </c>
      <c r="GJ142" s="420">
        <v>30.949300804838504</v>
      </c>
      <c r="GK142" s="420">
        <v>30.949300804838504</v>
      </c>
      <c r="GL142" s="420">
        <v>30.949300804838504</v>
      </c>
      <c r="GM142" s="420">
        <v>30.949300804838504</v>
      </c>
      <c r="GN142" s="420">
        <v>30.949300804838504</v>
      </c>
      <c r="GO142" s="420">
        <v>30.949300804838504</v>
      </c>
      <c r="GP142" s="420">
        <v>30.949300804838504</v>
      </c>
      <c r="GQ142" s="420">
        <v>30.949300804838504</v>
      </c>
      <c r="GR142" s="420">
        <v>30.949300804838504</v>
      </c>
      <c r="GS142" s="420">
        <v>30.949300804838504</v>
      </c>
      <c r="GT142" s="420">
        <v>30.949300804838504</v>
      </c>
      <c r="GU142" s="420">
        <v>37.044373291268776</v>
      </c>
      <c r="GV142" s="420">
        <v>49.104511794674572</v>
      </c>
      <c r="GW142" s="420">
        <v>65.659386952636538</v>
      </c>
      <c r="GX142" s="420">
        <v>88.486527426700604</v>
      </c>
      <c r="GY142" s="420">
        <v>120.09098637342085</v>
      </c>
      <c r="GZ142" s="420">
        <v>164.00937181094736</v>
      </c>
      <c r="HA142" s="420">
        <v>225.24259050281671</v>
      </c>
      <c r="HB142" s="420">
        <v>310.87224570862207</v>
      </c>
      <c r="HC142" s="420">
        <v>430.93920203080103</v>
      </c>
      <c r="HD142" s="420">
        <v>599.69655096545193</v>
      </c>
      <c r="HE142" s="420">
        <v>837.39745592401584</v>
      </c>
      <c r="HF142" s="420">
        <v>1172.8473933827224</v>
      </c>
      <c r="HG142" s="420">
        <v>1647.0491133609432</v>
      </c>
      <c r="HH142" s="420"/>
      <c r="HI142" s="420">
        <v>12.256429309836454</v>
      </c>
      <c r="HJ142" s="420">
        <v>15.680225126367903</v>
      </c>
      <c r="HK142" s="420">
        <v>20.210402282773085</v>
      </c>
      <c r="HL142" s="420">
        <v>26.227649494964567</v>
      </c>
      <c r="HM142" s="420">
        <v>34.248517914093235</v>
      </c>
      <c r="HN142" s="420">
        <v>44.974998201186693</v>
      </c>
      <c r="HO142" s="420">
        <v>59.362442656887787</v>
      </c>
      <c r="HP142" s="420">
        <v>78.712681129663977</v>
      </c>
      <c r="HQ142" s="420">
        <v>104.8017507604585</v>
      </c>
      <c r="HR142" s="420">
        <v>140.05519984619559</v>
      </c>
      <c r="HS142" s="420">
        <v>187.78880113901806</v>
      </c>
      <c r="HT142" s="420">
        <v>252.53922406093878</v>
      </c>
      <c r="HU142" s="420">
        <v>340.51846371422704</v>
      </c>
      <c r="HV142" s="420">
        <v>460.23856534599594</v>
      </c>
      <c r="HW142" s="420">
        <v>623.37073685597898</v>
      </c>
      <c r="HX142" s="420">
        <v>845.92712977092299</v>
      </c>
      <c r="HY142" s="420">
        <v>1149.8869009546506</v>
      </c>
      <c r="HZ142" s="420">
        <v>1565.434103781236</v>
      </c>
      <c r="IA142" s="420">
        <v>2134.0382697613031</v>
      </c>
      <c r="IB142" s="420">
        <v>2203.5143426728596</v>
      </c>
      <c r="IC142" s="420">
        <v>2203.5143426728596</v>
      </c>
      <c r="ID142" s="420">
        <v>2203.5143426728596</v>
      </c>
      <c r="IE142" s="420">
        <v>2203.5143426728596</v>
      </c>
      <c r="IF142" s="420">
        <v>2203.5143426728596</v>
      </c>
      <c r="IG142" s="420">
        <v>2203.5143426728596</v>
      </c>
      <c r="IH142" s="420">
        <v>2203.5143426728596</v>
      </c>
      <c r="II142" s="420">
        <v>2203.5143426728596</v>
      </c>
      <c r="IJ142" s="420">
        <v>2203.5143426728596</v>
      </c>
      <c r="IK142" s="420">
        <v>2203.5143426728596</v>
      </c>
      <c r="IL142" s="420">
        <v>2203.5143426728596</v>
      </c>
      <c r="IM142" s="420"/>
      <c r="IN142" s="420">
        <v>14.211823853888138</v>
      </c>
      <c r="IO142" s="420">
        <v>14.211823853888138</v>
      </c>
      <c r="IP142" s="420">
        <v>14.211823853888138</v>
      </c>
      <c r="IQ142" s="420">
        <v>14.211823853888138</v>
      </c>
      <c r="IR142" s="420">
        <v>14.211823853888138</v>
      </c>
      <c r="IS142" s="420">
        <v>14.211823853888138</v>
      </c>
      <c r="IT142" s="420">
        <v>14.211823853888138</v>
      </c>
      <c r="IU142" s="420">
        <v>14.211823853888138</v>
      </c>
      <c r="IV142" s="420">
        <v>14.211823853888138</v>
      </c>
      <c r="IW142" s="420">
        <v>14.211823853888138</v>
      </c>
      <c r="IX142" s="420">
        <v>14.211823853888138</v>
      </c>
      <c r="IY142" s="420">
        <v>14.211823853888138</v>
      </c>
      <c r="IZ142" s="420">
        <v>14.211823853888138</v>
      </c>
      <c r="JA142" s="420">
        <v>14.211823853888138</v>
      </c>
      <c r="JB142" s="420">
        <v>14.211823853888138</v>
      </c>
      <c r="JC142" s="420">
        <v>14.211823853888138</v>
      </c>
      <c r="JD142" s="420">
        <v>14.211823853888138</v>
      </c>
      <c r="JE142" s="420">
        <v>17.010662415704203</v>
      </c>
      <c r="JF142" s="420">
        <v>22.548640967940244</v>
      </c>
      <c r="JG142" s="420">
        <v>30.150588784198568</v>
      </c>
      <c r="JH142" s="420">
        <v>40.632741565325084</v>
      </c>
      <c r="JI142" s="420">
        <v>55.145412025331325</v>
      </c>
      <c r="JJ142" s="420">
        <v>75.312599701755786</v>
      </c>
      <c r="JK142" s="420">
        <v>103.4307056177191</v>
      </c>
      <c r="JL142" s="420">
        <v>142.75158023546899</v>
      </c>
      <c r="JM142" s="420">
        <v>197.88595773508993</v>
      </c>
      <c r="JN142" s="420">
        <v>275.37881394635036</v>
      </c>
      <c r="JO142" s="420">
        <v>384.5303392904313</v>
      </c>
      <c r="JP142" s="420">
        <v>538.56792007531351</v>
      </c>
      <c r="JQ142" s="420">
        <v>756.31989315018393</v>
      </c>
      <c r="JR142" s="420"/>
      <c r="JS142" s="420">
        <v>-1.9553945440516838</v>
      </c>
      <c r="JT142" s="420">
        <v>1.468401272479765</v>
      </c>
      <c r="JU142" s="420">
        <v>5.9985784288849473</v>
      </c>
      <c r="JV142" s="420">
        <v>12.015825641076429</v>
      </c>
      <c r="JW142" s="420">
        <v>20.036694060205097</v>
      </c>
      <c r="JX142" s="420">
        <v>30.763174347298555</v>
      </c>
      <c r="JY142" s="420">
        <v>45.150618802999645</v>
      </c>
      <c r="JZ142" s="420">
        <v>64.500857275775843</v>
      </c>
      <c r="KA142" s="420">
        <v>90.589926906570369</v>
      </c>
      <c r="KB142" s="420">
        <v>125.84337599230746</v>
      </c>
      <c r="KC142" s="420">
        <v>173.57697728512991</v>
      </c>
      <c r="KD142" s="420">
        <v>238.32740020705063</v>
      </c>
      <c r="KE142" s="420">
        <v>326.30663986033892</v>
      </c>
      <c r="KF142" s="420">
        <v>446.02674149210782</v>
      </c>
      <c r="KG142" s="420">
        <v>609.1589130020908</v>
      </c>
      <c r="KH142" s="420">
        <v>831.71530591703481</v>
      </c>
      <c r="KI142" s="420">
        <v>1135.6750771007626</v>
      </c>
      <c r="KJ142" s="420">
        <v>1548.4234413655317</v>
      </c>
      <c r="KK142" s="420">
        <v>2111.489628793363</v>
      </c>
      <c r="KL142" s="420">
        <v>2173.363753888661</v>
      </c>
      <c r="KM142" s="420">
        <v>2162.8816011075346</v>
      </c>
      <c r="KN142" s="420">
        <v>2148.368930647528</v>
      </c>
      <c r="KO142" s="420">
        <v>2128.2017429711036</v>
      </c>
      <c r="KP142" s="420">
        <v>2100.0836370551406</v>
      </c>
      <c r="KQ142" s="420">
        <v>2060.7627624373904</v>
      </c>
      <c r="KR142" s="420">
        <v>2005.6283849377696</v>
      </c>
      <c r="KS142" s="420">
        <v>1928.1355287265092</v>
      </c>
      <c r="KT142" s="420">
        <v>1818.9840033824282</v>
      </c>
      <c r="KU142" s="420">
        <v>1664.9464225975462</v>
      </c>
      <c r="KV142" s="420">
        <v>1447.1944495226758</v>
      </c>
      <c r="KW142" s="420"/>
      <c r="KX142" s="420">
        <v>0</v>
      </c>
      <c r="KY142" s="420">
        <v>0</v>
      </c>
      <c r="KZ142" s="420">
        <v>0</v>
      </c>
      <c r="LA142" s="420">
        <v>0</v>
      </c>
      <c r="LB142" s="420">
        <v>0</v>
      </c>
      <c r="LC142" s="420">
        <v>0</v>
      </c>
      <c r="LD142" s="420">
        <v>0</v>
      </c>
      <c r="LE142" s="420">
        <v>0</v>
      </c>
      <c r="LF142" s="420">
        <v>0</v>
      </c>
      <c r="LG142" s="420">
        <v>0</v>
      </c>
      <c r="LH142" s="420">
        <v>0</v>
      </c>
      <c r="LI142" s="420">
        <v>0</v>
      </c>
      <c r="LJ142" s="420">
        <v>0</v>
      </c>
      <c r="LK142" s="420">
        <v>0</v>
      </c>
      <c r="LL142" s="420">
        <v>0</v>
      </c>
      <c r="LM142" s="420">
        <v>0</v>
      </c>
      <c r="LN142" s="420">
        <v>0</v>
      </c>
      <c r="LO142" s="420">
        <v>0</v>
      </c>
      <c r="LP142" s="420">
        <v>0</v>
      </c>
      <c r="LQ142" s="420">
        <v>0</v>
      </c>
      <c r="LR142" s="420">
        <v>0</v>
      </c>
      <c r="LS142" s="420">
        <v>0</v>
      </c>
      <c r="LT142" s="420">
        <v>0</v>
      </c>
      <c r="LU142" s="420">
        <v>0</v>
      </c>
      <c r="LV142" s="420">
        <v>0</v>
      </c>
      <c r="LW142" s="420">
        <v>0</v>
      </c>
      <c r="LX142" s="420">
        <v>0</v>
      </c>
      <c r="LY142" s="420">
        <v>0</v>
      </c>
      <c r="LZ142" s="420">
        <v>0</v>
      </c>
      <c r="MA142" s="420">
        <v>0</v>
      </c>
      <c r="MB142" s="420"/>
      <c r="MC142" s="426">
        <v>0</v>
      </c>
      <c r="MD142" s="426">
        <v>0</v>
      </c>
      <c r="ME142" s="426">
        <v>0</v>
      </c>
      <c r="MF142" s="426">
        <v>0</v>
      </c>
      <c r="MG142" s="426">
        <v>0</v>
      </c>
      <c r="MH142" s="426">
        <v>0</v>
      </c>
      <c r="MI142" s="426">
        <v>0</v>
      </c>
      <c r="MJ142" s="426">
        <v>0</v>
      </c>
      <c r="MK142" s="426">
        <v>0</v>
      </c>
      <c r="ML142" s="426">
        <v>0</v>
      </c>
      <c r="MM142" s="426">
        <v>0</v>
      </c>
      <c r="MN142" s="426">
        <v>0</v>
      </c>
      <c r="MO142" s="426">
        <v>0</v>
      </c>
      <c r="MP142" s="426">
        <v>0</v>
      </c>
      <c r="MQ142" s="426">
        <v>0</v>
      </c>
      <c r="MR142" s="426">
        <v>0</v>
      </c>
      <c r="MS142" s="426">
        <v>0</v>
      </c>
      <c r="MT142" s="426">
        <v>0</v>
      </c>
      <c r="MU142" s="426">
        <v>0</v>
      </c>
      <c r="MV142" s="426">
        <v>0</v>
      </c>
      <c r="MW142" s="426">
        <v>0</v>
      </c>
      <c r="MX142" s="426">
        <v>0</v>
      </c>
      <c r="MY142" s="426">
        <v>0</v>
      </c>
      <c r="MZ142" s="426">
        <v>0</v>
      </c>
      <c r="NA142" s="426">
        <v>0</v>
      </c>
      <c r="NB142" s="426">
        <v>0</v>
      </c>
      <c r="NC142" s="426">
        <v>0</v>
      </c>
      <c r="ND142" s="426">
        <v>0</v>
      </c>
      <c r="NE142" s="426">
        <v>0</v>
      </c>
      <c r="NF142" s="426">
        <v>0</v>
      </c>
      <c r="NG142" s="420"/>
      <c r="NH142" s="420">
        <v>0</v>
      </c>
      <c r="NI142" s="420">
        <v>0</v>
      </c>
      <c r="NJ142" s="420">
        <v>0</v>
      </c>
      <c r="NK142" s="420">
        <v>0</v>
      </c>
      <c r="NL142" s="420">
        <v>0</v>
      </c>
      <c r="NM142" s="420">
        <v>0</v>
      </c>
      <c r="NN142" s="420">
        <v>0</v>
      </c>
      <c r="NO142" s="420">
        <v>0</v>
      </c>
      <c r="NP142" s="420">
        <v>0</v>
      </c>
      <c r="NQ142" s="420">
        <v>0</v>
      </c>
      <c r="NR142" s="420">
        <v>0</v>
      </c>
      <c r="NS142" s="420">
        <v>0</v>
      </c>
      <c r="NT142" s="420">
        <v>0</v>
      </c>
      <c r="NU142" s="420">
        <v>0</v>
      </c>
      <c r="NV142" s="420">
        <v>0</v>
      </c>
      <c r="NW142" s="420">
        <v>0</v>
      </c>
      <c r="NX142" s="420">
        <v>0</v>
      </c>
      <c r="NY142" s="420">
        <v>0</v>
      </c>
      <c r="NZ142" s="420">
        <v>0</v>
      </c>
      <c r="OA142" s="420">
        <v>0</v>
      </c>
      <c r="OB142" s="420">
        <v>0</v>
      </c>
      <c r="OC142" s="420">
        <v>0</v>
      </c>
      <c r="OD142" s="420">
        <v>0</v>
      </c>
      <c r="OE142" s="420">
        <v>0</v>
      </c>
      <c r="OF142" s="420">
        <v>0</v>
      </c>
      <c r="OG142" s="420">
        <v>0</v>
      </c>
      <c r="OH142" s="420">
        <v>0</v>
      </c>
      <c r="OI142" s="420">
        <v>0</v>
      </c>
      <c r="OJ142" s="420">
        <v>0</v>
      </c>
      <c r="OK142" s="420">
        <v>0</v>
      </c>
      <c r="OL142" s="420"/>
      <c r="OM142" s="420">
        <v>-1.9553945440516838</v>
      </c>
      <c r="ON142" s="420">
        <v>1.468401272479765</v>
      </c>
      <c r="OO142" s="420">
        <v>5.9985784288849473</v>
      </c>
      <c r="OP142" s="420">
        <v>12.015825641076429</v>
      </c>
      <c r="OQ142" s="420">
        <v>20.036694060205097</v>
      </c>
      <c r="OR142" s="420">
        <v>30.763174347298555</v>
      </c>
      <c r="OS142" s="420">
        <v>45.150618802999645</v>
      </c>
      <c r="OT142" s="420">
        <v>64.500857275775843</v>
      </c>
      <c r="OU142" s="420">
        <v>90.589926906570369</v>
      </c>
      <c r="OV142" s="420">
        <v>125.84337599230746</v>
      </c>
      <c r="OW142" s="420">
        <v>173.57697728512991</v>
      </c>
      <c r="OX142" s="420">
        <v>238.32740020705063</v>
      </c>
      <c r="OY142" s="420">
        <v>326.30663986033892</v>
      </c>
      <c r="OZ142" s="420">
        <v>446.02674149210782</v>
      </c>
      <c r="PA142" s="420">
        <v>609.1589130020908</v>
      </c>
      <c r="PB142" s="420">
        <v>831.71530591703481</v>
      </c>
      <c r="PC142" s="420">
        <v>1135.6750771007626</v>
      </c>
      <c r="PD142" s="420">
        <v>1548.4234413655317</v>
      </c>
      <c r="PE142" s="420">
        <v>2111.489628793363</v>
      </c>
      <c r="PF142" s="420">
        <v>2173.363753888661</v>
      </c>
      <c r="PG142" s="420">
        <v>2162.8816011075346</v>
      </c>
      <c r="PH142" s="420">
        <v>2148.368930647528</v>
      </c>
      <c r="PI142" s="420">
        <v>2128.2017429711036</v>
      </c>
      <c r="PJ142" s="420">
        <v>2100.0836370551406</v>
      </c>
      <c r="PK142" s="420">
        <v>2060.7627624373904</v>
      </c>
      <c r="PL142" s="420">
        <v>2005.6283849377696</v>
      </c>
      <c r="PM142" s="420">
        <v>1928.1355287265092</v>
      </c>
      <c r="PN142" s="420">
        <v>1818.9840033824282</v>
      </c>
      <c r="PO142" s="420">
        <v>1664.9464225975462</v>
      </c>
      <c r="PP142" s="420">
        <v>1447.1944495226758</v>
      </c>
      <c r="PQ142" s="420"/>
      <c r="PR142" s="420">
        <v>12.651380585241816</v>
      </c>
      <c r="PS142" s="420">
        <v>16.185504825352666</v>
      </c>
      <c r="PT142" s="420">
        <v>20.861662446418837</v>
      </c>
      <c r="PU142" s="420">
        <v>27.072809480557407</v>
      </c>
      <c r="PV142" s="420">
        <v>35.352142427315755</v>
      </c>
      <c r="PW142" s="420">
        <v>46.424272900356769</v>
      </c>
      <c r="PX142" s="420">
        <v>61.275338480445413</v>
      </c>
      <c r="PY142" s="420">
        <v>81.249119191423674</v>
      </c>
      <c r="PZ142" s="420">
        <v>108.17888320916759</v>
      </c>
      <c r="QA142" s="420">
        <v>144.56833971818216</v>
      </c>
      <c r="QB142" s="420">
        <v>193.84010895810496</v>
      </c>
      <c r="QC142" s="420">
        <v>260.67705002242832</v>
      </c>
      <c r="QD142" s="420">
        <v>351.4913333929249</v>
      </c>
      <c r="QE142" s="420">
        <v>475.06929653034285</v>
      </c>
      <c r="QF142" s="420">
        <v>643.45824043045468</v>
      </c>
      <c r="QG142" s="420">
        <v>873.18629231795376</v>
      </c>
      <c r="QH142" s="420">
        <v>1186.9408655819732</v>
      </c>
      <c r="QI142" s="420">
        <v>1615.8786647721972</v>
      </c>
      <c r="QJ142" s="420">
        <v>2202.8055359119476</v>
      </c>
      <c r="QK142" s="420">
        <v>2274.5204063486976</v>
      </c>
      <c r="QL142" s="420">
        <v>2274.5204063486976</v>
      </c>
      <c r="QM142" s="420">
        <v>2274.5204063486976</v>
      </c>
      <c r="QN142" s="420">
        <v>2274.5204063486976</v>
      </c>
      <c r="QO142" s="420">
        <v>2274.5204063486976</v>
      </c>
      <c r="QP142" s="420">
        <v>2274.5204063486976</v>
      </c>
      <c r="QQ142" s="420">
        <v>2274.5204063486976</v>
      </c>
      <c r="QR142" s="420">
        <v>2274.5204063486976</v>
      </c>
      <c r="QS142" s="420">
        <v>2274.5204063486976</v>
      </c>
      <c r="QT142" s="420">
        <v>2274.5204063486976</v>
      </c>
      <c r="QU142" s="420">
        <v>2274.5204063486976</v>
      </c>
      <c r="QV142" s="424"/>
      <c r="QW142" s="420">
        <v>14.669785778608313</v>
      </c>
      <c r="QX142" s="420">
        <v>14.669785778608313</v>
      </c>
      <c r="QY142" s="420">
        <v>14.669785778608313</v>
      </c>
      <c r="QZ142" s="420">
        <v>14.669785778608313</v>
      </c>
      <c r="RA142" s="420">
        <v>14.669785778608313</v>
      </c>
      <c r="RB142" s="420">
        <v>14.669785778608313</v>
      </c>
      <c r="RC142" s="420">
        <v>14.669785778608313</v>
      </c>
      <c r="RD142" s="420">
        <v>14.669785778608313</v>
      </c>
      <c r="RE142" s="420">
        <v>14.669785778608313</v>
      </c>
      <c r="RF142" s="420">
        <v>14.669785778608313</v>
      </c>
      <c r="RG142" s="420">
        <v>14.669785778608313</v>
      </c>
      <c r="RH142" s="420">
        <v>14.669785778608313</v>
      </c>
      <c r="RI142" s="420">
        <v>14.669785778608313</v>
      </c>
      <c r="RJ142" s="420">
        <v>14.669785778608313</v>
      </c>
      <c r="RK142" s="420">
        <v>14.669785778608313</v>
      </c>
      <c r="RL142" s="420">
        <v>14.669785778608313</v>
      </c>
      <c r="RM142" s="420">
        <v>14.669785778608313</v>
      </c>
      <c r="RN142" s="420">
        <v>17.558814136465205</v>
      </c>
      <c r="RO142" s="420">
        <v>23.275248553544181</v>
      </c>
      <c r="RP142" s="420">
        <v>31.122161596598751</v>
      </c>
      <c r="RQ142" s="420">
        <v>41.942091352180398</v>
      </c>
      <c r="RR142" s="420">
        <v>56.922418220331309</v>
      </c>
      <c r="RS142" s="420">
        <v>77.739473512583388</v>
      </c>
      <c r="RT142" s="420">
        <v>106.76365749686144</v>
      </c>
      <c r="RU142" s="420">
        <v>147.35160829053081</v>
      </c>
      <c r="RV142" s="420">
        <v>204.2626364085076</v>
      </c>
      <c r="RW142" s="420">
        <v>284.25262303367072</v>
      </c>
      <c r="RX142" s="420">
        <v>396.92144799718392</v>
      </c>
      <c r="RY142" s="420">
        <v>555.92273700845146</v>
      </c>
      <c r="RZ142" s="420">
        <v>780.69155139279962</v>
      </c>
      <c r="SA142" s="420"/>
      <c r="SB142" s="420">
        <v>-2.0184051933664975</v>
      </c>
      <c r="SC142" s="420">
        <v>1.5157190467443531</v>
      </c>
      <c r="SD142" s="420">
        <v>6.1918766678105239</v>
      </c>
      <c r="SE142" s="420">
        <v>12.403023701949094</v>
      </c>
      <c r="SF142" s="420">
        <v>20.68235664870744</v>
      </c>
      <c r="SG142" s="420">
        <v>31.754487121748454</v>
      </c>
      <c r="SH142" s="420">
        <v>46.605552701837098</v>
      </c>
      <c r="SI142" s="420">
        <v>66.579333412815359</v>
      </c>
      <c r="SJ142" s="420">
        <v>93.509097430559279</v>
      </c>
      <c r="SK142" s="420">
        <v>129.89855393957384</v>
      </c>
      <c r="SL142" s="420">
        <v>179.17032317949665</v>
      </c>
      <c r="SM142" s="420">
        <v>246.00726424382</v>
      </c>
      <c r="SN142" s="420">
        <v>336.82154761431661</v>
      </c>
      <c r="SO142" s="420">
        <v>460.39951075173457</v>
      </c>
      <c r="SP142" s="420">
        <v>628.78845465184634</v>
      </c>
      <c r="SQ142" s="420">
        <v>858.51650653934541</v>
      </c>
      <c r="SR142" s="420">
        <v>1172.271079803365</v>
      </c>
      <c r="SS142" s="420">
        <v>1598.3198506357321</v>
      </c>
      <c r="ST142" s="420">
        <v>2179.5302873584033</v>
      </c>
      <c r="SU142" s="420">
        <v>2243.3982447520989</v>
      </c>
      <c r="SV142" s="420">
        <v>2232.5783149965173</v>
      </c>
      <c r="SW142" s="420">
        <v>2217.5979881283665</v>
      </c>
      <c r="SX142" s="420">
        <v>2196.7809328361141</v>
      </c>
      <c r="SY142" s="420">
        <v>2167.7567488518362</v>
      </c>
      <c r="SZ142" s="420">
        <v>2127.1687980581669</v>
      </c>
      <c r="TA142" s="420">
        <v>2070.25776994019</v>
      </c>
      <c r="TB142" s="420">
        <v>1990.2677833150269</v>
      </c>
      <c r="TC142" s="420">
        <v>1877.5989583515138</v>
      </c>
      <c r="TD142" s="420">
        <v>1718.5976693402463</v>
      </c>
      <c r="TE142" s="420">
        <v>1493.8288549558979</v>
      </c>
      <c r="TF142" s="420"/>
      <c r="TG142" s="420">
        <v>1.7831990424965694</v>
      </c>
      <c r="TH142" s="420">
        <v>2.281330208385381</v>
      </c>
      <c r="TI142" s="420">
        <v>2.9404298012136407</v>
      </c>
      <c r="TJ142" s="420">
        <v>3.8158845683401177</v>
      </c>
      <c r="TK142" s="420">
        <v>4.9828480063377105</v>
      </c>
      <c r="TL142" s="420">
        <v>6.5434533746526533</v>
      </c>
      <c r="TM142" s="420">
        <v>8.6366957480075648</v>
      </c>
      <c r="TN142" s="420">
        <v>11.451979534537656</v>
      </c>
      <c r="TO142" s="420">
        <v>15.24770199245798</v>
      </c>
      <c r="TP142" s="420">
        <v>20.376758348531951</v>
      </c>
      <c r="TQ142" s="420">
        <v>27.321563394807686</v>
      </c>
      <c r="TR142" s="420">
        <v>36.742161289738767</v>
      </c>
      <c r="TS142" s="420">
        <v>49.542340848022633</v>
      </c>
      <c r="TT142" s="420">
        <v>66.960527270884725</v>
      </c>
      <c r="TU142" s="420">
        <v>90.694775205846256</v>
      </c>
      <c r="TV142" s="420">
        <v>123.07470713503503</v>
      </c>
      <c r="TW142" s="420">
        <v>167.29809057162026</v>
      </c>
      <c r="TX142" s="420">
        <v>227.75643088104457</v>
      </c>
      <c r="TY142" s="420">
        <v>310.48316790236271</v>
      </c>
      <c r="TZ142" s="420">
        <v>320.59130491033136</v>
      </c>
      <c r="UA142" s="420">
        <v>320.59130491033136</v>
      </c>
      <c r="UB142" s="420">
        <v>320.59130491033136</v>
      </c>
      <c r="UC142" s="420">
        <v>320.59130491033136</v>
      </c>
      <c r="UD142" s="420">
        <v>320.59130491033136</v>
      </c>
      <c r="UE142" s="420">
        <v>320.59130491033136</v>
      </c>
      <c r="UF142" s="420">
        <v>320.59130491033136</v>
      </c>
      <c r="UG142" s="420">
        <v>320.59130491033136</v>
      </c>
      <c r="UH142" s="420">
        <v>320.59130491033136</v>
      </c>
      <c r="UI142" s="420">
        <v>320.59130491033136</v>
      </c>
      <c r="UJ142" s="420">
        <v>320.59130491033136</v>
      </c>
      <c r="UK142" s="420"/>
      <c r="UL142" s="420">
        <v>2.0676911723420526</v>
      </c>
      <c r="UM142" s="420">
        <v>2.0676911723420526</v>
      </c>
      <c r="UN142" s="420">
        <v>2.0676911723420526</v>
      </c>
      <c r="UO142" s="420">
        <v>2.0676911723420526</v>
      </c>
      <c r="UP142" s="420">
        <v>2.0676911723420526</v>
      </c>
      <c r="UQ142" s="420">
        <v>2.0676911723420526</v>
      </c>
      <c r="UR142" s="420">
        <v>2.0676911723420526</v>
      </c>
      <c r="US142" s="420">
        <v>2.0676911723420526</v>
      </c>
      <c r="UT142" s="420">
        <v>2.0676911723420526</v>
      </c>
      <c r="UU142" s="420">
        <v>2.0676911723420526</v>
      </c>
      <c r="UV142" s="420">
        <v>2.0676911723420526</v>
      </c>
      <c r="UW142" s="420">
        <v>2.0676911723420526</v>
      </c>
      <c r="UX142" s="420">
        <v>2.0676911723420526</v>
      </c>
      <c r="UY142" s="420">
        <v>2.0676911723420526</v>
      </c>
      <c r="UZ142" s="420">
        <v>2.0676911723420526</v>
      </c>
      <c r="VA142" s="420">
        <v>2.0676911723420526</v>
      </c>
      <c r="VB142" s="420">
        <v>2.0676911723420526</v>
      </c>
      <c r="VC142" s="420">
        <v>2.4748967390993646</v>
      </c>
      <c r="VD142" s="420">
        <v>3.2806222731901427</v>
      </c>
      <c r="VE142" s="420">
        <v>4.386636571839218</v>
      </c>
      <c r="VF142" s="420">
        <v>5.9116945091951152</v>
      </c>
      <c r="VG142" s="420">
        <v>8.023156127758206</v>
      </c>
      <c r="VH142" s="420">
        <v>10.957298596608178</v>
      </c>
      <c r="VI142" s="420">
        <v>15.048227388236151</v>
      </c>
      <c r="VJ142" s="420">
        <v>20.769057182622237</v>
      </c>
      <c r="VK142" s="420">
        <v>28.79060788720345</v>
      </c>
      <c r="VL142" s="420">
        <v>40.065113985430827</v>
      </c>
      <c r="VM142" s="420">
        <v>55.945668636400569</v>
      </c>
      <c r="VN142" s="420">
        <v>78.356736298957429</v>
      </c>
      <c r="VO142" s="420">
        <v>110.0376688179595</v>
      </c>
      <c r="VP142" s="420"/>
      <c r="VQ142" s="420">
        <v>-0.28449212984548322</v>
      </c>
      <c r="VR142" s="420">
        <v>0.21363903604332846</v>
      </c>
      <c r="VS142" s="420">
        <v>0.87273862887158815</v>
      </c>
      <c r="VT142" s="420">
        <v>1.7481933959980651</v>
      </c>
      <c r="VU142" s="420">
        <v>2.9151568339956579</v>
      </c>
      <c r="VV142" s="420">
        <v>4.4757622023106007</v>
      </c>
      <c r="VW142" s="420">
        <v>6.5690045756655122</v>
      </c>
      <c r="VX142" s="420">
        <v>9.3842883621956048</v>
      </c>
      <c r="VY142" s="420">
        <v>13.180010820115928</v>
      </c>
      <c r="VZ142" s="420">
        <v>18.309067176189899</v>
      </c>
      <c r="WA142" s="420">
        <v>25.253872222465635</v>
      </c>
      <c r="WB142" s="420">
        <v>34.674470117396716</v>
      </c>
      <c r="WC142" s="420">
        <v>47.474649675680581</v>
      </c>
      <c r="WD142" s="420">
        <v>64.892836098542674</v>
      </c>
      <c r="WE142" s="420">
        <v>88.627084033504204</v>
      </c>
      <c r="WF142" s="420">
        <v>121.00701596269298</v>
      </c>
      <c r="WG142" s="420">
        <v>165.23039939927821</v>
      </c>
      <c r="WH142" s="420">
        <v>225.2815341419452</v>
      </c>
      <c r="WI142" s="420">
        <v>307.20254562917256</v>
      </c>
      <c r="WJ142" s="420">
        <v>316.20466833849213</v>
      </c>
      <c r="WK142" s="420">
        <v>314.67961040113624</v>
      </c>
      <c r="WL142" s="420">
        <v>312.56814878257313</v>
      </c>
      <c r="WM142" s="420">
        <v>309.63400631372321</v>
      </c>
      <c r="WN142" s="420">
        <v>305.54307752209519</v>
      </c>
      <c r="WO142" s="420">
        <v>299.82224772770911</v>
      </c>
      <c r="WP142" s="420">
        <v>291.8006970231279</v>
      </c>
      <c r="WQ142" s="420">
        <v>280.52619092490056</v>
      </c>
      <c r="WR142" s="420">
        <v>264.64563627393079</v>
      </c>
      <c r="WS142" s="420">
        <v>242.23456861137393</v>
      </c>
      <c r="WT142" s="420">
        <v>210.55363609237185</v>
      </c>
      <c r="WU142" s="420"/>
      <c r="WV142" s="420">
        <v>0</v>
      </c>
      <c r="WW142" s="420">
        <v>0</v>
      </c>
      <c r="WX142" s="420">
        <v>0</v>
      </c>
      <c r="WY142" s="420">
        <v>0</v>
      </c>
      <c r="WZ142" s="420">
        <v>0</v>
      </c>
      <c r="XA142" s="420">
        <v>0</v>
      </c>
      <c r="XB142" s="420">
        <v>0</v>
      </c>
      <c r="XC142" s="420">
        <v>0</v>
      </c>
      <c r="XD142" s="420">
        <v>0</v>
      </c>
      <c r="XE142" s="420">
        <v>0</v>
      </c>
      <c r="XF142" s="420">
        <v>0</v>
      </c>
      <c r="XG142" s="420">
        <v>0</v>
      </c>
      <c r="XH142" s="420">
        <v>0</v>
      </c>
      <c r="XI142" s="420">
        <v>0</v>
      </c>
      <c r="XJ142" s="420">
        <v>0</v>
      </c>
      <c r="XK142" s="420">
        <v>0</v>
      </c>
      <c r="XL142" s="420">
        <v>0</v>
      </c>
      <c r="XM142" s="420">
        <v>0</v>
      </c>
      <c r="XN142" s="420">
        <v>0</v>
      </c>
      <c r="XO142" s="420">
        <v>0</v>
      </c>
      <c r="XP142" s="420">
        <v>0</v>
      </c>
      <c r="XQ142" s="420">
        <v>0</v>
      </c>
      <c r="XR142" s="420">
        <v>0</v>
      </c>
      <c r="XS142" s="420">
        <v>0</v>
      </c>
      <c r="XT142" s="420">
        <v>0</v>
      </c>
      <c r="XU142" s="420">
        <v>0</v>
      </c>
      <c r="XV142" s="420">
        <v>0</v>
      </c>
      <c r="XW142" s="420">
        <v>0</v>
      </c>
      <c r="XX142" s="420">
        <v>0</v>
      </c>
      <c r="XY142" s="420">
        <v>0</v>
      </c>
      <c r="XZ142" s="420"/>
      <c r="YA142" s="420">
        <v>0</v>
      </c>
      <c r="YB142" s="420">
        <v>0</v>
      </c>
      <c r="YC142" s="420">
        <v>0</v>
      </c>
      <c r="YD142" s="420">
        <v>0</v>
      </c>
      <c r="YE142" s="420">
        <v>0</v>
      </c>
      <c r="YF142" s="420">
        <v>0</v>
      </c>
      <c r="YG142" s="420">
        <v>0</v>
      </c>
      <c r="YH142" s="420">
        <v>0</v>
      </c>
      <c r="YI142" s="420">
        <v>0</v>
      </c>
      <c r="YJ142" s="420">
        <v>0</v>
      </c>
      <c r="YK142" s="420">
        <v>0</v>
      </c>
      <c r="YL142" s="420">
        <v>0</v>
      </c>
      <c r="YM142" s="420">
        <v>0</v>
      </c>
      <c r="YN142" s="420">
        <v>0</v>
      </c>
      <c r="YO142" s="420">
        <v>0</v>
      </c>
      <c r="YP142" s="420">
        <v>0</v>
      </c>
      <c r="YQ142" s="420">
        <v>0</v>
      </c>
      <c r="YR142" s="420">
        <v>0</v>
      </c>
      <c r="YS142" s="420">
        <v>0</v>
      </c>
      <c r="YT142" s="420">
        <v>0</v>
      </c>
      <c r="YU142" s="420">
        <v>0</v>
      </c>
      <c r="YV142" s="420">
        <v>0</v>
      </c>
      <c r="YW142" s="420">
        <v>0</v>
      </c>
      <c r="YX142" s="420">
        <v>0</v>
      </c>
      <c r="YY142" s="420">
        <v>0</v>
      </c>
      <c r="YZ142" s="420">
        <v>0</v>
      </c>
      <c r="ZA142" s="420">
        <v>0</v>
      </c>
      <c r="ZB142" s="420">
        <v>0</v>
      </c>
      <c r="ZC142" s="420">
        <v>0</v>
      </c>
      <c r="ZD142" s="420">
        <v>0</v>
      </c>
      <c r="ZE142" s="420"/>
      <c r="ZF142" s="420">
        <v>0</v>
      </c>
      <c r="ZG142" s="420">
        <v>0</v>
      </c>
      <c r="ZH142" s="420">
        <v>0</v>
      </c>
      <c r="ZI142" s="420">
        <v>0</v>
      </c>
      <c r="ZJ142" s="420">
        <v>0</v>
      </c>
      <c r="ZK142" s="420">
        <v>0</v>
      </c>
      <c r="ZL142" s="420">
        <v>0</v>
      </c>
      <c r="ZM142" s="420">
        <v>0</v>
      </c>
      <c r="ZN142" s="420">
        <v>0</v>
      </c>
      <c r="ZO142" s="420">
        <v>0</v>
      </c>
      <c r="ZP142" s="420">
        <v>0</v>
      </c>
      <c r="ZQ142" s="420">
        <v>0</v>
      </c>
      <c r="ZR142" s="420">
        <v>0</v>
      </c>
      <c r="ZS142" s="420">
        <v>0</v>
      </c>
      <c r="ZT142" s="420">
        <v>0</v>
      </c>
      <c r="ZU142" s="420">
        <v>0</v>
      </c>
      <c r="ZV142" s="420">
        <v>0</v>
      </c>
      <c r="ZW142" s="420">
        <v>0</v>
      </c>
      <c r="ZX142" s="420">
        <v>0</v>
      </c>
      <c r="ZY142" s="420">
        <v>0</v>
      </c>
      <c r="ZZ142" s="420">
        <v>0</v>
      </c>
      <c r="AAA142" s="420">
        <v>0</v>
      </c>
      <c r="AAB142" s="420">
        <v>0</v>
      </c>
      <c r="AAC142" s="420">
        <v>0</v>
      </c>
      <c r="AAD142" s="420">
        <v>0</v>
      </c>
      <c r="AAE142" s="420">
        <v>0</v>
      </c>
      <c r="AAF142" s="420">
        <v>0</v>
      </c>
      <c r="AAG142" s="420">
        <v>0</v>
      </c>
      <c r="AAH142" s="420">
        <v>0</v>
      </c>
      <c r="AAI142" s="420">
        <v>0</v>
      </c>
      <c r="AAJ142" s="420"/>
      <c r="AAK142" s="420">
        <v>-4.2582918672636643</v>
      </c>
      <c r="AAL142" s="420">
        <v>3.1977593552674466</v>
      </c>
      <c r="AAM142" s="420">
        <v>13.063193725567059</v>
      </c>
      <c r="AAN142" s="420">
        <v>26.167042739023586</v>
      </c>
      <c r="AAO142" s="420">
        <v>43.6342075429082</v>
      </c>
      <c r="AAP142" s="420">
        <v>66.993423671357604</v>
      </c>
      <c r="AAQ142" s="420">
        <v>98.325176080502246</v>
      </c>
      <c r="AAR142" s="420">
        <v>140.46447905078679</v>
      </c>
      <c r="AAS142" s="420">
        <v>197.27903515724557</v>
      </c>
      <c r="AAT142" s="420">
        <v>274.05099710807121</v>
      </c>
      <c r="AAU142" s="420">
        <v>378.00117268709221</v>
      </c>
      <c r="AAV142" s="420">
        <v>519.00913456826743</v>
      </c>
      <c r="AAW142" s="420">
        <v>710.60283715033609</v>
      </c>
      <c r="AAX142" s="420">
        <v>971.31908834238504</v>
      </c>
      <c r="AAY142" s="420">
        <v>1326.5744516874413</v>
      </c>
      <c r="AAZ142" s="420">
        <v>1811.2388284190733</v>
      </c>
      <c r="ABA142" s="420">
        <v>2473.176556303406</v>
      </c>
      <c r="ABB142" s="420">
        <v>3372.0248261432089</v>
      </c>
      <c r="ABC142" s="420">
        <v>4598.2224617809388</v>
      </c>
      <c r="ABD142" s="420">
        <v>4732.9666669792514</v>
      </c>
      <c r="ABE142" s="420">
        <v>4710.1395265051888</v>
      </c>
      <c r="ABF142" s="420">
        <v>4678.5350675584677</v>
      </c>
      <c r="ABG142" s="420">
        <v>4634.6166821209408</v>
      </c>
      <c r="ABH142" s="420">
        <v>4573.3834634290724</v>
      </c>
      <c r="ABI142" s="420">
        <v>4487.7538082232659</v>
      </c>
      <c r="ABJ142" s="420">
        <v>4367.6868519010877</v>
      </c>
      <c r="ABK142" s="420">
        <v>4198.9295029664372</v>
      </c>
      <c r="ABL142" s="420">
        <v>3961.2285980078732</v>
      </c>
      <c r="ABM142" s="420">
        <v>3625.7786605491665</v>
      </c>
      <c r="ABN142" s="420">
        <v>3151.5769405709452</v>
      </c>
      <c r="ABQ142" s="344"/>
      <c r="ABR142" s="344"/>
      <c r="ABS142" s="344"/>
      <c r="ABT142" s="344"/>
      <c r="ABU142" s="344"/>
      <c r="ABV142" s="344"/>
      <c r="ABW142" s="344"/>
      <c r="ABX142" s="344"/>
      <c r="ABY142" s="344"/>
      <c r="ABZ142" s="344"/>
      <c r="ACA142" s="344"/>
    </row>
    <row r="143" spans="4:755" hidden="1" outlineLevel="1" x14ac:dyDescent="0.25">
      <c r="D143" s="431" t="b">
        <v>1</v>
      </c>
      <c r="E143" s="416"/>
      <c r="F143" s="417">
        <v>1568</v>
      </c>
      <c r="G143" s="417">
        <v>22009633</v>
      </c>
      <c r="H143" s="417" t="s">
        <v>1825</v>
      </c>
      <c r="I143" s="417" t="s">
        <v>253</v>
      </c>
      <c r="J143" s="417">
        <v>11</v>
      </c>
      <c r="K143" s="417" t="s">
        <v>361</v>
      </c>
      <c r="L143" s="417" t="s">
        <v>1833</v>
      </c>
      <c r="M143" s="417" t="s">
        <v>253</v>
      </c>
      <c r="N143" s="417" t="s">
        <v>287</v>
      </c>
      <c r="O143" s="417" t="s">
        <v>358</v>
      </c>
      <c r="P143" s="417" t="s">
        <v>358</v>
      </c>
      <c r="Q143" s="417" t="s">
        <v>359</v>
      </c>
      <c r="R143" s="417" t="s">
        <v>289</v>
      </c>
      <c r="S143" s="418"/>
      <c r="T143" s="417">
        <v>0</v>
      </c>
      <c r="U143" s="417">
        <v>2190</v>
      </c>
      <c r="V143" s="418"/>
      <c r="W143" s="419">
        <v>3.6150887995456849</v>
      </c>
      <c r="X143" s="417">
        <v>4.3970361605316652E-3</v>
      </c>
      <c r="Y143" s="417">
        <v>0</v>
      </c>
      <c r="Z143" s="417">
        <v>4.3970361605316652E-3</v>
      </c>
      <c r="AA143" s="420">
        <v>12.091849441462079</v>
      </c>
      <c r="AB143" s="420">
        <v>0</v>
      </c>
      <c r="AC143" s="420">
        <v>12.091849441462079</v>
      </c>
      <c r="AD143" s="420">
        <v>12.481497293882057</v>
      </c>
      <c r="AE143" s="420">
        <v>1.7592541678287195</v>
      </c>
      <c r="AF143" s="420">
        <v>0</v>
      </c>
      <c r="AG143" s="418"/>
      <c r="AH143" s="419">
        <v>10.556192595643179</v>
      </c>
      <c r="AI143" s="417">
        <v>5.0929163580434762E-2</v>
      </c>
      <c r="AJ143" s="417">
        <v>0</v>
      </c>
      <c r="AK143" s="417">
        <v>5.0929163580434762E-2</v>
      </c>
      <c r="AL143" s="420">
        <v>140.05519984619559</v>
      </c>
      <c r="AM143" s="420">
        <v>0</v>
      </c>
      <c r="AN143" s="420">
        <v>140.05519984619559</v>
      </c>
      <c r="AO143" s="420">
        <v>144.56833971818216</v>
      </c>
      <c r="AP143" s="420">
        <v>20.376758348531951</v>
      </c>
      <c r="AQ143" s="420">
        <v>0</v>
      </c>
      <c r="AR143" s="418"/>
      <c r="AS143" s="417">
        <v>5.1679359468684138E-3</v>
      </c>
      <c r="AT143" s="421">
        <v>0</v>
      </c>
      <c r="AU143" s="417">
        <v>5.1679359468684138E-3</v>
      </c>
      <c r="AV143" s="420">
        <v>14.211823853888138</v>
      </c>
      <c r="AW143" s="420">
        <v>0</v>
      </c>
      <c r="AX143" s="420">
        <v>14.211823853888138</v>
      </c>
      <c r="AY143" s="420">
        <v>14.669785778608313</v>
      </c>
      <c r="AZ143" s="420">
        <v>2.0676911723420526</v>
      </c>
      <c r="BA143" s="420">
        <v>0</v>
      </c>
      <c r="BB143" s="418"/>
      <c r="BC143" s="420">
        <v>26.332600903172857</v>
      </c>
      <c r="BD143" s="420">
        <v>305.00029791290973</v>
      </c>
      <c r="BE143" s="420">
        <v>30.949300804838501</v>
      </c>
      <c r="BF143" s="420">
        <v>274.05099710807121</v>
      </c>
      <c r="BG143" s="420"/>
      <c r="BH143" s="422">
        <v>0.10715962441107481</v>
      </c>
      <c r="BI143" s="420"/>
      <c r="BJ143" s="423">
        <v>4.0239984351163907</v>
      </c>
      <c r="BK143" s="423">
        <v>4.4791606247277018</v>
      </c>
      <c r="BL143" s="423">
        <v>4.9858070835782389</v>
      </c>
      <c r="BM143" s="423">
        <v>5.5497612962183371</v>
      </c>
      <c r="BN143" s="423">
        <v>6.1775054527176865</v>
      </c>
      <c r="BO143" s="423">
        <v>6.8762549561114321</v>
      </c>
      <c r="BP143" s="423">
        <v>7.6540413575265642</v>
      </c>
      <c r="BQ143" s="423">
        <v>8.519804672259701</v>
      </c>
      <c r="BR143" s="423">
        <v>9.4834961379036802</v>
      </c>
      <c r="BS143" s="423">
        <v>10.556192595643179</v>
      </c>
      <c r="BT143" s="423">
        <v>11.750223809438291</v>
      </c>
      <c r="BU143" s="423">
        <v>13.079314186525425</v>
      </c>
      <c r="BV143" s="423">
        <v>14.558740528196203</v>
      </c>
      <c r="BW143" s="423">
        <v>16.205507624069845</v>
      </c>
      <c r="BX143" s="423">
        <v>18.03854370817087</v>
      </c>
      <c r="BY143" s="423">
        <v>20.078918023419057</v>
      </c>
      <c r="BZ143" s="423">
        <v>22.350082995256596</v>
      </c>
      <c r="CA143" s="423">
        <v>24.878143797999243</v>
      </c>
      <c r="CB143" s="423">
        <v>27.692158412355042</v>
      </c>
      <c r="CC143" s="423">
        <v>28</v>
      </c>
      <c r="CD143" s="423">
        <v>28</v>
      </c>
      <c r="CE143" s="423">
        <v>28</v>
      </c>
      <c r="CF143" s="423">
        <v>28</v>
      </c>
      <c r="CG143" s="423">
        <v>28</v>
      </c>
      <c r="CH143" s="423">
        <v>28</v>
      </c>
      <c r="CI143" s="423">
        <v>28</v>
      </c>
      <c r="CJ143" s="423">
        <v>28</v>
      </c>
      <c r="CK143" s="423">
        <v>28</v>
      </c>
      <c r="CL143" s="423">
        <v>28</v>
      </c>
      <c r="CM143" s="423">
        <v>28</v>
      </c>
      <c r="CN143" s="420"/>
      <c r="CO143" s="417">
        <v>4.4568833853950744E-3</v>
      </c>
      <c r="CP143" s="417">
        <v>5.7019000459519647E-3</v>
      </c>
      <c r="CQ143" s="417">
        <v>7.3492371937356679E-3</v>
      </c>
      <c r="CR143" s="417">
        <v>9.5373270890780244E-3</v>
      </c>
      <c r="CS143" s="417">
        <v>1.2454006514215722E-2</v>
      </c>
      <c r="CT143" s="417">
        <v>1.6354544800431525E-2</v>
      </c>
      <c r="CU143" s="417">
        <v>2.158634278432283E-2</v>
      </c>
      <c r="CV143" s="417">
        <v>2.8622793138059627E-2</v>
      </c>
      <c r="CW143" s="417">
        <v>3.8109727549257635E-2</v>
      </c>
      <c r="CX143" s="417">
        <v>5.0929163580434762E-2</v>
      </c>
      <c r="CY143" s="417">
        <v>6.8286836777824753E-2</v>
      </c>
      <c r="CZ143" s="417">
        <v>9.183244511306865E-2</v>
      </c>
      <c r="DA143" s="417">
        <v>0.12382489589608256</v>
      </c>
      <c r="DB143" s="417">
        <v>0.1673594783076349</v>
      </c>
      <c r="DC143" s="417">
        <v>0.22668026794762872</v>
      </c>
      <c r="DD143" s="417">
        <v>0.30760986537124474</v>
      </c>
      <c r="DE143" s="417">
        <v>0.4181406912562366</v>
      </c>
      <c r="DF143" s="417">
        <v>0.56924876501135857</v>
      </c>
      <c r="DG143" s="417">
        <v>0.77601391627683758</v>
      </c>
      <c r="DH143" s="417">
        <v>0.80127794279013076</v>
      </c>
      <c r="DI143" s="417">
        <v>0.80127794279013076</v>
      </c>
      <c r="DJ143" s="417">
        <v>0.80127794279013076</v>
      </c>
      <c r="DK143" s="417">
        <v>0.80127794279013076</v>
      </c>
      <c r="DL143" s="417">
        <v>0.80127794279013076</v>
      </c>
      <c r="DM143" s="417">
        <v>0.80127794279013076</v>
      </c>
      <c r="DN143" s="417">
        <v>0.80127794279013076</v>
      </c>
      <c r="DO143" s="417">
        <v>0.80127794279013076</v>
      </c>
      <c r="DP143" s="417">
        <v>0.80127794279013076</v>
      </c>
      <c r="DQ143" s="417">
        <v>0.80127794279013076</v>
      </c>
      <c r="DR143" s="417">
        <v>0.80127794279013076</v>
      </c>
      <c r="DS143" s="424"/>
      <c r="DT143" s="425">
        <v>0</v>
      </c>
      <c r="DU143" s="425">
        <v>0</v>
      </c>
      <c r="DV143" s="425">
        <v>0</v>
      </c>
      <c r="DW143" s="425">
        <v>0</v>
      </c>
      <c r="DX143" s="425">
        <v>0</v>
      </c>
      <c r="DY143" s="425">
        <v>0</v>
      </c>
      <c r="DZ143" s="425">
        <v>0</v>
      </c>
      <c r="EA143" s="425">
        <v>0</v>
      </c>
      <c r="EB143" s="425">
        <v>0</v>
      </c>
      <c r="EC143" s="425">
        <v>0</v>
      </c>
      <c r="ED143" s="425">
        <v>0</v>
      </c>
      <c r="EE143" s="425">
        <v>0</v>
      </c>
      <c r="EF143" s="425">
        <v>0</v>
      </c>
      <c r="EG143" s="425">
        <v>0</v>
      </c>
      <c r="EH143" s="425">
        <v>0</v>
      </c>
      <c r="EI143" s="425">
        <v>0</v>
      </c>
      <c r="EJ143" s="425">
        <v>0</v>
      </c>
      <c r="EK143" s="425">
        <v>0</v>
      </c>
      <c r="EL143" s="425">
        <v>0</v>
      </c>
      <c r="EM143" s="425">
        <v>0</v>
      </c>
      <c r="EN143" s="425">
        <v>0</v>
      </c>
      <c r="EO143" s="425">
        <v>0</v>
      </c>
      <c r="EP143" s="425">
        <v>0</v>
      </c>
      <c r="EQ143" s="425">
        <v>0</v>
      </c>
      <c r="ER143" s="425">
        <v>0</v>
      </c>
      <c r="ES143" s="425">
        <v>0</v>
      </c>
      <c r="ET143" s="425">
        <v>0</v>
      </c>
      <c r="EU143" s="425">
        <v>0</v>
      </c>
      <c r="EV143" s="425">
        <v>0</v>
      </c>
      <c r="EW143" s="425">
        <v>0</v>
      </c>
      <c r="EX143" s="420"/>
      <c r="EY143" s="420">
        <v>26.691008937574843</v>
      </c>
      <c r="EZ143" s="420">
        <v>34.147060160105951</v>
      </c>
      <c r="FA143" s="420">
        <v>44.012494530405569</v>
      </c>
      <c r="FB143" s="420">
        <v>57.116343543862094</v>
      </c>
      <c r="FC143" s="420">
        <v>74.583508347746715</v>
      </c>
      <c r="FD143" s="420">
        <v>97.942724476196119</v>
      </c>
      <c r="FE143" s="420">
        <v>129.27447688534076</v>
      </c>
      <c r="FF143" s="420">
        <v>171.41377985562531</v>
      </c>
      <c r="FG143" s="420">
        <v>228.22833596208409</v>
      </c>
      <c r="FH143" s="420">
        <v>305.00029791290973</v>
      </c>
      <c r="FI143" s="420">
        <v>408.95047349193072</v>
      </c>
      <c r="FJ143" s="420">
        <v>549.95843537310589</v>
      </c>
      <c r="FK143" s="420">
        <v>741.55213795517466</v>
      </c>
      <c r="FL143" s="420">
        <v>1002.2683891472236</v>
      </c>
      <c r="FM143" s="420">
        <v>1357.52375249228</v>
      </c>
      <c r="FN143" s="420">
        <v>1842.1881292239118</v>
      </c>
      <c r="FO143" s="420">
        <v>2504.125857108244</v>
      </c>
      <c r="FP143" s="420">
        <v>3409.0691994344779</v>
      </c>
      <c r="FQ143" s="420">
        <v>4647.3269735756139</v>
      </c>
      <c r="FR143" s="420">
        <v>4798.6260539318882</v>
      </c>
      <c r="FS143" s="420">
        <v>4798.6260539318882</v>
      </c>
      <c r="FT143" s="420">
        <v>4798.6260539318882</v>
      </c>
      <c r="FU143" s="420">
        <v>4798.6260539318882</v>
      </c>
      <c r="FV143" s="420">
        <v>4798.6260539318882</v>
      </c>
      <c r="FW143" s="420">
        <v>4798.6260539318882</v>
      </c>
      <c r="FX143" s="420">
        <v>4798.6260539318882</v>
      </c>
      <c r="FY143" s="420">
        <v>4798.6260539318882</v>
      </c>
      <c r="FZ143" s="420">
        <v>4798.6260539318882</v>
      </c>
      <c r="GA143" s="420">
        <v>4798.6260539318882</v>
      </c>
      <c r="GB143" s="420">
        <v>4798.6260539318882</v>
      </c>
      <c r="GC143" s="420"/>
      <c r="GD143" s="420">
        <v>30.949300804838504</v>
      </c>
      <c r="GE143" s="420">
        <v>30.949300804838504</v>
      </c>
      <c r="GF143" s="420">
        <v>30.949300804838504</v>
      </c>
      <c r="GG143" s="420">
        <v>30.949300804838504</v>
      </c>
      <c r="GH143" s="420">
        <v>30.949300804838504</v>
      </c>
      <c r="GI143" s="420">
        <v>30.949300804838504</v>
      </c>
      <c r="GJ143" s="420">
        <v>30.949300804838504</v>
      </c>
      <c r="GK143" s="420">
        <v>30.949300804838504</v>
      </c>
      <c r="GL143" s="420">
        <v>30.949300804838504</v>
      </c>
      <c r="GM143" s="420">
        <v>30.949300804838504</v>
      </c>
      <c r="GN143" s="420">
        <v>30.949300804838504</v>
      </c>
      <c r="GO143" s="420">
        <v>30.949300804838504</v>
      </c>
      <c r="GP143" s="420">
        <v>30.949300804838504</v>
      </c>
      <c r="GQ143" s="420">
        <v>30.949300804838504</v>
      </c>
      <c r="GR143" s="420">
        <v>30.949300804838504</v>
      </c>
      <c r="GS143" s="420">
        <v>30.949300804838504</v>
      </c>
      <c r="GT143" s="420">
        <v>30.949300804838504</v>
      </c>
      <c r="GU143" s="420">
        <v>37.044373291268776</v>
      </c>
      <c r="GV143" s="420">
        <v>49.104511794674572</v>
      </c>
      <c r="GW143" s="420">
        <v>65.659386952636538</v>
      </c>
      <c r="GX143" s="420">
        <v>88.486527426700604</v>
      </c>
      <c r="GY143" s="420">
        <v>120.09098637342085</v>
      </c>
      <c r="GZ143" s="420">
        <v>164.00937181094736</v>
      </c>
      <c r="HA143" s="420">
        <v>225.24259050281671</v>
      </c>
      <c r="HB143" s="420">
        <v>310.87224570862207</v>
      </c>
      <c r="HC143" s="420">
        <v>430.93920203080103</v>
      </c>
      <c r="HD143" s="420">
        <v>599.69655096545193</v>
      </c>
      <c r="HE143" s="420">
        <v>837.39745592401584</v>
      </c>
      <c r="HF143" s="420">
        <v>1172.8473933827224</v>
      </c>
      <c r="HG143" s="420">
        <v>1647.0491133609432</v>
      </c>
      <c r="HH143" s="420"/>
      <c r="HI143" s="420">
        <v>12.256429309836454</v>
      </c>
      <c r="HJ143" s="420">
        <v>15.680225126367903</v>
      </c>
      <c r="HK143" s="420">
        <v>20.210402282773085</v>
      </c>
      <c r="HL143" s="420">
        <v>26.227649494964567</v>
      </c>
      <c r="HM143" s="420">
        <v>34.248517914093235</v>
      </c>
      <c r="HN143" s="420">
        <v>44.974998201186693</v>
      </c>
      <c r="HO143" s="420">
        <v>59.362442656887787</v>
      </c>
      <c r="HP143" s="420">
        <v>78.712681129663977</v>
      </c>
      <c r="HQ143" s="420">
        <v>104.8017507604585</v>
      </c>
      <c r="HR143" s="420">
        <v>140.05519984619559</v>
      </c>
      <c r="HS143" s="420">
        <v>187.78880113901806</v>
      </c>
      <c r="HT143" s="420">
        <v>252.53922406093878</v>
      </c>
      <c r="HU143" s="420">
        <v>340.51846371422704</v>
      </c>
      <c r="HV143" s="420">
        <v>460.23856534599594</v>
      </c>
      <c r="HW143" s="420">
        <v>623.37073685597898</v>
      </c>
      <c r="HX143" s="420">
        <v>845.92712977092299</v>
      </c>
      <c r="HY143" s="420">
        <v>1149.8869009546506</v>
      </c>
      <c r="HZ143" s="420">
        <v>1565.434103781236</v>
      </c>
      <c r="IA143" s="420">
        <v>2134.0382697613031</v>
      </c>
      <c r="IB143" s="420">
        <v>2203.5143426728596</v>
      </c>
      <c r="IC143" s="420">
        <v>2203.5143426728596</v>
      </c>
      <c r="ID143" s="420">
        <v>2203.5143426728596</v>
      </c>
      <c r="IE143" s="420">
        <v>2203.5143426728596</v>
      </c>
      <c r="IF143" s="420">
        <v>2203.5143426728596</v>
      </c>
      <c r="IG143" s="420">
        <v>2203.5143426728596</v>
      </c>
      <c r="IH143" s="420">
        <v>2203.5143426728596</v>
      </c>
      <c r="II143" s="420">
        <v>2203.5143426728596</v>
      </c>
      <c r="IJ143" s="420">
        <v>2203.5143426728596</v>
      </c>
      <c r="IK143" s="420">
        <v>2203.5143426728596</v>
      </c>
      <c r="IL143" s="420">
        <v>2203.5143426728596</v>
      </c>
      <c r="IM143" s="420"/>
      <c r="IN143" s="420">
        <v>14.211823853888138</v>
      </c>
      <c r="IO143" s="420">
        <v>14.211823853888138</v>
      </c>
      <c r="IP143" s="420">
        <v>14.211823853888138</v>
      </c>
      <c r="IQ143" s="420">
        <v>14.211823853888138</v>
      </c>
      <c r="IR143" s="420">
        <v>14.211823853888138</v>
      </c>
      <c r="IS143" s="420">
        <v>14.211823853888138</v>
      </c>
      <c r="IT143" s="420">
        <v>14.211823853888138</v>
      </c>
      <c r="IU143" s="420">
        <v>14.211823853888138</v>
      </c>
      <c r="IV143" s="420">
        <v>14.211823853888138</v>
      </c>
      <c r="IW143" s="420">
        <v>14.211823853888138</v>
      </c>
      <c r="IX143" s="420">
        <v>14.211823853888138</v>
      </c>
      <c r="IY143" s="420">
        <v>14.211823853888138</v>
      </c>
      <c r="IZ143" s="420">
        <v>14.211823853888138</v>
      </c>
      <c r="JA143" s="420">
        <v>14.211823853888138</v>
      </c>
      <c r="JB143" s="420">
        <v>14.211823853888138</v>
      </c>
      <c r="JC143" s="420">
        <v>14.211823853888138</v>
      </c>
      <c r="JD143" s="420">
        <v>14.211823853888138</v>
      </c>
      <c r="JE143" s="420">
        <v>17.010662415704203</v>
      </c>
      <c r="JF143" s="420">
        <v>22.548640967940244</v>
      </c>
      <c r="JG143" s="420">
        <v>30.150588784198568</v>
      </c>
      <c r="JH143" s="420">
        <v>40.632741565325084</v>
      </c>
      <c r="JI143" s="420">
        <v>55.145412025331325</v>
      </c>
      <c r="JJ143" s="420">
        <v>75.312599701755786</v>
      </c>
      <c r="JK143" s="420">
        <v>103.4307056177191</v>
      </c>
      <c r="JL143" s="420">
        <v>142.75158023546899</v>
      </c>
      <c r="JM143" s="420">
        <v>197.88595773508993</v>
      </c>
      <c r="JN143" s="420">
        <v>275.37881394635036</v>
      </c>
      <c r="JO143" s="420">
        <v>384.5303392904313</v>
      </c>
      <c r="JP143" s="420">
        <v>538.56792007531351</v>
      </c>
      <c r="JQ143" s="420">
        <v>756.31989315018393</v>
      </c>
      <c r="JR143" s="420"/>
      <c r="JS143" s="420">
        <v>-1.9553945440516838</v>
      </c>
      <c r="JT143" s="420">
        <v>1.468401272479765</v>
      </c>
      <c r="JU143" s="420">
        <v>5.9985784288849473</v>
      </c>
      <c r="JV143" s="420">
        <v>12.015825641076429</v>
      </c>
      <c r="JW143" s="420">
        <v>20.036694060205097</v>
      </c>
      <c r="JX143" s="420">
        <v>30.763174347298555</v>
      </c>
      <c r="JY143" s="420">
        <v>45.150618802999645</v>
      </c>
      <c r="JZ143" s="420">
        <v>64.500857275775843</v>
      </c>
      <c r="KA143" s="420">
        <v>90.589926906570369</v>
      </c>
      <c r="KB143" s="420">
        <v>125.84337599230746</v>
      </c>
      <c r="KC143" s="420">
        <v>173.57697728512991</v>
      </c>
      <c r="KD143" s="420">
        <v>238.32740020705063</v>
      </c>
      <c r="KE143" s="420">
        <v>326.30663986033892</v>
      </c>
      <c r="KF143" s="420">
        <v>446.02674149210782</v>
      </c>
      <c r="KG143" s="420">
        <v>609.1589130020908</v>
      </c>
      <c r="KH143" s="420">
        <v>831.71530591703481</v>
      </c>
      <c r="KI143" s="420">
        <v>1135.6750771007626</v>
      </c>
      <c r="KJ143" s="420">
        <v>1548.4234413655317</v>
      </c>
      <c r="KK143" s="420">
        <v>2111.489628793363</v>
      </c>
      <c r="KL143" s="420">
        <v>2173.363753888661</v>
      </c>
      <c r="KM143" s="420">
        <v>2162.8816011075346</v>
      </c>
      <c r="KN143" s="420">
        <v>2148.368930647528</v>
      </c>
      <c r="KO143" s="420">
        <v>2128.2017429711036</v>
      </c>
      <c r="KP143" s="420">
        <v>2100.0836370551406</v>
      </c>
      <c r="KQ143" s="420">
        <v>2060.7627624373904</v>
      </c>
      <c r="KR143" s="420">
        <v>2005.6283849377696</v>
      </c>
      <c r="KS143" s="420">
        <v>1928.1355287265092</v>
      </c>
      <c r="KT143" s="420">
        <v>1818.9840033824282</v>
      </c>
      <c r="KU143" s="420">
        <v>1664.9464225975462</v>
      </c>
      <c r="KV143" s="420">
        <v>1447.1944495226758</v>
      </c>
      <c r="KW143" s="420"/>
      <c r="KX143" s="420">
        <v>0</v>
      </c>
      <c r="KY143" s="420">
        <v>0</v>
      </c>
      <c r="KZ143" s="420">
        <v>0</v>
      </c>
      <c r="LA143" s="420">
        <v>0</v>
      </c>
      <c r="LB143" s="420">
        <v>0</v>
      </c>
      <c r="LC143" s="420">
        <v>0</v>
      </c>
      <c r="LD143" s="420">
        <v>0</v>
      </c>
      <c r="LE143" s="420">
        <v>0</v>
      </c>
      <c r="LF143" s="420">
        <v>0</v>
      </c>
      <c r="LG143" s="420">
        <v>0</v>
      </c>
      <c r="LH143" s="420">
        <v>0</v>
      </c>
      <c r="LI143" s="420">
        <v>0</v>
      </c>
      <c r="LJ143" s="420">
        <v>0</v>
      </c>
      <c r="LK143" s="420">
        <v>0</v>
      </c>
      <c r="LL143" s="420">
        <v>0</v>
      </c>
      <c r="LM143" s="420">
        <v>0</v>
      </c>
      <c r="LN143" s="420">
        <v>0</v>
      </c>
      <c r="LO143" s="420">
        <v>0</v>
      </c>
      <c r="LP143" s="420">
        <v>0</v>
      </c>
      <c r="LQ143" s="420">
        <v>0</v>
      </c>
      <c r="LR143" s="420">
        <v>0</v>
      </c>
      <c r="LS143" s="420">
        <v>0</v>
      </c>
      <c r="LT143" s="420">
        <v>0</v>
      </c>
      <c r="LU143" s="420">
        <v>0</v>
      </c>
      <c r="LV143" s="420">
        <v>0</v>
      </c>
      <c r="LW143" s="420">
        <v>0</v>
      </c>
      <c r="LX143" s="420">
        <v>0</v>
      </c>
      <c r="LY143" s="420">
        <v>0</v>
      </c>
      <c r="LZ143" s="420">
        <v>0</v>
      </c>
      <c r="MA143" s="420">
        <v>0</v>
      </c>
      <c r="MB143" s="420"/>
      <c r="MC143" s="426">
        <v>0</v>
      </c>
      <c r="MD143" s="426">
        <v>0</v>
      </c>
      <c r="ME143" s="426">
        <v>0</v>
      </c>
      <c r="MF143" s="426">
        <v>0</v>
      </c>
      <c r="MG143" s="426">
        <v>0</v>
      </c>
      <c r="MH143" s="426">
        <v>0</v>
      </c>
      <c r="MI143" s="426">
        <v>0</v>
      </c>
      <c r="MJ143" s="426">
        <v>0</v>
      </c>
      <c r="MK143" s="426">
        <v>0</v>
      </c>
      <c r="ML143" s="426">
        <v>0</v>
      </c>
      <c r="MM143" s="426">
        <v>0</v>
      </c>
      <c r="MN143" s="426">
        <v>0</v>
      </c>
      <c r="MO143" s="426">
        <v>0</v>
      </c>
      <c r="MP143" s="426">
        <v>0</v>
      </c>
      <c r="MQ143" s="426">
        <v>0</v>
      </c>
      <c r="MR143" s="426">
        <v>0</v>
      </c>
      <c r="MS143" s="426">
        <v>0</v>
      </c>
      <c r="MT143" s="426">
        <v>0</v>
      </c>
      <c r="MU143" s="426">
        <v>0</v>
      </c>
      <c r="MV143" s="426">
        <v>0</v>
      </c>
      <c r="MW143" s="426">
        <v>0</v>
      </c>
      <c r="MX143" s="426">
        <v>0</v>
      </c>
      <c r="MY143" s="426">
        <v>0</v>
      </c>
      <c r="MZ143" s="426">
        <v>0</v>
      </c>
      <c r="NA143" s="426">
        <v>0</v>
      </c>
      <c r="NB143" s="426">
        <v>0</v>
      </c>
      <c r="NC143" s="426">
        <v>0</v>
      </c>
      <c r="ND143" s="426">
        <v>0</v>
      </c>
      <c r="NE143" s="426">
        <v>0</v>
      </c>
      <c r="NF143" s="426">
        <v>0</v>
      </c>
      <c r="NG143" s="420"/>
      <c r="NH143" s="420">
        <v>0</v>
      </c>
      <c r="NI143" s="420">
        <v>0</v>
      </c>
      <c r="NJ143" s="420">
        <v>0</v>
      </c>
      <c r="NK143" s="420">
        <v>0</v>
      </c>
      <c r="NL143" s="420">
        <v>0</v>
      </c>
      <c r="NM143" s="420">
        <v>0</v>
      </c>
      <c r="NN143" s="420">
        <v>0</v>
      </c>
      <c r="NO143" s="420">
        <v>0</v>
      </c>
      <c r="NP143" s="420">
        <v>0</v>
      </c>
      <c r="NQ143" s="420">
        <v>0</v>
      </c>
      <c r="NR143" s="420">
        <v>0</v>
      </c>
      <c r="NS143" s="420">
        <v>0</v>
      </c>
      <c r="NT143" s="420">
        <v>0</v>
      </c>
      <c r="NU143" s="420">
        <v>0</v>
      </c>
      <c r="NV143" s="420">
        <v>0</v>
      </c>
      <c r="NW143" s="420">
        <v>0</v>
      </c>
      <c r="NX143" s="420">
        <v>0</v>
      </c>
      <c r="NY143" s="420">
        <v>0</v>
      </c>
      <c r="NZ143" s="420">
        <v>0</v>
      </c>
      <c r="OA143" s="420">
        <v>0</v>
      </c>
      <c r="OB143" s="420">
        <v>0</v>
      </c>
      <c r="OC143" s="420">
        <v>0</v>
      </c>
      <c r="OD143" s="420">
        <v>0</v>
      </c>
      <c r="OE143" s="420">
        <v>0</v>
      </c>
      <c r="OF143" s="420">
        <v>0</v>
      </c>
      <c r="OG143" s="420">
        <v>0</v>
      </c>
      <c r="OH143" s="420">
        <v>0</v>
      </c>
      <c r="OI143" s="420">
        <v>0</v>
      </c>
      <c r="OJ143" s="420">
        <v>0</v>
      </c>
      <c r="OK143" s="420">
        <v>0</v>
      </c>
      <c r="OL143" s="420"/>
      <c r="OM143" s="420">
        <v>-1.9553945440516838</v>
      </c>
      <c r="ON143" s="420">
        <v>1.468401272479765</v>
      </c>
      <c r="OO143" s="420">
        <v>5.9985784288849473</v>
      </c>
      <c r="OP143" s="420">
        <v>12.015825641076429</v>
      </c>
      <c r="OQ143" s="420">
        <v>20.036694060205097</v>
      </c>
      <c r="OR143" s="420">
        <v>30.763174347298555</v>
      </c>
      <c r="OS143" s="420">
        <v>45.150618802999645</v>
      </c>
      <c r="OT143" s="420">
        <v>64.500857275775843</v>
      </c>
      <c r="OU143" s="420">
        <v>90.589926906570369</v>
      </c>
      <c r="OV143" s="420">
        <v>125.84337599230746</v>
      </c>
      <c r="OW143" s="420">
        <v>173.57697728512991</v>
      </c>
      <c r="OX143" s="420">
        <v>238.32740020705063</v>
      </c>
      <c r="OY143" s="420">
        <v>326.30663986033892</v>
      </c>
      <c r="OZ143" s="420">
        <v>446.02674149210782</v>
      </c>
      <c r="PA143" s="420">
        <v>609.1589130020908</v>
      </c>
      <c r="PB143" s="420">
        <v>831.71530591703481</v>
      </c>
      <c r="PC143" s="420">
        <v>1135.6750771007626</v>
      </c>
      <c r="PD143" s="420">
        <v>1548.4234413655317</v>
      </c>
      <c r="PE143" s="420">
        <v>2111.489628793363</v>
      </c>
      <c r="PF143" s="420">
        <v>2173.363753888661</v>
      </c>
      <c r="PG143" s="420">
        <v>2162.8816011075346</v>
      </c>
      <c r="PH143" s="420">
        <v>2148.368930647528</v>
      </c>
      <c r="PI143" s="420">
        <v>2128.2017429711036</v>
      </c>
      <c r="PJ143" s="420">
        <v>2100.0836370551406</v>
      </c>
      <c r="PK143" s="420">
        <v>2060.7627624373904</v>
      </c>
      <c r="PL143" s="420">
        <v>2005.6283849377696</v>
      </c>
      <c r="PM143" s="420">
        <v>1928.1355287265092</v>
      </c>
      <c r="PN143" s="420">
        <v>1818.9840033824282</v>
      </c>
      <c r="PO143" s="420">
        <v>1664.9464225975462</v>
      </c>
      <c r="PP143" s="420">
        <v>1447.1944495226758</v>
      </c>
      <c r="PQ143" s="420"/>
      <c r="PR143" s="420">
        <v>12.651380585241816</v>
      </c>
      <c r="PS143" s="420">
        <v>16.185504825352666</v>
      </c>
      <c r="PT143" s="420">
        <v>20.861662446418837</v>
      </c>
      <c r="PU143" s="420">
        <v>27.072809480557407</v>
      </c>
      <c r="PV143" s="420">
        <v>35.352142427315755</v>
      </c>
      <c r="PW143" s="420">
        <v>46.424272900356769</v>
      </c>
      <c r="PX143" s="420">
        <v>61.275338480445413</v>
      </c>
      <c r="PY143" s="420">
        <v>81.249119191423674</v>
      </c>
      <c r="PZ143" s="420">
        <v>108.17888320916759</v>
      </c>
      <c r="QA143" s="420">
        <v>144.56833971818216</v>
      </c>
      <c r="QB143" s="420">
        <v>193.84010895810496</v>
      </c>
      <c r="QC143" s="420">
        <v>260.67705002242832</v>
      </c>
      <c r="QD143" s="420">
        <v>351.4913333929249</v>
      </c>
      <c r="QE143" s="420">
        <v>475.06929653034285</v>
      </c>
      <c r="QF143" s="420">
        <v>643.45824043045468</v>
      </c>
      <c r="QG143" s="420">
        <v>873.18629231795376</v>
      </c>
      <c r="QH143" s="420">
        <v>1186.9408655819732</v>
      </c>
      <c r="QI143" s="420">
        <v>1615.8786647721972</v>
      </c>
      <c r="QJ143" s="420">
        <v>2202.8055359119476</v>
      </c>
      <c r="QK143" s="420">
        <v>2274.5204063486976</v>
      </c>
      <c r="QL143" s="420">
        <v>2274.5204063486976</v>
      </c>
      <c r="QM143" s="420">
        <v>2274.5204063486976</v>
      </c>
      <c r="QN143" s="420">
        <v>2274.5204063486976</v>
      </c>
      <c r="QO143" s="420">
        <v>2274.5204063486976</v>
      </c>
      <c r="QP143" s="420">
        <v>2274.5204063486976</v>
      </c>
      <c r="QQ143" s="420">
        <v>2274.5204063486976</v>
      </c>
      <c r="QR143" s="420">
        <v>2274.5204063486976</v>
      </c>
      <c r="QS143" s="420">
        <v>2274.5204063486976</v>
      </c>
      <c r="QT143" s="420">
        <v>2274.5204063486976</v>
      </c>
      <c r="QU143" s="420">
        <v>2274.5204063486976</v>
      </c>
      <c r="QV143" s="424"/>
      <c r="QW143" s="420">
        <v>14.669785778608313</v>
      </c>
      <c r="QX143" s="420">
        <v>14.669785778608313</v>
      </c>
      <c r="QY143" s="420">
        <v>14.669785778608313</v>
      </c>
      <c r="QZ143" s="420">
        <v>14.669785778608313</v>
      </c>
      <c r="RA143" s="420">
        <v>14.669785778608313</v>
      </c>
      <c r="RB143" s="420">
        <v>14.669785778608313</v>
      </c>
      <c r="RC143" s="420">
        <v>14.669785778608313</v>
      </c>
      <c r="RD143" s="420">
        <v>14.669785778608313</v>
      </c>
      <c r="RE143" s="420">
        <v>14.669785778608313</v>
      </c>
      <c r="RF143" s="420">
        <v>14.669785778608313</v>
      </c>
      <c r="RG143" s="420">
        <v>14.669785778608313</v>
      </c>
      <c r="RH143" s="420">
        <v>14.669785778608313</v>
      </c>
      <c r="RI143" s="420">
        <v>14.669785778608313</v>
      </c>
      <c r="RJ143" s="420">
        <v>14.669785778608313</v>
      </c>
      <c r="RK143" s="420">
        <v>14.669785778608313</v>
      </c>
      <c r="RL143" s="420">
        <v>14.669785778608313</v>
      </c>
      <c r="RM143" s="420">
        <v>14.669785778608313</v>
      </c>
      <c r="RN143" s="420">
        <v>17.558814136465205</v>
      </c>
      <c r="RO143" s="420">
        <v>23.275248553544181</v>
      </c>
      <c r="RP143" s="420">
        <v>31.122161596598751</v>
      </c>
      <c r="RQ143" s="420">
        <v>41.942091352180398</v>
      </c>
      <c r="RR143" s="420">
        <v>56.922418220331309</v>
      </c>
      <c r="RS143" s="420">
        <v>77.739473512583388</v>
      </c>
      <c r="RT143" s="420">
        <v>106.76365749686144</v>
      </c>
      <c r="RU143" s="420">
        <v>147.35160829053081</v>
      </c>
      <c r="RV143" s="420">
        <v>204.2626364085076</v>
      </c>
      <c r="RW143" s="420">
        <v>284.25262303367072</v>
      </c>
      <c r="RX143" s="420">
        <v>396.92144799718392</v>
      </c>
      <c r="RY143" s="420">
        <v>555.92273700845146</v>
      </c>
      <c r="RZ143" s="420">
        <v>780.69155139279962</v>
      </c>
      <c r="SA143" s="420"/>
      <c r="SB143" s="420">
        <v>-2.0184051933664975</v>
      </c>
      <c r="SC143" s="420">
        <v>1.5157190467443531</v>
      </c>
      <c r="SD143" s="420">
        <v>6.1918766678105239</v>
      </c>
      <c r="SE143" s="420">
        <v>12.403023701949094</v>
      </c>
      <c r="SF143" s="420">
        <v>20.68235664870744</v>
      </c>
      <c r="SG143" s="420">
        <v>31.754487121748454</v>
      </c>
      <c r="SH143" s="420">
        <v>46.605552701837098</v>
      </c>
      <c r="SI143" s="420">
        <v>66.579333412815359</v>
      </c>
      <c r="SJ143" s="420">
        <v>93.509097430559279</v>
      </c>
      <c r="SK143" s="420">
        <v>129.89855393957384</v>
      </c>
      <c r="SL143" s="420">
        <v>179.17032317949665</v>
      </c>
      <c r="SM143" s="420">
        <v>246.00726424382</v>
      </c>
      <c r="SN143" s="420">
        <v>336.82154761431661</v>
      </c>
      <c r="SO143" s="420">
        <v>460.39951075173457</v>
      </c>
      <c r="SP143" s="420">
        <v>628.78845465184634</v>
      </c>
      <c r="SQ143" s="420">
        <v>858.51650653934541</v>
      </c>
      <c r="SR143" s="420">
        <v>1172.271079803365</v>
      </c>
      <c r="SS143" s="420">
        <v>1598.3198506357321</v>
      </c>
      <c r="ST143" s="420">
        <v>2179.5302873584033</v>
      </c>
      <c r="SU143" s="420">
        <v>2243.3982447520989</v>
      </c>
      <c r="SV143" s="420">
        <v>2232.5783149965173</v>
      </c>
      <c r="SW143" s="420">
        <v>2217.5979881283665</v>
      </c>
      <c r="SX143" s="420">
        <v>2196.7809328361141</v>
      </c>
      <c r="SY143" s="420">
        <v>2167.7567488518362</v>
      </c>
      <c r="SZ143" s="420">
        <v>2127.1687980581669</v>
      </c>
      <c r="TA143" s="420">
        <v>2070.25776994019</v>
      </c>
      <c r="TB143" s="420">
        <v>1990.2677833150269</v>
      </c>
      <c r="TC143" s="420">
        <v>1877.5989583515138</v>
      </c>
      <c r="TD143" s="420">
        <v>1718.5976693402463</v>
      </c>
      <c r="TE143" s="420">
        <v>1493.8288549558979</v>
      </c>
      <c r="TF143" s="420"/>
      <c r="TG143" s="420">
        <v>1.7831990424965694</v>
      </c>
      <c r="TH143" s="420">
        <v>2.281330208385381</v>
      </c>
      <c r="TI143" s="420">
        <v>2.9404298012136407</v>
      </c>
      <c r="TJ143" s="420">
        <v>3.8158845683401177</v>
      </c>
      <c r="TK143" s="420">
        <v>4.9828480063377105</v>
      </c>
      <c r="TL143" s="420">
        <v>6.5434533746526533</v>
      </c>
      <c r="TM143" s="420">
        <v>8.6366957480075648</v>
      </c>
      <c r="TN143" s="420">
        <v>11.451979534537656</v>
      </c>
      <c r="TO143" s="420">
        <v>15.24770199245798</v>
      </c>
      <c r="TP143" s="420">
        <v>20.376758348531951</v>
      </c>
      <c r="TQ143" s="420">
        <v>27.321563394807686</v>
      </c>
      <c r="TR143" s="420">
        <v>36.742161289738767</v>
      </c>
      <c r="TS143" s="420">
        <v>49.542340848022633</v>
      </c>
      <c r="TT143" s="420">
        <v>66.960527270884725</v>
      </c>
      <c r="TU143" s="420">
        <v>90.694775205846256</v>
      </c>
      <c r="TV143" s="420">
        <v>123.07470713503503</v>
      </c>
      <c r="TW143" s="420">
        <v>167.29809057162026</v>
      </c>
      <c r="TX143" s="420">
        <v>227.75643088104457</v>
      </c>
      <c r="TY143" s="420">
        <v>310.48316790236271</v>
      </c>
      <c r="TZ143" s="420">
        <v>320.59130491033136</v>
      </c>
      <c r="UA143" s="420">
        <v>320.59130491033136</v>
      </c>
      <c r="UB143" s="420">
        <v>320.59130491033136</v>
      </c>
      <c r="UC143" s="420">
        <v>320.59130491033136</v>
      </c>
      <c r="UD143" s="420">
        <v>320.59130491033136</v>
      </c>
      <c r="UE143" s="420">
        <v>320.59130491033136</v>
      </c>
      <c r="UF143" s="420">
        <v>320.59130491033136</v>
      </c>
      <c r="UG143" s="420">
        <v>320.59130491033136</v>
      </c>
      <c r="UH143" s="420">
        <v>320.59130491033136</v>
      </c>
      <c r="UI143" s="420">
        <v>320.59130491033136</v>
      </c>
      <c r="UJ143" s="420">
        <v>320.59130491033136</v>
      </c>
      <c r="UK143" s="420"/>
      <c r="UL143" s="420">
        <v>2.0676911723420526</v>
      </c>
      <c r="UM143" s="420">
        <v>2.0676911723420526</v>
      </c>
      <c r="UN143" s="420">
        <v>2.0676911723420526</v>
      </c>
      <c r="UO143" s="420">
        <v>2.0676911723420526</v>
      </c>
      <c r="UP143" s="420">
        <v>2.0676911723420526</v>
      </c>
      <c r="UQ143" s="420">
        <v>2.0676911723420526</v>
      </c>
      <c r="UR143" s="420">
        <v>2.0676911723420526</v>
      </c>
      <c r="US143" s="420">
        <v>2.0676911723420526</v>
      </c>
      <c r="UT143" s="420">
        <v>2.0676911723420526</v>
      </c>
      <c r="UU143" s="420">
        <v>2.0676911723420526</v>
      </c>
      <c r="UV143" s="420">
        <v>2.0676911723420526</v>
      </c>
      <c r="UW143" s="420">
        <v>2.0676911723420526</v>
      </c>
      <c r="UX143" s="420">
        <v>2.0676911723420526</v>
      </c>
      <c r="UY143" s="420">
        <v>2.0676911723420526</v>
      </c>
      <c r="UZ143" s="420">
        <v>2.0676911723420526</v>
      </c>
      <c r="VA143" s="420">
        <v>2.0676911723420526</v>
      </c>
      <c r="VB143" s="420">
        <v>2.0676911723420526</v>
      </c>
      <c r="VC143" s="420">
        <v>2.4748967390993646</v>
      </c>
      <c r="VD143" s="420">
        <v>3.2806222731901427</v>
      </c>
      <c r="VE143" s="420">
        <v>4.386636571839218</v>
      </c>
      <c r="VF143" s="420">
        <v>5.9116945091951152</v>
      </c>
      <c r="VG143" s="420">
        <v>8.023156127758206</v>
      </c>
      <c r="VH143" s="420">
        <v>10.957298596608178</v>
      </c>
      <c r="VI143" s="420">
        <v>15.048227388236151</v>
      </c>
      <c r="VJ143" s="420">
        <v>20.769057182622237</v>
      </c>
      <c r="VK143" s="420">
        <v>28.79060788720345</v>
      </c>
      <c r="VL143" s="420">
        <v>40.065113985430827</v>
      </c>
      <c r="VM143" s="420">
        <v>55.945668636400569</v>
      </c>
      <c r="VN143" s="420">
        <v>78.356736298957429</v>
      </c>
      <c r="VO143" s="420">
        <v>110.0376688179595</v>
      </c>
      <c r="VP143" s="420"/>
      <c r="VQ143" s="420">
        <v>-0.28449212984548322</v>
      </c>
      <c r="VR143" s="420">
        <v>0.21363903604332846</v>
      </c>
      <c r="VS143" s="420">
        <v>0.87273862887158815</v>
      </c>
      <c r="VT143" s="420">
        <v>1.7481933959980651</v>
      </c>
      <c r="VU143" s="420">
        <v>2.9151568339956579</v>
      </c>
      <c r="VV143" s="420">
        <v>4.4757622023106007</v>
      </c>
      <c r="VW143" s="420">
        <v>6.5690045756655122</v>
      </c>
      <c r="VX143" s="420">
        <v>9.3842883621956048</v>
      </c>
      <c r="VY143" s="420">
        <v>13.180010820115928</v>
      </c>
      <c r="VZ143" s="420">
        <v>18.309067176189899</v>
      </c>
      <c r="WA143" s="420">
        <v>25.253872222465635</v>
      </c>
      <c r="WB143" s="420">
        <v>34.674470117396716</v>
      </c>
      <c r="WC143" s="420">
        <v>47.474649675680581</v>
      </c>
      <c r="WD143" s="420">
        <v>64.892836098542674</v>
      </c>
      <c r="WE143" s="420">
        <v>88.627084033504204</v>
      </c>
      <c r="WF143" s="420">
        <v>121.00701596269298</v>
      </c>
      <c r="WG143" s="420">
        <v>165.23039939927821</v>
      </c>
      <c r="WH143" s="420">
        <v>225.2815341419452</v>
      </c>
      <c r="WI143" s="420">
        <v>307.20254562917256</v>
      </c>
      <c r="WJ143" s="420">
        <v>316.20466833849213</v>
      </c>
      <c r="WK143" s="420">
        <v>314.67961040113624</v>
      </c>
      <c r="WL143" s="420">
        <v>312.56814878257313</v>
      </c>
      <c r="WM143" s="420">
        <v>309.63400631372321</v>
      </c>
      <c r="WN143" s="420">
        <v>305.54307752209519</v>
      </c>
      <c r="WO143" s="420">
        <v>299.82224772770911</v>
      </c>
      <c r="WP143" s="420">
        <v>291.8006970231279</v>
      </c>
      <c r="WQ143" s="420">
        <v>280.52619092490056</v>
      </c>
      <c r="WR143" s="420">
        <v>264.64563627393079</v>
      </c>
      <c r="WS143" s="420">
        <v>242.23456861137393</v>
      </c>
      <c r="WT143" s="420">
        <v>210.55363609237185</v>
      </c>
      <c r="WU143" s="420"/>
      <c r="WV143" s="420">
        <v>0</v>
      </c>
      <c r="WW143" s="420">
        <v>0</v>
      </c>
      <c r="WX143" s="420">
        <v>0</v>
      </c>
      <c r="WY143" s="420">
        <v>0</v>
      </c>
      <c r="WZ143" s="420">
        <v>0</v>
      </c>
      <c r="XA143" s="420">
        <v>0</v>
      </c>
      <c r="XB143" s="420">
        <v>0</v>
      </c>
      <c r="XC143" s="420">
        <v>0</v>
      </c>
      <c r="XD143" s="420">
        <v>0</v>
      </c>
      <c r="XE143" s="420">
        <v>0</v>
      </c>
      <c r="XF143" s="420">
        <v>0</v>
      </c>
      <c r="XG143" s="420">
        <v>0</v>
      </c>
      <c r="XH143" s="420">
        <v>0</v>
      </c>
      <c r="XI143" s="420">
        <v>0</v>
      </c>
      <c r="XJ143" s="420">
        <v>0</v>
      </c>
      <c r="XK143" s="420">
        <v>0</v>
      </c>
      <c r="XL143" s="420">
        <v>0</v>
      </c>
      <c r="XM143" s="420">
        <v>0</v>
      </c>
      <c r="XN143" s="420">
        <v>0</v>
      </c>
      <c r="XO143" s="420">
        <v>0</v>
      </c>
      <c r="XP143" s="420">
        <v>0</v>
      </c>
      <c r="XQ143" s="420">
        <v>0</v>
      </c>
      <c r="XR143" s="420">
        <v>0</v>
      </c>
      <c r="XS143" s="420">
        <v>0</v>
      </c>
      <c r="XT143" s="420">
        <v>0</v>
      </c>
      <c r="XU143" s="420">
        <v>0</v>
      </c>
      <c r="XV143" s="420">
        <v>0</v>
      </c>
      <c r="XW143" s="420">
        <v>0</v>
      </c>
      <c r="XX143" s="420">
        <v>0</v>
      </c>
      <c r="XY143" s="420">
        <v>0</v>
      </c>
      <c r="XZ143" s="420"/>
      <c r="YA143" s="420">
        <v>0</v>
      </c>
      <c r="YB143" s="420">
        <v>0</v>
      </c>
      <c r="YC143" s="420">
        <v>0</v>
      </c>
      <c r="YD143" s="420">
        <v>0</v>
      </c>
      <c r="YE143" s="420">
        <v>0</v>
      </c>
      <c r="YF143" s="420">
        <v>0</v>
      </c>
      <c r="YG143" s="420">
        <v>0</v>
      </c>
      <c r="YH143" s="420">
        <v>0</v>
      </c>
      <c r="YI143" s="420">
        <v>0</v>
      </c>
      <c r="YJ143" s="420">
        <v>0</v>
      </c>
      <c r="YK143" s="420">
        <v>0</v>
      </c>
      <c r="YL143" s="420">
        <v>0</v>
      </c>
      <c r="YM143" s="420">
        <v>0</v>
      </c>
      <c r="YN143" s="420">
        <v>0</v>
      </c>
      <c r="YO143" s="420">
        <v>0</v>
      </c>
      <c r="YP143" s="420">
        <v>0</v>
      </c>
      <c r="YQ143" s="420">
        <v>0</v>
      </c>
      <c r="YR143" s="420">
        <v>0</v>
      </c>
      <c r="YS143" s="420">
        <v>0</v>
      </c>
      <c r="YT143" s="420">
        <v>0</v>
      </c>
      <c r="YU143" s="420">
        <v>0</v>
      </c>
      <c r="YV143" s="420">
        <v>0</v>
      </c>
      <c r="YW143" s="420">
        <v>0</v>
      </c>
      <c r="YX143" s="420">
        <v>0</v>
      </c>
      <c r="YY143" s="420">
        <v>0</v>
      </c>
      <c r="YZ143" s="420">
        <v>0</v>
      </c>
      <c r="ZA143" s="420">
        <v>0</v>
      </c>
      <c r="ZB143" s="420">
        <v>0</v>
      </c>
      <c r="ZC143" s="420">
        <v>0</v>
      </c>
      <c r="ZD143" s="420">
        <v>0</v>
      </c>
      <c r="ZE143" s="420"/>
      <c r="ZF143" s="420">
        <v>0</v>
      </c>
      <c r="ZG143" s="420">
        <v>0</v>
      </c>
      <c r="ZH143" s="420">
        <v>0</v>
      </c>
      <c r="ZI143" s="420">
        <v>0</v>
      </c>
      <c r="ZJ143" s="420">
        <v>0</v>
      </c>
      <c r="ZK143" s="420">
        <v>0</v>
      </c>
      <c r="ZL143" s="420">
        <v>0</v>
      </c>
      <c r="ZM143" s="420">
        <v>0</v>
      </c>
      <c r="ZN143" s="420">
        <v>0</v>
      </c>
      <c r="ZO143" s="420">
        <v>0</v>
      </c>
      <c r="ZP143" s="420">
        <v>0</v>
      </c>
      <c r="ZQ143" s="420">
        <v>0</v>
      </c>
      <c r="ZR143" s="420">
        <v>0</v>
      </c>
      <c r="ZS143" s="420">
        <v>0</v>
      </c>
      <c r="ZT143" s="420">
        <v>0</v>
      </c>
      <c r="ZU143" s="420">
        <v>0</v>
      </c>
      <c r="ZV143" s="420">
        <v>0</v>
      </c>
      <c r="ZW143" s="420">
        <v>0</v>
      </c>
      <c r="ZX143" s="420">
        <v>0</v>
      </c>
      <c r="ZY143" s="420">
        <v>0</v>
      </c>
      <c r="ZZ143" s="420">
        <v>0</v>
      </c>
      <c r="AAA143" s="420">
        <v>0</v>
      </c>
      <c r="AAB143" s="420">
        <v>0</v>
      </c>
      <c r="AAC143" s="420">
        <v>0</v>
      </c>
      <c r="AAD143" s="420">
        <v>0</v>
      </c>
      <c r="AAE143" s="420">
        <v>0</v>
      </c>
      <c r="AAF143" s="420">
        <v>0</v>
      </c>
      <c r="AAG143" s="420">
        <v>0</v>
      </c>
      <c r="AAH143" s="420">
        <v>0</v>
      </c>
      <c r="AAI143" s="420">
        <v>0</v>
      </c>
      <c r="AAJ143" s="420"/>
      <c r="AAK143" s="420">
        <v>-4.2582918672636643</v>
      </c>
      <c r="AAL143" s="420">
        <v>3.1977593552674466</v>
      </c>
      <c r="AAM143" s="420">
        <v>13.063193725567059</v>
      </c>
      <c r="AAN143" s="420">
        <v>26.167042739023586</v>
      </c>
      <c r="AAO143" s="420">
        <v>43.6342075429082</v>
      </c>
      <c r="AAP143" s="420">
        <v>66.993423671357604</v>
      </c>
      <c r="AAQ143" s="420">
        <v>98.325176080502246</v>
      </c>
      <c r="AAR143" s="420">
        <v>140.46447905078679</v>
      </c>
      <c r="AAS143" s="420">
        <v>197.27903515724557</v>
      </c>
      <c r="AAT143" s="420">
        <v>274.05099710807121</v>
      </c>
      <c r="AAU143" s="420">
        <v>378.00117268709221</v>
      </c>
      <c r="AAV143" s="420">
        <v>519.00913456826743</v>
      </c>
      <c r="AAW143" s="420">
        <v>710.60283715033609</v>
      </c>
      <c r="AAX143" s="420">
        <v>971.31908834238504</v>
      </c>
      <c r="AAY143" s="420">
        <v>1326.5744516874413</v>
      </c>
      <c r="AAZ143" s="420">
        <v>1811.2388284190733</v>
      </c>
      <c r="ABA143" s="420">
        <v>2473.176556303406</v>
      </c>
      <c r="ABB143" s="420">
        <v>3372.0248261432089</v>
      </c>
      <c r="ABC143" s="420">
        <v>4598.2224617809388</v>
      </c>
      <c r="ABD143" s="420">
        <v>4732.9666669792514</v>
      </c>
      <c r="ABE143" s="420">
        <v>4710.1395265051888</v>
      </c>
      <c r="ABF143" s="420">
        <v>4678.5350675584677</v>
      </c>
      <c r="ABG143" s="420">
        <v>4634.6166821209408</v>
      </c>
      <c r="ABH143" s="420">
        <v>4573.3834634290724</v>
      </c>
      <c r="ABI143" s="420">
        <v>4487.7538082232659</v>
      </c>
      <c r="ABJ143" s="420">
        <v>4367.6868519010877</v>
      </c>
      <c r="ABK143" s="420">
        <v>4198.9295029664372</v>
      </c>
      <c r="ABL143" s="420">
        <v>3961.2285980078732</v>
      </c>
      <c r="ABM143" s="420">
        <v>3625.7786605491665</v>
      </c>
      <c r="ABN143" s="420">
        <v>3151.5769405709452</v>
      </c>
      <c r="ABQ143" s="344"/>
      <c r="ABR143" s="344"/>
      <c r="ABS143" s="344"/>
      <c r="ABT143" s="344"/>
      <c r="ABU143" s="344"/>
      <c r="ABV143" s="344"/>
      <c r="ABW143" s="344"/>
      <c r="ABX143" s="344"/>
      <c r="ABY143" s="344"/>
      <c r="ABZ143" s="344"/>
      <c r="ACA143" s="344"/>
    </row>
    <row r="144" spans="4:755" hidden="1" outlineLevel="1" x14ac:dyDescent="0.25">
      <c r="D144" s="431" t="b">
        <v>1</v>
      </c>
      <c r="E144" s="416"/>
      <c r="F144" s="417">
        <v>1569</v>
      </c>
      <c r="G144" s="417">
        <v>22006113</v>
      </c>
      <c r="H144" s="417" t="s">
        <v>1825</v>
      </c>
      <c r="I144" s="417" t="s">
        <v>253</v>
      </c>
      <c r="J144" s="417">
        <v>11</v>
      </c>
      <c r="K144" s="417" t="s">
        <v>1775</v>
      </c>
      <c r="L144" s="417" t="s">
        <v>328</v>
      </c>
      <c r="M144" s="417" t="s">
        <v>253</v>
      </c>
      <c r="N144" s="417" t="s">
        <v>301</v>
      </c>
      <c r="O144" s="417" t="s">
        <v>1834</v>
      </c>
      <c r="P144" s="417" t="s">
        <v>1835</v>
      </c>
      <c r="Q144" s="417" t="s">
        <v>1836</v>
      </c>
      <c r="R144" s="417" t="s">
        <v>298</v>
      </c>
      <c r="S144" s="418"/>
      <c r="T144" s="417">
        <v>0.81881079364216602</v>
      </c>
      <c r="U144" s="417">
        <v>2190</v>
      </c>
      <c r="V144" s="418"/>
      <c r="W144" s="419">
        <v>6.6</v>
      </c>
      <c r="X144" s="417">
        <v>3.028988303117831E-3</v>
      </c>
      <c r="Y144" s="417">
        <v>2.4176385888210702E-3</v>
      </c>
      <c r="Z144" s="417">
        <v>6.1134971429676081E-4</v>
      </c>
      <c r="AA144" s="420">
        <v>17.98913689099966</v>
      </c>
      <c r="AB144" s="420">
        <v>773.6443484227425</v>
      </c>
      <c r="AC144" s="420">
        <v>791.6334853137422</v>
      </c>
      <c r="AD144" s="420">
        <v>22.323629993665314</v>
      </c>
      <c r="AE144" s="420">
        <v>1.2360746059656549</v>
      </c>
      <c r="AF144" s="420">
        <v>23.766160166580018</v>
      </c>
      <c r="AG144" s="418"/>
      <c r="AH144" s="419">
        <v>9.0234180553992669</v>
      </c>
      <c r="AI144" s="417">
        <v>6.8602727249989226E-3</v>
      </c>
      <c r="AJ144" s="417">
        <v>5.4756434855565304E-3</v>
      </c>
      <c r="AK144" s="417">
        <v>1.3846292394423922E-3</v>
      </c>
      <c r="AL144" s="420">
        <v>40.743103904550175</v>
      </c>
      <c r="AM144" s="420">
        <v>1752.2059153780897</v>
      </c>
      <c r="AN144" s="420">
        <v>1792.9490192826399</v>
      </c>
      <c r="AO144" s="420">
        <v>50.560178727290548</v>
      </c>
      <c r="AP144" s="420">
        <v>2.7995515521276344</v>
      </c>
      <c r="AQ144" s="420">
        <v>53.827325843721582</v>
      </c>
      <c r="AR144" s="418"/>
      <c r="AS144" s="417">
        <v>5.1679359468684138E-3</v>
      </c>
      <c r="AT144" s="421">
        <v>5.7966599097906909E-6</v>
      </c>
      <c r="AU144" s="417">
        <v>5.1621392869586231E-3</v>
      </c>
      <c r="AV144" s="420">
        <v>28.426835870726663</v>
      </c>
      <c r="AW144" s="420">
        <v>1.8549311711330212</v>
      </c>
      <c r="AX144" s="420">
        <v>30.281767041859684</v>
      </c>
      <c r="AY144" s="420">
        <v>14.702694761994456</v>
      </c>
      <c r="AZ144" s="420">
        <v>2.0677491389411502</v>
      </c>
      <c r="BA144" s="420">
        <v>5.6983019912193664E-2</v>
      </c>
      <c r="BB144" s="418"/>
      <c r="BC144" s="420">
        <v>838.9593500799532</v>
      </c>
      <c r="BD144" s="420">
        <v>1900.1360754057798</v>
      </c>
      <c r="BE144" s="420">
        <v>47.109193962707486</v>
      </c>
      <c r="BF144" s="420">
        <v>1853.0268814430724</v>
      </c>
      <c r="BG144" s="420"/>
      <c r="BH144" s="422">
        <v>3.1275355510209997E-2</v>
      </c>
      <c r="BI144" s="420"/>
      <c r="BJ144" s="423">
        <v>6.8096791501943379</v>
      </c>
      <c r="BK144" s="423">
        <v>7.0260197164532538</v>
      </c>
      <c r="BL144" s="423">
        <v>7.2492333290887965</v>
      </c>
      <c r="BM144" s="423">
        <v>7.4795383418166468</v>
      </c>
      <c r="BN144" s="423">
        <v>7.7171600453557501</v>
      </c>
      <c r="BO144" s="423">
        <v>7.9623308878139163</v>
      </c>
      <c r="BP144" s="423">
        <v>8.2152907020749684</v>
      </c>
      <c r="BQ144" s="423">
        <v>8.4762869404098975</v>
      </c>
      <c r="BR144" s="423">
        <v>8.7455749165414893</v>
      </c>
      <c r="BS144" s="423">
        <v>9.0234180553992669</v>
      </c>
      <c r="BT144" s="423">
        <v>9.310088150809019</v>
      </c>
      <c r="BU144" s="423">
        <v>9.6058656313690207</v>
      </c>
      <c r="BV144" s="423">
        <v>9.9110398347730282</v>
      </c>
      <c r="BW144" s="423">
        <v>10.225909290848399</v>
      </c>
      <c r="BX144" s="423">
        <v>10.550782013586199</v>
      </c>
      <c r="BY144" s="423">
        <v>10.885975802448995</v>
      </c>
      <c r="BZ144" s="423">
        <v>11.23181855325106</v>
      </c>
      <c r="CA144" s="423">
        <v>11.588648578915102</v>
      </c>
      <c r="CB144" s="423">
        <v>11.956814940419305</v>
      </c>
      <c r="CC144" s="423">
        <v>12.336677788258408</v>
      </c>
      <c r="CD144" s="423">
        <v>12.728608714752861</v>
      </c>
      <c r="CE144" s="423">
        <v>13.132991117550683</v>
      </c>
      <c r="CF144" s="423">
        <v>13.550220574677622</v>
      </c>
      <c r="CG144" s="423">
        <v>13.980705231502508</v>
      </c>
      <c r="CH144" s="423">
        <v>14.424866199996293</v>
      </c>
      <c r="CI144" s="423">
        <v>14.883137970675422</v>
      </c>
      <c r="CJ144" s="423">
        <v>15.355968837632437</v>
      </c>
      <c r="CK144" s="423">
        <v>15.843821337069636</v>
      </c>
      <c r="CL144" s="423">
        <v>16.347172699764741</v>
      </c>
      <c r="CM144" s="423">
        <v>16.866515317911215</v>
      </c>
      <c r="CN144" s="420"/>
      <c r="CO144" s="417">
        <v>3.2810427801637887E-3</v>
      </c>
      <c r="CP144" s="417">
        <v>3.5556270432146701E-3</v>
      </c>
      <c r="CQ144" s="417">
        <v>3.8548269384014698E-3</v>
      </c>
      <c r="CR144" s="417">
        <v>4.180925579640846E-3</v>
      </c>
      <c r="CS144" s="417">
        <v>4.53642225869786E-3</v>
      </c>
      <c r="CT144" s="417">
        <v>4.9240531839673312E-3</v>
      </c>
      <c r="CU144" s="417">
        <v>5.3468142258492161E-3</v>
      </c>
      <c r="CV144" s="417">
        <v>5.8079858639612913E-3</v>
      </c>
      <c r="CW144" s="417">
        <v>6.3111605505004574E-3</v>
      </c>
      <c r="CX144" s="417">
        <v>6.8602727249989226E-3</v>
      </c>
      <c r="CY144" s="417">
        <v>7.4596317387061453E-3</v>
      </c>
      <c r="CZ144" s="417">
        <v>8.1139579720632647E-3</v>
      </c>
      <c r="DA144" s="417">
        <v>8.8284224564438886E-3</v>
      </c>
      <c r="DB144" s="417">
        <v>9.608690341756888E-3</v>
      </c>
      <c r="DC144" s="417">
        <v>1.0460968584908423E-2</v>
      </c>
      <c r="DD144" s="417">
        <v>1.1392058270795433E-2</v>
      </c>
      <c r="DE144" s="417">
        <v>1.2409412017771158E-2</v>
      </c>
      <c r="DF144" s="417">
        <v>1.3521196963738375E-2</v>
      </c>
      <c r="DG144" s="417">
        <v>1.4736363877575171E-2</v>
      </c>
      <c r="DH144" s="417">
        <v>1.6064722993905749E-2</v>
      </c>
      <c r="DI144" s="417">
        <v>1.7517027227763209E-2</v>
      </c>
      <c r="DJ144" s="417">
        <v>1.9105063489964477E-2</v>
      </c>
      <c r="DK144" s="417">
        <v>2.0841752894593436E-2</v>
      </c>
      <c r="DL144" s="417">
        <v>2.2741260727485148E-2</v>
      </c>
      <c r="DM144" s="417">
        <v>2.481911712970173E-2</v>
      </c>
      <c r="DN144" s="417">
        <v>2.7092349543434958E-2</v>
      </c>
      <c r="DO144" s="417">
        <v>2.9579628070380976E-2</v>
      </c>
      <c r="DP144" s="417">
        <v>3.2301425005309983E-2</v>
      </c>
      <c r="DQ144" s="417">
        <v>3.5280189931285108E-2</v>
      </c>
      <c r="DR144" s="417">
        <v>3.854054189885725E-2</v>
      </c>
      <c r="DS144" s="424"/>
      <c r="DT144" s="425">
        <v>2.6188201614155099E-3</v>
      </c>
      <c r="DU144" s="425">
        <v>2.8379842663252314E-3</v>
      </c>
      <c r="DV144" s="425">
        <v>3.0767957571554302E-3</v>
      </c>
      <c r="DW144" s="425">
        <v>3.3370769401533666E-3</v>
      </c>
      <c r="DX144" s="425">
        <v>3.6208226675968681E-3</v>
      </c>
      <c r="DY144" s="425">
        <v>3.9302168908057307E-3</v>
      </c>
      <c r="DZ144" s="425">
        <v>4.2676508147504915E-3</v>
      </c>
      <c r="EA144" s="425">
        <v>4.6357428100949208E-3</v>
      </c>
      <c r="EB144" s="425">
        <v>5.03736025372877E-3</v>
      </c>
      <c r="EC144" s="425">
        <v>5.4756434855565304E-3</v>
      </c>
      <c r="ED144" s="425">
        <v>5.954032087653393E-3</v>
      </c>
      <c r="EE144" s="425">
        <v>6.4762937120425648E-3</v>
      </c>
      <c r="EF144" s="425">
        <v>7.0465557054622081E-3</v>
      </c>
      <c r="EG144" s="425">
        <v>7.6693398037727852E-3</v>
      </c>
      <c r="EH144" s="425">
        <v>8.3496001953150094E-3</v>
      </c>
      <c r="EI144" s="425">
        <v>9.0927652818017009E-3</v>
      </c>
      <c r="EJ144" s="425">
        <v>9.9047834974674599E-3</v>
      </c>
      <c r="EK144" s="425">
        <v>1.0792173582491555E-2</v>
      </c>
      <c r="EL144" s="425">
        <v>1.1762079745459062E-2</v>
      </c>
      <c r="EM144" s="425">
        <v>1.2822332192174475E-2</v>
      </c>
      <c r="EN144" s="425">
        <v>1.3981513544861733E-2</v>
      </c>
      <c r="EO144" s="425">
        <v>1.5249031727085471E-2</v>
      </c>
      <c r="EP144" s="425">
        <v>1.6635199946060029E-2</v>
      </c>
      <c r="EQ144" s="425">
        <v>1.8151324465867466E-2</v>
      </c>
      <c r="ER144" s="425">
        <v>1.9809800933028789E-2</v>
      </c>
      <c r="ES144" s="425">
        <v>2.1624220090456104E-2</v>
      </c>
      <c r="ET144" s="425">
        <v>2.3609483797714756E-2</v>
      </c>
      <c r="EU144" s="425">
        <v>2.5781932365457946E-2</v>
      </c>
      <c r="EV144" s="425">
        <v>2.8159484310657405E-2</v>
      </c>
      <c r="EW144" s="425">
        <v>3.0761789747699664E-2</v>
      </c>
      <c r="EX144" s="420"/>
      <c r="EY144" s="420">
        <v>908.77258112793993</v>
      </c>
      <c r="EZ144" s="420">
        <v>984.82603918660539</v>
      </c>
      <c r="FA144" s="420">
        <v>1067.6974551480075</v>
      </c>
      <c r="FB144" s="420">
        <v>1158.019198495293</v>
      </c>
      <c r="FC144" s="420">
        <v>1256.4835149504856</v>
      </c>
      <c r="FD144" s="420">
        <v>1363.8482706348227</v>
      </c>
      <c r="FE144" s="420">
        <v>1480.9432520090536</v>
      </c>
      <c r="FF144" s="420">
        <v>1608.6770756714168</v>
      </c>
      <c r="FG144" s="420">
        <v>1748.0447673726528</v>
      </c>
      <c r="FH144" s="420">
        <v>1900.1360754057796</v>
      </c>
      <c r="FI144" s="420">
        <v>2066.1445898945203</v>
      </c>
      <c r="FJ144" s="420">
        <v>2247.3777464942009</v>
      </c>
      <c r="FK144" s="420">
        <v>2445.2678006928895</v>
      </c>
      <c r="FL144" s="420">
        <v>2661.3838673269665</v>
      </c>
      <c r="FM144" s="420">
        <v>2897.4451291765713</v>
      </c>
      <c r="FN144" s="420">
        <v>3155.3353286645856</v>
      </c>
      <c r="FO144" s="420">
        <v>3437.1186678361491</v>
      </c>
      <c r="FP144" s="420">
        <v>3745.0572540423891</v>
      </c>
      <c r="FQ144" s="420">
        <v>4081.6302421988021</v>
      </c>
      <c r="FR144" s="420">
        <v>4449.5548392539813</v>
      </c>
      <c r="FS144" s="420">
        <v>4851.8093527168603</v>
      </c>
      <c r="FT144" s="420">
        <v>5291.6584828928908</v>
      </c>
      <c r="FU144" s="420">
        <v>5772.6810780275391</v>
      </c>
      <c r="FV144" s="420">
        <v>6298.8005930201361</v>
      </c>
      <c r="FW144" s="420">
        <v>6874.3185159413842</v>
      </c>
      <c r="FX144" s="420">
        <v>7503.9510524695706</v>
      </c>
      <c r="FY144" s="420">
        <v>8192.8693867815764</v>
      </c>
      <c r="FZ144" s="420">
        <v>8946.743868643116</v>
      </c>
      <c r="GA144" s="420">
        <v>9771.7925107143619</v>
      </c>
      <c r="GB144" s="420">
        <v>10674.834217719514</v>
      </c>
      <c r="GC144" s="420"/>
      <c r="GD144" s="420">
        <v>32.913310923571274</v>
      </c>
      <c r="GE144" s="420">
        <v>32.913310923571274</v>
      </c>
      <c r="GF144" s="420">
        <v>32.913310923571274</v>
      </c>
      <c r="GG144" s="420">
        <v>32.913310923571274</v>
      </c>
      <c r="GH144" s="420">
        <v>32.913310923571274</v>
      </c>
      <c r="GI144" s="420">
        <v>32.913310923571274</v>
      </c>
      <c r="GJ144" s="420">
        <v>32.913310923571274</v>
      </c>
      <c r="GK144" s="420">
        <v>32.913310923571274</v>
      </c>
      <c r="GL144" s="420">
        <v>32.913310923571274</v>
      </c>
      <c r="GM144" s="420">
        <v>32.913310923571274</v>
      </c>
      <c r="GN144" s="420">
        <v>32.913310923571274</v>
      </c>
      <c r="GO144" s="420">
        <v>32.913310923571274</v>
      </c>
      <c r="GP144" s="420">
        <v>32.913310923571274</v>
      </c>
      <c r="GQ144" s="420">
        <v>32.913310923571274</v>
      </c>
      <c r="GR144" s="420">
        <v>32.913310923571274</v>
      </c>
      <c r="GS144" s="420">
        <v>32.913310923571274</v>
      </c>
      <c r="GT144" s="420">
        <v>32.913310923571274</v>
      </c>
      <c r="GU144" s="420">
        <v>39.395170307490588</v>
      </c>
      <c r="GV144" s="420">
        <v>52.220632531886707</v>
      </c>
      <c r="GW144" s="420">
        <v>69.826062677491947</v>
      </c>
      <c r="GX144" s="420">
        <v>94.101789507529091</v>
      </c>
      <c r="GY144" s="420">
        <v>127.71183422046249</v>
      </c>
      <c r="GZ144" s="420">
        <v>174.41723426428416</v>
      </c>
      <c r="HA144" s="420">
        <v>239.53624869259895</v>
      </c>
      <c r="HB144" s="420">
        <v>330.5998718690638</v>
      </c>
      <c r="HC144" s="420">
        <v>458.28615111647468</v>
      </c>
      <c r="HD144" s="420">
        <v>637.7526641452738</v>
      </c>
      <c r="HE144" s="420">
        <v>890.53781884228636</v>
      </c>
      <c r="HF144" s="420">
        <v>1247.2750569625375</v>
      </c>
      <c r="HG144" s="420">
        <v>1751.5691199707535</v>
      </c>
      <c r="HH144" s="420"/>
      <c r="HI144" s="420">
        <v>19.486086379679371</v>
      </c>
      <c r="HJ144" s="420">
        <v>21.116840084159566</v>
      </c>
      <c r="HK144" s="420">
        <v>22.893785827643576</v>
      </c>
      <c r="HL144" s="420">
        <v>24.830483005109009</v>
      </c>
      <c r="HM144" s="420">
        <v>26.941774890016511</v>
      </c>
      <c r="HN144" s="420">
        <v>29.243911801763478</v>
      </c>
      <c r="HO144" s="420">
        <v>31.754686190283465</v>
      </c>
      <c r="HP144" s="420">
        <v>34.493580797339312</v>
      </c>
      <c r="HQ144" s="420">
        <v>37.481931167303344</v>
      </c>
      <c r="HR144" s="420">
        <v>40.743103904550175</v>
      </c>
      <c r="HS144" s="420">
        <v>44.302692211093174</v>
      </c>
      <c r="HT144" s="420">
        <v>48.188730387971376</v>
      </c>
      <c r="HU144" s="420">
        <v>52.431929148445604</v>
      </c>
      <c r="HV144" s="420">
        <v>57.065933771737924</v>
      </c>
      <c r="HW144" s="420">
        <v>62.127607324419593</v>
      </c>
      <c r="HX144" s="420">
        <v>67.65734139436583</v>
      </c>
      <c r="HY144" s="420">
        <v>73.699397021348474</v>
      </c>
      <c r="HZ144" s="420">
        <v>80.302278770931437</v>
      </c>
      <c r="IA144" s="420">
        <v>87.519145186665938</v>
      </c>
      <c r="IB144" s="420">
        <v>95.408259172177594</v>
      </c>
      <c r="IC144" s="420">
        <v>104.0334822023716</v>
      </c>
      <c r="ID144" s="420">
        <v>113.46481664470164</v>
      </c>
      <c r="IE144" s="420">
        <v>123.77900089059692</v>
      </c>
      <c r="IF144" s="420">
        <v>135.06016245739542</v>
      </c>
      <c r="IG144" s="420">
        <v>147.40053472652536</v>
      </c>
      <c r="IH144" s="420">
        <v>160.90124353864314</v>
      </c>
      <c r="II144" s="420">
        <v>175.6731704758385</v>
      </c>
      <c r="IJ144" s="420">
        <v>191.83790033020679</v>
      </c>
      <c r="IK144" s="420">
        <v>209.5287609929297</v>
      </c>
      <c r="IL144" s="420">
        <v>228.89196480494974</v>
      </c>
      <c r="IM144" s="420"/>
      <c r="IN144" s="420">
        <v>14.213417935363331</v>
      </c>
      <c r="IO144" s="420">
        <v>14.213417935363331</v>
      </c>
      <c r="IP144" s="420">
        <v>14.213417935363331</v>
      </c>
      <c r="IQ144" s="420">
        <v>14.213417935363331</v>
      </c>
      <c r="IR144" s="420">
        <v>14.213417935363331</v>
      </c>
      <c r="IS144" s="420">
        <v>14.213417935363331</v>
      </c>
      <c r="IT144" s="420">
        <v>14.213417935363331</v>
      </c>
      <c r="IU144" s="420">
        <v>14.213417935363331</v>
      </c>
      <c r="IV144" s="420">
        <v>14.213417935363331</v>
      </c>
      <c r="IW144" s="420">
        <v>14.213417935363331</v>
      </c>
      <c r="IX144" s="420">
        <v>14.213417935363331</v>
      </c>
      <c r="IY144" s="420">
        <v>14.213417935363331</v>
      </c>
      <c r="IZ144" s="420">
        <v>14.213417935363331</v>
      </c>
      <c r="JA144" s="420">
        <v>14.213417935363331</v>
      </c>
      <c r="JB144" s="420">
        <v>14.213417935363331</v>
      </c>
      <c r="JC144" s="420">
        <v>14.213417935363331</v>
      </c>
      <c r="JD144" s="420">
        <v>14.213417935363331</v>
      </c>
      <c r="JE144" s="420">
        <v>17.012570431319681</v>
      </c>
      <c r="JF144" s="420">
        <v>22.551170155694564</v>
      </c>
      <c r="JG144" s="420">
        <v>30.153970650983659</v>
      </c>
      <c r="JH144" s="420">
        <v>40.637299171813979</v>
      </c>
      <c r="JI144" s="420">
        <v>55.151597458014365</v>
      </c>
      <c r="JJ144" s="420">
        <v>75.321047204431551</v>
      </c>
      <c r="JK144" s="420">
        <v>103.44230701198676</v>
      </c>
      <c r="JL144" s="420">
        <v>142.76759208953834</v>
      </c>
      <c r="JM144" s="420">
        <v>197.90815378414524</v>
      </c>
      <c r="JN144" s="420">
        <v>275.40970204843245</v>
      </c>
      <c r="JO144" s="420">
        <v>384.57347046745787</v>
      </c>
      <c r="JP144" s="420">
        <v>538.62832901039121</v>
      </c>
      <c r="JQ144" s="420">
        <v>756.40472642305497</v>
      </c>
      <c r="JR144" s="420"/>
      <c r="JS144" s="420">
        <v>5.2726684443160394</v>
      </c>
      <c r="JT144" s="420">
        <v>6.9034221487962348</v>
      </c>
      <c r="JU144" s="420">
        <v>8.6803678922802447</v>
      </c>
      <c r="JV144" s="420">
        <v>10.617065069745678</v>
      </c>
      <c r="JW144" s="420">
        <v>12.728356954653179</v>
      </c>
      <c r="JX144" s="420">
        <v>15.030493866400146</v>
      </c>
      <c r="JY144" s="420">
        <v>17.541268254920134</v>
      </c>
      <c r="JZ144" s="420">
        <v>20.280162861975981</v>
      </c>
      <c r="KA144" s="420">
        <v>23.268513231940013</v>
      </c>
      <c r="KB144" s="420">
        <v>26.529685969186843</v>
      </c>
      <c r="KC144" s="420">
        <v>30.089274275729842</v>
      </c>
      <c r="KD144" s="420">
        <v>33.975312452608044</v>
      </c>
      <c r="KE144" s="420">
        <v>38.218511213082273</v>
      </c>
      <c r="KF144" s="420">
        <v>42.852515836374593</v>
      </c>
      <c r="KG144" s="420">
        <v>47.914189389056261</v>
      </c>
      <c r="KH144" s="420">
        <v>53.443923459002498</v>
      </c>
      <c r="KI144" s="420">
        <v>59.485979085985143</v>
      </c>
      <c r="KJ144" s="420">
        <v>63.289708339611757</v>
      </c>
      <c r="KK144" s="420">
        <v>64.967975030971374</v>
      </c>
      <c r="KL144" s="420">
        <v>65.254288521193928</v>
      </c>
      <c r="KM144" s="420">
        <v>63.396183030557623</v>
      </c>
      <c r="KN144" s="420">
        <v>58.313219186687277</v>
      </c>
      <c r="KO144" s="420">
        <v>48.457953686165368</v>
      </c>
      <c r="KP144" s="420">
        <v>31.617855445408665</v>
      </c>
      <c r="KQ144" s="420">
        <v>4.6329426369870248</v>
      </c>
      <c r="KR144" s="420">
        <v>-37.006910245502098</v>
      </c>
      <c r="KS144" s="420">
        <v>-99.736531572593947</v>
      </c>
      <c r="KT144" s="420">
        <v>-192.73557013725107</v>
      </c>
      <c r="KU144" s="420">
        <v>-329.09956801746148</v>
      </c>
      <c r="KV144" s="420">
        <v>-527.51276161810529</v>
      </c>
      <c r="KW144" s="420"/>
      <c r="KX144" s="420">
        <v>838.02245165296313</v>
      </c>
      <c r="KY144" s="420">
        <v>908.15496522407409</v>
      </c>
      <c r="KZ144" s="420">
        <v>984.57464228973765</v>
      </c>
      <c r="LA144" s="420">
        <v>1067.8646208490773</v>
      </c>
      <c r="LB144" s="420">
        <v>1158.6632536309978</v>
      </c>
      <c r="LC144" s="420">
        <v>1257.6694050578337</v>
      </c>
      <c r="LD144" s="420">
        <v>1365.6482607201572</v>
      </c>
      <c r="LE144" s="420">
        <v>1483.4376992303746</v>
      </c>
      <c r="LF144" s="420">
        <v>1611.9552811932065</v>
      </c>
      <c r="LG144" s="420">
        <v>1752.2059153780897</v>
      </c>
      <c r="LH144" s="420">
        <v>1905.2902680490859</v>
      </c>
      <c r="LI144" s="420">
        <v>2072.4139878536207</v>
      </c>
      <c r="LJ144" s="420">
        <v>2254.8978257479066</v>
      </c>
      <c r="LK144" s="420">
        <v>2454.1887372072911</v>
      </c>
      <c r="LL144" s="420">
        <v>2671.8720625008032</v>
      </c>
      <c r="LM144" s="420">
        <v>2909.6848901765443</v>
      </c>
      <c r="LN144" s="420">
        <v>3169.5307191895872</v>
      </c>
      <c r="LO144" s="420">
        <v>3453.4955463972979</v>
      </c>
      <c r="LP144" s="420">
        <v>3763.8655185469001</v>
      </c>
      <c r="LQ144" s="420">
        <v>4103.1463014958317</v>
      </c>
      <c r="LR144" s="420">
        <v>4474.0843343557544</v>
      </c>
      <c r="LS144" s="420">
        <v>4879.690152667351</v>
      </c>
      <c r="LT144" s="420">
        <v>5323.2639827392095</v>
      </c>
      <c r="LU144" s="420">
        <v>5808.4238290775893</v>
      </c>
      <c r="LV144" s="420">
        <v>6339.1362985692122</v>
      </c>
      <c r="LW144" s="420">
        <v>6919.750428945953</v>
      </c>
      <c r="LX144" s="420">
        <v>7555.034815268722</v>
      </c>
      <c r="LY144" s="420">
        <v>8250.2183569465433</v>
      </c>
      <c r="LZ144" s="420">
        <v>9011.0349794103695</v>
      </c>
      <c r="MA144" s="420">
        <v>9843.7727192638922</v>
      </c>
      <c r="MB144" s="420"/>
      <c r="MC144" s="426">
        <v>1.8549311711330212</v>
      </c>
      <c r="MD144" s="426">
        <v>1.8549311711330212</v>
      </c>
      <c r="ME144" s="426">
        <v>1.8549311711330212</v>
      </c>
      <c r="MF144" s="426">
        <v>1.8549311711330212</v>
      </c>
      <c r="MG144" s="426">
        <v>1.8549311711330212</v>
      </c>
      <c r="MH144" s="426">
        <v>1.8549311711330212</v>
      </c>
      <c r="MI144" s="426">
        <v>1.8549311711330212</v>
      </c>
      <c r="MJ144" s="426">
        <v>1.8549311711330212</v>
      </c>
      <c r="MK144" s="426">
        <v>1.8549311711330212</v>
      </c>
      <c r="ML144" s="426">
        <v>1.8549311711330212</v>
      </c>
      <c r="MM144" s="426">
        <v>1.8549311711330212</v>
      </c>
      <c r="MN144" s="426">
        <v>1.8549311711330212</v>
      </c>
      <c r="MO144" s="426">
        <v>1.8549311711330212</v>
      </c>
      <c r="MP144" s="426">
        <v>1.8549311711330212</v>
      </c>
      <c r="MQ144" s="426">
        <v>1.8549311711330212</v>
      </c>
      <c r="MR144" s="426">
        <v>1.8549311711330212</v>
      </c>
      <c r="MS144" s="426">
        <v>1.8549311711330212</v>
      </c>
      <c r="MT144" s="426">
        <v>2.2202363525549949</v>
      </c>
      <c r="MU144" s="426">
        <v>2.9430548413866262</v>
      </c>
      <c r="MV144" s="426">
        <v>3.9352631681065153</v>
      </c>
      <c r="MW144" s="426">
        <v>5.303396641627633</v>
      </c>
      <c r="MX144" s="426">
        <v>7.1975943948091903</v>
      </c>
      <c r="MY144" s="426">
        <v>9.8298212954300421</v>
      </c>
      <c r="MZ144" s="426">
        <v>13.499804238715029</v>
      </c>
      <c r="NA144" s="426">
        <v>18.631975644338166</v>
      </c>
      <c r="NB144" s="426">
        <v>25.828129809806679</v>
      </c>
      <c r="NC144" s="426">
        <v>35.94251878649456</v>
      </c>
      <c r="ND144" s="426">
        <v>50.189005994542768</v>
      </c>
      <c r="NE144" s="426">
        <v>70.294033544938969</v>
      </c>
      <c r="NF144" s="426">
        <v>98.715081158879855</v>
      </c>
      <c r="NG144" s="420"/>
      <c r="NH144" s="420">
        <v>836.16752048183014</v>
      </c>
      <c r="NI144" s="420">
        <v>906.3000340529411</v>
      </c>
      <c r="NJ144" s="420">
        <v>982.71971111860466</v>
      </c>
      <c r="NK144" s="420">
        <v>1066.0096896779442</v>
      </c>
      <c r="NL144" s="420">
        <v>1156.8083224598647</v>
      </c>
      <c r="NM144" s="420">
        <v>1255.8144738867006</v>
      </c>
      <c r="NN144" s="420">
        <v>1363.7933295490241</v>
      </c>
      <c r="NO144" s="420">
        <v>1481.5827680592415</v>
      </c>
      <c r="NP144" s="420">
        <v>1610.1003500220734</v>
      </c>
      <c r="NQ144" s="420">
        <v>1750.3509842069566</v>
      </c>
      <c r="NR144" s="420">
        <v>1903.4353368779528</v>
      </c>
      <c r="NS144" s="420">
        <v>2070.5590566824876</v>
      </c>
      <c r="NT144" s="420">
        <v>2253.0428945767735</v>
      </c>
      <c r="NU144" s="420">
        <v>2452.333806036158</v>
      </c>
      <c r="NV144" s="420">
        <v>2670.0171313296701</v>
      </c>
      <c r="NW144" s="420">
        <v>2907.8299590054112</v>
      </c>
      <c r="NX144" s="420">
        <v>3167.6757880184541</v>
      </c>
      <c r="NY144" s="420">
        <v>3451.275310044743</v>
      </c>
      <c r="NZ144" s="420">
        <v>3760.9224637055136</v>
      </c>
      <c r="OA144" s="420">
        <v>4099.211038327725</v>
      </c>
      <c r="OB144" s="420">
        <v>4468.7809377141266</v>
      </c>
      <c r="OC144" s="420">
        <v>4872.4925582725418</v>
      </c>
      <c r="OD144" s="420">
        <v>5313.4341614437799</v>
      </c>
      <c r="OE144" s="420">
        <v>5794.9240248388742</v>
      </c>
      <c r="OF144" s="420">
        <v>6320.504322924874</v>
      </c>
      <c r="OG144" s="420">
        <v>6893.9222991361466</v>
      </c>
      <c r="OH144" s="420">
        <v>7519.0922964822275</v>
      </c>
      <c r="OI144" s="420">
        <v>8200.0293509519997</v>
      </c>
      <c r="OJ144" s="420">
        <v>8940.7409458654311</v>
      </c>
      <c r="OK144" s="420">
        <v>9745.0576381050123</v>
      </c>
      <c r="OL144" s="420"/>
      <c r="OM144" s="420">
        <v>841.44018892614622</v>
      </c>
      <c r="ON144" s="420">
        <v>913.20345620173737</v>
      </c>
      <c r="OO144" s="420">
        <v>991.40007901088495</v>
      </c>
      <c r="OP144" s="420">
        <v>1076.6267547476898</v>
      </c>
      <c r="OQ144" s="420">
        <v>1169.5366794145179</v>
      </c>
      <c r="OR144" s="420">
        <v>1270.8449677531007</v>
      </c>
      <c r="OS144" s="420">
        <v>1381.3345978039442</v>
      </c>
      <c r="OT144" s="420">
        <v>1501.8629309212174</v>
      </c>
      <c r="OU144" s="420">
        <v>1633.3688632540134</v>
      </c>
      <c r="OV144" s="420">
        <v>1776.8806701761434</v>
      </c>
      <c r="OW144" s="420">
        <v>1933.5246111536826</v>
      </c>
      <c r="OX144" s="420">
        <v>2104.5343691350959</v>
      </c>
      <c r="OY144" s="420">
        <v>2291.2614057898559</v>
      </c>
      <c r="OZ144" s="420">
        <v>2495.1863218725325</v>
      </c>
      <c r="PA144" s="420">
        <v>2717.9313207187265</v>
      </c>
      <c r="PB144" s="420">
        <v>2961.2738824644139</v>
      </c>
      <c r="PC144" s="420">
        <v>3227.1617671044391</v>
      </c>
      <c r="PD144" s="420">
        <v>3514.565018384355</v>
      </c>
      <c r="PE144" s="420">
        <v>3825.8904387364851</v>
      </c>
      <c r="PF144" s="420">
        <v>4164.4653268489192</v>
      </c>
      <c r="PG144" s="420">
        <v>4532.1771207446845</v>
      </c>
      <c r="PH144" s="420">
        <v>4930.8057774592289</v>
      </c>
      <c r="PI144" s="420">
        <v>5361.8921151299455</v>
      </c>
      <c r="PJ144" s="420">
        <v>5826.5418802842833</v>
      </c>
      <c r="PK144" s="420">
        <v>6325.1372655618607</v>
      </c>
      <c r="PL144" s="420">
        <v>6856.9153888906449</v>
      </c>
      <c r="PM144" s="420">
        <v>7419.3557649096338</v>
      </c>
      <c r="PN144" s="420">
        <v>8007.293780814749</v>
      </c>
      <c r="PO144" s="420">
        <v>8611.6413778479691</v>
      </c>
      <c r="PP144" s="420">
        <v>9217.544876486907</v>
      </c>
      <c r="PQ144" s="420"/>
      <c r="PR144" s="420">
        <v>24.181270341113628</v>
      </c>
      <c r="PS144" s="420">
        <v>26.204955108770804</v>
      </c>
      <c r="PT144" s="420">
        <v>28.410056973118806</v>
      </c>
      <c r="PU144" s="420">
        <v>30.813402473321482</v>
      </c>
      <c r="PV144" s="420">
        <v>33.433411378300448</v>
      </c>
      <c r="PW144" s="420">
        <v>36.290249531458898</v>
      </c>
      <c r="PX144" s="420">
        <v>39.405996483995231</v>
      </c>
      <c r="PY144" s="420">
        <v>42.804829355746335</v>
      </c>
      <c r="PZ144" s="420">
        <v>46.513224503035822</v>
      </c>
      <c r="QA144" s="420">
        <v>50.560178727290548</v>
      </c>
      <c r="QB144" s="420">
        <v>54.977451927585093</v>
      </c>
      <c r="QC144" s="420">
        <v>59.799833286264388</v>
      </c>
      <c r="QD144" s="420">
        <v>65.065433280992252</v>
      </c>
      <c r="QE144" s="420">
        <v>70.81600404078614</v>
      </c>
      <c r="QF144" s="420">
        <v>77.097290809765028</v>
      </c>
      <c r="QG144" s="420">
        <v>83.959417552633198</v>
      </c>
      <c r="QH144" s="420">
        <v>91.457310032699155</v>
      </c>
      <c r="QI144" s="420">
        <v>99.651160019096423</v>
      </c>
      <c r="QJ144" s="420">
        <v>108.60693463767596</v>
      </c>
      <c r="QK144" s="420">
        <v>118.39693527292185</v>
      </c>
      <c r="QL144" s="420">
        <v>129.10041085963701</v>
      </c>
      <c r="QM144" s="420">
        <v>140.80423087683991</v>
      </c>
      <c r="QN144" s="420">
        <v>153.60362387645935</v>
      </c>
      <c r="QO144" s="420">
        <v>167.60298795056153</v>
      </c>
      <c r="QP144" s="420">
        <v>182.91678016801788</v>
      </c>
      <c r="QQ144" s="420">
        <v>199.67049270020286</v>
      </c>
      <c r="QR144" s="420">
        <v>218.00172411155515</v>
      </c>
      <c r="QS144" s="420">
        <v>238.06135512125712</v>
      </c>
      <c r="QT144" s="420">
        <v>260.01483905420247</v>
      </c>
      <c r="QU144" s="420">
        <v>284.04361820078435</v>
      </c>
      <c r="QV144" s="424"/>
      <c r="QW144" s="420">
        <v>14.702694761994456</v>
      </c>
      <c r="QX144" s="420">
        <v>14.702694761994456</v>
      </c>
      <c r="QY144" s="420">
        <v>14.702694761994456</v>
      </c>
      <c r="QZ144" s="420">
        <v>14.702694761994456</v>
      </c>
      <c r="RA144" s="420">
        <v>14.702694761994456</v>
      </c>
      <c r="RB144" s="420">
        <v>14.702694761994456</v>
      </c>
      <c r="RC144" s="420">
        <v>14.702694761994456</v>
      </c>
      <c r="RD144" s="420">
        <v>14.702694761994456</v>
      </c>
      <c r="RE144" s="420">
        <v>14.702694761994456</v>
      </c>
      <c r="RF144" s="420">
        <v>14.702694761994456</v>
      </c>
      <c r="RG144" s="420">
        <v>14.702694761994456</v>
      </c>
      <c r="RH144" s="420">
        <v>14.702694761994456</v>
      </c>
      <c r="RI144" s="420">
        <v>14.702694761994456</v>
      </c>
      <c r="RJ144" s="420">
        <v>14.702694761994456</v>
      </c>
      <c r="RK144" s="420">
        <v>14.702694761994456</v>
      </c>
      <c r="RL144" s="420">
        <v>14.702694761994456</v>
      </c>
      <c r="RM144" s="420">
        <v>14.702694761994456</v>
      </c>
      <c r="RN144" s="420">
        <v>17.598204126981631</v>
      </c>
      <c r="RO144" s="420">
        <v>23.327462319956091</v>
      </c>
      <c r="RP144" s="420">
        <v>31.191978478343326</v>
      </c>
      <c r="RQ144" s="420">
        <v>42.036180768912153</v>
      </c>
      <c r="RR144" s="420">
        <v>57.050113262629999</v>
      </c>
      <c r="RS144" s="420">
        <v>77.913867813964657</v>
      </c>
      <c r="RT144" s="420">
        <v>107.00316225063445</v>
      </c>
      <c r="RU144" s="420">
        <v>147.68216469417141</v>
      </c>
      <c r="RV144" s="420">
        <v>204.72086230283386</v>
      </c>
      <c r="RW144" s="420">
        <v>284.89029184424896</v>
      </c>
      <c r="RX144" s="420">
        <v>397.81186872553508</v>
      </c>
      <c r="RY144" s="420">
        <v>557.16984807007782</v>
      </c>
      <c r="RZ144" s="420">
        <v>782.44289021139059</v>
      </c>
      <c r="SA144" s="420"/>
      <c r="SB144" s="420">
        <v>9.4785755791191715</v>
      </c>
      <c r="SC144" s="420">
        <v>11.502260346776348</v>
      </c>
      <c r="SD144" s="420">
        <v>13.70736221112435</v>
      </c>
      <c r="SE144" s="420">
        <v>16.110707711327024</v>
      </c>
      <c r="SF144" s="420">
        <v>18.73071661630599</v>
      </c>
      <c r="SG144" s="420">
        <v>21.58755476946444</v>
      </c>
      <c r="SH144" s="420">
        <v>24.703301722000774</v>
      </c>
      <c r="SI144" s="420">
        <v>28.102134593751877</v>
      </c>
      <c r="SJ144" s="420">
        <v>31.810529741041364</v>
      </c>
      <c r="SK144" s="420">
        <v>35.85748396529609</v>
      </c>
      <c r="SL144" s="420">
        <v>40.274757165590636</v>
      </c>
      <c r="SM144" s="420">
        <v>45.09713852426993</v>
      </c>
      <c r="SN144" s="420">
        <v>50.362738518997794</v>
      </c>
      <c r="SO144" s="420">
        <v>56.113309278791682</v>
      </c>
      <c r="SP144" s="420">
        <v>62.39459604777057</v>
      </c>
      <c r="SQ144" s="420">
        <v>69.256722790638747</v>
      </c>
      <c r="SR144" s="420">
        <v>76.754615270704704</v>
      </c>
      <c r="SS144" s="420">
        <v>82.052955892114795</v>
      </c>
      <c r="ST144" s="420">
        <v>85.279472317719865</v>
      </c>
      <c r="SU144" s="420">
        <v>87.204956794578521</v>
      </c>
      <c r="SV144" s="420">
        <v>87.064230090724863</v>
      </c>
      <c r="SW144" s="420">
        <v>83.754117614209918</v>
      </c>
      <c r="SX144" s="420">
        <v>75.689756062494695</v>
      </c>
      <c r="SY144" s="420">
        <v>60.599825699927081</v>
      </c>
      <c r="SZ144" s="420">
        <v>35.234615473846475</v>
      </c>
      <c r="TA144" s="420">
        <v>-5.0503696026310081</v>
      </c>
      <c r="TB144" s="420">
        <v>-66.888567732693815</v>
      </c>
      <c r="TC144" s="420">
        <v>-159.75051360427796</v>
      </c>
      <c r="TD144" s="420">
        <v>-297.15500901587535</v>
      </c>
      <c r="TE144" s="420">
        <v>-498.39927201060624</v>
      </c>
      <c r="TF144" s="420"/>
      <c r="TG144" s="420">
        <v>1.3389334179576871</v>
      </c>
      <c r="TH144" s="420">
        <v>1.4509862226534418</v>
      </c>
      <c r="TI144" s="420">
        <v>1.5730842156259826</v>
      </c>
      <c r="TJ144" s="420">
        <v>1.7061590938158362</v>
      </c>
      <c r="TK144" s="420">
        <v>1.8512307723809827</v>
      </c>
      <c r="TL144" s="420">
        <v>2.0094158478133868</v>
      </c>
      <c r="TM144" s="420">
        <v>2.1819368799097765</v>
      </c>
      <c r="TN144" s="420">
        <v>2.3701325722718618</v>
      </c>
      <c r="TO144" s="420">
        <v>2.5754689387925209</v>
      </c>
      <c r="TP144" s="420">
        <v>2.7995515521276344</v>
      </c>
      <c r="TQ144" s="420">
        <v>3.0441389795328631</v>
      </c>
      <c r="TR144" s="420">
        <v>3.3111575217429379</v>
      </c>
      <c r="TS144" s="420">
        <v>3.602717381877822</v>
      </c>
      <c r="TT144" s="420">
        <v>3.9211304037746593</v>
      </c>
      <c r="TU144" s="420">
        <v>4.2689295327750107</v>
      </c>
      <c r="TV144" s="420">
        <v>4.6488901669632696</v>
      </c>
      <c r="TW144" s="420">
        <v>5.064053583284915</v>
      </c>
      <c r="TX144" s="420">
        <v>5.5177526410166404</v>
      </c>
      <c r="TY144" s="420">
        <v>6.0136399848724169</v>
      </c>
      <c r="TZ144" s="420">
        <v>6.5557189917834355</v>
      </c>
      <c r="UA144" s="420">
        <v>7.1483777292766781</v>
      </c>
      <c r="UB144" s="420">
        <v>7.7964262196056424</v>
      </c>
      <c r="UC144" s="420">
        <v>8.5051373325874344</v>
      </c>
      <c r="UD144" s="420">
        <v>9.2802916617254816</v>
      </c>
      <c r="UE144" s="420">
        <v>10.128226772923952</v>
      </c>
      <c r="UF144" s="420">
        <v>11.05589125323289</v>
      </c>
      <c r="UG144" s="420">
        <v>12.070904028936576</v>
      </c>
      <c r="UH144" s="420">
        <v>13.181619468279104</v>
      </c>
      <c r="UI144" s="420">
        <v>14.397198834613746</v>
      </c>
      <c r="UJ144" s="420">
        <v>15.727688711209783</v>
      </c>
      <c r="UK144" s="420"/>
      <c r="UL144" s="420">
        <v>2.0677491389411502</v>
      </c>
      <c r="UM144" s="420">
        <v>2.0677491389411502</v>
      </c>
      <c r="UN144" s="420">
        <v>2.0677491389411502</v>
      </c>
      <c r="UO144" s="420">
        <v>2.0677491389411502</v>
      </c>
      <c r="UP144" s="420">
        <v>2.0677491389411502</v>
      </c>
      <c r="UQ144" s="420">
        <v>2.0677491389411502</v>
      </c>
      <c r="UR144" s="420">
        <v>2.0677491389411502</v>
      </c>
      <c r="US144" s="420">
        <v>2.0677491389411502</v>
      </c>
      <c r="UT144" s="420">
        <v>2.0677491389411502</v>
      </c>
      <c r="UU144" s="420">
        <v>2.0677491389411502</v>
      </c>
      <c r="UV144" s="420">
        <v>2.0677491389411502</v>
      </c>
      <c r="UW144" s="420">
        <v>2.0677491389411502</v>
      </c>
      <c r="UX144" s="420">
        <v>2.0677491389411502</v>
      </c>
      <c r="UY144" s="420">
        <v>2.0677491389411502</v>
      </c>
      <c r="UZ144" s="420">
        <v>2.0677491389411502</v>
      </c>
      <c r="VA144" s="420">
        <v>2.0677491389411502</v>
      </c>
      <c r="VB144" s="420">
        <v>2.0677491389411502</v>
      </c>
      <c r="VC144" s="420">
        <v>2.474966121485382</v>
      </c>
      <c r="VD144" s="420">
        <v>3.2807142436539363</v>
      </c>
      <c r="VE144" s="420">
        <v>4.3867595488132203</v>
      </c>
      <c r="VF144" s="420">
        <v>5.9118602403401663</v>
      </c>
      <c r="VG144" s="420">
        <v>8.0233810525830442</v>
      </c>
      <c r="VH144" s="420">
        <v>10.957605778523661</v>
      </c>
      <c r="VI144" s="420">
        <v>15.048649257118612</v>
      </c>
      <c r="VJ144" s="420">
        <v>20.769639431861123</v>
      </c>
      <c r="VK144" s="420">
        <v>28.791415016260007</v>
      </c>
      <c r="VL144" s="420">
        <v>40.066237189142903</v>
      </c>
      <c r="VM144" s="420">
        <v>55.947237042837898</v>
      </c>
      <c r="VN144" s="420">
        <v>78.35893298750571</v>
      </c>
      <c r="VO144" s="420">
        <v>110.04075366424573</v>
      </c>
      <c r="VP144" s="420"/>
      <c r="VQ144" s="420">
        <v>-0.72881572098346314</v>
      </c>
      <c r="VR144" s="420">
        <v>-0.61676291628770841</v>
      </c>
      <c r="VS144" s="420">
        <v>-0.49466492331516765</v>
      </c>
      <c r="VT144" s="420">
        <v>-0.36159004512531401</v>
      </c>
      <c r="VU144" s="420">
        <v>-0.21651836656016754</v>
      </c>
      <c r="VV144" s="420">
        <v>-5.833329112776342E-2</v>
      </c>
      <c r="VW144" s="420">
        <v>0.11418774096862627</v>
      </c>
      <c r="VX144" s="420">
        <v>0.3023834333307116</v>
      </c>
      <c r="VY144" s="420">
        <v>0.50771979985137072</v>
      </c>
      <c r="VZ144" s="420">
        <v>0.7318024131864842</v>
      </c>
      <c r="WA144" s="420">
        <v>0.97638984059171285</v>
      </c>
      <c r="WB144" s="420">
        <v>1.2434083828017877</v>
      </c>
      <c r="WC144" s="420">
        <v>1.5349682429366718</v>
      </c>
      <c r="WD144" s="420">
        <v>1.8533812648335091</v>
      </c>
      <c r="WE144" s="420">
        <v>2.2011803938338605</v>
      </c>
      <c r="WF144" s="420">
        <v>2.5811410280221194</v>
      </c>
      <c r="WG144" s="420">
        <v>2.9963044443437648</v>
      </c>
      <c r="WH144" s="420">
        <v>3.0427865195312584</v>
      </c>
      <c r="WI144" s="420">
        <v>2.7329257412184806</v>
      </c>
      <c r="WJ144" s="420">
        <v>2.1689594429702153</v>
      </c>
      <c r="WK144" s="420">
        <v>1.2365174889365118</v>
      </c>
      <c r="WL144" s="420">
        <v>-0.22695483297740182</v>
      </c>
      <c r="WM144" s="420">
        <v>-2.4524684459362263</v>
      </c>
      <c r="WN144" s="420">
        <v>-5.7683575953931303</v>
      </c>
      <c r="WO144" s="420">
        <v>-10.64141265893717</v>
      </c>
      <c r="WP144" s="420">
        <v>-17.735523763027118</v>
      </c>
      <c r="WQ144" s="420">
        <v>-27.995333160206329</v>
      </c>
      <c r="WR144" s="420">
        <v>-42.765617574558796</v>
      </c>
      <c r="WS144" s="420">
        <v>-63.961734152891964</v>
      </c>
      <c r="WT144" s="420">
        <v>-94.313064953035948</v>
      </c>
      <c r="WU144" s="420"/>
      <c r="WV144" s="420">
        <v>25.743839336226063</v>
      </c>
      <c r="WW144" s="420">
        <v>27.898292546947498</v>
      </c>
      <c r="WX144" s="420">
        <v>30.245885841881588</v>
      </c>
      <c r="WY144" s="420">
        <v>32.804533073969466</v>
      </c>
      <c r="WZ144" s="420">
        <v>35.593844278789959</v>
      </c>
      <c r="XA144" s="420">
        <v>38.635288395953097</v>
      </c>
      <c r="XB144" s="420">
        <v>41.952371734707789</v>
      </c>
      <c r="XC144" s="420">
        <v>45.570833715684707</v>
      </c>
      <c r="XD144" s="420">
        <v>49.518861570314925</v>
      </c>
      <c r="XE144" s="420">
        <v>53.827325843721582</v>
      </c>
      <c r="XF144" s="420">
        <v>58.530038727223548</v>
      </c>
      <c r="XG144" s="420">
        <v>63.664037444601703</v>
      </c>
      <c r="XH144" s="420">
        <v>69.269895133667362</v>
      </c>
      <c r="XI144" s="420">
        <v>75.392061903377098</v>
      </c>
      <c r="XJ144" s="420">
        <v>82.079239008808983</v>
      </c>
      <c r="XK144" s="420">
        <v>89.384789374079148</v>
      </c>
      <c r="XL144" s="420">
        <v>97.367188009229835</v>
      </c>
      <c r="XM144" s="420">
        <v>106.09051621404721</v>
      </c>
      <c r="XN144" s="420">
        <v>115.6250038426879</v>
      </c>
      <c r="XO144" s="420">
        <v>126.04762432126587</v>
      </c>
      <c r="XP144" s="420">
        <v>137.44274756982071</v>
      </c>
      <c r="XQ144" s="420">
        <v>149.90285648439229</v>
      </c>
      <c r="XR144" s="420">
        <v>163.52933318868619</v>
      </c>
      <c r="XS144" s="420">
        <v>178.43332187286481</v>
      </c>
      <c r="XT144" s="420">
        <v>194.73667570470462</v>
      </c>
      <c r="XU144" s="420">
        <v>212.57299603153911</v>
      </c>
      <c r="XV144" s="420">
        <v>232.08877289652341</v>
      </c>
      <c r="XW144" s="420">
        <v>253.44463677683115</v>
      </c>
      <c r="XX144" s="420">
        <v>276.81673242224696</v>
      </c>
      <c r="XY144" s="420">
        <v>302.39822673867707</v>
      </c>
      <c r="XZ144" s="420"/>
      <c r="YA144" s="420">
        <v>5.6983019912193664E-2</v>
      </c>
      <c r="YB144" s="420">
        <v>5.6983019912193664E-2</v>
      </c>
      <c r="YC144" s="420">
        <v>5.6983019912193664E-2</v>
      </c>
      <c r="YD144" s="420">
        <v>5.6983019912193664E-2</v>
      </c>
      <c r="YE144" s="420">
        <v>5.6983019912193664E-2</v>
      </c>
      <c r="YF144" s="420">
        <v>5.6983019912193664E-2</v>
      </c>
      <c r="YG144" s="420">
        <v>5.6983019912193664E-2</v>
      </c>
      <c r="YH144" s="420">
        <v>5.6983019912193664E-2</v>
      </c>
      <c r="YI144" s="420">
        <v>5.6983019912193664E-2</v>
      </c>
      <c r="YJ144" s="420">
        <v>5.6983019912193664E-2</v>
      </c>
      <c r="YK144" s="420">
        <v>5.6983019912193664E-2</v>
      </c>
      <c r="YL144" s="420">
        <v>5.6983019912193664E-2</v>
      </c>
      <c r="YM144" s="420">
        <v>5.6983019912193664E-2</v>
      </c>
      <c r="YN144" s="420">
        <v>5.6983019912193664E-2</v>
      </c>
      <c r="YO144" s="420">
        <v>5.6983019912193664E-2</v>
      </c>
      <c r="YP144" s="420">
        <v>5.6983019912193664E-2</v>
      </c>
      <c r="YQ144" s="420">
        <v>5.6983019912193664E-2</v>
      </c>
      <c r="YR144" s="420">
        <v>6.820510337865511E-2</v>
      </c>
      <c r="YS144" s="420">
        <v>9.0409905898004697E-2</v>
      </c>
      <c r="YT144" s="420">
        <v>0.12089029660920768</v>
      </c>
      <c r="YU144" s="420">
        <v>0.162919013457269</v>
      </c>
      <c r="YV144" s="420">
        <v>0.22110829291244549</v>
      </c>
      <c r="YW144" s="420">
        <v>0.30196964250088992</v>
      </c>
      <c r="YX144" s="420">
        <v>0.41471059719997</v>
      </c>
      <c r="YY144" s="420">
        <v>0.57236961439184952</v>
      </c>
      <c r="YZ144" s="420">
        <v>0.79343366382050706</v>
      </c>
      <c r="ZA144" s="420">
        <v>1.1041451540512928</v>
      </c>
      <c r="ZB144" s="420">
        <v>1.5417936646206409</v>
      </c>
      <c r="ZC144" s="420">
        <v>2.1594150637691878</v>
      </c>
      <c r="ZD144" s="420">
        <v>3.0325025116022903</v>
      </c>
      <c r="ZE144" s="420"/>
      <c r="ZF144" s="420">
        <v>25.686856316313868</v>
      </c>
      <c r="ZG144" s="420">
        <v>27.841309527035303</v>
      </c>
      <c r="ZH144" s="420">
        <v>30.188902821969393</v>
      </c>
      <c r="ZI144" s="420">
        <v>32.747550054057271</v>
      </c>
      <c r="ZJ144" s="420">
        <v>35.536861258877764</v>
      </c>
      <c r="ZK144" s="420">
        <v>38.578305376040902</v>
      </c>
      <c r="ZL144" s="420">
        <v>41.895388714795594</v>
      </c>
      <c r="ZM144" s="420">
        <v>45.513850695772511</v>
      </c>
      <c r="ZN144" s="420">
        <v>49.46187855040273</v>
      </c>
      <c r="ZO144" s="420">
        <v>53.770342823809386</v>
      </c>
      <c r="ZP144" s="420">
        <v>58.473055707311353</v>
      </c>
      <c r="ZQ144" s="420">
        <v>63.607054424689508</v>
      </c>
      <c r="ZR144" s="420">
        <v>69.212912113755166</v>
      </c>
      <c r="ZS144" s="420">
        <v>75.335078883464902</v>
      </c>
      <c r="ZT144" s="420">
        <v>82.022255988896788</v>
      </c>
      <c r="ZU144" s="420">
        <v>89.327806354166952</v>
      </c>
      <c r="ZV144" s="420">
        <v>97.31020498931764</v>
      </c>
      <c r="ZW144" s="420">
        <v>106.02231111066855</v>
      </c>
      <c r="ZX144" s="420">
        <v>115.5345939367899</v>
      </c>
      <c r="ZY144" s="420">
        <v>125.92673402465667</v>
      </c>
      <c r="ZZ144" s="420">
        <v>137.27982855636344</v>
      </c>
      <c r="AAA144" s="420">
        <v>149.68174819147984</v>
      </c>
      <c r="AAB144" s="420">
        <v>163.2273635461853</v>
      </c>
      <c r="AAC144" s="420">
        <v>178.01861127566485</v>
      </c>
      <c r="AAD144" s="420">
        <v>194.16430609031278</v>
      </c>
      <c r="AAE144" s="420">
        <v>211.7795623677186</v>
      </c>
      <c r="AAF144" s="420">
        <v>230.98462774247213</v>
      </c>
      <c r="AAG144" s="420">
        <v>251.90284311221052</v>
      </c>
      <c r="AAH144" s="420">
        <v>274.65731735847777</v>
      </c>
      <c r="AAI144" s="420">
        <v>299.36572422707479</v>
      </c>
      <c r="AAJ144" s="420"/>
      <c r="AAK144" s="420">
        <v>875.87680510059579</v>
      </c>
      <c r="AAL144" s="420">
        <v>951.93026315926136</v>
      </c>
      <c r="AAM144" s="420">
        <v>1034.8016791206635</v>
      </c>
      <c r="AAN144" s="420">
        <v>1125.1234224679488</v>
      </c>
      <c r="AAO144" s="420">
        <v>1223.5877389231416</v>
      </c>
      <c r="AAP144" s="420">
        <v>1330.9524946074782</v>
      </c>
      <c r="AAQ144" s="420">
        <v>1448.0474759817093</v>
      </c>
      <c r="AAR144" s="420">
        <v>1575.7812996440725</v>
      </c>
      <c r="AAS144" s="420">
        <v>1715.1489913453088</v>
      </c>
      <c r="AAT144" s="420">
        <v>1867.2402993784353</v>
      </c>
      <c r="AAU144" s="420">
        <v>2033.2488138671763</v>
      </c>
      <c r="AAV144" s="420">
        <v>2214.4819704668571</v>
      </c>
      <c r="AAW144" s="420">
        <v>2412.3720246655457</v>
      </c>
      <c r="AAX144" s="420">
        <v>2628.4880912996227</v>
      </c>
      <c r="AAY144" s="420">
        <v>2864.5493531492275</v>
      </c>
      <c r="AAZ144" s="420">
        <v>3122.4395526372418</v>
      </c>
      <c r="ABA144" s="420">
        <v>3404.2228918088053</v>
      </c>
      <c r="ABB144" s="420">
        <v>3705.6830719066697</v>
      </c>
      <c r="ABC144" s="420">
        <v>4029.4374307322132</v>
      </c>
      <c r="ABD144" s="420">
        <v>4379.7659771111248</v>
      </c>
      <c r="ABE144" s="420">
        <v>4757.7576968807098</v>
      </c>
      <c r="ABF144" s="420">
        <v>5164.0146884319411</v>
      </c>
      <c r="ABG144" s="420">
        <v>5598.3567662926889</v>
      </c>
      <c r="ABH144" s="420">
        <v>6059.3919596644819</v>
      </c>
      <c r="ABI144" s="420">
        <v>6543.8947744670832</v>
      </c>
      <c r="ABJ144" s="420">
        <v>7045.9090578927053</v>
      </c>
      <c r="ABK144" s="420">
        <v>7555.4564917592061</v>
      </c>
      <c r="ABL144" s="420">
        <v>8056.6804927481226</v>
      </c>
      <c r="ABM144" s="420">
        <v>8525.1819520376794</v>
      </c>
      <c r="ABN144" s="420">
        <v>8924.1982637503388</v>
      </c>
      <c r="ABQ144" s="344"/>
      <c r="ABR144" s="344"/>
      <c r="ABS144" s="344"/>
      <c r="ABT144" s="344"/>
      <c r="ABU144" s="344"/>
      <c r="ABV144" s="344"/>
      <c r="ABW144" s="344"/>
      <c r="ABX144" s="344"/>
      <c r="ABY144" s="344"/>
      <c r="ABZ144" s="344"/>
      <c r="ACA144" s="344"/>
    </row>
    <row r="145" spans="4:755" hidden="1" outlineLevel="1" x14ac:dyDescent="0.25">
      <c r="D145" s="431" t="b">
        <v>1</v>
      </c>
      <c r="E145" s="416"/>
      <c r="F145" s="417">
        <v>1570</v>
      </c>
      <c r="G145" s="417">
        <v>22015776</v>
      </c>
      <c r="H145" s="417" t="s">
        <v>1825</v>
      </c>
      <c r="I145" s="417" t="s">
        <v>1837</v>
      </c>
      <c r="J145" s="417">
        <v>11</v>
      </c>
      <c r="K145" s="417" t="s">
        <v>1838</v>
      </c>
      <c r="L145" s="417" t="s">
        <v>1839</v>
      </c>
      <c r="M145" s="417" t="s">
        <v>253</v>
      </c>
      <c r="N145" s="417" t="s">
        <v>301</v>
      </c>
      <c r="O145" s="417" t="s">
        <v>1840</v>
      </c>
      <c r="P145" s="417" t="s">
        <v>1841</v>
      </c>
      <c r="Q145" s="417" t="s">
        <v>1842</v>
      </c>
      <c r="R145" s="417" t="s">
        <v>298</v>
      </c>
      <c r="S145" s="418"/>
      <c r="T145" s="417">
        <v>0.57433674535164059</v>
      </c>
      <c r="U145" s="417">
        <v>2190</v>
      </c>
      <c r="V145" s="418"/>
      <c r="W145" s="419">
        <v>5.5</v>
      </c>
      <c r="X145" s="417">
        <v>1.9187456806876756E-3</v>
      </c>
      <c r="Y145" s="417">
        <v>1.3800670954396382E-3</v>
      </c>
      <c r="Z145" s="417">
        <v>5.3867858524803743E-4</v>
      </c>
      <c r="AA145" s="420">
        <v>11.312138146274018</v>
      </c>
      <c r="AB145" s="420">
        <v>441.62147054068424</v>
      </c>
      <c r="AC145" s="420">
        <v>452.93360868695828</v>
      </c>
      <c r="AD145" s="420">
        <v>13.281543367680833</v>
      </c>
      <c r="AE145" s="420">
        <v>0.78149081779753549</v>
      </c>
      <c r="AF145" s="420">
        <v>20.318711285352649</v>
      </c>
      <c r="AG145" s="418"/>
      <c r="AH145" s="419">
        <v>7.3551596835305695</v>
      </c>
      <c r="AI145" s="417">
        <v>4.0025891191910199E-3</v>
      </c>
      <c r="AJ145" s="417">
        <v>2.8788815503576841E-3</v>
      </c>
      <c r="AK145" s="417">
        <v>1.1237075688333357E-3</v>
      </c>
      <c r="AL145" s="420">
        <v>23.597625008247338</v>
      </c>
      <c r="AM145" s="420">
        <v>921.24209611445895</v>
      </c>
      <c r="AN145" s="420">
        <v>944.83972112270624</v>
      </c>
      <c r="AO145" s="420">
        <v>27.705892190199101</v>
      </c>
      <c r="AP145" s="420">
        <v>1.6302247220919039</v>
      </c>
      <c r="AQ145" s="420">
        <v>42.385738519337586</v>
      </c>
      <c r="AR145" s="418"/>
      <c r="AS145" s="417">
        <v>5.1679359468684138E-3</v>
      </c>
      <c r="AT145" s="421">
        <v>4.0659390574111693E-6</v>
      </c>
      <c r="AU145" s="417">
        <v>5.1638700078110028E-3</v>
      </c>
      <c r="AV145" s="420">
        <v>28.425883974257854</v>
      </c>
      <c r="AW145" s="420">
        <v>1.3011004983715742</v>
      </c>
      <c r="AX145" s="420">
        <v>29.726984472629429</v>
      </c>
      <c r="AY145" s="420">
        <v>14.692869058112674</v>
      </c>
      <c r="AZ145" s="420">
        <v>2.0677318317326265</v>
      </c>
      <c r="BA145" s="420">
        <v>5.9862771950995965E-2</v>
      </c>
      <c r="BB145" s="418"/>
      <c r="BC145" s="420">
        <v>487.31535415778933</v>
      </c>
      <c r="BD145" s="420">
        <v>1016.5615765543348</v>
      </c>
      <c r="BE145" s="420">
        <v>46.547448134425728</v>
      </c>
      <c r="BF145" s="420">
        <v>970.01412841990907</v>
      </c>
      <c r="BG145" s="420"/>
      <c r="BH145" s="422">
        <v>2.9065397246040858E-2</v>
      </c>
      <c r="BI145" s="420"/>
      <c r="BJ145" s="423">
        <v>5.6622055501549218</v>
      </c>
      <c r="BK145" s="423">
        <v>5.8291948531282172</v>
      </c>
      <c r="BL145" s="423">
        <v>6.0011089909667437</v>
      </c>
      <c r="BM145" s="423">
        <v>6.178093206497544</v>
      </c>
      <c r="BN145" s="423">
        <v>6.3602970260372382</v>
      </c>
      <c r="BO145" s="423">
        <v>6.547874385720343</v>
      </c>
      <c r="BP145" s="423">
        <v>6.7409837615532684</v>
      </c>
      <c r="BQ145" s="423">
        <v>6.9397883033038381</v>
      </c>
      <c r="BR145" s="423">
        <v>7.1444559723394905</v>
      </c>
      <c r="BS145" s="423">
        <v>7.3551596835305695</v>
      </c>
      <c r="BT145" s="423">
        <v>7.5720774513386377</v>
      </c>
      <c r="BU145" s="423">
        <v>7.7953925402131929</v>
      </c>
      <c r="BV145" s="423">
        <v>8.0252936194238913</v>
      </c>
      <c r="BW145" s="423">
        <v>8.2619749224590624</v>
      </c>
      <c r="BX145" s="423">
        <v>8.5056364111251774</v>
      </c>
      <c r="BY145" s="423">
        <v>8.7564839444859555</v>
      </c>
      <c r="BZ145" s="423">
        <v>9.0147294527837882</v>
      </c>
      <c r="CA145" s="423">
        <v>9.280591116490438</v>
      </c>
      <c r="CB145" s="423">
        <v>9.5542935506382936</v>
      </c>
      <c r="CC145" s="423">
        <v>9.8360679945879106</v>
      </c>
      <c r="CD145" s="423">
        <v>10.126152507392154</v>
      </c>
      <c r="CE145" s="423">
        <v>10.424792168922005</v>
      </c>
      <c r="CF145" s="423">
        <v>10.732239286923951</v>
      </c>
      <c r="CG145" s="423">
        <v>11.048753610183907</v>
      </c>
      <c r="CH145" s="423">
        <v>11.374602547977736</v>
      </c>
      <c r="CI145" s="423">
        <v>11.710061395993787</v>
      </c>
      <c r="CJ145" s="423">
        <v>12.055413568918349</v>
      </c>
      <c r="CK145" s="423">
        <v>12.41095083988044</v>
      </c>
      <c r="CL145" s="423">
        <v>12.776973586958347</v>
      </c>
      <c r="CM145" s="423">
        <v>13.153791046956067</v>
      </c>
      <c r="CN145" s="420"/>
      <c r="CO145" s="417">
        <v>2.0612559262176006E-3</v>
      </c>
      <c r="CP145" s="417">
        <v>2.2153446193732668E-3</v>
      </c>
      <c r="CQ145" s="417">
        <v>2.381993008625538E-3</v>
      </c>
      <c r="CR145" s="417">
        <v>2.5622676438673987E-3</v>
      </c>
      <c r="CS145" s="417">
        <v>2.7573279119430479E-3</v>
      </c>
      <c r="CT145" s="417">
        <v>2.9684342448668983E-3</v>
      </c>
      <c r="CU145" s="417">
        <v>3.19695706119906E-3</v>
      </c>
      <c r="CV145" s="417">
        <v>3.4443865065039775E-3</v>
      </c>
      <c r="CW145" s="417">
        <v>3.7123430647736646E-3</v>
      </c>
      <c r="CX145" s="417">
        <v>4.0025891191910199E-3</v>
      </c>
      <c r="CY145" s="417">
        <v>4.3170415476913148E-3</v>
      </c>
      <c r="CZ145" s="417">
        <v>4.6577854465042218E-3</v>
      </c>
      <c r="DA145" s="417">
        <v>5.0270890832832286E-3</v>
      </c>
      <c r="DB145" s="417">
        <v>5.4274201906172898E-3</v>
      </c>
      <c r="DC145" s="417">
        <v>5.8614637207406051E-3</v>
      </c>
      <c r="DD145" s="417">
        <v>6.3321411931862182E-3</v>
      </c>
      <c r="DE145" s="417">
        <v>6.8426317790497414E-3</v>
      </c>
      <c r="DF145" s="417">
        <v>7.3963952785316943E-3</v>
      </c>
      <c r="DG145" s="417">
        <v>7.9971971626083011E-3</v>
      </c>
      <c r="DH145" s="417">
        <v>8.6491358651484933E-3</v>
      </c>
      <c r="DI145" s="417">
        <v>9.35667252866626E-3</v>
      </c>
      <c r="DJ145" s="417">
        <v>1.0124663425299692E-2</v>
      </c>
      <c r="DK145" s="417">
        <v>1.0958395294680593E-2</v>
      </c>
      <c r="DL145" s="417">
        <v>1.186362386225245E-2</v>
      </c>
      <c r="DM145" s="417">
        <v>1.2846615825476223E-2</v>
      </c>
      <c r="DN145" s="417">
        <v>1.3914194621412962E-2</v>
      </c>
      <c r="DO145" s="417">
        <v>1.5073790317586837E-2</v>
      </c>
      <c r="DP145" s="417">
        <v>1.6333493999026651E-2</v>
      </c>
      <c r="DQ145" s="417">
        <v>1.7702117058193606E-2</v>
      </c>
      <c r="DR145" s="417">
        <v>1.9189255831382351E-2</v>
      </c>
      <c r="DS145" s="424"/>
      <c r="DT145" s="425">
        <v>1.4825682776434116E-3</v>
      </c>
      <c r="DU145" s="425">
        <v>1.5933973142081808E-3</v>
      </c>
      <c r="DV145" s="425">
        <v>1.7132599728345453E-3</v>
      </c>
      <c r="DW145" s="425">
        <v>1.8429233746828366E-3</v>
      </c>
      <c r="DX145" s="425">
        <v>1.983221414338804E-3</v>
      </c>
      <c r="DY145" s="425">
        <v>2.1350606636147775E-3</v>
      </c>
      <c r="DZ145" s="425">
        <v>2.2994268026771355E-3</v>
      </c>
      <c r="EA145" s="425">
        <v>2.4773916259182268E-3</v>
      </c>
      <c r="EB145" s="425">
        <v>2.6701206742737807E-3</v>
      </c>
      <c r="EC145" s="425">
        <v>2.8788815503576841E-3</v>
      </c>
      <c r="ED145" s="425">
        <v>3.1050529778804924E-3</v>
      </c>
      <c r="EE145" s="425">
        <v>3.3501346723731982E-3</v>
      </c>
      <c r="EF145" s="425">
        <v>3.6157580962978453E-3</v>
      </c>
      <c r="EG145" s="425">
        <v>3.9036981782344191E-3</v>
      </c>
      <c r="EH145" s="425">
        <v>4.2158860830415635E-3</v>
      </c>
      <c r="EI145" s="425">
        <v>4.5544231277499089E-3</v>
      </c>
      <c r="EJ145" s="425">
        <v>4.9215959465204739E-3</v>
      </c>
      <c r="EK145" s="425">
        <v>5.3198930173530392E-3</v>
      </c>
      <c r="EL145" s="425">
        <v>5.7520226734287284E-3</v>
      </c>
      <c r="EM145" s="425">
        <v>6.2209327330969002E-3</v>
      </c>
      <c r="EN145" s="425">
        <v>6.7298318946512814E-3</v>
      </c>
      <c r="EO145" s="425">
        <v>7.2822130552755021E-3</v>
      </c>
      <c r="EP145" s="425">
        <v>7.8818787279766444E-3</v>
      </c>
      <c r="EQ145" s="425">
        <v>8.5329687460712258E-3</v>
      </c>
      <c r="ER145" s="425">
        <v>9.2399904619666576E-3</v>
      </c>
      <c r="ES145" s="425">
        <v>1.0007851665715826E-2</v>
      </c>
      <c r="ET145" s="425">
        <v>1.0841896469261343E-2</v>
      </c>
      <c r="EU145" s="425">
        <v>1.1747944424577767E-2</v>
      </c>
      <c r="EV145" s="425">
        <v>1.2732333168238316E-2</v>
      </c>
      <c r="EW145" s="425">
        <v>1.3801964911458542E-2</v>
      </c>
      <c r="EX145" s="420"/>
      <c r="EY145" s="420">
        <v>523.50953636261283</v>
      </c>
      <c r="EZ145" s="420">
        <v>562.64436638862833</v>
      </c>
      <c r="FA145" s="420">
        <v>604.96905779806548</v>
      </c>
      <c r="FB145" s="420">
        <v>650.75448866718921</v>
      </c>
      <c r="FC145" s="420">
        <v>700.29511542984039</v>
      </c>
      <c r="FD145" s="420">
        <v>753.91105756807553</v>
      </c>
      <c r="FE145" s="420">
        <v>811.95036850694339</v>
      </c>
      <c r="FF145" s="420">
        <v>874.79150945721972</v>
      </c>
      <c r="FG145" s="420">
        <v>942.846044462245</v>
      </c>
      <c r="FH145" s="420">
        <v>1016.5615765543348</v>
      </c>
      <c r="FI145" s="420">
        <v>1096.4249467251445</v>
      </c>
      <c r="FJ145" s="420">
        <v>1182.9657193759535</v>
      </c>
      <c r="FK145" s="420">
        <v>1276.7599800536989</v>
      </c>
      <c r="FL145" s="420">
        <v>1378.4344736118865</v>
      </c>
      <c r="FM145" s="420">
        <v>1488.6711134807674</v>
      </c>
      <c r="FN145" s="420">
        <v>1608.2118955070382</v>
      </c>
      <c r="FO145" s="420">
        <v>1737.8642528507885</v>
      </c>
      <c r="FP145" s="420">
        <v>1878.5068917298422</v>
      </c>
      <c r="FQ145" s="420">
        <v>2031.0961514031367</v>
      </c>
      <c r="FR145" s="420">
        <v>2196.6729357134323</v>
      </c>
      <c r="FS145" s="420">
        <v>2376.3702677945753</v>
      </c>
      <c r="FT145" s="420">
        <v>2571.4215242220253</v>
      </c>
      <c r="FU145" s="420">
        <v>2783.1694099837196</v>
      </c>
      <c r="FV145" s="420">
        <v>3013.0757412083526</v>
      </c>
      <c r="FW145" s="420">
        <v>3262.732108654076</v>
      </c>
      <c r="FX145" s="420">
        <v>3533.8715015760185</v>
      </c>
      <c r="FY145" s="420">
        <v>3828.380978808189</v>
      </c>
      <c r="FZ145" s="420">
        <v>4148.3154817667628</v>
      </c>
      <c r="GA145" s="420">
        <v>4495.9128926687781</v>
      </c>
      <c r="GB145" s="420">
        <v>4873.6104506268039</v>
      </c>
      <c r="GC145" s="420"/>
      <c r="GD145" s="420">
        <v>32.346805612945467</v>
      </c>
      <c r="GE145" s="420">
        <v>32.346805612945467</v>
      </c>
      <c r="GF145" s="420">
        <v>32.346805612945467</v>
      </c>
      <c r="GG145" s="420">
        <v>32.346805612945467</v>
      </c>
      <c r="GH145" s="420">
        <v>32.346805612945467</v>
      </c>
      <c r="GI145" s="420">
        <v>32.346805612945467</v>
      </c>
      <c r="GJ145" s="420">
        <v>32.346805612945467</v>
      </c>
      <c r="GK145" s="420">
        <v>32.346805612945467</v>
      </c>
      <c r="GL145" s="420">
        <v>32.346805612945467</v>
      </c>
      <c r="GM145" s="420">
        <v>32.346805612945467</v>
      </c>
      <c r="GN145" s="420">
        <v>32.346805612945467</v>
      </c>
      <c r="GO145" s="420">
        <v>32.346805612945467</v>
      </c>
      <c r="GP145" s="420">
        <v>32.346805612945467</v>
      </c>
      <c r="GQ145" s="420">
        <v>32.346805612945467</v>
      </c>
      <c r="GR145" s="420">
        <v>32.346805612945467</v>
      </c>
      <c r="GS145" s="420">
        <v>32.346805612945467</v>
      </c>
      <c r="GT145" s="420">
        <v>32.346805612945467</v>
      </c>
      <c r="GU145" s="420">
        <v>38.71709895684387</v>
      </c>
      <c r="GV145" s="420">
        <v>51.321808778717411</v>
      </c>
      <c r="GW145" s="420">
        <v>68.624213510182543</v>
      </c>
      <c r="GX145" s="420">
        <v>92.482105495209666</v>
      </c>
      <c r="GY145" s="420">
        <v>125.51365268583478</v>
      </c>
      <c r="GZ145" s="420">
        <v>171.41515739317182</v>
      </c>
      <c r="HA145" s="420">
        <v>235.41334056929134</v>
      </c>
      <c r="HB145" s="420">
        <v>324.90957278183618</v>
      </c>
      <c r="HC145" s="420">
        <v>450.39811034790489</v>
      </c>
      <c r="HD145" s="420">
        <v>626.7756381042592</v>
      </c>
      <c r="HE145" s="420">
        <v>875.20984394304969</v>
      </c>
      <c r="HF145" s="420">
        <v>1225.8069055139895</v>
      </c>
      <c r="HG145" s="420">
        <v>1721.4210376129565</v>
      </c>
      <c r="HH145" s="420"/>
      <c r="HI145" s="420">
        <v>12.15232014690068</v>
      </c>
      <c r="HJ145" s="420">
        <v>13.060763929367468</v>
      </c>
      <c r="HK145" s="420">
        <v>14.043254532499461</v>
      </c>
      <c r="HL145" s="420">
        <v>15.106079897346254</v>
      </c>
      <c r="HM145" s="420">
        <v>16.256075293573108</v>
      </c>
      <c r="HN145" s="420">
        <v>17.50067171175607</v>
      </c>
      <c r="HO145" s="420">
        <v>18.847948578067257</v>
      </c>
      <c r="HP145" s="420">
        <v>20.306691180026903</v>
      </c>
      <c r="HQ145" s="420">
        <v>21.886453227105736</v>
      </c>
      <c r="HR145" s="420">
        <v>23.597625008247338</v>
      </c>
      <c r="HS145" s="420">
        <v>25.451507650136506</v>
      </c>
      <c r="HT145" s="420">
        <v>27.460394025578481</v>
      </c>
      <c r="HU145" s="420">
        <v>29.637656911021573</v>
      </c>
      <c r="HV145" s="420">
        <v>31.997845046424025</v>
      </c>
      <c r="HW145" s="420">
        <v>34.55678780974619</v>
      </c>
      <c r="HX145" s="420">
        <v>37.331709282786655</v>
      </c>
      <c r="HY145" s="420">
        <v>40.341352555359848</v>
      </c>
      <c r="HZ145" s="420">
        <v>43.606115191468497</v>
      </c>
      <c r="IA145" s="420">
        <v>47.14819686473146</v>
      </c>
      <c r="IB145" s="420">
        <v>50.991760261520014</v>
      </c>
      <c r="IC145" s="420">
        <v>55.16310644972264</v>
      </c>
      <c r="ID145" s="420">
        <v>59.690866019549844</v>
      </c>
      <c r="IE145" s="420">
        <v>64.606207421130421</v>
      </c>
      <c r="IF145" s="420">
        <v>69.943064052727664</v>
      </c>
      <c r="IG145" s="420">
        <v>75.738381794200905</v>
      </c>
      <c r="IH145" s="420">
        <v>82.032388833915007</v>
      </c>
      <c r="II145" s="420">
        <v>88.86888980482135</v>
      </c>
      <c r="IJ145" s="420">
        <v>96.29558642816437</v>
      </c>
      <c r="IK145" s="420">
        <v>104.36442706259592</v>
      </c>
      <c r="IL145" s="420">
        <v>113.13198777390514</v>
      </c>
      <c r="IM145" s="420"/>
      <c r="IN145" s="420">
        <v>14.212941987128927</v>
      </c>
      <c r="IO145" s="420">
        <v>14.212941987128927</v>
      </c>
      <c r="IP145" s="420">
        <v>14.212941987128927</v>
      </c>
      <c r="IQ145" s="420">
        <v>14.212941987128927</v>
      </c>
      <c r="IR145" s="420">
        <v>14.212941987128927</v>
      </c>
      <c r="IS145" s="420">
        <v>14.212941987128927</v>
      </c>
      <c r="IT145" s="420">
        <v>14.212941987128927</v>
      </c>
      <c r="IU145" s="420">
        <v>14.212941987128927</v>
      </c>
      <c r="IV145" s="420">
        <v>14.212941987128927</v>
      </c>
      <c r="IW145" s="420">
        <v>14.212941987128927</v>
      </c>
      <c r="IX145" s="420">
        <v>14.212941987128927</v>
      </c>
      <c r="IY145" s="420">
        <v>14.212941987128927</v>
      </c>
      <c r="IZ145" s="420">
        <v>14.212941987128927</v>
      </c>
      <c r="JA145" s="420">
        <v>14.212941987128927</v>
      </c>
      <c r="JB145" s="420">
        <v>14.212941987128927</v>
      </c>
      <c r="JC145" s="420">
        <v>14.212941987128927</v>
      </c>
      <c r="JD145" s="420">
        <v>14.212941987128927</v>
      </c>
      <c r="JE145" s="420">
        <v>17.012000751113533</v>
      </c>
      <c r="JF145" s="420">
        <v>22.550415010825947</v>
      </c>
      <c r="JG145" s="420">
        <v>30.152960919956481</v>
      </c>
      <c r="JH145" s="420">
        <v>40.635938397728552</v>
      </c>
      <c r="JI145" s="420">
        <v>55.14975066046334</v>
      </c>
      <c r="JJ145" s="420">
        <v>75.318525015919704</v>
      </c>
      <c r="JK145" s="420">
        <v>103.43884315947719</v>
      </c>
      <c r="JL145" s="420">
        <v>142.76281139683698</v>
      </c>
      <c r="JM145" s="420">
        <v>197.90152666343465</v>
      </c>
      <c r="JN145" s="420">
        <v>275.40047972330115</v>
      </c>
      <c r="JO145" s="420">
        <v>384.56059270187745</v>
      </c>
      <c r="JP145" s="420">
        <v>538.61029258851443</v>
      </c>
      <c r="JQ145" s="420">
        <v>756.37939757564641</v>
      </c>
      <c r="JR145" s="420"/>
      <c r="JS145" s="420">
        <v>-2.0606218402282472</v>
      </c>
      <c r="JT145" s="420">
        <v>-1.1521780577614589</v>
      </c>
      <c r="JU145" s="420">
        <v>-0.16968745462946622</v>
      </c>
      <c r="JV145" s="420">
        <v>0.89313791021732669</v>
      </c>
      <c r="JW145" s="420">
        <v>2.0431333064441812</v>
      </c>
      <c r="JX145" s="420">
        <v>3.2877297246271429</v>
      </c>
      <c r="JY145" s="420">
        <v>4.63500659093833</v>
      </c>
      <c r="JZ145" s="420">
        <v>6.0937491928979757</v>
      </c>
      <c r="KA145" s="420">
        <v>7.6735112399768095</v>
      </c>
      <c r="KB145" s="420">
        <v>9.3846830211184109</v>
      </c>
      <c r="KC145" s="420">
        <v>11.238565663007579</v>
      </c>
      <c r="KD145" s="420">
        <v>13.247452038449554</v>
      </c>
      <c r="KE145" s="420">
        <v>15.424714923892646</v>
      </c>
      <c r="KF145" s="420">
        <v>17.784903059295097</v>
      </c>
      <c r="KG145" s="420">
        <v>20.343845822617261</v>
      </c>
      <c r="KH145" s="420">
        <v>23.118767295657726</v>
      </c>
      <c r="KI145" s="420">
        <v>26.128410568230919</v>
      </c>
      <c r="KJ145" s="420">
        <v>26.594114440354964</v>
      </c>
      <c r="KK145" s="420">
        <v>24.597781853905513</v>
      </c>
      <c r="KL145" s="420">
        <v>20.838799341563533</v>
      </c>
      <c r="KM145" s="420">
        <v>14.527168051994089</v>
      </c>
      <c r="KN145" s="420">
        <v>4.5411153590865041</v>
      </c>
      <c r="KO145" s="420">
        <v>-10.712317594789283</v>
      </c>
      <c r="KP145" s="420">
        <v>-33.495779106749524</v>
      </c>
      <c r="KQ145" s="420">
        <v>-67.024429602636076</v>
      </c>
      <c r="KR145" s="420">
        <v>-115.86913782951964</v>
      </c>
      <c r="KS145" s="420">
        <v>-186.5315899184798</v>
      </c>
      <c r="KT145" s="420">
        <v>-288.26500627371308</v>
      </c>
      <c r="KU145" s="420">
        <v>-434.24586552591848</v>
      </c>
      <c r="KV145" s="420">
        <v>-643.24740980174124</v>
      </c>
      <c r="KW145" s="420"/>
      <c r="KX145" s="420">
        <v>474.4218488458917</v>
      </c>
      <c r="KY145" s="420">
        <v>509.88714054661784</v>
      </c>
      <c r="KZ145" s="420">
        <v>548.24319130705453</v>
      </c>
      <c r="LA145" s="420">
        <v>589.73547989850772</v>
      </c>
      <c r="LB145" s="420">
        <v>634.63085258841727</v>
      </c>
      <c r="LC145" s="420">
        <v>683.21941235672887</v>
      </c>
      <c r="LD145" s="420">
        <v>735.81657685668335</v>
      </c>
      <c r="LE145" s="420">
        <v>792.76532029383259</v>
      </c>
      <c r="LF145" s="420">
        <v>854.4386157676098</v>
      </c>
      <c r="LG145" s="420">
        <v>921.24209611445895</v>
      </c>
      <c r="LH145" s="420">
        <v>993.6169529217575</v>
      </c>
      <c r="LI145" s="420">
        <v>1072.0430951594235</v>
      </c>
      <c r="LJ145" s="420">
        <v>1157.0425908153104</v>
      </c>
      <c r="LK145" s="420">
        <v>1249.1834170350141</v>
      </c>
      <c r="LL145" s="420">
        <v>1349.0835465733003</v>
      </c>
      <c r="LM145" s="420">
        <v>1457.4154008799708</v>
      </c>
      <c r="LN145" s="420">
        <v>1574.9107028865517</v>
      </c>
      <c r="LO145" s="420">
        <v>1702.3657655529726</v>
      </c>
      <c r="LP145" s="420">
        <v>1840.6472554971931</v>
      </c>
      <c r="LQ145" s="420">
        <v>1990.6984745910081</v>
      </c>
      <c r="LR145" s="420">
        <v>2153.5462062884098</v>
      </c>
      <c r="LS145" s="420">
        <v>2330.3081776881609</v>
      </c>
      <c r="LT145" s="420">
        <v>2522.2011929525261</v>
      </c>
      <c r="LU145" s="420">
        <v>2730.5499987427925</v>
      </c>
      <c r="LV145" s="420">
        <v>2956.7969478293303</v>
      </c>
      <c r="LW145" s="420">
        <v>3202.5125330290643</v>
      </c>
      <c r="LX145" s="420">
        <v>3469.4068701636297</v>
      </c>
      <c r="LY145" s="420">
        <v>3759.3422158648855</v>
      </c>
      <c r="LZ145" s="420">
        <v>4074.346613836261</v>
      </c>
      <c r="MA145" s="420">
        <v>4416.6287716667339</v>
      </c>
      <c r="MB145" s="420"/>
      <c r="MC145" s="426">
        <v>1.3011004983715742</v>
      </c>
      <c r="MD145" s="426">
        <v>1.3011004983715742</v>
      </c>
      <c r="ME145" s="426">
        <v>1.3011004983715742</v>
      </c>
      <c r="MF145" s="426">
        <v>1.3011004983715742</v>
      </c>
      <c r="MG145" s="426">
        <v>1.3011004983715742</v>
      </c>
      <c r="MH145" s="426">
        <v>1.3011004983715742</v>
      </c>
      <c r="MI145" s="426">
        <v>1.3011004983715742</v>
      </c>
      <c r="MJ145" s="426">
        <v>1.3011004983715742</v>
      </c>
      <c r="MK145" s="426">
        <v>1.3011004983715742</v>
      </c>
      <c r="ML145" s="426">
        <v>1.3011004983715742</v>
      </c>
      <c r="MM145" s="426">
        <v>1.3011004983715742</v>
      </c>
      <c r="MN145" s="426">
        <v>1.3011004983715742</v>
      </c>
      <c r="MO145" s="426">
        <v>1.3011004983715742</v>
      </c>
      <c r="MP145" s="426">
        <v>1.3011004983715742</v>
      </c>
      <c r="MQ145" s="426">
        <v>1.3011004983715742</v>
      </c>
      <c r="MR145" s="426">
        <v>1.3011004983715742</v>
      </c>
      <c r="MS145" s="426">
        <v>1.3011004983715742</v>
      </c>
      <c r="MT145" s="426">
        <v>1.5573357490388688</v>
      </c>
      <c r="MU145" s="426">
        <v>2.0643408124540121</v>
      </c>
      <c r="MV145" s="426">
        <v>2.7603034273876617</v>
      </c>
      <c r="MW145" s="426">
        <v>3.719950433130661</v>
      </c>
      <c r="MX145" s="426">
        <v>5.0485936081620348</v>
      </c>
      <c r="MY145" s="426">
        <v>6.8949110271166889</v>
      </c>
      <c r="MZ145" s="426">
        <v>9.4691395002985903</v>
      </c>
      <c r="NA145" s="426">
        <v>13.068987773647677</v>
      </c>
      <c r="NB145" s="426">
        <v>18.1165711647504</v>
      </c>
      <c r="NC145" s="426">
        <v>25.211085906369799</v>
      </c>
      <c r="ND145" s="426">
        <v>35.203969682813984</v>
      </c>
      <c r="NE145" s="426">
        <v>49.30619717927501</v>
      </c>
      <c r="NF145" s="426">
        <v>69.241513265506697</v>
      </c>
      <c r="NG145" s="420"/>
      <c r="NH145" s="420">
        <v>473.12074834752013</v>
      </c>
      <c r="NI145" s="420">
        <v>508.58604004824628</v>
      </c>
      <c r="NJ145" s="420">
        <v>546.94209080868291</v>
      </c>
      <c r="NK145" s="420">
        <v>588.43437940013609</v>
      </c>
      <c r="NL145" s="420">
        <v>633.32975209004564</v>
      </c>
      <c r="NM145" s="420">
        <v>681.91831185835724</v>
      </c>
      <c r="NN145" s="420">
        <v>734.51547635831173</v>
      </c>
      <c r="NO145" s="420">
        <v>791.46421979546096</v>
      </c>
      <c r="NP145" s="420">
        <v>853.13751526923818</v>
      </c>
      <c r="NQ145" s="420">
        <v>919.94099561608732</v>
      </c>
      <c r="NR145" s="420">
        <v>992.31585242338588</v>
      </c>
      <c r="NS145" s="420">
        <v>1070.7419946610519</v>
      </c>
      <c r="NT145" s="420">
        <v>1155.7414903169388</v>
      </c>
      <c r="NU145" s="420">
        <v>1247.8823165366425</v>
      </c>
      <c r="NV145" s="420">
        <v>1347.7824460749287</v>
      </c>
      <c r="NW145" s="420">
        <v>1456.1143003815992</v>
      </c>
      <c r="NX145" s="420">
        <v>1573.6096023881801</v>
      </c>
      <c r="NY145" s="420">
        <v>1700.8084298039337</v>
      </c>
      <c r="NZ145" s="420">
        <v>1838.5829146847391</v>
      </c>
      <c r="OA145" s="420">
        <v>1987.9381711636204</v>
      </c>
      <c r="OB145" s="420">
        <v>2149.8262558552792</v>
      </c>
      <c r="OC145" s="420">
        <v>2325.2595840799991</v>
      </c>
      <c r="OD145" s="420">
        <v>2515.3062819254092</v>
      </c>
      <c r="OE145" s="420">
        <v>2721.0808592424937</v>
      </c>
      <c r="OF145" s="420">
        <v>2943.7279600556826</v>
      </c>
      <c r="OG145" s="420">
        <v>3184.3959618643139</v>
      </c>
      <c r="OH145" s="420">
        <v>3444.1957842572601</v>
      </c>
      <c r="OI145" s="420">
        <v>3724.1382461820713</v>
      </c>
      <c r="OJ145" s="420">
        <v>4025.0404166569861</v>
      </c>
      <c r="OK145" s="420">
        <v>4347.387258401227</v>
      </c>
      <c r="OL145" s="420"/>
      <c r="OM145" s="420">
        <v>471.0601265072919</v>
      </c>
      <c r="ON145" s="420">
        <v>507.43386199048484</v>
      </c>
      <c r="OO145" s="420">
        <v>546.77240335405349</v>
      </c>
      <c r="OP145" s="420">
        <v>589.32751731035341</v>
      </c>
      <c r="OQ145" s="420">
        <v>635.37288539648978</v>
      </c>
      <c r="OR145" s="420">
        <v>685.20604158298443</v>
      </c>
      <c r="OS145" s="420">
        <v>739.15048294925009</v>
      </c>
      <c r="OT145" s="420">
        <v>797.55796898835899</v>
      </c>
      <c r="OU145" s="420">
        <v>860.81102650921503</v>
      </c>
      <c r="OV145" s="420">
        <v>929.32567863720578</v>
      </c>
      <c r="OW145" s="420">
        <v>1003.5544180863934</v>
      </c>
      <c r="OX145" s="420">
        <v>1083.9894466995015</v>
      </c>
      <c r="OY145" s="420">
        <v>1171.1662052408315</v>
      </c>
      <c r="OZ145" s="420">
        <v>1265.6672195959377</v>
      </c>
      <c r="PA145" s="420">
        <v>1368.126291897546</v>
      </c>
      <c r="PB145" s="420">
        <v>1479.2330676772569</v>
      </c>
      <c r="PC145" s="420">
        <v>1599.738012956411</v>
      </c>
      <c r="PD145" s="420">
        <v>1727.4025442442887</v>
      </c>
      <c r="PE145" s="420">
        <v>1863.1806965386445</v>
      </c>
      <c r="PF145" s="420">
        <v>2008.776970505184</v>
      </c>
      <c r="PG145" s="420">
        <v>2164.3534239072733</v>
      </c>
      <c r="PH145" s="420">
        <v>2329.8006994390857</v>
      </c>
      <c r="PI145" s="420">
        <v>2504.5939643306201</v>
      </c>
      <c r="PJ145" s="420">
        <v>2687.5850801357442</v>
      </c>
      <c r="PK145" s="420">
        <v>2876.7035304530464</v>
      </c>
      <c r="PL145" s="420">
        <v>3068.5268240347941</v>
      </c>
      <c r="PM145" s="420">
        <v>3257.6641943387804</v>
      </c>
      <c r="PN145" s="420">
        <v>3435.8732399083583</v>
      </c>
      <c r="PO145" s="420">
        <v>3590.7945511310677</v>
      </c>
      <c r="PP145" s="420">
        <v>3704.139848599486</v>
      </c>
      <c r="PQ145" s="420"/>
      <c r="PR145" s="420">
        <v>14.267998230039751</v>
      </c>
      <c r="PS145" s="420">
        <v>15.334599020970394</v>
      </c>
      <c r="PT145" s="420">
        <v>16.488137935108796</v>
      </c>
      <c r="PU145" s="420">
        <v>17.735997622902083</v>
      </c>
      <c r="PV145" s="420">
        <v>19.086203351484965</v>
      </c>
      <c r="PW145" s="420">
        <v>20.547479821910855</v>
      </c>
      <c r="PX145" s="420">
        <v>22.129313061286467</v>
      </c>
      <c r="PY145" s="420">
        <v>23.842017846154377</v>
      </c>
      <c r="PZ145" s="420">
        <v>25.696811154685992</v>
      </c>
      <c r="QA145" s="420">
        <v>27.705892190199101</v>
      </c>
      <c r="QB145" s="420">
        <v>29.882529567541606</v>
      </c>
      <c r="QC145" s="420">
        <v>32.241156307347083</v>
      </c>
      <c r="QD145" s="420">
        <v>34.797473341486103</v>
      </c>
      <c r="QE145" s="420">
        <v>37.568562296632798</v>
      </c>
      <c r="QF145" s="420">
        <v>40.573008392234151</v>
      </c>
      <c r="QG145" s="420">
        <v>43.831034364824994</v>
      </c>
      <c r="QH145" s="420">
        <v>47.364646413144563</v>
      </c>
      <c r="QI145" s="420">
        <v>51.197793248514756</v>
      </c>
      <c r="QJ145" s="420">
        <v>55.356539433099279</v>
      </c>
      <c r="QK145" s="420">
        <v>59.869254295734805</v>
      </c>
      <c r="QL145" s="420">
        <v>64.766817831808893</v>
      </c>
      <c r="QM145" s="420">
        <v>70.082845121035263</v>
      </c>
      <c r="QN145" s="420">
        <v>75.853930935926357</v>
      </c>
      <c r="QO145" s="420">
        <v>82.119916365303354</v>
      </c>
      <c r="QP145" s="420">
        <v>88.924179442502393</v>
      </c>
      <c r="QQ145" s="420">
        <v>96.313951948240884</v>
      </c>
      <c r="QR145" s="420">
        <v>104.34066475480182</v>
      </c>
      <c r="QS145" s="420">
        <v>113.06032429273178</v>
      </c>
      <c r="QT145" s="420">
        <v>122.5339229552805</v>
      </c>
      <c r="QU145" s="420">
        <v>132.82788651109001</v>
      </c>
      <c r="QV145" s="424"/>
      <c r="QW145" s="420">
        <v>14.692869058112674</v>
      </c>
      <c r="QX145" s="420">
        <v>14.692869058112674</v>
      </c>
      <c r="QY145" s="420">
        <v>14.692869058112674</v>
      </c>
      <c r="QZ145" s="420">
        <v>14.692869058112674</v>
      </c>
      <c r="RA145" s="420">
        <v>14.692869058112674</v>
      </c>
      <c r="RB145" s="420">
        <v>14.692869058112674</v>
      </c>
      <c r="RC145" s="420">
        <v>14.692869058112674</v>
      </c>
      <c r="RD145" s="420">
        <v>14.692869058112674</v>
      </c>
      <c r="RE145" s="420">
        <v>14.692869058112674</v>
      </c>
      <c r="RF145" s="420">
        <v>14.692869058112674</v>
      </c>
      <c r="RG145" s="420">
        <v>14.692869058112674</v>
      </c>
      <c r="RH145" s="420">
        <v>14.692869058112674</v>
      </c>
      <c r="RI145" s="420">
        <v>14.692869058112674</v>
      </c>
      <c r="RJ145" s="420">
        <v>14.692869058112674</v>
      </c>
      <c r="RK145" s="420">
        <v>14.692869058112674</v>
      </c>
      <c r="RL145" s="420">
        <v>14.692869058112674</v>
      </c>
      <c r="RM145" s="420">
        <v>14.692869058112674</v>
      </c>
      <c r="RN145" s="420">
        <v>17.586443375268967</v>
      </c>
      <c r="RO145" s="420">
        <v>23.311872746698956</v>
      </c>
      <c r="RP145" s="420">
        <v>31.171133106186968</v>
      </c>
      <c r="RQ145" s="420">
        <v>42.008088295304923</v>
      </c>
      <c r="RR145" s="420">
        <v>57.011987087230509</v>
      </c>
      <c r="RS145" s="420">
        <v>77.861798543275356</v>
      </c>
      <c r="RT145" s="420">
        <v>106.93165281622744</v>
      </c>
      <c r="RU145" s="420">
        <v>147.58346977855248</v>
      </c>
      <c r="RV145" s="420">
        <v>204.58404884081392</v>
      </c>
      <c r="RW145" s="420">
        <v>284.69990173605657</v>
      </c>
      <c r="RX145" s="420">
        <v>397.54601394952084</v>
      </c>
      <c r="RY145" s="420">
        <v>556.79749551650741</v>
      </c>
      <c r="RZ145" s="420">
        <v>781.91998932362276</v>
      </c>
      <c r="SA145" s="420"/>
      <c r="SB145" s="420">
        <v>-0.42487082807292254</v>
      </c>
      <c r="SC145" s="420">
        <v>0.64172996285772044</v>
      </c>
      <c r="SD145" s="420">
        <v>1.795268876996122</v>
      </c>
      <c r="SE145" s="420">
        <v>3.0431285647894093</v>
      </c>
      <c r="SF145" s="420">
        <v>4.3933342933722912</v>
      </c>
      <c r="SG145" s="420">
        <v>5.8546107637981812</v>
      </c>
      <c r="SH145" s="420">
        <v>7.4364440031737935</v>
      </c>
      <c r="SI145" s="420">
        <v>9.1491487880417033</v>
      </c>
      <c r="SJ145" s="420">
        <v>11.003942096573319</v>
      </c>
      <c r="SK145" s="420">
        <v>13.013023132086428</v>
      </c>
      <c r="SL145" s="420">
        <v>15.189660509428933</v>
      </c>
      <c r="SM145" s="420">
        <v>17.548287249234409</v>
      </c>
      <c r="SN145" s="420">
        <v>20.10460428337343</v>
      </c>
      <c r="SO145" s="420">
        <v>22.875693238520125</v>
      </c>
      <c r="SP145" s="420">
        <v>25.880139334121477</v>
      </c>
      <c r="SQ145" s="420">
        <v>29.13816530671232</v>
      </c>
      <c r="SR145" s="420">
        <v>32.671777355031892</v>
      </c>
      <c r="SS145" s="420">
        <v>33.611349873245786</v>
      </c>
      <c r="ST145" s="420">
        <v>32.044666686400319</v>
      </c>
      <c r="SU145" s="420">
        <v>28.698121189547837</v>
      </c>
      <c r="SV145" s="420">
        <v>22.758729536503971</v>
      </c>
      <c r="SW145" s="420">
        <v>13.070858033804754</v>
      </c>
      <c r="SX145" s="420">
        <v>-2.0078676073489987</v>
      </c>
      <c r="SY145" s="420">
        <v>-24.811736450924087</v>
      </c>
      <c r="SZ145" s="420">
        <v>-58.659290336050091</v>
      </c>
      <c r="TA145" s="420">
        <v>-108.27009689257304</v>
      </c>
      <c r="TB145" s="420">
        <v>-180.35923698125475</v>
      </c>
      <c r="TC145" s="420">
        <v>-284.48568965678908</v>
      </c>
      <c r="TD145" s="420">
        <v>-434.26357256122691</v>
      </c>
      <c r="TE145" s="420">
        <v>-649.09210281253274</v>
      </c>
      <c r="TF145" s="420"/>
      <c r="TG145" s="420">
        <v>0.83953417885609616</v>
      </c>
      <c r="TH145" s="420">
        <v>0.90229335535332589</v>
      </c>
      <c r="TI145" s="420">
        <v>0.97016800247942325</v>
      </c>
      <c r="TJ145" s="420">
        <v>1.0435925180581747</v>
      </c>
      <c r="TK145" s="420">
        <v>1.1230391117118015</v>
      </c>
      <c r="TL145" s="420">
        <v>1.2090211480073938</v>
      </c>
      <c r="TM145" s="420">
        <v>1.3020967882125154</v>
      </c>
      <c r="TN145" s="420">
        <v>1.4028729575114236</v>
      </c>
      <c r="TO145" s="420">
        <v>1.5120096669586811</v>
      </c>
      <c r="TP145" s="420">
        <v>1.6302247220919039</v>
      </c>
      <c r="TQ145" s="420">
        <v>1.7582988530101</v>
      </c>
      <c r="TR145" s="420">
        <v>1.8970813038700713</v>
      </c>
      <c r="TS145" s="420">
        <v>2.0474959231845986</v>
      </c>
      <c r="TT145" s="420">
        <v>2.2105478000483219</v>
      </c>
      <c r="TU145" s="420">
        <v>2.3873304954987318</v>
      </c>
      <c r="TV145" s="420">
        <v>2.579033922671305</v>
      </c>
      <c r="TW145" s="420">
        <v>2.7869529342630064</v>
      </c>
      <c r="TX145" s="420">
        <v>3.0124966811140617</v>
      </c>
      <c r="TY145" s="420">
        <v>3.2571988114938688</v>
      </c>
      <c r="TZ145" s="420">
        <v>3.5227285869768816</v>
      </c>
      <c r="UA145" s="420">
        <v>3.8109029976658837</v>
      </c>
      <c r="UB145" s="420">
        <v>4.1236999670151615</v>
      </c>
      <c r="UC145" s="420">
        <v>4.4632727446814719</v>
      </c>
      <c r="UD145" s="420">
        <v>4.8319655947479179</v>
      </c>
      <c r="UE145" s="420">
        <v>5.2323308963927033</v>
      </c>
      <c r="UF145" s="420">
        <v>5.6671477846844844</v>
      </c>
      <c r="UG145" s="420">
        <v>6.1394424707591071</v>
      </c>
      <c r="UH145" s="420">
        <v>6.6525103932563407</v>
      </c>
      <c r="UI145" s="420">
        <v>7.2099403666656459</v>
      </c>
      <c r="UJ145" s="420">
        <v>7.815640907250665</v>
      </c>
      <c r="UK145" s="420"/>
      <c r="UL145" s="420">
        <v>2.0677318317326265</v>
      </c>
      <c r="UM145" s="420">
        <v>2.0677318317326265</v>
      </c>
      <c r="UN145" s="420">
        <v>2.0677318317326265</v>
      </c>
      <c r="UO145" s="420">
        <v>2.0677318317326265</v>
      </c>
      <c r="UP145" s="420">
        <v>2.0677318317326265</v>
      </c>
      <c r="UQ145" s="420">
        <v>2.0677318317326265</v>
      </c>
      <c r="UR145" s="420">
        <v>2.0677318317326265</v>
      </c>
      <c r="US145" s="420">
        <v>2.0677318317326265</v>
      </c>
      <c r="UT145" s="420">
        <v>2.0677318317326265</v>
      </c>
      <c r="UU145" s="420">
        <v>2.0677318317326265</v>
      </c>
      <c r="UV145" s="420">
        <v>2.0677318317326265</v>
      </c>
      <c r="UW145" s="420">
        <v>2.0677318317326265</v>
      </c>
      <c r="UX145" s="420">
        <v>2.0677318317326265</v>
      </c>
      <c r="UY145" s="420">
        <v>2.0677318317326265</v>
      </c>
      <c r="UZ145" s="420">
        <v>2.0677318317326265</v>
      </c>
      <c r="VA145" s="420">
        <v>2.0677318317326265</v>
      </c>
      <c r="VB145" s="420">
        <v>2.0677318317326265</v>
      </c>
      <c r="VC145" s="420">
        <v>2.4749454058415221</v>
      </c>
      <c r="VD145" s="420">
        <v>3.2806867838405323</v>
      </c>
      <c r="VE145" s="420">
        <v>4.3867228313213236</v>
      </c>
      <c r="VF145" s="420">
        <v>5.9118107576461503</v>
      </c>
      <c r="VG145" s="420">
        <v>8.0233138963084603</v>
      </c>
      <c r="VH145" s="420">
        <v>10.957514062577776</v>
      </c>
      <c r="VI145" s="420">
        <v>15.048523298845536</v>
      </c>
      <c r="VJ145" s="420">
        <v>20.769465588490164</v>
      </c>
      <c r="VK145" s="420">
        <v>28.79117403005235</v>
      </c>
      <c r="VL145" s="420">
        <v>40.065901831865403</v>
      </c>
      <c r="VM145" s="420">
        <v>55.946768760453153</v>
      </c>
      <c r="VN145" s="420">
        <v>78.358277117619295</v>
      </c>
      <c r="VO145" s="420">
        <v>110.03983261524904</v>
      </c>
      <c r="VP145" s="420"/>
      <c r="VQ145" s="420">
        <v>-1.2281976528765304</v>
      </c>
      <c r="VR145" s="420">
        <v>-1.1654384763793006</v>
      </c>
      <c r="VS145" s="420">
        <v>-1.0975638292532033</v>
      </c>
      <c r="VT145" s="420">
        <v>-1.0241393136744519</v>
      </c>
      <c r="VU145" s="420">
        <v>-0.94469272002082505</v>
      </c>
      <c r="VV145" s="420">
        <v>-0.85871068372523274</v>
      </c>
      <c r="VW145" s="420">
        <v>-0.76563504352011114</v>
      </c>
      <c r="VX145" s="420">
        <v>-0.66485887422120293</v>
      </c>
      <c r="VY145" s="420">
        <v>-0.55572216477394543</v>
      </c>
      <c r="VZ145" s="420">
        <v>-0.43750710964072259</v>
      </c>
      <c r="WA145" s="420">
        <v>-0.30943297872252651</v>
      </c>
      <c r="WB145" s="420">
        <v>-0.17065052786255519</v>
      </c>
      <c r="WC145" s="420">
        <v>-2.0235908548027925E-2</v>
      </c>
      <c r="WD145" s="420">
        <v>0.14281596831569532</v>
      </c>
      <c r="WE145" s="420">
        <v>0.31959866376610524</v>
      </c>
      <c r="WF145" s="420">
        <v>0.51130209093867851</v>
      </c>
      <c r="WG145" s="420">
        <v>0.71922110253037985</v>
      </c>
      <c r="WH145" s="420">
        <v>0.53755127527253954</v>
      </c>
      <c r="WI145" s="420">
        <v>-2.3487972346663444E-2</v>
      </c>
      <c r="WJ145" s="420">
        <v>-0.86399424434444194</v>
      </c>
      <c r="WK145" s="420">
        <v>-2.1009077599802666</v>
      </c>
      <c r="WL145" s="420">
        <v>-3.8996139292932988</v>
      </c>
      <c r="WM145" s="420">
        <v>-6.4942413178963037</v>
      </c>
      <c r="WN145" s="420">
        <v>-10.216557704097617</v>
      </c>
      <c r="WO145" s="420">
        <v>-15.53713469209746</v>
      </c>
      <c r="WP145" s="420">
        <v>-23.124026245367865</v>
      </c>
      <c r="WQ145" s="420">
        <v>-33.926459361106296</v>
      </c>
      <c r="WR145" s="420">
        <v>-49.294258367196811</v>
      </c>
      <c r="WS145" s="420">
        <v>-71.148336750953646</v>
      </c>
      <c r="WT145" s="420">
        <v>-102.22419170799837</v>
      </c>
      <c r="WU145" s="420"/>
      <c r="WV145" s="420">
        <v>21.827834960924619</v>
      </c>
      <c r="WW145" s="420">
        <v>23.459569536319279</v>
      </c>
      <c r="WX145" s="420">
        <v>25.22430602092334</v>
      </c>
      <c r="WY145" s="420">
        <v>27.133338730374909</v>
      </c>
      <c r="WZ145" s="420">
        <v>29.198945084653243</v>
      </c>
      <c r="XA145" s="420">
        <v>31.434472529672409</v>
      </c>
      <c r="XB145" s="420">
        <v>33.854433222693835</v>
      </c>
      <c r="XC145" s="420">
        <v>36.474607179694544</v>
      </c>
      <c r="XD145" s="420">
        <v>39.312154645884782</v>
      </c>
      <c r="XE145" s="420">
        <v>42.385738519337586</v>
      </c>
      <c r="XF145" s="420">
        <v>45.715657732698759</v>
      </c>
      <c r="XG145" s="420">
        <v>49.323992579734529</v>
      </c>
      <c r="XH145" s="420">
        <v>53.234763062696025</v>
      </c>
      <c r="XI145" s="420">
        <v>57.474101433767217</v>
      </c>
      <c r="XJ145" s="420">
        <v>62.07044020998795</v>
      </c>
      <c r="XK145" s="420">
        <v>67.054717056784384</v>
      </c>
      <c r="XL145" s="420">
        <v>72.460598061469582</v>
      </c>
      <c r="XM145" s="420">
        <v>78.324721055772599</v>
      </c>
      <c r="XN145" s="420">
        <v>84.68696079661909</v>
      </c>
      <c r="XO145" s="420">
        <v>91.59071797819287</v>
      </c>
      <c r="XP145" s="420">
        <v>99.083234226968088</v>
      </c>
      <c r="XQ145" s="420">
        <v>107.21593542626456</v>
      </c>
      <c r="XR145" s="420">
        <v>116.04480592945541</v>
      </c>
      <c r="XS145" s="420">
        <v>125.63079645278171</v>
      </c>
      <c r="XT145" s="420">
        <v>136.04026869164957</v>
      </c>
      <c r="XU145" s="420">
        <v>147.34547998011413</v>
      </c>
      <c r="XV145" s="420">
        <v>159.62511161417714</v>
      </c>
      <c r="XW145" s="420">
        <v>172.96484478772538</v>
      </c>
      <c r="XX145" s="420">
        <v>187.45798844797471</v>
      </c>
      <c r="XY145" s="420">
        <v>203.20616376782519</v>
      </c>
      <c r="XZ145" s="420"/>
      <c r="YA145" s="420">
        <v>5.9862771950995965E-2</v>
      </c>
      <c r="YB145" s="420">
        <v>5.9862771950995965E-2</v>
      </c>
      <c r="YC145" s="420">
        <v>5.9862771950995965E-2</v>
      </c>
      <c r="YD145" s="420">
        <v>5.9862771950995965E-2</v>
      </c>
      <c r="YE145" s="420">
        <v>5.9862771950995965E-2</v>
      </c>
      <c r="YF145" s="420">
        <v>5.9862771950995965E-2</v>
      </c>
      <c r="YG145" s="420">
        <v>5.9862771950995965E-2</v>
      </c>
      <c r="YH145" s="420">
        <v>5.9862771950995965E-2</v>
      </c>
      <c r="YI145" s="420">
        <v>5.9862771950995965E-2</v>
      </c>
      <c r="YJ145" s="420">
        <v>5.9862771950995965E-2</v>
      </c>
      <c r="YK145" s="420">
        <v>5.9862771950995965E-2</v>
      </c>
      <c r="YL145" s="420">
        <v>5.9862771950995965E-2</v>
      </c>
      <c r="YM145" s="420">
        <v>5.9862771950995965E-2</v>
      </c>
      <c r="YN145" s="420">
        <v>5.9862771950995965E-2</v>
      </c>
      <c r="YO145" s="420">
        <v>5.9862771950995965E-2</v>
      </c>
      <c r="YP145" s="420">
        <v>5.9862771950995965E-2</v>
      </c>
      <c r="YQ145" s="420">
        <v>5.9862771950995965E-2</v>
      </c>
      <c r="YR145" s="420">
        <v>7.1651986078344623E-2</v>
      </c>
      <c r="YS145" s="420">
        <v>9.4978953155220855E-2</v>
      </c>
      <c r="YT145" s="420">
        <v>0.12699973199308567</v>
      </c>
      <c r="YU145" s="420">
        <v>0.17115245496117978</v>
      </c>
      <c r="YV145" s="420">
        <v>0.23228244721826985</v>
      </c>
      <c r="YW145" s="420">
        <v>0.31723028847908341</v>
      </c>
      <c r="YX145" s="420">
        <v>0.43566883510381921</v>
      </c>
      <c r="YY145" s="420">
        <v>0.60129546926112964</v>
      </c>
      <c r="YZ145" s="420">
        <v>0.83353143706176935</v>
      </c>
      <c r="ZA145" s="420">
        <v>1.1599453602076617</v>
      </c>
      <c r="ZB145" s="420">
        <v>1.6197113224763566</v>
      </c>
      <c r="ZC145" s="420">
        <v>2.268545466862812</v>
      </c>
      <c r="ZD145" s="420">
        <v>3.1857561528434251</v>
      </c>
      <c r="ZE145" s="420"/>
      <c r="ZF145" s="420">
        <v>21.767972188973623</v>
      </c>
      <c r="ZG145" s="420">
        <v>23.399706764368283</v>
      </c>
      <c r="ZH145" s="420">
        <v>25.164443248972344</v>
      </c>
      <c r="ZI145" s="420">
        <v>27.073475958423913</v>
      </c>
      <c r="ZJ145" s="420">
        <v>29.139082312702246</v>
      </c>
      <c r="ZK145" s="420">
        <v>31.374609757721412</v>
      </c>
      <c r="ZL145" s="420">
        <v>33.794570450742839</v>
      </c>
      <c r="ZM145" s="420">
        <v>36.414744407743548</v>
      </c>
      <c r="ZN145" s="420">
        <v>39.252291873933785</v>
      </c>
      <c r="ZO145" s="420">
        <v>42.32587574738659</v>
      </c>
      <c r="ZP145" s="420">
        <v>45.655794960747762</v>
      </c>
      <c r="ZQ145" s="420">
        <v>49.264129807783533</v>
      </c>
      <c r="ZR145" s="420">
        <v>53.174900290745029</v>
      </c>
      <c r="ZS145" s="420">
        <v>57.414238661816221</v>
      </c>
      <c r="ZT145" s="420">
        <v>62.010577438036954</v>
      </c>
      <c r="ZU145" s="420">
        <v>66.994854284833394</v>
      </c>
      <c r="ZV145" s="420">
        <v>72.400735289518593</v>
      </c>
      <c r="ZW145" s="420">
        <v>78.253069069694249</v>
      </c>
      <c r="ZX145" s="420">
        <v>84.59198184346387</v>
      </c>
      <c r="ZY145" s="420">
        <v>91.46371824619979</v>
      </c>
      <c r="ZZ145" s="420">
        <v>98.912081772006914</v>
      </c>
      <c r="AAA145" s="420">
        <v>106.9836529790463</v>
      </c>
      <c r="AAB145" s="420">
        <v>115.72757564097633</v>
      </c>
      <c r="AAC145" s="420">
        <v>125.19512761767788</v>
      </c>
      <c r="AAD145" s="420">
        <v>135.43897322238846</v>
      </c>
      <c r="AAE145" s="420">
        <v>146.51194854305237</v>
      </c>
      <c r="AAF145" s="420">
        <v>158.46516625396947</v>
      </c>
      <c r="AAG145" s="420">
        <v>171.34513346524903</v>
      </c>
      <c r="AAH145" s="420">
        <v>185.18944298111191</v>
      </c>
      <c r="AAI145" s="420">
        <v>200.02040761498176</v>
      </c>
      <c r="AAJ145" s="420"/>
      <c r="AAK145" s="420">
        <v>491.17503021531604</v>
      </c>
      <c r="AAL145" s="420">
        <v>530.30986024133153</v>
      </c>
      <c r="AAM145" s="420">
        <v>572.6345516507688</v>
      </c>
      <c r="AAN145" s="420">
        <v>618.4199825198923</v>
      </c>
      <c r="AAO145" s="420">
        <v>667.96060928254349</v>
      </c>
      <c r="AAP145" s="420">
        <v>721.57655142077874</v>
      </c>
      <c r="AAQ145" s="420">
        <v>779.6158623596466</v>
      </c>
      <c r="AAR145" s="420">
        <v>842.45700330992304</v>
      </c>
      <c r="AAS145" s="420">
        <v>910.51153831494821</v>
      </c>
      <c r="AAT145" s="420">
        <v>984.22707040703813</v>
      </c>
      <c r="AAU145" s="420">
        <v>1064.0904405778476</v>
      </c>
      <c r="AAV145" s="420">
        <v>1150.6312132286569</v>
      </c>
      <c r="AAW145" s="420">
        <v>1244.425473906402</v>
      </c>
      <c r="AAX145" s="420">
        <v>1346.0999674645898</v>
      </c>
      <c r="AAY145" s="420">
        <v>1456.3366073334705</v>
      </c>
      <c r="AAZ145" s="420">
        <v>1575.8773893597413</v>
      </c>
      <c r="ABA145" s="420">
        <v>1705.5297467034918</v>
      </c>
      <c r="ABB145" s="420">
        <v>1839.8045144625012</v>
      </c>
      <c r="ABC145" s="420">
        <v>1979.7938570961621</v>
      </c>
      <c r="ABD145" s="420">
        <v>2128.0748156965869</v>
      </c>
      <c r="ABE145" s="420">
        <v>2283.9233274558037</v>
      </c>
      <c r="ABF145" s="420">
        <v>2445.9555965226436</v>
      </c>
      <c r="ABG145" s="420">
        <v>2611.8194310463509</v>
      </c>
      <c r="ABH145" s="420">
        <v>2777.7519135984003</v>
      </c>
      <c r="ABI145" s="420">
        <v>2937.9460786472873</v>
      </c>
      <c r="ABJ145" s="420">
        <v>3083.6446494399056</v>
      </c>
      <c r="ABK145" s="420">
        <v>3201.8436642503889</v>
      </c>
      <c r="ABL145" s="420">
        <v>3273.4384253496214</v>
      </c>
      <c r="ABM145" s="420">
        <v>3270.5720847999992</v>
      </c>
      <c r="ABN145" s="420">
        <v>3152.8439616939368</v>
      </c>
      <c r="ABQ145" s="344"/>
      <c r="ABR145" s="344"/>
      <c r="ABS145" s="344"/>
      <c r="ABT145" s="344"/>
      <c r="ABU145" s="344"/>
      <c r="ABV145" s="344"/>
      <c r="ABW145" s="344"/>
      <c r="ABX145" s="344"/>
      <c r="ABY145" s="344"/>
      <c r="ABZ145" s="344"/>
      <c r="ACA145" s="344"/>
    </row>
    <row r="146" spans="4:755" hidden="1" outlineLevel="1" x14ac:dyDescent="0.25">
      <c r="D146" s="431" t="b">
        <v>1</v>
      </c>
      <c r="E146" s="416"/>
      <c r="F146" s="417">
        <v>1571</v>
      </c>
      <c r="G146" s="417">
        <v>22006114</v>
      </c>
      <c r="H146" s="417" t="s">
        <v>1825</v>
      </c>
      <c r="I146" s="417" t="s">
        <v>1837</v>
      </c>
      <c r="J146" s="417">
        <v>11</v>
      </c>
      <c r="K146" s="417" t="s">
        <v>1838</v>
      </c>
      <c r="L146" s="417" t="s">
        <v>1781</v>
      </c>
      <c r="M146" s="417" t="s">
        <v>253</v>
      </c>
      <c r="N146" s="417" t="s">
        <v>301</v>
      </c>
      <c r="O146" s="417" t="s">
        <v>1843</v>
      </c>
      <c r="P146" s="417" t="s">
        <v>1844</v>
      </c>
      <c r="Q146" s="417" t="s">
        <v>1845</v>
      </c>
      <c r="R146" s="417" t="s">
        <v>298</v>
      </c>
      <c r="S146" s="418"/>
      <c r="T146" s="417">
        <v>0.57433674535164059</v>
      </c>
      <c r="U146" s="417">
        <v>2190</v>
      </c>
      <c r="V146" s="418"/>
      <c r="W146" s="419">
        <v>8.25</v>
      </c>
      <c r="X146" s="417">
        <v>5.4066664277844598E-3</v>
      </c>
      <c r="Y146" s="417">
        <v>3.8887709341079942E-3</v>
      </c>
      <c r="Z146" s="417">
        <v>1.5178954936764656E-3</v>
      </c>
      <c r="AA146" s="420">
        <v>31.87548936657393</v>
      </c>
      <c r="AB146" s="420">
        <v>1244.4066989145581</v>
      </c>
      <c r="AC146" s="420">
        <v>1276.282188281132</v>
      </c>
      <c r="AD146" s="420">
        <v>37.424904904263833</v>
      </c>
      <c r="AE146" s="420">
        <v>2.2020949470976423</v>
      </c>
      <c r="AF146" s="420">
        <v>57.254327797620796</v>
      </c>
      <c r="AG146" s="418"/>
      <c r="AH146" s="419">
        <v>11.588514272148281</v>
      </c>
      <c r="AI146" s="417">
        <v>1.3520766404783894E-2</v>
      </c>
      <c r="AJ146" s="417">
        <v>9.7248765212492178E-3</v>
      </c>
      <c r="AK146" s="417">
        <v>3.7958898835346762E-3</v>
      </c>
      <c r="AL146" s="420">
        <v>79.712897312998493</v>
      </c>
      <c r="AM146" s="420">
        <v>3111.9604867997496</v>
      </c>
      <c r="AN146" s="420">
        <v>3191.673384112748</v>
      </c>
      <c r="AO146" s="420">
        <v>93.590644751345692</v>
      </c>
      <c r="AP146" s="420">
        <v>5.5069074037665278</v>
      </c>
      <c r="AQ146" s="420">
        <v>143.17924032383399</v>
      </c>
      <c r="AR146" s="418"/>
      <c r="AS146" s="417">
        <v>5.1679359468684138E-3</v>
      </c>
      <c r="AT146" s="421">
        <v>4.0659390574111693E-6</v>
      </c>
      <c r="AU146" s="417">
        <v>5.1638700078110028E-3</v>
      </c>
      <c r="AV146" s="420">
        <v>28.425883974257854</v>
      </c>
      <c r="AW146" s="420">
        <v>1.3011004983715742</v>
      </c>
      <c r="AX146" s="420">
        <v>29.726984472629429</v>
      </c>
      <c r="AY146" s="420">
        <v>14.692869058112674</v>
      </c>
      <c r="AZ146" s="420">
        <v>2.0677318317326265</v>
      </c>
      <c r="BA146" s="420">
        <v>5.9862771950995965E-2</v>
      </c>
      <c r="BB146" s="418"/>
      <c r="BC146" s="420">
        <v>1373.1635159301145</v>
      </c>
      <c r="BD146" s="420">
        <v>3433.9501765916943</v>
      </c>
      <c r="BE146" s="420">
        <v>46.547448134425728</v>
      </c>
      <c r="BF146" s="420">
        <v>3387.4027284572685</v>
      </c>
      <c r="BG146" s="420"/>
      <c r="BH146" s="422">
        <v>3.3980125829170121E-2</v>
      </c>
      <c r="BI146" s="420"/>
      <c r="BJ146" s="423">
        <v>8.5351533747251143</v>
      </c>
      <c r="BK146" s="423">
        <v>8.8301628036462425</v>
      </c>
      <c r="BL146" s="423">
        <v>9.1353689518682906</v>
      </c>
      <c r="BM146" s="423">
        <v>9.4511242592603253</v>
      </c>
      <c r="BN146" s="423">
        <v>9.777793347439049</v>
      </c>
      <c r="BO146" s="423">
        <v>10.115753440819292</v>
      </c>
      <c r="BP146" s="423">
        <v>10.465394802217695</v>
      </c>
      <c r="BQ146" s="423">
        <v>10.827121183512608</v>
      </c>
      <c r="BR146" s="423">
        <v>11.201350291880656</v>
      </c>
      <c r="BS146" s="423">
        <v>11.588514272148281</v>
      </c>
      <c r="BT146" s="423">
        <v>11.989060205815342</v>
      </c>
      <c r="BU146" s="423">
        <v>12.403450627326954</v>
      </c>
      <c r="BV146" s="423">
        <v>12.832164058189816</v>
      </c>
      <c r="BW146" s="423">
        <v>13.275695559549712</v>
      </c>
      <c r="BX146" s="423">
        <v>13.734557303868357</v>
      </c>
      <c r="BY146" s="423">
        <v>14.209279166359694</v>
      </c>
      <c r="BZ146" s="423">
        <v>14.700409336868629</v>
      </c>
      <c r="CA146" s="423">
        <v>15.208514952898771</v>
      </c>
      <c r="CB146" s="423">
        <v>15.734182754520159</v>
      </c>
      <c r="CC146" s="423">
        <v>16.278019761913264</v>
      </c>
      <c r="CD146" s="423">
        <v>16.840653976331645</v>
      </c>
      <c r="CE146" s="423">
        <v>17.422735105292723</v>
      </c>
      <c r="CF146" s="423">
        <v>18.024935312834049</v>
      </c>
      <c r="CG146" s="423">
        <v>18.647949995701502</v>
      </c>
      <c r="CH146" s="423">
        <v>19.292498586365678</v>
      </c>
      <c r="CI146" s="423">
        <v>19.959325383793761</v>
      </c>
      <c r="CJ146" s="423">
        <v>20.649200412936239</v>
      </c>
      <c r="CK146" s="423">
        <v>21.362920313920963</v>
      </c>
      <c r="CL146" s="423">
        <v>22.101309261981356</v>
      </c>
      <c r="CM146" s="423">
        <v>22.865219919181044</v>
      </c>
      <c r="CN146" s="420"/>
      <c r="CO146" s="417">
        <v>5.9155805235448552E-3</v>
      </c>
      <c r="CP146" s="417">
        <v>6.4750747165629834E-3</v>
      </c>
      <c r="CQ146" s="417">
        <v>7.0903189524079407E-3</v>
      </c>
      <c r="CR146" s="417">
        <v>7.7670207304650499E-3</v>
      </c>
      <c r="CS146" s="417">
        <v>8.5114816088278002E-3</v>
      </c>
      <c r="CT146" s="417">
        <v>9.3306596909443901E-3</v>
      </c>
      <c r="CU146" s="417">
        <v>1.0232238730220887E-2</v>
      </c>
      <c r="CV146" s="417">
        <v>1.1224704556656114E-2</v>
      </c>
      <c r="CW146" s="417">
        <v>1.2317429604712028E-2</v>
      </c>
      <c r="CX146" s="417">
        <v>1.3520766404783894E-2</v>
      </c>
      <c r="CY146" s="417">
        <v>1.4846150992688135E-2</v>
      </c>
      <c r="CZ146" s="417">
        <v>1.6306217293482708E-2</v>
      </c>
      <c r="DA146" s="417">
        <v>1.7914923648730877E-2</v>
      </c>
      <c r="DB146" s="417">
        <v>1.9687692781179763E-2</v>
      </c>
      <c r="DC146" s="417">
        <v>2.1641566629043391E-2</v>
      </c>
      <c r="DD146" s="417">
        <v>2.3795377635085761E-2</v>
      </c>
      <c r="DE146" s="417">
        <v>2.6169938245076851E-2</v>
      </c>
      <c r="DF146" s="417">
        <v>2.8788250557696786E-2</v>
      </c>
      <c r="DG146" s="417">
        <v>3.1675738275532377E-2</v>
      </c>
      <c r="DH146" s="417">
        <v>3.486050333659519E-2</v>
      </c>
      <c r="DI146" s="417">
        <v>3.8373609860171617E-2</v>
      </c>
      <c r="DJ146" s="417">
        <v>4.2249398322427356E-2</v>
      </c>
      <c r="DK146" s="417">
        <v>4.6525833188949227E-2</v>
      </c>
      <c r="DL146" s="417">
        <v>5.1244887576548714E-2</v>
      </c>
      <c r="DM146" s="417">
        <v>5.6452968898745771E-2</v>
      </c>
      <c r="DN146" s="417">
        <v>6.220138987236342E-2</v>
      </c>
      <c r="DO146" s="417">
        <v>6.8546889730976654E-2</v>
      </c>
      <c r="DP146" s="417">
        <v>7.5552211009424983E-2</v>
      </c>
      <c r="DQ146" s="417">
        <v>8.3286737837597338E-2</v>
      </c>
      <c r="DR146" s="417">
        <v>9.1827202317177004E-2</v>
      </c>
      <c r="DS146" s="424"/>
      <c r="DT146" s="425">
        <v>4.2548098547598523E-3</v>
      </c>
      <c r="DU146" s="425">
        <v>4.6572287545887927E-3</v>
      </c>
      <c r="DV146" s="425">
        <v>5.0997461419083311E-3</v>
      </c>
      <c r="DW146" s="425">
        <v>5.5864671632098054E-3</v>
      </c>
      <c r="DX146" s="425">
        <v>6.1219242445788623E-3</v>
      </c>
      <c r="DY146" s="425">
        <v>6.7111220355176296E-3</v>
      </c>
      <c r="DZ146" s="425">
        <v>7.3595871127641425E-3</v>
      </c>
      <c r="EA146" s="425">
        <v>8.0734229505186623E-3</v>
      </c>
      <c r="EB146" s="425">
        <v>8.8593707175224651E-3</v>
      </c>
      <c r="EC146" s="425">
        <v>9.7248765212492178E-3</v>
      </c>
      <c r="ED146" s="425">
        <v>1.0678165785678435E-2</v>
      </c>
      <c r="EE146" s="425">
        <v>1.1728325522410557E-2</v>
      </c>
      <c r="EF146" s="425">
        <v>1.2885395336012391E-2</v>
      </c>
      <c r="EG146" s="425">
        <v>1.4160468094287934E-2</v>
      </c>
      <c r="EH146" s="425">
        <v>1.5565801293584191E-2</v>
      </c>
      <c r="EI146" s="425">
        <v>1.7114940259290928E-2</v>
      </c>
      <c r="EJ146" s="425">
        <v>1.8822854443520564E-2</v>
      </c>
      <c r="EK146" s="425">
        <v>2.0706088216813637E-2</v>
      </c>
      <c r="EL146" s="425">
        <v>2.2782927700013302E-2</v>
      </c>
      <c r="EM146" s="425">
        <v>2.507358534772371E-2</v>
      </c>
      <c r="EN146" s="425">
        <v>2.7600404177733847E-2</v>
      </c>
      <c r="EO146" s="425">
        <v>3.0388083743337679E-2</v>
      </c>
      <c r="EP146" s="425">
        <v>3.3463930169718929E-2</v>
      </c>
      <c r="EQ146" s="425">
        <v>3.6858132823810119E-2</v>
      </c>
      <c r="ER146" s="425">
        <v>4.0604070461862221E-2</v>
      </c>
      <c r="ES146" s="425">
        <v>4.4738650003212116E-2</v>
      </c>
      <c r="ET146" s="425">
        <v>4.9302681415572314E-2</v>
      </c>
      <c r="EU146" s="425">
        <v>5.4341292570076527E-2</v>
      </c>
      <c r="EV146" s="425">
        <v>5.9904388337166554E-2</v>
      </c>
      <c r="EW146" s="425">
        <v>6.6047158651476451E-2</v>
      </c>
      <c r="EX146" s="420"/>
      <c r="EY146" s="420">
        <v>1502.4154826224808</v>
      </c>
      <c r="EZ146" s="420">
        <v>1644.5135801265419</v>
      </c>
      <c r="FA146" s="420">
        <v>1800.7708505412847</v>
      </c>
      <c r="FB146" s="420">
        <v>1972.6368617340306</v>
      </c>
      <c r="FC146" s="420">
        <v>2161.7120582269472</v>
      </c>
      <c r="FD146" s="420">
        <v>2369.7636313056059</v>
      </c>
      <c r="FE146" s="420">
        <v>2598.7430699296929</v>
      </c>
      <c r="FF146" s="420">
        <v>2850.8055712641294</v>
      </c>
      <c r="FG146" s="420">
        <v>3128.3315087294895</v>
      </c>
      <c r="FH146" s="420">
        <v>3433.9501765916943</v>
      </c>
      <c r="FI146" s="420">
        <v>3770.5660534901672</v>
      </c>
      <c r="FJ146" s="420">
        <v>4141.387853183056</v>
      </c>
      <c r="FK146" s="420">
        <v>4549.9606594356692</v>
      </c>
      <c r="FL146" s="420">
        <v>5000.2014736897409</v>
      </c>
      <c r="FM146" s="420">
        <v>5496.4385392554486</v>
      </c>
      <c r="FN146" s="420">
        <v>6043.4548446275585</v>
      </c>
      <c r="FO146" s="420">
        <v>6646.536251545559</v>
      </c>
      <c r="FP146" s="420">
        <v>7311.5247410377096</v>
      </c>
      <c r="FQ146" s="420">
        <v>8044.8773234075652</v>
      </c>
      <c r="FR146" s="420">
        <v>8853.7312164805262</v>
      </c>
      <c r="FS146" s="420">
        <v>9745.9759610352794</v>
      </c>
      <c r="FT146" s="420">
        <v>10730.333213867183</v>
      </c>
      <c r="FU146" s="420">
        <v>11816.445038111098</v>
      </c>
      <c r="FV146" s="420">
        <v>13014.97159810769</v>
      </c>
      <c r="FW146" s="420">
        <v>14337.699263141129</v>
      </c>
      <c r="FX146" s="420">
        <v>15797.66023181028</v>
      </c>
      <c r="FY146" s="420">
        <v>17409.26490773588</v>
      </c>
      <c r="FZ146" s="420">
        <v>19188.448388984241</v>
      </c>
      <c r="GA146" s="420">
        <v>21152.832579369966</v>
      </c>
      <c r="GB146" s="420">
        <v>23321.90559119645</v>
      </c>
      <c r="GC146" s="420"/>
      <c r="GD146" s="420">
        <v>32.346805612945467</v>
      </c>
      <c r="GE146" s="420">
        <v>32.346805612945467</v>
      </c>
      <c r="GF146" s="420">
        <v>32.346805612945467</v>
      </c>
      <c r="GG146" s="420">
        <v>32.346805612945467</v>
      </c>
      <c r="GH146" s="420">
        <v>32.346805612945467</v>
      </c>
      <c r="GI146" s="420">
        <v>32.346805612945467</v>
      </c>
      <c r="GJ146" s="420">
        <v>32.346805612945467</v>
      </c>
      <c r="GK146" s="420">
        <v>32.346805612945467</v>
      </c>
      <c r="GL146" s="420">
        <v>32.346805612945467</v>
      </c>
      <c r="GM146" s="420">
        <v>32.346805612945467</v>
      </c>
      <c r="GN146" s="420">
        <v>32.346805612945467</v>
      </c>
      <c r="GO146" s="420">
        <v>32.346805612945467</v>
      </c>
      <c r="GP146" s="420">
        <v>32.346805612945467</v>
      </c>
      <c r="GQ146" s="420">
        <v>32.346805612945467</v>
      </c>
      <c r="GR146" s="420">
        <v>32.346805612945467</v>
      </c>
      <c r="GS146" s="420">
        <v>32.346805612945467</v>
      </c>
      <c r="GT146" s="420">
        <v>32.346805612945467</v>
      </c>
      <c r="GU146" s="420">
        <v>38.71709895684387</v>
      </c>
      <c r="GV146" s="420">
        <v>51.321808778717411</v>
      </c>
      <c r="GW146" s="420">
        <v>68.624213510182543</v>
      </c>
      <c r="GX146" s="420">
        <v>92.482105495209666</v>
      </c>
      <c r="GY146" s="420">
        <v>125.51365268583478</v>
      </c>
      <c r="GZ146" s="420">
        <v>171.41515739317182</v>
      </c>
      <c r="HA146" s="420">
        <v>235.41334056929134</v>
      </c>
      <c r="HB146" s="420">
        <v>324.90957278183618</v>
      </c>
      <c r="HC146" s="420">
        <v>450.39811034790489</v>
      </c>
      <c r="HD146" s="420">
        <v>626.7756381042592</v>
      </c>
      <c r="HE146" s="420">
        <v>875.20984394304969</v>
      </c>
      <c r="HF146" s="420">
        <v>1225.8069055139895</v>
      </c>
      <c r="HG146" s="420">
        <v>1721.4210376129565</v>
      </c>
      <c r="HH146" s="420"/>
      <c r="HI146" s="420">
        <v>34.875838299614628</v>
      </c>
      <c r="HJ146" s="420">
        <v>38.174386756120249</v>
      </c>
      <c r="HK146" s="420">
        <v>41.801614616293257</v>
      </c>
      <c r="HL146" s="420">
        <v>45.791170957323175</v>
      </c>
      <c r="HM146" s="420">
        <v>50.180207183071275</v>
      </c>
      <c r="HN146" s="420">
        <v>55.009745419728844</v>
      </c>
      <c r="HO146" s="420">
        <v>60.325085928235161</v>
      </c>
      <c r="HP146" s="420">
        <v>66.176257684393903</v>
      </c>
      <c r="HQ146" s="420">
        <v>72.618516720553515</v>
      </c>
      <c r="HR146" s="420">
        <v>79.712897312998493</v>
      </c>
      <c r="HS146" s="420">
        <v>87.526821641907887</v>
      </c>
      <c r="HT146" s="420">
        <v>96.134774151480713</v>
      </c>
      <c r="HU146" s="420">
        <v>105.61904750282666</v>
      </c>
      <c r="HV146" s="420">
        <v>116.07056774834706</v>
      </c>
      <c r="HW146" s="420">
        <v>127.58980717120997</v>
      </c>
      <c r="HX146" s="420">
        <v>140.28779413558169</v>
      </c>
      <c r="HY146" s="420">
        <v>154.287230291859</v>
      </c>
      <c r="HZ146" s="420">
        <v>169.72372658657983</v>
      </c>
      <c r="IA146" s="420">
        <v>186.74717075043543</v>
      </c>
      <c r="IB146" s="420">
        <v>205.52324029252162</v>
      </c>
      <c r="IC146" s="420">
        <v>226.23507652869753</v>
      </c>
      <c r="ID146" s="420">
        <v>249.08513683218621</v>
      </c>
      <c r="IE146" s="420">
        <v>274.29724413256622</v>
      </c>
      <c r="IF146" s="420">
        <v>302.11885472411353</v>
      </c>
      <c r="IG146" s="420">
        <v>332.82356769712601</v>
      </c>
      <c r="IH146" s="420">
        <v>366.71390179976549</v>
      </c>
      <c r="II146" s="420">
        <v>404.12436829893642</v>
      </c>
      <c r="IJ146" s="420">
        <v>445.42487146537951</v>
      </c>
      <c r="IK146" s="420">
        <v>491.02447169222705</v>
      </c>
      <c r="IL146" s="420">
        <v>541.37555000278564</v>
      </c>
      <c r="IM146" s="420"/>
      <c r="IN146" s="420">
        <v>14.212941987128927</v>
      </c>
      <c r="IO146" s="420">
        <v>14.212941987128927</v>
      </c>
      <c r="IP146" s="420">
        <v>14.212941987128927</v>
      </c>
      <c r="IQ146" s="420">
        <v>14.212941987128927</v>
      </c>
      <c r="IR146" s="420">
        <v>14.212941987128927</v>
      </c>
      <c r="IS146" s="420">
        <v>14.212941987128927</v>
      </c>
      <c r="IT146" s="420">
        <v>14.212941987128927</v>
      </c>
      <c r="IU146" s="420">
        <v>14.212941987128927</v>
      </c>
      <c r="IV146" s="420">
        <v>14.212941987128927</v>
      </c>
      <c r="IW146" s="420">
        <v>14.212941987128927</v>
      </c>
      <c r="IX146" s="420">
        <v>14.212941987128927</v>
      </c>
      <c r="IY146" s="420">
        <v>14.212941987128927</v>
      </c>
      <c r="IZ146" s="420">
        <v>14.212941987128927</v>
      </c>
      <c r="JA146" s="420">
        <v>14.212941987128927</v>
      </c>
      <c r="JB146" s="420">
        <v>14.212941987128927</v>
      </c>
      <c r="JC146" s="420">
        <v>14.212941987128927</v>
      </c>
      <c r="JD146" s="420">
        <v>14.212941987128927</v>
      </c>
      <c r="JE146" s="420">
        <v>17.012000751113533</v>
      </c>
      <c r="JF146" s="420">
        <v>22.550415010825947</v>
      </c>
      <c r="JG146" s="420">
        <v>30.152960919956481</v>
      </c>
      <c r="JH146" s="420">
        <v>40.635938397728552</v>
      </c>
      <c r="JI146" s="420">
        <v>55.14975066046334</v>
      </c>
      <c r="JJ146" s="420">
        <v>75.318525015919704</v>
      </c>
      <c r="JK146" s="420">
        <v>103.43884315947719</v>
      </c>
      <c r="JL146" s="420">
        <v>142.76281139683698</v>
      </c>
      <c r="JM146" s="420">
        <v>197.90152666343465</v>
      </c>
      <c r="JN146" s="420">
        <v>275.40047972330115</v>
      </c>
      <c r="JO146" s="420">
        <v>384.56059270187745</v>
      </c>
      <c r="JP146" s="420">
        <v>538.61029258851443</v>
      </c>
      <c r="JQ146" s="420">
        <v>756.37939757564641</v>
      </c>
      <c r="JR146" s="420"/>
      <c r="JS146" s="420">
        <v>20.662896312485699</v>
      </c>
      <c r="JT146" s="420">
        <v>23.961444768991321</v>
      </c>
      <c r="JU146" s="420">
        <v>27.588672629164328</v>
      </c>
      <c r="JV146" s="420">
        <v>31.578228970194246</v>
      </c>
      <c r="JW146" s="420">
        <v>35.967265195942346</v>
      </c>
      <c r="JX146" s="420">
        <v>40.796803432599916</v>
      </c>
      <c r="JY146" s="420">
        <v>46.112143941106233</v>
      </c>
      <c r="JZ146" s="420">
        <v>51.963315697264974</v>
      </c>
      <c r="KA146" s="420">
        <v>58.405574733424586</v>
      </c>
      <c r="KB146" s="420">
        <v>65.499955325869564</v>
      </c>
      <c r="KC146" s="420">
        <v>73.313879654778958</v>
      </c>
      <c r="KD146" s="420">
        <v>81.921832164351784</v>
      </c>
      <c r="KE146" s="420">
        <v>91.406105515697732</v>
      </c>
      <c r="KF146" s="420">
        <v>101.85762576121813</v>
      </c>
      <c r="KG146" s="420">
        <v>113.37686518408104</v>
      </c>
      <c r="KH146" s="420">
        <v>126.07485214845276</v>
      </c>
      <c r="KI146" s="420">
        <v>140.07428830473009</v>
      </c>
      <c r="KJ146" s="420">
        <v>152.7117258354663</v>
      </c>
      <c r="KK146" s="420">
        <v>164.19675573960947</v>
      </c>
      <c r="KL146" s="420">
        <v>175.37027937256514</v>
      </c>
      <c r="KM146" s="420">
        <v>185.59913813096898</v>
      </c>
      <c r="KN146" s="420">
        <v>193.93538617172288</v>
      </c>
      <c r="KO146" s="420">
        <v>198.97871911664652</v>
      </c>
      <c r="KP146" s="420">
        <v>198.68001156463635</v>
      </c>
      <c r="KQ146" s="420">
        <v>190.06075630028903</v>
      </c>
      <c r="KR146" s="420">
        <v>168.81237513633084</v>
      </c>
      <c r="KS146" s="420">
        <v>128.72388857563527</v>
      </c>
      <c r="KT146" s="420">
        <v>60.864278763502057</v>
      </c>
      <c r="KU146" s="420">
        <v>-47.585820896287373</v>
      </c>
      <c r="KV146" s="420">
        <v>-215.00384757286076</v>
      </c>
      <c r="KW146" s="420"/>
      <c r="KX146" s="420">
        <v>1361.5391535231527</v>
      </c>
      <c r="KY146" s="420">
        <v>1490.3132014684136</v>
      </c>
      <c r="KZ146" s="420">
        <v>1631.9187654106659</v>
      </c>
      <c r="LA146" s="420">
        <v>1787.6694922271377</v>
      </c>
      <c r="LB146" s="420">
        <v>1959.0157582652359</v>
      </c>
      <c r="LC146" s="420">
        <v>2147.5590513656416</v>
      </c>
      <c r="LD146" s="420">
        <v>2355.0678760845258</v>
      </c>
      <c r="LE146" s="420">
        <v>2583.4953441659718</v>
      </c>
      <c r="LF146" s="420">
        <v>2834.9986296071888</v>
      </c>
      <c r="LG146" s="420">
        <v>3111.9604867997496</v>
      </c>
      <c r="LH146" s="420">
        <v>3417.0130514170992</v>
      </c>
      <c r="LI146" s="420">
        <v>3753.0641671713784</v>
      </c>
      <c r="LJ146" s="420">
        <v>4123.3265075239651</v>
      </c>
      <c r="LK146" s="420">
        <v>4531.3497901721385</v>
      </c>
      <c r="LL146" s="420">
        <v>4981.0564139469407</v>
      </c>
      <c r="LM146" s="420">
        <v>5476.7808829730966</v>
      </c>
      <c r="LN146" s="420">
        <v>6023.3134219265803</v>
      </c>
      <c r="LO146" s="420">
        <v>6625.948229380364</v>
      </c>
      <c r="LP146" s="420">
        <v>7290.536864004257</v>
      </c>
      <c r="LQ146" s="420">
        <v>8023.5473112715872</v>
      </c>
      <c r="LR146" s="420">
        <v>8832.1293368748302</v>
      </c>
      <c r="LS146" s="420">
        <v>9724.1867978680566</v>
      </c>
      <c r="LT146" s="420">
        <v>10708.457654310057</v>
      </c>
      <c r="LU146" s="420">
        <v>11794.602503619239</v>
      </c>
      <c r="LV146" s="420">
        <v>12993.302547795911</v>
      </c>
      <c r="LW146" s="420">
        <v>14316.368001027877</v>
      </c>
      <c r="LX146" s="420">
        <v>15776.85805298314</v>
      </c>
      <c r="LY146" s="420">
        <v>17389.21362242449</v>
      </c>
      <c r="LZ146" s="420">
        <v>19169.404267893296</v>
      </c>
      <c r="MA146" s="420">
        <v>21135.090768472463</v>
      </c>
      <c r="MB146" s="420"/>
      <c r="MC146" s="426">
        <v>1.3011004983715742</v>
      </c>
      <c r="MD146" s="426">
        <v>1.3011004983715742</v>
      </c>
      <c r="ME146" s="426">
        <v>1.3011004983715742</v>
      </c>
      <c r="MF146" s="426">
        <v>1.3011004983715742</v>
      </c>
      <c r="MG146" s="426">
        <v>1.3011004983715742</v>
      </c>
      <c r="MH146" s="426">
        <v>1.3011004983715742</v>
      </c>
      <c r="MI146" s="426">
        <v>1.3011004983715742</v>
      </c>
      <c r="MJ146" s="426">
        <v>1.3011004983715742</v>
      </c>
      <c r="MK146" s="426">
        <v>1.3011004983715742</v>
      </c>
      <c r="ML146" s="426">
        <v>1.3011004983715742</v>
      </c>
      <c r="MM146" s="426">
        <v>1.3011004983715742</v>
      </c>
      <c r="MN146" s="426">
        <v>1.3011004983715742</v>
      </c>
      <c r="MO146" s="426">
        <v>1.3011004983715742</v>
      </c>
      <c r="MP146" s="426">
        <v>1.3011004983715742</v>
      </c>
      <c r="MQ146" s="426">
        <v>1.3011004983715742</v>
      </c>
      <c r="MR146" s="426">
        <v>1.3011004983715742</v>
      </c>
      <c r="MS146" s="426">
        <v>1.3011004983715742</v>
      </c>
      <c r="MT146" s="426">
        <v>1.5573357490388688</v>
      </c>
      <c r="MU146" s="426">
        <v>2.0643408124540121</v>
      </c>
      <c r="MV146" s="426">
        <v>2.7603034273876617</v>
      </c>
      <c r="MW146" s="426">
        <v>3.719950433130661</v>
      </c>
      <c r="MX146" s="426">
        <v>5.0485936081620348</v>
      </c>
      <c r="MY146" s="426">
        <v>6.8949110271166889</v>
      </c>
      <c r="MZ146" s="426">
        <v>9.4691395002985903</v>
      </c>
      <c r="NA146" s="426">
        <v>13.068987773647677</v>
      </c>
      <c r="NB146" s="426">
        <v>18.1165711647504</v>
      </c>
      <c r="NC146" s="426">
        <v>25.211085906369799</v>
      </c>
      <c r="ND146" s="426">
        <v>35.203969682813984</v>
      </c>
      <c r="NE146" s="426">
        <v>49.30619717927501</v>
      </c>
      <c r="NF146" s="426">
        <v>69.241513265506697</v>
      </c>
      <c r="NG146" s="420"/>
      <c r="NH146" s="420">
        <v>1360.238053024781</v>
      </c>
      <c r="NI146" s="420">
        <v>1489.012100970042</v>
      </c>
      <c r="NJ146" s="420">
        <v>1630.6176649122942</v>
      </c>
      <c r="NK146" s="420">
        <v>1786.368391728766</v>
      </c>
      <c r="NL146" s="420">
        <v>1957.7146577668643</v>
      </c>
      <c r="NM146" s="420">
        <v>2146.2579508672702</v>
      </c>
      <c r="NN146" s="420">
        <v>2353.7667755861544</v>
      </c>
      <c r="NO146" s="420">
        <v>2582.1942436676004</v>
      </c>
      <c r="NP146" s="420">
        <v>2833.6975291088174</v>
      </c>
      <c r="NQ146" s="420">
        <v>3110.6593863013782</v>
      </c>
      <c r="NR146" s="420">
        <v>3415.7119509187278</v>
      </c>
      <c r="NS146" s="420">
        <v>3751.763066673007</v>
      </c>
      <c r="NT146" s="420">
        <v>4122.0254070255933</v>
      </c>
      <c r="NU146" s="420">
        <v>4530.0486896737666</v>
      </c>
      <c r="NV146" s="420">
        <v>4979.7553134485688</v>
      </c>
      <c r="NW146" s="420">
        <v>5475.4797824747247</v>
      </c>
      <c r="NX146" s="420">
        <v>6022.0123214282085</v>
      </c>
      <c r="NY146" s="420">
        <v>6624.3908936313255</v>
      </c>
      <c r="NZ146" s="420">
        <v>7288.4725231918028</v>
      </c>
      <c r="OA146" s="420">
        <v>8020.7870078441993</v>
      </c>
      <c r="OB146" s="420">
        <v>8828.4093864416991</v>
      </c>
      <c r="OC146" s="420">
        <v>9719.1382042598943</v>
      </c>
      <c r="OD146" s="420">
        <v>10701.562743282941</v>
      </c>
      <c r="OE146" s="420">
        <v>11785.133364118939</v>
      </c>
      <c r="OF146" s="420">
        <v>12980.233560022263</v>
      </c>
      <c r="OG146" s="420">
        <v>14298.251429863127</v>
      </c>
      <c r="OH146" s="420">
        <v>15751.646967076769</v>
      </c>
      <c r="OI146" s="420">
        <v>17354.009652741675</v>
      </c>
      <c r="OJ146" s="420">
        <v>19120.098070714022</v>
      </c>
      <c r="OK146" s="420">
        <v>21065.849255206955</v>
      </c>
      <c r="OL146" s="420"/>
      <c r="OM146" s="420">
        <v>1380.9009493372666</v>
      </c>
      <c r="ON146" s="420">
        <v>1512.9735457390332</v>
      </c>
      <c r="OO146" s="420">
        <v>1658.2063375414587</v>
      </c>
      <c r="OP146" s="420">
        <v>1817.9466206989603</v>
      </c>
      <c r="OQ146" s="420">
        <v>1993.6819229628068</v>
      </c>
      <c r="OR146" s="420">
        <v>2187.0547542998702</v>
      </c>
      <c r="OS146" s="420">
        <v>2399.8789195272607</v>
      </c>
      <c r="OT146" s="420">
        <v>2634.1575593648654</v>
      </c>
      <c r="OU146" s="420">
        <v>2892.103103842242</v>
      </c>
      <c r="OV146" s="420">
        <v>3176.1593416272476</v>
      </c>
      <c r="OW146" s="420">
        <v>3489.0258305735069</v>
      </c>
      <c r="OX146" s="420">
        <v>3833.6848988373586</v>
      </c>
      <c r="OY146" s="420">
        <v>4213.4315125412913</v>
      </c>
      <c r="OZ146" s="420">
        <v>4631.9063154349851</v>
      </c>
      <c r="PA146" s="420">
        <v>5093.1321786326498</v>
      </c>
      <c r="PB146" s="420">
        <v>5601.5546346231777</v>
      </c>
      <c r="PC146" s="420">
        <v>6162.0866097329381</v>
      </c>
      <c r="PD146" s="420">
        <v>6777.102619466792</v>
      </c>
      <c r="PE146" s="420">
        <v>7452.669278931412</v>
      </c>
      <c r="PF146" s="420">
        <v>8196.1572872167635</v>
      </c>
      <c r="PG146" s="420">
        <v>9014.0085245726677</v>
      </c>
      <c r="PH146" s="420">
        <v>9913.073590431617</v>
      </c>
      <c r="PI146" s="420">
        <v>10900.541462399588</v>
      </c>
      <c r="PJ146" s="420">
        <v>11983.813375683576</v>
      </c>
      <c r="PK146" s="420">
        <v>13170.294316322552</v>
      </c>
      <c r="PL146" s="420">
        <v>14467.063804999458</v>
      </c>
      <c r="PM146" s="420">
        <v>15880.370855652405</v>
      </c>
      <c r="PN146" s="420">
        <v>17414.873931505179</v>
      </c>
      <c r="PO146" s="420">
        <v>19072.512249817733</v>
      </c>
      <c r="PP146" s="420">
        <v>20850.845407634093</v>
      </c>
      <c r="PQ146" s="420"/>
      <c r="PR146" s="420">
        <v>40.947604499784624</v>
      </c>
      <c r="PS146" s="420">
        <v>44.820419153299611</v>
      </c>
      <c r="PT146" s="420">
        <v>49.079135189685424</v>
      </c>
      <c r="PU146" s="420">
        <v>53.763259877346471</v>
      </c>
      <c r="PV146" s="420">
        <v>58.916412554658478</v>
      </c>
      <c r="PW146" s="420">
        <v>64.586757162071947</v>
      </c>
      <c r="PX146" s="420">
        <v>70.827480583662165</v>
      </c>
      <c r="PY146" s="420">
        <v>77.697321671729853</v>
      </c>
      <c r="PZ146" s="420">
        <v>85.261156348092129</v>
      </c>
      <c r="QA146" s="420">
        <v>93.590644751345692</v>
      </c>
      <c r="QB146" s="420">
        <v>102.76494703657464</v>
      </c>
      <c r="QC146" s="420">
        <v>112.87151513930641</v>
      </c>
      <c r="QD146" s="420">
        <v>124.00696859629332</v>
      </c>
      <c r="QE146" s="420">
        <v>136.27806337997873</v>
      </c>
      <c r="QF146" s="420">
        <v>149.8027636602566</v>
      </c>
      <c r="QG146" s="420">
        <v>164.71142746623187</v>
      </c>
      <c r="QH146" s="420">
        <v>181.14811839312975</v>
      </c>
      <c r="QI146" s="420">
        <v>199.27205679737466</v>
      </c>
      <c r="QJ146" s="420">
        <v>219.25922535966913</v>
      </c>
      <c r="QK146" s="420">
        <v>241.30414548645757</v>
      </c>
      <c r="QL146" s="420">
        <v>265.62184278099454</v>
      </c>
      <c r="QM146" s="420">
        <v>292.45002176454648</v>
      </c>
      <c r="QN146" s="420">
        <v>322.05147218627013</v>
      </c>
      <c r="QO146" s="420">
        <v>354.71673164936061</v>
      </c>
      <c r="QP146" s="420">
        <v>390.76703192593379</v>
      </c>
      <c r="QQ146" s="420">
        <v>430.55755926118002</v>
      </c>
      <c r="QR146" s="420">
        <v>474.48106220899069</v>
      </c>
      <c r="QS146" s="420">
        <v>522.97184413007517</v>
      </c>
      <c r="QT146" s="420">
        <v>576.51018145680507</v>
      </c>
      <c r="QU146" s="420">
        <v>635.62721322780033</v>
      </c>
      <c r="QV146" s="424"/>
      <c r="QW146" s="420">
        <v>14.692869058112674</v>
      </c>
      <c r="QX146" s="420">
        <v>14.692869058112674</v>
      </c>
      <c r="QY146" s="420">
        <v>14.692869058112674</v>
      </c>
      <c r="QZ146" s="420">
        <v>14.692869058112674</v>
      </c>
      <c r="RA146" s="420">
        <v>14.692869058112674</v>
      </c>
      <c r="RB146" s="420">
        <v>14.692869058112674</v>
      </c>
      <c r="RC146" s="420">
        <v>14.692869058112674</v>
      </c>
      <c r="RD146" s="420">
        <v>14.692869058112674</v>
      </c>
      <c r="RE146" s="420">
        <v>14.692869058112674</v>
      </c>
      <c r="RF146" s="420">
        <v>14.692869058112674</v>
      </c>
      <c r="RG146" s="420">
        <v>14.692869058112674</v>
      </c>
      <c r="RH146" s="420">
        <v>14.692869058112674</v>
      </c>
      <c r="RI146" s="420">
        <v>14.692869058112674</v>
      </c>
      <c r="RJ146" s="420">
        <v>14.692869058112674</v>
      </c>
      <c r="RK146" s="420">
        <v>14.692869058112674</v>
      </c>
      <c r="RL146" s="420">
        <v>14.692869058112674</v>
      </c>
      <c r="RM146" s="420">
        <v>14.692869058112674</v>
      </c>
      <c r="RN146" s="420">
        <v>17.586443375268967</v>
      </c>
      <c r="RO146" s="420">
        <v>23.311872746698956</v>
      </c>
      <c r="RP146" s="420">
        <v>31.171133106186968</v>
      </c>
      <c r="RQ146" s="420">
        <v>42.008088295304923</v>
      </c>
      <c r="RR146" s="420">
        <v>57.011987087230509</v>
      </c>
      <c r="RS146" s="420">
        <v>77.861798543275356</v>
      </c>
      <c r="RT146" s="420">
        <v>106.93165281622744</v>
      </c>
      <c r="RU146" s="420">
        <v>147.58346977855248</v>
      </c>
      <c r="RV146" s="420">
        <v>204.58404884081392</v>
      </c>
      <c r="RW146" s="420">
        <v>284.69990173605657</v>
      </c>
      <c r="RX146" s="420">
        <v>397.54601394952084</v>
      </c>
      <c r="RY146" s="420">
        <v>556.79749551650741</v>
      </c>
      <c r="RZ146" s="420">
        <v>781.91998932362276</v>
      </c>
      <c r="SA146" s="420"/>
      <c r="SB146" s="420">
        <v>26.254735441671951</v>
      </c>
      <c r="SC146" s="420">
        <v>30.127550095186937</v>
      </c>
      <c r="SD146" s="420">
        <v>34.386266131572754</v>
      </c>
      <c r="SE146" s="420">
        <v>39.070390819233793</v>
      </c>
      <c r="SF146" s="420">
        <v>44.223543496545801</v>
      </c>
      <c r="SG146" s="420">
        <v>49.89388810395927</v>
      </c>
      <c r="SH146" s="420">
        <v>56.134611525549488</v>
      </c>
      <c r="SI146" s="420">
        <v>63.004452613617175</v>
      </c>
      <c r="SJ146" s="420">
        <v>70.568287289979452</v>
      </c>
      <c r="SK146" s="420">
        <v>78.897775693233015</v>
      </c>
      <c r="SL146" s="420">
        <v>88.072077978461962</v>
      </c>
      <c r="SM146" s="420">
        <v>98.178646081193733</v>
      </c>
      <c r="SN146" s="420">
        <v>109.31409953818064</v>
      </c>
      <c r="SO146" s="420">
        <v>121.58519432186606</v>
      </c>
      <c r="SP146" s="420">
        <v>135.10989460214392</v>
      </c>
      <c r="SQ146" s="420">
        <v>150.01855840811919</v>
      </c>
      <c r="SR146" s="420">
        <v>166.45524933501707</v>
      </c>
      <c r="SS146" s="420">
        <v>181.68561342210569</v>
      </c>
      <c r="ST146" s="420">
        <v>195.94735261297018</v>
      </c>
      <c r="SU146" s="420">
        <v>210.1330123802706</v>
      </c>
      <c r="SV146" s="420">
        <v>223.61375448568961</v>
      </c>
      <c r="SW146" s="420">
        <v>235.43803467731595</v>
      </c>
      <c r="SX146" s="420">
        <v>244.18967364299476</v>
      </c>
      <c r="SY146" s="420">
        <v>247.78507883313318</v>
      </c>
      <c r="SZ146" s="420">
        <v>243.18356214738131</v>
      </c>
      <c r="TA146" s="420">
        <v>225.9735104203661</v>
      </c>
      <c r="TB146" s="420">
        <v>189.78116047293412</v>
      </c>
      <c r="TC146" s="420">
        <v>125.42583018055433</v>
      </c>
      <c r="TD146" s="420">
        <v>19.712685940297661</v>
      </c>
      <c r="TE146" s="420">
        <v>-146.29277609582243</v>
      </c>
      <c r="TF146" s="420"/>
      <c r="TG146" s="420">
        <v>2.4093718660178953</v>
      </c>
      <c r="TH146" s="420">
        <v>2.6372496816427375</v>
      </c>
      <c r="TI146" s="420">
        <v>2.8878340742775008</v>
      </c>
      <c r="TJ146" s="420">
        <v>3.1634496658911648</v>
      </c>
      <c r="TK146" s="420">
        <v>3.4666630341377918</v>
      </c>
      <c r="TL146" s="420">
        <v>3.8003081627020272</v>
      </c>
      <c r="TM146" s="420">
        <v>4.1675145870890189</v>
      </c>
      <c r="TN146" s="420">
        <v>4.5717385226232974</v>
      </c>
      <c r="TO146" s="420">
        <v>5.0167972920205077</v>
      </c>
      <c r="TP146" s="420">
        <v>5.5069074037665278</v>
      </c>
      <c r="TQ146" s="420">
        <v>6.0467266700313074</v>
      </c>
      <c r="TR146" s="420">
        <v>6.6414007943465379</v>
      </c>
      <c r="TS146" s="420">
        <v>7.2966149052173481</v>
      </c>
      <c r="TT146" s="420">
        <v>8.018650562692903</v>
      </c>
      <c r="TU146" s="420">
        <v>8.8144488212161036</v>
      </c>
      <c r="TV146" s="420">
        <v>9.6916799943907233</v>
      </c>
      <c r="TW146" s="420">
        <v>10.658820836290454</v>
      </c>
      <c r="TX146" s="420">
        <v>11.725239930302621</v>
      </c>
      <c r="TY146" s="420">
        <v>12.901292161040638</v>
      </c>
      <c r="TZ146" s="420">
        <v>14.198423238448974</v>
      </c>
      <c r="UA146" s="420">
        <v>15.629285346832003</v>
      </c>
      <c r="UB146" s="420">
        <v>17.207865106236564</v>
      </c>
      <c r="UC146" s="420">
        <v>18.949625160595776</v>
      </c>
      <c r="UD146" s="420">
        <v>20.871660847615242</v>
      </c>
      <c r="UE146" s="420">
        <v>22.992873561006807</v>
      </c>
      <c r="UF146" s="420">
        <v>25.334162587964727</v>
      </c>
      <c r="UG146" s="420">
        <v>27.918637395519482</v>
      </c>
      <c r="UH146" s="420">
        <v>30.771852550571701</v>
      </c>
      <c r="UI146" s="420">
        <v>33.922067692194361</v>
      </c>
      <c r="UJ146" s="420">
        <v>37.400535233617283</v>
      </c>
      <c r="UK146" s="420"/>
      <c r="UL146" s="420">
        <v>2.0677318317326265</v>
      </c>
      <c r="UM146" s="420">
        <v>2.0677318317326265</v>
      </c>
      <c r="UN146" s="420">
        <v>2.0677318317326265</v>
      </c>
      <c r="UO146" s="420">
        <v>2.0677318317326265</v>
      </c>
      <c r="UP146" s="420">
        <v>2.0677318317326265</v>
      </c>
      <c r="UQ146" s="420">
        <v>2.0677318317326265</v>
      </c>
      <c r="UR146" s="420">
        <v>2.0677318317326265</v>
      </c>
      <c r="US146" s="420">
        <v>2.0677318317326265</v>
      </c>
      <c r="UT146" s="420">
        <v>2.0677318317326265</v>
      </c>
      <c r="UU146" s="420">
        <v>2.0677318317326265</v>
      </c>
      <c r="UV146" s="420">
        <v>2.0677318317326265</v>
      </c>
      <c r="UW146" s="420">
        <v>2.0677318317326265</v>
      </c>
      <c r="UX146" s="420">
        <v>2.0677318317326265</v>
      </c>
      <c r="UY146" s="420">
        <v>2.0677318317326265</v>
      </c>
      <c r="UZ146" s="420">
        <v>2.0677318317326265</v>
      </c>
      <c r="VA146" s="420">
        <v>2.0677318317326265</v>
      </c>
      <c r="VB146" s="420">
        <v>2.0677318317326265</v>
      </c>
      <c r="VC146" s="420">
        <v>2.4749454058415221</v>
      </c>
      <c r="VD146" s="420">
        <v>3.2806867838405323</v>
      </c>
      <c r="VE146" s="420">
        <v>4.3867228313213236</v>
      </c>
      <c r="VF146" s="420">
        <v>5.9118107576461503</v>
      </c>
      <c r="VG146" s="420">
        <v>8.0233138963084603</v>
      </c>
      <c r="VH146" s="420">
        <v>10.957514062577776</v>
      </c>
      <c r="VI146" s="420">
        <v>15.048523298845536</v>
      </c>
      <c r="VJ146" s="420">
        <v>20.769465588490164</v>
      </c>
      <c r="VK146" s="420">
        <v>28.79117403005235</v>
      </c>
      <c r="VL146" s="420">
        <v>40.065901831865403</v>
      </c>
      <c r="VM146" s="420">
        <v>55.946768760453153</v>
      </c>
      <c r="VN146" s="420">
        <v>78.358277117619295</v>
      </c>
      <c r="VO146" s="420">
        <v>110.03983261524904</v>
      </c>
      <c r="VP146" s="420"/>
      <c r="VQ146" s="420">
        <v>0.34164003428526879</v>
      </c>
      <c r="VR146" s="420">
        <v>0.56951784991011101</v>
      </c>
      <c r="VS146" s="420">
        <v>0.82010224254487429</v>
      </c>
      <c r="VT146" s="420">
        <v>1.0957178341585383</v>
      </c>
      <c r="VU146" s="420">
        <v>1.3989312024051652</v>
      </c>
      <c r="VV146" s="420">
        <v>1.7325763309694007</v>
      </c>
      <c r="VW146" s="420">
        <v>2.0997827553563924</v>
      </c>
      <c r="VX146" s="420">
        <v>2.5040066908906708</v>
      </c>
      <c r="VY146" s="420">
        <v>2.9490654602878812</v>
      </c>
      <c r="VZ146" s="420">
        <v>3.4391755720339012</v>
      </c>
      <c r="WA146" s="420">
        <v>3.9789948382986808</v>
      </c>
      <c r="WB146" s="420">
        <v>4.5736689626139118</v>
      </c>
      <c r="WC146" s="420">
        <v>5.228883073484722</v>
      </c>
      <c r="WD146" s="420">
        <v>5.9509187309602769</v>
      </c>
      <c r="WE146" s="420">
        <v>6.7467169894834775</v>
      </c>
      <c r="WF146" s="420">
        <v>7.6239481626580972</v>
      </c>
      <c r="WG146" s="420">
        <v>8.5910890045578281</v>
      </c>
      <c r="WH146" s="420">
        <v>9.2502945244610988</v>
      </c>
      <c r="WI146" s="420">
        <v>9.620605377200107</v>
      </c>
      <c r="WJ146" s="420">
        <v>9.8117004071276508</v>
      </c>
      <c r="WK146" s="420">
        <v>9.7174745891858514</v>
      </c>
      <c r="WL146" s="420">
        <v>9.1845512099281041</v>
      </c>
      <c r="WM146" s="420">
        <v>7.9921110980180003</v>
      </c>
      <c r="WN146" s="420">
        <v>5.8231375487697061</v>
      </c>
      <c r="WO146" s="420">
        <v>2.2234079725166431</v>
      </c>
      <c r="WP146" s="420">
        <v>-3.457011442087623</v>
      </c>
      <c r="WQ146" s="420">
        <v>-12.147264436345921</v>
      </c>
      <c r="WR146" s="420">
        <v>-25.174916209881452</v>
      </c>
      <c r="WS146" s="420">
        <v>-44.436209425424934</v>
      </c>
      <c r="WT146" s="420">
        <v>-72.639297381631764</v>
      </c>
      <c r="WU146" s="420"/>
      <c r="WV146" s="420">
        <v>62.643514433911051</v>
      </c>
      <c r="WW146" s="420">
        <v>68.568323067065748</v>
      </c>
      <c r="WX146" s="420">
        <v>75.083501250362659</v>
      </c>
      <c r="WY146" s="420">
        <v>82.249489006332013</v>
      </c>
      <c r="WZ146" s="420">
        <v>90.133017189843656</v>
      </c>
      <c r="XA146" s="420">
        <v>98.807769195461645</v>
      </c>
      <c r="XB146" s="420">
        <v>108.35511274618112</v>
      </c>
      <c r="XC146" s="420">
        <v>118.86490921941086</v>
      </c>
      <c r="XD146" s="420">
        <v>130.43640876163465</v>
      </c>
      <c r="XE146" s="420">
        <v>143.17924032383399</v>
      </c>
      <c r="XF146" s="420">
        <v>157.21450672455418</v>
      </c>
      <c r="XG146" s="420">
        <v>172.67599592654437</v>
      </c>
      <c r="XH146" s="420">
        <v>189.71152090736641</v>
      </c>
      <c r="XI146" s="420">
        <v>208.48440182658413</v>
      </c>
      <c r="XJ146" s="420">
        <v>229.17510565582452</v>
      </c>
      <c r="XK146" s="420">
        <v>251.98306005825722</v>
      </c>
      <c r="XL146" s="420">
        <v>277.12866009769999</v>
      </c>
      <c r="XM146" s="420">
        <v>304.85548834308861</v>
      </c>
      <c r="XN146" s="420">
        <v>335.43277113216345</v>
      </c>
      <c r="XO146" s="420">
        <v>369.15809619151202</v>
      </c>
      <c r="XP146" s="420">
        <v>406.36041950392536</v>
      </c>
      <c r="XQ146" s="420">
        <v>447.40339229615574</v>
      </c>
      <c r="XR146" s="420">
        <v>492.6890423216098</v>
      </c>
      <c r="XS146" s="420">
        <v>542.66184726736253</v>
      </c>
      <c r="XT146" s="420">
        <v>597.81324216115195</v>
      </c>
      <c r="XU146" s="420">
        <v>658.68660713349198</v>
      </c>
      <c r="XV146" s="420">
        <v>725.88278684929423</v>
      </c>
      <c r="XW146" s="420">
        <v>800.06619841372594</v>
      </c>
      <c r="XX146" s="420">
        <v>881.97159063544325</v>
      </c>
      <c r="XY146" s="420">
        <v>972.41152425978407</v>
      </c>
      <c r="XZ146" s="420"/>
      <c r="YA146" s="420">
        <v>5.9862771950995965E-2</v>
      </c>
      <c r="YB146" s="420">
        <v>5.9862771950995965E-2</v>
      </c>
      <c r="YC146" s="420">
        <v>5.9862771950995965E-2</v>
      </c>
      <c r="YD146" s="420">
        <v>5.9862771950995965E-2</v>
      </c>
      <c r="YE146" s="420">
        <v>5.9862771950995965E-2</v>
      </c>
      <c r="YF146" s="420">
        <v>5.9862771950995965E-2</v>
      </c>
      <c r="YG146" s="420">
        <v>5.9862771950995965E-2</v>
      </c>
      <c r="YH146" s="420">
        <v>5.9862771950995965E-2</v>
      </c>
      <c r="YI146" s="420">
        <v>5.9862771950995965E-2</v>
      </c>
      <c r="YJ146" s="420">
        <v>5.9862771950995965E-2</v>
      </c>
      <c r="YK146" s="420">
        <v>5.9862771950995965E-2</v>
      </c>
      <c r="YL146" s="420">
        <v>5.9862771950995965E-2</v>
      </c>
      <c r="YM146" s="420">
        <v>5.9862771950995965E-2</v>
      </c>
      <c r="YN146" s="420">
        <v>5.9862771950995965E-2</v>
      </c>
      <c r="YO146" s="420">
        <v>5.9862771950995965E-2</v>
      </c>
      <c r="YP146" s="420">
        <v>5.9862771950995965E-2</v>
      </c>
      <c r="YQ146" s="420">
        <v>5.9862771950995965E-2</v>
      </c>
      <c r="YR146" s="420">
        <v>7.1651986078344623E-2</v>
      </c>
      <c r="YS146" s="420">
        <v>9.4978953155220855E-2</v>
      </c>
      <c r="YT146" s="420">
        <v>0.12699973199308567</v>
      </c>
      <c r="YU146" s="420">
        <v>0.17115245496117978</v>
      </c>
      <c r="YV146" s="420">
        <v>0.23228244721826985</v>
      </c>
      <c r="YW146" s="420">
        <v>0.31723028847908341</v>
      </c>
      <c r="YX146" s="420">
        <v>0.43566883510381921</v>
      </c>
      <c r="YY146" s="420">
        <v>0.60129546926112964</v>
      </c>
      <c r="YZ146" s="420">
        <v>0.83353143706176935</v>
      </c>
      <c r="ZA146" s="420">
        <v>1.1599453602076617</v>
      </c>
      <c r="ZB146" s="420">
        <v>1.6197113224763566</v>
      </c>
      <c r="ZC146" s="420">
        <v>2.268545466862812</v>
      </c>
      <c r="ZD146" s="420">
        <v>3.1857561528434251</v>
      </c>
      <c r="ZE146" s="420"/>
      <c r="ZF146" s="420">
        <v>62.583651661960054</v>
      </c>
      <c r="ZG146" s="420">
        <v>68.508460295114759</v>
      </c>
      <c r="ZH146" s="420">
        <v>75.023638478411669</v>
      </c>
      <c r="ZI146" s="420">
        <v>82.189626234381024</v>
      </c>
      <c r="ZJ146" s="420">
        <v>90.073154417892667</v>
      </c>
      <c r="ZK146" s="420">
        <v>98.747906423510656</v>
      </c>
      <c r="ZL146" s="420">
        <v>108.29524997423013</v>
      </c>
      <c r="ZM146" s="420">
        <v>118.80504644745987</v>
      </c>
      <c r="ZN146" s="420">
        <v>130.37654598968365</v>
      </c>
      <c r="ZO146" s="420">
        <v>143.11937755188299</v>
      </c>
      <c r="ZP146" s="420">
        <v>157.15464395260318</v>
      </c>
      <c r="ZQ146" s="420">
        <v>172.61613315459337</v>
      </c>
      <c r="ZR146" s="420">
        <v>189.6516581354154</v>
      </c>
      <c r="ZS146" s="420">
        <v>208.42453905463313</v>
      </c>
      <c r="ZT146" s="420">
        <v>229.11524288387352</v>
      </c>
      <c r="ZU146" s="420">
        <v>251.92319728630622</v>
      </c>
      <c r="ZV146" s="420">
        <v>277.06879732574902</v>
      </c>
      <c r="ZW146" s="420">
        <v>304.78383635701027</v>
      </c>
      <c r="ZX146" s="420">
        <v>335.3377921790082</v>
      </c>
      <c r="ZY146" s="420">
        <v>369.03109645951895</v>
      </c>
      <c r="ZZ146" s="420">
        <v>406.18926704896415</v>
      </c>
      <c r="AAA146" s="420">
        <v>447.17110984893748</v>
      </c>
      <c r="AAB146" s="420">
        <v>492.37181203313071</v>
      </c>
      <c r="AAC146" s="420">
        <v>542.22617843225873</v>
      </c>
      <c r="AAD146" s="420">
        <v>597.21194669189083</v>
      </c>
      <c r="AAE146" s="420">
        <v>657.85307569643021</v>
      </c>
      <c r="AAF146" s="420">
        <v>724.72284148908659</v>
      </c>
      <c r="AAG146" s="420">
        <v>798.44648709124954</v>
      </c>
      <c r="AAH146" s="420">
        <v>879.70304516858039</v>
      </c>
      <c r="AAI146" s="420">
        <v>969.22576810694068</v>
      </c>
      <c r="AAJ146" s="420"/>
      <c r="AAK146" s="420">
        <v>1470.0809764751839</v>
      </c>
      <c r="AAL146" s="420">
        <v>1612.179073979245</v>
      </c>
      <c r="AAM146" s="420">
        <v>1768.4363443939878</v>
      </c>
      <c r="AAN146" s="420">
        <v>1940.3023555867337</v>
      </c>
      <c r="AAO146" s="420">
        <v>2129.3775520796503</v>
      </c>
      <c r="AAP146" s="420">
        <v>2337.4291251583095</v>
      </c>
      <c r="AAQ146" s="420">
        <v>2566.4085637823969</v>
      </c>
      <c r="AAR146" s="420">
        <v>2818.471065116833</v>
      </c>
      <c r="AAS146" s="420">
        <v>3095.9970025821931</v>
      </c>
      <c r="AAT146" s="420">
        <v>3401.6156704443974</v>
      </c>
      <c r="AAU146" s="420">
        <v>3738.2315473428707</v>
      </c>
      <c r="AAV146" s="420">
        <v>4109.0533470357595</v>
      </c>
      <c r="AAW146" s="420">
        <v>4517.6261532883718</v>
      </c>
      <c r="AAX146" s="420">
        <v>4967.8669675424444</v>
      </c>
      <c r="AAY146" s="420">
        <v>5464.1040331081504</v>
      </c>
      <c r="AAZ146" s="420">
        <v>6011.1203384802611</v>
      </c>
      <c r="ABA146" s="420">
        <v>6614.2017453982617</v>
      </c>
      <c r="ABB146" s="420">
        <v>7272.8223637703686</v>
      </c>
      <c r="ABC146" s="420">
        <v>7993.5750291005907</v>
      </c>
      <c r="ABD146" s="420">
        <v>8785.13309646368</v>
      </c>
      <c r="ABE146" s="420">
        <v>9653.5290206965074</v>
      </c>
      <c r="ABF146" s="420">
        <v>10604.867286167799</v>
      </c>
      <c r="ABG146" s="420">
        <v>11645.095059173731</v>
      </c>
      <c r="ABH146" s="420">
        <v>12779.647770497737</v>
      </c>
      <c r="ABI146" s="420">
        <v>14012.913233134341</v>
      </c>
      <c r="ABJ146" s="420">
        <v>15347.433379674167</v>
      </c>
      <c r="ABK146" s="420">
        <v>16782.727593178079</v>
      </c>
      <c r="ABL146" s="420">
        <v>18313.571332567102</v>
      </c>
      <c r="ABM146" s="420">
        <v>19927.491771501187</v>
      </c>
      <c r="ABN146" s="420">
        <v>21601.13910226358</v>
      </c>
      <c r="ABQ146" s="344"/>
      <c r="ABR146" s="344"/>
      <c r="ABS146" s="344"/>
      <c r="ABT146" s="344"/>
      <c r="ABU146" s="344"/>
      <c r="ABV146" s="344"/>
      <c r="ABW146" s="344"/>
      <c r="ABX146" s="344"/>
      <c r="ABY146" s="344"/>
      <c r="ABZ146" s="344"/>
      <c r="ACA146" s="344"/>
    </row>
    <row r="147" spans="4:755" hidden="1" outlineLevel="1" x14ac:dyDescent="0.25">
      <c r="D147" s="431" t="b">
        <v>1</v>
      </c>
      <c r="E147" s="416"/>
      <c r="F147" s="417">
        <v>1572</v>
      </c>
      <c r="G147" s="417">
        <v>22006115</v>
      </c>
      <c r="H147" s="417" t="s">
        <v>1825</v>
      </c>
      <c r="I147" s="417" t="s">
        <v>1837</v>
      </c>
      <c r="J147" s="417">
        <v>11</v>
      </c>
      <c r="K147" s="417" t="s">
        <v>1838</v>
      </c>
      <c r="L147" s="417" t="s">
        <v>362</v>
      </c>
      <c r="M147" s="417" t="s">
        <v>253</v>
      </c>
      <c r="N147" s="417" t="s">
        <v>301</v>
      </c>
      <c r="O147" s="417" t="s">
        <v>363</v>
      </c>
      <c r="P147" s="417" t="s">
        <v>364</v>
      </c>
      <c r="Q147" s="417" t="s">
        <v>365</v>
      </c>
      <c r="R147" s="417" t="s">
        <v>298</v>
      </c>
      <c r="S147" s="418"/>
      <c r="T147" s="417">
        <v>0.57433674535164059</v>
      </c>
      <c r="U147" s="417">
        <v>2190</v>
      </c>
      <c r="V147" s="418"/>
      <c r="W147" s="419">
        <v>5.5</v>
      </c>
      <c r="X147" s="417">
        <v>1.9187456806876756E-3</v>
      </c>
      <c r="Y147" s="417">
        <v>1.3800670954396382E-3</v>
      </c>
      <c r="Z147" s="417">
        <v>5.3867858524803743E-4</v>
      </c>
      <c r="AA147" s="420">
        <v>11.312138146274018</v>
      </c>
      <c r="AB147" s="420">
        <v>441.62147054068424</v>
      </c>
      <c r="AC147" s="420">
        <v>452.93360868695828</v>
      </c>
      <c r="AD147" s="420">
        <v>13.281543367680833</v>
      </c>
      <c r="AE147" s="420">
        <v>0.78149081779753549</v>
      </c>
      <c r="AF147" s="420">
        <v>20.318711285352649</v>
      </c>
      <c r="AG147" s="418"/>
      <c r="AH147" s="419">
        <v>7.3551596835305695</v>
      </c>
      <c r="AI147" s="417">
        <v>4.0025891191910199E-3</v>
      </c>
      <c r="AJ147" s="417">
        <v>2.8788815503576841E-3</v>
      </c>
      <c r="AK147" s="417">
        <v>1.1237075688333357E-3</v>
      </c>
      <c r="AL147" s="420">
        <v>23.597625008247338</v>
      </c>
      <c r="AM147" s="420">
        <v>921.24209611445895</v>
      </c>
      <c r="AN147" s="420">
        <v>944.83972112270624</v>
      </c>
      <c r="AO147" s="420">
        <v>27.705892190199101</v>
      </c>
      <c r="AP147" s="420">
        <v>1.6302247220919039</v>
      </c>
      <c r="AQ147" s="420">
        <v>42.385738519337586</v>
      </c>
      <c r="AR147" s="418"/>
      <c r="AS147" s="417">
        <v>5.1679359468684138E-3</v>
      </c>
      <c r="AT147" s="421">
        <v>4.0659390574111693E-6</v>
      </c>
      <c r="AU147" s="417">
        <v>5.1638700078110028E-3</v>
      </c>
      <c r="AV147" s="420">
        <v>28.425883974257854</v>
      </c>
      <c r="AW147" s="420">
        <v>1.3011004983715742</v>
      </c>
      <c r="AX147" s="420">
        <v>29.726984472629429</v>
      </c>
      <c r="AY147" s="420">
        <v>14.692869058112674</v>
      </c>
      <c r="AZ147" s="420">
        <v>2.0677318317326265</v>
      </c>
      <c r="BA147" s="420">
        <v>5.9862771950995965E-2</v>
      </c>
      <c r="BB147" s="418"/>
      <c r="BC147" s="420">
        <v>487.31535415778933</v>
      </c>
      <c r="BD147" s="420">
        <v>1016.5615765543348</v>
      </c>
      <c r="BE147" s="420">
        <v>46.547448134425728</v>
      </c>
      <c r="BF147" s="420">
        <v>970.01412841990907</v>
      </c>
      <c r="BG147" s="420"/>
      <c r="BH147" s="422">
        <v>2.9065397246040858E-2</v>
      </c>
      <c r="BI147" s="420"/>
      <c r="BJ147" s="423">
        <v>5.6622055501549218</v>
      </c>
      <c r="BK147" s="423">
        <v>5.8291948531282172</v>
      </c>
      <c r="BL147" s="423">
        <v>6.0011089909667437</v>
      </c>
      <c r="BM147" s="423">
        <v>6.178093206497544</v>
      </c>
      <c r="BN147" s="423">
        <v>6.3602970260372382</v>
      </c>
      <c r="BO147" s="423">
        <v>6.547874385720343</v>
      </c>
      <c r="BP147" s="423">
        <v>6.7409837615532684</v>
      </c>
      <c r="BQ147" s="423">
        <v>6.9397883033038381</v>
      </c>
      <c r="BR147" s="423">
        <v>7.1444559723394905</v>
      </c>
      <c r="BS147" s="423">
        <v>7.3551596835305695</v>
      </c>
      <c r="BT147" s="423">
        <v>7.5720774513386377</v>
      </c>
      <c r="BU147" s="423">
        <v>7.7953925402131929</v>
      </c>
      <c r="BV147" s="423">
        <v>8.0252936194238913</v>
      </c>
      <c r="BW147" s="423">
        <v>8.2619749224590624</v>
      </c>
      <c r="BX147" s="423">
        <v>8.5056364111251774</v>
      </c>
      <c r="BY147" s="423">
        <v>8.7564839444859555</v>
      </c>
      <c r="BZ147" s="423">
        <v>9.0147294527837882</v>
      </c>
      <c r="CA147" s="423">
        <v>9.280591116490438</v>
      </c>
      <c r="CB147" s="423">
        <v>9.5542935506382936</v>
      </c>
      <c r="CC147" s="423">
        <v>9.8360679945879106</v>
      </c>
      <c r="CD147" s="423">
        <v>10.126152507392154</v>
      </c>
      <c r="CE147" s="423">
        <v>10.424792168922005</v>
      </c>
      <c r="CF147" s="423">
        <v>10.732239286923951</v>
      </c>
      <c r="CG147" s="423">
        <v>11.048753610183907</v>
      </c>
      <c r="CH147" s="423">
        <v>11.374602547977736</v>
      </c>
      <c r="CI147" s="423">
        <v>11.710061395993787</v>
      </c>
      <c r="CJ147" s="423">
        <v>12.055413568918349</v>
      </c>
      <c r="CK147" s="423">
        <v>12.41095083988044</v>
      </c>
      <c r="CL147" s="423">
        <v>12.776973586958347</v>
      </c>
      <c r="CM147" s="423">
        <v>13.153791046956067</v>
      </c>
      <c r="CN147" s="420"/>
      <c r="CO147" s="417">
        <v>2.0612559262176006E-3</v>
      </c>
      <c r="CP147" s="417">
        <v>2.2153446193732668E-3</v>
      </c>
      <c r="CQ147" s="417">
        <v>2.381993008625538E-3</v>
      </c>
      <c r="CR147" s="417">
        <v>2.5622676438673987E-3</v>
      </c>
      <c r="CS147" s="417">
        <v>2.7573279119430479E-3</v>
      </c>
      <c r="CT147" s="417">
        <v>2.9684342448668983E-3</v>
      </c>
      <c r="CU147" s="417">
        <v>3.19695706119906E-3</v>
      </c>
      <c r="CV147" s="417">
        <v>3.4443865065039775E-3</v>
      </c>
      <c r="CW147" s="417">
        <v>3.7123430647736646E-3</v>
      </c>
      <c r="CX147" s="417">
        <v>4.0025891191910199E-3</v>
      </c>
      <c r="CY147" s="417">
        <v>4.3170415476913148E-3</v>
      </c>
      <c r="CZ147" s="417">
        <v>4.6577854465042218E-3</v>
      </c>
      <c r="DA147" s="417">
        <v>5.0270890832832286E-3</v>
      </c>
      <c r="DB147" s="417">
        <v>5.4274201906172898E-3</v>
      </c>
      <c r="DC147" s="417">
        <v>5.8614637207406051E-3</v>
      </c>
      <c r="DD147" s="417">
        <v>6.3321411931862182E-3</v>
      </c>
      <c r="DE147" s="417">
        <v>6.8426317790497414E-3</v>
      </c>
      <c r="DF147" s="417">
        <v>7.3963952785316943E-3</v>
      </c>
      <c r="DG147" s="417">
        <v>7.9971971626083011E-3</v>
      </c>
      <c r="DH147" s="417">
        <v>8.6491358651484933E-3</v>
      </c>
      <c r="DI147" s="417">
        <v>9.35667252866626E-3</v>
      </c>
      <c r="DJ147" s="417">
        <v>1.0124663425299692E-2</v>
      </c>
      <c r="DK147" s="417">
        <v>1.0958395294680593E-2</v>
      </c>
      <c r="DL147" s="417">
        <v>1.186362386225245E-2</v>
      </c>
      <c r="DM147" s="417">
        <v>1.2846615825476223E-2</v>
      </c>
      <c r="DN147" s="417">
        <v>1.3914194621412962E-2</v>
      </c>
      <c r="DO147" s="417">
        <v>1.5073790317586837E-2</v>
      </c>
      <c r="DP147" s="417">
        <v>1.6333493999026651E-2</v>
      </c>
      <c r="DQ147" s="417">
        <v>1.7702117058193606E-2</v>
      </c>
      <c r="DR147" s="417">
        <v>1.9189255831382351E-2</v>
      </c>
      <c r="DS147" s="424"/>
      <c r="DT147" s="425">
        <v>1.4825682776434116E-3</v>
      </c>
      <c r="DU147" s="425">
        <v>1.5933973142081808E-3</v>
      </c>
      <c r="DV147" s="425">
        <v>1.7132599728345453E-3</v>
      </c>
      <c r="DW147" s="425">
        <v>1.8429233746828366E-3</v>
      </c>
      <c r="DX147" s="425">
        <v>1.983221414338804E-3</v>
      </c>
      <c r="DY147" s="425">
        <v>2.1350606636147775E-3</v>
      </c>
      <c r="DZ147" s="425">
        <v>2.2994268026771355E-3</v>
      </c>
      <c r="EA147" s="425">
        <v>2.4773916259182268E-3</v>
      </c>
      <c r="EB147" s="425">
        <v>2.6701206742737807E-3</v>
      </c>
      <c r="EC147" s="425">
        <v>2.8788815503576841E-3</v>
      </c>
      <c r="ED147" s="425">
        <v>3.1050529778804924E-3</v>
      </c>
      <c r="EE147" s="425">
        <v>3.3501346723731982E-3</v>
      </c>
      <c r="EF147" s="425">
        <v>3.6157580962978453E-3</v>
      </c>
      <c r="EG147" s="425">
        <v>3.9036981782344191E-3</v>
      </c>
      <c r="EH147" s="425">
        <v>4.2158860830415635E-3</v>
      </c>
      <c r="EI147" s="425">
        <v>4.5544231277499089E-3</v>
      </c>
      <c r="EJ147" s="425">
        <v>4.9215959465204739E-3</v>
      </c>
      <c r="EK147" s="425">
        <v>5.3198930173530392E-3</v>
      </c>
      <c r="EL147" s="425">
        <v>5.7520226734287284E-3</v>
      </c>
      <c r="EM147" s="425">
        <v>6.2209327330969002E-3</v>
      </c>
      <c r="EN147" s="425">
        <v>6.7298318946512814E-3</v>
      </c>
      <c r="EO147" s="425">
        <v>7.2822130552755021E-3</v>
      </c>
      <c r="EP147" s="425">
        <v>7.8818787279766444E-3</v>
      </c>
      <c r="EQ147" s="425">
        <v>8.5329687460712258E-3</v>
      </c>
      <c r="ER147" s="425">
        <v>9.2399904619666576E-3</v>
      </c>
      <c r="ES147" s="425">
        <v>1.0007851665715826E-2</v>
      </c>
      <c r="ET147" s="425">
        <v>1.0841896469261343E-2</v>
      </c>
      <c r="EU147" s="425">
        <v>1.1747944424577767E-2</v>
      </c>
      <c r="EV147" s="425">
        <v>1.2732333168238316E-2</v>
      </c>
      <c r="EW147" s="425">
        <v>1.3801964911458542E-2</v>
      </c>
      <c r="EX147" s="420"/>
      <c r="EY147" s="420">
        <v>523.50953636261283</v>
      </c>
      <c r="EZ147" s="420">
        <v>562.64436638862833</v>
      </c>
      <c r="FA147" s="420">
        <v>604.96905779806548</v>
      </c>
      <c r="FB147" s="420">
        <v>650.75448866718921</v>
      </c>
      <c r="FC147" s="420">
        <v>700.29511542984039</v>
      </c>
      <c r="FD147" s="420">
        <v>753.91105756807553</v>
      </c>
      <c r="FE147" s="420">
        <v>811.95036850694339</v>
      </c>
      <c r="FF147" s="420">
        <v>874.79150945721972</v>
      </c>
      <c r="FG147" s="420">
        <v>942.846044462245</v>
      </c>
      <c r="FH147" s="420">
        <v>1016.5615765543348</v>
      </c>
      <c r="FI147" s="420">
        <v>1096.4249467251445</v>
      </c>
      <c r="FJ147" s="420">
        <v>1182.9657193759535</v>
      </c>
      <c r="FK147" s="420">
        <v>1276.7599800536989</v>
      </c>
      <c r="FL147" s="420">
        <v>1378.4344736118865</v>
      </c>
      <c r="FM147" s="420">
        <v>1488.6711134807674</v>
      </c>
      <c r="FN147" s="420">
        <v>1608.2118955070382</v>
      </c>
      <c r="FO147" s="420">
        <v>1737.8642528507885</v>
      </c>
      <c r="FP147" s="420">
        <v>1878.5068917298422</v>
      </c>
      <c r="FQ147" s="420">
        <v>2031.0961514031367</v>
      </c>
      <c r="FR147" s="420">
        <v>2196.6729357134323</v>
      </c>
      <c r="FS147" s="420">
        <v>2376.3702677945753</v>
      </c>
      <c r="FT147" s="420">
        <v>2571.4215242220253</v>
      </c>
      <c r="FU147" s="420">
        <v>2783.1694099837196</v>
      </c>
      <c r="FV147" s="420">
        <v>3013.0757412083526</v>
      </c>
      <c r="FW147" s="420">
        <v>3262.732108654076</v>
      </c>
      <c r="FX147" s="420">
        <v>3533.8715015760185</v>
      </c>
      <c r="FY147" s="420">
        <v>3828.380978808189</v>
      </c>
      <c r="FZ147" s="420">
        <v>4148.3154817667628</v>
      </c>
      <c r="GA147" s="420">
        <v>4495.9128926687781</v>
      </c>
      <c r="GB147" s="420">
        <v>4873.6104506268039</v>
      </c>
      <c r="GC147" s="420"/>
      <c r="GD147" s="420">
        <v>32.346805612945467</v>
      </c>
      <c r="GE147" s="420">
        <v>32.346805612945467</v>
      </c>
      <c r="GF147" s="420">
        <v>32.346805612945467</v>
      </c>
      <c r="GG147" s="420">
        <v>32.346805612945467</v>
      </c>
      <c r="GH147" s="420">
        <v>32.346805612945467</v>
      </c>
      <c r="GI147" s="420">
        <v>32.346805612945467</v>
      </c>
      <c r="GJ147" s="420">
        <v>32.346805612945467</v>
      </c>
      <c r="GK147" s="420">
        <v>32.346805612945467</v>
      </c>
      <c r="GL147" s="420">
        <v>32.346805612945467</v>
      </c>
      <c r="GM147" s="420">
        <v>32.346805612945467</v>
      </c>
      <c r="GN147" s="420">
        <v>32.346805612945467</v>
      </c>
      <c r="GO147" s="420">
        <v>32.346805612945467</v>
      </c>
      <c r="GP147" s="420">
        <v>32.346805612945467</v>
      </c>
      <c r="GQ147" s="420">
        <v>32.346805612945467</v>
      </c>
      <c r="GR147" s="420">
        <v>32.346805612945467</v>
      </c>
      <c r="GS147" s="420">
        <v>32.346805612945467</v>
      </c>
      <c r="GT147" s="420">
        <v>32.346805612945467</v>
      </c>
      <c r="GU147" s="420">
        <v>38.71709895684387</v>
      </c>
      <c r="GV147" s="420">
        <v>51.321808778717411</v>
      </c>
      <c r="GW147" s="420">
        <v>68.624213510182543</v>
      </c>
      <c r="GX147" s="420">
        <v>92.482105495209666</v>
      </c>
      <c r="GY147" s="420">
        <v>125.51365268583478</v>
      </c>
      <c r="GZ147" s="420">
        <v>171.41515739317182</v>
      </c>
      <c r="HA147" s="420">
        <v>235.41334056929134</v>
      </c>
      <c r="HB147" s="420">
        <v>324.90957278183618</v>
      </c>
      <c r="HC147" s="420">
        <v>450.39811034790489</v>
      </c>
      <c r="HD147" s="420">
        <v>626.7756381042592</v>
      </c>
      <c r="HE147" s="420">
        <v>875.20984394304969</v>
      </c>
      <c r="HF147" s="420">
        <v>1225.8069055139895</v>
      </c>
      <c r="HG147" s="420">
        <v>1721.4210376129565</v>
      </c>
      <c r="HH147" s="420"/>
      <c r="HI147" s="420">
        <v>12.15232014690068</v>
      </c>
      <c r="HJ147" s="420">
        <v>13.060763929367468</v>
      </c>
      <c r="HK147" s="420">
        <v>14.043254532499461</v>
      </c>
      <c r="HL147" s="420">
        <v>15.106079897346254</v>
      </c>
      <c r="HM147" s="420">
        <v>16.256075293573108</v>
      </c>
      <c r="HN147" s="420">
        <v>17.50067171175607</v>
      </c>
      <c r="HO147" s="420">
        <v>18.847948578067257</v>
      </c>
      <c r="HP147" s="420">
        <v>20.306691180026903</v>
      </c>
      <c r="HQ147" s="420">
        <v>21.886453227105736</v>
      </c>
      <c r="HR147" s="420">
        <v>23.597625008247338</v>
      </c>
      <c r="HS147" s="420">
        <v>25.451507650136506</v>
      </c>
      <c r="HT147" s="420">
        <v>27.460394025578481</v>
      </c>
      <c r="HU147" s="420">
        <v>29.637656911021573</v>
      </c>
      <c r="HV147" s="420">
        <v>31.997845046424025</v>
      </c>
      <c r="HW147" s="420">
        <v>34.55678780974619</v>
      </c>
      <c r="HX147" s="420">
        <v>37.331709282786655</v>
      </c>
      <c r="HY147" s="420">
        <v>40.341352555359848</v>
      </c>
      <c r="HZ147" s="420">
        <v>43.606115191468497</v>
      </c>
      <c r="IA147" s="420">
        <v>47.14819686473146</v>
      </c>
      <c r="IB147" s="420">
        <v>50.991760261520014</v>
      </c>
      <c r="IC147" s="420">
        <v>55.16310644972264</v>
      </c>
      <c r="ID147" s="420">
        <v>59.690866019549844</v>
      </c>
      <c r="IE147" s="420">
        <v>64.606207421130421</v>
      </c>
      <c r="IF147" s="420">
        <v>69.943064052727664</v>
      </c>
      <c r="IG147" s="420">
        <v>75.738381794200905</v>
      </c>
      <c r="IH147" s="420">
        <v>82.032388833915007</v>
      </c>
      <c r="II147" s="420">
        <v>88.86888980482135</v>
      </c>
      <c r="IJ147" s="420">
        <v>96.29558642816437</v>
      </c>
      <c r="IK147" s="420">
        <v>104.36442706259592</v>
      </c>
      <c r="IL147" s="420">
        <v>113.13198777390514</v>
      </c>
      <c r="IM147" s="420"/>
      <c r="IN147" s="420">
        <v>14.212941987128927</v>
      </c>
      <c r="IO147" s="420">
        <v>14.212941987128927</v>
      </c>
      <c r="IP147" s="420">
        <v>14.212941987128927</v>
      </c>
      <c r="IQ147" s="420">
        <v>14.212941987128927</v>
      </c>
      <c r="IR147" s="420">
        <v>14.212941987128927</v>
      </c>
      <c r="IS147" s="420">
        <v>14.212941987128927</v>
      </c>
      <c r="IT147" s="420">
        <v>14.212941987128927</v>
      </c>
      <c r="IU147" s="420">
        <v>14.212941987128927</v>
      </c>
      <c r="IV147" s="420">
        <v>14.212941987128927</v>
      </c>
      <c r="IW147" s="420">
        <v>14.212941987128927</v>
      </c>
      <c r="IX147" s="420">
        <v>14.212941987128927</v>
      </c>
      <c r="IY147" s="420">
        <v>14.212941987128927</v>
      </c>
      <c r="IZ147" s="420">
        <v>14.212941987128927</v>
      </c>
      <c r="JA147" s="420">
        <v>14.212941987128927</v>
      </c>
      <c r="JB147" s="420">
        <v>14.212941987128927</v>
      </c>
      <c r="JC147" s="420">
        <v>14.212941987128927</v>
      </c>
      <c r="JD147" s="420">
        <v>14.212941987128927</v>
      </c>
      <c r="JE147" s="420">
        <v>17.012000751113533</v>
      </c>
      <c r="JF147" s="420">
        <v>22.550415010825947</v>
      </c>
      <c r="JG147" s="420">
        <v>30.152960919956481</v>
      </c>
      <c r="JH147" s="420">
        <v>40.635938397728552</v>
      </c>
      <c r="JI147" s="420">
        <v>55.14975066046334</v>
      </c>
      <c r="JJ147" s="420">
        <v>75.318525015919704</v>
      </c>
      <c r="JK147" s="420">
        <v>103.43884315947719</v>
      </c>
      <c r="JL147" s="420">
        <v>142.76281139683698</v>
      </c>
      <c r="JM147" s="420">
        <v>197.90152666343465</v>
      </c>
      <c r="JN147" s="420">
        <v>275.40047972330115</v>
      </c>
      <c r="JO147" s="420">
        <v>384.56059270187745</v>
      </c>
      <c r="JP147" s="420">
        <v>538.61029258851443</v>
      </c>
      <c r="JQ147" s="420">
        <v>756.37939757564641</v>
      </c>
      <c r="JR147" s="420"/>
      <c r="JS147" s="420">
        <v>-2.0606218402282472</v>
      </c>
      <c r="JT147" s="420">
        <v>-1.1521780577614589</v>
      </c>
      <c r="JU147" s="420">
        <v>-0.16968745462946622</v>
      </c>
      <c r="JV147" s="420">
        <v>0.89313791021732669</v>
      </c>
      <c r="JW147" s="420">
        <v>2.0431333064441812</v>
      </c>
      <c r="JX147" s="420">
        <v>3.2877297246271429</v>
      </c>
      <c r="JY147" s="420">
        <v>4.63500659093833</v>
      </c>
      <c r="JZ147" s="420">
        <v>6.0937491928979757</v>
      </c>
      <c r="KA147" s="420">
        <v>7.6735112399768095</v>
      </c>
      <c r="KB147" s="420">
        <v>9.3846830211184109</v>
      </c>
      <c r="KC147" s="420">
        <v>11.238565663007579</v>
      </c>
      <c r="KD147" s="420">
        <v>13.247452038449554</v>
      </c>
      <c r="KE147" s="420">
        <v>15.424714923892646</v>
      </c>
      <c r="KF147" s="420">
        <v>17.784903059295097</v>
      </c>
      <c r="KG147" s="420">
        <v>20.343845822617261</v>
      </c>
      <c r="KH147" s="420">
        <v>23.118767295657726</v>
      </c>
      <c r="KI147" s="420">
        <v>26.128410568230919</v>
      </c>
      <c r="KJ147" s="420">
        <v>26.594114440354964</v>
      </c>
      <c r="KK147" s="420">
        <v>24.597781853905513</v>
      </c>
      <c r="KL147" s="420">
        <v>20.838799341563533</v>
      </c>
      <c r="KM147" s="420">
        <v>14.527168051994089</v>
      </c>
      <c r="KN147" s="420">
        <v>4.5411153590865041</v>
      </c>
      <c r="KO147" s="420">
        <v>-10.712317594789283</v>
      </c>
      <c r="KP147" s="420">
        <v>-33.495779106749524</v>
      </c>
      <c r="KQ147" s="420">
        <v>-67.024429602636076</v>
      </c>
      <c r="KR147" s="420">
        <v>-115.86913782951964</v>
      </c>
      <c r="KS147" s="420">
        <v>-186.5315899184798</v>
      </c>
      <c r="KT147" s="420">
        <v>-288.26500627371308</v>
      </c>
      <c r="KU147" s="420">
        <v>-434.24586552591848</v>
      </c>
      <c r="KV147" s="420">
        <v>-643.24740980174124</v>
      </c>
      <c r="KW147" s="420"/>
      <c r="KX147" s="420">
        <v>474.4218488458917</v>
      </c>
      <c r="KY147" s="420">
        <v>509.88714054661784</v>
      </c>
      <c r="KZ147" s="420">
        <v>548.24319130705453</v>
      </c>
      <c r="LA147" s="420">
        <v>589.73547989850772</v>
      </c>
      <c r="LB147" s="420">
        <v>634.63085258841727</v>
      </c>
      <c r="LC147" s="420">
        <v>683.21941235672887</v>
      </c>
      <c r="LD147" s="420">
        <v>735.81657685668335</v>
      </c>
      <c r="LE147" s="420">
        <v>792.76532029383259</v>
      </c>
      <c r="LF147" s="420">
        <v>854.4386157676098</v>
      </c>
      <c r="LG147" s="420">
        <v>921.24209611445895</v>
      </c>
      <c r="LH147" s="420">
        <v>993.6169529217575</v>
      </c>
      <c r="LI147" s="420">
        <v>1072.0430951594235</v>
      </c>
      <c r="LJ147" s="420">
        <v>1157.0425908153104</v>
      </c>
      <c r="LK147" s="420">
        <v>1249.1834170350141</v>
      </c>
      <c r="LL147" s="420">
        <v>1349.0835465733003</v>
      </c>
      <c r="LM147" s="420">
        <v>1457.4154008799708</v>
      </c>
      <c r="LN147" s="420">
        <v>1574.9107028865517</v>
      </c>
      <c r="LO147" s="420">
        <v>1702.3657655529726</v>
      </c>
      <c r="LP147" s="420">
        <v>1840.6472554971931</v>
      </c>
      <c r="LQ147" s="420">
        <v>1990.6984745910081</v>
      </c>
      <c r="LR147" s="420">
        <v>2153.5462062884098</v>
      </c>
      <c r="LS147" s="420">
        <v>2330.3081776881609</v>
      </c>
      <c r="LT147" s="420">
        <v>2522.2011929525261</v>
      </c>
      <c r="LU147" s="420">
        <v>2730.5499987427925</v>
      </c>
      <c r="LV147" s="420">
        <v>2956.7969478293303</v>
      </c>
      <c r="LW147" s="420">
        <v>3202.5125330290643</v>
      </c>
      <c r="LX147" s="420">
        <v>3469.4068701636297</v>
      </c>
      <c r="LY147" s="420">
        <v>3759.3422158648855</v>
      </c>
      <c r="LZ147" s="420">
        <v>4074.346613836261</v>
      </c>
      <c r="MA147" s="420">
        <v>4416.6287716667339</v>
      </c>
      <c r="MB147" s="420"/>
      <c r="MC147" s="426">
        <v>1.3011004983715742</v>
      </c>
      <c r="MD147" s="426">
        <v>1.3011004983715742</v>
      </c>
      <c r="ME147" s="426">
        <v>1.3011004983715742</v>
      </c>
      <c r="MF147" s="426">
        <v>1.3011004983715742</v>
      </c>
      <c r="MG147" s="426">
        <v>1.3011004983715742</v>
      </c>
      <c r="MH147" s="426">
        <v>1.3011004983715742</v>
      </c>
      <c r="MI147" s="426">
        <v>1.3011004983715742</v>
      </c>
      <c r="MJ147" s="426">
        <v>1.3011004983715742</v>
      </c>
      <c r="MK147" s="426">
        <v>1.3011004983715742</v>
      </c>
      <c r="ML147" s="426">
        <v>1.3011004983715742</v>
      </c>
      <c r="MM147" s="426">
        <v>1.3011004983715742</v>
      </c>
      <c r="MN147" s="426">
        <v>1.3011004983715742</v>
      </c>
      <c r="MO147" s="426">
        <v>1.3011004983715742</v>
      </c>
      <c r="MP147" s="426">
        <v>1.3011004983715742</v>
      </c>
      <c r="MQ147" s="426">
        <v>1.3011004983715742</v>
      </c>
      <c r="MR147" s="426">
        <v>1.3011004983715742</v>
      </c>
      <c r="MS147" s="426">
        <v>1.3011004983715742</v>
      </c>
      <c r="MT147" s="426">
        <v>1.5573357490388688</v>
      </c>
      <c r="MU147" s="426">
        <v>2.0643408124540121</v>
      </c>
      <c r="MV147" s="426">
        <v>2.7603034273876617</v>
      </c>
      <c r="MW147" s="426">
        <v>3.719950433130661</v>
      </c>
      <c r="MX147" s="426">
        <v>5.0485936081620348</v>
      </c>
      <c r="MY147" s="426">
        <v>6.8949110271166889</v>
      </c>
      <c r="MZ147" s="426">
        <v>9.4691395002985903</v>
      </c>
      <c r="NA147" s="426">
        <v>13.068987773647677</v>
      </c>
      <c r="NB147" s="426">
        <v>18.1165711647504</v>
      </c>
      <c r="NC147" s="426">
        <v>25.211085906369799</v>
      </c>
      <c r="ND147" s="426">
        <v>35.203969682813984</v>
      </c>
      <c r="NE147" s="426">
        <v>49.30619717927501</v>
      </c>
      <c r="NF147" s="426">
        <v>69.241513265506697</v>
      </c>
      <c r="NG147" s="420"/>
      <c r="NH147" s="420">
        <v>473.12074834752013</v>
      </c>
      <c r="NI147" s="420">
        <v>508.58604004824628</v>
      </c>
      <c r="NJ147" s="420">
        <v>546.94209080868291</v>
      </c>
      <c r="NK147" s="420">
        <v>588.43437940013609</v>
      </c>
      <c r="NL147" s="420">
        <v>633.32975209004564</v>
      </c>
      <c r="NM147" s="420">
        <v>681.91831185835724</v>
      </c>
      <c r="NN147" s="420">
        <v>734.51547635831173</v>
      </c>
      <c r="NO147" s="420">
        <v>791.46421979546096</v>
      </c>
      <c r="NP147" s="420">
        <v>853.13751526923818</v>
      </c>
      <c r="NQ147" s="420">
        <v>919.94099561608732</v>
      </c>
      <c r="NR147" s="420">
        <v>992.31585242338588</v>
      </c>
      <c r="NS147" s="420">
        <v>1070.7419946610519</v>
      </c>
      <c r="NT147" s="420">
        <v>1155.7414903169388</v>
      </c>
      <c r="NU147" s="420">
        <v>1247.8823165366425</v>
      </c>
      <c r="NV147" s="420">
        <v>1347.7824460749287</v>
      </c>
      <c r="NW147" s="420">
        <v>1456.1143003815992</v>
      </c>
      <c r="NX147" s="420">
        <v>1573.6096023881801</v>
      </c>
      <c r="NY147" s="420">
        <v>1700.8084298039337</v>
      </c>
      <c r="NZ147" s="420">
        <v>1838.5829146847391</v>
      </c>
      <c r="OA147" s="420">
        <v>1987.9381711636204</v>
      </c>
      <c r="OB147" s="420">
        <v>2149.8262558552792</v>
      </c>
      <c r="OC147" s="420">
        <v>2325.2595840799991</v>
      </c>
      <c r="OD147" s="420">
        <v>2515.3062819254092</v>
      </c>
      <c r="OE147" s="420">
        <v>2721.0808592424937</v>
      </c>
      <c r="OF147" s="420">
        <v>2943.7279600556826</v>
      </c>
      <c r="OG147" s="420">
        <v>3184.3959618643139</v>
      </c>
      <c r="OH147" s="420">
        <v>3444.1957842572601</v>
      </c>
      <c r="OI147" s="420">
        <v>3724.1382461820713</v>
      </c>
      <c r="OJ147" s="420">
        <v>4025.0404166569861</v>
      </c>
      <c r="OK147" s="420">
        <v>4347.387258401227</v>
      </c>
      <c r="OL147" s="420"/>
      <c r="OM147" s="420">
        <v>471.0601265072919</v>
      </c>
      <c r="ON147" s="420">
        <v>507.43386199048484</v>
      </c>
      <c r="OO147" s="420">
        <v>546.77240335405349</v>
      </c>
      <c r="OP147" s="420">
        <v>589.32751731035341</v>
      </c>
      <c r="OQ147" s="420">
        <v>635.37288539648978</v>
      </c>
      <c r="OR147" s="420">
        <v>685.20604158298443</v>
      </c>
      <c r="OS147" s="420">
        <v>739.15048294925009</v>
      </c>
      <c r="OT147" s="420">
        <v>797.55796898835899</v>
      </c>
      <c r="OU147" s="420">
        <v>860.81102650921503</v>
      </c>
      <c r="OV147" s="420">
        <v>929.32567863720578</v>
      </c>
      <c r="OW147" s="420">
        <v>1003.5544180863934</v>
      </c>
      <c r="OX147" s="420">
        <v>1083.9894466995015</v>
      </c>
      <c r="OY147" s="420">
        <v>1171.1662052408315</v>
      </c>
      <c r="OZ147" s="420">
        <v>1265.6672195959377</v>
      </c>
      <c r="PA147" s="420">
        <v>1368.126291897546</v>
      </c>
      <c r="PB147" s="420">
        <v>1479.2330676772569</v>
      </c>
      <c r="PC147" s="420">
        <v>1599.738012956411</v>
      </c>
      <c r="PD147" s="420">
        <v>1727.4025442442887</v>
      </c>
      <c r="PE147" s="420">
        <v>1863.1806965386445</v>
      </c>
      <c r="PF147" s="420">
        <v>2008.776970505184</v>
      </c>
      <c r="PG147" s="420">
        <v>2164.3534239072733</v>
      </c>
      <c r="PH147" s="420">
        <v>2329.8006994390857</v>
      </c>
      <c r="PI147" s="420">
        <v>2504.5939643306201</v>
      </c>
      <c r="PJ147" s="420">
        <v>2687.5850801357442</v>
      </c>
      <c r="PK147" s="420">
        <v>2876.7035304530464</v>
      </c>
      <c r="PL147" s="420">
        <v>3068.5268240347941</v>
      </c>
      <c r="PM147" s="420">
        <v>3257.6641943387804</v>
      </c>
      <c r="PN147" s="420">
        <v>3435.8732399083583</v>
      </c>
      <c r="PO147" s="420">
        <v>3590.7945511310677</v>
      </c>
      <c r="PP147" s="420">
        <v>3704.139848599486</v>
      </c>
      <c r="PQ147" s="420"/>
      <c r="PR147" s="420">
        <v>14.267998230039751</v>
      </c>
      <c r="PS147" s="420">
        <v>15.334599020970394</v>
      </c>
      <c r="PT147" s="420">
        <v>16.488137935108796</v>
      </c>
      <c r="PU147" s="420">
        <v>17.735997622902083</v>
      </c>
      <c r="PV147" s="420">
        <v>19.086203351484965</v>
      </c>
      <c r="PW147" s="420">
        <v>20.547479821910855</v>
      </c>
      <c r="PX147" s="420">
        <v>22.129313061286467</v>
      </c>
      <c r="PY147" s="420">
        <v>23.842017846154377</v>
      </c>
      <c r="PZ147" s="420">
        <v>25.696811154685992</v>
      </c>
      <c r="QA147" s="420">
        <v>27.705892190199101</v>
      </c>
      <c r="QB147" s="420">
        <v>29.882529567541606</v>
      </c>
      <c r="QC147" s="420">
        <v>32.241156307347083</v>
      </c>
      <c r="QD147" s="420">
        <v>34.797473341486103</v>
      </c>
      <c r="QE147" s="420">
        <v>37.568562296632798</v>
      </c>
      <c r="QF147" s="420">
        <v>40.573008392234151</v>
      </c>
      <c r="QG147" s="420">
        <v>43.831034364824994</v>
      </c>
      <c r="QH147" s="420">
        <v>47.364646413144563</v>
      </c>
      <c r="QI147" s="420">
        <v>51.197793248514756</v>
      </c>
      <c r="QJ147" s="420">
        <v>55.356539433099279</v>
      </c>
      <c r="QK147" s="420">
        <v>59.869254295734805</v>
      </c>
      <c r="QL147" s="420">
        <v>64.766817831808893</v>
      </c>
      <c r="QM147" s="420">
        <v>70.082845121035263</v>
      </c>
      <c r="QN147" s="420">
        <v>75.853930935926357</v>
      </c>
      <c r="QO147" s="420">
        <v>82.119916365303354</v>
      </c>
      <c r="QP147" s="420">
        <v>88.924179442502393</v>
      </c>
      <c r="QQ147" s="420">
        <v>96.313951948240884</v>
      </c>
      <c r="QR147" s="420">
        <v>104.34066475480182</v>
      </c>
      <c r="QS147" s="420">
        <v>113.06032429273178</v>
      </c>
      <c r="QT147" s="420">
        <v>122.5339229552805</v>
      </c>
      <c r="QU147" s="420">
        <v>132.82788651109001</v>
      </c>
      <c r="QV147" s="424"/>
      <c r="QW147" s="420">
        <v>14.692869058112674</v>
      </c>
      <c r="QX147" s="420">
        <v>14.692869058112674</v>
      </c>
      <c r="QY147" s="420">
        <v>14.692869058112674</v>
      </c>
      <c r="QZ147" s="420">
        <v>14.692869058112674</v>
      </c>
      <c r="RA147" s="420">
        <v>14.692869058112674</v>
      </c>
      <c r="RB147" s="420">
        <v>14.692869058112674</v>
      </c>
      <c r="RC147" s="420">
        <v>14.692869058112674</v>
      </c>
      <c r="RD147" s="420">
        <v>14.692869058112674</v>
      </c>
      <c r="RE147" s="420">
        <v>14.692869058112674</v>
      </c>
      <c r="RF147" s="420">
        <v>14.692869058112674</v>
      </c>
      <c r="RG147" s="420">
        <v>14.692869058112674</v>
      </c>
      <c r="RH147" s="420">
        <v>14.692869058112674</v>
      </c>
      <c r="RI147" s="420">
        <v>14.692869058112674</v>
      </c>
      <c r="RJ147" s="420">
        <v>14.692869058112674</v>
      </c>
      <c r="RK147" s="420">
        <v>14.692869058112674</v>
      </c>
      <c r="RL147" s="420">
        <v>14.692869058112674</v>
      </c>
      <c r="RM147" s="420">
        <v>14.692869058112674</v>
      </c>
      <c r="RN147" s="420">
        <v>17.586443375268967</v>
      </c>
      <c r="RO147" s="420">
        <v>23.311872746698956</v>
      </c>
      <c r="RP147" s="420">
        <v>31.171133106186968</v>
      </c>
      <c r="RQ147" s="420">
        <v>42.008088295304923</v>
      </c>
      <c r="RR147" s="420">
        <v>57.011987087230509</v>
      </c>
      <c r="RS147" s="420">
        <v>77.861798543275356</v>
      </c>
      <c r="RT147" s="420">
        <v>106.93165281622744</v>
      </c>
      <c r="RU147" s="420">
        <v>147.58346977855248</v>
      </c>
      <c r="RV147" s="420">
        <v>204.58404884081392</v>
      </c>
      <c r="RW147" s="420">
        <v>284.69990173605657</v>
      </c>
      <c r="RX147" s="420">
        <v>397.54601394952084</v>
      </c>
      <c r="RY147" s="420">
        <v>556.79749551650741</v>
      </c>
      <c r="RZ147" s="420">
        <v>781.91998932362276</v>
      </c>
      <c r="SA147" s="420"/>
      <c r="SB147" s="420">
        <v>-0.42487082807292254</v>
      </c>
      <c r="SC147" s="420">
        <v>0.64172996285772044</v>
      </c>
      <c r="SD147" s="420">
        <v>1.795268876996122</v>
      </c>
      <c r="SE147" s="420">
        <v>3.0431285647894093</v>
      </c>
      <c r="SF147" s="420">
        <v>4.3933342933722912</v>
      </c>
      <c r="SG147" s="420">
        <v>5.8546107637981812</v>
      </c>
      <c r="SH147" s="420">
        <v>7.4364440031737935</v>
      </c>
      <c r="SI147" s="420">
        <v>9.1491487880417033</v>
      </c>
      <c r="SJ147" s="420">
        <v>11.003942096573319</v>
      </c>
      <c r="SK147" s="420">
        <v>13.013023132086428</v>
      </c>
      <c r="SL147" s="420">
        <v>15.189660509428933</v>
      </c>
      <c r="SM147" s="420">
        <v>17.548287249234409</v>
      </c>
      <c r="SN147" s="420">
        <v>20.10460428337343</v>
      </c>
      <c r="SO147" s="420">
        <v>22.875693238520125</v>
      </c>
      <c r="SP147" s="420">
        <v>25.880139334121477</v>
      </c>
      <c r="SQ147" s="420">
        <v>29.13816530671232</v>
      </c>
      <c r="SR147" s="420">
        <v>32.671777355031892</v>
      </c>
      <c r="SS147" s="420">
        <v>33.611349873245786</v>
      </c>
      <c r="ST147" s="420">
        <v>32.044666686400319</v>
      </c>
      <c r="SU147" s="420">
        <v>28.698121189547837</v>
      </c>
      <c r="SV147" s="420">
        <v>22.758729536503971</v>
      </c>
      <c r="SW147" s="420">
        <v>13.070858033804754</v>
      </c>
      <c r="SX147" s="420">
        <v>-2.0078676073489987</v>
      </c>
      <c r="SY147" s="420">
        <v>-24.811736450924087</v>
      </c>
      <c r="SZ147" s="420">
        <v>-58.659290336050091</v>
      </c>
      <c r="TA147" s="420">
        <v>-108.27009689257304</v>
      </c>
      <c r="TB147" s="420">
        <v>-180.35923698125475</v>
      </c>
      <c r="TC147" s="420">
        <v>-284.48568965678908</v>
      </c>
      <c r="TD147" s="420">
        <v>-434.26357256122691</v>
      </c>
      <c r="TE147" s="420">
        <v>-649.09210281253274</v>
      </c>
      <c r="TF147" s="420"/>
      <c r="TG147" s="420">
        <v>0.83953417885609616</v>
      </c>
      <c r="TH147" s="420">
        <v>0.90229335535332589</v>
      </c>
      <c r="TI147" s="420">
        <v>0.97016800247942325</v>
      </c>
      <c r="TJ147" s="420">
        <v>1.0435925180581747</v>
      </c>
      <c r="TK147" s="420">
        <v>1.1230391117118015</v>
      </c>
      <c r="TL147" s="420">
        <v>1.2090211480073938</v>
      </c>
      <c r="TM147" s="420">
        <v>1.3020967882125154</v>
      </c>
      <c r="TN147" s="420">
        <v>1.4028729575114236</v>
      </c>
      <c r="TO147" s="420">
        <v>1.5120096669586811</v>
      </c>
      <c r="TP147" s="420">
        <v>1.6302247220919039</v>
      </c>
      <c r="TQ147" s="420">
        <v>1.7582988530101</v>
      </c>
      <c r="TR147" s="420">
        <v>1.8970813038700713</v>
      </c>
      <c r="TS147" s="420">
        <v>2.0474959231845986</v>
      </c>
      <c r="TT147" s="420">
        <v>2.2105478000483219</v>
      </c>
      <c r="TU147" s="420">
        <v>2.3873304954987318</v>
      </c>
      <c r="TV147" s="420">
        <v>2.579033922671305</v>
      </c>
      <c r="TW147" s="420">
        <v>2.7869529342630064</v>
      </c>
      <c r="TX147" s="420">
        <v>3.0124966811140617</v>
      </c>
      <c r="TY147" s="420">
        <v>3.2571988114938688</v>
      </c>
      <c r="TZ147" s="420">
        <v>3.5227285869768816</v>
      </c>
      <c r="UA147" s="420">
        <v>3.8109029976658837</v>
      </c>
      <c r="UB147" s="420">
        <v>4.1236999670151615</v>
      </c>
      <c r="UC147" s="420">
        <v>4.4632727446814719</v>
      </c>
      <c r="UD147" s="420">
        <v>4.8319655947479179</v>
      </c>
      <c r="UE147" s="420">
        <v>5.2323308963927033</v>
      </c>
      <c r="UF147" s="420">
        <v>5.6671477846844844</v>
      </c>
      <c r="UG147" s="420">
        <v>6.1394424707591071</v>
      </c>
      <c r="UH147" s="420">
        <v>6.6525103932563407</v>
      </c>
      <c r="UI147" s="420">
        <v>7.2099403666656459</v>
      </c>
      <c r="UJ147" s="420">
        <v>7.815640907250665</v>
      </c>
      <c r="UK147" s="420"/>
      <c r="UL147" s="420">
        <v>2.0677318317326265</v>
      </c>
      <c r="UM147" s="420">
        <v>2.0677318317326265</v>
      </c>
      <c r="UN147" s="420">
        <v>2.0677318317326265</v>
      </c>
      <c r="UO147" s="420">
        <v>2.0677318317326265</v>
      </c>
      <c r="UP147" s="420">
        <v>2.0677318317326265</v>
      </c>
      <c r="UQ147" s="420">
        <v>2.0677318317326265</v>
      </c>
      <c r="UR147" s="420">
        <v>2.0677318317326265</v>
      </c>
      <c r="US147" s="420">
        <v>2.0677318317326265</v>
      </c>
      <c r="UT147" s="420">
        <v>2.0677318317326265</v>
      </c>
      <c r="UU147" s="420">
        <v>2.0677318317326265</v>
      </c>
      <c r="UV147" s="420">
        <v>2.0677318317326265</v>
      </c>
      <c r="UW147" s="420">
        <v>2.0677318317326265</v>
      </c>
      <c r="UX147" s="420">
        <v>2.0677318317326265</v>
      </c>
      <c r="UY147" s="420">
        <v>2.0677318317326265</v>
      </c>
      <c r="UZ147" s="420">
        <v>2.0677318317326265</v>
      </c>
      <c r="VA147" s="420">
        <v>2.0677318317326265</v>
      </c>
      <c r="VB147" s="420">
        <v>2.0677318317326265</v>
      </c>
      <c r="VC147" s="420">
        <v>2.4749454058415221</v>
      </c>
      <c r="VD147" s="420">
        <v>3.2806867838405323</v>
      </c>
      <c r="VE147" s="420">
        <v>4.3867228313213236</v>
      </c>
      <c r="VF147" s="420">
        <v>5.9118107576461503</v>
      </c>
      <c r="VG147" s="420">
        <v>8.0233138963084603</v>
      </c>
      <c r="VH147" s="420">
        <v>10.957514062577776</v>
      </c>
      <c r="VI147" s="420">
        <v>15.048523298845536</v>
      </c>
      <c r="VJ147" s="420">
        <v>20.769465588490164</v>
      </c>
      <c r="VK147" s="420">
        <v>28.79117403005235</v>
      </c>
      <c r="VL147" s="420">
        <v>40.065901831865403</v>
      </c>
      <c r="VM147" s="420">
        <v>55.946768760453153</v>
      </c>
      <c r="VN147" s="420">
        <v>78.358277117619295</v>
      </c>
      <c r="VO147" s="420">
        <v>110.03983261524904</v>
      </c>
      <c r="VP147" s="420"/>
      <c r="VQ147" s="420">
        <v>-1.2281976528765304</v>
      </c>
      <c r="VR147" s="420">
        <v>-1.1654384763793006</v>
      </c>
      <c r="VS147" s="420">
        <v>-1.0975638292532033</v>
      </c>
      <c r="VT147" s="420">
        <v>-1.0241393136744519</v>
      </c>
      <c r="VU147" s="420">
        <v>-0.94469272002082505</v>
      </c>
      <c r="VV147" s="420">
        <v>-0.85871068372523274</v>
      </c>
      <c r="VW147" s="420">
        <v>-0.76563504352011114</v>
      </c>
      <c r="VX147" s="420">
        <v>-0.66485887422120293</v>
      </c>
      <c r="VY147" s="420">
        <v>-0.55572216477394543</v>
      </c>
      <c r="VZ147" s="420">
        <v>-0.43750710964072259</v>
      </c>
      <c r="WA147" s="420">
        <v>-0.30943297872252651</v>
      </c>
      <c r="WB147" s="420">
        <v>-0.17065052786255519</v>
      </c>
      <c r="WC147" s="420">
        <v>-2.0235908548027925E-2</v>
      </c>
      <c r="WD147" s="420">
        <v>0.14281596831569532</v>
      </c>
      <c r="WE147" s="420">
        <v>0.31959866376610524</v>
      </c>
      <c r="WF147" s="420">
        <v>0.51130209093867851</v>
      </c>
      <c r="WG147" s="420">
        <v>0.71922110253037985</v>
      </c>
      <c r="WH147" s="420">
        <v>0.53755127527253954</v>
      </c>
      <c r="WI147" s="420">
        <v>-2.3487972346663444E-2</v>
      </c>
      <c r="WJ147" s="420">
        <v>-0.86399424434444194</v>
      </c>
      <c r="WK147" s="420">
        <v>-2.1009077599802666</v>
      </c>
      <c r="WL147" s="420">
        <v>-3.8996139292932988</v>
      </c>
      <c r="WM147" s="420">
        <v>-6.4942413178963037</v>
      </c>
      <c r="WN147" s="420">
        <v>-10.216557704097617</v>
      </c>
      <c r="WO147" s="420">
        <v>-15.53713469209746</v>
      </c>
      <c r="WP147" s="420">
        <v>-23.124026245367865</v>
      </c>
      <c r="WQ147" s="420">
        <v>-33.926459361106296</v>
      </c>
      <c r="WR147" s="420">
        <v>-49.294258367196811</v>
      </c>
      <c r="WS147" s="420">
        <v>-71.148336750953646</v>
      </c>
      <c r="WT147" s="420">
        <v>-102.22419170799837</v>
      </c>
      <c r="WU147" s="420"/>
      <c r="WV147" s="420">
        <v>21.827834960924619</v>
      </c>
      <c r="WW147" s="420">
        <v>23.459569536319279</v>
      </c>
      <c r="WX147" s="420">
        <v>25.22430602092334</v>
      </c>
      <c r="WY147" s="420">
        <v>27.133338730374909</v>
      </c>
      <c r="WZ147" s="420">
        <v>29.198945084653243</v>
      </c>
      <c r="XA147" s="420">
        <v>31.434472529672409</v>
      </c>
      <c r="XB147" s="420">
        <v>33.854433222693835</v>
      </c>
      <c r="XC147" s="420">
        <v>36.474607179694544</v>
      </c>
      <c r="XD147" s="420">
        <v>39.312154645884782</v>
      </c>
      <c r="XE147" s="420">
        <v>42.385738519337586</v>
      </c>
      <c r="XF147" s="420">
        <v>45.715657732698759</v>
      </c>
      <c r="XG147" s="420">
        <v>49.323992579734529</v>
      </c>
      <c r="XH147" s="420">
        <v>53.234763062696025</v>
      </c>
      <c r="XI147" s="420">
        <v>57.474101433767217</v>
      </c>
      <c r="XJ147" s="420">
        <v>62.07044020998795</v>
      </c>
      <c r="XK147" s="420">
        <v>67.054717056784384</v>
      </c>
      <c r="XL147" s="420">
        <v>72.460598061469582</v>
      </c>
      <c r="XM147" s="420">
        <v>78.324721055772599</v>
      </c>
      <c r="XN147" s="420">
        <v>84.68696079661909</v>
      </c>
      <c r="XO147" s="420">
        <v>91.59071797819287</v>
      </c>
      <c r="XP147" s="420">
        <v>99.083234226968088</v>
      </c>
      <c r="XQ147" s="420">
        <v>107.21593542626456</v>
      </c>
      <c r="XR147" s="420">
        <v>116.04480592945541</v>
      </c>
      <c r="XS147" s="420">
        <v>125.63079645278171</v>
      </c>
      <c r="XT147" s="420">
        <v>136.04026869164957</v>
      </c>
      <c r="XU147" s="420">
        <v>147.34547998011413</v>
      </c>
      <c r="XV147" s="420">
        <v>159.62511161417714</v>
      </c>
      <c r="XW147" s="420">
        <v>172.96484478772538</v>
      </c>
      <c r="XX147" s="420">
        <v>187.45798844797471</v>
      </c>
      <c r="XY147" s="420">
        <v>203.20616376782519</v>
      </c>
      <c r="XZ147" s="420"/>
      <c r="YA147" s="420">
        <v>5.9862771950995965E-2</v>
      </c>
      <c r="YB147" s="420">
        <v>5.9862771950995965E-2</v>
      </c>
      <c r="YC147" s="420">
        <v>5.9862771950995965E-2</v>
      </c>
      <c r="YD147" s="420">
        <v>5.9862771950995965E-2</v>
      </c>
      <c r="YE147" s="420">
        <v>5.9862771950995965E-2</v>
      </c>
      <c r="YF147" s="420">
        <v>5.9862771950995965E-2</v>
      </c>
      <c r="YG147" s="420">
        <v>5.9862771950995965E-2</v>
      </c>
      <c r="YH147" s="420">
        <v>5.9862771950995965E-2</v>
      </c>
      <c r="YI147" s="420">
        <v>5.9862771950995965E-2</v>
      </c>
      <c r="YJ147" s="420">
        <v>5.9862771950995965E-2</v>
      </c>
      <c r="YK147" s="420">
        <v>5.9862771950995965E-2</v>
      </c>
      <c r="YL147" s="420">
        <v>5.9862771950995965E-2</v>
      </c>
      <c r="YM147" s="420">
        <v>5.9862771950995965E-2</v>
      </c>
      <c r="YN147" s="420">
        <v>5.9862771950995965E-2</v>
      </c>
      <c r="YO147" s="420">
        <v>5.9862771950995965E-2</v>
      </c>
      <c r="YP147" s="420">
        <v>5.9862771950995965E-2</v>
      </c>
      <c r="YQ147" s="420">
        <v>5.9862771950995965E-2</v>
      </c>
      <c r="YR147" s="420">
        <v>7.1651986078344623E-2</v>
      </c>
      <c r="YS147" s="420">
        <v>9.4978953155220855E-2</v>
      </c>
      <c r="YT147" s="420">
        <v>0.12699973199308567</v>
      </c>
      <c r="YU147" s="420">
        <v>0.17115245496117978</v>
      </c>
      <c r="YV147" s="420">
        <v>0.23228244721826985</v>
      </c>
      <c r="YW147" s="420">
        <v>0.31723028847908341</v>
      </c>
      <c r="YX147" s="420">
        <v>0.43566883510381921</v>
      </c>
      <c r="YY147" s="420">
        <v>0.60129546926112964</v>
      </c>
      <c r="YZ147" s="420">
        <v>0.83353143706176935</v>
      </c>
      <c r="ZA147" s="420">
        <v>1.1599453602076617</v>
      </c>
      <c r="ZB147" s="420">
        <v>1.6197113224763566</v>
      </c>
      <c r="ZC147" s="420">
        <v>2.268545466862812</v>
      </c>
      <c r="ZD147" s="420">
        <v>3.1857561528434251</v>
      </c>
      <c r="ZE147" s="420"/>
      <c r="ZF147" s="420">
        <v>21.767972188973623</v>
      </c>
      <c r="ZG147" s="420">
        <v>23.399706764368283</v>
      </c>
      <c r="ZH147" s="420">
        <v>25.164443248972344</v>
      </c>
      <c r="ZI147" s="420">
        <v>27.073475958423913</v>
      </c>
      <c r="ZJ147" s="420">
        <v>29.139082312702246</v>
      </c>
      <c r="ZK147" s="420">
        <v>31.374609757721412</v>
      </c>
      <c r="ZL147" s="420">
        <v>33.794570450742839</v>
      </c>
      <c r="ZM147" s="420">
        <v>36.414744407743548</v>
      </c>
      <c r="ZN147" s="420">
        <v>39.252291873933785</v>
      </c>
      <c r="ZO147" s="420">
        <v>42.32587574738659</v>
      </c>
      <c r="ZP147" s="420">
        <v>45.655794960747762</v>
      </c>
      <c r="ZQ147" s="420">
        <v>49.264129807783533</v>
      </c>
      <c r="ZR147" s="420">
        <v>53.174900290745029</v>
      </c>
      <c r="ZS147" s="420">
        <v>57.414238661816221</v>
      </c>
      <c r="ZT147" s="420">
        <v>62.010577438036954</v>
      </c>
      <c r="ZU147" s="420">
        <v>66.994854284833394</v>
      </c>
      <c r="ZV147" s="420">
        <v>72.400735289518593</v>
      </c>
      <c r="ZW147" s="420">
        <v>78.253069069694249</v>
      </c>
      <c r="ZX147" s="420">
        <v>84.59198184346387</v>
      </c>
      <c r="ZY147" s="420">
        <v>91.46371824619979</v>
      </c>
      <c r="ZZ147" s="420">
        <v>98.912081772006914</v>
      </c>
      <c r="AAA147" s="420">
        <v>106.9836529790463</v>
      </c>
      <c r="AAB147" s="420">
        <v>115.72757564097633</v>
      </c>
      <c r="AAC147" s="420">
        <v>125.19512761767788</v>
      </c>
      <c r="AAD147" s="420">
        <v>135.43897322238846</v>
      </c>
      <c r="AAE147" s="420">
        <v>146.51194854305237</v>
      </c>
      <c r="AAF147" s="420">
        <v>158.46516625396947</v>
      </c>
      <c r="AAG147" s="420">
        <v>171.34513346524903</v>
      </c>
      <c r="AAH147" s="420">
        <v>185.18944298111191</v>
      </c>
      <c r="AAI147" s="420">
        <v>200.02040761498176</v>
      </c>
      <c r="AAJ147" s="420"/>
      <c r="AAK147" s="420">
        <v>491.17503021531604</v>
      </c>
      <c r="AAL147" s="420">
        <v>530.30986024133153</v>
      </c>
      <c r="AAM147" s="420">
        <v>572.6345516507688</v>
      </c>
      <c r="AAN147" s="420">
        <v>618.4199825198923</v>
      </c>
      <c r="AAO147" s="420">
        <v>667.96060928254349</v>
      </c>
      <c r="AAP147" s="420">
        <v>721.57655142077874</v>
      </c>
      <c r="AAQ147" s="420">
        <v>779.6158623596466</v>
      </c>
      <c r="AAR147" s="420">
        <v>842.45700330992304</v>
      </c>
      <c r="AAS147" s="420">
        <v>910.51153831494821</v>
      </c>
      <c r="AAT147" s="420">
        <v>984.22707040703813</v>
      </c>
      <c r="AAU147" s="420">
        <v>1064.0904405778476</v>
      </c>
      <c r="AAV147" s="420">
        <v>1150.6312132286569</v>
      </c>
      <c r="AAW147" s="420">
        <v>1244.425473906402</v>
      </c>
      <c r="AAX147" s="420">
        <v>1346.0999674645898</v>
      </c>
      <c r="AAY147" s="420">
        <v>1456.3366073334705</v>
      </c>
      <c r="AAZ147" s="420">
        <v>1575.8773893597413</v>
      </c>
      <c r="ABA147" s="420">
        <v>1705.5297467034918</v>
      </c>
      <c r="ABB147" s="420">
        <v>1839.8045144625012</v>
      </c>
      <c r="ABC147" s="420">
        <v>1979.7938570961621</v>
      </c>
      <c r="ABD147" s="420">
        <v>2128.0748156965869</v>
      </c>
      <c r="ABE147" s="420">
        <v>2283.9233274558037</v>
      </c>
      <c r="ABF147" s="420">
        <v>2445.9555965226436</v>
      </c>
      <c r="ABG147" s="420">
        <v>2611.8194310463509</v>
      </c>
      <c r="ABH147" s="420">
        <v>2777.7519135984003</v>
      </c>
      <c r="ABI147" s="420">
        <v>2937.9460786472873</v>
      </c>
      <c r="ABJ147" s="420">
        <v>3083.6446494399056</v>
      </c>
      <c r="ABK147" s="420">
        <v>3201.8436642503889</v>
      </c>
      <c r="ABL147" s="420">
        <v>3273.4384253496214</v>
      </c>
      <c r="ABM147" s="420">
        <v>3270.5720847999992</v>
      </c>
      <c r="ABN147" s="420">
        <v>3152.8439616939368</v>
      </c>
      <c r="ABQ147" s="344"/>
      <c r="ABR147" s="344"/>
      <c r="ABS147" s="344"/>
      <c r="ABT147" s="344"/>
      <c r="ABU147" s="344"/>
      <c r="ABV147" s="344"/>
      <c r="ABW147" s="344"/>
      <c r="ABX147" s="344"/>
      <c r="ABY147" s="344"/>
      <c r="ABZ147" s="344"/>
      <c r="ACA147" s="344"/>
    </row>
    <row r="148" spans="4:755" hidden="1" outlineLevel="1" x14ac:dyDescent="0.25">
      <c r="D148" s="431" t="b">
        <v>1</v>
      </c>
      <c r="E148" s="416"/>
      <c r="F148" s="417">
        <v>1573</v>
      </c>
      <c r="G148" s="417">
        <v>22006116</v>
      </c>
      <c r="H148" s="417" t="s">
        <v>1825</v>
      </c>
      <c r="I148" s="417" t="s">
        <v>1837</v>
      </c>
      <c r="J148" s="417">
        <v>11</v>
      </c>
      <c r="K148" s="417" t="s">
        <v>1838</v>
      </c>
      <c r="L148" s="417" t="s">
        <v>300</v>
      </c>
      <c r="M148" s="417" t="s">
        <v>253</v>
      </c>
      <c r="N148" s="417" t="s">
        <v>366</v>
      </c>
      <c r="O148" s="417" t="s">
        <v>1846</v>
      </c>
      <c r="P148" s="417" t="s">
        <v>1847</v>
      </c>
      <c r="Q148" s="417" t="s">
        <v>1848</v>
      </c>
      <c r="R148" s="417" t="s">
        <v>289</v>
      </c>
      <c r="S148" s="418"/>
      <c r="T148" s="417">
        <v>0.57433674535164059</v>
      </c>
      <c r="U148" s="417">
        <v>2190</v>
      </c>
      <c r="V148" s="418"/>
      <c r="W148" s="419">
        <v>6.6</v>
      </c>
      <c r="X148" s="417">
        <v>1.4726047592603386E-2</v>
      </c>
      <c r="Y148" s="417">
        <v>1.0591780835251864E-2</v>
      </c>
      <c r="Z148" s="417">
        <v>4.1342667573515211E-3</v>
      </c>
      <c r="AA148" s="420">
        <v>86.818741218707146</v>
      </c>
      <c r="AB148" s="420">
        <v>3389.3698672805967</v>
      </c>
      <c r="AC148" s="420">
        <v>3476.1886084993039</v>
      </c>
      <c r="AD148" s="420">
        <v>101.93359219216403</v>
      </c>
      <c r="AE148" s="420">
        <v>5.9978094501531327</v>
      </c>
      <c r="AF148" s="420">
        <v>155.9426621360432</v>
      </c>
      <c r="AG148" s="418"/>
      <c r="AH148" s="419">
        <v>11.115333752741423</v>
      </c>
      <c r="AI148" s="417">
        <v>5.8633234339773362E-2</v>
      </c>
      <c r="AJ148" s="417">
        <v>4.217223690766659E-2</v>
      </c>
      <c r="AK148" s="417">
        <v>1.6460997432106772E-2</v>
      </c>
      <c r="AL148" s="420">
        <v>345.67751916797016</v>
      </c>
      <c r="AM148" s="420">
        <v>13495.115810453308</v>
      </c>
      <c r="AN148" s="420">
        <v>13840.793329621278</v>
      </c>
      <c r="AO148" s="420">
        <v>405.85881313462744</v>
      </c>
      <c r="AP148" s="420">
        <v>23.880879428419988</v>
      </c>
      <c r="AQ148" s="420">
        <v>620.90133792473239</v>
      </c>
      <c r="AR148" s="418"/>
      <c r="AS148" s="417">
        <v>5.1679359468684138E-3</v>
      </c>
      <c r="AT148" s="421">
        <v>4.0659390574111693E-6</v>
      </c>
      <c r="AU148" s="417">
        <v>5.1638700078110028E-3</v>
      </c>
      <c r="AV148" s="420">
        <v>28.425883974257854</v>
      </c>
      <c r="AW148" s="420">
        <v>1.3011004983715742</v>
      </c>
      <c r="AX148" s="420">
        <v>29.726984472629429</v>
      </c>
      <c r="AY148" s="420">
        <v>14.692869058112674</v>
      </c>
      <c r="AZ148" s="420">
        <v>2.0677318317326265</v>
      </c>
      <c r="BA148" s="420">
        <v>5.9862771950995965E-2</v>
      </c>
      <c r="BB148" s="418"/>
      <c r="BC148" s="420">
        <v>3740.0626722776638</v>
      </c>
      <c r="BD148" s="420">
        <v>14891.434360109057</v>
      </c>
      <c r="BE148" s="420">
        <v>46.547448134425728</v>
      </c>
      <c r="BF148" s="420">
        <v>14844.88691197463</v>
      </c>
      <c r="BG148" s="420"/>
      <c r="BH148" s="422">
        <v>5.2125592517016671E-2</v>
      </c>
      <c r="BI148" s="420"/>
      <c r="BJ148" s="423">
        <v>6.953153109753047</v>
      </c>
      <c r="BK148" s="423">
        <v>7.3252027526770407</v>
      </c>
      <c r="BL148" s="423">
        <v>7.7171600453557501</v>
      </c>
      <c r="BM148" s="423">
        <v>8.1300902072465604</v>
      </c>
      <c r="BN148" s="423">
        <v>8.5651154556195799</v>
      </c>
      <c r="BO148" s="423">
        <v>9.0234180553992687</v>
      </c>
      <c r="BP148" s="423">
        <v>9.5062435321971535</v>
      </c>
      <c r="BQ148" s="423">
        <v>10.014904057267641</v>
      </c>
      <c r="BR148" s="423">
        <v>10.550782013586199</v>
      </c>
      <c r="BS148" s="423">
        <v>11.115333752741423</v>
      </c>
      <c r="BT148" s="423">
        <v>11.710093552851067</v>
      </c>
      <c r="BU148" s="423">
        <v>12.33667778825841</v>
      </c>
      <c r="BV148" s="423">
        <v>12.996789322340955</v>
      </c>
      <c r="BW148" s="423">
        <v>13.692222135369729</v>
      </c>
      <c r="BX148" s="423">
        <v>14.424866199996297</v>
      </c>
      <c r="BY148" s="423">
        <v>15.196712617617557</v>
      </c>
      <c r="BZ148" s="423">
        <v>16.009859029577406</v>
      </c>
      <c r="CA148" s="423">
        <v>16.866515317911219</v>
      </c>
      <c r="CB148" s="423">
        <v>17.76900961112603</v>
      </c>
      <c r="CC148" s="423">
        <v>18.719794611338294</v>
      </c>
      <c r="CD148" s="423">
        <v>19.721454259964421</v>
      </c>
      <c r="CE148" s="423">
        <v>20.776710760079411</v>
      </c>
      <c r="CF148" s="423">
        <v>21.888431974528146</v>
      </c>
      <c r="CG148" s="423">
        <v>23.05963921989521</v>
      </c>
      <c r="CH148" s="423">
        <v>24.293515477514809</v>
      </c>
      <c r="CI148" s="423">
        <v>25.59341404383574</v>
      </c>
      <c r="CJ148" s="423">
        <v>26.962867643650572</v>
      </c>
      <c r="CK148" s="423">
        <v>28</v>
      </c>
      <c r="CL148" s="423">
        <v>28</v>
      </c>
      <c r="CM148" s="423">
        <v>28</v>
      </c>
      <c r="CN148" s="420"/>
      <c r="CO148" s="417">
        <v>1.6828649798761527E-2</v>
      </c>
      <c r="CP148" s="417">
        <v>1.9254388645665952E-2</v>
      </c>
      <c r="CQ148" s="417">
        <v>2.2054746798780001E-2</v>
      </c>
      <c r="CR148" s="417">
        <v>2.5289588794449099E-2</v>
      </c>
      <c r="CS148" s="417">
        <v>2.9028544390802657E-2</v>
      </c>
      <c r="CT148" s="417">
        <v>3.3352622241091277E-2</v>
      </c>
      <c r="CU148" s="417">
        <v>3.8356092457398218E-2</v>
      </c>
      <c r="CV148" s="417">
        <v>4.4148683115173636E-2</v>
      </c>
      <c r="CW148" s="417">
        <v>5.0858143323803284E-2</v>
      </c>
      <c r="CX148" s="417">
        <v>5.8633234339773362E-2</v>
      </c>
      <c r="CY148" s="417">
        <v>6.7647220542399439E-2</v>
      </c>
      <c r="CZ148" s="417">
        <v>7.8101944179426994E-2</v>
      </c>
      <c r="DA148" s="417">
        <v>9.0232581915525245E-2</v>
      </c>
      <c r="DB148" s="417">
        <v>0.10431319772496814</v>
      </c>
      <c r="DC148" s="417">
        <v>0.12066322596299843</v>
      </c>
      <c r="DD148" s="417">
        <v>0.13965504099885701</v>
      </c>
      <c r="DE148" s="417">
        <v>0.16172279614711035</v>
      </c>
      <c r="DF148" s="417">
        <v>0.18737274543553059</v>
      </c>
      <c r="DG148" s="417">
        <v>0.21719529774887289</v>
      </c>
      <c r="DH148" s="417">
        <v>0.25187909496698119</v>
      </c>
      <c r="DI148" s="417">
        <v>0.29222745489980428</v>
      </c>
      <c r="DJ148" s="417">
        <v>0.33917757731185277</v>
      </c>
      <c r="DK148" s="417">
        <v>0.39382297852811565</v>
      </c>
      <c r="DL148" s="417">
        <v>0.45743969866365036</v>
      </c>
      <c r="DM148" s="417">
        <v>0.53151691733857109</v>
      </c>
      <c r="DN148" s="417">
        <v>0.61779272107218119</v>
      </c>
      <c r="DO148" s="417">
        <v>0.71829589101700131</v>
      </c>
      <c r="DP148" s="417">
        <v>0.80127794279013076</v>
      </c>
      <c r="DQ148" s="417">
        <v>0.80127794279013076</v>
      </c>
      <c r="DR148" s="417">
        <v>0.80127794279013076</v>
      </c>
      <c r="DS148" s="424"/>
      <c r="DT148" s="425">
        <v>1.2104087624381754E-2</v>
      </c>
      <c r="DU148" s="425">
        <v>1.3848812002623827E-2</v>
      </c>
      <c r="DV148" s="425">
        <v>1.5862983125695052E-2</v>
      </c>
      <c r="DW148" s="425">
        <v>1.8189658850416093E-2</v>
      </c>
      <c r="DX148" s="425">
        <v>2.0878920716526497E-2</v>
      </c>
      <c r="DY148" s="425">
        <v>2.3989034589024637E-2</v>
      </c>
      <c r="DZ148" s="425">
        <v>2.7587804701206805E-2</v>
      </c>
      <c r="EA148" s="425">
        <v>3.1754153501159212E-2</v>
      </c>
      <c r="EB148" s="425">
        <v>3.6579965152640129E-2</v>
      </c>
      <c r="EC148" s="425">
        <v>4.217223690766659E-2</v>
      </c>
      <c r="ED148" s="425">
        <v>4.8655590007662952E-2</v>
      </c>
      <c r="EE148" s="425">
        <v>5.6175200463909426E-2</v>
      </c>
      <c r="EF148" s="425">
        <v>6.490022022801252E-2</v>
      </c>
      <c r="EG148" s="425">
        <v>7.5027771136778512E-2</v>
      </c>
      <c r="EH148" s="425">
        <v>8.6787607892594598E-2</v>
      </c>
      <c r="EI148" s="425">
        <v>0.10044756255853587</v>
      </c>
      <c r="EJ148" s="425">
        <v>0.11631990200240039</v>
      </c>
      <c r="EK148" s="425">
        <v>0.13476875187809467</v>
      </c>
      <c r="EL148" s="425">
        <v>0.15621876662675077</v>
      </c>
      <c r="EM148" s="425">
        <v>0.18116525524553298</v>
      </c>
      <c r="EN148" s="425">
        <v>0.21018600794804174</v>
      </c>
      <c r="EO148" s="425">
        <v>0.2439551101901424</v>
      </c>
      <c r="EP148" s="425">
        <v>0.28325907886859364</v>
      </c>
      <c r="EQ148" s="425">
        <v>0.32901571199747076</v>
      </c>
      <c r="ER148" s="425">
        <v>0.38229610920899931</v>
      </c>
      <c r="ES148" s="425">
        <v>0.44435039762448669</v>
      </c>
      <c r="ET148" s="425">
        <v>0.51663778788379056</v>
      </c>
      <c r="EU148" s="425">
        <v>0.57632302929792212</v>
      </c>
      <c r="EV148" s="425">
        <v>0.57632302929792212</v>
      </c>
      <c r="EW148" s="425">
        <v>0.57632302929792212</v>
      </c>
      <c r="EX148" s="420"/>
      <c r="EY148" s="420">
        <v>4274.0731714594376</v>
      </c>
      <c r="EZ148" s="420">
        <v>4890.1526223066539</v>
      </c>
      <c r="FA148" s="420">
        <v>5601.3763862941323</v>
      </c>
      <c r="FB148" s="420">
        <v>6422.9486189409581</v>
      </c>
      <c r="FC148" s="420">
        <v>7372.5536077398156</v>
      </c>
      <c r="FD148" s="420">
        <v>8470.7656064576513</v>
      </c>
      <c r="FE148" s="420">
        <v>9741.5269611379081</v>
      </c>
      <c r="FF148" s="420">
        <v>11212.705969537425</v>
      </c>
      <c r="FG148" s="420">
        <v>12916.747839538713</v>
      </c>
      <c r="FH148" s="420">
        <v>14891.434360109059</v>
      </c>
      <c r="FI148" s="420">
        <v>17180.770525354161</v>
      </c>
      <c r="FJ148" s="420">
        <v>19836.019422109443</v>
      </c>
      <c r="FK148" s="420">
        <v>22916.910279102984</v>
      </c>
      <c r="FL148" s="420">
        <v>26493.048768430657</v>
      </c>
      <c r="FM148" s="420">
        <v>30645.563550092556</v>
      </c>
      <c r="FN148" s="420">
        <v>35469.028777116131</v>
      </c>
      <c r="FO148" s="420">
        <v>41073.708971984081</v>
      </c>
      <c r="FP148" s="420">
        <v>47588.180507959543</v>
      </c>
      <c r="FQ148" s="420">
        <v>55162.393072314058</v>
      </c>
      <c r="FR148" s="420">
        <v>63971.245175539079</v>
      </c>
      <c r="FS148" s="420">
        <v>74218.760262219337</v>
      </c>
      <c r="FT148" s="420">
        <v>86142.964580312662</v>
      </c>
      <c r="FU148" s="420">
        <v>100021.58503263534</v>
      </c>
      <c r="FV148" s="420">
        <v>116178.70518422007</v>
      </c>
      <c r="FW148" s="420">
        <v>134992.54091916487</v>
      </c>
      <c r="FX148" s="420">
        <v>156904.52450034683</v>
      </c>
      <c r="FY148" s="420">
        <v>182429.91765098422</v>
      </c>
      <c r="FZ148" s="420">
        <v>203505.36728226108</v>
      </c>
      <c r="GA148" s="420">
        <v>203505.36728226108</v>
      </c>
      <c r="GB148" s="420">
        <v>203505.36728226108</v>
      </c>
      <c r="GC148" s="420"/>
      <c r="GD148" s="420">
        <v>32.346805612945467</v>
      </c>
      <c r="GE148" s="420">
        <v>32.346805612945467</v>
      </c>
      <c r="GF148" s="420">
        <v>32.346805612945467</v>
      </c>
      <c r="GG148" s="420">
        <v>32.346805612945467</v>
      </c>
      <c r="GH148" s="420">
        <v>32.346805612945467</v>
      </c>
      <c r="GI148" s="420">
        <v>32.346805612945467</v>
      </c>
      <c r="GJ148" s="420">
        <v>32.346805612945467</v>
      </c>
      <c r="GK148" s="420">
        <v>32.346805612945467</v>
      </c>
      <c r="GL148" s="420">
        <v>32.346805612945467</v>
      </c>
      <c r="GM148" s="420">
        <v>32.346805612945467</v>
      </c>
      <c r="GN148" s="420">
        <v>32.346805612945467</v>
      </c>
      <c r="GO148" s="420">
        <v>32.346805612945467</v>
      </c>
      <c r="GP148" s="420">
        <v>32.346805612945467</v>
      </c>
      <c r="GQ148" s="420">
        <v>32.346805612945467</v>
      </c>
      <c r="GR148" s="420">
        <v>32.346805612945467</v>
      </c>
      <c r="GS148" s="420">
        <v>32.346805612945467</v>
      </c>
      <c r="GT148" s="420">
        <v>32.346805612945467</v>
      </c>
      <c r="GU148" s="420">
        <v>38.71709895684387</v>
      </c>
      <c r="GV148" s="420">
        <v>51.321808778717411</v>
      </c>
      <c r="GW148" s="420">
        <v>68.624213510182543</v>
      </c>
      <c r="GX148" s="420">
        <v>92.482105495209666</v>
      </c>
      <c r="GY148" s="420">
        <v>125.51365268583478</v>
      </c>
      <c r="GZ148" s="420">
        <v>171.41515739317182</v>
      </c>
      <c r="HA148" s="420">
        <v>235.41334056929134</v>
      </c>
      <c r="HB148" s="420">
        <v>324.90957278183618</v>
      </c>
      <c r="HC148" s="420">
        <v>450.39811034790489</v>
      </c>
      <c r="HD148" s="420">
        <v>626.7756381042592</v>
      </c>
      <c r="HE148" s="420">
        <v>875.20984394304969</v>
      </c>
      <c r="HF148" s="420">
        <v>1225.8069055139895</v>
      </c>
      <c r="HG148" s="420">
        <v>1721.4210376129565</v>
      </c>
      <c r="HH148" s="420"/>
      <c r="HI148" s="420">
        <v>99.214822086598375</v>
      </c>
      <c r="HJ148" s="420">
        <v>113.51598415260585</v>
      </c>
      <c r="HK148" s="420">
        <v>130.02574811242229</v>
      </c>
      <c r="HL148" s="420">
        <v>149.09705073719891</v>
      </c>
      <c r="HM148" s="420">
        <v>171.1404005435042</v>
      </c>
      <c r="HN148" s="420">
        <v>196.63339134996559</v>
      </c>
      <c r="HO148" s="420">
        <v>226.13180110135397</v>
      </c>
      <c r="HP148" s="420">
        <v>260.28254155909258</v>
      </c>
      <c r="HQ148" s="420">
        <v>299.83876911487016</v>
      </c>
      <c r="HR148" s="420">
        <v>345.67751916797016</v>
      </c>
      <c r="HS148" s="420">
        <v>398.82028748741158</v>
      </c>
      <c r="HT148" s="420">
        <v>460.45705324199872</v>
      </c>
      <c r="HU148" s="420">
        <v>531.97432166079579</v>
      </c>
      <c r="HV148" s="420">
        <v>614.98786161255305</v>
      </c>
      <c r="HW148" s="420">
        <v>711.38092713741844</v>
      </c>
      <c r="HX148" s="420">
        <v>823.34888490090839</v>
      </c>
      <c r="HY148" s="420">
        <v>953.45132491042727</v>
      </c>
      <c r="HZ148" s="420">
        <v>1104.6729134283705</v>
      </c>
      <c r="IA148" s="420">
        <v>1280.4944592635138</v>
      </c>
      <c r="IB148" s="420">
        <v>1484.9759127034399</v>
      </c>
      <c r="IC148" s="420">
        <v>1722.8533063203467</v>
      </c>
      <c r="ID148" s="420">
        <v>1999.6519858197687</v>
      </c>
      <c r="IE148" s="420">
        <v>2321.818875282363</v>
      </c>
      <c r="IF148" s="420">
        <v>2696.8769842486863</v>
      </c>
      <c r="IG148" s="420">
        <v>3133.6059054270909</v>
      </c>
      <c r="IH148" s="420">
        <v>3642.2526845904649</v>
      </c>
      <c r="II148" s="420">
        <v>4234.7781839295922</v>
      </c>
      <c r="IJ148" s="420">
        <v>4724.0063514595768</v>
      </c>
      <c r="IK148" s="420">
        <v>4724.0063514595768</v>
      </c>
      <c r="IL148" s="420">
        <v>4724.0063514595768</v>
      </c>
      <c r="IM148" s="420"/>
      <c r="IN148" s="420">
        <v>14.212941987128927</v>
      </c>
      <c r="IO148" s="420">
        <v>14.212941987128927</v>
      </c>
      <c r="IP148" s="420">
        <v>14.212941987128927</v>
      </c>
      <c r="IQ148" s="420">
        <v>14.212941987128927</v>
      </c>
      <c r="IR148" s="420">
        <v>14.212941987128927</v>
      </c>
      <c r="IS148" s="420">
        <v>14.212941987128927</v>
      </c>
      <c r="IT148" s="420">
        <v>14.212941987128927</v>
      </c>
      <c r="IU148" s="420">
        <v>14.212941987128927</v>
      </c>
      <c r="IV148" s="420">
        <v>14.212941987128927</v>
      </c>
      <c r="IW148" s="420">
        <v>14.212941987128927</v>
      </c>
      <c r="IX148" s="420">
        <v>14.212941987128927</v>
      </c>
      <c r="IY148" s="420">
        <v>14.212941987128927</v>
      </c>
      <c r="IZ148" s="420">
        <v>14.212941987128927</v>
      </c>
      <c r="JA148" s="420">
        <v>14.212941987128927</v>
      </c>
      <c r="JB148" s="420">
        <v>14.212941987128927</v>
      </c>
      <c r="JC148" s="420">
        <v>14.212941987128927</v>
      </c>
      <c r="JD148" s="420">
        <v>14.212941987128927</v>
      </c>
      <c r="JE148" s="420">
        <v>17.012000751113533</v>
      </c>
      <c r="JF148" s="420">
        <v>22.550415010825947</v>
      </c>
      <c r="JG148" s="420">
        <v>30.152960919956481</v>
      </c>
      <c r="JH148" s="420">
        <v>40.635938397728552</v>
      </c>
      <c r="JI148" s="420">
        <v>55.14975066046334</v>
      </c>
      <c r="JJ148" s="420">
        <v>75.318525015919704</v>
      </c>
      <c r="JK148" s="420">
        <v>103.43884315947719</v>
      </c>
      <c r="JL148" s="420">
        <v>142.76281139683698</v>
      </c>
      <c r="JM148" s="420">
        <v>197.90152666343465</v>
      </c>
      <c r="JN148" s="420">
        <v>275.40047972330115</v>
      </c>
      <c r="JO148" s="420">
        <v>384.56059270187745</v>
      </c>
      <c r="JP148" s="420">
        <v>538.61029258851443</v>
      </c>
      <c r="JQ148" s="420">
        <v>756.37939757564641</v>
      </c>
      <c r="JR148" s="420"/>
      <c r="JS148" s="420">
        <v>85.001880099469446</v>
      </c>
      <c r="JT148" s="420">
        <v>99.303042165476924</v>
      </c>
      <c r="JU148" s="420">
        <v>115.81280612529336</v>
      </c>
      <c r="JV148" s="420">
        <v>134.88410875007</v>
      </c>
      <c r="JW148" s="420">
        <v>156.92745855637529</v>
      </c>
      <c r="JX148" s="420">
        <v>182.42044936283668</v>
      </c>
      <c r="JY148" s="420">
        <v>211.91885911422506</v>
      </c>
      <c r="JZ148" s="420">
        <v>246.06959957196366</v>
      </c>
      <c r="KA148" s="420">
        <v>285.62582712774122</v>
      </c>
      <c r="KB148" s="420">
        <v>331.46457718084122</v>
      </c>
      <c r="KC148" s="420">
        <v>384.60734550028263</v>
      </c>
      <c r="KD148" s="420">
        <v>446.24411125486978</v>
      </c>
      <c r="KE148" s="420">
        <v>517.76137967366685</v>
      </c>
      <c r="KF148" s="420">
        <v>600.7749196254241</v>
      </c>
      <c r="KG148" s="420">
        <v>697.1679851502895</v>
      </c>
      <c r="KH148" s="420">
        <v>809.13594291377945</v>
      </c>
      <c r="KI148" s="420">
        <v>939.23838292329833</v>
      </c>
      <c r="KJ148" s="420">
        <v>1087.6609126772569</v>
      </c>
      <c r="KK148" s="420">
        <v>1257.9440442526879</v>
      </c>
      <c r="KL148" s="420">
        <v>1454.8229517834834</v>
      </c>
      <c r="KM148" s="420">
        <v>1682.2173679226182</v>
      </c>
      <c r="KN148" s="420">
        <v>1944.5022351593054</v>
      </c>
      <c r="KO148" s="420">
        <v>2246.5003502664431</v>
      </c>
      <c r="KP148" s="420">
        <v>2593.4381410892092</v>
      </c>
      <c r="KQ148" s="420">
        <v>2990.8430940302537</v>
      </c>
      <c r="KR148" s="420">
        <v>3444.3511579270303</v>
      </c>
      <c r="KS148" s="420">
        <v>3959.3777042062911</v>
      </c>
      <c r="KT148" s="420">
        <v>4339.445758757699</v>
      </c>
      <c r="KU148" s="420">
        <v>4185.3960588710625</v>
      </c>
      <c r="KV148" s="420">
        <v>3967.6269538839306</v>
      </c>
      <c r="KW148" s="420"/>
      <c r="KX148" s="420">
        <v>3873.3080398021611</v>
      </c>
      <c r="KY148" s="420">
        <v>4431.6198408396249</v>
      </c>
      <c r="KZ148" s="420">
        <v>5076.1546002224168</v>
      </c>
      <c r="LA148" s="420">
        <v>5820.6908321331493</v>
      </c>
      <c r="LB148" s="420">
        <v>6681.254629288479</v>
      </c>
      <c r="LC148" s="420">
        <v>7676.4910684878841</v>
      </c>
      <c r="LD148" s="420">
        <v>8828.0975043861781</v>
      </c>
      <c r="LE148" s="420">
        <v>10161.329120370947</v>
      </c>
      <c r="LF148" s="420">
        <v>11705.588848844842</v>
      </c>
      <c r="LG148" s="420">
        <v>13495.115810453308</v>
      </c>
      <c r="LH148" s="420">
        <v>15569.788802452145</v>
      </c>
      <c r="LI148" s="420">
        <v>17976.064148451016</v>
      </c>
      <c r="LJ148" s="420">
        <v>20768.070472964006</v>
      </c>
      <c r="LK148" s="420">
        <v>24008.886763769126</v>
      </c>
      <c r="LL148" s="420">
        <v>27772.034525630272</v>
      </c>
      <c r="LM148" s="420">
        <v>32143.220018731481</v>
      </c>
      <c r="LN148" s="420">
        <v>37222.368640768123</v>
      </c>
      <c r="LO148" s="420">
        <v>43126.000600990294</v>
      </c>
      <c r="LP148" s="420">
        <v>49990.005320560245</v>
      </c>
      <c r="LQ148" s="420">
        <v>57972.881678570557</v>
      </c>
      <c r="LR148" s="420">
        <v>67259.522543373358</v>
      </c>
      <c r="LS148" s="420">
        <v>78065.635260845564</v>
      </c>
      <c r="LT148" s="420">
        <v>90642.905237949963</v>
      </c>
      <c r="LU148" s="420">
        <v>105285.02783919065</v>
      </c>
      <c r="LV148" s="420">
        <v>122334.75494687978</v>
      </c>
      <c r="LW148" s="420">
        <v>142192.12723983574</v>
      </c>
      <c r="LX148" s="420">
        <v>165324.09212281299</v>
      </c>
      <c r="LY148" s="420">
        <v>184423.36937533508</v>
      </c>
      <c r="LZ148" s="420">
        <v>184423.36937533508</v>
      </c>
      <c r="MA148" s="420">
        <v>184423.36937533508</v>
      </c>
      <c r="MB148" s="420"/>
      <c r="MC148" s="426">
        <v>1.3011004983715742</v>
      </c>
      <c r="MD148" s="426">
        <v>1.3011004983715742</v>
      </c>
      <c r="ME148" s="426">
        <v>1.3011004983715742</v>
      </c>
      <c r="MF148" s="426">
        <v>1.3011004983715742</v>
      </c>
      <c r="MG148" s="426">
        <v>1.3011004983715742</v>
      </c>
      <c r="MH148" s="426">
        <v>1.3011004983715742</v>
      </c>
      <c r="MI148" s="426">
        <v>1.3011004983715742</v>
      </c>
      <c r="MJ148" s="426">
        <v>1.3011004983715742</v>
      </c>
      <c r="MK148" s="426">
        <v>1.3011004983715742</v>
      </c>
      <c r="ML148" s="426">
        <v>1.3011004983715742</v>
      </c>
      <c r="MM148" s="426">
        <v>1.3011004983715742</v>
      </c>
      <c r="MN148" s="426">
        <v>1.3011004983715742</v>
      </c>
      <c r="MO148" s="426">
        <v>1.3011004983715742</v>
      </c>
      <c r="MP148" s="426">
        <v>1.3011004983715742</v>
      </c>
      <c r="MQ148" s="426">
        <v>1.3011004983715742</v>
      </c>
      <c r="MR148" s="426">
        <v>1.3011004983715742</v>
      </c>
      <c r="MS148" s="426">
        <v>1.3011004983715742</v>
      </c>
      <c r="MT148" s="426">
        <v>1.5573357490388688</v>
      </c>
      <c r="MU148" s="426">
        <v>2.0643408124540121</v>
      </c>
      <c r="MV148" s="426">
        <v>2.7603034273876617</v>
      </c>
      <c r="MW148" s="426">
        <v>3.719950433130661</v>
      </c>
      <c r="MX148" s="426">
        <v>5.0485936081620348</v>
      </c>
      <c r="MY148" s="426">
        <v>6.8949110271166889</v>
      </c>
      <c r="MZ148" s="426">
        <v>9.4691395002985903</v>
      </c>
      <c r="NA148" s="426">
        <v>13.068987773647677</v>
      </c>
      <c r="NB148" s="426">
        <v>18.1165711647504</v>
      </c>
      <c r="NC148" s="426">
        <v>25.211085906369799</v>
      </c>
      <c r="ND148" s="426">
        <v>35.203969682813984</v>
      </c>
      <c r="NE148" s="426">
        <v>49.30619717927501</v>
      </c>
      <c r="NF148" s="426">
        <v>69.241513265506697</v>
      </c>
      <c r="NG148" s="420"/>
      <c r="NH148" s="420">
        <v>3872.0069393037897</v>
      </c>
      <c r="NI148" s="420">
        <v>4430.318740341253</v>
      </c>
      <c r="NJ148" s="420">
        <v>5074.8534997240449</v>
      </c>
      <c r="NK148" s="420">
        <v>5819.3897316347775</v>
      </c>
      <c r="NL148" s="420">
        <v>6679.9535287901072</v>
      </c>
      <c r="NM148" s="420">
        <v>7675.1899679895123</v>
      </c>
      <c r="NN148" s="420">
        <v>8826.7964038878072</v>
      </c>
      <c r="NO148" s="420">
        <v>10160.028019872576</v>
      </c>
      <c r="NP148" s="420">
        <v>11704.287748346471</v>
      </c>
      <c r="NQ148" s="420">
        <v>13493.814709954937</v>
      </c>
      <c r="NR148" s="420">
        <v>15568.487701953774</v>
      </c>
      <c r="NS148" s="420">
        <v>17974.763047952645</v>
      </c>
      <c r="NT148" s="420">
        <v>20766.769372465635</v>
      </c>
      <c r="NU148" s="420">
        <v>24007.585663270755</v>
      </c>
      <c r="NV148" s="420">
        <v>27770.733425131901</v>
      </c>
      <c r="NW148" s="420">
        <v>32141.91891823311</v>
      </c>
      <c r="NX148" s="420">
        <v>37221.067540269752</v>
      </c>
      <c r="NY148" s="420">
        <v>43124.443265241258</v>
      </c>
      <c r="NZ148" s="420">
        <v>49987.940979747793</v>
      </c>
      <c r="OA148" s="420">
        <v>57970.121375143171</v>
      </c>
      <c r="OB148" s="420">
        <v>67255.802592940221</v>
      </c>
      <c r="OC148" s="420">
        <v>78060.586667237396</v>
      </c>
      <c r="OD148" s="420">
        <v>90636.010326922842</v>
      </c>
      <c r="OE148" s="420">
        <v>105275.55869969034</v>
      </c>
      <c r="OF148" s="420">
        <v>122321.68595910614</v>
      </c>
      <c r="OG148" s="420">
        <v>142174.01066867099</v>
      </c>
      <c r="OH148" s="420">
        <v>165298.88103690662</v>
      </c>
      <c r="OI148" s="420">
        <v>184388.16540565228</v>
      </c>
      <c r="OJ148" s="420">
        <v>184374.0631781558</v>
      </c>
      <c r="OK148" s="420">
        <v>184354.12786206958</v>
      </c>
      <c r="OL148" s="420"/>
      <c r="OM148" s="420">
        <v>3957.0088194032592</v>
      </c>
      <c r="ON148" s="420">
        <v>4529.6217825067297</v>
      </c>
      <c r="OO148" s="420">
        <v>5190.6663058493386</v>
      </c>
      <c r="OP148" s="420">
        <v>5954.2738403848471</v>
      </c>
      <c r="OQ148" s="420">
        <v>6836.8809873464825</v>
      </c>
      <c r="OR148" s="420">
        <v>7857.610417352349</v>
      </c>
      <c r="OS148" s="420">
        <v>9038.7152630020319</v>
      </c>
      <c r="OT148" s="420">
        <v>10406.097619444539</v>
      </c>
      <c r="OU148" s="420">
        <v>11989.913575474213</v>
      </c>
      <c r="OV148" s="420">
        <v>13825.279287135778</v>
      </c>
      <c r="OW148" s="420">
        <v>15953.095047454057</v>
      </c>
      <c r="OX148" s="420">
        <v>18421.007159207515</v>
      </c>
      <c r="OY148" s="420">
        <v>21284.530752139301</v>
      </c>
      <c r="OZ148" s="420">
        <v>24608.360582896177</v>
      </c>
      <c r="PA148" s="420">
        <v>28467.901410282189</v>
      </c>
      <c r="PB148" s="420">
        <v>32951.054861146891</v>
      </c>
      <c r="PC148" s="420">
        <v>38160.305923193053</v>
      </c>
      <c r="PD148" s="420">
        <v>44212.104177918518</v>
      </c>
      <c r="PE148" s="420">
        <v>51245.885024000483</v>
      </c>
      <c r="PF148" s="420">
        <v>59424.944326926656</v>
      </c>
      <c r="PG148" s="420">
        <v>68938.019960862846</v>
      </c>
      <c r="PH148" s="420">
        <v>80005.088902396703</v>
      </c>
      <c r="PI148" s="420">
        <v>92882.51067718929</v>
      </c>
      <c r="PJ148" s="420">
        <v>107868.99684077955</v>
      </c>
      <c r="PK148" s="420">
        <v>125312.52905313639</v>
      </c>
      <c r="PL148" s="420">
        <v>145618.36182659803</v>
      </c>
      <c r="PM148" s="420">
        <v>169258.25874111292</v>
      </c>
      <c r="PN148" s="420">
        <v>188727.61116440999</v>
      </c>
      <c r="PO148" s="420">
        <v>188559.45923702687</v>
      </c>
      <c r="PP148" s="420">
        <v>188321.75481595352</v>
      </c>
      <c r="PQ148" s="420"/>
      <c r="PR148" s="420">
        <v>116.48778906522855</v>
      </c>
      <c r="PS148" s="420">
        <v>133.27873536837927</v>
      </c>
      <c r="PT148" s="420">
        <v>152.66279373003383</v>
      </c>
      <c r="PU148" s="420">
        <v>175.05434602667643</v>
      </c>
      <c r="PV148" s="420">
        <v>200.93536892753573</v>
      </c>
      <c r="PW148" s="420">
        <v>230.86660372945752</v>
      </c>
      <c r="PX148" s="420">
        <v>265.50058744894812</v>
      </c>
      <c r="PY148" s="420">
        <v>305.59685701026604</v>
      </c>
      <c r="PZ148" s="420">
        <v>352.03969080088359</v>
      </c>
      <c r="QA148" s="420">
        <v>405.85881313462744</v>
      </c>
      <c r="QB148" s="420">
        <v>468.25355875977306</v>
      </c>
      <c r="QC148" s="420">
        <v>540.62107821786731</v>
      </c>
      <c r="QD148" s="420">
        <v>624.58926263711294</v>
      </c>
      <c r="QE148" s="420">
        <v>722.0551808143166</v>
      </c>
      <c r="QF148" s="420">
        <v>835.22995498677324</v>
      </c>
      <c r="QG148" s="420">
        <v>966.69115777594459</v>
      </c>
      <c r="QH148" s="420">
        <v>1119.4439952045336</v>
      </c>
      <c r="QI148" s="420">
        <v>1296.9927538971758</v>
      </c>
      <c r="QJ148" s="420">
        <v>1503.4242397742553</v>
      </c>
      <c r="QK148" s="420">
        <v>1743.5052268194263</v>
      </c>
      <c r="QL148" s="420">
        <v>2022.7962749538106</v>
      </c>
      <c r="QM148" s="420">
        <v>2347.7846739948232</v>
      </c>
      <c r="QN148" s="420">
        <v>2726.0397358318874</v>
      </c>
      <c r="QO148" s="420">
        <v>3166.3942006752413</v>
      </c>
      <c r="QP148" s="420">
        <v>3679.1561588079721</v>
      </c>
      <c r="QQ148" s="420">
        <v>4276.3566322228662</v>
      </c>
      <c r="QR148" s="420">
        <v>4972.0388290073388</v>
      </c>
      <c r="QS148" s="420">
        <v>5546.4399757861884</v>
      </c>
      <c r="QT148" s="420">
        <v>5546.4399757861884</v>
      </c>
      <c r="QU148" s="420">
        <v>5546.4399757861884</v>
      </c>
      <c r="QV148" s="424"/>
      <c r="QW148" s="420">
        <v>14.692869058112674</v>
      </c>
      <c r="QX148" s="420">
        <v>14.692869058112674</v>
      </c>
      <c r="QY148" s="420">
        <v>14.692869058112674</v>
      </c>
      <c r="QZ148" s="420">
        <v>14.692869058112674</v>
      </c>
      <c r="RA148" s="420">
        <v>14.692869058112674</v>
      </c>
      <c r="RB148" s="420">
        <v>14.692869058112674</v>
      </c>
      <c r="RC148" s="420">
        <v>14.692869058112674</v>
      </c>
      <c r="RD148" s="420">
        <v>14.692869058112674</v>
      </c>
      <c r="RE148" s="420">
        <v>14.692869058112674</v>
      </c>
      <c r="RF148" s="420">
        <v>14.692869058112674</v>
      </c>
      <c r="RG148" s="420">
        <v>14.692869058112674</v>
      </c>
      <c r="RH148" s="420">
        <v>14.692869058112674</v>
      </c>
      <c r="RI148" s="420">
        <v>14.692869058112674</v>
      </c>
      <c r="RJ148" s="420">
        <v>14.692869058112674</v>
      </c>
      <c r="RK148" s="420">
        <v>14.692869058112674</v>
      </c>
      <c r="RL148" s="420">
        <v>14.692869058112674</v>
      </c>
      <c r="RM148" s="420">
        <v>14.692869058112674</v>
      </c>
      <c r="RN148" s="420">
        <v>17.586443375268967</v>
      </c>
      <c r="RO148" s="420">
        <v>23.311872746698956</v>
      </c>
      <c r="RP148" s="420">
        <v>31.171133106186968</v>
      </c>
      <c r="RQ148" s="420">
        <v>42.008088295304923</v>
      </c>
      <c r="RR148" s="420">
        <v>57.011987087230509</v>
      </c>
      <c r="RS148" s="420">
        <v>77.861798543275356</v>
      </c>
      <c r="RT148" s="420">
        <v>106.93165281622744</v>
      </c>
      <c r="RU148" s="420">
        <v>147.58346977855248</v>
      </c>
      <c r="RV148" s="420">
        <v>204.58404884081392</v>
      </c>
      <c r="RW148" s="420">
        <v>284.69990173605657</v>
      </c>
      <c r="RX148" s="420">
        <v>397.54601394952084</v>
      </c>
      <c r="RY148" s="420">
        <v>556.79749551650741</v>
      </c>
      <c r="RZ148" s="420">
        <v>781.91998932362276</v>
      </c>
      <c r="SA148" s="420"/>
      <c r="SB148" s="420">
        <v>101.79492000711588</v>
      </c>
      <c r="SC148" s="420">
        <v>118.5858663102666</v>
      </c>
      <c r="SD148" s="420">
        <v>137.96992467192115</v>
      </c>
      <c r="SE148" s="420">
        <v>160.36147696856375</v>
      </c>
      <c r="SF148" s="420">
        <v>186.24249986942306</v>
      </c>
      <c r="SG148" s="420">
        <v>216.17373467134485</v>
      </c>
      <c r="SH148" s="420">
        <v>250.80771839083545</v>
      </c>
      <c r="SI148" s="420">
        <v>290.90398795215339</v>
      </c>
      <c r="SJ148" s="420">
        <v>337.34682174277094</v>
      </c>
      <c r="SK148" s="420">
        <v>391.16594407651479</v>
      </c>
      <c r="SL148" s="420">
        <v>453.56068970166041</v>
      </c>
      <c r="SM148" s="420">
        <v>525.9282091597546</v>
      </c>
      <c r="SN148" s="420">
        <v>609.89639357900023</v>
      </c>
      <c r="SO148" s="420">
        <v>707.36231175620389</v>
      </c>
      <c r="SP148" s="420">
        <v>820.53708592866053</v>
      </c>
      <c r="SQ148" s="420">
        <v>951.99828871783188</v>
      </c>
      <c r="SR148" s="420">
        <v>1104.751126146421</v>
      </c>
      <c r="SS148" s="420">
        <v>1279.4063105219068</v>
      </c>
      <c r="ST148" s="420">
        <v>1480.1123670275563</v>
      </c>
      <c r="SU148" s="420">
        <v>1712.3340937132393</v>
      </c>
      <c r="SV148" s="420">
        <v>1980.7881866585055</v>
      </c>
      <c r="SW148" s="420">
        <v>2290.7726869075927</v>
      </c>
      <c r="SX148" s="420">
        <v>2648.1779372886122</v>
      </c>
      <c r="SY148" s="420">
        <v>3059.4625478590137</v>
      </c>
      <c r="SZ148" s="420">
        <v>3531.5726890294195</v>
      </c>
      <c r="TA148" s="420">
        <v>4071.7725833820523</v>
      </c>
      <c r="TB148" s="420">
        <v>4687.338927271282</v>
      </c>
      <c r="TC148" s="420">
        <v>5148.8939618366676</v>
      </c>
      <c r="TD148" s="420">
        <v>4989.6424802696811</v>
      </c>
      <c r="TE148" s="420">
        <v>4764.5199864625656</v>
      </c>
      <c r="TF148" s="420"/>
      <c r="TG148" s="420">
        <v>6.8541836607283049</v>
      </c>
      <c r="TH148" s="420">
        <v>7.8421690171571861</v>
      </c>
      <c r="TI148" s="420">
        <v>8.9827340254488295</v>
      </c>
      <c r="TJ148" s="420">
        <v>10.300261065163246</v>
      </c>
      <c r="TK148" s="420">
        <v>11.823109817925408</v>
      </c>
      <c r="TL148" s="420">
        <v>13.584274504550867</v>
      </c>
      <c r="TM148" s="420">
        <v>15.622150639217097</v>
      </c>
      <c r="TN148" s="420">
        <v>17.981429649392567</v>
      </c>
      <c r="TO148" s="420">
        <v>20.714142795380099</v>
      </c>
      <c r="TP148" s="420">
        <v>23.880879428419988</v>
      </c>
      <c r="TQ148" s="420">
        <v>27.552208839090646</v>
      </c>
      <c r="TR148" s="420">
        <v>31.810339870827836</v>
      </c>
      <c r="TS148" s="420">
        <v>36.751058226681778</v>
      </c>
      <c r="TT148" s="420">
        <v>42.485988121127541</v>
      </c>
      <c r="TU148" s="420">
        <v>49.145232786721621</v>
      </c>
      <c r="TV148" s="420">
        <v>56.880457529228046</v>
      </c>
      <c r="TW148" s="420">
        <v>65.868489758482866</v>
      </c>
      <c r="TX148" s="420">
        <v>76.315522967536737</v>
      </c>
      <c r="TY148" s="420">
        <v>88.462026295591556</v>
      </c>
      <c r="TZ148" s="420">
        <v>102.5884784487445</v>
      </c>
      <c r="UA148" s="420">
        <v>119.02206478489212</v>
      </c>
      <c r="UB148" s="420">
        <v>138.14449978437375</v>
      </c>
      <c r="UC148" s="420">
        <v>160.40116449778503</v>
      </c>
      <c r="UD148" s="420">
        <v>186.31178055530125</v>
      </c>
      <c r="UE148" s="420">
        <v>216.48287971925231</v>
      </c>
      <c r="UF148" s="420">
        <v>251.62237167722458</v>
      </c>
      <c r="UG148" s="420">
        <v>292.55656387474016</v>
      </c>
      <c r="UH148" s="420">
        <v>326.35453520331055</v>
      </c>
      <c r="UI148" s="420">
        <v>326.35453520331055</v>
      </c>
      <c r="UJ148" s="420">
        <v>326.35453520331055</v>
      </c>
      <c r="UK148" s="420"/>
      <c r="UL148" s="420">
        <v>2.0677318317326265</v>
      </c>
      <c r="UM148" s="420">
        <v>2.0677318317326265</v>
      </c>
      <c r="UN148" s="420">
        <v>2.0677318317326265</v>
      </c>
      <c r="UO148" s="420">
        <v>2.0677318317326265</v>
      </c>
      <c r="UP148" s="420">
        <v>2.0677318317326265</v>
      </c>
      <c r="UQ148" s="420">
        <v>2.0677318317326265</v>
      </c>
      <c r="UR148" s="420">
        <v>2.0677318317326265</v>
      </c>
      <c r="US148" s="420">
        <v>2.0677318317326265</v>
      </c>
      <c r="UT148" s="420">
        <v>2.0677318317326265</v>
      </c>
      <c r="UU148" s="420">
        <v>2.0677318317326265</v>
      </c>
      <c r="UV148" s="420">
        <v>2.0677318317326265</v>
      </c>
      <c r="UW148" s="420">
        <v>2.0677318317326265</v>
      </c>
      <c r="UX148" s="420">
        <v>2.0677318317326265</v>
      </c>
      <c r="UY148" s="420">
        <v>2.0677318317326265</v>
      </c>
      <c r="UZ148" s="420">
        <v>2.0677318317326265</v>
      </c>
      <c r="VA148" s="420">
        <v>2.0677318317326265</v>
      </c>
      <c r="VB148" s="420">
        <v>2.0677318317326265</v>
      </c>
      <c r="VC148" s="420">
        <v>2.4749454058415221</v>
      </c>
      <c r="VD148" s="420">
        <v>3.2806867838405323</v>
      </c>
      <c r="VE148" s="420">
        <v>4.3867228313213236</v>
      </c>
      <c r="VF148" s="420">
        <v>5.9118107576461503</v>
      </c>
      <c r="VG148" s="420">
        <v>8.0233138963084603</v>
      </c>
      <c r="VH148" s="420">
        <v>10.957514062577776</v>
      </c>
      <c r="VI148" s="420">
        <v>15.048523298845536</v>
      </c>
      <c r="VJ148" s="420">
        <v>20.769465588490164</v>
      </c>
      <c r="VK148" s="420">
        <v>28.79117403005235</v>
      </c>
      <c r="VL148" s="420">
        <v>40.065901831865403</v>
      </c>
      <c r="VM148" s="420">
        <v>55.946768760453153</v>
      </c>
      <c r="VN148" s="420">
        <v>78.358277117619295</v>
      </c>
      <c r="VO148" s="420">
        <v>110.03983261524904</v>
      </c>
      <c r="VP148" s="420"/>
      <c r="VQ148" s="420">
        <v>4.7864518289956788</v>
      </c>
      <c r="VR148" s="420">
        <v>5.77443718542456</v>
      </c>
      <c r="VS148" s="420">
        <v>6.9150021937162034</v>
      </c>
      <c r="VT148" s="420">
        <v>8.2325292334306202</v>
      </c>
      <c r="VU148" s="420">
        <v>9.7553779861927818</v>
      </c>
      <c r="VV148" s="420">
        <v>11.516542672818241</v>
      </c>
      <c r="VW148" s="420">
        <v>13.55441880748447</v>
      </c>
      <c r="VX148" s="420">
        <v>15.913697817659941</v>
      </c>
      <c r="VY148" s="420">
        <v>18.646410963647472</v>
      </c>
      <c r="VZ148" s="420">
        <v>21.813147596687362</v>
      </c>
      <c r="WA148" s="420">
        <v>25.48447700735802</v>
      </c>
      <c r="WB148" s="420">
        <v>29.742608039095209</v>
      </c>
      <c r="WC148" s="420">
        <v>34.683326394949148</v>
      </c>
      <c r="WD148" s="420">
        <v>40.418256289394911</v>
      </c>
      <c r="WE148" s="420">
        <v>47.077500954988992</v>
      </c>
      <c r="WF148" s="420">
        <v>54.812725697495416</v>
      </c>
      <c r="WG148" s="420">
        <v>63.800757926750236</v>
      </c>
      <c r="WH148" s="420">
        <v>73.840577561695213</v>
      </c>
      <c r="WI148" s="420">
        <v>85.18133951175102</v>
      </c>
      <c r="WJ148" s="420">
        <v>98.201755617423174</v>
      </c>
      <c r="WK148" s="420">
        <v>113.11025402724597</v>
      </c>
      <c r="WL148" s="420">
        <v>130.1211858880653</v>
      </c>
      <c r="WM148" s="420">
        <v>149.44365043520725</v>
      </c>
      <c r="WN148" s="420">
        <v>171.26325725645572</v>
      </c>
      <c r="WO148" s="420">
        <v>195.71341413076215</v>
      </c>
      <c r="WP148" s="420">
        <v>222.83119764717222</v>
      </c>
      <c r="WQ148" s="420">
        <v>252.49066204287476</v>
      </c>
      <c r="WR148" s="420">
        <v>270.40776644285739</v>
      </c>
      <c r="WS148" s="420">
        <v>247.99625808569124</v>
      </c>
      <c r="WT148" s="420">
        <v>216.31470258806149</v>
      </c>
      <c r="WU148" s="420"/>
      <c r="WV148" s="420">
        <v>178.20833684472109</v>
      </c>
      <c r="WW148" s="420">
        <v>203.89589292888658</v>
      </c>
      <c r="WX148" s="420">
        <v>233.55051020381077</v>
      </c>
      <c r="WY148" s="420">
        <v>267.80612897876995</v>
      </c>
      <c r="WZ148" s="420">
        <v>307.40009916237102</v>
      </c>
      <c r="XA148" s="420">
        <v>353.1902683857947</v>
      </c>
      <c r="XB148" s="420">
        <v>406.17491756221142</v>
      </c>
      <c r="XC148" s="420">
        <v>467.51602094772511</v>
      </c>
      <c r="XD148" s="420">
        <v>538.56638798273877</v>
      </c>
      <c r="XE148" s="420">
        <v>620.90133792473239</v>
      </c>
      <c r="XF148" s="420">
        <v>716.35566781574164</v>
      </c>
      <c r="XG148" s="420">
        <v>827.06680232773294</v>
      </c>
      <c r="XH148" s="420">
        <v>955.52516361438563</v>
      </c>
      <c r="XI148" s="420">
        <v>1104.6329741135364</v>
      </c>
      <c r="XJ148" s="420">
        <v>1277.7729095513757</v>
      </c>
      <c r="XK148" s="420">
        <v>1478.8882581785731</v>
      </c>
      <c r="XL148" s="420">
        <v>1712.576521342517</v>
      </c>
      <c r="XM148" s="420">
        <v>1984.1987166761655</v>
      </c>
      <c r="XN148" s="420">
        <v>2300.0070264204523</v>
      </c>
      <c r="XO148" s="420">
        <v>2667.2938789969194</v>
      </c>
      <c r="XP148" s="420">
        <v>3094.5660727869235</v>
      </c>
      <c r="XQ148" s="420">
        <v>3591.7481598681447</v>
      </c>
      <c r="XR148" s="420">
        <v>4170.4200190733582</v>
      </c>
      <c r="XS148" s="420">
        <v>4844.094379550218</v>
      </c>
      <c r="XT148" s="420">
        <v>5628.5410283307865</v>
      </c>
      <c r="XU148" s="420">
        <v>6542.1655720205463</v>
      </c>
      <c r="XV148" s="420">
        <v>7606.4519513595942</v>
      </c>
      <c r="XW148" s="420">
        <v>8485.1970444769559</v>
      </c>
      <c r="XX148" s="420">
        <v>8485.1970444769559</v>
      </c>
      <c r="XY148" s="420">
        <v>8485.1970444769559</v>
      </c>
      <c r="XZ148" s="420"/>
      <c r="YA148" s="420">
        <v>5.9862771950995965E-2</v>
      </c>
      <c r="YB148" s="420">
        <v>5.9862771950995965E-2</v>
      </c>
      <c r="YC148" s="420">
        <v>5.9862771950995965E-2</v>
      </c>
      <c r="YD148" s="420">
        <v>5.9862771950995965E-2</v>
      </c>
      <c r="YE148" s="420">
        <v>5.9862771950995965E-2</v>
      </c>
      <c r="YF148" s="420">
        <v>5.9862771950995965E-2</v>
      </c>
      <c r="YG148" s="420">
        <v>5.9862771950995965E-2</v>
      </c>
      <c r="YH148" s="420">
        <v>5.9862771950995965E-2</v>
      </c>
      <c r="YI148" s="420">
        <v>5.9862771950995965E-2</v>
      </c>
      <c r="YJ148" s="420">
        <v>5.9862771950995965E-2</v>
      </c>
      <c r="YK148" s="420">
        <v>5.9862771950995965E-2</v>
      </c>
      <c r="YL148" s="420">
        <v>5.9862771950995965E-2</v>
      </c>
      <c r="YM148" s="420">
        <v>5.9862771950995965E-2</v>
      </c>
      <c r="YN148" s="420">
        <v>5.9862771950995965E-2</v>
      </c>
      <c r="YO148" s="420">
        <v>5.9862771950995965E-2</v>
      </c>
      <c r="YP148" s="420">
        <v>5.9862771950995965E-2</v>
      </c>
      <c r="YQ148" s="420">
        <v>5.9862771950995965E-2</v>
      </c>
      <c r="YR148" s="420">
        <v>7.1651986078344623E-2</v>
      </c>
      <c r="YS148" s="420">
        <v>9.4978953155220855E-2</v>
      </c>
      <c r="YT148" s="420">
        <v>0.12699973199308567</v>
      </c>
      <c r="YU148" s="420">
        <v>0.17115245496117978</v>
      </c>
      <c r="YV148" s="420">
        <v>0.23228244721826985</v>
      </c>
      <c r="YW148" s="420">
        <v>0.31723028847908341</v>
      </c>
      <c r="YX148" s="420">
        <v>0.43566883510381921</v>
      </c>
      <c r="YY148" s="420">
        <v>0.60129546926112964</v>
      </c>
      <c r="YZ148" s="420">
        <v>0.83353143706176935</v>
      </c>
      <c r="ZA148" s="420">
        <v>1.1599453602076617</v>
      </c>
      <c r="ZB148" s="420">
        <v>1.6197113224763566</v>
      </c>
      <c r="ZC148" s="420">
        <v>2.268545466862812</v>
      </c>
      <c r="ZD148" s="420">
        <v>3.1857561528434251</v>
      </c>
      <c r="ZE148" s="420"/>
      <c r="ZF148" s="420">
        <v>178.14847407277009</v>
      </c>
      <c r="ZG148" s="420">
        <v>203.83603015693558</v>
      </c>
      <c r="ZH148" s="420">
        <v>233.49064743185977</v>
      </c>
      <c r="ZI148" s="420">
        <v>267.74626620681897</v>
      </c>
      <c r="ZJ148" s="420">
        <v>307.34023639042005</v>
      </c>
      <c r="ZK148" s="420">
        <v>353.13040561384372</v>
      </c>
      <c r="ZL148" s="420">
        <v>406.11505479026044</v>
      </c>
      <c r="ZM148" s="420">
        <v>467.45615817577414</v>
      </c>
      <c r="ZN148" s="420">
        <v>538.5065252107878</v>
      </c>
      <c r="ZO148" s="420">
        <v>620.84147515278141</v>
      </c>
      <c r="ZP148" s="420">
        <v>716.29580504379066</v>
      </c>
      <c r="ZQ148" s="420">
        <v>827.00693955578197</v>
      </c>
      <c r="ZR148" s="420">
        <v>955.46530084243466</v>
      </c>
      <c r="ZS148" s="420">
        <v>1104.5731113415854</v>
      </c>
      <c r="ZT148" s="420">
        <v>1277.7130467794248</v>
      </c>
      <c r="ZU148" s="420">
        <v>1478.8283954066221</v>
      </c>
      <c r="ZV148" s="420">
        <v>1712.5166585705661</v>
      </c>
      <c r="ZW148" s="420">
        <v>1984.1270646900871</v>
      </c>
      <c r="ZX148" s="420">
        <v>2299.9120474672973</v>
      </c>
      <c r="ZY148" s="420">
        <v>2667.1668792649261</v>
      </c>
      <c r="ZZ148" s="420">
        <v>3094.3949203319626</v>
      </c>
      <c r="AAA148" s="420">
        <v>3591.5158774209262</v>
      </c>
      <c r="AAB148" s="420">
        <v>4170.1027887848795</v>
      </c>
      <c r="AAC148" s="420">
        <v>4843.6587107151145</v>
      </c>
      <c r="AAD148" s="420">
        <v>5627.939732861525</v>
      </c>
      <c r="AAE148" s="420">
        <v>6541.3320405834847</v>
      </c>
      <c r="AAF148" s="420">
        <v>7605.2920059993867</v>
      </c>
      <c r="AAG148" s="420">
        <v>8483.5773331544788</v>
      </c>
      <c r="AAH148" s="420">
        <v>8482.9284990100932</v>
      </c>
      <c r="AAI148" s="420">
        <v>8482.0112883241127</v>
      </c>
      <c r="AAJ148" s="420"/>
      <c r="AAK148" s="420">
        <v>4241.7386653121412</v>
      </c>
      <c r="AAL148" s="420">
        <v>4857.8181161593566</v>
      </c>
      <c r="AAM148" s="420">
        <v>5569.0418801468359</v>
      </c>
      <c r="AAN148" s="420">
        <v>6390.6141127936608</v>
      </c>
      <c r="AAO148" s="420">
        <v>7340.2191015925182</v>
      </c>
      <c r="AAP148" s="420">
        <v>8438.4311003103558</v>
      </c>
      <c r="AAQ148" s="420">
        <v>9709.1924549906125</v>
      </c>
      <c r="AAR148" s="420">
        <v>11180.371463390127</v>
      </c>
      <c r="AAS148" s="420">
        <v>12884.41333339142</v>
      </c>
      <c r="AAT148" s="420">
        <v>14859.099853961761</v>
      </c>
      <c r="AAU148" s="420">
        <v>17148.436019206867</v>
      </c>
      <c r="AAV148" s="420">
        <v>19803.684915962145</v>
      </c>
      <c r="AAW148" s="420">
        <v>22884.575772955686</v>
      </c>
      <c r="AAX148" s="420">
        <v>26460.714262283363</v>
      </c>
      <c r="AAY148" s="420">
        <v>30613.229043945263</v>
      </c>
      <c r="AAZ148" s="420">
        <v>35436.694270968837</v>
      </c>
      <c r="ABA148" s="420">
        <v>41041.374465836794</v>
      </c>
      <c r="ABB148" s="420">
        <v>47549.478130692209</v>
      </c>
      <c r="ABC148" s="420">
        <v>55111.090778007085</v>
      </c>
      <c r="ABD148" s="420">
        <v>63902.647055522248</v>
      </c>
      <c r="ABE148" s="420">
        <v>74126.31332188056</v>
      </c>
      <c r="ABF148" s="420">
        <v>86017.498652613285</v>
      </c>
      <c r="ABG148" s="420">
        <v>99850.235053697994</v>
      </c>
      <c r="ABH148" s="420">
        <v>115943.38135661013</v>
      </c>
      <c r="ABI148" s="420">
        <v>134667.7548891581</v>
      </c>
      <c r="ABJ148" s="420">
        <v>156454.29764821075</v>
      </c>
      <c r="ABK148" s="420">
        <v>181803.38033642646</v>
      </c>
      <c r="ABL148" s="420">
        <v>202630.490225844</v>
      </c>
      <c r="ABM148" s="420">
        <v>202280.02647439233</v>
      </c>
      <c r="ABN148" s="420">
        <v>201784.60079332825</v>
      </c>
      <c r="ABQ148" s="344"/>
      <c r="ABR148" s="344"/>
      <c r="ABS148" s="344"/>
      <c r="ABT148" s="344"/>
      <c r="ABU148" s="344"/>
      <c r="ABV148" s="344"/>
      <c r="ABW148" s="344"/>
      <c r="ABX148" s="344"/>
      <c r="ABY148" s="344"/>
      <c r="ABZ148" s="344"/>
      <c r="ACA148" s="344"/>
    </row>
    <row r="149" spans="4:755" hidden="1" outlineLevel="1" x14ac:dyDescent="0.25">
      <c r="D149" s="431" t="b">
        <v>1</v>
      </c>
      <c r="E149" s="416"/>
      <c r="F149" s="417">
        <v>1574</v>
      </c>
      <c r="G149" s="417">
        <v>22006135</v>
      </c>
      <c r="H149" s="417" t="s">
        <v>1825</v>
      </c>
      <c r="I149" s="417" t="s">
        <v>1849</v>
      </c>
      <c r="J149" s="417">
        <v>11</v>
      </c>
      <c r="K149" s="417" t="s">
        <v>1850</v>
      </c>
      <c r="L149" s="417" t="s">
        <v>1781</v>
      </c>
      <c r="M149" s="417" t="s">
        <v>253</v>
      </c>
      <c r="N149" s="417" t="s">
        <v>301</v>
      </c>
      <c r="O149" s="417" t="s">
        <v>1843</v>
      </c>
      <c r="P149" s="417" t="s">
        <v>1844</v>
      </c>
      <c r="Q149" s="417" t="s">
        <v>1845</v>
      </c>
      <c r="R149" s="417" t="s">
        <v>298</v>
      </c>
      <c r="S149" s="418"/>
      <c r="T149" s="417">
        <v>0.57433674535164059</v>
      </c>
      <c r="U149" s="417">
        <v>2190</v>
      </c>
      <c r="V149" s="418"/>
      <c r="W149" s="419">
        <v>8.25</v>
      </c>
      <c r="X149" s="417">
        <v>5.4066664277844598E-3</v>
      </c>
      <c r="Y149" s="417">
        <v>3.8887709341079942E-3</v>
      </c>
      <c r="Z149" s="417">
        <v>1.5178954936764656E-3</v>
      </c>
      <c r="AA149" s="420">
        <v>31.87548936657393</v>
      </c>
      <c r="AB149" s="420">
        <v>1244.4066989145581</v>
      </c>
      <c r="AC149" s="420">
        <v>1276.282188281132</v>
      </c>
      <c r="AD149" s="420">
        <v>37.424904904263833</v>
      </c>
      <c r="AE149" s="420">
        <v>2.2020949470976423</v>
      </c>
      <c r="AF149" s="420">
        <v>74.612650171282397</v>
      </c>
      <c r="AG149" s="418"/>
      <c r="AH149" s="419">
        <v>11.588514272148281</v>
      </c>
      <c r="AI149" s="417">
        <v>1.3520766404783894E-2</v>
      </c>
      <c r="AJ149" s="417">
        <v>9.7248765212492178E-3</v>
      </c>
      <c r="AK149" s="417">
        <v>3.7958898835346762E-3</v>
      </c>
      <c r="AL149" s="420">
        <v>79.712897312998493</v>
      </c>
      <c r="AM149" s="420">
        <v>3111.9604867997496</v>
      </c>
      <c r="AN149" s="420">
        <v>3191.673384112748</v>
      </c>
      <c r="AO149" s="420">
        <v>93.590644751345692</v>
      </c>
      <c r="AP149" s="420">
        <v>5.5069074037665278</v>
      </c>
      <c r="AQ149" s="420">
        <v>186.58821055124022</v>
      </c>
      <c r="AR149" s="418"/>
      <c r="AS149" s="417">
        <v>5.1679359468684138E-3</v>
      </c>
      <c r="AT149" s="421">
        <v>4.0659390574111693E-6</v>
      </c>
      <c r="AU149" s="417">
        <v>5.1638700078110028E-3</v>
      </c>
      <c r="AV149" s="420">
        <v>28.425883974257854</v>
      </c>
      <c r="AW149" s="420">
        <v>1.3011004983715742</v>
      </c>
      <c r="AX149" s="420">
        <v>29.726984472629429</v>
      </c>
      <c r="AY149" s="420">
        <v>14.692869058112674</v>
      </c>
      <c r="AZ149" s="420">
        <v>2.0677318317326265</v>
      </c>
      <c r="BA149" s="420">
        <v>7.8011920385318428E-2</v>
      </c>
      <c r="BB149" s="418"/>
      <c r="BC149" s="420">
        <v>1390.5218383037761</v>
      </c>
      <c r="BD149" s="420">
        <v>3477.3591468191003</v>
      </c>
      <c r="BE149" s="420">
        <v>46.565597282860054</v>
      </c>
      <c r="BF149" s="420">
        <v>3430.7935495362403</v>
      </c>
      <c r="BG149" s="420"/>
      <c r="BH149" s="422">
        <v>3.3980125829170121E-2</v>
      </c>
      <c r="BI149" s="420"/>
      <c r="BJ149" s="423">
        <v>8.5351533747251143</v>
      </c>
      <c r="BK149" s="423">
        <v>8.8301628036462425</v>
      </c>
      <c r="BL149" s="423">
        <v>9.1353689518682906</v>
      </c>
      <c r="BM149" s="423">
        <v>9.4511242592603253</v>
      </c>
      <c r="BN149" s="423">
        <v>9.777793347439049</v>
      </c>
      <c r="BO149" s="423">
        <v>10.115753440819292</v>
      </c>
      <c r="BP149" s="423">
        <v>10.465394802217695</v>
      </c>
      <c r="BQ149" s="423">
        <v>10.827121183512608</v>
      </c>
      <c r="BR149" s="423">
        <v>11.201350291880656</v>
      </c>
      <c r="BS149" s="423">
        <v>11.588514272148281</v>
      </c>
      <c r="BT149" s="423">
        <v>11.989060205815342</v>
      </c>
      <c r="BU149" s="423">
        <v>12.403450627326954</v>
      </c>
      <c r="BV149" s="423">
        <v>12.832164058189816</v>
      </c>
      <c r="BW149" s="423">
        <v>13.275695559549712</v>
      </c>
      <c r="BX149" s="423">
        <v>13.734557303868357</v>
      </c>
      <c r="BY149" s="423">
        <v>14.209279166359694</v>
      </c>
      <c r="BZ149" s="423">
        <v>14.700409336868629</v>
      </c>
      <c r="CA149" s="423">
        <v>15.208514952898771</v>
      </c>
      <c r="CB149" s="423">
        <v>15.734182754520159</v>
      </c>
      <c r="CC149" s="423">
        <v>16.278019761913264</v>
      </c>
      <c r="CD149" s="423">
        <v>16.840653976331645</v>
      </c>
      <c r="CE149" s="423">
        <v>17.422735105292723</v>
      </c>
      <c r="CF149" s="423">
        <v>18.024935312834049</v>
      </c>
      <c r="CG149" s="423">
        <v>18.647949995701502</v>
      </c>
      <c r="CH149" s="423">
        <v>19.292498586365678</v>
      </c>
      <c r="CI149" s="423">
        <v>19.959325383793761</v>
      </c>
      <c r="CJ149" s="423">
        <v>20.649200412936239</v>
      </c>
      <c r="CK149" s="423">
        <v>21.362920313920963</v>
      </c>
      <c r="CL149" s="423">
        <v>22.101309261981356</v>
      </c>
      <c r="CM149" s="423">
        <v>22.865219919181044</v>
      </c>
      <c r="CN149" s="420"/>
      <c r="CO149" s="417">
        <v>5.9155805235448552E-3</v>
      </c>
      <c r="CP149" s="417">
        <v>6.4750747165629834E-3</v>
      </c>
      <c r="CQ149" s="417">
        <v>7.0903189524079407E-3</v>
      </c>
      <c r="CR149" s="417">
        <v>7.7670207304650499E-3</v>
      </c>
      <c r="CS149" s="417">
        <v>8.5114816088278002E-3</v>
      </c>
      <c r="CT149" s="417">
        <v>9.3306596909443901E-3</v>
      </c>
      <c r="CU149" s="417">
        <v>1.0232238730220887E-2</v>
      </c>
      <c r="CV149" s="417">
        <v>1.1224704556656114E-2</v>
      </c>
      <c r="CW149" s="417">
        <v>1.2317429604712028E-2</v>
      </c>
      <c r="CX149" s="417">
        <v>1.3520766404783894E-2</v>
      </c>
      <c r="CY149" s="417">
        <v>1.4846150992688135E-2</v>
      </c>
      <c r="CZ149" s="417">
        <v>1.6306217293482708E-2</v>
      </c>
      <c r="DA149" s="417">
        <v>1.7914923648730877E-2</v>
      </c>
      <c r="DB149" s="417">
        <v>1.9687692781179763E-2</v>
      </c>
      <c r="DC149" s="417">
        <v>2.1641566629043391E-2</v>
      </c>
      <c r="DD149" s="417">
        <v>2.3795377635085761E-2</v>
      </c>
      <c r="DE149" s="417">
        <v>2.6169938245076851E-2</v>
      </c>
      <c r="DF149" s="417">
        <v>2.8788250557696786E-2</v>
      </c>
      <c r="DG149" s="417">
        <v>3.1675738275532377E-2</v>
      </c>
      <c r="DH149" s="417">
        <v>3.486050333659519E-2</v>
      </c>
      <c r="DI149" s="417">
        <v>3.8373609860171617E-2</v>
      </c>
      <c r="DJ149" s="417">
        <v>4.2249398322427356E-2</v>
      </c>
      <c r="DK149" s="417">
        <v>4.6525833188949227E-2</v>
      </c>
      <c r="DL149" s="417">
        <v>5.1244887576548714E-2</v>
      </c>
      <c r="DM149" s="417">
        <v>5.6452968898745771E-2</v>
      </c>
      <c r="DN149" s="417">
        <v>6.220138987236342E-2</v>
      </c>
      <c r="DO149" s="417">
        <v>6.8546889730976654E-2</v>
      </c>
      <c r="DP149" s="417">
        <v>7.5552211009424983E-2</v>
      </c>
      <c r="DQ149" s="417">
        <v>8.3286737837597338E-2</v>
      </c>
      <c r="DR149" s="417">
        <v>9.1827202317177004E-2</v>
      </c>
      <c r="DS149" s="424"/>
      <c r="DT149" s="425">
        <v>4.2548098547598523E-3</v>
      </c>
      <c r="DU149" s="425">
        <v>4.6572287545887927E-3</v>
      </c>
      <c r="DV149" s="425">
        <v>5.0997461419083311E-3</v>
      </c>
      <c r="DW149" s="425">
        <v>5.5864671632098054E-3</v>
      </c>
      <c r="DX149" s="425">
        <v>6.1219242445788623E-3</v>
      </c>
      <c r="DY149" s="425">
        <v>6.7111220355176296E-3</v>
      </c>
      <c r="DZ149" s="425">
        <v>7.3595871127641425E-3</v>
      </c>
      <c r="EA149" s="425">
        <v>8.0734229505186623E-3</v>
      </c>
      <c r="EB149" s="425">
        <v>8.8593707175224651E-3</v>
      </c>
      <c r="EC149" s="425">
        <v>9.7248765212492178E-3</v>
      </c>
      <c r="ED149" s="425">
        <v>1.0678165785678435E-2</v>
      </c>
      <c r="EE149" s="425">
        <v>1.1728325522410557E-2</v>
      </c>
      <c r="EF149" s="425">
        <v>1.2885395336012391E-2</v>
      </c>
      <c r="EG149" s="425">
        <v>1.4160468094287934E-2</v>
      </c>
      <c r="EH149" s="425">
        <v>1.5565801293584191E-2</v>
      </c>
      <c r="EI149" s="425">
        <v>1.7114940259290928E-2</v>
      </c>
      <c r="EJ149" s="425">
        <v>1.8822854443520564E-2</v>
      </c>
      <c r="EK149" s="425">
        <v>2.0706088216813637E-2</v>
      </c>
      <c r="EL149" s="425">
        <v>2.2782927700013302E-2</v>
      </c>
      <c r="EM149" s="425">
        <v>2.507358534772371E-2</v>
      </c>
      <c r="EN149" s="425">
        <v>2.7600404177733847E-2</v>
      </c>
      <c r="EO149" s="425">
        <v>3.0388083743337679E-2</v>
      </c>
      <c r="EP149" s="425">
        <v>3.3463930169718929E-2</v>
      </c>
      <c r="EQ149" s="425">
        <v>3.6858132823810119E-2</v>
      </c>
      <c r="ER149" s="425">
        <v>4.0604070461862221E-2</v>
      </c>
      <c r="ES149" s="425">
        <v>4.4738650003212116E-2</v>
      </c>
      <c r="ET149" s="425">
        <v>4.9302681415572314E-2</v>
      </c>
      <c r="EU149" s="425">
        <v>5.4341292570076527E-2</v>
      </c>
      <c r="EV149" s="425">
        <v>5.9904388337166554E-2</v>
      </c>
      <c r="EW149" s="425">
        <v>6.6047158651476451E-2</v>
      </c>
      <c r="EX149" s="420"/>
      <c r="EY149" s="420">
        <v>1521.4076943904117</v>
      </c>
      <c r="EZ149" s="420">
        <v>1665.3020707473149</v>
      </c>
      <c r="FA149" s="420">
        <v>1823.5346077939053</v>
      </c>
      <c r="FB149" s="420">
        <v>1997.5731975563185</v>
      </c>
      <c r="FC149" s="420">
        <v>2189.0385159651705</v>
      </c>
      <c r="FD149" s="420">
        <v>2399.7200935800338</v>
      </c>
      <c r="FE149" s="420">
        <v>2631.5940883632866</v>
      </c>
      <c r="FF149" s="420">
        <v>2886.842941582051</v>
      </c>
      <c r="FG149" s="420">
        <v>3167.8771172387769</v>
      </c>
      <c r="FH149" s="420">
        <v>3477.3591468191003</v>
      </c>
      <c r="FI149" s="420">
        <v>3818.2302248203628</v>
      </c>
      <c r="FJ149" s="420">
        <v>4193.7396267307413</v>
      </c>
      <c r="FK149" s="420">
        <v>4607.4772501386087</v>
      </c>
      <c r="FL149" s="420">
        <v>5063.4096117640865</v>
      </c>
      <c r="FM149" s="420">
        <v>5565.9196687528247</v>
      </c>
      <c r="FN149" s="420">
        <v>6119.8508719227157</v>
      </c>
      <c r="FO149" s="420">
        <v>6730.5559022165189</v>
      </c>
      <c r="FP149" s="420">
        <v>7403.9505898354528</v>
      </c>
      <c r="FQ149" s="420">
        <v>8146.5735689138246</v>
      </c>
      <c r="FR149" s="420">
        <v>8965.6522796915015</v>
      </c>
      <c r="FS149" s="420">
        <v>9869.1759955650468</v>
      </c>
      <c r="FT149" s="420">
        <v>10865.976624824652</v>
      </c>
      <c r="FU149" s="420">
        <v>11965.818117065392</v>
      </c>
      <c r="FV149" s="420">
        <v>13179.495393025862</v>
      </c>
      <c r="FW149" s="420">
        <v>14518.943814878025</v>
      </c>
      <c r="FX149" s="420">
        <v>15997.360322784216</v>
      </c>
      <c r="FY149" s="420">
        <v>17629.337483981293</v>
      </c>
      <c r="FZ149" s="420">
        <v>19431.01183399446</v>
      </c>
      <c r="GA149" s="420">
        <v>21420.228037208126</v>
      </c>
      <c r="GB149" s="420">
        <v>23616.720557457676</v>
      </c>
      <c r="GC149" s="420"/>
      <c r="GD149" s="420">
        <v>32.364954761379785</v>
      </c>
      <c r="GE149" s="420">
        <v>32.364954761379785</v>
      </c>
      <c r="GF149" s="420">
        <v>32.364954761379785</v>
      </c>
      <c r="GG149" s="420">
        <v>32.364954761379785</v>
      </c>
      <c r="GH149" s="420">
        <v>32.364954761379785</v>
      </c>
      <c r="GI149" s="420">
        <v>32.364954761379785</v>
      </c>
      <c r="GJ149" s="420">
        <v>32.364954761379785</v>
      </c>
      <c r="GK149" s="420">
        <v>32.364954761379785</v>
      </c>
      <c r="GL149" s="420">
        <v>32.364954761379785</v>
      </c>
      <c r="GM149" s="420">
        <v>32.364954761379785</v>
      </c>
      <c r="GN149" s="420">
        <v>32.364954761379785</v>
      </c>
      <c r="GO149" s="420">
        <v>32.364954761379785</v>
      </c>
      <c r="GP149" s="420">
        <v>32.364954761379785</v>
      </c>
      <c r="GQ149" s="420">
        <v>32.364954761379785</v>
      </c>
      <c r="GR149" s="420">
        <v>32.364954761379785</v>
      </c>
      <c r="GS149" s="420">
        <v>32.364954761379785</v>
      </c>
      <c r="GT149" s="420">
        <v>32.364954761379785</v>
      </c>
      <c r="GU149" s="420">
        <v>38.738822350007396</v>
      </c>
      <c r="GV149" s="420">
        <v>51.350604423535891</v>
      </c>
      <c r="GW149" s="420">
        <v>68.662717189713931</v>
      </c>
      <c r="GX149" s="420">
        <v>92.533995362797683</v>
      </c>
      <c r="GY149" s="420">
        <v>125.58407589671955</v>
      </c>
      <c r="GZ149" s="420">
        <v>171.51133502420743</v>
      </c>
      <c r="HA149" s="420">
        <v>235.54542630636647</v>
      </c>
      <c r="HB149" s="420">
        <v>325.09187307246486</v>
      </c>
      <c r="HC149" s="420">
        <v>450.65081975782482</v>
      </c>
      <c r="HD149" s="420">
        <v>627.12730943239865</v>
      </c>
      <c r="HE149" s="420">
        <v>875.70090675645304</v>
      </c>
      <c r="HF149" s="420">
        <v>1226.4946813564079</v>
      </c>
      <c r="HG149" s="420">
        <v>1722.3868926746106</v>
      </c>
      <c r="HH149" s="420"/>
      <c r="HI149" s="420">
        <v>34.875838299614628</v>
      </c>
      <c r="HJ149" s="420">
        <v>38.174386756120249</v>
      </c>
      <c r="HK149" s="420">
        <v>41.801614616293257</v>
      </c>
      <c r="HL149" s="420">
        <v>45.791170957323175</v>
      </c>
      <c r="HM149" s="420">
        <v>50.180207183071275</v>
      </c>
      <c r="HN149" s="420">
        <v>55.009745419728844</v>
      </c>
      <c r="HO149" s="420">
        <v>60.325085928235161</v>
      </c>
      <c r="HP149" s="420">
        <v>66.176257684393903</v>
      </c>
      <c r="HQ149" s="420">
        <v>72.618516720553515</v>
      </c>
      <c r="HR149" s="420">
        <v>79.712897312998493</v>
      </c>
      <c r="HS149" s="420">
        <v>87.526821641907887</v>
      </c>
      <c r="HT149" s="420">
        <v>96.134774151480713</v>
      </c>
      <c r="HU149" s="420">
        <v>105.61904750282666</v>
      </c>
      <c r="HV149" s="420">
        <v>116.07056774834706</v>
      </c>
      <c r="HW149" s="420">
        <v>127.58980717120997</v>
      </c>
      <c r="HX149" s="420">
        <v>140.28779413558169</v>
      </c>
      <c r="HY149" s="420">
        <v>154.287230291859</v>
      </c>
      <c r="HZ149" s="420">
        <v>169.72372658657983</v>
      </c>
      <c r="IA149" s="420">
        <v>186.74717075043543</v>
      </c>
      <c r="IB149" s="420">
        <v>205.52324029252162</v>
      </c>
      <c r="IC149" s="420">
        <v>226.23507652869753</v>
      </c>
      <c r="ID149" s="420">
        <v>249.08513683218621</v>
      </c>
      <c r="IE149" s="420">
        <v>274.29724413256622</v>
      </c>
      <c r="IF149" s="420">
        <v>302.11885472411353</v>
      </c>
      <c r="IG149" s="420">
        <v>332.82356769712601</v>
      </c>
      <c r="IH149" s="420">
        <v>366.71390179976549</v>
      </c>
      <c r="II149" s="420">
        <v>404.12436829893642</v>
      </c>
      <c r="IJ149" s="420">
        <v>445.42487146537951</v>
      </c>
      <c r="IK149" s="420">
        <v>491.02447169222705</v>
      </c>
      <c r="IL149" s="420">
        <v>541.37555000278564</v>
      </c>
      <c r="IM149" s="420"/>
      <c r="IN149" s="420">
        <v>14.212941987128927</v>
      </c>
      <c r="IO149" s="420">
        <v>14.212941987128927</v>
      </c>
      <c r="IP149" s="420">
        <v>14.212941987128927</v>
      </c>
      <c r="IQ149" s="420">
        <v>14.212941987128927</v>
      </c>
      <c r="IR149" s="420">
        <v>14.212941987128927</v>
      </c>
      <c r="IS149" s="420">
        <v>14.212941987128927</v>
      </c>
      <c r="IT149" s="420">
        <v>14.212941987128927</v>
      </c>
      <c r="IU149" s="420">
        <v>14.212941987128927</v>
      </c>
      <c r="IV149" s="420">
        <v>14.212941987128927</v>
      </c>
      <c r="IW149" s="420">
        <v>14.212941987128927</v>
      </c>
      <c r="IX149" s="420">
        <v>14.212941987128927</v>
      </c>
      <c r="IY149" s="420">
        <v>14.212941987128927</v>
      </c>
      <c r="IZ149" s="420">
        <v>14.212941987128927</v>
      </c>
      <c r="JA149" s="420">
        <v>14.212941987128927</v>
      </c>
      <c r="JB149" s="420">
        <v>14.212941987128927</v>
      </c>
      <c r="JC149" s="420">
        <v>14.212941987128927</v>
      </c>
      <c r="JD149" s="420">
        <v>14.212941987128927</v>
      </c>
      <c r="JE149" s="420">
        <v>17.012000751113533</v>
      </c>
      <c r="JF149" s="420">
        <v>22.550415010825947</v>
      </c>
      <c r="JG149" s="420">
        <v>30.152960919956481</v>
      </c>
      <c r="JH149" s="420">
        <v>40.635938397728552</v>
      </c>
      <c r="JI149" s="420">
        <v>55.14975066046334</v>
      </c>
      <c r="JJ149" s="420">
        <v>75.318525015919704</v>
      </c>
      <c r="JK149" s="420">
        <v>103.43884315947719</v>
      </c>
      <c r="JL149" s="420">
        <v>142.76281139683698</v>
      </c>
      <c r="JM149" s="420">
        <v>197.90152666343465</v>
      </c>
      <c r="JN149" s="420">
        <v>275.40047972330115</v>
      </c>
      <c r="JO149" s="420">
        <v>384.56059270187745</v>
      </c>
      <c r="JP149" s="420">
        <v>538.61029258851443</v>
      </c>
      <c r="JQ149" s="420">
        <v>756.37939757564641</v>
      </c>
      <c r="JR149" s="420"/>
      <c r="JS149" s="420">
        <v>20.662896312485699</v>
      </c>
      <c r="JT149" s="420">
        <v>23.961444768991321</v>
      </c>
      <c r="JU149" s="420">
        <v>27.588672629164328</v>
      </c>
      <c r="JV149" s="420">
        <v>31.578228970194246</v>
      </c>
      <c r="JW149" s="420">
        <v>35.967265195942346</v>
      </c>
      <c r="JX149" s="420">
        <v>40.796803432599916</v>
      </c>
      <c r="JY149" s="420">
        <v>46.112143941106233</v>
      </c>
      <c r="JZ149" s="420">
        <v>51.963315697264974</v>
      </c>
      <c r="KA149" s="420">
        <v>58.405574733424586</v>
      </c>
      <c r="KB149" s="420">
        <v>65.499955325869564</v>
      </c>
      <c r="KC149" s="420">
        <v>73.313879654778958</v>
      </c>
      <c r="KD149" s="420">
        <v>81.921832164351784</v>
      </c>
      <c r="KE149" s="420">
        <v>91.406105515697732</v>
      </c>
      <c r="KF149" s="420">
        <v>101.85762576121813</v>
      </c>
      <c r="KG149" s="420">
        <v>113.37686518408104</v>
      </c>
      <c r="KH149" s="420">
        <v>126.07485214845276</v>
      </c>
      <c r="KI149" s="420">
        <v>140.07428830473009</v>
      </c>
      <c r="KJ149" s="420">
        <v>152.7117258354663</v>
      </c>
      <c r="KK149" s="420">
        <v>164.19675573960947</v>
      </c>
      <c r="KL149" s="420">
        <v>175.37027937256514</v>
      </c>
      <c r="KM149" s="420">
        <v>185.59913813096898</v>
      </c>
      <c r="KN149" s="420">
        <v>193.93538617172288</v>
      </c>
      <c r="KO149" s="420">
        <v>198.97871911664652</v>
      </c>
      <c r="KP149" s="420">
        <v>198.68001156463635</v>
      </c>
      <c r="KQ149" s="420">
        <v>190.06075630028903</v>
      </c>
      <c r="KR149" s="420">
        <v>168.81237513633084</v>
      </c>
      <c r="KS149" s="420">
        <v>128.72388857563527</v>
      </c>
      <c r="KT149" s="420">
        <v>60.864278763502057</v>
      </c>
      <c r="KU149" s="420">
        <v>-47.585820896287373</v>
      </c>
      <c r="KV149" s="420">
        <v>-215.00384757286076</v>
      </c>
      <c r="KW149" s="420"/>
      <c r="KX149" s="420">
        <v>1361.5391535231527</v>
      </c>
      <c r="KY149" s="420">
        <v>1490.3132014684136</v>
      </c>
      <c r="KZ149" s="420">
        <v>1631.9187654106659</v>
      </c>
      <c r="LA149" s="420">
        <v>1787.6694922271377</v>
      </c>
      <c r="LB149" s="420">
        <v>1959.0157582652359</v>
      </c>
      <c r="LC149" s="420">
        <v>2147.5590513656416</v>
      </c>
      <c r="LD149" s="420">
        <v>2355.0678760845258</v>
      </c>
      <c r="LE149" s="420">
        <v>2583.4953441659718</v>
      </c>
      <c r="LF149" s="420">
        <v>2834.9986296071888</v>
      </c>
      <c r="LG149" s="420">
        <v>3111.9604867997496</v>
      </c>
      <c r="LH149" s="420">
        <v>3417.0130514170992</v>
      </c>
      <c r="LI149" s="420">
        <v>3753.0641671713784</v>
      </c>
      <c r="LJ149" s="420">
        <v>4123.3265075239651</v>
      </c>
      <c r="LK149" s="420">
        <v>4531.3497901721385</v>
      </c>
      <c r="LL149" s="420">
        <v>4981.0564139469407</v>
      </c>
      <c r="LM149" s="420">
        <v>5476.7808829730966</v>
      </c>
      <c r="LN149" s="420">
        <v>6023.3134219265803</v>
      </c>
      <c r="LO149" s="420">
        <v>6625.948229380364</v>
      </c>
      <c r="LP149" s="420">
        <v>7290.536864004257</v>
      </c>
      <c r="LQ149" s="420">
        <v>8023.5473112715872</v>
      </c>
      <c r="LR149" s="420">
        <v>8832.1293368748302</v>
      </c>
      <c r="LS149" s="420">
        <v>9724.1867978680566</v>
      </c>
      <c r="LT149" s="420">
        <v>10708.457654310057</v>
      </c>
      <c r="LU149" s="420">
        <v>11794.602503619239</v>
      </c>
      <c r="LV149" s="420">
        <v>12993.302547795911</v>
      </c>
      <c r="LW149" s="420">
        <v>14316.368001027877</v>
      </c>
      <c r="LX149" s="420">
        <v>15776.85805298314</v>
      </c>
      <c r="LY149" s="420">
        <v>17389.21362242449</v>
      </c>
      <c r="LZ149" s="420">
        <v>19169.404267893296</v>
      </c>
      <c r="MA149" s="420">
        <v>21135.090768472463</v>
      </c>
      <c r="MB149" s="420"/>
      <c r="MC149" s="426">
        <v>1.3011004983715742</v>
      </c>
      <c r="MD149" s="426">
        <v>1.3011004983715742</v>
      </c>
      <c r="ME149" s="426">
        <v>1.3011004983715742</v>
      </c>
      <c r="MF149" s="426">
        <v>1.3011004983715742</v>
      </c>
      <c r="MG149" s="426">
        <v>1.3011004983715742</v>
      </c>
      <c r="MH149" s="426">
        <v>1.3011004983715742</v>
      </c>
      <c r="MI149" s="426">
        <v>1.3011004983715742</v>
      </c>
      <c r="MJ149" s="426">
        <v>1.3011004983715742</v>
      </c>
      <c r="MK149" s="426">
        <v>1.3011004983715742</v>
      </c>
      <c r="ML149" s="426">
        <v>1.3011004983715742</v>
      </c>
      <c r="MM149" s="426">
        <v>1.3011004983715742</v>
      </c>
      <c r="MN149" s="426">
        <v>1.3011004983715742</v>
      </c>
      <c r="MO149" s="426">
        <v>1.3011004983715742</v>
      </c>
      <c r="MP149" s="426">
        <v>1.3011004983715742</v>
      </c>
      <c r="MQ149" s="426">
        <v>1.3011004983715742</v>
      </c>
      <c r="MR149" s="426">
        <v>1.3011004983715742</v>
      </c>
      <c r="MS149" s="426">
        <v>1.3011004983715742</v>
      </c>
      <c r="MT149" s="426">
        <v>1.5573357490388688</v>
      </c>
      <c r="MU149" s="426">
        <v>2.0643408124540121</v>
      </c>
      <c r="MV149" s="426">
        <v>2.7603034273876617</v>
      </c>
      <c r="MW149" s="426">
        <v>3.719950433130661</v>
      </c>
      <c r="MX149" s="426">
        <v>5.0485936081620348</v>
      </c>
      <c r="MY149" s="426">
        <v>6.8949110271166889</v>
      </c>
      <c r="MZ149" s="426">
        <v>9.4691395002985903</v>
      </c>
      <c r="NA149" s="426">
        <v>13.068987773647677</v>
      </c>
      <c r="NB149" s="426">
        <v>18.1165711647504</v>
      </c>
      <c r="NC149" s="426">
        <v>25.211085906369799</v>
      </c>
      <c r="ND149" s="426">
        <v>35.203969682813984</v>
      </c>
      <c r="NE149" s="426">
        <v>49.30619717927501</v>
      </c>
      <c r="NF149" s="426">
        <v>69.241513265506697</v>
      </c>
      <c r="NG149" s="420"/>
      <c r="NH149" s="420">
        <v>1360.238053024781</v>
      </c>
      <c r="NI149" s="420">
        <v>1489.012100970042</v>
      </c>
      <c r="NJ149" s="420">
        <v>1630.6176649122942</v>
      </c>
      <c r="NK149" s="420">
        <v>1786.368391728766</v>
      </c>
      <c r="NL149" s="420">
        <v>1957.7146577668643</v>
      </c>
      <c r="NM149" s="420">
        <v>2146.2579508672702</v>
      </c>
      <c r="NN149" s="420">
        <v>2353.7667755861544</v>
      </c>
      <c r="NO149" s="420">
        <v>2582.1942436676004</v>
      </c>
      <c r="NP149" s="420">
        <v>2833.6975291088174</v>
      </c>
      <c r="NQ149" s="420">
        <v>3110.6593863013782</v>
      </c>
      <c r="NR149" s="420">
        <v>3415.7119509187278</v>
      </c>
      <c r="NS149" s="420">
        <v>3751.763066673007</v>
      </c>
      <c r="NT149" s="420">
        <v>4122.0254070255933</v>
      </c>
      <c r="NU149" s="420">
        <v>4530.0486896737666</v>
      </c>
      <c r="NV149" s="420">
        <v>4979.7553134485688</v>
      </c>
      <c r="NW149" s="420">
        <v>5475.4797824747247</v>
      </c>
      <c r="NX149" s="420">
        <v>6022.0123214282085</v>
      </c>
      <c r="NY149" s="420">
        <v>6624.3908936313255</v>
      </c>
      <c r="NZ149" s="420">
        <v>7288.4725231918028</v>
      </c>
      <c r="OA149" s="420">
        <v>8020.7870078441993</v>
      </c>
      <c r="OB149" s="420">
        <v>8828.4093864416991</v>
      </c>
      <c r="OC149" s="420">
        <v>9719.1382042598943</v>
      </c>
      <c r="OD149" s="420">
        <v>10701.562743282941</v>
      </c>
      <c r="OE149" s="420">
        <v>11785.133364118939</v>
      </c>
      <c r="OF149" s="420">
        <v>12980.233560022263</v>
      </c>
      <c r="OG149" s="420">
        <v>14298.251429863127</v>
      </c>
      <c r="OH149" s="420">
        <v>15751.646967076769</v>
      </c>
      <c r="OI149" s="420">
        <v>17354.009652741675</v>
      </c>
      <c r="OJ149" s="420">
        <v>19120.098070714022</v>
      </c>
      <c r="OK149" s="420">
        <v>21065.849255206955</v>
      </c>
      <c r="OL149" s="420"/>
      <c r="OM149" s="420">
        <v>1380.9009493372666</v>
      </c>
      <c r="ON149" s="420">
        <v>1512.9735457390332</v>
      </c>
      <c r="OO149" s="420">
        <v>1658.2063375414587</v>
      </c>
      <c r="OP149" s="420">
        <v>1817.9466206989603</v>
      </c>
      <c r="OQ149" s="420">
        <v>1993.6819229628068</v>
      </c>
      <c r="OR149" s="420">
        <v>2187.0547542998702</v>
      </c>
      <c r="OS149" s="420">
        <v>2399.8789195272607</v>
      </c>
      <c r="OT149" s="420">
        <v>2634.1575593648654</v>
      </c>
      <c r="OU149" s="420">
        <v>2892.103103842242</v>
      </c>
      <c r="OV149" s="420">
        <v>3176.1593416272476</v>
      </c>
      <c r="OW149" s="420">
        <v>3489.0258305735069</v>
      </c>
      <c r="OX149" s="420">
        <v>3833.6848988373586</v>
      </c>
      <c r="OY149" s="420">
        <v>4213.4315125412913</v>
      </c>
      <c r="OZ149" s="420">
        <v>4631.9063154349851</v>
      </c>
      <c r="PA149" s="420">
        <v>5093.1321786326498</v>
      </c>
      <c r="PB149" s="420">
        <v>5601.5546346231777</v>
      </c>
      <c r="PC149" s="420">
        <v>6162.0866097329381</v>
      </c>
      <c r="PD149" s="420">
        <v>6777.102619466792</v>
      </c>
      <c r="PE149" s="420">
        <v>7452.669278931412</v>
      </c>
      <c r="PF149" s="420">
        <v>8196.1572872167635</v>
      </c>
      <c r="PG149" s="420">
        <v>9014.0085245726677</v>
      </c>
      <c r="PH149" s="420">
        <v>9913.073590431617</v>
      </c>
      <c r="PI149" s="420">
        <v>10900.541462399588</v>
      </c>
      <c r="PJ149" s="420">
        <v>11983.813375683576</v>
      </c>
      <c r="PK149" s="420">
        <v>13170.294316322552</v>
      </c>
      <c r="PL149" s="420">
        <v>14467.063804999458</v>
      </c>
      <c r="PM149" s="420">
        <v>15880.370855652405</v>
      </c>
      <c r="PN149" s="420">
        <v>17414.873931505179</v>
      </c>
      <c r="PO149" s="420">
        <v>19072.512249817733</v>
      </c>
      <c r="PP149" s="420">
        <v>20850.845407634093</v>
      </c>
      <c r="PQ149" s="420"/>
      <c r="PR149" s="420">
        <v>40.947604499784624</v>
      </c>
      <c r="PS149" s="420">
        <v>44.820419153299611</v>
      </c>
      <c r="PT149" s="420">
        <v>49.079135189685424</v>
      </c>
      <c r="PU149" s="420">
        <v>53.763259877346471</v>
      </c>
      <c r="PV149" s="420">
        <v>58.916412554658478</v>
      </c>
      <c r="PW149" s="420">
        <v>64.586757162071947</v>
      </c>
      <c r="PX149" s="420">
        <v>70.827480583662165</v>
      </c>
      <c r="PY149" s="420">
        <v>77.697321671729853</v>
      </c>
      <c r="PZ149" s="420">
        <v>85.261156348092129</v>
      </c>
      <c r="QA149" s="420">
        <v>93.590644751345692</v>
      </c>
      <c r="QB149" s="420">
        <v>102.76494703657464</v>
      </c>
      <c r="QC149" s="420">
        <v>112.87151513930641</v>
      </c>
      <c r="QD149" s="420">
        <v>124.00696859629332</v>
      </c>
      <c r="QE149" s="420">
        <v>136.27806337997873</v>
      </c>
      <c r="QF149" s="420">
        <v>149.8027636602566</v>
      </c>
      <c r="QG149" s="420">
        <v>164.71142746623187</v>
      </c>
      <c r="QH149" s="420">
        <v>181.14811839312975</v>
      </c>
      <c r="QI149" s="420">
        <v>199.27205679737466</v>
      </c>
      <c r="QJ149" s="420">
        <v>219.25922535966913</v>
      </c>
      <c r="QK149" s="420">
        <v>241.30414548645757</v>
      </c>
      <c r="QL149" s="420">
        <v>265.62184278099454</v>
      </c>
      <c r="QM149" s="420">
        <v>292.45002176454648</v>
      </c>
      <c r="QN149" s="420">
        <v>322.05147218627013</v>
      </c>
      <c r="QO149" s="420">
        <v>354.71673164936061</v>
      </c>
      <c r="QP149" s="420">
        <v>390.76703192593379</v>
      </c>
      <c r="QQ149" s="420">
        <v>430.55755926118002</v>
      </c>
      <c r="QR149" s="420">
        <v>474.48106220899069</v>
      </c>
      <c r="QS149" s="420">
        <v>522.97184413007517</v>
      </c>
      <c r="QT149" s="420">
        <v>576.51018145680507</v>
      </c>
      <c r="QU149" s="420">
        <v>635.62721322780033</v>
      </c>
      <c r="QV149" s="424"/>
      <c r="QW149" s="420">
        <v>14.692869058112674</v>
      </c>
      <c r="QX149" s="420">
        <v>14.692869058112674</v>
      </c>
      <c r="QY149" s="420">
        <v>14.692869058112674</v>
      </c>
      <c r="QZ149" s="420">
        <v>14.692869058112674</v>
      </c>
      <c r="RA149" s="420">
        <v>14.692869058112674</v>
      </c>
      <c r="RB149" s="420">
        <v>14.692869058112674</v>
      </c>
      <c r="RC149" s="420">
        <v>14.692869058112674</v>
      </c>
      <c r="RD149" s="420">
        <v>14.692869058112674</v>
      </c>
      <c r="RE149" s="420">
        <v>14.692869058112674</v>
      </c>
      <c r="RF149" s="420">
        <v>14.692869058112674</v>
      </c>
      <c r="RG149" s="420">
        <v>14.692869058112674</v>
      </c>
      <c r="RH149" s="420">
        <v>14.692869058112674</v>
      </c>
      <c r="RI149" s="420">
        <v>14.692869058112674</v>
      </c>
      <c r="RJ149" s="420">
        <v>14.692869058112674</v>
      </c>
      <c r="RK149" s="420">
        <v>14.692869058112674</v>
      </c>
      <c r="RL149" s="420">
        <v>14.692869058112674</v>
      </c>
      <c r="RM149" s="420">
        <v>14.692869058112674</v>
      </c>
      <c r="RN149" s="420">
        <v>17.586443375268967</v>
      </c>
      <c r="RO149" s="420">
        <v>23.311872746698956</v>
      </c>
      <c r="RP149" s="420">
        <v>31.171133106186968</v>
      </c>
      <c r="RQ149" s="420">
        <v>42.008088295304923</v>
      </c>
      <c r="RR149" s="420">
        <v>57.011987087230509</v>
      </c>
      <c r="RS149" s="420">
        <v>77.861798543275356</v>
      </c>
      <c r="RT149" s="420">
        <v>106.93165281622744</v>
      </c>
      <c r="RU149" s="420">
        <v>147.58346977855248</v>
      </c>
      <c r="RV149" s="420">
        <v>204.58404884081392</v>
      </c>
      <c r="RW149" s="420">
        <v>284.69990173605657</v>
      </c>
      <c r="RX149" s="420">
        <v>397.54601394952084</v>
      </c>
      <c r="RY149" s="420">
        <v>556.79749551650741</v>
      </c>
      <c r="RZ149" s="420">
        <v>781.91998932362276</v>
      </c>
      <c r="SA149" s="420"/>
      <c r="SB149" s="420">
        <v>26.254735441671951</v>
      </c>
      <c r="SC149" s="420">
        <v>30.127550095186937</v>
      </c>
      <c r="SD149" s="420">
        <v>34.386266131572754</v>
      </c>
      <c r="SE149" s="420">
        <v>39.070390819233793</v>
      </c>
      <c r="SF149" s="420">
        <v>44.223543496545801</v>
      </c>
      <c r="SG149" s="420">
        <v>49.89388810395927</v>
      </c>
      <c r="SH149" s="420">
        <v>56.134611525549488</v>
      </c>
      <c r="SI149" s="420">
        <v>63.004452613617175</v>
      </c>
      <c r="SJ149" s="420">
        <v>70.568287289979452</v>
      </c>
      <c r="SK149" s="420">
        <v>78.897775693233015</v>
      </c>
      <c r="SL149" s="420">
        <v>88.072077978461962</v>
      </c>
      <c r="SM149" s="420">
        <v>98.178646081193733</v>
      </c>
      <c r="SN149" s="420">
        <v>109.31409953818064</v>
      </c>
      <c r="SO149" s="420">
        <v>121.58519432186606</v>
      </c>
      <c r="SP149" s="420">
        <v>135.10989460214392</v>
      </c>
      <c r="SQ149" s="420">
        <v>150.01855840811919</v>
      </c>
      <c r="SR149" s="420">
        <v>166.45524933501707</v>
      </c>
      <c r="SS149" s="420">
        <v>181.68561342210569</v>
      </c>
      <c r="ST149" s="420">
        <v>195.94735261297018</v>
      </c>
      <c r="SU149" s="420">
        <v>210.1330123802706</v>
      </c>
      <c r="SV149" s="420">
        <v>223.61375448568961</v>
      </c>
      <c r="SW149" s="420">
        <v>235.43803467731595</v>
      </c>
      <c r="SX149" s="420">
        <v>244.18967364299476</v>
      </c>
      <c r="SY149" s="420">
        <v>247.78507883313318</v>
      </c>
      <c r="SZ149" s="420">
        <v>243.18356214738131</v>
      </c>
      <c r="TA149" s="420">
        <v>225.9735104203661</v>
      </c>
      <c r="TB149" s="420">
        <v>189.78116047293412</v>
      </c>
      <c r="TC149" s="420">
        <v>125.42583018055433</v>
      </c>
      <c r="TD149" s="420">
        <v>19.712685940297661</v>
      </c>
      <c r="TE149" s="420">
        <v>-146.29277609582243</v>
      </c>
      <c r="TF149" s="420"/>
      <c r="TG149" s="420">
        <v>2.4093718660178953</v>
      </c>
      <c r="TH149" s="420">
        <v>2.6372496816427375</v>
      </c>
      <c r="TI149" s="420">
        <v>2.8878340742775008</v>
      </c>
      <c r="TJ149" s="420">
        <v>3.1634496658911648</v>
      </c>
      <c r="TK149" s="420">
        <v>3.4666630341377918</v>
      </c>
      <c r="TL149" s="420">
        <v>3.8003081627020272</v>
      </c>
      <c r="TM149" s="420">
        <v>4.1675145870890189</v>
      </c>
      <c r="TN149" s="420">
        <v>4.5717385226232974</v>
      </c>
      <c r="TO149" s="420">
        <v>5.0167972920205077</v>
      </c>
      <c r="TP149" s="420">
        <v>5.5069074037665278</v>
      </c>
      <c r="TQ149" s="420">
        <v>6.0467266700313074</v>
      </c>
      <c r="TR149" s="420">
        <v>6.6414007943465379</v>
      </c>
      <c r="TS149" s="420">
        <v>7.2966149052173481</v>
      </c>
      <c r="TT149" s="420">
        <v>8.018650562692903</v>
      </c>
      <c r="TU149" s="420">
        <v>8.8144488212161036</v>
      </c>
      <c r="TV149" s="420">
        <v>9.6916799943907233</v>
      </c>
      <c r="TW149" s="420">
        <v>10.658820836290454</v>
      </c>
      <c r="TX149" s="420">
        <v>11.725239930302621</v>
      </c>
      <c r="TY149" s="420">
        <v>12.901292161040638</v>
      </c>
      <c r="TZ149" s="420">
        <v>14.198423238448974</v>
      </c>
      <c r="UA149" s="420">
        <v>15.629285346832003</v>
      </c>
      <c r="UB149" s="420">
        <v>17.207865106236564</v>
      </c>
      <c r="UC149" s="420">
        <v>18.949625160595776</v>
      </c>
      <c r="UD149" s="420">
        <v>20.871660847615242</v>
      </c>
      <c r="UE149" s="420">
        <v>22.992873561006807</v>
      </c>
      <c r="UF149" s="420">
        <v>25.334162587964727</v>
      </c>
      <c r="UG149" s="420">
        <v>27.918637395519482</v>
      </c>
      <c r="UH149" s="420">
        <v>30.771852550571701</v>
      </c>
      <c r="UI149" s="420">
        <v>33.922067692194361</v>
      </c>
      <c r="UJ149" s="420">
        <v>37.400535233617283</v>
      </c>
      <c r="UK149" s="420"/>
      <c r="UL149" s="420">
        <v>2.0677318317326265</v>
      </c>
      <c r="UM149" s="420">
        <v>2.0677318317326265</v>
      </c>
      <c r="UN149" s="420">
        <v>2.0677318317326265</v>
      </c>
      <c r="UO149" s="420">
        <v>2.0677318317326265</v>
      </c>
      <c r="UP149" s="420">
        <v>2.0677318317326265</v>
      </c>
      <c r="UQ149" s="420">
        <v>2.0677318317326265</v>
      </c>
      <c r="UR149" s="420">
        <v>2.0677318317326265</v>
      </c>
      <c r="US149" s="420">
        <v>2.0677318317326265</v>
      </c>
      <c r="UT149" s="420">
        <v>2.0677318317326265</v>
      </c>
      <c r="UU149" s="420">
        <v>2.0677318317326265</v>
      </c>
      <c r="UV149" s="420">
        <v>2.0677318317326265</v>
      </c>
      <c r="UW149" s="420">
        <v>2.0677318317326265</v>
      </c>
      <c r="UX149" s="420">
        <v>2.0677318317326265</v>
      </c>
      <c r="UY149" s="420">
        <v>2.0677318317326265</v>
      </c>
      <c r="UZ149" s="420">
        <v>2.0677318317326265</v>
      </c>
      <c r="VA149" s="420">
        <v>2.0677318317326265</v>
      </c>
      <c r="VB149" s="420">
        <v>2.0677318317326265</v>
      </c>
      <c r="VC149" s="420">
        <v>2.4749454058415221</v>
      </c>
      <c r="VD149" s="420">
        <v>3.2806867838405323</v>
      </c>
      <c r="VE149" s="420">
        <v>4.3867228313213236</v>
      </c>
      <c r="VF149" s="420">
        <v>5.9118107576461503</v>
      </c>
      <c r="VG149" s="420">
        <v>8.0233138963084603</v>
      </c>
      <c r="VH149" s="420">
        <v>10.957514062577776</v>
      </c>
      <c r="VI149" s="420">
        <v>15.048523298845536</v>
      </c>
      <c r="VJ149" s="420">
        <v>20.769465588490164</v>
      </c>
      <c r="VK149" s="420">
        <v>28.79117403005235</v>
      </c>
      <c r="VL149" s="420">
        <v>40.065901831865403</v>
      </c>
      <c r="VM149" s="420">
        <v>55.946768760453153</v>
      </c>
      <c r="VN149" s="420">
        <v>78.358277117619295</v>
      </c>
      <c r="VO149" s="420">
        <v>110.03983261524904</v>
      </c>
      <c r="VP149" s="420"/>
      <c r="VQ149" s="420">
        <v>0.34164003428526879</v>
      </c>
      <c r="VR149" s="420">
        <v>0.56951784991011101</v>
      </c>
      <c r="VS149" s="420">
        <v>0.82010224254487429</v>
      </c>
      <c r="VT149" s="420">
        <v>1.0957178341585383</v>
      </c>
      <c r="VU149" s="420">
        <v>1.3989312024051652</v>
      </c>
      <c r="VV149" s="420">
        <v>1.7325763309694007</v>
      </c>
      <c r="VW149" s="420">
        <v>2.0997827553563924</v>
      </c>
      <c r="VX149" s="420">
        <v>2.5040066908906708</v>
      </c>
      <c r="VY149" s="420">
        <v>2.9490654602878812</v>
      </c>
      <c r="VZ149" s="420">
        <v>3.4391755720339012</v>
      </c>
      <c r="WA149" s="420">
        <v>3.9789948382986808</v>
      </c>
      <c r="WB149" s="420">
        <v>4.5736689626139118</v>
      </c>
      <c r="WC149" s="420">
        <v>5.228883073484722</v>
      </c>
      <c r="WD149" s="420">
        <v>5.9509187309602769</v>
      </c>
      <c r="WE149" s="420">
        <v>6.7467169894834775</v>
      </c>
      <c r="WF149" s="420">
        <v>7.6239481626580972</v>
      </c>
      <c r="WG149" s="420">
        <v>8.5910890045578281</v>
      </c>
      <c r="WH149" s="420">
        <v>9.2502945244610988</v>
      </c>
      <c r="WI149" s="420">
        <v>9.620605377200107</v>
      </c>
      <c r="WJ149" s="420">
        <v>9.8117004071276508</v>
      </c>
      <c r="WK149" s="420">
        <v>9.7174745891858514</v>
      </c>
      <c r="WL149" s="420">
        <v>9.1845512099281041</v>
      </c>
      <c r="WM149" s="420">
        <v>7.9921110980180003</v>
      </c>
      <c r="WN149" s="420">
        <v>5.8231375487697061</v>
      </c>
      <c r="WO149" s="420">
        <v>2.2234079725166431</v>
      </c>
      <c r="WP149" s="420">
        <v>-3.457011442087623</v>
      </c>
      <c r="WQ149" s="420">
        <v>-12.147264436345921</v>
      </c>
      <c r="WR149" s="420">
        <v>-25.174916209881452</v>
      </c>
      <c r="WS149" s="420">
        <v>-44.436209425424934</v>
      </c>
      <c r="WT149" s="420">
        <v>-72.639297381631764</v>
      </c>
      <c r="WU149" s="420"/>
      <c r="WV149" s="420">
        <v>81.635726201842033</v>
      </c>
      <c r="WW149" s="420">
        <v>89.356813687838766</v>
      </c>
      <c r="WX149" s="420">
        <v>97.847258502983451</v>
      </c>
      <c r="WY149" s="420">
        <v>107.18582482862028</v>
      </c>
      <c r="WZ149" s="420">
        <v>117.45947492806732</v>
      </c>
      <c r="XA149" s="420">
        <v>128.76423146988984</v>
      </c>
      <c r="XB149" s="420">
        <v>141.2061311797749</v>
      </c>
      <c r="XC149" s="420">
        <v>154.90227953733284</v>
      </c>
      <c r="XD149" s="420">
        <v>169.98201727092257</v>
      </c>
      <c r="XE149" s="420">
        <v>186.58821055124022</v>
      </c>
      <c r="XF149" s="420">
        <v>204.87867805475017</v>
      </c>
      <c r="XG149" s="420">
        <v>225.0277694742305</v>
      </c>
      <c r="XH149" s="420">
        <v>247.22811161030629</v>
      </c>
      <c r="XI149" s="420">
        <v>271.6925399009296</v>
      </c>
      <c r="XJ149" s="420">
        <v>298.65623515320146</v>
      </c>
      <c r="XK149" s="420">
        <v>328.37908735341523</v>
      </c>
      <c r="XL149" s="420">
        <v>361.14831076866051</v>
      </c>
      <c r="XM149" s="420">
        <v>397.28133714083253</v>
      </c>
      <c r="XN149" s="420">
        <v>437.12901663842371</v>
      </c>
      <c r="XO149" s="420">
        <v>481.07915940248779</v>
      </c>
      <c r="XP149" s="420">
        <v>529.56045403369262</v>
      </c>
      <c r="XQ149" s="420">
        <v>583.04680325362722</v>
      </c>
      <c r="XR149" s="420">
        <v>642.06212127590493</v>
      </c>
      <c r="XS149" s="420">
        <v>707.18564218553513</v>
      </c>
      <c r="XT149" s="420">
        <v>779.05779389804832</v>
      </c>
      <c r="XU149" s="420">
        <v>858.38669810742999</v>
      </c>
      <c r="XV149" s="420">
        <v>945.95536309471015</v>
      </c>
      <c r="XW149" s="420">
        <v>1042.6296434239468</v>
      </c>
      <c r="XX149" s="420">
        <v>1149.3670484736069</v>
      </c>
      <c r="XY149" s="420">
        <v>1267.2264905210143</v>
      </c>
      <c r="XZ149" s="420"/>
      <c r="YA149" s="420">
        <v>7.8011920385318428E-2</v>
      </c>
      <c r="YB149" s="420">
        <v>7.8011920385318428E-2</v>
      </c>
      <c r="YC149" s="420">
        <v>7.8011920385318428E-2</v>
      </c>
      <c r="YD149" s="420">
        <v>7.8011920385318428E-2</v>
      </c>
      <c r="YE149" s="420">
        <v>7.8011920385318428E-2</v>
      </c>
      <c r="YF149" s="420">
        <v>7.8011920385318428E-2</v>
      </c>
      <c r="YG149" s="420">
        <v>7.8011920385318428E-2</v>
      </c>
      <c r="YH149" s="420">
        <v>7.8011920385318428E-2</v>
      </c>
      <c r="YI149" s="420">
        <v>7.8011920385318428E-2</v>
      </c>
      <c r="YJ149" s="420">
        <v>7.8011920385318428E-2</v>
      </c>
      <c r="YK149" s="420">
        <v>7.8011920385318428E-2</v>
      </c>
      <c r="YL149" s="420">
        <v>7.8011920385318428E-2</v>
      </c>
      <c r="YM149" s="420">
        <v>7.8011920385318428E-2</v>
      </c>
      <c r="YN149" s="420">
        <v>7.8011920385318428E-2</v>
      </c>
      <c r="YO149" s="420">
        <v>7.8011920385318428E-2</v>
      </c>
      <c r="YP149" s="420">
        <v>7.8011920385318428E-2</v>
      </c>
      <c r="YQ149" s="420">
        <v>7.8011920385318428E-2</v>
      </c>
      <c r="YR149" s="420">
        <v>9.3375379241868992E-2</v>
      </c>
      <c r="YS149" s="420">
        <v>0.12377459797370281</v>
      </c>
      <c r="YT149" s="420">
        <v>0.16550341152447323</v>
      </c>
      <c r="YU149" s="420">
        <v>0.22304232254920187</v>
      </c>
      <c r="YV149" s="420">
        <v>0.30270565810304267</v>
      </c>
      <c r="YW149" s="420">
        <v>0.41340791951466116</v>
      </c>
      <c r="YX149" s="420">
        <v>0.56775457217894676</v>
      </c>
      <c r="YY149" s="420">
        <v>0.78359575988982422</v>
      </c>
      <c r="YZ149" s="420">
        <v>1.0862408469817102</v>
      </c>
      <c r="ZA149" s="420">
        <v>1.5116166883470572</v>
      </c>
      <c r="ZB149" s="420">
        <v>2.1107741358796552</v>
      </c>
      <c r="ZC149" s="420">
        <v>2.9563213092813081</v>
      </c>
      <c r="ZD149" s="420">
        <v>4.1516112144974731</v>
      </c>
      <c r="ZE149" s="420"/>
      <c r="ZF149" s="420">
        <v>81.557714281456711</v>
      </c>
      <c r="ZG149" s="420">
        <v>89.278801767453444</v>
      </c>
      <c r="ZH149" s="420">
        <v>97.769246582598129</v>
      </c>
      <c r="ZI149" s="420">
        <v>107.10781290823496</v>
      </c>
      <c r="ZJ149" s="420">
        <v>117.381463007682</v>
      </c>
      <c r="ZK149" s="420">
        <v>128.68621954950453</v>
      </c>
      <c r="ZL149" s="420">
        <v>141.12811925938959</v>
      </c>
      <c r="ZM149" s="420">
        <v>154.82426761694754</v>
      </c>
      <c r="ZN149" s="420">
        <v>169.90400535053726</v>
      </c>
      <c r="ZO149" s="420">
        <v>186.51019863085492</v>
      </c>
      <c r="ZP149" s="420">
        <v>204.80066613436486</v>
      </c>
      <c r="ZQ149" s="420">
        <v>224.94975755384519</v>
      </c>
      <c r="ZR149" s="420">
        <v>247.15009968992098</v>
      </c>
      <c r="ZS149" s="420">
        <v>271.61452798054427</v>
      </c>
      <c r="ZT149" s="420">
        <v>298.57822323281613</v>
      </c>
      <c r="ZU149" s="420">
        <v>328.30107543302989</v>
      </c>
      <c r="ZV149" s="420">
        <v>361.07029884827517</v>
      </c>
      <c r="ZW149" s="420">
        <v>397.18796176159066</v>
      </c>
      <c r="ZX149" s="420">
        <v>437.00524204045001</v>
      </c>
      <c r="ZY149" s="420">
        <v>480.91365599096332</v>
      </c>
      <c r="ZZ149" s="420">
        <v>529.33741171114343</v>
      </c>
      <c r="AAA149" s="420">
        <v>582.74409759552418</v>
      </c>
      <c r="AAB149" s="420">
        <v>641.64871335639032</v>
      </c>
      <c r="AAC149" s="420">
        <v>706.61788761335617</v>
      </c>
      <c r="AAD149" s="420">
        <v>778.27419813815845</v>
      </c>
      <c r="AAE149" s="420">
        <v>857.3004572604483</v>
      </c>
      <c r="AAF149" s="420">
        <v>944.44374640636306</v>
      </c>
      <c r="AAG149" s="420">
        <v>1040.5188692880672</v>
      </c>
      <c r="AAH149" s="420">
        <v>1146.4107271643256</v>
      </c>
      <c r="AAI149" s="420">
        <v>1263.0748793065168</v>
      </c>
      <c r="AAJ149" s="420"/>
      <c r="AAK149" s="420">
        <v>1489.0550390946805</v>
      </c>
      <c r="AAL149" s="420">
        <v>1632.9494154515837</v>
      </c>
      <c r="AAM149" s="420">
        <v>1791.1819524981745</v>
      </c>
      <c r="AAN149" s="420">
        <v>1965.2205422605875</v>
      </c>
      <c r="AAO149" s="420">
        <v>2156.6858606694395</v>
      </c>
      <c r="AAP149" s="420">
        <v>2367.3674382843033</v>
      </c>
      <c r="AAQ149" s="420">
        <v>2599.241433067556</v>
      </c>
      <c r="AAR149" s="420">
        <v>2854.490286286321</v>
      </c>
      <c r="AAS149" s="420">
        <v>3135.5244619430468</v>
      </c>
      <c r="AAT149" s="420">
        <v>3445.0064915233693</v>
      </c>
      <c r="AAU149" s="420">
        <v>3785.8775695246322</v>
      </c>
      <c r="AAV149" s="420">
        <v>4161.3869714350112</v>
      </c>
      <c r="AAW149" s="420">
        <v>4575.1245948428777</v>
      </c>
      <c r="AAX149" s="420">
        <v>5031.0569564683556</v>
      </c>
      <c r="AAY149" s="420">
        <v>5533.5670134570937</v>
      </c>
      <c r="AAZ149" s="420">
        <v>6087.4982166269847</v>
      </c>
      <c r="ABA149" s="420">
        <v>6698.2032469207879</v>
      </c>
      <c r="ABB149" s="420">
        <v>7365.2264891749492</v>
      </c>
      <c r="ABC149" s="420">
        <v>8095.2424789620327</v>
      </c>
      <c r="ABD149" s="420">
        <v>8897.0156559951247</v>
      </c>
      <c r="ABE149" s="420">
        <v>9776.6771653586875</v>
      </c>
      <c r="ABF149" s="420">
        <v>10740.440273914386</v>
      </c>
      <c r="ABG149" s="420">
        <v>11794.37196049699</v>
      </c>
      <c r="ABH149" s="420">
        <v>12944.039479678835</v>
      </c>
      <c r="ABI149" s="420">
        <v>14193.975484580607</v>
      </c>
      <c r="ABJ149" s="420">
        <v>15546.880761238184</v>
      </c>
      <c r="ABK149" s="420">
        <v>17002.448498095357</v>
      </c>
      <c r="ABL149" s="420">
        <v>18555.643714763919</v>
      </c>
      <c r="ABM149" s="420">
        <v>20194.199453496931</v>
      </c>
      <c r="ABN149" s="420">
        <v>21894.988213463155</v>
      </c>
      <c r="ABQ149" s="344"/>
      <c r="ABR149" s="344"/>
      <c r="ABS149" s="344"/>
      <c r="ABT149" s="344"/>
      <c r="ABU149" s="344"/>
      <c r="ABV149" s="344"/>
      <c r="ABW149" s="344"/>
      <c r="ABX149" s="344"/>
      <c r="ABY149" s="344"/>
      <c r="ABZ149" s="344"/>
      <c r="ACA149" s="344"/>
    </row>
    <row r="150" spans="4:755" hidden="1" outlineLevel="1" x14ac:dyDescent="0.25">
      <c r="D150" s="431" t="b">
        <v>1</v>
      </c>
      <c r="E150" s="416"/>
      <c r="F150" s="417">
        <v>1575</v>
      </c>
      <c r="G150" s="417">
        <v>22006136</v>
      </c>
      <c r="H150" s="417" t="s">
        <v>1825</v>
      </c>
      <c r="I150" s="417" t="s">
        <v>1849</v>
      </c>
      <c r="J150" s="417">
        <v>11</v>
      </c>
      <c r="K150" s="417" t="s">
        <v>1850</v>
      </c>
      <c r="L150" s="417" t="s">
        <v>300</v>
      </c>
      <c r="M150" s="417" t="s">
        <v>253</v>
      </c>
      <c r="N150" s="417" t="s">
        <v>366</v>
      </c>
      <c r="O150" s="417" t="s">
        <v>1846</v>
      </c>
      <c r="P150" s="417" t="s">
        <v>1847</v>
      </c>
      <c r="Q150" s="417" t="s">
        <v>1848</v>
      </c>
      <c r="R150" s="417" t="s">
        <v>289</v>
      </c>
      <c r="S150" s="418"/>
      <c r="T150" s="417">
        <v>0.57433674535164059</v>
      </c>
      <c r="U150" s="417">
        <v>2190</v>
      </c>
      <c r="V150" s="418"/>
      <c r="W150" s="419">
        <v>6.6</v>
      </c>
      <c r="X150" s="417">
        <v>1.4726047592603386E-2</v>
      </c>
      <c r="Y150" s="417">
        <v>1.0591780835251864E-2</v>
      </c>
      <c r="Z150" s="417">
        <v>4.1342667573515211E-3</v>
      </c>
      <c r="AA150" s="420">
        <v>86.818741218707146</v>
      </c>
      <c r="AB150" s="420">
        <v>3389.3698672805967</v>
      </c>
      <c r="AC150" s="420">
        <v>3476.1886084993039</v>
      </c>
      <c r="AD150" s="420">
        <v>101.93359219216403</v>
      </c>
      <c r="AE150" s="420">
        <v>5.9978094501531327</v>
      </c>
      <c r="AF150" s="420">
        <v>203.22123661748029</v>
      </c>
      <c r="AG150" s="418"/>
      <c r="AH150" s="419">
        <v>11.115333752741423</v>
      </c>
      <c r="AI150" s="417">
        <v>5.8633234339773362E-2</v>
      </c>
      <c r="AJ150" s="417">
        <v>4.217223690766659E-2</v>
      </c>
      <c r="AK150" s="417">
        <v>1.6460997432106772E-2</v>
      </c>
      <c r="AL150" s="420">
        <v>345.67751916797016</v>
      </c>
      <c r="AM150" s="420">
        <v>13495.115810453308</v>
      </c>
      <c r="AN150" s="420">
        <v>13840.793329621278</v>
      </c>
      <c r="AO150" s="420">
        <v>405.85881313462744</v>
      </c>
      <c r="AP150" s="420">
        <v>23.880879428419988</v>
      </c>
      <c r="AQ150" s="420">
        <v>809.14572049843139</v>
      </c>
      <c r="AR150" s="418"/>
      <c r="AS150" s="417">
        <v>5.1679359468684138E-3</v>
      </c>
      <c r="AT150" s="421">
        <v>4.0659390574111693E-6</v>
      </c>
      <c r="AU150" s="417">
        <v>5.1638700078110028E-3</v>
      </c>
      <c r="AV150" s="420">
        <v>28.425883974257854</v>
      </c>
      <c r="AW150" s="420">
        <v>1.3011004983715742</v>
      </c>
      <c r="AX150" s="420">
        <v>29.726984472629429</v>
      </c>
      <c r="AY150" s="420">
        <v>14.692869058112674</v>
      </c>
      <c r="AZ150" s="420">
        <v>2.0677318317326265</v>
      </c>
      <c r="BA150" s="420">
        <v>7.8011920385318428E-2</v>
      </c>
      <c r="BB150" s="418"/>
      <c r="BC150" s="420">
        <v>3787.3412467591011</v>
      </c>
      <c r="BD150" s="420">
        <v>15079.678742682756</v>
      </c>
      <c r="BE150" s="420">
        <v>46.565597282860054</v>
      </c>
      <c r="BF150" s="420">
        <v>15033.113145399895</v>
      </c>
      <c r="BG150" s="420"/>
      <c r="BH150" s="422">
        <v>5.2125592517016671E-2</v>
      </c>
      <c r="BI150" s="420"/>
      <c r="BJ150" s="423">
        <v>6.953153109753047</v>
      </c>
      <c r="BK150" s="423">
        <v>7.3252027526770407</v>
      </c>
      <c r="BL150" s="423">
        <v>7.7171600453557501</v>
      </c>
      <c r="BM150" s="423">
        <v>8.1300902072465604</v>
      </c>
      <c r="BN150" s="423">
        <v>8.5651154556195799</v>
      </c>
      <c r="BO150" s="423">
        <v>9.0234180553992687</v>
      </c>
      <c r="BP150" s="423">
        <v>9.5062435321971535</v>
      </c>
      <c r="BQ150" s="423">
        <v>10.014904057267641</v>
      </c>
      <c r="BR150" s="423">
        <v>10.550782013586199</v>
      </c>
      <c r="BS150" s="423">
        <v>11.115333752741423</v>
      </c>
      <c r="BT150" s="423">
        <v>11.710093552851067</v>
      </c>
      <c r="BU150" s="423">
        <v>12.33667778825841</v>
      </c>
      <c r="BV150" s="423">
        <v>12.996789322340955</v>
      </c>
      <c r="BW150" s="423">
        <v>13.692222135369729</v>
      </c>
      <c r="BX150" s="423">
        <v>14.424866199996297</v>
      </c>
      <c r="BY150" s="423">
        <v>15.196712617617557</v>
      </c>
      <c r="BZ150" s="423">
        <v>16.009859029577406</v>
      </c>
      <c r="CA150" s="423">
        <v>16.866515317911219</v>
      </c>
      <c r="CB150" s="423">
        <v>17.76900961112603</v>
      </c>
      <c r="CC150" s="423">
        <v>18.719794611338294</v>
      </c>
      <c r="CD150" s="423">
        <v>19.721454259964421</v>
      </c>
      <c r="CE150" s="423">
        <v>20.776710760079411</v>
      </c>
      <c r="CF150" s="423">
        <v>21.888431974528146</v>
      </c>
      <c r="CG150" s="423">
        <v>23.05963921989521</v>
      </c>
      <c r="CH150" s="423">
        <v>24.293515477514809</v>
      </c>
      <c r="CI150" s="423">
        <v>25.59341404383574</v>
      </c>
      <c r="CJ150" s="423">
        <v>26.962867643650572</v>
      </c>
      <c r="CK150" s="423">
        <v>28</v>
      </c>
      <c r="CL150" s="423">
        <v>28</v>
      </c>
      <c r="CM150" s="423">
        <v>28</v>
      </c>
      <c r="CN150" s="420"/>
      <c r="CO150" s="417">
        <v>1.6828649798761527E-2</v>
      </c>
      <c r="CP150" s="417">
        <v>1.9254388645665952E-2</v>
      </c>
      <c r="CQ150" s="417">
        <v>2.2054746798780001E-2</v>
      </c>
      <c r="CR150" s="417">
        <v>2.5289588794449099E-2</v>
      </c>
      <c r="CS150" s="417">
        <v>2.9028544390802657E-2</v>
      </c>
      <c r="CT150" s="417">
        <v>3.3352622241091277E-2</v>
      </c>
      <c r="CU150" s="417">
        <v>3.8356092457398218E-2</v>
      </c>
      <c r="CV150" s="417">
        <v>4.4148683115173636E-2</v>
      </c>
      <c r="CW150" s="417">
        <v>5.0858143323803284E-2</v>
      </c>
      <c r="CX150" s="417">
        <v>5.8633234339773362E-2</v>
      </c>
      <c r="CY150" s="417">
        <v>6.7647220542399439E-2</v>
      </c>
      <c r="CZ150" s="417">
        <v>7.8101944179426994E-2</v>
      </c>
      <c r="DA150" s="417">
        <v>9.0232581915525245E-2</v>
      </c>
      <c r="DB150" s="417">
        <v>0.10431319772496814</v>
      </c>
      <c r="DC150" s="417">
        <v>0.12066322596299843</v>
      </c>
      <c r="DD150" s="417">
        <v>0.13965504099885701</v>
      </c>
      <c r="DE150" s="417">
        <v>0.16172279614711035</v>
      </c>
      <c r="DF150" s="417">
        <v>0.18737274543553059</v>
      </c>
      <c r="DG150" s="417">
        <v>0.21719529774887289</v>
      </c>
      <c r="DH150" s="417">
        <v>0.25187909496698119</v>
      </c>
      <c r="DI150" s="417">
        <v>0.29222745489980428</v>
      </c>
      <c r="DJ150" s="417">
        <v>0.33917757731185277</v>
      </c>
      <c r="DK150" s="417">
        <v>0.39382297852811565</v>
      </c>
      <c r="DL150" s="417">
        <v>0.45743969866365036</v>
      </c>
      <c r="DM150" s="417">
        <v>0.53151691733857109</v>
      </c>
      <c r="DN150" s="417">
        <v>0.61779272107218119</v>
      </c>
      <c r="DO150" s="417">
        <v>0.71829589101700131</v>
      </c>
      <c r="DP150" s="417">
        <v>0.80127794279013076</v>
      </c>
      <c r="DQ150" s="417">
        <v>0.80127794279013076</v>
      </c>
      <c r="DR150" s="417">
        <v>0.80127794279013076</v>
      </c>
      <c r="DS150" s="424"/>
      <c r="DT150" s="425">
        <v>1.2104087624381754E-2</v>
      </c>
      <c r="DU150" s="425">
        <v>1.3848812002623827E-2</v>
      </c>
      <c r="DV150" s="425">
        <v>1.5862983125695052E-2</v>
      </c>
      <c r="DW150" s="425">
        <v>1.8189658850416093E-2</v>
      </c>
      <c r="DX150" s="425">
        <v>2.0878920716526497E-2</v>
      </c>
      <c r="DY150" s="425">
        <v>2.3989034589024637E-2</v>
      </c>
      <c r="DZ150" s="425">
        <v>2.7587804701206805E-2</v>
      </c>
      <c r="EA150" s="425">
        <v>3.1754153501159212E-2</v>
      </c>
      <c r="EB150" s="425">
        <v>3.6579965152640129E-2</v>
      </c>
      <c r="EC150" s="425">
        <v>4.217223690766659E-2</v>
      </c>
      <c r="ED150" s="425">
        <v>4.8655590007662952E-2</v>
      </c>
      <c r="EE150" s="425">
        <v>5.6175200463909426E-2</v>
      </c>
      <c r="EF150" s="425">
        <v>6.490022022801252E-2</v>
      </c>
      <c r="EG150" s="425">
        <v>7.5027771136778512E-2</v>
      </c>
      <c r="EH150" s="425">
        <v>8.6787607892594598E-2</v>
      </c>
      <c r="EI150" s="425">
        <v>0.10044756255853587</v>
      </c>
      <c r="EJ150" s="425">
        <v>0.11631990200240039</v>
      </c>
      <c r="EK150" s="425">
        <v>0.13476875187809467</v>
      </c>
      <c r="EL150" s="425">
        <v>0.15621876662675077</v>
      </c>
      <c r="EM150" s="425">
        <v>0.18116525524553298</v>
      </c>
      <c r="EN150" s="425">
        <v>0.21018600794804174</v>
      </c>
      <c r="EO150" s="425">
        <v>0.2439551101901424</v>
      </c>
      <c r="EP150" s="425">
        <v>0.28325907886859364</v>
      </c>
      <c r="EQ150" s="425">
        <v>0.32901571199747076</v>
      </c>
      <c r="ER150" s="425">
        <v>0.38229610920899931</v>
      </c>
      <c r="ES150" s="425">
        <v>0.44435039762448669</v>
      </c>
      <c r="ET150" s="425">
        <v>0.51663778788379056</v>
      </c>
      <c r="EU150" s="425">
        <v>0.57632302929792212</v>
      </c>
      <c r="EV150" s="425">
        <v>0.57632302929792212</v>
      </c>
      <c r="EW150" s="425">
        <v>0.57632302929792212</v>
      </c>
      <c r="EX150" s="420"/>
      <c r="EY150" s="420">
        <v>4328.1022358047403</v>
      </c>
      <c r="EZ150" s="420">
        <v>4951.9696198380134</v>
      </c>
      <c r="FA150" s="420">
        <v>5672.1840475242298</v>
      </c>
      <c r="FB150" s="420">
        <v>6504.1418719101948</v>
      </c>
      <c r="FC150" s="420">
        <v>7465.7509296578564</v>
      </c>
      <c r="FD150" s="420">
        <v>8577.8455561088194</v>
      </c>
      <c r="FE150" s="420">
        <v>9864.6707553339038</v>
      </c>
      <c r="FF150" s="420">
        <v>11354.447111537162</v>
      </c>
      <c r="FG150" s="420">
        <v>13080.029976310412</v>
      </c>
      <c r="FH150" s="420">
        <v>15079.678742682756</v>
      </c>
      <c r="FI150" s="420">
        <v>17397.954677093723</v>
      </c>
      <c r="FJ150" s="420">
        <v>20086.768889120995</v>
      </c>
      <c r="FK150" s="420">
        <v>23206.605651735641</v>
      </c>
      <c r="FL150" s="420">
        <v>26827.950530564976</v>
      </c>
      <c r="FM150" s="420">
        <v>31032.95774259316</v>
      </c>
      <c r="FN150" s="420">
        <v>35917.396963898915</v>
      </c>
      <c r="FO150" s="420">
        <v>41592.926583831802</v>
      </c>
      <c r="FP150" s="420">
        <v>48189.748324792796</v>
      </c>
      <c r="FQ150" s="420">
        <v>55859.707405780944</v>
      </c>
      <c r="FR150" s="420">
        <v>64779.913250039579</v>
      </c>
      <c r="FS150" s="420">
        <v>75156.968386641034</v>
      </c>
      <c r="FT150" s="420">
        <v>87231.907981488839</v>
      </c>
      <c r="FU150" s="420">
        <v>101285.9697160174</v>
      </c>
      <c r="FV150" s="420">
        <v>117647.33393392603</v>
      </c>
      <c r="FW150" s="420">
        <v>136698.99759102549</v>
      </c>
      <c r="FX150" s="420">
        <v>158887.97314762484</v>
      </c>
      <c r="FY150" s="420">
        <v>184736.03581131223</v>
      </c>
      <c r="FZ150" s="420">
        <v>206077.90269343034</v>
      </c>
      <c r="GA150" s="420">
        <v>206077.90269343034</v>
      </c>
      <c r="GB150" s="420">
        <v>206077.90269343034</v>
      </c>
      <c r="GC150" s="420"/>
      <c r="GD150" s="420">
        <v>32.364954761379785</v>
      </c>
      <c r="GE150" s="420">
        <v>32.364954761379785</v>
      </c>
      <c r="GF150" s="420">
        <v>32.364954761379785</v>
      </c>
      <c r="GG150" s="420">
        <v>32.364954761379785</v>
      </c>
      <c r="GH150" s="420">
        <v>32.364954761379785</v>
      </c>
      <c r="GI150" s="420">
        <v>32.364954761379785</v>
      </c>
      <c r="GJ150" s="420">
        <v>32.364954761379785</v>
      </c>
      <c r="GK150" s="420">
        <v>32.364954761379785</v>
      </c>
      <c r="GL150" s="420">
        <v>32.364954761379785</v>
      </c>
      <c r="GM150" s="420">
        <v>32.364954761379785</v>
      </c>
      <c r="GN150" s="420">
        <v>32.364954761379785</v>
      </c>
      <c r="GO150" s="420">
        <v>32.364954761379785</v>
      </c>
      <c r="GP150" s="420">
        <v>32.364954761379785</v>
      </c>
      <c r="GQ150" s="420">
        <v>32.364954761379785</v>
      </c>
      <c r="GR150" s="420">
        <v>32.364954761379785</v>
      </c>
      <c r="GS150" s="420">
        <v>32.364954761379785</v>
      </c>
      <c r="GT150" s="420">
        <v>32.364954761379785</v>
      </c>
      <c r="GU150" s="420">
        <v>38.738822350007396</v>
      </c>
      <c r="GV150" s="420">
        <v>51.350604423535891</v>
      </c>
      <c r="GW150" s="420">
        <v>68.662717189713931</v>
      </c>
      <c r="GX150" s="420">
        <v>92.533995362797683</v>
      </c>
      <c r="GY150" s="420">
        <v>125.58407589671955</v>
      </c>
      <c r="GZ150" s="420">
        <v>171.51133502420743</v>
      </c>
      <c r="HA150" s="420">
        <v>235.54542630636647</v>
      </c>
      <c r="HB150" s="420">
        <v>325.09187307246486</v>
      </c>
      <c r="HC150" s="420">
        <v>450.65081975782482</v>
      </c>
      <c r="HD150" s="420">
        <v>627.12730943239865</v>
      </c>
      <c r="HE150" s="420">
        <v>875.70090675645304</v>
      </c>
      <c r="HF150" s="420">
        <v>1226.4946813564079</v>
      </c>
      <c r="HG150" s="420">
        <v>1722.3868926746106</v>
      </c>
      <c r="HH150" s="420"/>
      <c r="HI150" s="420">
        <v>99.214822086598375</v>
      </c>
      <c r="HJ150" s="420">
        <v>113.51598415260585</v>
      </c>
      <c r="HK150" s="420">
        <v>130.02574811242229</v>
      </c>
      <c r="HL150" s="420">
        <v>149.09705073719891</v>
      </c>
      <c r="HM150" s="420">
        <v>171.1404005435042</v>
      </c>
      <c r="HN150" s="420">
        <v>196.63339134996559</v>
      </c>
      <c r="HO150" s="420">
        <v>226.13180110135397</v>
      </c>
      <c r="HP150" s="420">
        <v>260.28254155909258</v>
      </c>
      <c r="HQ150" s="420">
        <v>299.83876911487016</v>
      </c>
      <c r="HR150" s="420">
        <v>345.67751916797016</v>
      </c>
      <c r="HS150" s="420">
        <v>398.82028748741158</v>
      </c>
      <c r="HT150" s="420">
        <v>460.45705324199872</v>
      </c>
      <c r="HU150" s="420">
        <v>531.97432166079579</v>
      </c>
      <c r="HV150" s="420">
        <v>614.98786161255305</v>
      </c>
      <c r="HW150" s="420">
        <v>711.38092713741844</v>
      </c>
      <c r="HX150" s="420">
        <v>823.34888490090839</v>
      </c>
      <c r="HY150" s="420">
        <v>953.45132491042727</v>
      </c>
      <c r="HZ150" s="420">
        <v>1104.6729134283705</v>
      </c>
      <c r="IA150" s="420">
        <v>1280.4944592635138</v>
      </c>
      <c r="IB150" s="420">
        <v>1484.9759127034399</v>
      </c>
      <c r="IC150" s="420">
        <v>1722.8533063203467</v>
      </c>
      <c r="ID150" s="420">
        <v>1999.6519858197687</v>
      </c>
      <c r="IE150" s="420">
        <v>2321.818875282363</v>
      </c>
      <c r="IF150" s="420">
        <v>2696.8769842486863</v>
      </c>
      <c r="IG150" s="420">
        <v>3133.6059054270909</v>
      </c>
      <c r="IH150" s="420">
        <v>3642.2526845904649</v>
      </c>
      <c r="II150" s="420">
        <v>4234.7781839295922</v>
      </c>
      <c r="IJ150" s="420">
        <v>4724.0063514595768</v>
      </c>
      <c r="IK150" s="420">
        <v>4724.0063514595768</v>
      </c>
      <c r="IL150" s="420">
        <v>4724.0063514595768</v>
      </c>
      <c r="IM150" s="420"/>
      <c r="IN150" s="420">
        <v>14.212941987128927</v>
      </c>
      <c r="IO150" s="420">
        <v>14.212941987128927</v>
      </c>
      <c r="IP150" s="420">
        <v>14.212941987128927</v>
      </c>
      <c r="IQ150" s="420">
        <v>14.212941987128927</v>
      </c>
      <c r="IR150" s="420">
        <v>14.212941987128927</v>
      </c>
      <c r="IS150" s="420">
        <v>14.212941987128927</v>
      </c>
      <c r="IT150" s="420">
        <v>14.212941987128927</v>
      </c>
      <c r="IU150" s="420">
        <v>14.212941987128927</v>
      </c>
      <c r="IV150" s="420">
        <v>14.212941987128927</v>
      </c>
      <c r="IW150" s="420">
        <v>14.212941987128927</v>
      </c>
      <c r="IX150" s="420">
        <v>14.212941987128927</v>
      </c>
      <c r="IY150" s="420">
        <v>14.212941987128927</v>
      </c>
      <c r="IZ150" s="420">
        <v>14.212941987128927</v>
      </c>
      <c r="JA150" s="420">
        <v>14.212941987128927</v>
      </c>
      <c r="JB150" s="420">
        <v>14.212941987128927</v>
      </c>
      <c r="JC150" s="420">
        <v>14.212941987128927</v>
      </c>
      <c r="JD150" s="420">
        <v>14.212941987128927</v>
      </c>
      <c r="JE150" s="420">
        <v>17.012000751113533</v>
      </c>
      <c r="JF150" s="420">
        <v>22.550415010825947</v>
      </c>
      <c r="JG150" s="420">
        <v>30.152960919956481</v>
      </c>
      <c r="JH150" s="420">
        <v>40.635938397728552</v>
      </c>
      <c r="JI150" s="420">
        <v>55.14975066046334</v>
      </c>
      <c r="JJ150" s="420">
        <v>75.318525015919704</v>
      </c>
      <c r="JK150" s="420">
        <v>103.43884315947719</v>
      </c>
      <c r="JL150" s="420">
        <v>142.76281139683698</v>
      </c>
      <c r="JM150" s="420">
        <v>197.90152666343465</v>
      </c>
      <c r="JN150" s="420">
        <v>275.40047972330115</v>
      </c>
      <c r="JO150" s="420">
        <v>384.56059270187745</v>
      </c>
      <c r="JP150" s="420">
        <v>538.61029258851443</v>
      </c>
      <c r="JQ150" s="420">
        <v>756.37939757564641</v>
      </c>
      <c r="JR150" s="420"/>
      <c r="JS150" s="420">
        <v>85.001880099469446</v>
      </c>
      <c r="JT150" s="420">
        <v>99.303042165476924</v>
      </c>
      <c r="JU150" s="420">
        <v>115.81280612529336</v>
      </c>
      <c r="JV150" s="420">
        <v>134.88410875007</v>
      </c>
      <c r="JW150" s="420">
        <v>156.92745855637529</v>
      </c>
      <c r="JX150" s="420">
        <v>182.42044936283668</v>
      </c>
      <c r="JY150" s="420">
        <v>211.91885911422506</v>
      </c>
      <c r="JZ150" s="420">
        <v>246.06959957196366</v>
      </c>
      <c r="KA150" s="420">
        <v>285.62582712774122</v>
      </c>
      <c r="KB150" s="420">
        <v>331.46457718084122</v>
      </c>
      <c r="KC150" s="420">
        <v>384.60734550028263</v>
      </c>
      <c r="KD150" s="420">
        <v>446.24411125486978</v>
      </c>
      <c r="KE150" s="420">
        <v>517.76137967366685</v>
      </c>
      <c r="KF150" s="420">
        <v>600.7749196254241</v>
      </c>
      <c r="KG150" s="420">
        <v>697.1679851502895</v>
      </c>
      <c r="KH150" s="420">
        <v>809.13594291377945</v>
      </c>
      <c r="KI150" s="420">
        <v>939.23838292329833</v>
      </c>
      <c r="KJ150" s="420">
        <v>1087.6609126772569</v>
      </c>
      <c r="KK150" s="420">
        <v>1257.9440442526879</v>
      </c>
      <c r="KL150" s="420">
        <v>1454.8229517834834</v>
      </c>
      <c r="KM150" s="420">
        <v>1682.2173679226182</v>
      </c>
      <c r="KN150" s="420">
        <v>1944.5022351593054</v>
      </c>
      <c r="KO150" s="420">
        <v>2246.5003502664431</v>
      </c>
      <c r="KP150" s="420">
        <v>2593.4381410892092</v>
      </c>
      <c r="KQ150" s="420">
        <v>2990.8430940302537</v>
      </c>
      <c r="KR150" s="420">
        <v>3444.3511579270303</v>
      </c>
      <c r="KS150" s="420">
        <v>3959.3777042062911</v>
      </c>
      <c r="KT150" s="420">
        <v>4339.445758757699</v>
      </c>
      <c r="KU150" s="420">
        <v>4185.3960588710625</v>
      </c>
      <c r="KV150" s="420">
        <v>3967.6269538839306</v>
      </c>
      <c r="KW150" s="420"/>
      <c r="KX150" s="420">
        <v>3873.3080398021611</v>
      </c>
      <c r="KY150" s="420">
        <v>4431.6198408396249</v>
      </c>
      <c r="KZ150" s="420">
        <v>5076.1546002224168</v>
      </c>
      <c r="LA150" s="420">
        <v>5820.6908321331493</v>
      </c>
      <c r="LB150" s="420">
        <v>6681.254629288479</v>
      </c>
      <c r="LC150" s="420">
        <v>7676.4910684878841</v>
      </c>
      <c r="LD150" s="420">
        <v>8828.0975043861781</v>
      </c>
      <c r="LE150" s="420">
        <v>10161.329120370947</v>
      </c>
      <c r="LF150" s="420">
        <v>11705.588848844842</v>
      </c>
      <c r="LG150" s="420">
        <v>13495.115810453308</v>
      </c>
      <c r="LH150" s="420">
        <v>15569.788802452145</v>
      </c>
      <c r="LI150" s="420">
        <v>17976.064148451016</v>
      </c>
      <c r="LJ150" s="420">
        <v>20768.070472964006</v>
      </c>
      <c r="LK150" s="420">
        <v>24008.886763769126</v>
      </c>
      <c r="LL150" s="420">
        <v>27772.034525630272</v>
      </c>
      <c r="LM150" s="420">
        <v>32143.220018731481</v>
      </c>
      <c r="LN150" s="420">
        <v>37222.368640768123</v>
      </c>
      <c r="LO150" s="420">
        <v>43126.000600990294</v>
      </c>
      <c r="LP150" s="420">
        <v>49990.005320560245</v>
      </c>
      <c r="LQ150" s="420">
        <v>57972.881678570557</v>
      </c>
      <c r="LR150" s="420">
        <v>67259.522543373358</v>
      </c>
      <c r="LS150" s="420">
        <v>78065.635260845564</v>
      </c>
      <c r="LT150" s="420">
        <v>90642.905237949963</v>
      </c>
      <c r="LU150" s="420">
        <v>105285.02783919065</v>
      </c>
      <c r="LV150" s="420">
        <v>122334.75494687978</v>
      </c>
      <c r="LW150" s="420">
        <v>142192.12723983574</v>
      </c>
      <c r="LX150" s="420">
        <v>165324.09212281299</v>
      </c>
      <c r="LY150" s="420">
        <v>184423.36937533508</v>
      </c>
      <c r="LZ150" s="420">
        <v>184423.36937533508</v>
      </c>
      <c r="MA150" s="420">
        <v>184423.36937533508</v>
      </c>
      <c r="MB150" s="420"/>
      <c r="MC150" s="426">
        <v>1.3011004983715742</v>
      </c>
      <c r="MD150" s="426">
        <v>1.3011004983715742</v>
      </c>
      <c r="ME150" s="426">
        <v>1.3011004983715742</v>
      </c>
      <c r="MF150" s="426">
        <v>1.3011004983715742</v>
      </c>
      <c r="MG150" s="426">
        <v>1.3011004983715742</v>
      </c>
      <c r="MH150" s="426">
        <v>1.3011004983715742</v>
      </c>
      <c r="MI150" s="426">
        <v>1.3011004983715742</v>
      </c>
      <c r="MJ150" s="426">
        <v>1.3011004983715742</v>
      </c>
      <c r="MK150" s="426">
        <v>1.3011004983715742</v>
      </c>
      <c r="ML150" s="426">
        <v>1.3011004983715742</v>
      </c>
      <c r="MM150" s="426">
        <v>1.3011004983715742</v>
      </c>
      <c r="MN150" s="426">
        <v>1.3011004983715742</v>
      </c>
      <c r="MO150" s="426">
        <v>1.3011004983715742</v>
      </c>
      <c r="MP150" s="426">
        <v>1.3011004983715742</v>
      </c>
      <c r="MQ150" s="426">
        <v>1.3011004983715742</v>
      </c>
      <c r="MR150" s="426">
        <v>1.3011004983715742</v>
      </c>
      <c r="MS150" s="426">
        <v>1.3011004983715742</v>
      </c>
      <c r="MT150" s="426">
        <v>1.5573357490388688</v>
      </c>
      <c r="MU150" s="426">
        <v>2.0643408124540121</v>
      </c>
      <c r="MV150" s="426">
        <v>2.7603034273876617</v>
      </c>
      <c r="MW150" s="426">
        <v>3.719950433130661</v>
      </c>
      <c r="MX150" s="426">
        <v>5.0485936081620348</v>
      </c>
      <c r="MY150" s="426">
        <v>6.8949110271166889</v>
      </c>
      <c r="MZ150" s="426">
        <v>9.4691395002985903</v>
      </c>
      <c r="NA150" s="426">
        <v>13.068987773647677</v>
      </c>
      <c r="NB150" s="426">
        <v>18.1165711647504</v>
      </c>
      <c r="NC150" s="426">
        <v>25.211085906369799</v>
      </c>
      <c r="ND150" s="426">
        <v>35.203969682813984</v>
      </c>
      <c r="NE150" s="426">
        <v>49.30619717927501</v>
      </c>
      <c r="NF150" s="426">
        <v>69.241513265506697</v>
      </c>
      <c r="NG150" s="420"/>
      <c r="NH150" s="420">
        <v>3872.0069393037897</v>
      </c>
      <c r="NI150" s="420">
        <v>4430.318740341253</v>
      </c>
      <c r="NJ150" s="420">
        <v>5074.8534997240449</v>
      </c>
      <c r="NK150" s="420">
        <v>5819.3897316347775</v>
      </c>
      <c r="NL150" s="420">
        <v>6679.9535287901072</v>
      </c>
      <c r="NM150" s="420">
        <v>7675.1899679895123</v>
      </c>
      <c r="NN150" s="420">
        <v>8826.7964038878072</v>
      </c>
      <c r="NO150" s="420">
        <v>10160.028019872576</v>
      </c>
      <c r="NP150" s="420">
        <v>11704.287748346471</v>
      </c>
      <c r="NQ150" s="420">
        <v>13493.814709954937</v>
      </c>
      <c r="NR150" s="420">
        <v>15568.487701953774</v>
      </c>
      <c r="NS150" s="420">
        <v>17974.763047952645</v>
      </c>
      <c r="NT150" s="420">
        <v>20766.769372465635</v>
      </c>
      <c r="NU150" s="420">
        <v>24007.585663270755</v>
      </c>
      <c r="NV150" s="420">
        <v>27770.733425131901</v>
      </c>
      <c r="NW150" s="420">
        <v>32141.91891823311</v>
      </c>
      <c r="NX150" s="420">
        <v>37221.067540269752</v>
      </c>
      <c r="NY150" s="420">
        <v>43124.443265241258</v>
      </c>
      <c r="NZ150" s="420">
        <v>49987.940979747793</v>
      </c>
      <c r="OA150" s="420">
        <v>57970.121375143171</v>
      </c>
      <c r="OB150" s="420">
        <v>67255.802592940221</v>
      </c>
      <c r="OC150" s="420">
        <v>78060.586667237396</v>
      </c>
      <c r="OD150" s="420">
        <v>90636.010326922842</v>
      </c>
      <c r="OE150" s="420">
        <v>105275.55869969034</v>
      </c>
      <c r="OF150" s="420">
        <v>122321.68595910614</v>
      </c>
      <c r="OG150" s="420">
        <v>142174.01066867099</v>
      </c>
      <c r="OH150" s="420">
        <v>165298.88103690662</v>
      </c>
      <c r="OI150" s="420">
        <v>184388.16540565228</v>
      </c>
      <c r="OJ150" s="420">
        <v>184374.0631781558</v>
      </c>
      <c r="OK150" s="420">
        <v>184354.12786206958</v>
      </c>
      <c r="OL150" s="420"/>
      <c r="OM150" s="420">
        <v>3957.0088194032592</v>
      </c>
      <c r="ON150" s="420">
        <v>4529.6217825067297</v>
      </c>
      <c r="OO150" s="420">
        <v>5190.6663058493386</v>
      </c>
      <c r="OP150" s="420">
        <v>5954.2738403848471</v>
      </c>
      <c r="OQ150" s="420">
        <v>6836.8809873464825</v>
      </c>
      <c r="OR150" s="420">
        <v>7857.610417352349</v>
      </c>
      <c r="OS150" s="420">
        <v>9038.7152630020319</v>
      </c>
      <c r="OT150" s="420">
        <v>10406.097619444539</v>
      </c>
      <c r="OU150" s="420">
        <v>11989.913575474213</v>
      </c>
      <c r="OV150" s="420">
        <v>13825.279287135778</v>
      </c>
      <c r="OW150" s="420">
        <v>15953.095047454057</v>
      </c>
      <c r="OX150" s="420">
        <v>18421.007159207515</v>
      </c>
      <c r="OY150" s="420">
        <v>21284.530752139301</v>
      </c>
      <c r="OZ150" s="420">
        <v>24608.360582896177</v>
      </c>
      <c r="PA150" s="420">
        <v>28467.901410282189</v>
      </c>
      <c r="PB150" s="420">
        <v>32951.054861146891</v>
      </c>
      <c r="PC150" s="420">
        <v>38160.305923193053</v>
      </c>
      <c r="PD150" s="420">
        <v>44212.104177918518</v>
      </c>
      <c r="PE150" s="420">
        <v>51245.885024000483</v>
      </c>
      <c r="PF150" s="420">
        <v>59424.944326926656</v>
      </c>
      <c r="PG150" s="420">
        <v>68938.019960862846</v>
      </c>
      <c r="PH150" s="420">
        <v>80005.088902396703</v>
      </c>
      <c r="PI150" s="420">
        <v>92882.51067718929</v>
      </c>
      <c r="PJ150" s="420">
        <v>107868.99684077955</v>
      </c>
      <c r="PK150" s="420">
        <v>125312.52905313639</v>
      </c>
      <c r="PL150" s="420">
        <v>145618.36182659803</v>
      </c>
      <c r="PM150" s="420">
        <v>169258.25874111292</v>
      </c>
      <c r="PN150" s="420">
        <v>188727.61116440999</v>
      </c>
      <c r="PO150" s="420">
        <v>188559.45923702687</v>
      </c>
      <c r="PP150" s="420">
        <v>188321.75481595352</v>
      </c>
      <c r="PQ150" s="420"/>
      <c r="PR150" s="420">
        <v>116.48778906522855</v>
      </c>
      <c r="PS150" s="420">
        <v>133.27873536837927</v>
      </c>
      <c r="PT150" s="420">
        <v>152.66279373003383</v>
      </c>
      <c r="PU150" s="420">
        <v>175.05434602667643</v>
      </c>
      <c r="PV150" s="420">
        <v>200.93536892753573</v>
      </c>
      <c r="PW150" s="420">
        <v>230.86660372945752</v>
      </c>
      <c r="PX150" s="420">
        <v>265.50058744894812</v>
      </c>
      <c r="PY150" s="420">
        <v>305.59685701026604</v>
      </c>
      <c r="PZ150" s="420">
        <v>352.03969080088359</v>
      </c>
      <c r="QA150" s="420">
        <v>405.85881313462744</v>
      </c>
      <c r="QB150" s="420">
        <v>468.25355875977306</v>
      </c>
      <c r="QC150" s="420">
        <v>540.62107821786731</v>
      </c>
      <c r="QD150" s="420">
        <v>624.58926263711294</v>
      </c>
      <c r="QE150" s="420">
        <v>722.0551808143166</v>
      </c>
      <c r="QF150" s="420">
        <v>835.22995498677324</v>
      </c>
      <c r="QG150" s="420">
        <v>966.69115777594459</v>
      </c>
      <c r="QH150" s="420">
        <v>1119.4439952045336</v>
      </c>
      <c r="QI150" s="420">
        <v>1296.9927538971758</v>
      </c>
      <c r="QJ150" s="420">
        <v>1503.4242397742553</v>
      </c>
      <c r="QK150" s="420">
        <v>1743.5052268194263</v>
      </c>
      <c r="QL150" s="420">
        <v>2022.7962749538106</v>
      </c>
      <c r="QM150" s="420">
        <v>2347.7846739948232</v>
      </c>
      <c r="QN150" s="420">
        <v>2726.0397358318874</v>
      </c>
      <c r="QO150" s="420">
        <v>3166.3942006752413</v>
      </c>
      <c r="QP150" s="420">
        <v>3679.1561588079721</v>
      </c>
      <c r="QQ150" s="420">
        <v>4276.3566322228662</v>
      </c>
      <c r="QR150" s="420">
        <v>4972.0388290073388</v>
      </c>
      <c r="QS150" s="420">
        <v>5546.4399757861884</v>
      </c>
      <c r="QT150" s="420">
        <v>5546.4399757861884</v>
      </c>
      <c r="QU150" s="420">
        <v>5546.4399757861884</v>
      </c>
      <c r="QV150" s="424"/>
      <c r="QW150" s="420">
        <v>14.692869058112674</v>
      </c>
      <c r="QX150" s="420">
        <v>14.692869058112674</v>
      </c>
      <c r="QY150" s="420">
        <v>14.692869058112674</v>
      </c>
      <c r="QZ150" s="420">
        <v>14.692869058112674</v>
      </c>
      <c r="RA150" s="420">
        <v>14.692869058112674</v>
      </c>
      <c r="RB150" s="420">
        <v>14.692869058112674</v>
      </c>
      <c r="RC150" s="420">
        <v>14.692869058112674</v>
      </c>
      <c r="RD150" s="420">
        <v>14.692869058112674</v>
      </c>
      <c r="RE150" s="420">
        <v>14.692869058112674</v>
      </c>
      <c r="RF150" s="420">
        <v>14.692869058112674</v>
      </c>
      <c r="RG150" s="420">
        <v>14.692869058112674</v>
      </c>
      <c r="RH150" s="420">
        <v>14.692869058112674</v>
      </c>
      <c r="RI150" s="420">
        <v>14.692869058112674</v>
      </c>
      <c r="RJ150" s="420">
        <v>14.692869058112674</v>
      </c>
      <c r="RK150" s="420">
        <v>14.692869058112674</v>
      </c>
      <c r="RL150" s="420">
        <v>14.692869058112674</v>
      </c>
      <c r="RM150" s="420">
        <v>14.692869058112674</v>
      </c>
      <c r="RN150" s="420">
        <v>17.586443375268967</v>
      </c>
      <c r="RO150" s="420">
        <v>23.311872746698956</v>
      </c>
      <c r="RP150" s="420">
        <v>31.171133106186968</v>
      </c>
      <c r="RQ150" s="420">
        <v>42.008088295304923</v>
      </c>
      <c r="RR150" s="420">
        <v>57.011987087230509</v>
      </c>
      <c r="RS150" s="420">
        <v>77.861798543275356</v>
      </c>
      <c r="RT150" s="420">
        <v>106.93165281622744</v>
      </c>
      <c r="RU150" s="420">
        <v>147.58346977855248</v>
      </c>
      <c r="RV150" s="420">
        <v>204.58404884081392</v>
      </c>
      <c r="RW150" s="420">
        <v>284.69990173605657</v>
      </c>
      <c r="RX150" s="420">
        <v>397.54601394952084</v>
      </c>
      <c r="RY150" s="420">
        <v>556.79749551650741</v>
      </c>
      <c r="RZ150" s="420">
        <v>781.91998932362276</v>
      </c>
      <c r="SA150" s="420"/>
      <c r="SB150" s="420">
        <v>101.79492000711588</v>
      </c>
      <c r="SC150" s="420">
        <v>118.5858663102666</v>
      </c>
      <c r="SD150" s="420">
        <v>137.96992467192115</v>
      </c>
      <c r="SE150" s="420">
        <v>160.36147696856375</v>
      </c>
      <c r="SF150" s="420">
        <v>186.24249986942306</v>
      </c>
      <c r="SG150" s="420">
        <v>216.17373467134485</v>
      </c>
      <c r="SH150" s="420">
        <v>250.80771839083545</v>
      </c>
      <c r="SI150" s="420">
        <v>290.90398795215339</v>
      </c>
      <c r="SJ150" s="420">
        <v>337.34682174277094</v>
      </c>
      <c r="SK150" s="420">
        <v>391.16594407651479</v>
      </c>
      <c r="SL150" s="420">
        <v>453.56068970166041</v>
      </c>
      <c r="SM150" s="420">
        <v>525.9282091597546</v>
      </c>
      <c r="SN150" s="420">
        <v>609.89639357900023</v>
      </c>
      <c r="SO150" s="420">
        <v>707.36231175620389</v>
      </c>
      <c r="SP150" s="420">
        <v>820.53708592866053</v>
      </c>
      <c r="SQ150" s="420">
        <v>951.99828871783188</v>
      </c>
      <c r="SR150" s="420">
        <v>1104.751126146421</v>
      </c>
      <c r="SS150" s="420">
        <v>1279.4063105219068</v>
      </c>
      <c r="ST150" s="420">
        <v>1480.1123670275563</v>
      </c>
      <c r="SU150" s="420">
        <v>1712.3340937132393</v>
      </c>
      <c r="SV150" s="420">
        <v>1980.7881866585055</v>
      </c>
      <c r="SW150" s="420">
        <v>2290.7726869075927</v>
      </c>
      <c r="SX150" s="420">
        <v>2648.1779372886122</v>
      </c>
      <c r="SY150" s="420">
        <v>3059.4625478590137</v>
      </c>
      <c r="SZ150" s="420">
        <v>3531.5726890294195</v>
      </c>
      <c r="TA150" s="420">
        <v>4071.7725833820523</v>
      </c>
      <c r="TB150" s="420">
        <v>4687.338927271282</v>
      </c>
      <c r="TC150" s="420">
        <v>5148.8939618366676</v>
      </c>
      <c r="TD150" s="420">
        <v>4989.6424802696811</v>
      </c>
      <c r="TE150" s="420">
        <v>4764.5199864625656</v>
      </c>
      <c r="TF150" s="420"/>
      <c r="TG150" s="420">
        <v>6.8541836607283049</v>
      </c>
      <c r="TH150" s="420">
        <v>7.8421690171571861</v>
      </c>
      <c r="TI150" s="420">
        <v>8.9827340254488295</v>
      </c>
      <c r="TJ150" s="420">
        <v>10.300261065163246</v>
      </c>
      <c r="TK150" s="420">
        <v>11.823109817925408</v>
      </c>
      <c r="TL150" s="420">
        <v>13.584274504550867</v>
      </c>
      <c r="TM150" s="420">
        <v>15.622150639217097</v>
      </c>
      <c r="TN150" s="420">
        <v>17.981429649392567</v>
      </c>
      <c r="TO150" s="420">
        <v>20.714142795380099</v>
      </c>
      <c r="TP150" s="420">
        <v>23.880879428419988</v>
      </c>
      <c r="TQ150" s="420">
        <v>27.552208839090646</v>
      </c>
      <c r="TR150" s="420">
        <v>31.810339870827836</v>
      </c>
      <c r="TS150" s="420">
        <v>36.751058226681778</v>
      </c>
      <c r="TT150" s="420">
        <v>42.485988121127541</v>
      </c>
      <c r="TU150" s="420">
        <v>49.145232786721621</v>
      </c>
      <c r="TV150" s="420">
        <v>56.880457529228046</v>
      </c>
      <c r="TW150" s="420">
        <v>65.868489758482866</v>
      </c>
      <c r="TX150" s="420">
        <v>76.315522967536737</v>
      </c>
      <c r="TY150" s="420">
        <v>88.462026295591556</v>
      </c>
      <c r="TZ150" s="420">
        <v>102.5884784487445</v>
      </c>
      <c r="UA150" s="420">
        <v>119.02206478489212</v>
      </c>
      <c r="UB150" s="420">
        <v>138.14449978437375</v>
      </c>
      <c r="UC150" s="420">
        <v>160.40116449778503</v>
      </c>
      <c r="UD150" s="420">
        <v>186.31178055530125</v>
      </c>
      <c r="UE150" s="420">
        <v>216.48287971925231</v>
      </c>
      <c r="UF150" s="420">
        <v>251.62237167722458</v>
      </c>
      <c r="UG150" s="420">
        <v>292.55656387474016</v>
      </c>
      <c r="UH150" s="420">
        <v>326.35453520331055</v>
      </c>
      <c r="UI150" s="420">
        <v>326.35453520331055</v>
      </c>
      <c r="UJ150" s="420">
        <v>326.35453520331055</v>
      </c>
      <c r="UK150" s="420"/>
      <c r="UL150" s="420">
        <v>2.0677318317326265</v>
      </c>
      <c r="UM150" s="420">
        <v>2.0677318317326265</v>
      </c>
      <c r="UN150" s="420">
        <v>2.0677318317326265</v>
      </c>
      <c r="UO150" s="420">
        <v>2.0677318317326265</v>
      </c>
      <c r="UP150" s="420">
        <v>2.0677318317326265</v>
      </c>
      <c r="UQ150" s="420">
        <v>2.0677318317326265</v>
      </c>
      <c r="UR150" s="420">
        <v>2.0677318317326265</v>
      </c>
      <c r="US150" s="420">
        <v>2.0677318317326265</v>
      </c>
      <c r="UT150" s="420">
        <v>2.0677318317326265</v>
      </c>
      <c r="UU150" s="420">
        <v>2.0677318317326265</v>
      </c>
      <c r="UV150" s="420">
        <v>2.0677318317326265</v>
      </c>
      <c r="UW150" s="420">
        <v>2.0677318317326265</v>
      </c>
      <c r="UX150" s="420">
        <v>2.0677318317326265</v>
      </c>
      <c r="UY150" s="420">
        <v>2.0677318317326265</v>
      </c>
      <c r="UZ150" s="420">
        <v>2.0677318317326265</v>
      </c>
      <c r="VA150" s="420">
        <v>2.0677318317326265</v>
      </c>
      <c r="VB150" s="420">
        <v>2.0677318317326265</v>
      </c>
      <c r="VC150" s="420">
        <v>2.4749454058415221</v>
      </c>
      <c r="VD150" s="420">
        <v>3.2806867838405323</v>
      </c>
      <c r="VE150" s="420">
        <v>4.3867228313213236</v>
      </c>
      <c r="VF150" s="420">
        <v>5.9118107576461503</v>
      </c>
      <c r="VG150" s="420">
        <v>8.0233138963084603</v>
      </c>
      <c r="VH150" s="420">
        <v>10.957514062577776</v>
      </c>
      <c r="VI150" s="420">
        <v>15.048523298845536</v>
      </c>
      <c r="VJ150" s="420">
        <v>20.769465588490164</v>
      </c>
      <c r="VK150" s="420">
        <v>28.79117403005235</v>
      </c>
      <c r="VL150" s="420">
        <v>40.065901831865403</v>
      </c>
      <c r="VM150" s="420">
        <v>55.946768760453153</v>
      </c>
      <c r="VN150" s="420">
        <v>78.358277117619295</v>
      </c>
      <c r="VO150" s="420">
        <v>110.03983261524904</v>
      </c>
      <c r="VP150" s="420"/>
      <c r="VQ150" s="420">
        <v>4.7864518289956788</v>
      </c>
      <c r="VR150" s="420">
        <v>5.77443718542456</v>
      </c>
      <c r="VS150" s="420">
        <v>6.9150021937162034</v>
      </c>
      <c r="VT150" s="420">
        <v>8.2325292334306202</v>
      </c>
      <c r="VU150" s="420">
        <v>9.7553779861927818</v>
      </c>
      <c r="VV150" s="420">
        <v>11.516542672818241</v>
      </c>
      <c r="VW150" s="420">
        <v>13.55441880748447</v>
      </c>
      <c r="VX150" s="420">
        <v>15.913697817659941</v>
      </c>
      <c r="VY150" s="420">
        <v>18.646410963647472</v>
      </c>
      <c r="VZ150" s="420">
        <v>21.813147596687362</v>
      </c>
      <c r="WA150" s="420">
        <v>25.48447700735802</v>
      </c>
      <c r="WB150" s="420">
        <v>29.742608039095209</v>
      </c>
      <c r="WC150" s="420">
        <v>34.683326394949148</v>
      </c>
      <c r="WD150" s="420">
        <v>40.418256289394911</v>
      </c>
      <c r="WE150" s="420">
        <v>47.077500954988992</v>
      </c>
      <c r="WF150" s="420">
        <v>54.812725697495416</v>
      </c>
      <c r="WG150" s="420">
        <v>63.800757926750236</v>
      </c>
      <c r="WH150" s="420">
        <v>73.840577561695213</v>
      </c>
      <c r="WI150" s="420">
        <v>85.18133951175102</v>
      </c>
      <c r="WJ150" s="420">
        <v>98.201755617423174</v>
      </c>
      <c r="WK150" s="420">
        <v>113.11025402724597</v>
      </c>
      <c r="WL150" s="420">
        <v>130.1211858880653</v>
      </c>
      <c r="WM150" s="420">
        <v>149.44365043520725</v>
      </c>
      <c r="WN150" s="420">
        <v>171.26325725645572</v>
      </c>
      <c r="WO150" s="420">
        <v>195.71341413076215</v>
      </c>
      <c r="WP150" s="420">
        <v>222.83119764717222</v>
      </c>
      <c r="WQ150" s="420">
        <v>252.49066204287476</v>
      </c>
      <c r="WR150" s="420">
        <v>270.40776644285739</v>
      </c>
      <c r="WS150" s="420">
        <v>247.99625808569124</v>
      </c>
      <c r="WT150" s="420">
        <v>216.31470258806149</v>
      </c>
      <c r="WU150" s="420"/>
      <c r="WV150" s="420">
        <v>232.23740119002443</v>
      </c>
      <c r="WW150" s="420">
        <v>265.71289046024657</v>
      </c>
      <c r="WX150" s="420">
        <v>304.3581714339083</v>
      </c>
      <c r="WY150" s="420">
        <v>348.99938194800768</v>
      </c>
      <c r="WZ150" s="420">
        <v>400.59742108041326</v>
      </c>
      <c r="XA150" s="420">
        <v>460.27021803696238</v>
      </c>
      <c r="XB150" s="420">
        <v>529.31871175820709</v>
      </c>
      <c r="XC150" s="420">
        <v>609.25716294746348</v>
      </c>
      <c r="XD150" s="420">
        <v>701.84852475443927</v>
      </c>
      <c r="XE150" s="420">
        <v>809.14572049843139</v>
      </c>
      <c r="XF150" s="420">
        <v>933.53981955530685</v>
      </c>
      <c r="XG150" s="420">
        <v>1077.8162693392874</v>
      </c>
      <c r="XH150" s="420">
        <v>1245.2205362470461</v>
      </c>
      <c r="XI150" s="420">
        <v>1439.5347362478594</v>
      </c>
      <c r="XJ150" s="420">
        <v>1665.1671020519818</v>
      </c>
      <c r="XK150" s="420">
        <v>1927.2564449613601</v>
      </c>
      <c r="XL150" s="420">
        <v>2231.7941331902398</v>
      </c>
      <c r="XM150" s="420">
        <v>2585.7665335094243</v>
      </c>
      <c r="XN150" s="420">
        <v>2997.3213598873463</v>
      </c>
      <c r="XO150" s="420">
        <v>3475.9619534974263</v>
      </c>
      <c r="XP150" s="420">
        <v>4032.7741972086292</v>
      </c>
      <c r="XQ150" s="420">
        <v>4680.6915610443248</v>
      </c>
      <c r="XR150" s="420">
        <v>5434.8047024554153</v>
      </c>
      <c r="XS150" s="420">
        <v>6312.7231292561773</v>
      </c>
      <c r="XT150" s="420">
        <v>7334.9977001914349</v>
      </c>
      <c r="XU150" s="420">
        <v>8525.614219298559</v>
      </c>
      <c r="XV150" s="420">
        <v>9912.5701116876226</v>
      </c>
      <c r="XW150" s="420">
        <v>11057.73245564621</v>
      </c>
      <c r="XX150" s="420">
        <v>11057.73245564621</v>
      </c>
      <c r="XY150" s="420">
        <v>11057.73245564621</v>
      </c>
      <c r="XZ150" s="420"/>
      <c r="YA150" s="420">
        <v>7.8011920385318428E-2</v>
      </c>
      <c r="YB150" s="420">
        <v>7.8011920385318428E-2</v>
      </c>
      <c r="YC150" s="420">
        <v>7.8011920385318428E-2</v>
      </c>
      <c r="YD150" s="420">
        <v>7.8011920385318428E-2</v>
      </c>
      <c r="YE150" s="420">
        <v>7.8011920385318428E-2</v>
      </c>
      <c r="YF150" s="420">
        <v>7.8011920385318428E-2</v>
      </c>
      <c r="YG150" s="420">
        <v>7.8011920385318428E-2</v>
      </c>
      <c r="YH150" s="420">
        <v>7.8011920385318428E-2</v>
      </c>
      <c r="YI150" s="420">
        <v>7.8011920385318428E-2</v>
      </c>
      <c r="YJ150" s="420">
        <v>7.8011920385318428E-2</v>
      </c>
      <c r="YK150" s="420">
        <v>7.8011920385318428E-2</v>
      </c>
      <c r="YL150" s="420">
        <v>7.8011920385318428E-2</v>
      </c>
      <c r="YM150" s="420">
        <v>7.8011920385318428E-2</v>
      </c>
      <c r="YN150" s="420">
        <v>7.8011920385318428E-2</v>
      </c>
      <c r="YO150" s="420">
        <v>7.8011920385318428E-2</v>
      </c>
      <c r="YP150" s="420">
        <v>7.8011920385318428E-2</v>
      </c>
      <c r="YQ150" s="420">
        <v>7.8011920385318428E-2</v>
      </c>
      <c r="YR150" s="420">
        <v>9.3375379241868992E-2</v>
      </c>
      <c r="YS150" s="420">
        <v>0.12377459797370281</v>
      </c>
      <c r="YT150" s="420">
        <v>0.16550341152447323</v>
      </c>
      <c r="YU150" s="420">
        <v>0.22304232254920187</v>
      </c>
      <c r="YV150" s="420">
        <v>0.30270565810304267</v>
      </c>
      <c r="YW150" s="420">
        <v>0.41340791951466116</v>
      </c>
      <c r="YX150" s="420">
        <v>0.56775457217894676</v>
      </c>
      <c r="YY150" s="420">
        <v>0.78359575988982422</v>
      </c>
      <c r="YZ150" s="420">
        <v>1.0862408469817102</v>
      </c>
      <c r="ZA150" s="420">
        <v>1.5116166883470572</v>
      </c>
      <c r="ZB150" s="420">
        <v>2.1107741358796552</v>
      </c>
      <c r="ZC150" s="420">
        <v>2.9563213092813081</v>
      </c>
      <c r="ZD150" s="420">
        <v>4.1516112144974731</v>
      </c>
      <c r="ZE150" s="420"/>
      <c r="ZF150" s="420">
        <v>232.15938926963912</v>
      </c>
      <c r="ZG150" s="420">
        <v>265.63487853986123</v>
      </c>
      <c r="ZH150" s="420">
        <v>304.28015951352296</v>
      </c>
      <c r="ZI150" s="420">
        <v>348.92137002762234</v>
      </c>
      <c r="ZJ150" s="420">
        <v>400.51940916002792</v>
      </c>
      <c r="ZK150" s="420">
        <v>460.19220611657704</v>
      </c>
      <c r="ZL150" s="420">
        <v>529.24069983782181</v>
      </c>
      <c r="ZM150" s="420">
        <v>609.17915102707821</v>
      </c>
      <c r="ZN150" s="420">
        <v>701.77051283405399</v>
      </c>
      <c r="ZO150" s="420">
        <v>809.06770857804611</v>
      </c>
      <c r="ZP150" s="420">
        <v>933.46180763492157</v>
      </c>
      <c r="ZQ150" s="420">
        <v>1077.7382574189021</v>
      </c>
      <c r="ZR150" s="420">
        <v>1245.1425243266608</v>
      </c>
      <c r="ZS150" s="420">
        <v>1439.4567243274741</v>
      </c>
      <c r="ZT150" s="420">
        <v>1665.0890901315965</v>
      </c>
      <c r="ZU150" s="420">
        <v>1927.1784330409748</v>
      </c>
      <c r="ZV150" s="420">
        <v>2231.7161212698543</v>
      </c>
      <c r="ZW150" s="420">
        <v>2585.6731581301824</v>
      </c>
      <c r="ZX150" s="420">
        <v>2997.1975852893725</v>
      </c>
      <c r="ZY150" s="420">
        <v>3475.7964500859016</v>
      </c>
      <c r="ZZ150" s="420">
        <v>4032.55115488608</v>
      </c>
      <c r="AAA150" s="420">
        <v>4680.3888553862216</v>
      </c>
      <c r="AAB150" s="420">
        <v>5434.3912945359007</v>
      </c>
      <c r="AAC150" s="420">
        <v>6312.1553746839982</v>
      </c>
      <c r="AAD150" s="420">
        <v>7334.2141044315449</v>
      </c>
      <c r="AAE150" s="420">
        <v>8524.5279784515769</v>
      </c>
      <c r="AAF150" s="420">
        <v>9911.0584949992754</v>
      </c>
      <c r="AAG150" s="420">
        <v>11055.621681510331</v>
      </c>
      <c r="AAH150" s="420">
        <v>11054.776134336929</v>
      </c>
      <c r="AAI150" s="420">
        <v>11053.580844431712</v>
      </c>
      <c r="AAJ150" s="420"/>
      <c r="AAK150" s="420">
        <v>4295.7495805090102</v>
      </c>
      <c r="AAL150" s="420">
        <v>4919.6169645422824</v>
      </c>
      <c r="AAM150" s="420">
        <v>5639.8313922284988</v>
      </c>
      <c r="AAN150" s="420">
        <v>6471.7892166144638</v>
      </c>
      <c r="AAO150" s="420">
        <v>7433.3982743621264</v>
      </c>
      <c r="AAP150" s="420">
        <v>8545.4929008130894</v>
      </c>
      <c r="AAQ150" s="420">
        <v>9832.3181000381737</v>
      </c>
      <c r="AAR150" s="420">
        <v>11322.094456241432</v>
      </c>
      <c r="AAS150" s="420">
        <v>13047.677321014686</v>
      </c>
      <c r="AAT150" s="420">
        <v>15047.326087387026</v>
      </c>
      <c r="AAU150" s="420">
        <v>17365.602021797997</v>
      </c>
      <c r="AAV150" s="420">
        <v>20054.416233825264</v>
      </c>
      <c r="AAW150" s="420">
        <v>23174.252996439911</v>
      </c>
      <c r="AAX150" s="420">
        <v>26795.59787526925</v>
      </c>
      <c r="AAY150" s="420">
        <v>31000.605087297437</v>
      </c>
      <c r="AAZ150" s="420">
        <v>35885.044308603196</v>
      </c>
      <c r="ABA150" s="420">
        <v>41560.573928536076</v>
      </c>
      <c r="ABB150" s="420">
        <v>48151.024224132299</v>
      </c>
      <c r="ABC150" s="420">
        <v>55808.376315829162</v>
      </c>
      <c r="ABD150" s="420">
        <v>64711.27662634322</v>
      </c>
      <c r="ABE150" s="420">
        <v>75064.469556434677</v>
      </c>
      <c r="ABF150" s="420">
        <v>87106.371630578578</v>
      </c>
      <c r="ABG150" s="420">
        <v>101114.52355944901</v>
      </c>
      <c r="ABH150" s="420">
        <v>117411.87802057902</v>
      </c>
      <c r="ABI150" s="420">
        <v>136374.0292607281</v>
      </c>
      <c r="ABJ150" s="420">
        <v>158437.49358607884</v>
      </c>
      <c r="ABK150" s="420">
        <v>184109.14682542635</v>
      </c>
      <c r="ABL150" s="420">
        <v>205202.53457419985</v>
      </c>
      <c r="ABM150" s="420">
        <v>204851.87410971918</v>
      </c>
      <c r="ABN150" s="420">
        <v>204356.17034943585</v>
      </c>
      <c r="ABQ150" s="344"/>
      <c r="ABR150" s="344"/>
      <c r="ABS150" s="344"/>
      <c r="ABT150" s="344"/>
      <c r="ABU150" s="344"/>
      <c r="ABV150" s="344"/>
      <c r="ABW150" s="344"/>
      <c r="ABX150" s="344"/>
      <c r="ABY150" s="344"/>
      <c r="ABZ150" s="344"/>
      <c r="ACA150" s="344"/>
    </row>
    <row r="151" spans="4:755" hidden="1" outlineLevel="1" x14ac:dyDescent="0.25">
      <c r="D151" s="431" t="b">
        <v>1</v>
      </c>
      <c r="E151" s="416"/>
      <c r="F151" s="417">
        <v>1576</v>
      </c>
      <c r="G151" s="417">
        <v>22006137</v>
      </c>
      <c r="H151" s="417" t="s">
        <v>1825</v>
      </c>
      <c r="I151" s="417" t="s">
        <v>1851</v>
      </c>
      <c r="J151" s="417">
        <v>11</v>
      </c>
      <c r="K151" s="417" t="s">
        <v>1852</v>
      </c>
      <c r="L151" s="417" t="s">
        <v>1781</v>
      </c>
      <c r="M151" s="417" t="s">
        <v>253</v>
      </c>
      <c r="N151" s="417" t="s">
        <v>297</v>
      </c>
      <c r="O151" s="417" t="s">
        <v>1853</v>
      </c>
      <c r="P151" s="417" t="s">
        <v>1854</v>
      </c>
      <c r="Q151" s="417" t="s">
        <v>367</v>
      </c>
      <c r="R151" s="417" t="s">
        <v>289</v>
      </c>
      <c r="S151" s="418"/>
      <c r="T151" s="417">
        <v>0.57433674535164059</v>
      </c>
      <c r="U151" s="417">
        <v>2190</v>
      </c>
      <c r="V151" s="418"/>
      <c r="W151" s="419">
        <v>9.9</v>
      </c>
      <c r="X151" s="417">
        <v>4.2792078799710864E-2</v>
      </c>
      <c r="Y151" s="417">
        <v>3.0778409296939969E-2</v>
      </c>
      <c r="Z151" s="417">
        <v>1.2013669502770895E-2</v>
      </c>
      <c r="AA151" s="420">
        <v>252.28455851172677</v>
      </c>
      <c r="AB151" s="420">
        <v>9849.0909750207902</v>
      </c>
      <c r="AC151" s="420">
        <v>10101.375533532517</v>
      </c>
      <c r="AD151" s="420">
        <v>296.20645200247731</v>
      </c>
      <c r="AE151" s="420">
        <v>17.428894820733717</v>
      </c>
      <c r="AF151" s="420">
        <v>295.26792971516193</v>
      </c>
      <c r="AG151" s="418"/>
      <c r="AH151" s="419">
        <v>18.096215452061351</v>
      </c>
      <c r="AI151" s="417">
        <v>0.22874506357760668</v>
      </c>
      <c r="AJ151" s="417">
        <v>0.16452599146676009</v>
      </c>
      <c r="AK151" s="417">
        <v>6.4219072110846598E-2</v>
      </c>
      <c r="AL151" s="420">
        <v>1348.5871449835549</v>
      </c>
      <c r="AM151" s="420">
        <v>52648.31726936323</v>
      </c>
      <c r="AN151" s="420">
        <v>53996.904414346784</v>
      </c>
      <c r="AO151" s="420">
        <v>1583.3716331598714</v>
      </c>
      <c r="AP151" s="420">
        <v>93.166159852068034</v>
      </c>
      <c r="AQ151" s="420">
        <v>1578.3547621336772</v>
      </c>
      <c r="AR151" s="418"/>
      <c r="AS151" s="417">
        <v>5.1679359468684138E-3</v>
      </c>
      <c r="AT151" s="421">
        <v>4.0659390574111693E-6</v>
      </c>
      <c r="AU151" s="417">
        <v>5.1638700078110028E-3</v>
      </c>
      <c r="AV151" s="420">
        <v>28.425883974257854</v>
      </c>
      <c r="AW151" s="420">
        <v>1.3011004983715742</v>
      </c>
      <c r="AX151" s="420">
        <v>29.726984472629429</v>
      </c>
      <c r="AY151" s="420">
        <v>14.692869058112674</v>
      </c>
      <c r="AZ151" s="420">
        <v>2.0677318317326265</v>
      </c>
      <c r="BA151" s="420">
        <v>3.9005960192659214E-2</v>
      </c>
      <c r="BB151" s="418"/>
      <c r="BC151" s="420">
        <v>10710.278810070891</v>
      </c>
      <c r="BD151" s="420">
        <v>57251.796969492396</v>
      </c>
      <c r="BE151" s="420">
        <v>46.526591322667393</v>
      </c>
      <c r="BF151" s="420">
        <v>57205.270378169727</v>
      </c>
      <c r="BG151" s="420"/>
      <c r="BH151" s="422">
        <v>6.0316806822232116E-2</v>
      </c>
      <c r="BI151" s="420"/>
      <c r="BJ151" s="423">
        <v>10.515512669304757</v>
      </c>
      <c r="BK151" s="423">
        <v>11.169293605889782</v>
      </c>
      <c r="BL151" s="423">
        <v>11.863722062618042</v>
      </c>
      <c r="BM151" s="423">
        <v>12.60132521763337</v>
      </c>
      <c r="BN151" s="423">
        <v>13.384787371318506</v>
      </c>
      <c r="BO151" s="423">
        <v>14.216959715055561</v>
      </c>
      <c r="BP151" s="423">
        <v>15.100870707339604</v>
      </c>
      <c r="BQ151" s="423">
        <v>16.039737095006334</v>
      </c>
      <c r="BR151" s="423">
        <v>17.036975619682483</v>
      </c>
      <c r="BS151" s="423">
        <v>18.096215452061351</v>
      </c>
      <c r="BT151" s="423">
        <v>19.221311399254507</v>
      </c>
      <c r="BU151" s="423">
        <v>20.416357933284111</v>
      </c>
      <c r="BV151" s="423">
        <v>21.685704091768663</v>
      </c>
      <c r="BW151" s="423">
        <v>23.033969305029025</v>
      </c>
      <c r="BX151" s="423">
        <v>24.466060207213086</v>
      </c>
      <c r="BY151" s="423">
        <v>25.987188492618401</v>
      </c>
      <c r="BZ151" s="423">
        <v>27.602889882195917</v>
      </c>
      <c r="CA151" s="423">
        <v>28</v>
      </c>
      <c r="CB151" s="423">
        <v>28</v>
      </c>
      <c r="CC151" s="423">
        <v>28</v>
      </c>
      <c r="CD151" s="423">
        <v>28</v>
      </c>
      <c r="CE151" s="423">
        <v>28</v>
      </c>
      <c r="CF151" s="423">
        <v>28</v>
      </c>
      <c r="CG151" s="423">
        <v>28</v>
      </c>
      <c r="CH151" s="423">
        <v>28</v>
      </c>
      <c r="CI151" s="423">
        <v>28</v>
      </c>
      <c r="CJ151" s="423">
        <v>28</v>
      </c>
      <c r="CK151" s="423">
        <v>28</v>
      </c>
      <c r="CL151" s="423">
        <v>28</v>
      </c>
      <c r="CM151" s="423">
        <v>28</v>
      </c>
      <c r="CN151" s="420"/>
      <c r="CO151" s="417">
        <v>5.0396820818117541E-2</v>
      </c>
      <c r="CP151" s="417">
        <v>5.9415611000133504E-2</v>
      </c>
      <c r="CQ151" s="417">
        <v>7.0117759579338093E-2</v>
      </c>
      <c r="CR151" s="417">
        <v>8.2824621059893383E-2</v>
      </c>
      <c r="CS151" s="417">
        <v>9.7919744799479361E-2</v>
      </c>
      <c r="CT151" s="417">
        <v>0.11586101710008107</v>
      </c>
      <c r="CU151" s="417">
        <v>0.13719518703732117</v>
      </c>
      <c r="CV151" s="417">
        <v>0.16257524570258552</v>
      </c>
      <c r="CW151" s="417">
        <v>0.19278122129131564</v>
      </c>
      <c r="CX151" s="417">
        <v>0.22874506357760668</v>
      </c>
      <c r="CY151" s="417">
        <v>0.27158042440238223</v>
      </c>
      <c r="CZ151" s="417">
        <v>0.32261830022239035</v>
      </c>
      <c r="DA151" s="417">
        <v>0.38344969373491788</v>
      </c>
      <c r="DB151" s="417">
        <v>0.45597668035660416</v>
      </c>
      <c r="DC151" s="417">
        <v>0.5424735393803527</v>
      </c>
      <c r="DD151" s="417">
        <v>0.64565993793195509</v>
      </c>
      <c r="DE151" s="417">
        <v>0.76878854914519712</v>
      </c>
      <c r="DF151" s="417">
        <v>0.80127794279013076</v>
      </c>
      <c r="DG151" s="417">
        <v>0.80127794279013076</v>
      </c>
      <c r="DH151" s="417">
        <v>0.80127794279013076</v>
      </c>
      <c r="DI151" s="417">
        <v>0.80127794279013076</v>
      </c>
      <c r="DJ151" s="417">
        <v>0.80127794279013076</v>
      </c>
      <c r="DK151" s="417">
        <v>0.80127794279013076</v>
      </c>
      <c r="DL151" s="417">
        <v>0.80127794279013076</v>
      </c>
      <c r="DM151" s="417">
        <v>0.80127794279013076</v>
      </c>
      <c r="DN151" s="417">
        <v>0.80127794279013076</v>
      </c>
      <c r="DO151" s="417">
        <v>0.80127794279013076</v>
      </c>
      <c r="DP151" s="417">
        <v>0.80127794279013076</v>
      </c>
      <c r="DQ151" s="417">
        <v>0.80127794279013076</v>
      </c>
      <c r="DR151" s="417">
        <v>0.80127794279013076</v>
      </c>
      <c r="DS151" s="424"/>
      <c r="DT151" s="425">
        <v>3.6248156712944075E-2</v>
      </c>
      <c r="DU151" s="425">
        <v>4.273496509831242E-2</v>
      </c>
      <c r="DV151" s="425">
        <v>5.0432537138903492E-2</v>
      </c>
      <c r="DW151" s="425">
        <v>5.9572008613486278E-2</v>
      </c>
      <c r="DX151" s="425">
        <v>7.04292492495283E-2</v>
      </c>
      <c r="DY151" s="425">
        <v>8.3333595980622246E-2</v>
      </c>
      <c r="DZ151" s="425">
        <v>9.8678300719371337E-2</v>
      </c>
      <c r="EA151" s="425">
        <v>0.11693303046120225</v>
      </c>
      <c r="EB151" s="425">
        <v>0.1386588242520288</v>
      </c>
      <c r="EC151" s="425">
        <v>0.16452599146676009</v>
      </c>
      <c r="ED151" s="425">
        <v>0.19533553156921321</v>
      </c>
      <c r="EE151" s="425">
        <v>0.23204477018758249</v>
      </c>
      <c r="EF151" s="425">
        <v>0.27579804369399635</v>
      </c>
      <c r="EG151" s="425">
        <v>0.32796342901598846</v>
      </c>
      <c r="EH151" s="425">
        <v>0.39017671251626657</v>
      </c>
      <c r="EI151" s="425">
        <v>0.46439402790688528</v>
      </c>
      <c r="EJ151" s="425">
        <v>0.55295487604475535</v>
      </c>
      <c r="EK151" s="425">
        <v>0.57632302929792212</v>
      </c>
      <c r="EL151" s="425">
        <v>0.57632302929792212</v>
      </c>
      <c r="EM151" s="425">
        <v>0.57632302929792212</v>
      </c>
      <c r="EN151" s="425">
        <v>0.57632302929792212</v>
      </c>
      <c r="EO151" s="425">
        <v>0.57632302929792212</v>
      </c>
      <c r="EP151" s="425">
        <v>0.57632302929792212</v>
      </c>
      <c r="EQ151" s="425">
        <v>0.57632302929792212</v>
      </c>
      <c r="ER151" s="425">
        <v>0.57632302929792212</v>
      </c>
      <c r="ES151" s="425">
        <v>0.57632302929792212</v>
      </c>
      <c r="ET151" s="425">
        <v>0.57632302929792212</v>
      </c>
      <c r="EU151" s="425">
        <v>0.57632302929792212</v>
      </c>
      <c r="EV151" s="425">
        <v>0.57632302929792212</v>
      </c>
      <c r="EW151" s="425">
        <v>0.57632302929792212</v>
      </c>
      <c r="EX151" s="420"/>
      <c r="EY151" s="420">
        <v>12613.64292745863</v>
      </c>
      <c r="EZ151" s="420">
        <v>14870.924183436602</v>
      </c>
      <c r="FA151" s="420">
        <v>17549.527288618305</v>
      </c>
      <c r="FB151" s="420">
        <v>20729.882930948501</v>
      </c>
      <c r="FC151" s="420">
        <v>24507.988329384494</v>
      </c>
      <c r="FD151" s="420">
        <v>28998.446235069183</v>
      </c>
      <c r="FE151" s="420">
        <v>34338.100550035953</v>
      </c>
      <c r="FF151" s="420">
        <v>40690.386116559377</v>
      </c>
      <c r="FG151" s="420">
        <v>48250.53344662278</v>
      </c>
      <c r="FH151" s="420">
        <v>57251.796969492396</v>
      </c>
      <c r="FI151" s="420">
        <v>67972.908685299626</v>
      </c>
      <c r="FJ151" s="420">
        <v>80746.999013198583</v>
      </c>
      <c r="FK151" s="420">
        <v>95972.274419279114</v>
      </c>
      <c r="FL151" s="420">
        <v>114124.79866584121</v>
      </c>
      <c r="FM151" s="420">
        <v>135773.79311352398</v>
      </c>
      <c r="FN151" s="420">
        <v>161599.95367626371</v>
      </c>
      <c r="FO151" s="420">
        <v>192417.38046599834</v>
      </c>
      <c r="FP151" s="420">
        <v>200549.03646560726</v>
      </c>
      <c r="FQ151" s="420">
        <v>200549.03646560726</v>
      </c>
      <c r="FR151" s="420">
        <v>200549.03646560726</v>
      </c>
      <c r="FS151" s="420">
        <v>200549.03646560726</v>
      </c>
      <c r="FT151" s="420">
        <v>200549.03646560726</v>
      </c>
      <c r="FU151" s="420">
        <v>200549.03646560726</v>
      </c>
      <c r="FV151" s="420">
        <v>200549.03646560726</v>
      </c>
      <c r="FW151" s="420">
        <v>200549.03646560726</v>
      </c>
      <c r="FX151" s="420">
        <v>200549.03646560726</v>
      </c>
      <c r="FY151" s="420">
        <v>200549.03646560726</v>
      </c>
      <c r="FZ151" s="420">
        <v>200549.03646560726</v>
      </c>
      <c r="GA151" s="420">
        <v>200549.03646560726</v>
      </c>
      <c r="GB151" s="420">
        <v>200549.03646560726</v>
      </c>
      <c r="GC151" s="420"/>
      <c r="GD151" s="420">
        <v>32.325948801187131</v>
      </c>
      <c r="GE151" s="420">
        <v>32.325948801187131</v>
      </c>
      <c r="GF151" s="420">
        <v>32.325948801187131</v>
      </c>
      <c r="GG151" s="420">
        <v>32.325948801187131</v>
      </c>
      <c r="GH151" s="420">
        <v>32.325948801187131</v>
      </c>
      <c r="GI151" s="420">
        <v>32.325948801187131</v>
      </c>
      <c r="GJ151" s="420">
        <v>32.325948801187131</v>
      </c>
      <c r="GK151" s="420">
        <v>32.325948801187131</v>
      </c>
      <c r="GL151" s="420">
        <v>32.325948801187131</v>
      </c>
      <c r="GM151" s="420">
        <v>32.325948801187131</v>
      </c>
      <c r="GN151" s="420">
        <v>32.325948801187131</v>
      </c>
      <c r="GO151" s="420">
        <v>32.325948801187131</v>
      </c>
      <c r="GP151" s="420">
        <v>32.325948801187131</v>
      </c>
      <c r="GQ151" s="420">
        <v>32.325948801187131</v>
      </c>
      <c r="GR151" s="420">
        <v>32.325948801187131</v>
      </c>
      <c r="GS151" s="420">
        <v>32.325948801187131</v>
      </c>
      <c r="GT151" s="420">
        <v>32.325948801187131</v>
      </c>
      <c r="GU151" s="420">
        <v>38.692134660386465</v>
      </c>
      <c r="GV151" s="420">
        <v>51.288717124549038</v>
      </c>
      <c r="GW151" s="420">
        <v>68.579965483951696</v>
      </c>
      <c r="GX151" s="420">
        <v>92.422474201523087</v>
      </c>
      <c r="GY151" s="420">
        <v>125.43272306766804</v>
      </c>
      <c r="GZ151" s="420">
        <v>171.30463106445009</v>
      </c>
      <c r="HA151" s="420">
        <v>235.26154902027699</v>
      </c>
      <c r="HB151" s="420">
        <v>324.70007519251999</v>
      </c>
      <c r="HC151" s="420">
        <v>450.10769933433397</v>
      </c>
      <c r="HD151" s="420">
        <v>626.37150108822505</v>
      </c>
      <c r="HE151" s="420">
        <v>874.64551968851322</v>
      </c>
      <c r="HF151" s="420">
        <v>1225.0165207017671</v>
      </c>
      <c r="HG151" s="420">
        <v>1720.3110870673618</v>
      </c>
      <c r="HH151" s="420"/>
      <c r="HI151" s="420">
        <v>297.11900069176573</v>
      </c>
      <c r="HJ151" s="420">
        <v>350.29009130480614</v>
      </c>
      <c r="HK151" s="420">
        <v>413.38557311275645</v>
      </c>
      <c r="HL151" s="420">
        <v>488.30002056683111</v>
      </c>
      <c r="HM151" s="420">
        <v>577.29468348437706</v>
      </c>
      <c r="HN151" s="420">
        <v>683.06907183978819</v>
      </c>
      <c r="HO151" s="420">
        <v>808.8465941009207</v>
      </c>
      <c r="HP151" s="420">
        <v>958.47701811788181</v>
      </c>
      <c r="HQ151" s="420">
        <v>1136.5590704408521</v>
      </c>
      <c r="HR151" s="420">
        <v>1348.5871449835549</v>
      </c>
      <c r="HS151" s="420">
        <v>1601.1268765761697</v>
      </c>
      <c r="HT151" s="420">
        <v>1902.0252748263174</v>
      </c>
      <c r="HU151" s="420">
        <v>2260.6622395737468</v>
      </c>
      <c r="HV151" s="420">
        <v>2688.2516279201168</v>
      </c>
      <c r="HW151" s="420">
        <v>3198.2016584758867</v>
      </c>
      <c r="HX151" s="420">
        <v>3806.5463739745401</v>
      </c>
      <c r="HY151" s="420">
        <v>4532.4622021231999</v>
      </c>
      <c r="HZ151" s="420">
        <v>4724.0063514595768</v>
      </c>
      <c r="IA151" s="420">
        <v>4724.0063514595768</v>
      </c>
      <c r="IB151" s="420">
        <v>4724.0063514595768</v>
      </c>
      <c r="IC151" s="420">
        <v>4724.0063514595768</v>
      </c>
      <c r="ID151" s="420">
        <v>4724.0063514595768</v>
      </c>
      <c r="IE151" s="420">
        <v>4724.0063514595768</v>
      </c>
      <c r="IF151" s="420">
        <v>4724.0063514595768</v>
      </c>
      <c r="IG151" s="420">
        <v>4724.0063514595768</v>
      </c>
      <c r="IH151" s="420">
        <v>4724.0063514595768</v>
      </c>
      <c r="II151" s="420">
        <v>4724.0063514595768</v>
      </c>
      <c r="IJ151" s="420">
        <v>4724.0063514595768</v>
      </c>
      <c r="IK151" s="420">
        <v>4724.0063514595768</v>
      </c>
      <c r="IL151" s="420">
        <v>4724.0063514595768</v>
      </c>
      <c r="IM151" s="420"/>
      <c r="IN151" s="420">
        <v>14.212941987128927</v>
      </c>
      <c r="IO151" s="420">
        <v>14.212941987128927</v>
      </c>
      <c r="IP151" s="420">
        <v>14.212941987128927</v>
      </c>
      <c r="IQ151" s="420">
        <v>14.212941987128927</v>
      </c>
      <c r="IR151" s="420">
        <v>14.212941987128927</v>
      </c>
      <c r="IS151" s="420">
        <v>14.212941987128927</v>
      </c>
      <c r="IT151" s="420">
        <v>14.212941987128927</v>
      </c>
      <c r="IU151" s="420">
        <v>14.212941987128927</v>
      </c>
      <c r="IV151" s="420">
        <v>14.212941987128927</v>
      </c>
      <c r="IW151" s="420">
        <v>14.212941987128927</v>
      </c>
      <c r="IX151" s="420">
        <v>14.212941987128927</v>
      </c>
      <c r="IY151" s="420">
        <v>14.212941987128927</v>
      </c>
      <c r="IZ151" s="420">
        <v>14.212941987128927</v>
      </c>
      <c r="JA151" s="420">
        <v>14.212941987128927</v>
      </c>
      <c r="JB151" s="420">
        <v>14.212941987128927</v>
      </c>
      <c r="JC151" s="420">
        <v>14.212941987128927</v>
      </c>
      <c r="JD151" s="420">
        <v>14.212941987128927</v>
      </c>
      <c r="JE151" s="420">
        <v>17.012000751113533</v>
      </c>
      <c r="JF151" s="420">
        <v>22.550415010825947</v>
      </c>
      <c r="JG151" s="420">
        <v>30.152960919956481</v>
      </c>
      <c r="JH151" s="420">
        <v>40.635938397728552</v>
      </c>
      <c r="JI151" s="420">
        <v>55.14975066046334</v>
      </c>
      <c r="JJ151" s="420">
        <v>75.318525015919704</v>
      </c>
      <c r="JK151" s="420">
        <v>103.43884315947719</v>
      </c>
      <c r="JL151" s="420">
        <v>142.76281139683698</v>
      </c>
      <c r="JM151" s="420">
        <v>197.90152666343465</v>
      </c>
      <c r="JN151" s="420">
        <v>275.40047972330115</v>
      </c>
      <c r="JO151" s="420">
        <v>384.56059270187745</v>
      </c>
      <c r="JP151" s="420">
        <v>538.61029258851443</v>
      </c>
      <c r="JQ151" s="420">
        <v>756.37939757564641</v>
      </c>
      <c r="JR151" s="420"/>
      <c r="JS151" s="420">
        <v>282.90605870463679</v>
      </c>
      <c r="JT151" s="420">
        <v>336.0771493176772</v>
      </c>
      <c r="JU151" s="420">
        <v>399.1726311256275</v>
      </c>
      <c r="JV151" s="420">
        <v>474.08707857970217</v>
      </c>
      <c r="JW151" s="420">
        <v>563.08174149724812</v>
      </c>
      <c r="JX151" s="420">
        <v>668.85612985265925</v>
      </c>
      <c r="JY151" s="420">
        <v>794.63365211379175</v>
      </c>
      <c r="JZ151" s="420">
        <v>944.26407613075287</v>
      </c>
      <c r="KA151" s="420">
        <v>1122.3461284537232</v>
      </c>
      <c r="KB151" s="420">
        <v>1334.374202996426</v>
      </c>
      <c r="KC151" s="420">
        <v>1586.9139345890408</v>
      </c>
      <c r="KD151" s="420">
        <v>1887.8123328391885</v>
      </c>
      <c r="KE151" s="420">
        <v>2246.4492975866178</v>
      </c>
      <c r="KF151" s="420">
        <v>2674.0386859329878</v>
      </c>
      <c r="KG151" s="420">
        <v>3183.9887164887577</v>
      </c>
      <c r="KH151" s="420">
        <v>3792.3334319874111</v>
      </c>
      <c r="KI151" s="420">
        <v>4518.2492601360709</v>
      </c>
      <c r="KJ151" s="420">
        <v>4706.9943507084636</v>
      </c>
      <c r="KK151" s="420">
        <v>4701.4559364487504</v>
      </c>
      <c r="KL151" s="420">
        <v>4693.8533905396207</v>
      </c>
      <c r="KM151" s="420">
        <v>4683.370413061848</v>
      </c>
      <c r="KN151" s="420">
        <v>4668.856600799113</v>
      </c>
      <c r="KO151" s="420">
        <v>4648.6878264436573</v>
      </c>
      <c r="KP151" s="420">
        <v>4620.5675083000997</v>
      </c>
      <c r="KQ151" s="420">
        <v>4581.2435400627401</v>
      </c>
      <c r="KR151" s="420">
        <v>4526.1048247961426</v>
      </c>
      <c r="KS151" s="420">
        <v>4448.6058717362757</v>
      </c>
      <c r="KT151" s="420">
        <v>4339.445758757699</v>
      </c>
      <c r="KU151" s="420">
        <v>4185.3960588710625</v>
      </c>
      <c r="KV151" s="420">
        <v>3967.6269538839306</v>
      </c>
      <c r="KW151" s="420"/>
      <c r="KX151" s="420">
        <v>11599.410148142104</v>
      </c>
      <c r="KY151" s="420">
        <v>13675.188831459975</v>
      </c>
      <c r="KZ151" s="420">
        <v>16138.411884449117</v>
      </c>
      <c r="LA151" s="420">
        <v>19063.042756315608</v>
      </c>
      <c r="LB151" s="420">
        <v>22537.359759849056</v>
      </c>
      <c r="LC151" s="420">
        <v>26666.75071379912</v>
      </c>
      <c r="LD151" s="420">
        <v>31577.056230198828</v>
      </c>
      <c r="LE151" s="420">
        <v>37418.569747584719</v>
      </c>
      <c r="LF151" s="420">
        <v>44370.823760649218</v>
      </c>
      <c r="LG151" s="420">
        <v>52648.31726936323</v>
      </c>
      <c r="LH151" s="420">
        <v>62507.370102148227</v>
      </c>
      <c r="LI151" s="420">
        <v>74254.326460026394</v>
      </c>
      <c r="LJ151" s="420">
        <v>88255.373982078832</v>
      </c>
      <c r="LK151" s="420">
        <v>104948.29728511631</v>
      </c>
      <c r="LL151" s="420">
        <v>124856.5480052053</v>
      </c>
      <c r="LM151" s="420">
        <v>148606.08893020329</v>
      </c>
      <c r="LN151" s="420">
        <v>176945.56033432172</v>
      </c>
      <c r="LO151" s="420">
        <v>184423.36937533508</v>
      </c>
      <c r="LP151" s="420">
        <v>184423.36937533508</v>
      </c>
      <c r="LQ151" s="420">
        <v>184423.36937533508</v>
      </c>
      <c r="LR151" s="420">
        <v>184423.36937533508</v>
      </c>
      <c r="LS151" s="420">
        <v>184423.36937533508</v>
      </c>
      <c r="LT151" s="420">
        <v>184423.36937533508</v>
      </c>
      <c r="LU151" s="420">
        <v>184423.36937533508</v>
      </c>
      <c r="LV151" s="420">
        <v>184423.36937533508</v>
      </c>
      <c r="LW151" s="420">
        <v>184423.36937533508</v>
      </c>
      <c r="LX151" s="420">
        <v>184423.36937533508</v>
      </c>
      <c r="LY151" s="420">
        <v>184423.36937533508</v>
      </c>
      <c r="LZ151" s="420">
        <v>184423.36937533508</v>
      </c>
      <c r="MA151" s="420">
        <v>184423.36937533508</v>
      </c>
      <c r="MB151" s="420"/>
      <c r="MC151" s="426">
        <v>1.3011004983715742</v>
      </c>
      <c r="MD151" s="426">
        <v>1.3011004983715742</v>
      </c>
      <c r="ME151" s="426">
        <v>1.3011004983715742</v>
      </c>
      <c r="MF151" s="426">
        <v>1.3011004983715742</v>
      </c>
      <c r="MG151" s="426">
        <v>1.3011004983715742</v>
      </c>
      <c r="MH151" s="426">
        <v>1.3011004983715742</v>
      </c>
      <c r="MI151" s="426">
        <v>1.3011004983715742</v>
      </c>
      <c r="MJ151" s="426">
        <v>1.3011004983715742</v>
      </c>
      <c r="MK151" s="426">
        <v>1.3011004983715742</v>
      </c>
      <c r="ML151" s="426">
        <v>1.3011004983715742</v>
      </c>
      <c r="MM151" s="426">
        <v>1.3011004983715742</v>
      </c>
      <c r="MN151" s="426">
        <v>1.3011004983715742</v>
      </c>
      <c r="MO151" s="426">
        <v>1.3011004983715742</v>
      </c>
      <c r="MP151" s="426">
        <v>1.3011004983715742</v>
      </c>
      <c r="MQ151" s="426">
        <v>1.3011004983715742</v>
      </c>
      <c r="MR151" s="426">
        <v>1.3011004983715742</v>
      </c>
      <c r="MS151" s="426">
        <v>1.3011004983715742</v>
      </c>
      <c r="MT151" s="426">
        <v>1.5573357490388688</v>
      </c>
      <c r="MU151" s="426">
        <v>2.0643408124540121</v>
      </c>
      <c r="MV151" s="426">
        <v>2.7603034273876617</v>
      </c>
      <c r="MW151" s="426">
        <v>3.719950433130661</v>
      </c>
      <c r="MX151" s="426">
        <v>5.0485936081620348</v>
      </c>
      <c r="MY151" s="426">
        <v>6.8949110271166889</v>
      </c>
      <c r="MZ151" s="426">
        <v>9.4691395002985903</v>
      </c>
      <c r="NA151" s="426">
        <v>13.068987773647677</v>
      </c>
      <c r="NB151" s="426">
        <v>18.1165711647504</v>
      </c>
      <c r="NC151" s="426">
        <v>25.211085906369799</v>
      </c>
      <c r="ND151" s="426">
        <v>35.203969682813984</v>
      </c>
      <c r="NE151" s="426">
        <v>49.30619717927501</v>
      </c>
      <c r="NF151" s="426">
        <v>69.241513265506697</v>
      </c>
      <c r="NG151" s="420"/>
      <c r="NH151" s="420">
        <v>11598.109047643733</v>
      </c>
      <c r="NI151" s="420">
        <v>13673.887730961604</v>
      </c>
      <c r="NJ151" s="420">
        <v>16137.110783950746</v>
      </c>
      <c r="NK151" s="420">
        <v>19061.741655817237</v>
      </c>
      <c r="NL151" s="420">
        <v>22536.058659350685</v>
      </c>
      <c r="NM151" s="420">
        <v>26665.449613300749</v>
      </c>
      <c r="NN151" s="420">
        <v>31575.755129700457</v>
      </c>
      <c r="NO151" s="420">
        <v>37417.268647086348</v>
      </c>
      <c r="NP151" s="420">
        <v>44369.522660150848</v>
      </c>
      <c r="NQ151" s="420">
        <v>52647.016168864859</v>
      </c>
      <c r="NR151" s="420">
        <v>62506.069001649856</v>
      </c>
      <c r="NS151" s="420">
        <v>74253.025359528023</v>
      </c>
      <c r="NT151" s="420">
        <v>88254.072881580461</v>
      </c>
      <c r="NU151" s="420">
        <v>104946.99618461794</v>
      </c>
      <c r="NV151" s="420">
        <v>124855.24690470693</v>
      </c>
      <c r="NW151" s="420">
        <v>148604.7878297049</v>
      </c>
      <c r="NX151" s="420">
        <v>176944.25923382334</v>
      </c>
      <c r="NY151" s="420">
        <v>184421.81203958605</v>
      </c>
      <c r="NZ151" s="420">
        <v>184421.30503452264</v>
      </c>
      <c r="OA151" s="420">
        <v>184420.6090719077</v>
      </c>
      <c r="OB151" s="420">
        <v>184419.64942490196</v>
      </c>
      <c r="OC151" s="420">
        <v>184418.32078172691</v>
      </c>
      <c r="OD151" s="420">
        <v>184416.47446430798</v>
      </c>
      <c r="OE151" s="420">
        <v>184413.90023583479</v>
      </c>
      <c r="OF151" s="420">
        <v>184410.30038756144</v>
      </c>
      <c r="OG151" s="420">
        <v>184405.25280417033</v>
      </c>
      <c r="OH151" s="420">
        <v>184398.15828942871</v>
      </c>
      <c r="OI151" s="420">
        <v>184388.16540565228</v>
      </c>
      <c r="OJ151" s="420">
        <v>184374.0631781558</v>
      </c>
      <c r="OK151" s="420">
        <v>184354.12786206958</v>
      </c>
      <c r="OL151" s="420"/>
      <c r="OM151" s="420">
        <v>11881.01510634837</v>
      </c>
      <c r="ON151" s="420">
        <v>14009.964880279282</v>
      </c>
      <c r="OO151" s="420">
        <v>16536.283415076374</v>
      </c>
      <c r="OP151" s="420">
        <v>19535.828734396939</v>
      </c>
      <c r="OQ151" s="420">
        <v>23099.140400847933</v>
      </c>
      <c r="OR151" s="420">
        <v>27334.305743153407</v>
      </c>
      <c r="OS151" s="420">
        <v>32370.38878181425</v>
      </c>
      <c r="OT151" s="420">
        <v>38361.532723217104</v>
      </c>
      <c r="OU151" s="420">
        <v>45491.868788604574</v>
      </c>
      <c r="OV151" s="420">
        <v>53981.390371861286</v>
      </c>
      <c r="OW151" s="420">
        <v>64092.982936238899</v>
      </c>
      <c r="OX151" s="420">
        <v>76140.837692367204</v>
      </c>
      <c r="OY151" s="420">
        <v>90500.522179167077</v>
      </c>
      <c r="OZ151" s="420">
        <v>107621.03487055092</v>
      </c>
      <c r="PA151" s="420">
        <v>128039.23562119569</v>
      </c>
      <c r="PB151" s="420">
        <v>152397.12126169231</v>
      </c>
      <c r="PC151" s="420">
        <v>181462.50849395941</v>
      </c>
      <c r="PD151" s="420">
        <v>189128.80639029451</v>
      </c>
      <c r="PE151" s="420">
        <v>189122.76097097137</v>
      </c>
      <c r="PF151" s="420">
        <v>189114.46246244732</v>
      </c>
      <c r="PG151" s="420">
        <v>189103.0198379638</v>
      </c>
      <c r="PH151" s="420">
        <v>189087.17738252602</v>
      </c>
      <c r="PI151" s="420">
        <v>189065.16229075164</v>
      </c>
      <c r="PJ151" s="420">
        <v>189034.46774413489</v>
      </c>
      <c r="PK151" s="420">
        <v>188991.54392762418</v>
      </c>
      <c r="PL151" s="420">
        <v>188931.35762896648</v>
      </c>
      <c r="PM151" s="420">
        <v>188846.76416116499</v>
      </c>
      <c r="PN151" s="420">
        <v>188727.61116440999</v>
      </c>
      <c r="PO151" s="420">
        <v>188559.45923702687</v>
      </c>
      <c r="PP151" s="420">
        <v>188321.75481595352</v>
      </c>
      <c r="PQ151" s="420"/>
      <c r="PR151" s="420">
        <v>348.84641983880607</v>
      </c>
      <c r="PS151" s="420">
        <v>411.27441857365034</v>
      </c>
      <c r="PT151" s="420">
        <v>485.35461164599462</v>
      </c>
      <c r="PU151" s="420">
        <v>573.31141254970964</v>
      </c>
      <c r="PV151" s="420">
        <v>677.79974709332964</v>
      </c>
      <c r="PW151" s="420">
        <v>801.98910086240664</v>
      </c>
      <c r="PX151" s="420">
        <v>949.66406690239489</v>
      </c>
      <c r="PY151" s="420">
        <v>1125.3446447037118</v>
      </c>
      <c r="PZ151" s="420">
        <v>1334.4301836486361</v>
      </c>
      <c r="QA151" s="420">
        <v>1583.3716331598714</v>
      </c>
      <c r="QB151" s="420">
        <v>1879.8776830187594</v>
      </c>
      <c r="QC151" s="420">
        <v>2233.1614808250492</v>
      </c>
      <c r="QD151" s="420">
        <v>2654.2359354466344</v>
      </c>
      <c r="QE151" s="420">
        <v>3156.2671988071347</v>
      </c>
      <c r="QF151" s="420">
        <v>3754.9978153004881</v>
      </c>
      <c r="QG151" s="420">
        <v>4469.2533005958176</v>
      </c>
      <c r="QH151" s="420">
        <v>5321.5486339955442</v>
      </c>
      <c r="QI151" s="420">
        <v>5546.4399757861884</v>
      </c>
      <c r="QJ151" s="420">
        <v>5546.4399757861884</v>
      </c>
      <c r="QK151" s="420">
        <v>5546.4399757861884</v>
      </c>
      <c r="QL151" s="420">
        <v>5546.4399757861884</v>
      </c>
      <c r="QM151" s="420">
        <v>5546.4399757861884</v>
      </c>
      <c r="QN151" s="420">
        <v>5546.4399757861884</v>
      </c>
      <c r="QO151" s="420">
        <v>5546.4399757861884</v>
      </c>
      <c r="QP151" s="420">
        <v>5546.4399757861884</v>
      </c>
      <c r="QQ151" s="420">
        <v>5546.4399757861884</v>
      </c>
      <c r="QR151" s="420">
        <v>5546.4399757861884</v>
      </c>
      <c r="QS151" s="420">
        <v>5546.4399757861884</v>
      </c>
      <c r="QT151" s="420">
        <v>5546.4399757861884</v>
      </c>
      <c r="QU151" s="420">
        <v>5546.4399757861884</v>
      </c>
      <c r="QV151" s="424"/>
      <c r="QW151" s="420">
        <v>14.692869058112674</v>
      </c>
      <c r="QX151" s="420">
        <v>14.692869058112674</v>
      </c>
      <c r="QY151" s="420">
        <v>14.692869058112674</v>
      </c>
      <c r="QZ151" s="420">
        <v>14.692869058112674</v>
      </c>
      <c r="RA151" s="420">
        <v>14.692869058112674</v>
      </c>
      <c r="RB151" s="420">
        <v>14.692869058112674</v>
      </c>
      <c r="RC151" s="420">
        <v>14.692869058112674</v>
      </c>
      <c r="RD151" s="420">
        <v>14.692869058112674</v>
      </c>
      <c r="RE151" s="420">
        <v>14.692869058112674</v>
      </c>
      <c r="RF151" s="420">
        <v>14.692869058112674</v>
      </c>
      <c r="RG151" s="420">
        <v>14.692869058112674</v>
      </c>
      <c r="RH151" s="420">
        <v>14.692869058112674</v>
      </c>
      <c r="RI151" s="420">
        <v>14.692869058112674</v>
      </c>
      <c r="RJ151" s="420">
        <v>14.692869058112674</v>
      </c>
      <c r="RK151" s="420">
        <v>14.692869058112674</v>
      </c>
      <c r="RL151" s="420">
        <v>14.692869058112674</v>
      </c>
      <c r="RM151" s="420">
        <v>14.692869058112674</v>
      </c>
      <c r="RN151" s="420">
        <v>17.586443375268967</v>
      </c>
      <c r="RO151" s="420">
        <v>23.311872746698956</v>
      </c>
      <c r="RP151" s="420">
        <v>31.171133106186968</v>
      </c>
      <c r="RQ151" s="420">
        <v>42.008088295304923</v>
      </c>
      <c r="RR151" s="420">
        <v>57.011987087230509</v>
      </c>
      <c r="RS151" s="420">
        <v>77.861798543275356</v>
      </c>
      <c r="RT151" s="420">
        <v>106.93165281622744</v>
      </c>
      <c r="RU151" s="420">
        <v>147.58346977855248</v>
      </c>
      <c r="RV151" s="420">
        <v>204.58404884081392</v>
      </c>
      <c r="RW151" s="420">
        <v>284.69990173605657</v>
      </c>
      <c r="RX151" s="420">
        <v>397.54601394952084</v>
      </c>
      <c r="RY151" s="420">
        <v>556.79749551650741</v>
      </c>
      <c r="RZ151" s="420">
        <v>781.91998932362276</v>
      </c>
      <c r="SA151" s="420"/>
      <c r="SB151" s="420">
        <v>334.15355078069342</v>
      </c>
      <c r="SC151" s="420">
        <v>396.58154951553769</v>
      </c>
      <c r="SD151" s="420">
        <v>470.66174258788197</v>
      </c>
      <c r="SE151" s="420">
        <v>558.61854349159694</v>
      </c>
      <c r="SF151" s="420">
        <v>663.10687803521694</v>
      </c>
      <c r="SG151" s="420">
        <v>787.29623180429394</v>
      </c>
      <c r="SH151" s="420">
        <v>934.97119784428219</v>
      </c>
      <c r="SI151" s="420">
        <v>1110.6517756455992</v>
      </c>
      <c r="SJ151" s="420">
        <v>1319.7373145905235</v>
      </c>
      <c r="SK151" s="420">
        <v>1568.6787641017588</v>
      </c>
      <c r="SL151" s="420">
        <v>1865.1848139606468</v>
      </c>
      <c r="SM151" s="420">
        <v>2218.4686117669366</v>
      </c>
      <c r="SN151" s="420">
        <v>2639.5430663885218</v>
      </c>
      <c r="SO151" s="420">
        <v>3141.5743297490221</v>
      </c>
      <c r="SP151" s="420">
        <v>3740.3049462423755</v>
      </c>
      <c r="SQ151" s="420">
        <v>4454.560431537705</v>
      </c>
      <c r="SR151" s="420">
        <v>5306.8557649374316</v>
      </c>
      <c r="SS151" s="420">
        <v>5528.8535324109198</v>
      </c>
      <c r="ST151" s="420">
        <v>5523.1281030394894</v>
      </c>
      <c r="SU151" s="420">
        <v>5515.2688426800014</v>
      </c>
      <c r="SV151" s="420">
        <v>5504.4318874908831</v>
      </c>
      <c r="SW151" s="420">
        <v>5489.427988698958</v>
      </c>
      <c r="SX151" s="420">
        <v>5468.5781772429127</v>
      </c>
      <c r="SY151" s="420">
        <v>5439.5083229699612</v>
      </c>
      <c r="SZ151" s="420">
        <v>5398.8565060076362</v>
      </c>
      <c r="TA151" s="420">
        <v>5341.8559269453744</v>
      </c>
      <c r="TB151" s="420">
        <v>5261.7400740501316</v>
      </c>
      <c r="TC151" s="420">
        <v>5148.8939618366676</v>
      </c>
      <c r="TD151" s="420">
        <v>4989.6424802696811</v>
      </c>
      <c r="TE151" s="420">
        <v>4764.5199864625656</v>
      </c>
      <c r="TF151" s="420"/>
      <c r="TG151" s="420">
        <v>20.52624957645827</v>
      </c>
      <c r="TH151" s="420">
        <v>24.19953561213654</v>
      </c>
      <c r="TI151" s="420">
        <v>28.558440979082206</v>
      </c>
      <c r="TJ151" s="420">
        <v>33.733850972198205</v>
      </c>
      <c r="TK151" s="420">
        <v>39.881982386766978</v>
      </c>
      <c r="TL151" s="420">
        <v>47.189328901548656</v>
      </c>
      <c r="TM151" s="420">
        <v>55.878577340825913</v>
      </c>
      <c r="TN151" s="420">
        <v>66.215686110216495</v>
      </c>
      <c r="TO151" s="420">
        <v>78.518354881175682</v>
      </c>
      <c r="TP151" s="420">
        <v>93.166159852068034</v>
      </c>
      <c r="TQ151" s="420">
        <v>110.61268311908526</v>
      </c>
      <c r="TR151" s="420">
        <v>131.40002962085421</v>
      </c>
      <c r="TS151" s="420">
        <v>156.17620290028063</v>
      </c>
      <c r="TT151" s="420">
        <v>185.71590410083724</v>
      </c>
      <c r="TU151" s="420">
        <v>220.94543023124177</v>
      </c>
      <c r="TV151" s="420">
        <v>262.97248144564412</v>
      </c>
      <c r="TW151" s="420">
        <v>313.12184727344095</v>
      </c>
      <c r="TX151" s="420">
        <v>326.35453520331055</v>
      </c>
      <c r="TY151" s="420">
        <v>326.35453520331055</v>
      </c>
      <c r="TZ151" s="420">
        <v>326.35453520331055</v>
      </c>
      <c r="UA151" s="420">
        <v>326.35453520331055</v>
      </c>
      <c r="UB151" s="420">
        <v>326.35453520331055</v>
      </c>
      <c r="UC151" s="420">
        <v>326.35453520331055</v>
      </c>
      <c r="UD151" s="420">
        <v>326.35453520331055</v>
      </c>
      <c r="UE151" s="420">
        <v>326.35453520331055</v>
      </c>
      <c r="UF151" s="420">
        <v>326.35453520331055</v>
      </c>
      <c r="UG151" s="420">
        <v>326.35453520331055</v>
      </c>
      <c r="UH151" s="420">
        <v>326.35453520331055</v>
      </c>
      <c r="UI151" s="420">
        <v>326.35453520331055</v>
      </c>
      <c r="UJ151" s="420">
        <v>326.35453520331055</v>
      </c>
      <c r="UK151" s="420"/>
      <c r="UL151" s="420">
        <v>2.0677318317326265</v>
      </c>
      <c r="UM151" s="420">
        <v>2.0677318317326265</v>
      </c>
      <c r="UN151" s="420">
        <v>2.0677318317326265</v>
      </c>
      <c r="UO151" s="420">
        <v>2.0677318317326265</v>
      </c>
      <c r="UP151" s="420">
        <v>2.0677318317326265</v>
      </c>
      <c r="UQ151" s="420">
        <v>2.0677318317326265</v>
      </c>
      <c r="UR151" s="420">
        <v>2.0677318317326265</v>
      </c>
      <c r="US151" s="420">
        <v>2.0677318317326265</v>
      </c>
      <c r="UT151" s="420">
        <v>2.0677318317326265</v>
      </c>
      <c r="UU151" s="420">
        <v>2.0677318317326265</v>
      </c>
      <c r="UV151" s="420">
        <v>2.0677318317326265</v>
      </c>
      <c r="UW151" s="420">
        <v>2.0677318317326265</v>
      </c>
      <c r="UX151" s="420">
        <v>2.0677318317326265</v>
      </c>
      <c r="UY151" s="420">
        <v>2.0677318317326265</v>
      </c>
      <c r="UZ151" s="420">
        <v>2.0677318317326265</v>
      </c>
      <c r="VA151" s="420">
        <v>2.0677318317326265</v>
      </c>
      <c r="VB151" s="420">
        <v>2.0677318317326265</v>
      </c>
      <c r="VC151" s="420">
        <v>2.4749454058415221</v>
      </c>
      <c r="VD151" s="420">
        <v>3.2806867838405323</v>
      </c>
      <c r="VE151" s="420">
        <v>4.3867228313213236</v>
      </c>
      <c r="VF151" s="420">
        <v>5.9118107576461503</v>
      </c>
      <c r="VG151" s="420">
        <v>8.0233138963084603</v>
      </c>
      <c r="VH151" s="420">
        <v>10.957514062577776</v>
      </c>
      <c r="VI151" s="420">
        <v>15.048523298845536</v>
      </c>
      <c r="VJ151" s="420">
        <v>20.769465588490164</v>
      </c>
      <c r="VK151" s="420">
        <v>28.79117403005235</v>
      </c>
      <c r="VL151" s="420">
        <v>40.065901831865403</v>
      </c>
      <c r="VM151" s="420">
        <v>55.946768760453153</v>
      </c>
      <c r="VN151" s="420">
        <v>78.358277117619295</v>
      </c>
      <c r="VO151" s="420">
        <v>110.03983261524904</v>
      </c>
      <c r="VP151" s="420"/>
      <c r="VQ151" s="420">
        <v>18.458517744725643</v>
      </c>
      <c r="VR151" s="420">
        <v>22.131803780403914</v>
      </c>
      <c r="VS151" s="420">
        <v>26.49070914734958</v>
      </c>
      <c r="VT151" s="420">
        <v>31.666119140465579</v>
      </c>
      <c r="VU151" s="420">
        <v>37.814250555034349</v>
      </c>
      <c r="VV151" s="420">
        <v>45.121597069816026</v>
      </c>
      <c r="VW151" s="420">
        <v>53.810845509093284</v>
      </c>
      <c r="VX151" s="420">
        <v>64.147954278483866</v>
      </c>
      <c r="VY151" s="420">
        <v>76.450623049443053</v>
      </c>
      <c r="VZ151" s="420">
        <v>91.098428020335405</v>
      </c>
      <c r="WA151" s="420">
        <v>108.54495128735263</v>
      </c>
      <c r="WB151" s="420">
        <v>129.33229778912158</v>
      </c>
      <c r="WC151" s="420">
        <v>154.108471068548</v>
      </c>
      <c r="WD151" s="420">
        <v>183.64817226910461</v>
      </c>
      <c r="WE151" s="420">
        <v>218.87769839950914</v>
      </c>
      <c r="WF151" s="420">
        <v>260.90474961391152</v>
      </c>
      <c r="WG151" s="420">
        <v>311.05411544170835</v>
      </c>
      <c r="WH151" s="420">
        <v>323.87958979746901</v>
      </c>
      <c r="WI151" s="420">
        <v>323.07384841947004</v>
      </c>
      <c r="WJ151" s="420">
        <v>321.96781237198923</v>
      </c>
      <c r="WK151" s="420">
        <v>320.4427244456644</v>
      </c>
      <c r="WL151" s="420">
        <v>318.33122130700207</v>
      </c>
      <c r="WM151" s="420">
        <v>315.39702114073276</v>
      </c>
      <c r="WN151" s="420">
        <v>311.30601190446504</v>
      </c>
      <c r="WO151" s="420">
        <v>305.58506961482038</v>
      </c>
      <c r="WP151" s="420">
        <v>297.56336117325822</v>
      </c>
      <c r="WQ151" s="420">
        <v>286.28863337144514</v>
      </c>
      <c r="WR151" s="420">
        <v>270.40776644285739</v>
      </c>
      <c r="WS151" s="420">
        <v>247.99625808569124</v>
      </c>
      <c r="WT151" s="420">
        <v>216.31470258806149</v>
      </c>
      <c r="WU151" s="420"/>
      <c r="WV151" s="420">
        <v>347.74110920949522</v>
      </c>
      <c r="WW151" s="420">
        <v>409.97130648603513</v>
      </c>
      <c r="WX151" s="420">
        <v>483.81677843135134</v>
      </c>
      <c r="WY151" s="420">
        <v>571.49489054415426</v>
      </c>
      <c r="WZ151" s="420">
        <v>675.65215657096542</v>
      </c>
      <c r="XA151" s="420">
        <v>799.4480196663186</v>
      </c>
      <c r="XB151" s="420">
        <v>946.6550814929783</v>
      </c>
      <c r="XC151" s="420">
        <v>1121.7790200428528</v>
      </c>
      <c r="XD151" s="420">
        <v>1330.2020770029037</v>
      </c>
      <c r="XE151" s="420">
        <v>1578.3547621336772</v>
      </c>
      <c r="XF151" s="420">
        <v>1873.9213404373857</v>
      </c>
      <c r="XG151" s="420">
        <v>2226.0857678999641</v>
      </c>
      <c r="XH151" s="420">
        <v>2645.8260592796255</v>
      </c>
      <c r="XI151" s="420">
        <v>3146.2666498968174</v>
      </c>
      <c r="XJ151" s="420">
        <v>3743.1002043110761</v>
      </c>
      <c r="XK151" s="420">
        <v>4455.0925900444072</v>
      </c>
      <c r="XL151" s="420">
        <v>5304.6874482844505</v>
      </c>
      <c r="XM151" s="420">
        <v>5528.866227823105</v>
      </c>
      <c r="XN151" s="420">
        <v>5528.866227823105</v>
      </c>
      <c r="XO151" s="420">
        <v>5528.866227823105</v>
      </c>
      <c r="XP151" s="420">
        <v>5528.866227823105</v>
      </c>
      <c r="XQ151" s="420">
        <v>5528.866227823105</v>
      </c>
      <c r="XR151" s="420">
        <v>5528.866227823105</v>
      </c>
      <c r="XS151" s="420">
        <v>5528.866227823105</v>
      </c>
      <c r="XT151" s="420">
        <v>5528.866227823105</v>
      </c>
      <c r="XU151" s="420">
        <v>5528.866227823105</v>
      </c>
      <c r="XV151" s="420">
        <v>5528.866227823105</v>
      </c>
      <c r="XW151" s="420">
        <v>5528.866227823105</v>
      </c>
      <c r="XX151" s="420">
        <v>5528.866227823105</v>
      </c>
      <c r="XY151" s="420">
        <v>5528.866227823105</v>
      </c>
      <c r="XZ151" s="420"/>
      <c r="YA151" s="420">
        <v>3.9005960192659214E-2</v>
      </c>
      <c r="YB151" s="420">
        <v>3.9005960192659214E-2</v>
      </c>
      <c r="YC151" s="420">
        <v>3.9005960192659214E-2</v>
      </c>
      <c r="YD151" s="420">
        <v>3.9005960192659214E-2</v>
      </c>
      <c r="YE151" s="420">
        <v>3.9005960192659214E-2</v>
      </c>
      <c r="YF151" s="420">
        <v>3.9005960192659214E-2</v>
      </c>
      <c r="YG151" s="420">
        <v>3.9005960192659214E-2</v>
      </c>
      <c r="YH151" s="420">
        <v>3.9005960192659214E-2</v>
      </c>
      <c r="YI151" s="420">
        <v>3.9005960192659214E-2</v>
      </c>
      <c r="YJ151" s="420">
        <v>3.9005960192659214E-2</v>
      </c>
      <c r="YK151" s="420">
        <v>3.9005960192659214E-2</v>
      </c>
      <c r="YL151" s="420">
        <v>3.9005960192659214E-2</v>
      </c>
      <c r="YM151" s="420">
        <v>3.9005960192659214E-2</v>
      </c>
      <c r="YN151" s="420">
        <v>3.9005960192659214E-2</v>
      </c>
      <c r="YO151" s="420">
        <v>3.9005960192659214E-2</v>
      </c>
      <c r="YP151" s="420">
        <v>3.9005960192659214E-2</v>
      </c>
      <c r="YQ151" s="420">
        <v>3.9005960192659214E-2</v>
      </c>
      <c r="YR151" s="420">
        <v>4.6687689620934496E-2</v>
      </c>
      <c r="YS151" s="420">
        <v>6.1887298986851406E-2</v>
      </c>
      <c r="YT151" s="420">
        <v>8.2751705762236616E-2</v>
      </c>
      <c r="YU151" s="420">
        <v>0.11152116127460093</v>
      </c>
      <c r="YV151" s="420">
        <v>0.15135282905152134</v>
      </c>
      <c r="YW151" s="420">
        <v>0.20670395975733058</v>
      </c>
      <c r="YX151" s="420">
        <v>0.28387728608947338</v>
      </c>
      <c r="YY151" s="420">
        <v>0.39179787994491211</v>
      </c>
      <c r="YZ151" s="420">
        <v>0.5431204234908551</v>
      </c>
      <c r="ZA151" s="420">
        <v>0.7558083441735286</v>
      </c>
      <c r="ZB151" s="420">
        <v>1.0553870679398276</v>
      </c>
      <c r="ZC151" s="420">
        <v>1.478160654640654</v>
      </c>
      <c r="ZD151" s="420">
        <v>2.0758056072487365</v>
      </c>
      <c r="ZE151" s="420"/>
      <c r="ZF151" s="420">
        <v>347.70210324930258</v>
      </c>
      <c r="ZG151" s="420">
        <v>409.93230052584249</v>
      </c>
      <c r="ZH151" s="420">
        <v>483.7777724711587</v>
      </c>
      <c r="ZI151" s="420">
        <v>571.45588458396162</v>
      </c>
      <c r="ZJ151" s="420">
        <v>675.61315061077278</v>
      </c>
      <c r="ZK151" s="420">
        <v>799.40901370612596</v>
      </c>
      <c r="ZL151" s="420">
        <v>946.61607553278566</v>
      </c>
      <c r="ZM151" s="420">
        <v>1121.7400140826601</v>
      </c>
      <c r="ZN151" s="420">
        <v>1330.163071042711</v>
      </c>
      <c r="ZO151" s="420">
        <v>1578.3157561734845</v>
      </c>
      <c r="ZP151" s="420">
        <v>1873.8823344771929</v>
      </c>
      <c r="ZQ151" s="420">
        <v>2226.0467619397714</v>
      </c>
      <c r="ZR151" s="420">
        <v>2645.7870533194327</v>
      </c>
      <c r="ZS151" s="420">
        <v>3146.2276439366246</v>
      </c>
      <c r="ZT151" s="420">
        <v>3743.0611983508834</v>
      </c>
      <c r="ZU151" s="420">
        <v>4455.0535840842149</v>
      </c>
      <c r="ZV151" s="420">
        <v>5304.6484423242582</v>
      </c>
      <c r="ZW151" s="420">
        <v>5528.8195401334842</v>
      </c>
      <c r="ZX151" s="420">
        <v>5528.8043405241178</v>
      </c>
      <c r="ZY151" s="420">
        <v>5528.7834761173426</v>
      </c>
      <c r="ZZ151" s="420">
        <v>5528.7547066618299</v>
      </c>
      <c r="AAA151" s="420">
        <v>5528.7148749940534</v>
      </c>
      <c r="AAB151" s="420">
        <v>5528.6595238633472</v>
      </c>
      <c r="AAC151" s="420">
        <v>5528.5823505370154</v>
      </c>
      <c r="AAD151" s="420">
        <v>5528.4744299431604</v>
      </c>
      <c r="AAE151" s="420">
        <v>5528.3231073996139</v>
      </c>
      <c r="AAF151" s="420">
        <v>5528.1104194789314</v>
      </c>
      <c r="AAG151" s="420">
        <v>5527.8108407551654</v>
      </c>
      <c r="AAH151" s="420">
        <v>5527.3880671684647</v>
      </c>
      <c r="AAI151" s="420">
        <v>5526.7904222158559</v>
      </c>
      <c r="AAJ151" s="420"/>
      <c r="AAK151" s="420">
        <v>12581.329278123092</v>
      </c>
      <c r="AAL151" s="420">
        <v>14838.610534101066</v>
      </c>
      <c r="AAM151" s="420">
        <v>17517.213639282763</v>
      </c>
      <c r="AAN151" s="420">
        <v>20697.569281612963</v>
      </c>
      <c r="AAO151" s="420">
        <v>24475.674680048956</v>
      </c>
      <c r="AAP151" s="420">
        <v>28966.132585733641</v>
      </c>
      <c r="AAQ151" s="420">
        <v>34305.786900700412</v>
      </c>
      <c r="AAR151" s="420">
        <v>40658.07246722385</v>
      </c>
      <c r="AAS151" s="420">
        <v>48218.219797287253</v>
      </c>
      <c r="AAT151" s="420">
        <v>57219.483320156862</v>
      </c>
      <c r="AAU151" s="420">
        <v>67940.595035964085</v>
      </c>
      <c r="AAV151" s="420">
        <v>80714.685363863027</v>
      </c>
      <c r="AAW151" s="420">
        <v>95939.960769943573</v>
      </c>
      <c r="AAX151" s="420">
        <v>114092.48501650567</v>
      </c>
      <c r="AAY151" s="420">
        <v>135741.47946418845</v>
      </c>
      <c r="AAZ151" s="420">
        <v>161567.64002692816</v>
      </c>
      <c r="ABA151" s="420">
        <v>192385.06681666282</v>
      </c>
      <c r="ABB151" s="420">
        <v>200510.3590526364</v>
      </c>
      <c r="ABC151" s="420">
        <v>200497.76726295444</v>
      </c>
      <c r="ABD151" s="420">
        <v>200480.48259361665</v>
      </c>
      <c r="ABE151" s="420">
        <v>200456.64915656217</v>
      </c>
      <c r="ABF151" s="420">
        <v>200423.65146752604</v>
      </c>
      <c r="ABG151" s="420">
        <v>200377.79701299864</v>
      </c>
      <c r="ABH151" s="420">
        <v>200313.86442954635</v>
      </c>
      <c r="ABI151" s="420">
        <v>200224.45993318979</v>
      </c>
      <c r="ABJ151" s="420">
        <v>200099.10002448474</v>
      </c>
      <c r="ABK151" s="420">
        <v>199922.90328806548</v>
      </c>
      <c r="ABL151" s="420">
        <v>199674.72373344467</v>
      </c>
      <c r="ABM151" s="420">
        <v>199324.48604255071</v>
      </c>
      <c r="ABN151" s="420">
        <v>198829.37992722</v>
      </c>
      <c r="ABQ151" s="344"/>
      <c r="ABR151" s="344"/>
      <c r="ABS151" s="344"/>
      <c r="ABT151" s="344"/>
      <c r="ABU151" s="344"/>
      <c r="ABV151" s="344"/>
      <c r="ABW151" s="344"/>
      <c r="ABX151" s="344"/>
      <c r="ABY151" s="344"/>
      <c r="ABZ151" s="344"/>
      <c r="ACA151" s="344"/>
    </row>
    <row r="152" spans="4:755" hidden="1" outlineLevel="1" x14ac:dyDescent="0.25">
      <c r="D152" s="431" t="b">
        <v>1</v>
      </c>
      <c r="E152" s="416"/>
      <c r="F152" s="417">
        <v>1577</v>
      </c>
      <c r="G152" s="417">
        <v>22006138</v>
      </c>
      <c r="H152" s="417" t="s">
        <v>1825</v>
      </c>
      <c r="I152" s="417" t="s">
        <v>1851</v>
      </c>
      <c r="J152" s="417">
        <v>11</v>
      </c>
      <c r="K152" s="417" t="s">
        <v>1852</v>
      </c>
      <c r="L152" s="417" t="s">
        <v>300</v>
      </c>
      <c r="M152" s="417" t="s">
        <v>253</v>
      </c>
      <c r="N152" s="417" t="s">
        <v>366</v>
      </c>
      <c r="O152" s="417" t="s">
        <v>1846</v>
      </c>
      <c r="P152" s="417" t="s">
        <v>1847</v>
      </c>
      <c r="Q152" s="417" t="s">
        <v>1848</v>
      </c>
      <c r="R152" s="417" t="s">
        <v>289</v>
      </c>
      <c r="S152" s="418"/>
      <c r="T152" s="417">
        <v>0.57433674535164059</v>
      </c>
      <c r="U152" s="417">
        <v>2190</v>
      </c>
      <c r="V152" s="418"/>
      <c r="W152" s="419">
        <v>6.6</v>
      </c>
      <c r="X152" s="417">
        <v>1.4726047592603386E-2</v>
      </c>
      <c r="Y152" s="417">
        <v>1.0591780835251864E-2</v>
      </c>
      <c r="Z152" s="417">
        <v>4.1342667573515211E-3</v>
      </c>
      <c r="AA152" s="420">
        <v>86.818741218707146</v>
      </c>
      <c r="AB152" s="420">
        <v>3389.3698672805967</v>
      </c>
      <c r="AC152" s="420">
        <v>3476.1886084993039</v>
      </c>
      <c r="AD152" s="420">
        <v>101.93359219216403</v>
      </c>
      <c r="AE152" s="420">
        <v>5.9978094501531327</v>
      </c>
      <c r="AF152" s="420">
        <v>101.61061830874014</v>
      </c>
      <c r="AG152" s="418"/>
      <c r="AH152" s="419">
        <v>11.115333752741423</v>
      </c>
      <c r="AI152" s="417">
        <v>5.8633234339773362E-2</v>
      </c>
      <c r="AJ152" s="417">
        <v>4.217223690766659E-2</v>
      </c>
      <c r="AK152" s="417">
        <v>1.6460997432106772E-2</v>
      </c>
      <c r="AL152" s="420">
        <v>345.67751916797016</v>
      </c>
      <c r="AM152" s="420">
        <v>13495.115810453308</v>
      </c>
      <c r="AN152" s="420">
        <v>13840.793329621278</v>
      </c>
      <c r="AO152" s="420">
        <v>405.85881313462744</v>
      </c>
      <c r="AP152" s="420">
        <v>23.880879428419988</v>
      </c>
      <c r="AQ152" s="420">
        <v>404.57286024921569</v>
      </c>
      <c r="AR152" s="418"/>
      <c r="AS152" s="417">
        <v>5.1679359468684138E-3</v>
      </c>
      <c r="AT152" s="421">
        <v>4.0659390574111693E-6</v>
      </c>
      <c r="AU152" s="417">
        <v>5.1638700078110028E-3</v>
      </c>
      <c r="AV152" s="420">
        <v>28.425883974257854</v>
      </c>
      <c r="AW152" s="420">
        <v>1.3011004983715742</v>
      </c>
      <c r="AX152" s="420">
        <v>29.726984472629429</v>
      </c>
      <c r="AY152" s="420">
        <v>14.692869058112674</v>
      </c>
      <c r="AZ152" s="420">
        <v>2.0677318317326265</v>
      </c>
      <c r="BA152" s="420">
        <v>3.9005960192659214E-2</v>
      </c>
      <c r="BB152" s="418"/>
      <c r="BC152" s="420">
        <v>3685.7306284503607</v>
      </c>
      <c r="BD152" s="420">
        <v>14675.105882433541</v>
      </c>
      <c r="BE152" s="420">
        <v>46.526591322667393</v>
      </c>
      <c r="BF152" s="420">
        <v>14628.579291110875</v>
      </c>
      <c r="BG152" s="420"/>
      <c r="BH152" s="422">
        <v>5.2125592517016671E-2</v>
      </c>
      <c r="BI152" s="420"/>
      <c r="BJ152" s="423">
        <v>6.953153109753047</v>
      </c>
      <c r="BK152" s="423">
        <v>7.3252027526770407</v>
      </c>
      <c r="BL152" s="423">
        <v>7.7171600453557501</v>
      </c>
      <c r="BM152" s="423">
        <v>8.1300902072465604</v>
      </c>
      <c r="BN152" s="423">
        <v>8.5651154556195799</v>
      </c>
      <c r="BO152" s="423">
        <v>9.0234180553992687</v>
      </c>
      <c r="BP152" s="423">
        <v>9.5062435321971535</v>
      </c>
      <c r="BQ152" s="423">
        <v>10.014904057267641</v>
      </c>
      <c r="BR152" s="423">
        <v>10.550782013586199</v>
      </c>
      <c r="BS152" s="423">
        <v>11.115333752741423</v>
      </c>
      <c r="BT152" s="423">
        <v>11.710093552851067</v>
      </c>
      <c r="BU152" s="423">
        <v>12.33667778825841</v>
      </c>
      <c r="BV152" s="423">
        <v>12.996789322340955</v>
      </c>
      <c r="BW152" s="423">
        <v>13.692222135369729</v>
      </c>
      <c r="BX152" s="423">
        <v>14.424866199996297</v>
      </c>
      <c r="BY152" s="423">
        <v>15.196712617617557</v>
      </c>
      <c r="BZ152" s="423">
        <v>16.009859029577406</v>
      </c>
      <c r="CA152" s="423">
        <v>16.866515317911219</v>
      </c>
      <c r="CB152" s="423">
        <v>17.76900961112603</v>
      </c>
      <c r="CC152" s="423">
        <v>18.719794611338294</v>
      </c>
      <c r="CD152" s="423">
        <v>19.721454259964421</v>
      </c>
      <c r="CE152" s="423">
        <v>20.776710760079411</v>
      </c>
      <c r="CF152" s="423">
        <v>21.888431974528146</v>
      </c>
      <c r="CG152" s="423">
        <v>23.05963921989521</v>
      </c>
      <c r="CH152" s="423">
        <v>24.293515477514809</v>
      </c>
      <c r="CI152" s="423">
        <v>25.59341404383574</v>
      </c>
      <c r="CJ152" s="423">
        <v>26.962867643650572</v>
      </c>
      <c r="CK152" s="423">
        <v>28</v>
      </c>
      <c r="CL152" s="423">
        <v>28</v>
      </c>
      <c r="CM152" s="423">
        <v>28</v>
      </c>
      <c r="CN152" s="420"/>
      <c r="CO152" s="417">
        <v>1.6828649798761527E-2</v>
      </c>
      <c r="CP152" s="417">
        <v>1.9254388645665952E-2</v>
      </c>
      <c r="CQ152" s="417">
        <v>2.2054746798780001E-2</v>
      </c>
      <c r="CR152" s="417">
        <v>2.5289588794449099E-2</v>
      </c>
      <c r="CS152" s="417">
        <v>2.9028544390802657E-2</v>
      </c>
      <c r="CT152" s="417">
        <v>3.3352622241091277E-2</v>
      </c>
      <c r="CU152" s="417">
        <v>3.8356092457398218E-2</v>
      </c>
      <c r="CV152" s="417">
        <v>4.4148683115173636E-2</v>
      </c>
      <c r="CW152" s="417">
        <v>5.0858143323803284E-2</v>
      </c>
      <c r="CX152" s="417">
        <v>5.8633234339773362E-2</v>
      </c>
      <c r="CY152" s="417">
        <v>6.7647220542399439E-2</v>
      </c>
      <c r="CZ152" s="417">
        <v>7.8101944179426994E-2</v>
      </c>
      <c r="DA152" s="417">
        <v>9.0232581915525245E-2</v>
      </c>
      <c r="DB152" s="417">
        <v>0.10431319772496814</v>
      </c>
      <c r="DC152" s="417">
        <v>0.12066322596299843</v>
      </c>
      <c r="DD152" s="417">
        <v>0.13965504099885701</v>
      </c>
      <c r="DE152" s="417">
        <v>0.16172279614711035</v>
      </c>
      <c r="DF152" s="417">
        <v>0.18737274543553059</v>
      </c>
      <c r="DG152" s="417">
        <v>0.21719529774887289</v>
      </c>
      <c r="DH152" s="417">
        <v>0.25187909496698119</v>
      </c>
      <c r="DI152" s="417">
        <v>0.29222745489980428</v>
      </c>
      <c r="DJ152" s="417">
        <v>0.33917757731185277</v>
      </c>
      <c r="DK152" s="417">
        <v>0.39382297852811565</v>
      </c>
      <c r="DL152" s="417">
        <v>0.45743969866365036</v>
      </c>
      <c r="DM152" s="417">
        <v>0.53151691733857109</v>
      </c>
      <c r="DN152" s="417">
        <v>0.61779272107218119</v>
      </c>
      <c r="DO152" s="417">
        <v>0.71829589101700131</v>
      </c>
      <c r="DP152" s="417">
        <v>0.80127794279013076</v>
      </c>
      <c r="DQ152" s="417">
        <v>0.80127794279013076</v>
      </c>
      <c r="DR152" s="417">
        <v>0.80127794279013076</v>
      </c>
      <c r="DS152" s="424"/>
      <c r="DT152" s="425">
        <v>1.2104087624381754E-2</v>
      </c>
      <c r="DU152" s="425">
        <v>1.3848812002623827E-2</v>
      </c>
      <c r="DV152" s="425">
        <v>1.5862983125695052E-2</v>
      </c>
      <c r="DW152" s="425">
        <v>1.8189658850416093E-2</v>
      </c>
      <c r="DX152" s="425">
        <v>2.0878920716526497E-2</v>
      </c>
      <c r="DY152" s="425">
        <v>2.3989034589024637E-2</v>
      </c>
      <c r="DZ152" s="425">
        <v>2.7587804701206805E-2</v>
      </c>
      <c r="EA152" s="425">
        <v>3.1754153501159212E-2</v>
      </c>
      <c r="EB152" s="425">
        <v>3.6579965152640129E-2</v>
      </c>
      <c r="EC152" s="425">
        <v>4.217223690766659E-2</v>
      </c>
      <c r="ED152" s="425">
        <v>4.8655590007662952E-2</v>
      </c>
      <c r="EE152" s="425">
        <v>5.6175200463909426E-2</v>
      </c>
      <c r="EF152" s="425">
        <v>6.490022022801252E-2</v>
      </c>
      <c r="EG152" s="425">
        <v>7.5027771136778512E-2</v>
      </c>
      <c r="EH152" s="425">
        <v>8.6787607892594598E-2</v>
      </c>
      <c r="EI152" s="425">
        <v>0.10044756255853587</v>
      </c>
      <c r="EJ152" s="425">
        <v>0.11631990200240039</v>
      </c>
      <c r="EK152" s="425">
        <v>0.13476875187809467</v>
      </c>
      <c r="EL152" s="425">
        <v>0.15621876662675077</v>
      </c>
      <c r="EM152" s="425">
        <v>0.18116525524553298</v>
      </c>
      <c r="EN152" s="425">
        <v>0.21018600794804174</v>
      </c>
      <c r="EO152" s="425">
        <v>0.2439551101901424</v>
      </c>
      <c r="EP152" s="425">
        <v>0.28325907886859364</v>
      </c>
      <c r="EQ152" s="425">
        <v>0.32901571199747076</v>
      </c>
      <c r="ER152" s="425">
        <v>0.38229610920899931</v>
      </c>
      <c r="ES152" s="425">
        <v>0.44435039762448669</v>
      </c>
      <c r="ET152" s="425">
        <v>0.51663778788379056</v>
      </c>
      <c r="EU152" s="425">
        <v>0.57632302929792212</v>
      </c>
      <c r="EV152" s="425">
        <v>0.57632302929792212</v>
      </c>
      <c r="EW152" s="425">
        <v>0.57632302929792212</v>
      </c>
      <c r="EX152" s="420"/>
      <c r="EY152" s="420">
        <v>4211.9835352097289</v>
      </c>
      <c r="EZ152" s="420">
        <v>4819.1131746078909</v>
      </c>
      <c r="FA152" s="420">
        <v>5520.0049618072762</v>
      </c>
      <c r="FB152" s="420">
        <v>6329.6421809361918</v>
      </c>
      <c r="FC152" s="420">
        <v>7265.4522191176511</v>
      </c>
      <c r="FD152" s="420">
        <v>8347.7104470903378</v>
      </c>
      <c r="FE152" s="420">
        <v>9600.011399454801</v>
      </c>
      <c r="FF152" s="420">
        <v>11049.81853006343</v>
      </c>
      <c r="FG152" s="420">
        <v>12729.105713933193</v>
      </c>
      <c r="FH152" s="420">
        <v>14675.105882433541</v>
      </c>
      <c r="FI152" s="420">
        <v>16931.184767316074</v>
      </c>
      <c r="FJ152" s="420">
        <v>19547.860754451354</v>
      </c>
      <c r="FK152" s="420">
        <v>22583.99538361212</v>
      </c>
      <c r="FL152" s="420">
        <v>26108.183162441048</v>
      </c>
      <c r="FM152" s="420">
        <v>30200.374191567174</v>
      </c>
      <c r="FN152" s="420">
        <v>34953.768741418236</v>
      </c>
      <c r="FO152" s="420">
        <v>40477.029517236682</v>
      </c>
      <c r="FP152" s="420">
        <v>46896.865058038093</v>
      </c>
      <c r="FQ152" s="420">
        <v>54361.046725837281</v>
      </c>
      <c r="FR152" s="420">
        <v>63041.932273290877</v>
      </c>
      <c r="FS152" s="420">
        <v>73140.58128803673</v>
      </c>
      <c r="FT152" s="420">
        <v>84891.562200966684</v>
      </c>
      <c r="FU152" s="420">
        <v>98568.567364789691</v>
      </c>
      <c r="FV152" s="420">
        <v>114490.97236929796</v>
      </c>
      <c r="FW152" s="420">
        <v>133031.49874092979</v>
      </c>
      <c r="FX152" s="420">
        <v>154625.16603797558</v>
      </c>
      <c r="FY152" s="420">
        <v>179779.75075546844</v>
      </c>
      <c r="FZ152" s="420">
        <v>200549.03646560726</v>
      </c>
      <c r="GA152" s="420">
        <v>200549.03646560726</v>
      </c>
      <c r="GB152" s="420">
        <v>200549.03646560726</v>
      </c>
      <c r="GC152" s="420"/>
      <c r="GD152" s="420">
        <v>32.325948801187131</v>
      </c>
      <c r="GE152" s="420">
        <v>32.325948801187131</v>
      </c>
      <c r="GF152" s="420">
        <v>32.325948801187131</v>
      </c>
      <c r="GG152" s="420">
        <v>32.325948801187131</v>
      </c>
      <c r="GH152" s="420">
        <v>32.325948801187131</v>
      </c>
      <c r="GI152" s="420">
        <v>32.325948801187131</v>
      </c>
      <c r="GJ152" s="420">
        <v>32.325948801187131</v>
      </c>
      <c r="GK152" s="420">
        <v>32.325948801187131</v>
      </c>
      <c r="GL152" s="420">
        <v>32.325948801187131</v>
      </c>
      <c r="GM152" s="420">
        <v>32.325948801187131</v>
      </c>
      <c r="GN152" s="420">
        <v>32.325948801187131</v>
      </c>
      <c r="GO152" s="420">
        <v>32.325948801187131</v>
      </c>
      <c r="GP152" s="420">
        <v>32.325948801187131</v>
      </c>
      <c r="GQ152" s="420">
        <v>32.325948801187131</v>
      </c>
      <c r="GR152" s="420">
        <v>32.325948801187131</v>
      </c>
      <c r="GS152" s="420">
        <v>32.325948801187131</v>
      </c>
      <c r="GT152" s="420">
        <v>32.325948801187131</v>
      </c>
      <c r="GU152" s="420">
        <v>38.692134660386465</v>
      </c>
      <c r="GV152" s="420">
        <v>51.288717124549038</v>
      </c>
      <c r="GW152" s="420">
        <v>68.579965483951696</v>
      </c>
      <c r="GX152" s="420">
        <v>92.422474201523087</v>
      </c>
      <c r="GY152" s="420">
        <v>125.43272306766804</v>
      </c>
      <c r="GZ152" s="420">
        <v>171.30463106445009</v>
      </c>
      <c r="HA152" s="420">
        <v>235.26154902027699</v>
      </c>
      <c r="HB152" s="420">
        <v>324.70007519251999</v>
      </c>
      <c r="HC152" s="420">
        <v>450.10769933433397</v>
      </c>
      <c r="HD152" s="420">
        <v>626.37150108822505</v>
      </c>
      <c r="HE152" s="420">
        <v>874.64551968851322</v>
      </c>
      <c r="HF152" s="420">
        <v>1225.0165207017671</v>
      </c>
      <c r="HG152" s="420">
        <v>1720.3110870673618</v>
      </c>
      <c r="HH152" s="420"/>
      <c r="HI152" s="420">
        <v>99.214822086598375</v>
      </c>
      <c r="HJ152" s="420">
        <v>113.51598415260585</v>
      </c>
      <c r="HK152" s="420">
        <v>130.02574811242229</v>
      </c>
      <c r="HL152" s="420">
        <v>149.09705073719891</v>
      </c>
      <c r="HM152" s="420">
        <v>171.1404005435042</v>
      </c>
      <c r="HN152" s="420">
        <v>196.63339134996559</v>
      </c>
      <c r="HO152" s="420">
        <v>226.13180110135397</v>
      </c>
      <c r="HP152" s="420">
        <v>260.28254155909258</v>
      </c>
      <c r="HQ152" s="420">
        <v>299.83876911487016</v>
      </c>
      <c r="HR152" s="420">
        <v>345.67751916797016</v>
      </c>
      <c r="HS152" s="420">
        <v>398.82028748741158</v>
      </c>
      <c r="HT152" s="420">
        <v>460.45705324199872</v>
      </c>
      <c r="HU152" s="420">
        <v>531.97432166079579</v>
      </c>
      <c r="HV152" s="420">
        <v>614.98786161255305</v>
      </c>
      <c r="HW152" s="420">
        <v>711.38092713741844</v>
      </c>
      <c r="HX152" s="420">
        <v>823.34888490090839</v>
      </c>
      <c r="HY152" s="420">
        <v>953.45132491042727</v>
      </c>
      <c r="HZ152" s="420">
        <v>1104.6729134283705</v>
      </c>
      <c r="IA152" s="420">
        <v>1280.4944592635138</v>
      </c>
      <c r="IB152" s="420">
        <v>1484.9759127034399</v>
      </c>
      <c r="IC152" s="420">
        <v>1722.8533063203467</v>
      </c>
      <c r="ID152" s="420">
        <v>1999.6519858197687</v>
      </c>
      <c r="IE152" s="420">
        <v>2321.818875282363</v>
      </c>
      <c r="IF152" s="420">
        <v>2696.8769842486863</v>
      </c>
      <c r="IG152" s="420">
        <v>3133.6059054270909</v>
      </c>
      <c r="IH152" s="420">
        <v>3642.2526845904649</v>
      </c>
      <c r="II152" s="420">
        <v>4234.7781839295922</v>
      </c>
      <c r="IJ152" s="420">
        <v>4724.0063514595768</v>
      </c>
      <c r="IK152" s="420">
        <v>4724.0063514595768</v>
      </c>
      <c r="IL152" s="420">
        <v>4724.0063514595768</v>
      </c>
      <c r="IM152" s="420"/>
      <c r="IN152" s="420">
        <v>14.212941987128927</v>
      </c>
      <c r="IO152" s="420">
        <v>14.212941987128927</v>
      </c>
      <c r="IP152" s="420">
        <v>14.212941987128927</v>
      </c>
      <c r="IQ152" s="420">
        <v>14.212941987128927</v>
      </c>
      <c r="IR152" s="420">
        <v>14.212941987128927</v>
      </c>
      <c r="IS152" s="420">
        <v>14.212941987128927</v>
      </c>
      <c r="IT152" s="420">
        <v>14.212941987128927</v>
      </c>
      <c r="IU152" s="420">
        <v>14.212941987128927</v>
      </c>
      <c r="IV152" s="420">
        <v>14.212941987128927</v>
      </c>
      <c r="IW152" s="420">
        <v>14.212941987128927</v>
      </c>
      <c r="IX152" s="420">
        <v>14.212941987128927</v>
      </c>
      <c r="IY152" s="420">
        <v>14.212941987128927</v>
      </c>
      <c r="IZ152" s="420">
        <v>14.212941987128927</v>
      </c>
      <c r="JA152" s="420">
        <v>14.212941987128927</v>
      </c>
      <c r="JB152" s="420">
        <v>14.212941987128927</v>
      </c>
      <c r="JC152" s="420">
        <v>14.212941987128927</v>
      </c>
      <c r="JD152" s="420">
        <v>14.212941987128927</v>
      </c>
      <c r="JE152" s="420">
        <v>17.012000751113533</v>
      </c>
      <c r="JF152" s="420">
        <v>22.550415010825947</v>
      </c>
      <c r="JG152" s="420">
        <v>30.152960919956481</v>
      </c>
      <c r="JH152" s="420">
        <v>40.635938397728552</v>
      </c>
      <c r="JI152" s="420">
        <v>55.14975066046334</v>
      </c>
      <c r="JJ152" s="420">
        <v>75.318525015919704</v>
      </c>
      <c r="JK152" s="420">
        <v>103.43884315947719</v>
      </c>
      <c r="JL152" s="420">
        <v>142.76281139683698</v>
      </c>
      <c r="JM152" s="420">
        <v>197.90152666343465</v>
      </c>
      <c r="JN152" s="420">
        <v>275.40047972330115</v>
      </c>
      <c r="JO152" s="420">
        <v>384.56059270187745</v>
      </c>
      <c r="JP152" s="420">
        <v>538.61029258851443</v>
      </c>
      <c r="JQ152" s="420">
        <v>756.37939757564641</v>
      </c>
      <c r="JR152" s="420"/>
      <c r="JS152" s="420">
        <v>85.001880099469446</v>
      </c>
      <c r="JT152" s="420">
        <v>99.303042165476924</v>
      </c>
      <c r="JU152" s="420">
        <v>115.81280612529336</v>
      </c>
      <c r="JV152" s="420">
        <v>134.88410875007</v>
      </c>
      <c r="JW152" s="420">
        <v>156.92745855637529</v>
      </c>
      <c r="JX152" s="420">
        <v>182.42044936283668</v>
      </c>
      <c r="JY152" s="420">
        <v>211.91885911422506</v>
      </c>
      <c r="JZ152" s="420">
        <v>246.06959957196366</v>
      </c>
      <c r="KA152" s="420">
        <v>285.62582712774122</v>
      </c>
      <c r="KB152" s="420">
        <v>331.46457718084122</v>
      </c>
      <c r="KC152" s="420">
        <v>384.60734550028263</v>
      </c>
      <c r="KD152" s="420">
        <v>446.24411125486978</v>
      </c>
      <c r="KE152" s="420">
        <v>517.76137967366685</v>
      </c>
      <c r="KF152" s="420">
        <v>600.7749196254241</v>
      </c>
      <c r="KG152" s="420">
        <v>697.1679851502895</v>
      </c>
      <c r="KH152" s="420">
        <v>809.13594291377945</v>
      </c>
      <c r="KI152" s="420">
        <v>939.23838292329833</v>
      </c>
      <c r="KJ152" s="420">
        <v>1087.6609126772569</v>
      </c>
      <c r="KK152" s="420">
        <v>1257.9440442526879</v>
      </c>
      <c r="KL152" s="420">
        <v>1454.8229517834834</v>
      </c>
      <c r="KM152" s="420">
        <v>1682.2173679226182</v>
      </c>
      <c r="KN152" s="420">
        <v>1944.5022351593054</v>
      </c>
      <c r="KO152" s="420">
        <v>2246.5003502664431</v>
      </c>
      <c r="KP152" s="420">
        <v>2593.4381410892092</v>
      </c>
      <c r="KQ152" s="420">
        <v>2990.8430940302537</v>
      </c>
      <c r="KR152" s="420">
        <v>3444.3511579270303</v>
      </c>
      <c r="KS152" s="420">
        <v>3959.3777042062911</v>
      </c>
      <c r="KT152" s="420">
        <v>4339.445758757699</v>
      </c>
      <c r="KU152" s="420">
        <v>4185.3960588710625</v>
      </c>
      <c r="KV152" s="420">
        <v>3967.6269538839306</v>
      </c>
      <c r="KW152" s="420"/>
      <c r="KX152" s="420">
        <v>3873.3080398021611</v>
      </c>
      <c r="KY152" s="420">
        <v>4431.6198408396249</v>
      </c>
      <c r="KZ152" s="420">
        <v>5076.1546002224168</v>
      </c>
      <c r="LA152" s="420">
        <v>5820.6908321331493</v>
      </c>
      <c r="LB152" s="420">
        <v>6681.254629288479</v>
      </c>
      <c r="LC152" s="420">
        <v>7676.4910684878841</v>
      </c>
      <c r="LD152" s="420">
        <v>8828.0975043861781</v>
      </c>
      <c r="LE152" s="420">
        <v>10161.329120370947</v>
      </c>
      <c r="LF152" s="420">
        <v>11705.588848844842</v>
      </c>
      <c r="LG152" s="420">
        <v>13495.115810453308</v>
      </c>
      <c r="LH152" s="420">
        <v>15569.788802452145</v>
      </c>
      <c r="LI152" s="420">
        <v>17976.064148451016</v>
      </c>
      <c r="LJ152" s="420">
        <v>20768.070472964006</v>
      </c>
      <c r="LK152" s="420">
        <v>24008.886763769126</v>
      </c>
      <c r="LL152" s="420">
        <v>27772.034525630272</v>
      </c>
      <c r="LM152" s="420">
        <v>32143.220018731481</v>
      </c>
      <c r="LN152" s="420">
        <v>37222.368640768123</v>
      </c>
      <c r="LO152" s="420">
        <v>43126.000600990294</v>
      </c>
      <c r="LP152" s="420">
        <v>49990.005320560245</v>
      </c>
      <c r="LQ152" s="420">
        <v>57972.881678570557</v>
      </c>
      <c r="LR152" s="420">
        <v>67259.522543373358</v>
      </c>
      <c r="LS152" s="420">
        <v>78065.635260845564</v>
      </c>
      <c r="LT152" s="420">
        <v>90642.905237949963</v>
      </c>
      <c r="LU152" s="420">
        <v>105285.02783919065</v>
      </c>
      <c r="LV152" s="420">
        <v>122334.75494687978</v>
      </c>
      <c r="LW152" s="420">
        <v>142192.12723983574</v>
      </c>
      <c r="LX152" s="420">
        <v>165324.09212281299</v>
      </c>
      <c r="LY152" s="420">
        <v>184423.36937533508</v>
      </c>
      <c r="LZ152" s="420">
        <v>184423.36937533508</v>
      </c>
      <c r="MA152" s="420">
        <v>184423.36937533508</v>
      </c>
      <c r="MB152" s="420"/>
      <c r="MC152" s="426">
        <v>1.3011004983715742</v>
      </c>
      <c r="MD152" s="426">
        <v>1.3011004983715742</v>
      </c>
      <c r="ME152" s="426">
        <v>1.3011004983715742</v>
      </c>
      <c r="MF152" s="426">
        <v>1.3011004983715742</v>
      </c>
      <c r="MG152" s="426">
        <v>1.3011004983715742</v>
      </c>
      <c r="MH152" s="426">
        <v>1.3011004983715742</v>
      </c>
      <c r="MI152" s="426">
        <v>1.3011004983715742</v>
      </c>
      <c r="MJ152" s="426">
        <v>1.3011004983715742</v>
      </c>
      <c r="MK152" s="426">
        <v>1.3011004983715742</v>
      </c>
      <c r="ML152" s="426">
        <v>1.3011004983715742</v>
      </c>
      <c r="MM152" s="426">
        <v>1.3011004983715742</v>
      </c>
      <c r="MN152" s="426">
        <v>1.3011004983715742</v>
      </c>
      <c r="MO152" s="426">
        <v>1.3011004983715742</v>
      </c>
      <c r="MP152" s="426">
        <v>1.3011004983715742</v>
      </c>
      <c r="MQ152" s="426">
        <v>1.3011004983715742</v>
      </c>
      <c r="MR152" s="426">
        <v>1.3011004983715742</v>
      </c>
      <c r="MS152" s="426">
        <v>1.3011004983715742</v>
      </c>
      <c r="MT152" s="426">
        <v>1.5573357490388688</v>
      </c>
      <c r="MU152" s="426">
        <v>2.0643408124540121</v>
      </c>
      <c r="MV152" s="426">
        <v>2.7603034273876617</v>
      </c>
      <c r="MW152" s="426">
        <v>3.719950433130661</v>
      </c>
      <c r="MX152" s="426">
        <v>5.0485936081620348</v>
      </c>
      <c r="MY152" s="426">
        <v>6.8949110271166889</v>
      </c>
      <c r="MZ152" s="426">
        <v>9.4691395002985903</v>
      </c>
      <c r="NA152" s="426">
        <v>13.068987773647677</v>
      </c>
      <c r="NB152" s="426">
        <v>18.1165711647504</v>
      </c>
      <c r="NC152" s="426">
        <v>25.211085906369799</v>
      </c>
      <c r="ND152" s="426">
        <v>35.203969682813984</v>
      </c>
      <c r="NE152" s="426">
        <v>49.30619717927501</v>
      </c>
      <c r="NF152" s="426">
        <v>69.241513265506697</v>
      </c>
      <c r="NG152" s="420"/>
      <c r="NH152" s="420">
        <v>3872.0069393037897</v>
      </c>
      <c r="NI152" s="420">
        <v>4430.318740341253</v>
      </c>
      <c r="NJ152" s="420">
        <v>5074.8534997240449</v>
      </c>
      <c r="NK152" s="420">
        <v>5819.3897316347775</v>
      </c>
      <c r="NL152" s="420">
        <v>6679.9535287901072</v>
      </c>
      <c r="NM152" s="420">
        <v>7675.1899679895123</v>
      </c>
      <c r="NN152" s="420">
        <v>8826.7964038878072</v>
      </c>
      <c r="NO152" s="420">
        <v>10160.028019872576</v>
      </c>
      <c r="NP152" s="420">
        <v>11704.287748346471</v>
      </c>
      <c r="NQ152" s="420">
        <v>13493.814709954937</v>
      </c>
      <c r="NR152" s="420">
        <v>15568.487701953774</v>
      </c>
      <c r="NS152" s="420">
        <v>17974.763047952645</v>
      </c>
      <c r="NT152" s="420">
        <v>20766.769372465635</v>
      </c>
      <c r="NU152" s="420">
        <v>24007.585663270755</v>
      </c>
      <c r="NV152" s="420">
        <v>27770.733425131901</v>
      </c>
      <c r="NW152" s="420">
        <v>32141.91891823311</v>
      </c>
      <c r="NX152" s="420">
        <v>37221.067540269752</v>
      </c>
      <c r="NY152" s="420">
        <v>43124.443265241258</v>
      </c>
      <c r="NZ152" s="420">
        <v>49987.940979747793</v>
      </c>
      <c r="OA152" s="420">
        <v>57970.121375143171</v>
      </c>
      <c r="OB152" s="420">
        <v>67255.802592940221</v>
      </c>
      <c r="OC152" s="420">
        <v>78060.586667237396</v>
      </c>
      <c r="OD152" s="420">
        <v>90636.010326922842</v>
      </c>
      <c r="OE152" s="420">
        <v>105275.55869969034</v>
      </c>
      <c r="OF152" s="420">
        <v>122321.68595910614</v>
      </c>
      <c r="OG152" s="420">
        <v>142174.01066867099</v>
      </c>
      <c r="OH152" s="420">
        <v>165298.88103690662</v>
      </c>
      <c r="OI152" s="420">
        <v>184388.16540565228</v>
      </c>
      <c r="OJ152" s="420">
        <v>184374.0631781558</v>
      </c>
      <c r="OK152" s="420">
        <v>184354.12786206958</v>
      </c>
      <c r="OL152" s="420"/>
      <c r="OM152" s="420">
        <v>3957.0088194032592</v>
      </c>
      <c r="ON152" s="420">
        <v>4529.6217825067297</v>
      </c>
      <c r="OO152" s="420">
        <v>5190.6663058493386</v>
      </c>
      <c r="OP152" s="420">
        <v>5954.2738403848471</v>
      </c>
      <c r="OQ152" s="420">
        <v>6836.8809873464825</v>
      </c>
      <c r="OR152" s="420">
        <v>7857.610417352349</v>
      </c>
      <c r="OS152" s="420">
        <v>9038.7152630020319</v>
      </c>
      <c r="OT152" s="420">
        <v>10406.097619444539</v>
      </c>
      <c r="OU152" s="420">
        <v>11989.913575474213</v>
      </c>
      <c r="OV152" s="420">
        <v>13825.279287135778</v>
      </c>
      <c r="OW152" s="420">
        <v>15953.095047454057</v>
      </c>
      <c r="OX152" s="420">
        <v>18421.007159207515</v>
      </c>
      <c r="OY152" s="420">
        <v>21284.530752139301</v>
      </c>
      <c r="OZ152" s="420">
        <v>24608.360582896177</v>
      </c>
      <c r="PA152" s="420">
        <v>28467.901410282189</v>
      </c>
      <c r="PB152" s="420">
        <v>32951.054861146891</v>
      </c>
      <c r="PC152" s="420">
        <v>38160.305923193053</v>
      </c>
      <c r="PD152" s="420">
        <v>44212.104177918518</v>
      </c>
      <c r="PE152" s="420">
        <v>51245.885024000483</v>
      </c>
      <c r="PF152" s="420">
        <v>59424.944326926656</v>
      </c>
      <c r="PG152" s="420">
        <v>68938.019960862846</v>
      </c>
      <c r="PH152" s="420">
        <v>80005.088902396703</v>
      </c>
      <c r="PI152" s="420">
        <v>92882.51067718929</v>
      </c>
      <c r="PJ152" s="420">
        <v>107868.99684077955</v>
      </c>
      <c r="PK152" s="420">
        <v>125312.52905313639</v>
      </c>
      <c r="PL152" s="420">
        <v>145618.36182659803</v>
      </c>
      <c r="PM152" s="420">
        <v>169258.25874111292</v>
      </c>
      <c r="PN152" s="420">
        <v>188727.61116440999</v>
      </c>
      <c r="PO152" s="420">
        <v>188559.45923702687</v>
      </c>
      <c r="PP152" s="420">
        <v>188321.75481595352</v>
      </c>
      <c r="PQ152" s="420"/>
      <c r="PR152" s="420">
        <v>116.48778906522855</v>
      </c>
      <c r="PS152" s="420">
        <v>133.27873536837927</v>
      </c>
      <c r="PT152" s="420">
        <v>152.66279373003383</v>
      </c>
      <c r="PU152" s="420">
        <v>175.05434602667643</v>
      </c>
      <c r="PV152" s="420">
        <v>200.93536892753573</v>
      </c>
      <c r="PW152" s="420">
        <v>230.86660372945752</v>
      </c>
      <c r="PX152" s="420">
        <v>265.50058744894812</v>
      </c>
      <c r="PY152" s="420">
        <v>305.59685701026604</v>
      </c>
      <c r="PZ152" s="420">
        <v>352.03969080088359</v>
      </c>
      <c r="QA152" s="420">
        <v>405.85881313462744</v>
      </c>
      <c r="QB152" s="420">
        <v>468.25355875977306</v>
      </c>
      <c r="QC152" s="420">
        <v>540.62107821786731</v>
      </c>
      <c r="QD152" s="420">
        <v>624.58926263711294</v>
      </c>
      <c r="QE152" s="420">
        <v>722.0551808143166</v>
      </c>
      <c r="QF152" s="420">
        <v>835.22995498677324</v>
      </c>
      <c r="QG152" s="420">
        <v>966.69115777594459</v>
      </c>
      <c r="QH152" s="420">
        <v>1119.4439952045336</v>
      </c>
      <c r="QI152" s="420">
        <v>1296.9927538971758</v>
      </c>
      <c r="QJ152" s="420">
        <v>1503.4242397742553</v>
      </c>
      <c r="QK152" s="420">
        <v>1743.5052268194263</v>
      </c>
      <c r="QL152" s="420">
        <v>2022.7962749538106</v>
      </c>
      <c r="QM152" s="420">
        <v>2347.7846739948232</v>
      </c>
      <c r="QN152" s="420">
        <v>2726.0397358318874</v>
      </c>
      <c r="QO152" s="420">
        <v>3166.3942006752413</v>
      </c>
      <c r="QP152" s="420">
        <v>3679.1561588079721</v>
      </c>
      <c r="QQ152" s="420">
        <v>4276.3566322228662</v>
      </c>
      <c r="QR152" s="420">
        <v>4972.0388290073388</v>
      </c>
      <c r="QS152" s="420">
        <v>5546.4399757861884</v>
      </c>
      <c r="QT152" s="420">
        <v>5546.4399757861884</v>
      </c>
      <c r="QU152" s="420">
        <v>5546.4399757861884</v>
      </c>
      <c r="QV152" s="424"/>
      <c r="QW152" s="420">
        <v>14.692869058112674</v>
      </c>
      <c r="QX152" s="420">
        <v>14.692869058112674</v>
      </c>
      <c r="QY152" s="420">
        <v>14.692869058112674</v>
      </c>
      <c r="QZ152" s="420">
        <v>14.692869058112674</v>
      </c>
      <c r="RA152" s="420">
        <v>14.692869058112674</v>
      </c>
      <c r="RB152" s="420">
        <v>14.692869058112674</v>
      </c>
      <c r="RC152" s="420">
        <v>14.692869058112674</v>
      </c>
      <c r="RD152" s="420">
        <v>14.692869058112674</v>
      </c>
      <c r="RE152" s="420">
        <v>14.692869058112674</v>
      </c>
      <c r="RF152" s="420">
        <v>14.692869058112674</v>
      </c>
      <c r="RG152" s="420">
        <v>14.692869058112674</v>
      </c>
      <c r="RH152" s="420">
        <v>14.692869058112674</v>
      </c>
      <c r="RI152" s="420">
        <v>14.692869058112674</v>
      </c>
      <c r="RJ152" s="420">
        <v>14.692869058112674</v>
      </c>
      <c r="RK152" s="420">
        <v>14.692869058112674</v>
      </c>
      <c r="RL152" s="420">
        <v>14.692869058112674</v>
      </c>
      <c r="RM152" s="420">
        <v>14.692869058112674</v>
      </c>
      <c r="RN152" s="420">
        <v>17.586443375268967</v>
      </c>
      <c r="RO152" s="420">
        <v>23.311872746698956</v>
      </c>
      <c r="RP152" s="420">
        <v>31.171133106186968</v>
      </c>
      <c r="RQ152" s="420">
        <v>42.008088295304923</v>
      </c>
      <c r="RR152" s="420">
        <v>57.011987087230509</v>
      </c>
      <c r="RS152" s="420">
        <v>77.861798543275356</v>
      </c>
      <c r="RT152" s="420">
        <v>106.93165281622744</v>
      </c>
      <c r="RU152" s="420">
        <v>147.58346977855248</v>
      </c>
      <c r="RV152" s="420">
        <v>204.58404884081392</v>
      </c>
      <c r="RW152" s="420">
        <v>284.69990173605657</v>
      </c>
      <c r="RX152" s="420">
        <v>397.54601394952084</v>
      </c>
      <c r="RY152" s="420">
        <v>556.79749551650741</v>
      </c>
      <c r="RZ152" s="420">
        <v>781.91998932362276</v>
      </c>
      <c r="SA152" s="420"/>
      <c r="SB152" s="420">
        <v>101.79492000711588</v>
      </c>
      <c r="SC152" s="420">
        <v>118.5858663102666</v>
      </c>
      <c r="SD152" s="420">
        <v>137.96992467192115</v>
      </c>
      <c r="SE152" s="420">
        <v>160.36147696856375</v>
      </c>
      <c r="SF152" s="420">
        <v>186.24249986942306</v>
      </c>
      <c r="SG152" s="420">
        <v>216.17373467134485</v>
      </c>
      <c r="SH152" s="420">
        <v>250.80771839083545</v>
      </c>
      <c r="SI152" s="420">
        <v>290.90398795215339</v>
      </c>
      <c r="SJ152" s="420">
        <v>337.34682174277094</v>
      </c>
      <c r="SK152" s="420">
        <v>391.16594407651479</v>
      </c>
      <c r="SL152" s="420">
        <v>453.56068970166041</v>
      </c>
      <c r="SM152" s="420">
        <v>525.9282091597546</v>
      </c>
      <c r="SN152" s="420">
        <v>609.89639357900023</v>
      </c>
      <c r="SO152" s="420">
        <v>707.36231175620389</v>
      </c>
      <c r="SP152" s="420">
        <v>820.53708592866053</v>
      </c>
      <c r="SQ152" s="420">
        <v>951.99828871783188</v>
      </c>
      <c r="SR152" s="420">
        <v>1104.751126146421</v>
      </c>
      <c r="SS152" s="420">
        <v>1279.4063105219068</v>
      </c>
      <c r="ST152" s="420">
        <v>1480.1123670275563</v>
      </c>
      <c r="SU152" s="420">
        <v>1712.3340937132393</v>
      </c>
      <c r="SV152" s="420">
        <v>1980.7881866585055</v>
      </c>
      <c r="SW152" s="420">
        <v>2290.7726869075927</v>
      </c>
      <c r="SX152" s="420">
        <v>2648.1779372886122</v>
      </c>
      <c r="SY152" s="420">
        <v>3059.4625478590137</v>
      </c>
      <c r="SZ152" s="420">
        <v>3531.5726890294195</v>
      </c>
      <c r="TA152" s="420">
        <v>4071.7725833820523</v>
      </c>
      <c r="TB152" s="420">
        <v>4687.338927271282</v>
      </c>
      <c r="TC152" s="420">
        <v>5148.8939618366676</v>
      </c>
      <c r="TD152" s="420">
        <v>4989.6424802696811</v>
      </c>
      <c r="TE152" s="420">
        <v>4764.5199864625656</v>
      </c>
      <c r="TF152" s="420"/>
      <c r="TG152" s="420">
        <v>6.8541836607283049</v>
      </c>
      <c r="TH152" s="420">
        <v>7.8421690171571861</v>
      </c>
      <c r="TI152" s="420">
        <v>8.9827340254488295</v>
      </c>
      <c r="TJ152" s="420">
        <v>10.300261065163246</v>
      </c>
      <c r="TK152" s="420">
        <v>11.823109817925408</v>
      </c>
      <c r="TL152" s="420">
        <v>13.584274504550867</v>
      </c>
      <c r="TM152" s="420">
        <v>15.622150639217097</v>
      </c>
      <c r="TN152" s="420">
        <v>17.981429649392567</v>
      </c>
      <c r="TO152" s="420">
        <v>20.714142795380099</v>
      </c>
      <c r="TP152" s="420">
        <v>23.880879428419988</v>
      </c>
      <c r="TQ152" s="420">
        <v>27.552208839090646</v>
      </c>
      <c r="TR152" s="420">
        <v>31.810339870827836</v>
      </c>
      <c r="TS152" s="420">
        <v>36.751058226681778</v>
      </c>
      <c r="TT152" s="420">
        <v>42.485988121127541</v>
      </c>
      <c r="TU152" s="420">
        <v>49.145232786721621</v>
      </c>
      <c r="TV152" s="420">
        <v>56.880457529228046</v>
      </c>
      <c r="TW152" s="420">
        <v>65.868489758482866</v>
      </c>
      <c r="TX152" s="420">
        <v>76.315522967536737</v>
      </c>
      <c r="TY152" s="420">
        <v>88.462026295591556</v>
      </c>
      <c r="TZ152" s="420">
        <v>102.5884784487445</v>
      </c>
      <c r="UA152" s="420">
        <v>119.02206478489212</v>
      </c>
      <c r="UB152" s="420">
        <v>138.14449978437375</v>
      </c>
      <c r="UC152" s="420">
        <v>160.40116449778503</v>
      </c>
      <c r="UD152" s="420">
        <v>186.31178055530125</v>
      </c>
      <c r="UE152" s="420">
        <v>216.48287971925231</v>
      </c>
      <c r="UF152" s="420">
        <v>251.62237167722458</v>
      </c>
      <c r="UG152" s="420">
        <v>292.55656387474016</v>
      </c>
      <c r="UH152" s="420">
        <v>326.35453520331055</v>
      </c>
      <c r="UI152" s="420">
        <v>326.35453520331055</v>
      </c>
      <c r="UJ152" s="420">
        <v>326.35453520331055</v>
      </c>
      <c r="UK152" s="420"/>
      <c r="UL152" s="420">
        <v>2.0677318317326265</v>
      </c>
      <c r="UM152" s="420">
        <v>2.0677318317326265</v>
      </c>
      <c r="UN152" s="420">
        <v>2.0677318317326265</v>
      </c>
      <c r="UO152" s="420">
        <v>2.0677318317326265</v>
      </c>
      <c r="UP152" s="420">
        <v>2.0677318317326265</v>
      </c>
      <c r="UQ152" s="420">
        <v>2.0677318317326265</v>
      </c>
      <c r="UR152" s="420">
        <v>2.0677318317326265</v>
      </c>
      <c r="US152" s="420">
        <v>2.0677318317326265</v>
      </c>
      <c r="UT152" s="420">
        <v>2.0677318317326265</v>
      </c>
      <c r="UU152" s="420">
        <v>2.0677318317326265</v>
      </c>
      <c r="UV152" s="420">
        <v>2.0677318317326265</v>
      </c>
      <c r="UW152" s="420">
        <v>2.0677318317326265</v>
      </c>
      <c r="UX152" s="420">
        <v>2.0677318317326265</v>
      </c>
      <c r="UY152" s="420">
        <v>2.0677318317326265</v>
      </c>
      <c r="UZ152" s="420">
        <v>2.0677318317326265</v>
      </c>
      <c r="VA152" s="420">
        <v>2.0677318317326265</v>
      </c>
      <c r="VB152" s="420">
        <v>2.0677318317326265</v>
      </c>
      <c r="VC152" s="420">
        <v>2.4749454058415221</v>
      </c>
      <c r="VD152" s="420">
        <v>3.2806867838405323</v>
      </c>
      <c r="VE152" s="420">
        <v>4.3867228313213236</v>
      </c>
      <c r="VF152" s="420">
        <v>5.9118107576461503</v>
      </c>
      <c r="VG152" s="420">
        <v>8.0233138963084603</v>
      </c>
      <c r="VH152" s="420">
        <v>10.957514062577776</v>
      </c>
      <c r="VI152" s="420">
        <v>15.048523298845536</v>
      </c>
      <c r="VJ152" s="420">
        <v>20.769465588490164</v>
      </c>
      <c r="VK152" s="420">
        <v>28.79117403005235</v>
      </c>
      <c r="VL152" s="420">
        <v>40.065901831865403</v>
      </c>
      <c r="VM152" s="420">
        <v>55.946768760453153</v>
      </c>
      <c r="VN152" s="420">
        <v>78.358277117619295</v>
      </c>
      <c r="VO152" s="420">
        <v>110.03983261524904</v>
      </c>
      <c r="VP152" s="420"/>
      <c r="VQ152" s="420">
        <v>4.7864518289956788</v>
      </c>
      <c r="VR152" s="420">
        <v>5.77443718542456</v>
      </c>
      <c r="VS152" s="420">
        <v>6.9150021937162034</v>
      </c>
      <c r="VT152" s="420">
        <v>8.2325292334306202</v>
      </c>
      <c r="VU152" s="420">
        <v>9.7553779861927818</v>
      </c>
      <c r="VV152" s="420">
        <v>11.516542672818241</v>
      </c>
      <c r="VW152" s="420">
        <v>13.55441880748447</v>
      </c>
      <c r="VX152" s="420">
        <v>15.913697817659941</v>
      </c>
      <c r="VY152" s="420">
        <v>18.646410963647472</v>
      </c>
      <c r="VZ152" s="420">
        <v>21.813147596687362</v>
      </c>
      <c r="WA152" s="420">
        <v>25.48447700735802</v>
      </c>
      <c r="WB152" s="420">
        <v>29.742608039095209</v>
      </c>
      <c r="WC152" s="420">
        <v>34.683326394949148</v>
      </c>
      <c r="WD152" s="420">
        <v>40.418256289394911</v>
      </c>
      <c r="WE152" s="420">
        <v>47.077500954988992</v>
      </c>
      <c r="WF152" s="420">
        <v>54.812725697495416</v>
      </c>
      <c r="WG152" s="420">
        <v>63.800757926750236</v>
      </c>
      <c r="WH152" s="420">
        <v>73.840577561695213</v>
      </c>
      <c r="WI152" s="420">
        <v>85.18133951175102</v>
      </c>
      <c r="WJ152" s="420">
        <v>98.201755617423174</v>
      </c>
      <c r="WK152" s="420">
        <v>113.11025402724597</v>
      </c>
      <c r="WL152" s="420">
        <v>130.1211858880653</v>
      </c>
      <c r="WM152" s="420">
        <v>149.44365043520725</v>
      </c>
      <c r="WN152" s="420">
        <v>171.26325725645572</v>
      </c>
      <c r="WO152" s="420">
        <v>195.71341413076215</v>
      </c>
      <c r="WP152" s="420">
        <v>222.83119764717222</v>
      </c>
      <c r="WQ152" s="420">
        <v>252.49066204287476</v>
      </c>
      <c r="WR152" s="420">
        <v>270.40776644285739</v>
      </c>
      <c r="WS152" s="420">
        <v>247.99625808569124</v>
      </c>
      <c r="WT152" s="420">
        <v>216.31470258806149</v>
      </c>
      <c r="WU152" s="420"/>
      <c r="WV152" s="420">
        <v>116.11870059501221</v>
      </c>
      <c r="WW152" s="420">
        <v>132.85644523012328</v>
      </c>
      <c r="WX152" s="420">
        <v>152.17908571695415</v>
      </c>
      <c r="WY152" s="420">
        <v>174.49969097400384</v>
      </c>
      <c r="WZ152" s="420">
        <v>200.29871054020663</v>
      </c>
      <c r="XA152" s="420">
        <v>230.13510901848119</v>
      </c>
      <c r="XB152" s="420">
        <v>264.65935587910354</v>
      </c>
      <c r="XC152" s="420">
        <v>304.62858147373174</v>
      </c>
      <c r="XD152" s="420">
        <v>350.92426237721963</v>
      </c>
      <c r="XE152" s="420">
        <v>404.57286024921569</v>
      </c>
      <c r="XF152" s="420">
        <v>466.76990977765342</v>
      </c>
      <c r="XG152" s="420">
        <v>538.90813466964369</v>
      </c>
      <c r="XH152" s="420">
        <v>622.61026812352304</v>
      </c>
      <c r="XI152" s="420">
        <v>719.76736812392971</v>
      </c>
      <c r="XJ152" s="420">
        <v>832.58355102599091</v>
      </c>
      <c r="XK152" s="420">
        <v>963.62822248068005</v>
      </c>
      <c r="XL152" s="420">
        <v>1115.8970665951199</v>
      </c>
      <c r="XM152" s="420">
        <v>1292.8832667547122</v>
      </c>
      <c r="XN152" s="420">
        <v>1498.6606799436731</v>
      </c>
      <c r="XO152" s="420">
        <v>1737.9809767487131</v>
      </c>
      <c r="XP152" s="420">
        <v>2016.3870986043146</v>
      </c>
      <c r="XQ152" s="420">
        <v>2340.3457805221624</v>
      </c>
      <c r="XR152" s="420">
        <v>2717.4023512277076</v>
      </c>
      <c r="XS152" s="420">
        <v>3156.3615646280887</v>
      </c>
      <c r="XT152" s="420">
        <v>3667.4988500957174</v>
      </c>
      <c r="XU152" s="420">
        <v>4262.8071096492795</v>
      </c>
      <c r="XV152" s="420">
        <v>4956.2850558438113</v>
      </c>
      <c r="XW152" s="420">
        <v>5528.866227823105</v>
      </c>
      <c r="XX152" s="420">
        <v>5528.866227823105</v>
      </c>
      <c r="XY152" s="420">
        <v>5528.866227823105</v>
      </c>
      <c r="XZ152" s="420"/>
      <c r="YA152" s="420">
        <v>3.9005960192659214E-2</v>
      </c>
      <c r="YB152" s="420">
        <v>3.9005960192659214E-2</v>
      </c>
      <c r="YC152" s="420">
        <v>3.9005960192659214E-2</v>
      </c>
      <c r="YD152" s="420">
        <v>3.9005960192659214E-2</v>
      </c>
      <c r="YE152" s="420">
        <v>3.9005960192659214E-2</v>
      </c>
      <c r="YF152" s="420">
        <v>3.9005960192659214E-2</v>
      </c>
      <c r="YG152" s="420">
        <v>3.9005960192659214E-2</v>
      </c>
      <c r="YH152" s="420">
        <v>3.9005960192659214E-2</v>
      </c>
      <c r="YI152" s="420">
        <v>3.9005960192659214E-2</v>
      </c>
      <c r="YJ152" s="420">
        <v>3.9005960192659214E-2</v>
      </c>
      <c r="YK152" s="420">
        <v>3.9005960192659214E-2</v>
      </c>
      <c r="YL152" s="420">
        <v>3.9005960192659214E-2</v>
      </c>
      <c r="YM152" s="420">
        <v>3.9005960192659214E-2</v>
      </c>
      <c r="YN152" s="420">
        <v>3.9005960192659214E-2</v>
      </c>
      <c r="YO152" s="420">
        <v>3.9005960192659214E-2</v>
      </c>
      <c r="YP152" s="420">
        <v>3.9005960192659214E-2</v>
      </c>
      <c r="YQ152" s="420">
        <v>3.9005960192659214E-2</v>
      </c>
      <c r="YR152" s="420">
        <v>4.6687689620934496E-2</v>
      </c>
      <c r="YS152" s="420">
        <v>6.1887298986851406E-2</v>
      </c>
      <c r="YT152" s="420">
        <v>8.2751705762236616E-2</v>
      </c>
      <c r="YU152" s="420">
        <v>0.11152116127460093</v>
      </c>
      <c r="YV152" s="420">
        <v>0.15135282905152134</v>
      </c>
      <c r="YW152" s="420">
        <v>0.20670395975733058</v>
      </c>
      <c r="YX152" s="420">
        <v>0.28387728608947338</v>
      </c>
      <c r="YY152" s="420">
        <v>0.39179787994491211</v>
      </c>
      <c r="YZ152" s="420">
        <v>0.5431204234908551</v>
      </c>
      <c r="ZA152" s="420">
        <v>0.7558083441735286</v>
      </c>
      <c r="ZB152" s="420">
        <v>1.0553870679398276</v>
      </c>
      <c r="ZC152" s="420">
        <v>1.478160654640654</v>
      </c>
      <c r="ZD152" s="420">
        <v>2.0758056072487365</v>
      </c>
      <c r="ZE152" s="420"/>
      <c r="ZF152" s="420">
        <v>116.07969463481956</v>
      </c>
      <c r="ZG152" s="420">
        <v>132.81743926993062</v>
      </c>
      <c r="ZH152" s="420">
        <v>152.14007975676148</v>
      </c>
      <c r="ZI152" s="420">
        <v>174.46068501381117</v>
      </c>
      <c r="ZJ152" s="420">
        <v>200.25970458001396</v>
      </c>
      <c r="ZK152" s="420">
        <v>230.09610305828852</v>
      </c>
      <c r="ZL152" s="420">
        <v>264.6203499189109</v>
      </c>
      <c r="ZM152" s="420">
        <v>304.5895755135391</v>
      </c>
      <c r="ZN152" s="420">
        <v>350.88525641702699</v>
      </c>
      <c r="ZO152" s="420">
        <v>404.53385428902305</v>
      </c>
      <c r="ZP152" s="420">
        <v>466.73090381746078</v>
      </c>
      <c r="ZQ152" s="420">
        <v>538.86912870945105</v>
      </c>
      <c r="ZR152" s="420">
        <v>622.5712621633304</v>
      </c>
      <c r="ZS152" s="420">
        <v>719.72836216373707</v>
      </c>
      <c r="ZT152" s="420">
        <v>832.54454506579827</v>
      </c>
      <c r="ZU152" s="420">
        <v>963.58921652048741</v>
      </c>
      <c r="ZV152" s="420">
        <v>1115.8580606349271</v>
      </c>
      <c r="ZW152" s="420">
        <v>1292.8365790650912</v>
      </c>
      <c r="ZX152" s="420">
        <v>1498.5987926446862</v>
      </c>
      <c r="ZY152" s="420">
        <v>1737.8982250429508</v>
      </c>
      <c r="ZZ152" s="420">
        <v>2016.27557744304</v>
      </c>
      <c r="AAA152" s="420">
        <v>2340.1944276931108</v>
      </c>
      <c r="AAB152" s="420">
        <v>2717.1956472679503</v>
      </c>
      <c r="AAC152" s="420">
        <v>3156.0776873419991</v>
      </c>
      <c r="AAD152" s="420">
        <v>3667.1070522157725</v>
      </c>
      <c r="AAE152" s="420">
        <v>4262.2639892257885</v>
      </c>
      <c r="AAF152" s="420">
        <v>4955.5292474996377</v>
      </c>
      <c r="AAG152" s="420">
        <v>5527.8108407551654</v>
      </c>
      <c r="AAH152" s="420">
        <v>5527.3880671684647</v>
      </c>
      <c r="AAI152" s="420">
        <v>5526.7904222158559</v>
      </c>
      <c r="AAJ152" s="420"/>
      <c r="AAK152" s="420">
        <v>4179.6698858741902</v>
      </c>
      <c r="AAL152" s="420">
        <v>4786.7995252723513</v>
      </c>
      <c r="AAM152" s="420">
        <v>5487.6913124717375</v>
      </c>
      <c r="AAN152" s="420">
        <v>6297.3285316006522</v>
      </c>
      <c r="AAO152" s="420">
        <v>7233.1385697821124</v>
      </c>
      <c r="AAP152" s="420">
        <v>8315.3967977548</v>
      </c>
      <c r="AAQ152" s="420">
        <v>9567.6977501192632</v>
      </c>
      <c r="AAR152" s="420">
        <v>11017.504880727891</v>
      </c>
      <c r="AAS152" s="420">
        <v>12696.792064597659</v>
      </c>
      <c r="AAT152" s="420">
        <v>14642.792233098004</v>
      </c>
      <c r="AAU152" s="420">
        <v>16898.871117980536</v>
      </c>
      <c r="AAV152" s="420">
        <v>19515.547105115817</v>
      </c>
      <c r="AAW152" s="420">
        <v>22551.681734276579</v>
      </c>
      <c r="AAX152" s="420">
        <v>26075.869513105514</v>
      </c>
      <c r="AAY152" s="420">
        <v>30168.060542231637</v>
      </c>
      <c r="AAZ152" s="420">
        <v>34921.455092082702</v>
      </c>
      <c r="ABA152" s="420">
        <v>40444.715867901148</v>
      </c>
      <c r="ABB152" s="420">
        <v>46858.187645067213</v>
      </c>
      <c r="ABC152" s="420">
        <v>54309.777523184479</v>
      </c>
      <c r="ABD152" s="420">
        <v>62973.378401300266</v>
      </c>
      <c r="ABE152" s="420">
        <v>73048.193978991636</v>
      </c>
      <c r="ABF152" s="420">
        <v>84766.177202885476</v>
      </c>
      <c r="ABG152" s="420">
        <v>98397.327912181063</v>
      </c>
      <c r="ABH152" s="420">
        <v>114255.80033323703</v>
      </c>
      <c r="ABI152" s="420">
        <v>132706.92220851235</v>
      </c>
      <c r="ABJ152" s="420">
        <v>154175.22959685305</v>
      </c>
      <c r="ABK152" s="420">
        <v>179153.61757792672</v>
      </c>
      <c r="ABL152" s="420">
        <v>199674.72373344467</v>
      </c>
      <c r="ABM152" s="420">
        <v>199324.48604255071</v>
      </c>
      <c r="ABN152" s="420">
        <v>198829.37992722</v>
      </c>
      <c r="ABQ152" s="344"/>
      <c r="ABR152" s="344"/>
      <c r="ABS152" s="344"/>
      <c r="ABT152" s="344"/>
      <c r="ABU152" s="344"/>
      <c r="ABV152" s="344"/>
      <c r="ABW152" s="344"/>
      <c r="ABX152" s="344"/>
      <c r="ABY152" s="344"/>
      <c r="ABZ152" s="344"/>
      <c r="ACA152" s="344"/>
    </row>
    <row r="153" spans="4:755" hidden="1" outlineLevel="1" x14ac:dyDescent="0.25">
      <c r="D153" s="431" t="b">
        <v>1</v>
      </c>
      <c r="E153" s="416"/>
      <c r="F153" s="417">
        <v>1578</v>
      </c>
      <c r="G153" s="417">
        <v>22006139</v>
      </c>
      <c r="H153" s="417" t="s">
        <v>1825</v>
      </c>
      <c r="I153" s="417" t="s">
        <v>1855</v>
      </c>
      <c r="J153" s="417">
        <v>11</v>
      </c>
      <c r="K153" s="417" t="s">
        <v>1856</v>
      </c>
      <c r="L153" s="417" t="s">
        <v>362</v>
      </c>
      <c r="M153" s="417" t="s">
        <v>253</v>
      </c>
      <c r="N153" s="417" t="s">
        <v>1857</v>
      </c>
      <c r="O153" s="417" t="s">
        <v>1858</v>
      </c>
      <c r="P153" s="417" t="s">
        <v>1835</v>
      </c>
      <c r="Q153" s="417" t="s">
        <v>1836</v>
      </c>
      <c r="R153" s="417" t="s">
        <v>298</v>
      </c>
      <c r="S153" s="418"/>
      <c r="T153" s="417">
        <v>0.57433674535164059</v>
      </c>
      <c r="U153" s="417">
        <v>2190</v>
      </c>
      <c r="V153" s="418"/>
      <c r="W153" s="419">
        <v>6.6</v>
      </c>
      <c r="X153" s="417">
        <v>3.028988303117831E-3</v>
      </c>
      <c r="Y153" s="417">
        <v>2.1786144623951813E-3</v>
      </c>
      <c r="Z153" s="417">
        <v>8.5037384072264967E-4</v>
      </c>
      <c r="AA153" s="420">
        <v>17.857673621465423</v>
      </c>
      <c r="AB153" s="420">
        <v>697.15662796645802</v>
      </c>
      <c r="AC153" s="420">
        <v>715.01430158792346</v>
      </c>
      <c r="AD153" s="420">
        <v>20.966634563909047</v>
      </c>
      <c r="AE153" s="420">
        <v>1.233684364701396</v>
      </c>
      <c r="AF153" s="420">
        <v>41.800404676721932</v>
      </c>
      <c r="AG153" s="418"/>
      <c r="AH153" s="419">
        <v>9.0234180553992669</v>
      </c>
      <c r="AI153" s="417">
        <v>6.8602727249989226E-3</v>
      </c>
      <c r="AJ153" s="417">
        <v>4.9342842820731909E-3</v>
      </c>
      <c r="AK153" s="417">
        <v>1.9259884429257317E-3</v>
      </c>
      <c r="AL153" s="420">
        <v>40.445356342634334</v>
      </c>
      <c r="AM153" s="420">
        <v>1578.9709702634211</v>
      </c>
      <c r="AN153" s="420">
        <v>1619.4163266060555</v>
      </c>
      <c r="AO153" s="420">
        <v>47.486756910137046</v>
      </c>
      <c r="AP153" s="420">
        <v>2.7941379600928009</v>
      </c>
      <c r="AQ153" s="420">
        <v>94.672592760579448</v>
      </c>
      <c r="AR153" s="418"/>
      <c r="AS153" s="417">
        <v>5.1679359468684138E-3</v>
      </c>
      <c r="AT153" s="421">
        <v>4.0659390574111693E-6</v>
      </c>
      <c r="AU153" s="417">
        <v>5.1638700078110028E-3</v>
      </c>
      <c r="AV153" s="420">
        <v>28.425883974257854</v>
      </c>
      <c r="AW153" s="420">
        <v>1.3011004983715742</v>
      </c>
      <c r="AX153" s="420">
        <v>29.726984472629429</v>
      </c>
      <c r="AY153" s="420">
        <v>14.692869058112674</v>
      </c>
      <c r="AZ153" s="420">
        <v>2.0677318317326265</v>
      </c>
      <c r="BA153" s="420">
        <v>7.8011920385318428E-2</v>
      </c>
      <c r="BB153" s="418"/>
      <c r="BC153" s="420">
        <v>779.01502519325572</v>
      </c>
      <c r="BD153" s="420">
        <v>1764.3698142368646</v>
      </c>
      <c r="BE153" s="420">
        <v>46.565597282860054</v>
      </c>
      <c r="BF153" s="420">
        <v>1717.8042169540045</v>
      </c>
      <c r="BG153" s="420"/>
      <c r="BH153" s="422">
        <v>3.1275355510209997E-2</v>
      </c>
      <c r="BI153" s="420"/>
      <c r="BJ153" s="423">
        <v>6.8096791501943379</v>
      </c>
      <c r="BK153" s="423">
        <v>7.0260197164532538</v>
      </c>
      <c r="BL153" s="423">
        <v>7.2492333290887965</v>
      </c>
      <c r="BM153" s="423">
        <v>7.4795383418166468</v>
      </c>
      <c r="BN153" s="423">
        <v>7.7171600453557501</v>
      </c>
      <c r="BO153" s="423">
        <v>7.9623308878139163</v>
      </c>
      <c r="BP153" s="423">
        <v>8.2152907020749684</v>
      </c>
      <c r="BQ153" s="423">
        <v>8.4762869404098975</v>
      </c>
      <c r="BR153" s="423">
        <v>8.7455749165414893</v>
      </c>
      <c r="BS153" s="423">
        <v>9.0234180553992669</v>
      </c>
      <c r="BT153" s="423">
        <v>9.310088150809019</v>
      </c>
      <c r="BU153" s="423">
        <v>9.6058656313690207</v>
      </c>
      <c r="BV153" s="423">
        <v>9.9110398347730282</v>
      </c>
      <c r="BW153" s="423">
        <v>10.225909290848399</v>
      </c>
      <c r="BX153" s="423">
        <v>10.550782013586199</v>
      </c>
      <c r="BY153" s="423">
        <v>10.885975802448995</v>
      </c>
      <c r="BZ153" s="423">
        <v>11.23181855325106</v>
      </c>
      <c r="CA153" s="423">
        <v>11.588648578915102</v>
      </c>
      <c r="CB153" s="423">
        <v>11.956814940419305</v>
      </c>
      <c r="CC153" s="423">
        <v>12.336677788258408</v>
      </c>
      <c r="CD153" s="423">
        <v>12.728608714752861</v>
      </c>
      <c r="CE153" s="423">
        <v>13.132991117550683</v>
      </c>
      <c r="CF153" s="423">
        <v>13.550220574677622</v>
      </c>
      <c r="CG153" s="423">
        <v>13.980705231502508</v>
      </c>
      <c r="CH153" s="423">
        <v>14.424866199996293</v>
      </c>
      <c r="CI153" s="423">
        <v>14.883137970675422</v>
      </c>
      <c r="CJ153" s="423">
        <v>15.355968837632437</v>
      </c>
      <c r="CK153" s="423">
        <v>15.843821337069636</v>
      </c>
      <c r="CL153" s="423">
        <v>16.347172699764741</v>
      </c>
      <c r="CM153" s="423">
        <v>16.866515317911215</v>
      </c>
      <c r="CN153" s="420"/>
      <c r="CO153" s="417">
        <v>3.2810427801637887E-3</v>
      </c>
      <c r="CP153" s="417">
        <v>3.5556270432146701E-3</v>
      </c>
      <c r="CQ153" s="417">
        <v>3.8548269384014698E-3</v>
      </c>
      <c r="CR153" s="417">
        <v>4.180925579640846E-3</v>
      </c>
      <c r="CS153" s="417">
        <v>4.53642225869786E-3</v>
      </c>
      <c r="CT153" s="417">
        <v>4.9240531839673312E-3</v>
      </c>
      <c r="CU153" s="417">
        <v>5.3468142258492161E-3</v>
      </c>
      <c r="CV153" s="417">
        <v>5.8079858639612913E-3</v>
      </c>
      <c r="CW153" s="417">
        <v>6.3111605505004574E-3</v>
      </c>
      <c r="CX153" s="417">
        <v>6.8602727249989226E-3</v>
      </c>
      <c r="CY153" s="417">
        <v>7.4596317387061453E-3</v>
      </c>
      <c r="CZ153" s="417">
        <v>8.1139579720632647E-3</v>
      </c>
      <c r="DA153" s="417">
        <v>8.8284224564438886E-3</v>
      </c>
      <c r="DB153" s="417">
        <v>9.608690341756888E-3</v>
      </c>
      <c r="DC153" s="417">
        <v>1.0460968584908423E-2</v>
      </c>
      <c r="DD153" s="417">
        <v>1.1392058270795433E-2</v>
      </c>
      <c r="DE153" s="417">
        <v>1.2409412017771158E-2</v>
      </c>
      <c r="DF153" s="417">
        <v>1.3521196963738375E-2</v>
      </c>
      <c r="DG153" s="417">
        <v>1.4736363877575171E-2</v>
      </c>
      <c r="DH153" s="417">
        <v>1.6064722993905749E-2</v>
      </c>
      <c r="DI153" s="417">
        <v>1.7517027227763209E-2</v>
      </c>
      <c r="DJ153" s="417">
        <v>1.9105063489964477E-2</v>
      </c>
      <c r="DK153" s="417">
        <v>2.0841752894593436E-2</v>
      </c>
      <c r="DL153" s="417">
        <v>2.2741260727485148E-2</v>
      </c>
      <c r="DM153" s="417">
        <v>2.481911712970173E-2</v>
      </c>
      <c r="DN153" s="417">
        <v>2.7092349543434958E-2</v>
      </c>
      <c r="DO153" s="417">
        <v>2.9579628070380976E-2</v>
      </c>
      <c r="DP153" s="417">
        <v>3.2301425005309983E-2</v>
      </c>
      <c r="DQ153" s="417">
        <v>3.5280189931285108E-2</v>
      </c>
      <c r="DR153" s="417">
        <v>3.854054189885725E-2</v>
      </c>
      <c r="DS153" s="424"/>
      <c r="DT153" s="425">
        <v>2.3599058620478457E-3</v>
      </c>
      <c r="DU153" s="425">
        <v>2.5574019190689324E-3</v>
      </c>
      <c r="DV153" s="425">
        <v>2.7726028883596127E-3</v>
      </c>
      <c r="DW153" s="425">
        <v>3.0071509106283831E-3</v>
      </c>
      <c r="DX153" s="425">
        <v>3.2628436135450196E-3</v>
      </c>
      <c r="DY153" s="425">
        <v>3.5416490282091906E-3</v>
      </c>
      <c r="DZ153" s="425">
        <v>3.8457219488715333E-3</v>
      </c>
      <c r="EA153" s="425">
        <v>4.17742187633685E-3</v>
      </c>
      <c r="EB153" s="425">
        <v>4.5393326991937768E-3</v>
      </c>
      <c r="EC153" s="425">
        <v>4.9342842820731909E-3</v>
      </c>
      <c r="ED153" s="425">
        <v>5.3653761466688358E-3</v>
      </c>
      <c r="EE153" s="425">
        <v>5.8360034494052233E-3</v>
      </c>
      <c r="EF153" s="425">
        <v>6.3498854795659568E-3</v>
      </c>
      <c r="EG153" s="425">
        <v>6.9110969235770406E-3</v>
      </c>
      <c r="EH153" s="425">
        <v>7.5241021651632949E-3</v>
      </c>
      <c r="EI153" s="425">
        <v>8.1937929174756858E-3</v>
      </c>
      <c r="EJ153" s="425">
        <v>8.9255295122495203E-3</v>
      </c>
      <c r="EK153" s="425">
        <v>9.7251862028561679E-3</v>
      </c>
      <c r="EL153" s="425">
        <v>1.0599200873029692E-2</v>
      </c>
      <c r="EM153" s="425">
        <v>1.1554629581391933E-2</v>
      </c>
      <c r="EN153" s="425">
        <v>1.259920641400065E-2</v>
      </c>
      <c r="EO153" s="425">
        <v>1.3741409163373611E-2</v>
      </c>
      <c r="EP153" s="425">
        <v>1.4990531403204789E-2</v>
      </c>
      <c r="EQ153" s="425">
        <v>1.6356761583727845E-2</v>
      </c>
      <c r="ER153" s="425">
        <v>1.7851269833888402E-2</v>
      </c>
      <c r="ES153" s="425">
        <v>1.9486303223699479E-2</v>
      </c>
      <c r="ET153" s="425">
        <v>2.1275290313953883E-2</v>
      </c>
      <c r="EU153" s="425">
        <v>2.3232955901515095E-2</v>
      </c>
      <c r="EV153" s="425">
        <v>2.5375446957398393E-2</v>
      </c>
      <c r="EW153" s="425">
        <v>2.7720470852584753E-2</v>
      </c>
      <c r="EX153" s="420"/>
      <c r="EY153" s="420">
        <v>843.84004435358622</v>
      </c>
      <c r="EZ153" s="420">
        <v>914.45942125183024</v>
      </c>
      <c r="FA153" s="420">
        <v>991.40960744002018</v>
      </c>
      <c r="FB153" s="420">
        <v>1075.2777890896798</v>
      </c>
      <c r="FC153" s="420">
        <v>1166.706750405463</v>
      </c>
      <c r="FD153" s="420">
        <v>1266.4002073605966</v>
      </c>
      <c r="FE153" s="420">
        <v>1375.1286575013055</v>
      </c>
      <c r="FF153" s="420">
        <v>1493.7357960341642</v>
      </c>
      <c r="FG153" s="420">
        <v>1623.1455533143214</v>
      </c>
      <c r="FH153" s="420">
        <v>1764.3698142368644</v>
      </c>
      <c r="FI153" s="420">
        <v>1918.5168859447122</v>
      </c>
      <c r="FJ153" s="420">
        <v>2086.8007867569513</v>
      </c>
      <c r="FK153" s="420">
        <v>2270.5514363472921</v>
      </c>
      <c r="FL153" s="420">
        <v>2471.225835026527</v>
      </c>
      <c r="FM153" s="420">
        <v>2690.4203285730828</v>
      </c>
      <c r="FN153" s="420">
        <v>2929.8840644884172</v>
      </c>
      <c r="FO153" s="420">
        <v>3191.5337559101235</v>
      </c>
      <c r="FP153" s="420">
        <v>3477.4698807874106</v>
      </c>
      <c r="FQ153" s="420">
        <v>3789.994456409639</v>
      </c>
      <c r="FR153" s="420">
        <v>4131.6305430887342</v>
      </c>
      <c r="FS153" s="420">
        <v>4505.1436458505414</v>
      </c>
      <c r="FT153" s="420">
        <v>4913.5651995201797</v>
      </c>
      <c r="FU153" s="420">
        <v>5360.2183407380735</v>
      </c>
      <c r="FV153" s="420">
        <v>5848.7461903741405</v>
      </c>
      <c r="FW153" s="420">
        <v>6383.1428916933728</v>
      </c>
      <c r="FX153" s="420">
        <v>6967.7876736595945</v>
      </c>
      <c r="FY153" s="420">
        <v>7607.4822351529401</v>
      </c>
      <c r="FZ153" s="420">
        <v>8307.4917748570479</v>
      </c>
      <c r="GA153" s="420">
        <v>9073.5900233926368</v>
      </c>
      <c r="GB153" s="420">
        <v>9912.1086692199424</v>
      </c>
      <c r="GC153" s="420"/>
      <c r="GD153" s="420">
        <v>32.364954761379785</v>
      </c>
      <c r="GE153" s="420">
        <v>32.364954761379785</v>
      </c>
      <c r="GF153" s="420">
        <v>32.364954761379785</v>
      </c>
      <c r="GG153" s="420">
        <v>32.364954761379785</v>
      </c>
      <c r="GH153" s="420">
        <v>32.364954761379785</v>
      </c>
      <c r="GI153" s="420">
        <v>32.364954761379785</v>
      </c>
      <c r="GJ153" s="420">
        <v>32.364954761379785</v>
      </c>
      <c r="GK153" s="420">
        <v>32.364954761379785</v>
      </c>
      <c r="GL153" s="420">
        <v>32.364954761379785</v>
      </c>
      <c r="GM153" s="420">
        <v>32.364954761379785</v>
      </c>
      <c r="GN153" s="420">
        <v>32.364954761379785</v>
      </c>
      <c r="GO153" s="420">
        <v>32.364954761379785</v>
      </c>
      <c r="GP153" s="420">
        <v>32.364954761379785</v>
      </c>
      <c r="GQ153" s="420">
        <v>32.364954761379785</v>
      </c>
      <c r="GR153" s="420">
        <v>32.364954761379785</v>
      </c>
      <c r="GS153" s="420">
        <v>32.364954761379785</v>
      </c>
      <c r="GT153" s="420">
        <v>32.364954761379785</v>
      </c>
      <c r="GU153" s="420">
        <v>38.738822350007396</v>
      </c>
      <c r="GV153" s="420">
        <v>51.350604423535891</v>
      </c>
      <c r="GW153" s="420">
        <v>68.662717189713931</v>
      </c>
      <c r="GX153" s="420">
        <v>92.533995362797683</v>
      </c>
      <c r="GY153" s="420">
        <v>125.58407589671955</v>
      </c>
      <c r="GZ153" s="420">
        <v>171.51133502420743</v>
      </c>
      <c r="HA153" s="420">
        <v>235.54542630636647</v>
      </c>
      <c r="HB153" s="420">
        <v>325.09187307246486</v>
      </c>
      <c r="HC153" s="420">
        <v>450.65081975782482</v>
      </c>
      <c r="HD153" s="420">
        <v>627.12730943239865</v>
      </c>
      <c r="HE153" s="420">
        <v>875.70090675645304</v>
      </c>
      <c r="HF153" s="420">
        <v>1226.4946813564079</v>
      </c>
      <c r="HG153" s="420">
        <v>1722.3868926746106</v>
      </c>
      <c r="HH153" s="420"/>
      <c r="HI153" s="420">
        <v>19.343683515027156</v>
      </c>
      <c r="HJ153" s="420">
        <v>20.9625197931686</v>
      </c>
      <c r="HK153" s="420">
        <v>22.726479749805875</v>
      </c>
      <c r="HL153" s="420">
        <v>24.649023688870265</v>
      </c>
      <c r="HM153" s="420">
        <v>26.744886410287993</v>
      </c>
      <c r="HN153" s="420">
        <v>29.03019947733538</v>
      </c>
      <c r="HO153" s="420">
        <v>31.522625314050035</v>
      </c>
      <c r="HP153" s="420">
        <v>34.241504283772372</v>
      </c>
      <c r="HQ153" s="420">
        <v>37.208016012309102</v>
      </c>
      <c r="HR153" s="420">
        <v>40.445356342634334</v>
      </c>
      <c r="HS153" s="420">
        <v>43.978931443551666</v>
      </c>
      <c r="HT153" s="420">
        <v>47.836570743520838</v>
      </c>
      <c r="HU153" s="420">
        <v>52.04876052420267</v>
      </c>
      <c r="HV153" s="420">
        <v>56.648900187630261</v>
      </c>
      <c r="HW153" s="420">
        <v>61.673583407836148</v>
      </c>
      <c r="HX153" s="420">
        <v>67.16290659398652</v>
      </c>
      <c r="HY153" s="420">
        <v>73.160807329478615</v>
      </c>
      <c r="HZ153" s="420">
        <v>79.715435712131963</v>
      </c>
      <c r="IA153" s="420">
        <v>86.87956180682977</v>
      </c>
      <c r="IB153" s="420">
        <v>94.711022736247202</v>
      </c>
      <c r="IC153" s="420">
        <v>103.27321328039801</v>
      </c>
      <c r="ID153" s="420">
        <v>112.63562423466011</v>
      </c>
      <c r="IE153" s="420">
        <v>122.87443319202654</v>
      </c>
      <c r="IF153" s="420">
        <v>134.07315287221866</v>
      </c>
      <c r="IG153" s="420">
        <v>146.32334262199817</v>
      </c>
      <c r="IH153" s="420">
        <v>159.72538926192701</v>
      </c>
      <c r="II153" s="420">
        <v>174.38936405977</v>
      </c>
      <c r="IJ153" s="420">
        <v>190.43596327503823</v>
      </c>
      <c r="IK153" s="420">
        <v>207.99754044863721</v>
      </c>
      <c r="IL153" s="420">
        <v>227.21923941263651</v>
      </c>
      <c r="IM153" s="420"/>
      <c r="IN153" s="420">
        <v>14.212941987128927</v>
      </c>
      <c r="IO153" s="420">
        <v>14.212941987128927</v>
      </c>
      <c r="IP153" s="420">
        <v>14.212941987128927</v>
      </c>
      <c r="IQ153" s="420">
        <v>14.212941987128927</v>
      </c>
      <c r="IR153" s="420">
        <v>14.212941987128927</v>
      </c>
      <c r="IS153" s="420">
        <v>14.212941987128927</v>
      </c>
      <c r="IT153" s="420">
        <v>14.212941987128927</v>
      </c>
      <c r="IU153" s="420">
        <v>14.212941987128927</v>
      </c>
      <c r="IV153" s="420">
        <v>14.212941987128927</v>
      </c>
      <c r="IW153" s="420">
        <v>14.212941987128927</v>
      </c>
      <c r="IX153" s="420">
        <v>14.212941987128927</v>
      </c>
      <c r="IY153" s="420">
        <v>14.212941987128927</v>
      </c>
      <c r="IZ153" s="420">
        <v>14.212941987128927</v>
      </c>
      <c r="JA153" s="420">
        <v>14.212941987128927</v>
      </c>
      <c r="JB153" s="420">
        <v>14.212941987128927</v>
      </c>
      <c r="JC153" s="420">
        <v>14.212941987128927</v>
      </c>
      <c r="JD153" s="420">
        <v>14.212941987128927</v>
      </c>
      <c r="JE153" s="420">
        <v>17.012000751113533</v>
      </c>
      <c r="JF153" s="420">
        <v>22.550415010825947</v>
      </c>
      <c r="JG153" s="420">
        <v>30.152960919956481</v>
      </c>
      <c r="JH153" s="420">
        <v>40.635938397728552</v>
      </c>
      <c r="JI153" s="420">
        <v>55.14975066046334</v>
      </c>
      <c r="JJ153" s="420">
        <v>75.318525015919704</v>
      </c>
      <c r="JK153" s="420">
        <v>103.43884315947719</v>
      </c>
      <c r="JL153" s="420">
        <v>142.76281139683698</v>
      </c>
      <c r="JM153" s="420">
        <v>197.90152666343465</v>
      </c>
      <c r="JN153" s="420">
        <v>275.40047972330115</v>
      </c>
      <c r="JO153" s="420">
        <v>384.56059270187745</v>
      </c>
      <c r="JP153" s="420">
        <v>538.61029258851443</v>
      </c>
      <c r="JQ153" s="420">
        <v>756.37939757564641</v>
      </c>
      <c r="JR153" s="420"/>
      <c r="JS153" s="420">
        <v>5.1307415278982287</v>
      </c>
      <c r="JT153" s="420">
        <v>6.7495778060396727</v>
      </c>
      <c r="JU153" s="420">
        <v>8.5135377626769486</v>
      </c>
      <c r="JV153" s="420">
        <v>10.436081701741339</v>
      </c>
      <c r="JW153" s="420">
        <v>12.531944423159066</v>
      </c>
      <c r="JX153" s="420">
        <v>14.817257490206453</v>
      </c>
      <c r="JY153" s="420">
        <v>17.30968332692111</v>
      </c>
      <c r="JZ153" s="420">
        <v>20.028562296643443</v>
      </c>
      <c r="KA153" s="420">
        <v>22.995074025180173</v>
      </c>
      <c r="KB153" s="420">
        <v>26.232414355505405</v>
      </c>
      <c r="KC153" s="420">
        <v>29.765989456422737</v>
      </c>
      <c r="KD153" s="420">
        <v>33.623628756391909</v>
      </c>
      <c r="KE153" s="420">
        <v>37.835818537073742</v>
      </c>
      <c r="KF153" s="420">
        <v>42.435958200501332</v>
      </c>
      <c r="KG153" s="420">
        <v>47.460641420707219</v>
      </c>
      <c r="KH153" s="420">
        <v>52.949964606857591</v>
      </c>
      <c r="KI153" s="420">
        <v>58.947865342349687</v>
      </c>
      <c r="KJ153" s="420">
        <v>62.703434961018431</v>
      </c>
      <c r="KK153" s="420">
        <v>64.329146796003826</v>
      </c>
      <c r="KL153" s="420">
        <v>64.558061816290717</v>
      </c>
      <c r="KM153" s="420">
        <v>62.637274882669459</v>
      </c>
      <c r="KN153" s="420">
        <v>57.485873574196773</v>
      </c>
      <c r="KO153" s="420">
        <v>47.55590817610684</v>
      </c>
      <c r="KP153" s="420">
        <v>30.634309712741469</v>
      </c>
      <c r="KQ153" s="420">
        <v>3.5605312251611849</v>
      </c>
      <c r="KR153" s="420">
        <v>-38.176137401507646</v>
      </c>
      <c r="KS153" s="420">
        <v>-101.01111566353114</v>
      </c>
      <c r="KT153" s="420">
        <v>-194.12462942683922</v>
      </c>
      <c r="KU153" s="420">
        <v>-330.61275213987722</v>
      </c>
      <c r="KV153" s="420">
        <v>-529.1601581630099</v>
      </c>
      <c r="KW153" s="420"/>
      <c r="KX153" s="420">
        <v>755.16987585531058</v>
      </c>
      <c r="KY153" s="420">
        <v>818.36861410205836</v>
      </c>
      <c r="KZ153" s="420">
        <v>887.23292427507613</v>
      </c>
      <c r="LA153" s="420">
        <v>962.28829140108257</v>
      </c>
      <c r="LB153" s="420">
        <v>1044.1099563344062</v>
      </c>
      <c r="LC153" s="420">
        <v>1133.327689026941</v>
      </c>
      <c r="LD153" s="420">
        <v>1230.6310236388906</v>
      </c>
      <c r="LE153" s="420">
        <v>1336.7750004277921</v>
      </c>
      <c r="LF153" s="420">
        <v>1452.5864637420086</v>
      </c>
      <c r="LG153" s="420">
        <v>1578.9709702634211</v>
      </c>
      <c r="LH153" s="420">
        <v>1716.9203669340275</v>
      </c>
      <c r="LI153" s="420">
        <v>1867.5211038096716</v>
      </c>
      <c r="LJ153" s="420">
        <v>2031.9633534611062</v>
      </c>
      <c r="LK153" s="420">
        <v>2211.5510155446532</v>
      </c>
      <c r="LL153" s="420">
        <v>2407.7126928522543</v>
      </c>
      <c r="LM153" s="420">
        <v>2622.0137335922195</v>
      </c>
      <c r="LN153" s="420">
        <v>2856.1694439198463</v>
      </c>
      <c r="LO153" s="420">
        <v>3112.0595849139736</v>
      </c>
      <c r="LP153" s="420">
        <v>3391.7442793695013</v>
      </c>
      <c r="LQ153" s="420">
        <v>3697.4814660454185</v>
      </c>
      <c r="LR153" s="420">
        <v>4031.7460524802077</v>
      </c>
      <c r="LS153" s="420">
        <v>4397.2509322795559</v>
      </c>
      <c r="LT153" s="420">
        <v>4796.9700490255327</v>
      </c>
      <c r="LU153" s="420">
        <v>5234.1637067929105</v>
      </c>
      <c r="LV153" s="420">
        <v>5712.4063468442891</v>
      </c>
      <c r="LW153" s="420">
        <v>6235.6170315838335</v>
      </c>
      <c r="LX153" s="420">
        <v>6808.0929004652426</v>
      </c>
      <c r="LY153" s="420">
        <v>7434.5458884848304</v>
      </c>
      <c r="LZ153" s="420">
        <v>8120.1430263674856</v>
      </c>
      <c r="MA153" s="420">
        <v>8870.5506728271212</v>
      </c>
      <c r="MB153" s="420"/>
      <c r="MC153" s="426">
        <v>1.3011004983715742</v>
      </c>
      <c r="MD153" s="426">
        <v>1.3011004983715742</v>
      </c>
      <c r="ME153" s="426">
        <v>1.3011004983715742</v>
      </c>
      <c r="MF153" s="426">
        <v>1.3011004983715742</v>
      </c>
      <c r="MG153" s="426">
        <v>1.3011004983715742</v>
      </c>
      <c r="MH153" s="426">
        <v>1.3011004983715742</v>
      </c>
      <c r="MI153" s="426">
        <v>1.3011004983715742</v>
      </c>
      <c r="MJ153" s="426">
        <v>1.3011004983715742</v>
      </c>
      <c r="MK153" s="426">
        <v>1.3011004983715742</v>
      </c>
      <c r="ML153" s="426">
        <v>1.3011004983715742</v>
      </c>
      <c r="MM153" s="426">
        <v>1.3011004983715742</v>
      </c>
      <c r="MN153" s="426">
        <v>1.3011004983715742</v>
      </c>
      <c r="MO153" s="426">
        <v>1.3011004983715742</v>
      </c>
      <c r="MP153" s="426">
        <v>1.3011004983715742</v>
      </c>
      <c r="MQ153" s="426">
        <v>1.3011004983715742</v>
      </c>
      <c r="MR153" s="426">
        <v>1.3011004983715742</v>
      </c>
      <c r="MS153" s="426">
        <v>1.3011004983715742</v>
      </c>
      <c r="MT153" s="426">
        <v>1.5573357490388688</v>
      </c>
      <c r="MU153" s="426">
        <v>2.0643408124540121</v>
      </c>
      <c r="MV153" s="426">
        <v>2.7603034273876617</v>
      </c>
      <c r="MW153" s="426">
        <v>3.719950433130661</v>
      </c>
      <c r="MX153" s="426">
        <v>5.0485936081620348</v>
      </c>
      <c r="MY153" s="426">
        <v>6.8949110271166889</v>
      </c>
      <c r="MZ153" s="426">
        <v>9.4691395002985903</v>
      </c>
      <c r="NA153" s="426">
        <v>13.068987773647677</v>
      </c>
      <c r="NB153" s="426">
        <v>18.1165711647504</v>
      </c>
      <c r="NC153" s="426">
        <v>25.211085906369799</v>
      </c>
      <c r="ND153" s="426">
        <v>35.203969682813984</v>
      </c>
      <c r="NE153" s="426">
        <v>49.30619717927501</v>
      </c>
      <c r="NF153" s="426">
        <v>69.241513265506697</v>
      </c>
      <c r="NG153" s="420"/>
      <c r="NH153" s="420">
        <v>753.86877535693895</v>
      </c>
      <c r="NI153" s="420">
        <v>817.06751360368673</v>
      </c>
      <c r="NJ153" s="420">
        <v>885.9318237767045</v>
      </c>
      <c r="NK153" s="420">
        <v>960.98719090271095</v>
      </c>
      <c r="NL153" s="420">
        <v>1042.8088558360346</v>
      </c>
      <c r="NM153" s="420">
        <v>1132.0265885285694</v>
      </c>
      <c r="NN153" s="420">
        <v>1229.329923140519</v>
      </c>
      <c r="NO153" s="420">
        <v>1335.4738999294204</v>
      </c>
      <c r="NP153" s="420">
        <v>1451.285363243637</v>
      </c>
      <c r="NQ153" s="420">
        <v>1577.6698697650495</v>
      </c>
      <c r="NR153" s="420">
        <v>1715.6192664356558</v>
      </c>
      <c r="NS153" s="420">
        <v>1866.2200033112999</v>
      </c>
      <c r="NT153" s="420">
        <v>2030.6622529627346</v>
      </c>
      <c r="NU153" s="420">
        <v>2210.2499150462818</v>
      </c>
      <c r="NV153" s="420">
        <v>2406.411592353883</v>
      </c>
      <c r="NW153" s="420">
        <v>2620.7126330938481</v>
      </c>
      <c r="NX153" s="420">
        <v>2854.8683434214749</v>
      </c>
      <c r="NY153" s="420">
        <v>3110.5022491649347</v>
      </c>
      <c r="NZ153" s="420">
        <v>3389.6799385570475</v>
      </c>
      <c r="OA153" s="420">
        <v>3694.721162618031</v>
      </c>
      <c r="OB153" s="420">
        <v>4028.0261020470771</v>
      </c>
      <c r="OC153" s="420">
        <v>4392.2023386713936</v>
      </c>
      <c r="OD153" s="420">
        <v>4790.0751379984158</v>
      </c>
      <c r="OE153" s="420">
        <v>5224.6945672926122</v>
      </c>
      <c r="OF153" s="420">
        <v>5699.3373590706415</v>
      </c>
      <c r="OG153" s="420">
        <v>6217.5004604190835</v>
      </c>
      <c r="OH153" s="420">
        <v>6782.881814558873</v>
      </c>
      <c r="OI153" s="420">
        <v>7399.3419188020162</v>
      </c>
      <c r="OJ153" s="420">
        <v>8070.8368291882107</v>
      </c>
      <c r="OK153" s="420">
        <v>8801.3091595616152</v>
      </c>
      <c r="OL153" s="420"/>
      <c r="OM153" s="420">
        <v>758.99951688483713</v>
      </c>
      <c r="ON153" s="420">
        <v>823.81709140972646</v>
      </c>
      <c r="OO153" s="420">
        <v>894.44536153938145</v>
      </c>
      <c r="OP153" s="420">
        <v>971.42327260445234</v>
      </c>
      <c r="OQ153" s="420">
        <v>1055.3408002591937</v>
      </c>
      <c r="OR153" s="420">
        <v>1146.8438460187758</v>
      </c>
      <c r="OS153" s="420">
        <v>1246.63960646744</v>
      </c>
      <c r="OT153" s="420">
        <v>1355.5024622260639</v>
      </c>
      <c r="OU153" s="420">
        <v>1474.2804372688172</v>
      </c>
      <c r="OV153" s="420">
        <v>1603.9022841205549</v>
      </c>
      <c r="OW153" s="420">
        <v>1745.3852558920785</v>
      </c>
      <c r="OX153" s="420">
        <v>1899.8436320676919</v>
      </c>
      <c r="OY153" s="420">
        <v>2068.4980714998082</v>
      </c>
      <c r="OZ153" s="420">
        <v>2252.6858732467831</v>
      </c>
      <c r="PA153" s="420">
        <v>2453.8722337745903</v>
      </c>
      <c r="PB153" s="420">
        <v>2673.6625977007056</v>
      </c>
      <c r="PC153" s="420">
        <v>2913.8162087638248</v>
      </c>
      <c r="PD153" s="420">
        <v>3173.2056841259532</v>
      </c>
      <c r="PE153" s="420">
        <v>3454.0090853530514</v>
      </c>
      <c r="PF153" s="420">
        <v>3759.2792244343218</v>
      </c>
      <c r="PG153" s="420">
        <v>4090.6633769297464</v>
      </c>
      <c r="PH153" s="420">
        <v>4449.68821224559</v>
      </c>
      <c r="PI153" s="420">
        <v>4837.6310461745225</v>
      </c>
      <c r="PJ153" s="420">
        <v>5255.3288770053532</v>
      </c>
      <c r="PK153" s="420">
        <v>5702.8978902958024</v>
      </c>
      <c r="PL153" s="420">
        <v>6179.3243230175758</v>
      </c>
      <c r="PM153" s="420">
        <v>6681.8706988953418</v>
      </c>
      <c r="PN153" s="420">
        <v>7205.2172893751767</v>
      </c>
      <c r="PO153" s="420">
        <v>7740.2240770483331</v>
      </c>
      <c r="PP153" s="420">
        <v>8272.1490013986058</v>
      </c>
      <c r="PQ153" s="420"/>
      <c r="PR153" s="420">
        <v>22.711353784178094</v>
      </c>
      <c r="PS153" s="420">
        <v>24.612024016038049</v>
      </c>
      <c r="PT153" s="420">
        <v>26.68308347093404</v>
      </c>
      <c r="PU153" s="420">
        <v>28.940335846460076</v>
      </c>
      <c r="PV153" s="420">
        <v>31.401081221673152</v>
      </c>
      <c r="PW153" s="420">
        <v>34.084259610783874</v>
      </c>
      <c r="PX153" s="420">
        <v>37.010608406476138</v>
      </c>
      <c r="PY153" s="420">
        <v>40.202835064328383</v>
      </c>
      <c r="PZ153" s="420">
        <v>43.685806511797104</v>
      </c>
      <c r="QA153" s="420">
        <v>47.486756910137046</v>
      </c>
      <c r="QB153" s="420">
        <v>51.635515556728429</v>
      </c>
      <c r="QC153" s="420">
        <v>56.16475688996718</v>
      </c>
      <c r="QD153" s="420">
        <v>61.110274750660381</v>
      </c>
      <c r="QE153" s="420">
        <v>66.511283264451109</v>
      </c>
      <c r="QF153" s="420">
        <v>72.410746940997853</v>
      </c>
      <c r="QG153" s="420">
        <v>78.855742839504074</v>
      </c>
      <c r="QH153" s="420">
        <v>85.89785792892431</v>
      </c>
      <c r="QI153" s="420">
        <v>93.593625077234535</v>
      </c>
      <c r="QJ153" s="420">
        <v>102.00500144020833</v>
      </c>
      <c r="QK153" s="420">
        <v>111.1998933891379</v>
      </c>
      <c r="QL153" s="420">
        <v>121.25273252211326</v>
      </c>
      <c r="QM153" s="420">
        <v>132.24510774836884</v>
      </c>
      <c r="QN153" s="420">
        <v>144.26645892373878</v>
      </c>
      <c r="QO153" s="420">
        <v>157.41483805169031</v>
      </c>
      <c r="QP153" s="420">
        <v>171.79774465344582</v>
      </c>
      <c r="QQ153" s="420">
        <v>187.5330425575408</v>
      </c>
      <c r="QR153" s="420">
        <v>204.74996606941264</v>
      </c>
      <c r="QS153" s="420">
        <v>223.5902242615897</v>
      </c>
      <c r="QT153" s="420">
        <v>244.20921298149477</v>
      </c>
      <c r="QU153" s="420">
        <v>266.77734511440644</v>
      </c>
      <c r="QV153" s="424"/>
      <c r="QW153" s="420">
        <v>14.692869058112674</v>
      </c>
      <c r="QX153" s="420">
        <v>14.692869058112674</v>
      </c>
      <c r="QY153" s="420">
        <v>14.692869058112674</v>
      </c>
      <c r="QZ153" s="420">
        <v>14.692869058112674</v>
      </c>
      <c r="RA153" s="420">
        <v>14.692869058112674</v>
      </c>
      <c r="RB153" s="420">
        <v>14.692869058112674</v>
      </c>
      <c r="RC153" s="420">
        <v>14.692869058112674</v>
      </c>
      <c r="RD153" s="420">
        <v>14.692869058112674</v>
      </c>
      <c r="RE153" s="420">
        <v>14.692869058112674</v>
      </c>
      <c r="RF153" s="420">
        <v>14.692869058112674</v>
      </c>
      <c r="RG153" s="420">
        <v>14.692869058112674</v>
      </c>
      <c r="RH153" s="420">
        <v>14.692869058112674</v>
      </c>
      <c r="RI153" s="420">
        <v>14.692869058112674</v>
      </c>
      <c r="RJ153" s="420">
        <v>14.692869058112674</v>
      </c>
      <c r="RK153" s="420">
        <v>14.692869058112674</v>
      </c>
      <c r="RL153" s="420">
        <v>14.692869058112674</v>
      </c>
      <c r="RM153" s="420">
        <v>14.692869058112674</v>
      </c>
      <c r="RN153" s="420">
        <v>17.586443375268967</v>
      </c>
      <c r="RO153" s="420">
        <v>23.311872746698956</v>
      </c>
      <c r="RP153" s="420">
        <v>31.171133106186968</v>
      </c>
      <c r="RQ153" s="420">
        <v>42.008088295304923</v>
      </c>
      <c r="RR153" s="420">
        <v>57.011987087230509</v>
      </c>
      <c r="RS153" s="420">
        <v>77.861798543275356</v>
      </c>
      <c r="RT153" s="420">
        <v>106.93165281622744</v>
      </c>
      <c r="RU153" s="420">
        <v>147.58346977855248</v>
      </c>
      <c r="RV153" s="420">
        <v>204.58404884081392</v>
      </c>
      <c r="RW153" s="420">
        <v>284.69990173605657</v>
      </c>
      <c r="RX153" s="420">
        <v>397.54601394952084</v>
      </c>
      <c r="RY153" s="420">
        <v>556.79749551650741</v>
      </c>
      <c r="RZ153" s="420">
        <v>781.91998932362276</v>
      </c>
      <c r="SA153" s="420"/>
      <c r="SB153" s="420">
        <v>8.0184847260654202</v>
      </c>
      <c r="SC153" s="420">
        <v>9.9191549579253753</v>
      </c>
      <c r="SD153" s="420">
        <v>11.990214412821366</v>
      </c>
      <c r="SE153" s="420">
        <v>14.247466788347403</v>
      </c>
      <c r="SF153" s="420">
        <v>16.708212163560479</v>
      </c>
      <c r="SG153" s="420">
        <v>19.391390552671201</v>
      </c>
      <c r="SH153" s="420">
        <v>22.317739348363464</v>
      </c>
      <c r="SI153" s="420">
        <v>25.509966006215709</v>
      </c>
      <c r="SJ153" s="420">
        <v>28.99293745368443</v>
      </c>
      <c r="SK153" s="420">
        <v>32.793887852024369</v>
      </c>
      <c r="SL153" s="420">
        <v>36.942646498615758</v>
      </c>
      <c r="SM153" s="420">
        <v>41.471887831854502</v>
      </c>
      <c r="SN153" s="420">
        <v>46.417405692547703</v>
      </c>
      <c r="SO153" s="420">
        <v>51.818414206338431</v>
      </c>
      <c r="SP153" s="420">
        <v>57.717877882885176</v>
      </c>
      <c r="SQ153" s="420">
        <v>64.162873781391397</v>
      </c>
      <c r="SR153" s="420">
        <v>71.204988870811633</v>
      </c>
      <c r="SS153" s="420">
        <v>76.007181701965564</v>
      </c>
      <c r="ST153" s="420">
        <v>78.693128693509379</v>
      </c>
      <c r="SU153" s="420">
        <v>80.028760282950927</v>
      </c>
      <c r="SV153" s="420">
        <v>79.244644226808333</v>
      </c>
      <c r="SW153" s="420">
        <v>75.233120661138329</v>
      </c>
      <c r="SX153" s="420">
        <v>66.404660380463426</v>
      </c>
      <c r="SY153" s="420">
        <v>50.483185235462869</v>
      </c>
      <c r="SZ153" s="420">
        <v>24.214274874893334</v>
      </c>
      <c r="TA153" s="420">
        <v>-17.051006283273125</v>
      </c>
      <c r="TB153" s="420">
        <v>-79.949935666643938</v>
      </c>
      <c r="TC153" s="420">
        <v>-173.95578968793114</v>
      </c>
      <c r="TD153" s="420">
        <v>-312.58828253501264</v>
      </c>
      <c r="TE153" s="420">
        <v>-515.14264420921631</v>
      </c>
      <c r="TF153" s="420"/>
      <c r="TG153" s="420">
        <v>1.3363442749640104</v>
      </c>
      <c r="TH153" s="420">
        <v>1.4481803991808788</v>
      </c>
      <c r="TI153" s="420">
        <v>1.5700422869380244</v>
      </c>
      <c r="TJ153" s="420">
        <v>1.7028598335205865</v>
      </c>
      <c r="TK153" s="420">
        <v>1.8476509818404643</v>
      </c>
      <c r="TL153" s="420">
        <v>2.0055301691874212</v>
      </c>
      <c r="TM153" s="420">
        <v>2.1777175912509867</v>
      </c>
      <c r="TN153" s="420">
        <v>2.3655493629342814</v>
      </c>
      <c r="TO153" s="420">
        <v>2.5704886632471711</v>
      </c>
      <c r="TP153" s="420">
        <v>2.7941379600928009</v>
      </c>
      <c r="TQ153" s="420">
        <v>3.0382524201230172</v>
      </c>
      <c r="TR153" s="420">
        <v>3.3047546191165647</v>
      </c>
      <c r="TS153" s="420">
        <v>3.5957506796188596</v>
      </c>
      <c r="TT153" s="420">
        <v>3.9135479749727011</v>
      </c>
      <c r="TU153" s="420">
        <v>4.2606745524734935</v>
      </c>
      <c r="TV153" s="420">
        <v>4.6399004433200099</v>
      </c>
      <c r="TW153" s="420">
        <v>5.0542610434327351</v>
      </c>
      <c r="TX153" s="420">
        <v>5.507082767220286</v>
      </c>
      <c r="TY153" s="420">
        <v>6.0020111961481231</v>
      </c>
      <c r="TZ153" s="420">
        <v>6.5430419656756094</v>
      </c>
      <c r="UA153" s="420">
        <v>7.1345546579680672</v>
      </c>
      <c r="UB153" s="420">
        <v>7.781349993968524</v>
      </c>
      <c r="UC153" s="420">
        <v>8.488690647158883</v>
      </c>
      <c r="UD153" s="420">
        <v>9.2623460329040874</v>
      </c>
      <c r="UE153" s="420">
        <v>10.108641461932548</v>
      </c>
      <c r="UF153" s="420">
        <v>11.034512084565321</v>
      </c>
      <c r="UG153" s="420">
        <v>12.047562094098968</v>
      </c>
      <c r="UH153" s="420">
        <v>13.156129703639676</v>
      </c>
      <c r="UI153" s="420">
        <v>14.369358461081156</v>
      </c>
      <c r="UJ153" s="420">
        <v>15.697275522258634</v>
      </c>
      <c r="UK153" s="420"/>
      <c r="UL153" s="420">
        <v>2.0677318317326265</v>
      </c>
      <c r="UM153" s="420">
        <v>2.0677318317326265</v>
      </c>
      <c r="UN153" s="420">
        <v>2.0677318317326265</v>
      </c>
      <c r="UO153" s="420">
        <v>2.0677318317326265</v>
      </c>
      <c r="UP153" s="420">
        <v>2.0677318317326265</v>
      </c>
      <c r="UQ153" s="420">
        <v>2.0677318317326265</v>
      </c>
      <c r="UR153" s="420">
        <v>2.0677318317326265</v>
      </c>
      <c r="US153" s="420">
        <v>2.0677318317326265</v>
      </c>
      <c r="UT153" s="420">
        <v>2.0677318317326265</v>
      </c>
      <c r="UU153" s="420">
        <v>2.0677318317326265</v>
      </c>
      <c r="UV153" s="420">
        <v>2.0677318317326265</v>
      </c>
      <c r="UW153" s="420">
        <v>2.0677318317326265</v>
      </c>
      <c r="UX153" s="420">
        <v>2.0677318317326265</v>
      </c>
      <c r="UY153" s="420">
        <v>2.0677318317326265</v>
      </c>
      <c r="UZ153" s="420">
        <v>2.0677318317326265</v>
      </c>
      <c r="VA153" s="420">
        <v>2.0677318317326265</v>
      </c>
      <c r="VB153" s="420">
        <v>2.0677318317326265</v>
      </c>
      <c r="VC153" s="420">
        <v>2.4749454058415221</v>
      </c>
      <c r="VD153" s="420">
        <v>3.2806867838405323</v>
      </c>
      <c r="VE153" s="420">
        <v>4.3867228313213236</v>
      </c>
      <c r="VF153" s="420">
        <v>5.9118107576461503</v>
      </c>
      <c r="VG153" s="420">
        <v>8.0233138963084603</v>
      </c>
      <c r="VH153" s="420">
        <v>10.957514062577776</v>
      </c>
      <c r="VI153" s="420">
        <v>15.048523298845536</v>
      </c>
      <c r="VJ153" s="420">
        <v>20.769465588490164</v>
      </c>
      <c r="VK153" s="420">
        <v>28.79117403005235</v>
      </c>
      <c r="VL153" s="420">
        <v>40.065901831865403</v>
      </c>
      <c r="VM153" s="420">
        <v>55.946768760453153</v>
      </c>
      <c r="VN153" s="420">
        <v>78.358277117619295</v>
      </c>
      <c r="VO153" s="420">
        <v>110.03983261524904</v>
      </c>
      <c r="VP153" s="420"/>
      <c r="VQ153" s="420">
        <v>-0.73138755676861611</v>
      </c>
      <c r="VR153" s="420">
        <v>-0.61955143255174772</v>
      </c>
      <c r="VS153" s="420">
        <v>-0.49768954479460215</v>
      </c>
      <c r="VT153" s="420">
        <v>-0.36487199821204008</v>
      </c>
      <c r="VU153" s="420">
        <v>-0.22008084989216226</v>
      </c>
      <c r="VV153" s="420">
        <v>-6.2201662545205316E-2</v>
      </c>
      <c r="VW153" s="420">
        <v>0.1099857595183602</v>
      </c>
      <c r="VX153" s="420">
        <v>0.29781753120165488</v>
      </c>
      <c r="VY153" s="420">
        <v>0.50275683151454453</v>
      </c>
      <c r="VZ153" s="420">
        <v>0.72640612836017437</v>
      </c>
      <c r="WA153" s="420">
        <v>0.97052058839039068</v>
      </c>
      <c r="WB153" s="420">
        <v>1.2370227873839381</v>
      </c>
      <c r="WC153" s="420">
        <v>1.5280188478862331</v>
      </c>
      <c r="WD153" s="420">
        <v>1.8458161432400746</v>
      </c>
      <c r="WE153" s="420">
        <v>2.1929427207408669</v>
      </c>
      <c r="WF153" s="420">
        <v>2.5721686115873834</v>
      </c>
      <c r="WG153" s="420">
        <v>2.9865292117001085</v>
      </c>
      <c r="WH153" s="420">
        <v>3.0321373613787639</v>
      </c>
      <c r="WI153" s="420">
        <v>2.7213244123075908</v>
      </c>
      <c r="WJ153" s="420">
        <v>2.1563191343542858</v>
      </c>
      <c r="WK153" s="420">
        <v>1.2227439003219169</v>
      </c>
      <c r="WL153" s="420">
        <v>-0.24196390233993625</v>
      </c>
      <c r="WM153" s="420">
        <v>-2.4688234154188926</v>
      </c>
      <c r="WN153" s="420">
        <v>-5.7861772659414488</v>
      </c>
      <c r="WO153" s="420">
        <v>-10.660824126557616</v>
      </c>
      <c r="WP153" s="420">
        <v>-17.756661945487028</v>
      </c>
      <c r="WQ153" s="420">
        <v>-28.018339737766436</v>
      </c>
      <c r="WR153" s="420">
        <v>-42.790639056813475</v>
      </c>
      <c r="WS153" s="420">
        <v>-63.988918656538139</v>
      </c>
      <c r="WT153" s="420">
        <v>-94.342557092990404</v>
      </c>
      <c r="WU153" s="420"/>
      <c r="WV153" s="420">
        <v>45.278786924106512</v>
      </c>
      <c r="WW153" s="420">
        <v>49.068082941384539</v>
      </c>
      <c r="WX153" s="420">
        <v>53.197077657266284</v>
      </c>
      <c r="WY153" s="420">
        <v>57.697278319746324</v>
      </c>
      <c r="WZ153" s="420">
        <v>62.603175457255325</v>
      </c>
      <c r="XA153" s="420">
        <v>67.952529076349066</v>
      </c>
      <c r="XB153" s="420">
        <v>73.786682550637863</v>
      </c>
      <c r="XC153" s="420">
        <v>80.150906895337243</v>
      </c>
      <c r="XD153" s="420">
        <v>87.094778384959653</v>
      </c>
      <c r="XE153" s="420">
        <v>94.672592760579448</v>
      </c>
      <c r="XF153" s="420">
        <v>102.94381959028179</v>
      </c>
      <c r="XG153" s="420">
        <v>111.97360069467562</v>
      </c>
      <c r="XH153" s="420">
        <v>121.83329693170433</v>
      </c>
      <c r="XI153" s="420">
        <v>132.60108805482022</v>
      </c>
      <c r="XJ153" s="420">
        <v>144.36263081952129</v>
      </c>
      <c r="XK153" s="420">
        <v>157.21178101938742</v>
      </c>
      <c r="XL153" s="420">
        <v>171.25138568844179</v>
      </c>
      <c r="XM153" s="420">
        <v>186.59415231685085</v>
      </c>
      <c r="XN153" s="420">
        <v>203.36360259695184</v>
      </c>
      <c r="XO153" s="420">
        <v>221.695118952256</v>
      </c>
      <c r="XP153" s="420">
        <v>241.73709290985499</v>
      </c>
      <c r="XQ153" s="420">
        <v>263.65218526362719</v>
      </c>
      <c r="XR153" s="420">
        <v>287.61870894961811</v>
      </c>
      <c r="XS153" s="420">
        <v>313.83214662441844</v>
      </c>
      <c r="XT153" s="420">
        <v>342.50681611170796</v>
      </c>
      <c r="XU153" s="420">
        <v>373.87769817172904</v>
      </c>
      <c r="XV153" s="420">
        <v>408.20244246441649</v>
      </c>
      <c r="XW153" s="420">
        <v>445.76356913195252</v>
      </c>
      <c r="XX153" s="420">
        <v>486.87088513394013</v>
      </c>
      <c r="XY153" s="420">
        <v>531.86413634352118</v>
      </c>
      <c r="XZ153" s="420"/>
      <c r="YA153" s="420">
        <v>7.8011920385318428E-2</v>
      </c>
      <c r="YB153" s="420">
        <v>7.8011920385318428E-2</v>
      </c>
      <c r="YC153" s="420">
        <v>7.8011920385318428E-2</v>
      </c>
      <c r="YD153" s="420">
        <v>7.8011920385318428E-2</v>
      </c>
      <c r="YE153" s="420">
        <v>7.8011920385318428E-2</v>
      </c>
      <c r="YF153" s="420">
        <v>7.8011920385318428E-2</v>
      </c>
      <c r="YG153" s="420">
        <v>7.8011920385318428E-2</v>
      </c>
      <c r="YH153" s="420">
        <v>7.8011920385318428E-2</v>
      </c>
      <c r="YI153" s="420">
        <v>7.8011920385318428E-2</v>
      </c>
      <c r="YJ153" s="420">
        <v>7.8011920385318428E-2</v>
      </c>
      <c r="YK153" s="420">
        <v>7.8011920385318428E-2</v>
      </c>
      <c r="YL153" s="420">
        <v>7.8011920385318428E-2</v>
      </c>
      <c r="YM153" s="420">
        <v>7.8011920385318428E-2</v>
      </c>
      <c r="YN153" s="420">
        <v>7.8011920385318428E-2</v>
      </c>
      <c r="YO153" s="420">
        <v>7.8011920385318428E-2</v>
      </c>
      <c r="YP153" s="420">
        <v>7.8011920385318428E-2</v>
      </c>
      <c r="YQ153" s="420">
        <v>7.8011920385318428E-2</v>
      </c>
      <c r="YR153" s="420">
        <v>9.3375379241868992E-2</v>
      </c>
      <c r="YS153" s="420">
        <v>0.12377459797370281</v>
      </c>
      <c r="YT153" s="420">
        <v>0.16550341152447323</v>
      </c>
      <c r="YU153" s="420">
        <v>0.22304232254920187</v>
      </c>
      <c r="YV153" s="420">
        <v>0.30270565810304267</v>
      </c>
      <c r="YW153" s="420">
        <v>0.41340791951466116</v>
      </c>
      <c r="YX153" s="420">
        <v>0.56775457217894676</v>
      </c>
      <c r="YY153" s="420">
        <v>0.78359575988982422</v>
      </c>
      <c r="YZ153" s="420">
        <v>1.0862408469817102</v>
      </c>
      <c r="ZA153" s="420">
        <v>1.5116166883470572</v>
      </c>
      <c r="ZB153" s="420">
        <v>2.1107741358796552</v>
      </c>
      <c r="ZC153" s="420">
        <v>2.9563213092813081</v>
      </c>
      <c r="ZD153" s="420">
        <v>4.1516112144974731</v>
      </c>
      <c r="ZE153" s="420"/>
      <c r="ZF153" s="420">
        <v>45.200775003721191</v>
      </c>
      <c r="ZG153" s="420">
        <v>48.990071020999217</v>
      </c>
      <c r="ZH153" s="420">
        <v>53.119065736880962</v>
      </c>
      <c r="ZI153" s="420">
        <v>57.619266399361003</v>
      </c>
      <c r="ZJ153" s="420">
        <v>62.525163536870004</v>
      </c>
      <c r="ZK153" s="420">
        <v>67.874517155963744</v>
      </c>
      <c r="ZL153" s="420">
        <v>73.708670630252541</v>
      </c>
      <c r="ZM153" s="420">
        <v>80.072894974951922</v>
      </c>
      <c r="ZN153" s="420">
        <v>87.016766464574332</v>
      </c>
      <c r="ZO153" s="420">
        <v>94.594580840194126</v>
      </c>
      <c r="ZP153" s="420">
        <v>102.86580766989647</v>
      </c>
      <c r="ZQ153" s="420">
        <v>111.8955887742903</v>
      </c>
      <c r="ZR153" s="420">
        <v>121.755285011319</v>
      </c>
      <c r="ZS153" s="420">
        <v>132.52307613443492</v>
      </c>
      <c r="ZT153" s="420">
        <v>144.28461889913598</v>
      </c>
      <c r="ZU153" s="420">
        <v>157.13376909900211</v>
      </c>
      <c r="ZV153" s="420">
        <v>171.17337376805648</v>
      </c>
      <c r="ZW153" s="420">
        <v>186.50077693760898</v>
      </c>
      <c r="ZX153" s="420">
        <v>203.23982799897814</v>
      </c>
      <c r="ZY153" s="420">
        <v>221.52961554073153</v>
      </c>
      <c r="ZZ153" s="420">
        <v>241.5140505873058</v>
      </c>
      <c r="AAA153" s="420">
        <v>263.34947960552415</v>
      </c>
      <c r="AAB153" s="420">
        <v>287.20530103010344</v>
      </c>
      <c r="AAC153" s="420">
        <v>313.26439205223949</v>
      </c>
      <c r="AAD153" s="420">
        <v>341.72322035181816</v>
      </c>
      <c r="AAE153" s="420">
        <v>372.79145732474734</v>
      </c>
      <c r="AAF153" s="420">
        <v>406.69082577606946</v>
      </c>
      <c r="AAG153" s="420">
        <v>443.65279499607288</v>
      </c>
      <c r="AAH153" s="420">
        <v>483.91456382465884</v>
      </c>
      <c r="AAI153" s="420">
        <v>527.71252512902367</v>
      </c>
      <c r="AAJ153" s="420"/>
      <c r="AAK153" s="420">
        <v>811.48738905785513</v>
      </c>
      <c r="AAL153" s="420">
        <v>882.10676595609925</v>
      </c>
      <c r="AAM153" s="420">
        <v>959.0569521442892</v>
      </c>
      <c r="AAN153" s="420">
        <v>1042.9251337939486</v>
      </c>
      <c r="AAO153" s="420">
        <v>1134.354095109732</v>
      </c>
      <c r="AAP153" s="420">
        <v>1234.0475520648656</v>
      </c>
      <c r="AAQ153" s="420">
        <v>1342.7760022055743</v>
      </c>
      <c r="AAR153" s="420">
        <v>1461.3831407384332</v>
      </c>
      <c r="AAS153" s="420">
        <v>1590.7928980185904</v>
      </c>
      <c r="AAT153" s="420">
        <v>1732.0171589411336</v>
      </c>
      <c r="AAU153" s="420">
        <v>1886.1642306489812</v>
      </c>
      <c r="AAV153" s="420">
        <v>2054.4481314612208</v>
      </c>
      <c r="AAW153" s="420">
        <v>2238.1987810515611</v>
      </c>
      <c r="AAX153" s="420">
        <v>2438.8731797307964</v>
      </c>
      <c r="AAY153" s="420">
        <v>2658.0676732773522</v>
      </c>
      <c r="AAZ153" s="420">
        <v>2897.5314091926866</v>
      </c>
      <c r="ABA153" s="420">
        <v>3159.181100614393</v>
      </c>
      <c r="ABB153" s="420">
        <v>3438.7457801269065</v>
      </c>
      <c r="ABC153" s="420">
        <v>3738.6633664578467</v>
      </c>
      <c r="ABD153" s="420">
        <v>4062.9939193923583</v>
      </c>
      <c r="ABE153" s="420">
        <v>4412.644815644182</v>
      </c>
      <c r="ABF153" s="420">
        <v>4788.0288486099125</v>
      </c>
      <c r="ABG153" s="420">
        <v>5188.7721841696703</v>
      </c>
      <c r="ABH153" s="420">
        <v>5613.2902770271139</v>
      </c>
      <c r="ABI153" s="420">
        <v>6058.1745613959565</v>
      </c>
      <c r="ABJ153" s="420">
        <v>6517.3081121135629</v>
      </c>
      <c r="ABK153" s="420">
        <v>6980.5932492670008</v>
      </c>
      <c r="ABL153" s="420">
        <v>7432.1236556265048</v>
      </c>
      <c r="ABM153" s="420">
        <v>7847.5614396814408</v>
      </c>
      <c r="ABN153" s="420">
        <v>8190.376325225423</v>
      </c>
      <c r="ABQ153" s="344"/>
      <c r="ABR153" s="344"/>
      <c r="ABS153" s="344"/>
      <c r="ABT153" s="344"/>
      <c r="ABU153" s="344"/>
      <c r="ABV153" s="344"/>
      <c r="ABW153" s="344"/>
      <c r="ABX153" s="344"/>
      <c r="ABY153" s="344"/>
      <c r="ABZ153" s="344"/>
      <c r="ACA153" s="344"/>
    </row>
    <row r="154" spans="4:755" hidden="1" outlineLevel="1" x14ac:dyDescent="0.25">
      <c r="D154" s="431" t="b">
        <v>1</v>
      </c>
      <c r="E154" s="416"/>
      <c r="F154" s="417">
        <v>1579</v>
      </c>
      <c r="G154" s="417">
        <v>22006142</v>
      </c>
      <c r="H154" s="417" t="s">
        <v>1825</v>
      </c>
      <c r="I154" s="417" t="s">
        <v>1855</v>
      </c>
      <c r="J154" s="417">
        <v>11</v>
      </c>
      <c r="K154" s="417" t="s">
        <v>1856</v>
      </c>
      <c r="L154" s="417" t="s">
        <v>300</v>
      </c>
      <c r="M154" s="417" t="s">
        <v>253</v>
      </c>
      <c r="N154" s="417" t="s">
        <v>355</v>
      </c>
      <c r="O154" s="417" t="s">
        <v>1826</v>
      </c>
      <c r="P154" s="417" t="s">
        <v>1827</v>
      </c>
      <c r="Q154" s="417" t="s">
        <v>1828</v>
      </c>
      <c r="R154" s="417" t="s">
        <v>298</v>
      </c>
      <c r="S154" s="418"/>
      <c r="T154" s="417">
        <v>0.57433674535164059</v>
      </c>
      <c r="U154" s="417">
        <v>2190</v>
      </c>
      <c r="V154" s="418"/>
      <c r="W154" s="419">
        <v>9.9</v>
      </c>
      <c r="X154" s="417">
        <v>8.8018665792934641E-3</v>
      </c>
      <c r="Y154" s="417">
        <v>6.3307850367012759E-3</v>
      </c>
      <c r="Z154" s="417">
        <v>2.4710815425921882E-3</v>
      </c>
      <c r="AA154" s="420">
        <v>51.892197956299761</v>
      </c>
      <c r="AB154" s="420">
        <v>2025.8512117444084</v>
      </c>
      <c r="AC154" s="420">
        <v>2077.7434097007081</v>
      </c>
      <c r="AD154" s="420">
        <v>60.926455166027509</v>
      </c>
      <c r="AE154" s="420">
        <v>3.5849346687423278</v>
      </c>
      <c r="AF154" s="420">
        <v>121.46682261739609</v>
      </c>
      <c r="AG154" s="418"/>
      <c r="AH154" s="419">
        <v>14.216959715055561</v>
      </c>
      <c r="AI154" s="417">
        <v>2.3831354840911409E-2</v>
      </c>
      <c r="AJ154" s="417">
        <v>1.7140817038295893E-2</v>
      </c>
      <c r="AK154" s="417">
        <v>6.6905378026155156E-3</v>
      </c>
      <c r="AL154" s="420">
        <v>140.4999009960755</v>
      </c>
      <c r="AM154" s="420">
        <v>5485.0614522546857</v>
      </c>
      <c r="AN154" s="420">
        <v>5625.5613532507614</v>
      </c>
      <c r="AO154" s="420">
        <v>164.96046141806357</v>
      </c>
      <c r="AP154" s="420">
        <v>9.7063332422316133</v>
      </c>
      <c r="AQ154" s="420">
        <v>328.87557714213557</v>
      </c>
      <c r="AR154" s="418"/>
      <c r="AS154" s="417">
        <v>5.1679359468684138E-3</v>
      </c>
      <c r="AT154" s="421">
        <v>4.0659390574111693E-6</v>
      </c>
      <c r="AU154" s="417">
        <v>5.1638700078110028E-3</v>
      </c>
      <c r="AV154" s="420">
        <v>28.425883974257854</v>
      </c>
      <c r="AW154" s="420">
        <v>1.3011004983715742</v>
      </c>
      <c r="AX154" s="420">
        <v>29.726984472629429</v>
      </c>
      <c r="AY154" s="420">
        <v>14.692869058112674</v>
      </c>
      <c r="AZ154" s="420">
        <v>2.0677318317326265</v>
      </c>
      <c r="BA154" s="420">
        <v>7.8011920385318428E-2</v>
      </c>
      <c r="BB154" s="418"/>
      <c r="BC154" s="420">
        <v>2263.7216221528743</v>
      </c>
      <c r="BD154" s="420">
        <v>6129.1037250531917</v>
      </c>
      <c r="BE154" s="420">
        <v>46.565597282860054</v>
      </c>
      <c r="BF154" s="420">
        <v>6082.5381277703318</v>
      </c>
      <c r="BG154" s="420"/>
      <c r="BH154" s="422">
        <v>3.6190084093339271E-2</v>
      </c>
      <c r="BI154" s="420"/>
      <c r="BJ154" s="423">
        <v>10.264843878369307</v>
      </c>
      <c r="BK154" s="423">
        <v>10.643133317908669</v>
      </c>
      <c r="BL154" s="423">
        <v>11.035363826768</v>
      </c>
      <c r="BM154" s="423">
        <v>11.442049174017937</v>
      </c>
      <c r="BN154" s="423">
        <v>11.863722062618042</v>
      </c>
      <c r="BO154" s="423">
        <v>12.300934827185827</v>
      </c>
      <c r="BP154" s="423">
        <v>12.75426015748063</v>
      </c>
      <c r="BQ154" s="423">
        <v>13.224291848549957</v>
      </c>
      <c r="BR154" s="423">
        <v>13.711645578520923</v>
      </c>
      <c r="BS154" s="423">
        <v>14.216959715055561</v>
      </c>
      <c r="BT154" s="423">
        <v>14.740896151526375</v>
      </c>
      <c r="BU154" s="423">
        <v>15.284141174007392</v>
      </c>
      <c r="BV154" s="423">
        <v>15.847406360216368</v>
      </c>
      <c r="BW154" s="423">
        <v>16.431429511585634</v>
      </c>
      <c r="BX154" s="423">
        <v>17.036975619682483</v>
      </c>
      <c r="BY154" s="423">
        <v>17.664837868244934</v>
      </c>
      <c r="BZ154" s="423">
        <v>18.315838672145485</v>
      </c>
      <c r="CA154" s="423">
        <v>18.990830754643675</v>
      </c>
      <c r="CB154" s="423">
        <v>19.69069826433855</v>
      </c>
      <c r="CC154" s="423">
        <v>20.416357933284111</v>
      </c>
      <c r="CD154" s="423">
        <v>21.168760277784653</v>
      </c>
      <c r="CE154" s="423">
        <v>21.948890843442939</v>
      </c>
      <c r="CF154" s="423">
        <v>22.757771496092055</v>
      </c>
      <c r="CG154" s="423">
        <v>23.596461760301825</v>
      </c>
      <c r="CH154" s="423">
        <v>24.46606020721309</v>
      </c>
      <c r="CI154" s="423">
        <v>25.367705893517794</v>
      </c>
      <c r="CJ154" s="423">
        <v>26.302579853469606</v>
      </c>
      <c r="CK154" s="423">
        <v>27.271906645879525</v>
      </c>
      <c r="CL154" s="423">
        <v>28</v>
      </c>
      <c r="CM154" s="423">
        <v>28</v>
      </c>
      <c r="CN154" s="420"/>
      <c r="CO154" s="417">
        <v>9.708275965660762E-3</v>
      </c>
      <c r="CP154" s="417">
        <v>1.0712191211688215E-2</v>
      </c>
      <c r="CQ154" s="417">
        <v>1.1824348312161174E-2</v>
      </c>
      <c r="CR154" s="417">
        <v>1.3056682379234321E-2</v>
      </c>
      <c r="CS154" s="417">
        <v>1.4422462800766764E-2</v>
      </c>
      <c r="CT154" s="417">
        <v>1.5936443723749291E-2</v>
      </c>
      <c r="CU154" s="417">
        <v>1.7615031607265057E-2</v>
      </c>
      <c r="CV154" s="417">
        <v>1.9476471788502842E-2</v>
      </c>
      <c r="CW154" s="417">
        <v>2.1541056227177734E-2</v>
      </c>
      <c r="CX154" s="417">
        <v>2.3831354840911409E-2</v>
      </c>
      <c r="CY154" s="417">
        <v>2.6372473119585998E-2</v>
      </c>
      <c r="CZ154" s="417">
        <v>2.9192339013647112E-2</v>
      </c>
      <c r="DA154" s="417">
        <v>3.2322022433398018E-2</v>
      </c>
      <c r="DB154" s="417">
        <v>3.5796091077517467E-2</v>
      </c>
      <c r="DC154" s="417">
        <v>3.965300673382742E-2</v>
      </c>
      <c r="DD154" s="417">
        <v>4.3935566668723287E-2</v>
      </c>
      <c r="DE154" s="417">
        <v>4.8691395249228206E-2</v>
      </c>
      <c r="DF154" s="417">
        <v>5.3973491529537086E-2</v>
      </c>
      <c r="DG154" s="417">
        <v>5.9840839189094955E-2</v>
      </c>
      <c r="DH154" s="417">
        <v>6.6359085939407772E-2</v>
      </c>
      <c r="DI154" s="417">
        <v>7.36013003304965E-2</v>
      </c>
      <c r="DJ154" s="417">
        <v>8.1648814794752431E-2</v>
      </c>
      <c r="DK154" s="417">
        <v>9.0592164776594139E-2</v>
      </c>
      <c r="DL154" s="417">
        <v>0.10053213492265475</v>
      </c>
      <c r="DM154" s="417">
        <v>0.11158092456249701</v>
      </c>
      <c r="DN154" s="417">
        <v>0.12386344610882619</v>
      </c>
      <c r="DO154" s="417">
        <v>0.13751877156531145</v>
      </c>
      <c r="DP154" s="417">
        <v>0.15270174406778775</v>
      </c>
      <c r="DQ154" s="417">
        <v>0.1648141839142698</v>
      </c>
      <c r="DR154" s="417">
        <v>0.1648141839142698</v>
      </c>
      <c r="DS154" s="424"/>
      <c r="DT154" s="425">
        <v>6.9827243644160408E-3</v>
      </c>
      <c r="DU154" s="425">
        <v>7.7047952524954425E-3</v>
      </c>
      <c r="DV154" s="425">
        <v>8.5047196170272791E-3</v>
      </c>
      <c r="DW154" s="425">
        <v>9.3910818450571188E-3</v>
      </c>
      <c r="DX154" s="425">
        <v>1.0373426007873455E-2</v>
      </c>
      <c r="DY154" s="425">
        <v>1.1462364096939383E-2</v>
      </c>
      <c r="DZ154" s="425">
        <v>1.2669696537168517E-2</v>
      </c>
      <c r="EA154" s="425">
        <v>1.4008546375430933E-2</v>
      </c>
      <c r="EB154" s="425">
        <v>1.5493508701730928E-2</v>
      </c>
      <c r="EC154" s="425">
        <v>1.7140817038295893E-2</v>
      </c>
      <c r="ED154" s="425">
        <v>1.8968528629944713E-2</v>
      </c>
      <c r="EE154" s="425">
        <v>2.0996730789884673E-2</v>
      </c>
      <c r="EF154" s="425">
        <v>2.3247770701121561E-2</v>
      </c>
      <c r="EG154" s="425">
        <v>2.5746511347838983E-2</v>
      </c>
      <c r="EH154" s="425">
        <v>2.852061655663957E-2</v>
      </c>
      <c r="EI154" s="425">
        <v>3.1600868468023409E-2</v>
      </c>
      <c r="EJ154" s="425">
        <v>3.5021521137924942E-2</v>
      </c>
      <c r="EK154" s="425">
        <v>3.8820694391978043E-2</v>
      </c>
      <c r="EL154" s="425">
        <v>4.3040812526424332E-2</v>
      </c>
      <c r="EM154" s="425">
        <v>4.772909297474253E-2</v>
      </c>
      <c r="EN154" s="425">
        <v>5.2938090644344488E-2</v>
      </c>
      <c r="EO154" s="425">
        <v>5.8726304279938933E-2</v>
      </c>
      <c r="EP154" s="425">
        <v>6.5158851937071313E-2</v>
      </c>
      <c r="EQ154" s="425">
        <v>7.2308223459468232E-2</v>
      </c>
      <c r="ER154" s="425">
        <v>8.0255118756668617E-2</v>
      </c>
      <c r="ES154" s="425">
        <v>8.908938168464671E-2</v>
      </c>
      <c r="ET154" s="425">
        <v>9.8911040453546747E-2</v>
      </c>
      <c r="EU154" s="425">
        <v>0.10983146673647232</v>
      </c>
      <c r="EV154" s="425">
        <v>0.11854339758060124</v>
      </c>
      <c r="EW154" s="425">
        <v>0.11854339758060124</v>
      </c>
      <c r="EX154" s="420"/>
      <c r="EY154" s="420">
        <v>2496.8379171974939</v>
      </c>
      <c r="EZ154" s="420">
        <v>2755.031407040608</v>
      </c>
      <c r="FA154" s="420">
        <v>3041.0632450480402</v>
      </c>
      <c r="FB154" s="420">
        <v>3358.0029814343889</v>
      </c>
      <c r="FC154" s="420">
        <v>3709.2633241677627</v>
      </c>
      <c r="FD154" s="420">
        <v>4098.6388412819588</v>
      </c>
      <c r="FE154" s="420">
        <v>4530.3490532428714</v>
      </c>
      <c r="FF154" s="420">
        <v>5009.0864152161876</v>
      </c>
      <c r="FG154" s="420">
        <v>5540.069746136438</v>
      </c>
      <c r="FH154" s="420">
        <v>6129.1037250531917</v>
      </c>
      <c r="FI154" s="420">
        <v>6782.6451460758726</v>
      </c>
      <c r="FJ154" s="420">
        <v>7507.8767021840522</v>
      </c>
      <c r="FK154" s="420">
        <v>8312.7891561458764</v>
      </c>
      <c r="FL154" s="420">
        <v>9206.2728548237646</v>
      </c>
      <c r="FM154" s="420">
        <v>10198.219652398329</v>
      </c>
      <c r="FN154" s="420">
        <v>11299.636429789114</v>
      </c>
      <c r="FO154" s="420">
        <v>12522.771533230542</v>
      </c>
      <c r="FP154" s="420">
        <v>13881.255606160959</v>
      </c>
      <c r="FQ154" s="420">
        <v>15390.258457087531</v>
      </c>
      <c r="FR154" s="420">
        <v>17066.663793874086</v>
      </c>
      <c r="FS154" s="420">
        <v>18929.263864175333</v>
      </c>
      <c r="FT154" s="420">
        <v>20998.976274970228</v>
      </c>
      <c r="FU154" s="420">
        <v>23299.085524070051</v>
      </c>
      <c r="FV154" s="420">
        <v>25855.512066154453</v>
      </c>
      <c r="FW154" s="420">
        <v>28697.112058725226</v>
      </c>
      <c r="FX154" s="420">
        <v>31856.011293166441</v>
      </c>
      <c r="FY154" s="420">
        <v>35367.977217087842</v>
      </c>
      <c r="FZ154" s="420">
        <v>39272.833401032163</v>
      </c>
      <c r="GA154" s="420">
        <v>42387.98991135828</v>
      </c>
      <c r="GB154" s="420">
        <v>42387.98991135828</v>
      </c>
      <c r="GC154" s="420"/>
      <c r="GD154" s="420">
        <v>32.364954761379785</v>
      </c>
      <c r="GE154" s="420">
        <v>32.364954761379785</v>
      </c>
      <c r="GF154" s="420">
        <v>32.364954761379785</v>
      </c>
      <c r="GG154" s="420">
        <v>32.364954761379785</v>
      </c>
      <c r="GH154" s="420">
        <v>32.364954761379785</v>
      </c>
      <c r="GI154" s="420">
        <v>32.364954761379785</v>
      </c>
      <c r="GJ154" s="420">
        <v>32.364954761379785</v>
      </c>
      <c r="GK154" s="420">
        <v>32.364954761379785</v>
      </c>
      <c r="GL154" s="420">
        <v>32.364954761379785</v>
      </c>
      <c r="GM154" s="420">
        <v>32.364954761379785</v>
      </c>
      <c r="GN154" s="420">
        <v>32.364954761379785</v>
      </c>
      <c r="GO154" s="420">
        <v>32.364954761379785</v>
      </c>
      <c r="GP154" s="420">
        <v>32.364954761379785</v>
      </c>
      <c r="GQ154" s="420">
        <v>32.364954761379785</v>
      </c>
      <c r="GR154" s="420">
        <v>32.364954761379785</v>
      </c>
      <c r="GS154" s="420">
        <v>32.364954761379785</v>
      </c>
      <c r="GT154" s="420">
        <v>32.364954761379785</v>
      </c>
      <c r="GU154" s="420">
        <v>38.738822350007396</v>
      </c>
      <c r="GV154" s="420">
        <v>51.350604423535891</v>
      </c>
      <c r="GW154" s="420">
        <v>68.662717189713931</v>
      </c>
      <c r="GX154" s="420">
        <v>92.533995362797683</v>
      </c>
      <c r="GY154" s="420">
        <v>125.58407589671955</v>
      </c>
      <c r="GZ154" s="420">
        <v>171.51133502420743</v>
      </c>
      <c r="HA154" s="420">
        <v>235.54542630636647</v>
      </c>
      <c r="HB154" s="420">
        <v>325.09187307246486</v>
      </c>
      <c r="HC154" s="420">
        <v>450.65081975782482</v>
      </c>
      <c r="HD154" s="420">
        <v>627.12730943239865</v>
      </c>
      <c r="HE154" s="420">
        <v>875.70090675645304</v>
      </c>
      <c r="HF154" s="420">
        <v>1226.4946813564079</v>
      </c>
      <c r="HG154" s="420">
        <v>1722.3868926746106</v>
      </c>
      <c r="HH154" s="420"/>
      <c r="HI154" s="420">
        <v>57.236016211563019</v>
      </c>
      <c r="HJ154" s="420">
        <v>63.154689053157682</v>
      </c>
      <c r="HK154" s="420">
        <v>69.711511506251469</v>
      </c>
      <c r="HL154" s="420">
        <v>76.976848100570194</v>
      </c>
      <c r="HM154" s="420">
        <v>85.028929708547622</v>
      </c>
      <c r="HN154" s="420">
        <v>93.954740733937783</v>
      </c>
      <c r="HO154" s="420">
        <v>103.85100693540051</v>
      </c>
      <c r="HP154" s="420">
        <v>114.82529534325266</v>
      </c>
      <c r="HQ154" s="420">
        <v>126.99723903542956</v>
      </c>
      <c r="HR154" s="420">
        <v>140.4999009960755</v>
      </c>
      <c r="HS154" s="420">
        <v>155.4812929041926</v>
      </c>
      <c r="HT154" s="420">
        <v>172.10606650949569</v>
      </c>
      <c r="HU154" s="420">
        <v>190.55739726930597</v>
      </c>
      <c r="HV154" s="420">
        <v>211.03908216765754</v>
      </c>
      <c r="HW154" s="420">
        <v>233.77787614220262</v>
      </c>
      <c r="HX154" s="420">
        <v>259.02609433539101</v>
      </c>
      <c r="HY154" s="420">
        <v>287.06451049661388</v>
      </c>
      <c r="HZ154" s="420">
        <v>318.20558532804193</v>
      </c>
      <c r="IA154" s="420">
        <v>352.79706242955569</v>
      </c>
      <c r="IB154" s="420">
        <v>391.22597380285117</v>
      </c>
      <c r="IC154" s="420">
        <v>433.92310167212025</v>
      </c>
      <c r="ID154" s="420">
        <v>481.36794872510484</v>
      </c>
      <c r="IE154" s="420">
        <v>534.09427483665706</v>
      </c>
      <c r="IF154" s="420">
        <v>592.69626497730883</v>
      </c>
      <c r="IG154" s="420">
        <v>657.83540040990135</v>
      </c>
      <c r="IH154" s="420">
        <v>730.24811352509982</v>
      </c>
      <c r="II154" s="420">
        <v>810.75431585866374</v>
      </c>
      <c r="IJ154" s="420">
        <v>900.2668990778925</v>
      </c>
      <c r="IK154" s="420">
        <v>971.67688019781474</v>
      </c>
      <c r="IL154" s="420">
        <v>971.67688019781474</v>
      </c>
      <c r="IM154" s="420"/>
      <c r="IN154" s="420">
        <v>14.212941987128927</v>
      </c>
      <c r="IO154" s="420">
        <v>14.212941987128927</v>
      </c>
      <c r="IP154" s="420">
        <v>14.212941987128927</v>
      </c>
      <c r="IQ154" s="420">
        <v>14.212941987128927</v>
      </c>
      <c r="IR154" s="420">
        <v>14.212941987128927</v>
      </c>
      <c r="IS154" s="420">
        <v>14.212941987128927</v>
      </c>
      <c r="IT154" s="420">
        <v>14.212941987128927</v>
      </c>
      <c r="IU154" s="420">
        <v>14.212941987128927</v>
      </c>
      <c r="IV154" s="420">
        <v>14.212941987128927</v>
      </c>
      <c r="IW154" s="420">
        <v>14.212941987128927</v>
      </c>
      <c r="IX154" s="420">
        <v>14.212941987128927</v>
      </c>
      <c r="IY154" s="420">
        <v>14.212941987128927</v>
      </c>
      <c r="IZ154" s="420">
        <v>14.212941987128927</v>
      </c>
      <c r="JA154" s="420">
        <v>14.212941987128927</v>
      </c>
      <c r="JB154" s="420">
        <v>14.212941987128927</v>
      </c>
      <c r="JC154" s="420">
        <v>14.212941987128927</v>
      </c>
      <c r="JD154" s="420">
        <v>14.212941987128927</v>
      </c>
      <c r="JE154" s="420">
        <v>17.012000751113533</v>
      </c>
      <c r="JF154" s="420">
        <v>22.550415010825947</v>
      </c>
      <c r="JG154" s="420">
        <v>30.152960919956481</v>
      </c>
      <c r="JH154" s="420">
        <v>40.635938397728552</v>
      </c>
      <c r="JI154" s="420">
        <v>55.14975066046334</v>
      </c>
      <c r="JJ154" s="420">
        <v>75.318525015919704</v>
      </c>
      <c r="JK154" s="420">
        <v>103.43884315947719</v>
      </c>
      <c r="JL154" s="420">
        <v>142.76281139683698</v>
      </c>
      <c r="JM154" s="420">
        <v>197.90152666343465</v>
      </c>
      <c r="JN154" s="420">
        <v>275.40047972330115</v>
      </c>
      <c r="JO154" s="420">
        <v>384.56059270187745</v>
      </c>
      <c r="JP154" s="420">
        <v>538.61029258851443</v>
      </c>
      <c r="JQ154" s="420">
        <v>756.37939757564641</v>
      </c>
      <c r="JR154" s="420"/>
      <c r="JS154" s="420">
        <v>43.02307422443409</v>
      </c>
      <c r="JT154" s="420">
        <v>48.941747066028753</v>
      </c>
      <c r="JU154" s="420">
        <v>55.49856951912254</v>
      </c>
      <c r="JV154" s="420">
        <v>62.763906113441266</v>
      </c>
      <c r="JW154" s="420">
        <v>70.815987721418693</v>
      </c>
      <c r="JX154" s="420">
        <v>79.741798746808854</v>
      </c>
      <c r="JY154" s="420">
        <v>89.638064948271577</v>
      </c>
      <c r="JZ154" s="420">
        <v>100.61235335612373</v>
      </c>
      <c r="KA154" s="420">
        <v>112.78429704830063</v>
      </c>
      <c r="KB154" s="420">
        <v>126.28695900894657</v>
      </c>
      <c r="KC154" s="420">
        <v>141.26835091706369</v>
      </c>
      <c r="KD154" s="420">
        <v>157.89312452236678</v>
      </c>
      <c r="KE154" s="420">
        <v>176.34445528217705</v>
      </c>
      <c r="KF154" s="420">
        <v>196.82614018052863</v>
      </c>
      <c r="KG154" s="420">
        <v>219.5649341550737</v>
      </c>
      <c r="KH154" s="420">
        <v>244.81315234826209</v>
      </c>
      <c r="KI154" s="420">
        <v>272.85156850948493</v>
      </c>
      <c r="KJ154" s="420">
        <v>301.1935845769284</v>
      </c>
      <c r="KK154" s="420">
        <v>330.24664741872976</v>
      </c>
      <c r="KL154" s="420">
        <v>361.07301288289472</v>
      </c>
      <c r="KM154" s="420">
        <v>393.28716327439167</v>
      </c>
      <c r="KN154" s="420">
        <v>426.21819806464151</v>
      </c>
      <c r="KO154" s="420">
        <v>458.77574982073736</v>
      </c>
      <c r="KP154" s="420">
        <v>489.25742181783164</v>
      </c>
      <c r="KQ154" s="420">
        <v>515.07258901306432</v>
      </c>
      <c r="KR154" s="420">
        <v>532.34658686166517</v>
      </c>
      <c r="KS154" s="420">
        <v>535.3538361353626</v>
      </c>
      <c r="KT154" s="420">
        <v>515.70630637601505</v>
      </c>
      <c r="KU154" s="420">
        <v>433.06658760930031</v>
      </c>
      <c r="KV154" s="420">
        <v>215.29748262216833</v>
      </c>
      <c r="KW154" s="420"/>
      <c r="KX154" s="420">
        <v>2234.4717966131329</v>
      </c>
      <c r="KY154" s="420">
        <v>2465.5344807985416</v>
      </c>
      <c r="KZ154" s="420">
        <v>2721.5102774487291</v>
      </c>
      <c r="LA154" s="420">
        <v>3005.1461904182779</v>
      </c>
      <c r="LB154" s="420">
        <v>3319.4963225195056</v>
      </c>
      <c r="LC154" s="420">
        <v>3667.9565110206026</v>
      </c>
      <c r="LD154" s="420">
        <v>4054.3028918939258</v>
      </c>
      <c r="LE154" s="420">
        <v>4482.7348401378986</v>
      </c>
      <c r="LF154" s="420">
        <v>4957.9227845538971</v>
      </c>
      <c r="LG154" s="420">
        <v>5485.0614522546857</v>
      </c>
      <c r="LH154" s="420">
        <v>6069.9291615823086</v>
      </c>
      <c r="LI154" s="420">
        <v>6718.9538527630957</v>
      </c>
      <c r="LJ154" s="420">
        <v>7439.2866243588996</v>
      </c>
      <c r="LK154" s="420">
        <v>8238.8836313084739</v>
      </c>
      <c r="LL154" s="420">
        <v>9126.5972981246632</v>
      </c>
      <c r="LM154" s="420">
        <v>10112.27790976749</v>
      </c>
      <c r="LN154" s="420">
        <v>11206.886764135981</v>
      </c>
      <c r="LO154" s="420">
        <v>12422.622205432974</v>
      </c>
      <c r="LP154" s="420">
        <v>13773.060008455786</v>
      </c>
      <c r="LQ154" s="420">
        <v>15273.30975191761</v>
      </c>
      <c r="LR154" s="420">
        <v>16940.189006190238</v>
      </c>
      <c r="LS154" s="420">
        <v>18792.41736958046</v>
      </c>
      <c r="LT154" s="420">
        <v>20850.83261986282</v>
      </c>
      <c r="LU154" s="420">
        <v>23138.631507029833</v>
      </c>
      <c r="LV154" s="420">
        <v>25681.638002133957</v>
      </c>
      <c r="LW154" s="420">
        <v>28508.602139086946</v>
      </c>
      <c r="LX154" s="420">
        <v>31651.532945134961</v>
      </c>
      <c r="LY154" s="420">
        <v>35146.069355671141</v>
      </c>
      <c r="LZ154" s="420">
        <v>37933.887225792394</v>
      </c>
      <c r="MA154" s="420">
        <v>37933.887225792394</v>
      </c>
      <c r="MB154" s="420"/>
      <c r="MC154" s="426">
        <v>1.3011004983715742</v>
      </c>
      <c r="MD154" s="426">
        <v>1.3011004983715742</v>
      </c>
      <c r="ME154" s="426">
        <v>1.3011004983715742</v>
      </c>
      <c r="MF154" s="426">
        <v>1.3011004983715742</v>
      </c>
      <c r="MG154" s="426">
        <v>1.3011004983715742</v>
      </c>
      <c r="MH154" s="426">
        <v>1.3011004983715742</v>
      </c>
      <c r="MI154" s="426">
        <v>1.3011004983715742</v>
      </c>
      <c r="MJ154" s="426">
        <v>1.3011004983715742</v>
      </c>
      <c r="MK154" s="426">
        <v>1.3011004983715742</v>
      </c>
      <c r="ML154" s="426">
        <v>1.3011004983715742</v>
      </c>
      <c r="MM154" s="426">
        <v>1.3011004983715742</v>
      </c>
      <c r="MN154" s="426">
        <v>1.3011004983715742</v>
      </c>
      <c r="MO154" s="426">
        <v>1.3011004983715742</v>
      </c>
      <c r="MP154" s="426">
        <v>1.3011004983715742</v>
      </c>
      <c r="MQ154" s="426">
        <v>1.3011004983715742</v>
      </c>
      <c r="MR154" s="426">
        <v>1.3011004983715742</v>
      </c>
      <c r="MS154" s="426">
        <v>1.3011004983715742</v>
      </c>
      <c r="MT154" s="426">
        <v>1.5573357490388688</v>
      </c>
      <c r="MU154" s="426">
        <v>2.0643408124540121</v>
      </c>
      <c r="MV154" s="426">
        <v>2.7603034273876617</v>
      </c>
      <c r="MW154" s="426">
        <v>3.719950433130661</v>
      </c>
      <c r="MX154" s="426">
        <v>5.0485936081620348</v>
      </c>
      <c r="MY154" s="426">
        <v>6.8949110271166889</v>
      </c>
      <c r="MZ154" s="426">
        <v>9.4691395002985903</v>
      </c>
      <c r="NA154" s="426">
        <v>13.068987773647677</v>
      </c>
      <c r="NB154" s="426">
        <v>18.1165711647504</v>
      </c>
      <c r="NC154" s="426">
        <v>25.211085906369799</v>
      </c>
      <c r="ND154" s="426">
        <v>35.203969682813984</v>
      </c>
      <c r="NE154" s="426">
        <v>49.30619717927501</v>
      </c>
      <c r="NF154" s="426">
        <v>69.241513265506697</v>
      </c>
      <c r="NG154" s="420"/>
      <c r="NH154" s="420">
        <v>2233.1706961147615</v>
      </c>
      <c r="NI154" s="420">
        <v>2464.2333803001702</v>
      </c>
      <c r="NJ154" s="420">
        <v>2720.2091769503577</v>
      </c>
      <c r="NK154" s="420">
        <v>3003.8450899199065</v>
      </c>
      <c r="NL154" s="420">
        <v>3318.1952220211342</v>
      </c>
      <c r="NM154" s="420">
        <v>3666.6554105222313</v>
      </c>
      <c r="NN154" s="420">
        <v>4053.0017913955544</v>
      </c>
      <c r="NO154" s="420">
        <v>4481.4337396395267</v>
      </c>
      <c r="NP154" s="420">
        <v>4956.6216840555253</v>
      </c>
      <c r="NQ154" s="420">
        <v>5483.7603517563139</v>
      </c>
      <c r="NR154" s="420">
        <v>6068.6280610839367</v>
      </c>
      <c r="NS154" s="420">
        <v>6717.6527522647239</v>
      </c>
      <c r="NT154" s="420">
        <v>7437.9855238605278</v>
      </c>
      <c r="NU154" s="420">
        <v>8237.582530810103</v>
      </c>
      <c r="NV154" s="420">
        <v>9125.2961976262923</v>
      </c>
      <c r="NW154" s="420">
        <v>10110.976809269119</v>
      </c>
      <c r="NX154" s="420">
        <v>11205.58566363761</v>
      </c>
      <c r="NY154" s="420">
        <v>12421.064869683934</v>
      </c>
      <c r="NZ154" s="420">
        <v>13770.995667643332</v>
      </c>
      <c r="OA154" s="420">
        <v>15270.549448490223</v>
      </c>
      <c r="OB154" s="420">
        <v>16936.469055757108</v>
      </c>
      <c r="OC154" s="420">
        <v>18787.3687759723</v>
      </c>
      <c r="OD154" s="420">
        <v>20843.937708835703</v>
      </c>
      <c r="OE154" s="420">
        <v>23129.162367529534</v>
      </c>
      <c r="OF154" s="420">
        <v>25668.56901436031</v>
      </c>
      <c r="OG154" s="420">
        <v>28490.485567922195</v>
      </c>
      <c r="OH154" s="420">
        <v>31626.321859228592</v>
      </c>
      <c r="OI154" s="420">
        <v>35110.865385988327</v>
      </c>
      <c r="OJ154" s="420">
        <v>37884.581028613116</v>
      </c>
      <c r="OK154" s="420">
        <v>37864.645712526886</v>
      </c>
      <c r="OL154" s="420"/>
      <c r="OM154" s="420">
        <v>2276.1937703391955</v>
      </c>
      <c r="ON154" s="420">
        <v>2513.1751273661989</v>
      </c>
      <c r="OO154" s="420">
        <v>2775.7077464694803</v>
      </c>
      <c r="OP154" s="420">
        <v>3066.6089960333479</v>
      </c>
      <c r="OQ154" s="420">
        <v>3389.0112097425531</v>
      </c>
      <c r="OR154" s="420">
        <v>3746.3972092690401</v>
      </c>
      <c r="OS154" s="420">
        <v>4142.6398563438261</v>
      </c>
      <c r="OT154" s="420">
        <v>4582.0460929956507</v>
      </c>
      <c r="OU154" s="420">
        <v>5069.405981103826</v>
      </c>
      <c r="OV154" s="420">
        <v>5610.0473107652606</v>
      </c>
      <c r="OW154" s="420">
        <v>6209.8964120010005</v>
      </c>
      <c r="OX154" s="420">
        <v>6875.5458767870905</v>
      </c>
      <c r="OY154" s="420">
        <v>7614.3299791427053</v>
      </c>
      <c r="OZ154" s="420">
        <v>8434.4086709906314</v>
      </c>
      <c r="PA154" s="420">
        <v>9344.8611317813666</v>
      </c>
      <c r="PB154" s="420">
        <v>10355.789961617382</v>
      </c>
      <c r="PC154" s="420">
        <v>11478.437232147095</v>
      </c>
      <c r="PD154" s="420">
        <v>12722.258454260862</v>
      </c>
      <c r="PE154" s="420">
        <v>14101.242315062062</v>
      </c>
      <c r="PF154" s="420">
        <v>15631.622461373117</v>
      </c>
      <c r="PG154" s="420">
        <v>17329.7562190315</v>
      </c>
      <c r="PH154" s="420">
        <v>19213.586974036942</v>
      </c>
      <c r="PI154" s="420">
        <v>21302.713458656439</v>
      </c>
      <c r="PJ154" s="420">
        <v>23618.419789347365</v>
      </c>
      <c r="PK154" s="420">
        <v>26183.641603373373</v>
      </c>
      <c r="PL154" s="420">
        <v>29022.83215478386</v>
      </c>
      <c r="PM154" s="420">
        <v>32161.675695363956</v>
      </c>
      <c r="PN154" s="420">
        <v>35626.571692364341</v>
      </c>
      <c r="PO154" s="420">
        <v>38317.647616222413</v>
      </c>
      <c r="PP154" s="420">
        <v>38079.943195149055</v>
      </c>
      <c r="PQ154" s="420"/>
      <c r="PR154" s="420">
        <v>67.200614214346828</v>
      </c>
      <c r="PS154" s="420">
        <v>74.149708099895435</v>
      </c>
      <c r="PT154" s="420">
        <v>81.848051298933612</v>
      </c>
      <c r="PU154" s="420">
        <v>90.378258569256431</v>
      </c>
      <c r="PV154" s="420">
        <v>99.832180515186892</v>
      </c>
      <c r="PW154" s="420">
        <v>110.31194523274307</v>
      </c>
      <c r="PX154" s="420">
        <v>121.93111810998856</v>
      </c>
      <c r="PY154" s="420">
        <v>134.81599323559269</v>
      </c>
      <c r="PZ154" s="420">
        <v>149.10703140416985</v>
      </c>
      <c r="QA154" s="420">
        <v>164.96046141806357</v>
      </c>
      <c r="QB154" s="420">
        <v>182.55006329199551</v>
      </c>
      <c r="QC154" s="420">
        <v>202.06915409176941</v>
      </c>
      <c r="QD154" s="420">
        <v>223.73279950601545</v>
      </c>
      <c r="QE154" s="420">
        <v>247.78027688854976</v>
      </c>
      <c r="QF154" s="420">
        <v>274.47781844935128</v>
      </c>
      <c r="QG154" s="420">
        <v>304.12166654892087</v>
      </c>
      <c r="QH154" s="420">
        <v>337.04147670249705</v>
      </c>
      <c r="QI154" s="420">
        <v>373.60410797004761</v>
      </c>
      <c r="QJ154" s="420">
        <v>414.21784494312533</v>
      </c>
      <c r="QK154" s="420">
        <v>459.33710059377347</v>
      </c>
      <c r="QL154" s="420">
        <v>509.46765488318471</v>
      </c>
      <c r="QM154" s="420">
        <v>565.17249030501512</v>
      </c>
      <c r="QN154" s="420">
        <v>627.0782925338998</v>
      </c>
      <c r="QO154" s="420">
        <v>695.8826921461723</v>
      </c>
      <c r="QP154" s="420">
        <v>772.36233206872487</v>
      </c>
      <c r="QQ154" s="420">
        <v>857.38185509565301</v>
      </c>
      <c r="QR154" s="420">
        <v>951.90391660466355</v>
      </c>
      <c r="QS154" s="420">
        <v>1057.00033963331</v>
      </c>
      <c r="QT154" s="420">
        <v>1140.842558395633</v>
      </c>
      <c r="QU154" s="420">
        <v>1140.842558395633</v>
      </c>
      <c r="QV154" s="424"/>
      <c r="QW154" s="420">
        <v>14.692869058112674</v>
      </c>
      <c r="QX154" s="420">
        <v>14.692869058112674</v>
      </c>
      <c r="QY154" s="420">
        <v>14.692869058112674</v>
      </c>
      <c r="QZ154" s="420">
        <v>14.692869058112674</v>
      </c>
      <c r="RA154" s="420">
        <v>14.692869058112674</v>
      </c>
      <c r="RB154" s="420">
        <v>14.692869058112674</v>
      </c>
      <c r="RC154" s="420">
        <v>14.692869058112674</v>
      </c>
      <c r="RD154" s="420">
        <v>14.692869058112674</v>
      </c>
      <c r="RE154" s="420">
        <v>14.692869058112674</v>
      </c>
      <c r="RF154" s="420">
        <v>14.692869058112674</v>
      </c>
      <c r="RG154" s="420">
        <v>14.692869058112674</v>
      </c>
      <c r="RH154" s="420">
        <v>14.692869058112674</v>
      </c>
      <c r="RI154" s="420">
        <v>14.692869058112674</v>
      </c>
      <c r="RJ154" s="420">
        <v>14.692869058112674</v>
      </c>
      <c r="RK154" s="420">
        <v>14.692869058112674</v>
      </c>
      <c r="RL154" s="420">
        <v>14.692869058112674</v>
      </c>
      <c r="RM154" s="420">
        <v>14.692869058112674</v>
      </c>
      <c r="RN154" s="420">
        <v>17.586443375268967</v>
      </c>
      <c r="RO154" s="420">
        <v>23.311872746698956</v>
      </c>
      <c r="RP154" s="420">
        <v>31.171133106186968</v>
      </c>
      <c r="RQ154" s="420">
        <v>42.008088295304923</v>
      </c>
      <c r="RR154" s="420">
        <v>57.011987087230509</v>
      </c>
      <c r="RS154" s="420">
        <v>77.861798543275356</v>
      </c>
      <c r="RT154" s="420">
        <v>106.93165281622744</v>
      </c>
      <c r="RU154" s="420">
        <v>147.58346977855248</v>
      </c>
      <c r="RV154" s="420">
        <v>204.58404884081392</v>
      </c>
      <c r="RW154" s="420">
        <v>284.69990173605657</v>
      </c>
      <c r="RX154" s="420">
        <v>397.54601394952084</v>
      </c>
      <c r="RY154" s="420">
        <v>556.79749551650741</v>
      </c>
      <c r="RZ154" s="420">
        <v>781.91998932362276</v>
      </c>
      <c r="SA154" s="420"/>
      <c r="SB154" s="420">
        <v>52.507745156234151</v>
      </c>
      <c r="SC154" s="420">
        <v>59.456839041782757</v>
      </c>
      <c r="SD154" s="420">
        <v>67.155182240820935</v>
      </c>
      <c r="SE154" s="420">
        <v>75.685389511143754</v>
      </c>
      <c r="SF154" s="420">
        <v>85.139311457074214</v>
      </c>
      <c r="SG154" s="420">
        <v>95.619076174630393</v>
      </c>
      <c r="SH154" s="420">
        <v>107.23824905187588</v>
      </c>
      <c r="SI154" s="420">
        <v>120.12312417748001</v>
      </c>
      <c r="SJ154" s="420">
        <v>134.41416234605717</v>
      </c>
      <c r="SK154" s="420">
        <v>150.2675923599509</v>
      </c>
      <c r="SL154" s="420">
        <v>167.85719423388284</v>
      </c>
      <c r="SM154" s="420">
        <v>187.37628503365673</v>
      </c>
      <c r="SN154" s="420">
        <v>209.03993044790278</v>
      </c>
      <c r="SO154" s="420">
        <v>233.08740783043709</v>
      </c>
      <c r="SP154" s="420">
        <v>259.78494939123863</v>
      </c>
      <c r="SQ154" s="420">
        <v>289.42879749080822</v>
      </c>
      <c r="SR154" s="420">
        <v>322.3486076443844</v>
      </c>
      <c r="SS154" s="420">
        <v>356.01766459477864</v>
      </c>
      <c r="ST154" s="420">
        <v>390.90597219642638</v>
      </c>
      <c r="SU154" s="420">
        <v>428.1659674875865</v>
      </c>
      <c r="SV154" s="420">
        <v>467.45956658787981</v>
      </c>
      <c r="SW154" s="420">
        <v>508.16050321778459</v>
      </c>
      <c r="SX154" s="420">
        <v>549.21649399062449</v>
      </c>
      <c r="SY154" s="420">
        <v>588.95103932994482</v>
      </c>
      <c r="SZ154" s="420">
        <v>624.77886229017236</v>
      </c>
      <c r="TA154" s="420">
        <v>652.79780625483909</v>
      </c>
      <c r="TB154" s="420">
        <v>667.20401486860692</v>
      </c>
      <c r="TC154" s="420">
        <v>659.45432568378919</v>
      </c>
      <c r="TD154" s="420">
        <v>584.04506287912557</v>
      </c>
      <c r="TE154" s="420">
        <v>358.92256907201022</v>
      </c>
      <c r="TF154" s="420"/>
      <c r="TG154" s="420">
        <v>3.9541084575050318</v>
      </c>
      <c r="TH154" s="420">
        <v>4.3629956563214094</v>
      </c>
      <c r="TI154" s="420">
        <v>4.8159689558659586</v>
      </c>
      <c r="TJ154" s="420">
        <v>5.3178894383822231</v>
      </c>
      <c r="TK154" s="420">
        <v>5.8741616266655177</v>
      </c>
      <c r="TL154" s="420">
        <v>6.4907947748414863</v>
      </c>
      <c r="TM154" s="420">
        <v>7.174471111438435</v>
      </c>
      <c r="TN154" s="420">
        <v>7.9326218263342962</v>
      </c>
      <c r="TO154" s="420">
        <v>8.7735116835111207</v>
      </c>
      <c r="TP154" s="420">
        <v>9.7063332422316133</v>
      </c>
      <c r="TQ154" s="420">
        <v>10.741311781445805</v>
      </c>
      <c r="TR154" s="420">
        <v>11.889822147259057</v>
      </c>
      <c r="TS154" s="420">
        <v>13.164518882613763</v>
      </c>
      <c r="TT154" s="420">
        <v>14.579481153593129</v>
      </c>
      <c r="TU154" s="420">
        <v>16.150374159770749</v>
      </c>
      <c r="TV154" s="420">
        <v>17.894628908836424</v>
      </c>
      <c r="TW154" s="420">
        <v>19.831642450595456</v>
      </c>
      <c r="TX154" s="420">
        <v>21.983000904887568</v>
      </c>
      <c r="TY154" s="420">
        <v>24.372727884821138</v>
      </c>
      <c r="TZ154" s="420">
        <v>27.027561214104473</v>
      </c>
      <c r="UA154" s="420">
        <v>29.977261168675099</v>
      </c>
      <c r="UB154" s="420">
        <v>33.254953842179837</v>
      </c>
      <c r="UC154" s="420">
        <v>36.897513646486033</v>
      </c>
      <c r="UD154" s="420">
        <v>40.945989417148851</v>
      </c>
      <c r="UE154" s="420">
        <v>45.446079105021745</v>
      </c>
      <c r="UF154" s="420">
        <v>50.448658604987827</v>
      </c>
      <c r="UG154" s="420">
        <v>56.010370907816579</v>
      </c>
      <c r="UH154" s="420">
        <v>62.194282468886598</v>
      </c>
      <c r="UI154" s="420">
        <v>67.127588959905367</v>
      </c>
      <c r="UJ154" s="420">
        <v>67.127588959905367</v>
      </c>
      <c r="UK154" s="420"/>
      <c r="UL154" s="420">
        <v>2.0677318317326265</v>
      </c>
      <c r="UM154" s="420">
        <v>2.0677318317326265</v>
      </c>
      <c r="UN154" s="420">
        <v>2.0677318317326265</v>
      </c>
      <c r="UO154" s="420">
        <v>2.0677318317326265</v>
      </c>
      <c r="UP154" s="420">
        <v>2.0677318317326265</v>
      </c>
      <c r="UQ154" s="420">
        <v>2.0677318317326265</v>
      </c>
      <c r="UR154" s="420">
        <v>2.0677318317326265</v>
      </c>
      <c r="US154" s="420">
        <v>2.0677318317326265</v>
      </c>
      <c r="UT154" s="420">
        <v>2.0677318317326265</v>
      </c>
      <c r="UU154" s="420">
        <v>2.0677318317326265</v>
      </c>
      <c r="UV154" s="420">
        <v>2.0677318317326265</v>
      </c>
      <c r="UW154" s="420">
        <v>2.0677318317326265</v>
      </c>
      <c r="UX154" s="420">
        <v>2.0677318317326265</v>
      </c>
      <c r="UY154" s="420">
        <v>2.0677318317326265</v>
      </c>
      <c r="UZ154" s="420">
        <v>2.0677318317326265</v>
      </c>
      <c r="VA154" s="420">
        <v>2.0677318317326265</v>
      </c>
      <c r="VB154" s="420">
        <v>2.0677318317326265</v>
      </c>
      <c r="VC154" s="420">
        <v>2.4749454058415221</v>
      </c>
      <c r="VD154" s="420">
        <v>3.2806867838405323</v>
      </c>
      <c r="VE154" s="420">
        <v>4.3867228313213236</v>
      </c>
      <c r="VF154" s="420">
        <v>5.9118107576461503</v>
      </c>
      <c r="VG154" s="420">
        <v>8.0233138963084603</v>
      </c>
      <c r="VH154" s="420">
        <v>10.957514062577776</v>
      </c>
      <c r="VI154" s="420">
        <v>15.048523298845536</v>
      </c>
      <c r="VJ154" s="420">
        <v>20.769465588490164</v>
      </c>
      <c r="VK154" s="420">
        <v>28.79117403005235</v>
      </c>
      <c r="VL154" s="420">
        <v>40.065901831865403</v>
      </c>
      <c r="VM154" s="420">
        <v>55.946768760453153</v>
      </c>
      <c r="VN154" s="420">
        <v>78.358277117619295</v>
      </c>
      <c r="VO154" s="420">
        <v>110.03983261524904</v>
      </c>
      <c r="VP154" s="420"/>
      <c r="VQ154" s="420">
        <v>1.8863766257724053</v>
      </c>
      <c r="VR154" s="420">
        <v>2.2952638245887829</v>
      </c>
      <c r="VS154" s="420">
        <v>2.7482371241333321</v>
      </c>
      <c r="VT154" s="420">
        <v>3.2501576066495965</v>
      </c>
      <c r="VU154" s="420">
        <v>3.8064297949328911</v>
      </c>
      <c r="VV154" s="420">
        <v>4.4230629431088602</v>
      </c>
      <c r="VW154" s="420">
        <v>5.106739279705808</v>
      </c>
      <c r="VX154" s="420">
        <v>5.8648899946016702</v>
      </c>
      <c r="VY154" s="420">
        <v>6.7057798517784946</v>
      </c>
      <c r="VZ154" s="420">
        <v>7.6386014104989872</v>
      </c>
      <c r="WA154" s="420">
        <v>8.6735799497131794</v>
      </c>
      <c r="WB154" s="420">
        <v>9.822090315526431</v>
      </c>
      <c r="WC154" s="420">
        <v>11.096787050881137</v>
      </c>
      <c r="WD154" s="420">
        <v>12.511749321860503</v>
      </c>
      <c r="WE154" s="420">
        <v>14.082642328038123</v>
      </c>
      <c r="WF154" s="420">
        <v>15.826897077103798</v>
      </c>
      <c r="WG154" s="420">
        <v>17.76391061886283</v>
      </c>
      <c r="WH154" s="420">
        <v>19.508055499046044</v>
      </c>
      <c r="WI154" s="420">
        <v>21.092041100980605</v>
      </c>
      <c r="WJ154" s="420">
        <v>22.640838382783151</v>
      </c>
      <c r="WK154" s="420">
        <v>24.065450411028948</v>
      </c>
      <c r="WL154" s="420">
        <v>25.231639945871379</v>
      </c>
      <c r="WM154" s="420">
        <v>25.939999583908257</v>
      </c>
      <c r="WN154" s="420">
        <v>25.897466118303313</v>
      </c>
      <c r="WO154" s="420">
        <v>24.676613516531582</v>
      </c>
      <c r="WP154" s="420">
        <v>21.657484574935477</v>
      </c>
      <c r="WQ154" s="420">
        <v>15.944469075951176</v>
      </c>
      <c r="WR154" s="420">
        <v>6.2475137084334449</v>
      </c>
      <c r="WS154" s="420">
        <v>-11.230688157713928</v>
      </c>
      <c r="WT154" s="420">
        <v>-42.912243655343673</v>
      </c>
      <c r="WU154" s="420"/>
      <c r="WV154" s="420">
        <v>133.97538170094634</v>
      </c>
      <c r="WW154" s="420">
        <v>147.8295334326923</v>
      </c>
      <c r="WX154" s="420">
        <v>163.17743583826038</v>
      </c>
      <c r="WY154" s="420">
        <v>180.18379490790269</v>
      </c>
      <c r="WZ154" s="420">
        <v>199.03172979785759</v>
      </c>
      <c r="XA154" s="420">
        <v>219.92484951983411</v>
      </c>
      <c r="XB154" s="420">
        <v>243.08956519211893</v>
      </c>
      <c r="XC154" s="420">
        <v>268.77766467310971</v>
      </c>
      <c r="XD154" s="420">
        <v>297.2691794594312</v>
      </c>
      <c r="XE154" s="420">
        <v>328.87557714213557</v>
      </c>
      <c r="XF154" s="420">
        <v>363.94331651593126</v>
      </c>
      <c r="XG154" s="420">
        <v>402.85780667243398</v>
      </c>
      <c r="XH154" s="420">
        <v>446.0478161290435</v>
      </c>
      <c r="XI154" s="420">
        <v>493.99038330549149</v>
      </c>
      <c r="XJ154" s="420">
        <v>547.21628552234404</v>
      </c>
      <c r="XK154" s="420">
        <v>606.31613022847705</v>
      </c>
      <c r="XL154" s="420">
        <v>671.94713944485545</v>
      </c>
      <c r="XM154" s="420">
        <v>744.84070652501009</v>
      </c>
      <c r="XN154" s="420">
        <v>825.81081337424564</v>
      </c>
      <c r="XO154" s="420">
        <v>915.76340634574888</v>
      </c>
      <c r="XP154" s="420">
        <v>1015.7068402611194</v>
      </c>
      <c r="XQ154" s="420">
        <v>1126.7635125174702</v>
      </c>
      <c r="XR154" s="420">
        <v>1250.1828231901909</v>
      </c>
      <c r="XS154" s="420">
        <v>1387.3556125839916</v>
      </c>
      <c r="XT154" s="420">
        <v>1539.8302450076239</v>
      </c>
      <c r="XU154" s="420">
        <v>1709.3305268537579</v>
      </c>
      <c r="XV154" s="420">
        <v>1897.7756685817419</v>
      </c>
      <c r="XW154" s="420">
        <v>2107.3025241809396</v>
      </c>
      <c r="XX154" s="420">
        <v>2274.4556580125413</v>
      </c>
      <c r="XY154" s="420">
        <v>2274.4556580125413</v>
      </c>
      <c r="XZ154" s="420"/>
      <c r="YA154" s="420">
        <v>7.8011920385318428E-2</v>
      </c>
      <c r="YB154" s="420">
        <v>7.8011920385318428E-2</v>
      </c>
      <c r="YC154" s="420">
        <v>7.8011920385318428E-2</v>
      </c>
      <c r="YD154" s="420">
        <v>7.8011920385318428E-2</v>
      </c>
      <c r="YE154" s="420">
        <v>7.8011920385318428E-2</v>
      </c>
      <c r="YF154" s="420">
        <v>7.8011920385318428E-2</v>
      </c>
      <c r="YG154" s="420">
        <v>7.8011920385318428E-2</v>
      </c>
      <c r="YH154" s="420">
        <v>7.8011920385318428E-2</v>
      </c>
      <c r="YI154" s="420">
        <v>7.8011920385318428E-2</v>
      </c>
      <c r="YJ154" s="420">
        <v>7.8011920385318428E-2</v>
      </c>
      <c r="YK154" s="420">
        <v>7.8011920385318428E-2</v>
      </c>
      <c r="YL154" s="420">
        <v>7.8011920385318428E-2</v>
      </c>
      <c r="YM154" s="420">
        <v>7.8011920385318428E-2</v>
      </c>
      <c r="YN154" s="420">
        <v>7.8011920385318428E-2</v>
      </c>
      <c r="YO154" s="420">
        <v>7.8011920385318428E-2</v>
      </c>
      <c r="YP154" s="420">
        <v>7.8011920385318428E-2</v>
      </c>
      <c r="YQ154" s="420">
        <v>7.8011920385318428E-2</v>
      </c>
      <c r="YR154" s="420">
        <v>9.3375379241868992E-2</v>
      </c>
      <c r="YS154" s="420">
        <v>0.12377459797370281</v>
      </c>
      <c r="YT154" s="420">
        <v>0.16550341152447323</v>
      </c>
      <c r="YU154" s="420">
        <v>0.22304232254920187</v>
      </c>
      <c r="YV154" s="420">
        <v>0.30270565810304267</v>
      </c>
      <c r="YW154" s="420">
        <v>0.41340791951466116</v>
      </c>
      <c r="YX154" s="420">
        <v>0.56775457217894676</v>
      </c>
      <c r="YY154" s="420">
        <v>0.78359575988982422</v>
      </c>
      <c r="YZ154" s="420">
        <v>1.0862408469817102</v>
      </c>
      <c r="ZA154" s="420">
        <v>1.5116166883470572</v>
      </c>
      <c r="ZB154" s="420">
        <v>2.1107741358796552</v>
      </c>
      <c r="ZC154" s="420">
        <v>2.9563213092813081</v>
      </c>
      <c r="ZD154" s="420">
        <v>4.1516112144974731</v>
      </c>
      <c r="ZE154" s="420"/>
      <c r="ZF154" s="420">
        <v>133.89736978056104</v>
      </c>
      <c r="ZG154" s="420">
        <v>147.75152151230699</v>
      </c>
      <c r="ZH154" s="420">
        <v>163.09942391787507</v>
      </c>
      <c r="ZI154" s="420">
        <v>180.10578298751739</v>
      </c>
      <c r="ZJ154" s="420">
        <v>198.95371787747229</v>
      </c>
      <c r="ZK154" s="420">
        <v>219.8468375994488</v>
      </c>
      <c r="ZL154" s="420">
        <v>243.01155327173362</v>
      </c>
      <c r="ZM154" s="420">
        <v>268.69965275272438</v>
      </c>
      <c r="ZN154" s="420">
        <v>297.19116753904586</v>
      </c>
      <c r="ZO154" s="420">
        <v>328.79756522175023</v>
      </c>
      <c r="ZP154" s="420">
        <v>363.86530459554592</v>
      </c>
      <c r="ZQ154" s="420">
        <v>402.77979475204864</v>
      </c>
      <c r="ZR154" s="420">
        <v>445.96980420865816</v>
      </c>
      <c r="ZS154" s="420">
        <v>493.91237138510616</v>
      </c>
      <c r="ZT154" s="420">
        <v>547.13827360195876</v>
      </c>
      <c r="ZU154" s="420">
        <v>606.23811830809177</v>
      </c>
      <c r="ZV154" s="420">
        <v>671.86912752447017</v>
      </c>
      <c r="ZW154" s="420">
        <v>744.74733114576827</v>
      </c>
      <c r="ZX154" s="420">
        <v>825.68703877627195</v>
      </c>
      <c r="ZY154" s="420">
        <v>915.59790293422441</v>
      </c>
      <c r="ZZ154" s="420">
        <v>1015.4837979385702</v>
      </c>
      <c r="AAA154" s="420">
        <v>1126.460806859367</v>
      </c>
      <c r="AAB154" s="420">
        <v>1249.7694152706763</v>
      </c>
      <c r="AAC154" s="420">
        <v>1386.7878580118127</v>
      </c>
      <c r="AAD154" s="420">
        <v>1539.0466492477342</v>
      </c>
      <c r="AAE154" s="420">
        <v>1708.2442860067761</v>
      </c>
      <c r="AAF154" s="420">
        <v>1896.2640518933949</v>
      </c>
      <c r="AAG154" s="420">
        <v>2105.19175004506</v>
      </c>
      <c r="AAH154" s="420">
        <v>2271.4993367032598</v>
      </c>
      <c r="AAI154" s="420">
        <v>2270.3040467980441</v>
      </c>
      <c r="AAJ154" s="420"/>
      <c r="AAK154" s="420">
        <v>2464.4852619017629</v>
      </c>
      <c r="AAL154" s="420">
        <v>2722.6787517448774</v>
      </c>
      <c r="AAM154" s="420">
        <v>3008.7105897523097</v>
      </c>
      <c r="AAN154" s="420">
        <v>3325.6503261386588</v>
      </c>
      <c r="AAO154" s="420">
        <v>3676.9106688720326</v>
      </c>
      <c r="AAP154" s="420">
        <v>4066.2861859862282</v>
      </c>
      <c r="AAQ154" s="420">
        <v>4497.9963979471413</v>
      </c>
      <c r="AAR154" s="420">
        <v>4976.7337599204566</v>
      </c>
      <c r="AAS154" s="420">
        <v>5507.7170908407079</v>
      </c>
      <c r="AAT154" s="420">
        <v>6096.7510697574608</v>
      </c>
      <c r="AAU154" s="420">
        <v>6750.2924907801425</v>
      </c>
      <c r="AAV154" s="420">
        <v>7475.5240468883221</v>
      </c>
      <c r="AAW154" s="420">
        <v>8280.4365008501481</v>
      </c>
      <c r="AAX154" s="420">
        <v>9173.9201995280346</v>
      </c>
      <c r="AAY154" s="420">
        <v>10165.866997102603</v>
      </c>
      <c r="AAZ154" s="420">
        <v>11267.283774493386</v>
      </c>
      <c r="ABA154" s="420">
        <v>12490.418877934811</v>
      </c>
      <c r="ABB154" s="420">
        <v>13842.531505500454</v>
      </c>
      <c r="ABC154" s="420">
        <v>15338.92736713574</v>
      </c>
      <c r="ABD154" s="420">
        <v>16998.027170177713</v>
      </c>
      <c r="ABE154" s="420">
        <v>18836.765033968979</v>
      </c>
      <c r="ABF154" s="420">
        <v>20873.439924059963</v>
      </c>
      <c r="ABG154" s="420">
        <v>23127.639367501648</v>
      </c>
      <c r="ABH154" s="420">
        <v>25620.056152807425</v>
      </c>
      <c r="ABI154" s="420">
        <v>28372.143728427811</v>
      </c>
      <c r="ABJ154" s="420">
        <v>31405.531731620409</v>
      </c>
      <c r="ABK154" s="420">
        <v>34741.088231201909</v>
      </c>
      <c r="ABL154" s="420">
        <v>38397.465281801626</v>
      </c>
      <c r="ABM154" s="420">
        <v>41161.961327647085</v>
      </c>
      <c r="ABN154" s="420">
        <v>40666.257567363762</v>
      </c>
      <c r="ABQ154" s="344"/>
      <c r="ABR154" s="344"/>
      <c r="ABS154" s="344"/>
      <c r="ABT154" s="344"/>
      <c r="ABU154" s="344"/>
      <c r="ABV154" s="344"/>
      <c r="ABW154" s="344"/>
      <c r="ABX154" s="344"/>
      <c r="ABY154" s="344"/>
      <c r="ABZ154" s="344"/>
      <c r="ACA154" s="344"/>
    </row>
    <row r="155" spans="4:755" hidden="1" outlineLevel="1" x14ac:dyDescent="0.25">
      <c r="D155" s="431" t="b">
        <v>1</v>
      </c>
      <c r="E155" s="416"/>
      <c r="F155" s="417">
        <v>1580</v>
      </c>
      <c r="G155" s="417">
        <v>22006140</v>
      </c>
      <c r="H155" s="417" t="s">
        <v>1825</v>
      </c>
      <c r="I155" s="417" t="s">
        <v>1855</v>
      </c>
      <c r="J155" s="417">
        <v>11</v>
      </c>
      <c r="K155" s="417" t="s">
        <v>1856</v>
      </c>
      <c r="L155" s="417" t="s">
        <v>300</v>
      </c>
      <c r="M155" s="417" t="s">
        <v>253</v>
      </c>
      <c r="N155" s="417" t="s">
        <v>355</v>
      </c>
      <c r="O155" s="417" t="s">
        <v>1826</v>
      </c>
      <c r="P155" s="417" t="s">
        <v>1827</v>
      </c>
      <c r="Q155" s="417" t="s">
        <v>1828</v>
      </c>
      <c r="R155" s="417" t="s">
        <v>298</v>
      </c>
      <c r="S155" s="418"/>
      <c r="T155" s="417">
        <v>0.57433674535164059</v>
      </c>
      <c r="U155" s="417">
        <v>2190</v>
      </c>
      <c r="V155" s="418"/>
      <c r="W155" s="419">
        <v>9.9</v>
      </c>
      <c r="X155" s="417">
        <v>8.8018665792934641E-3</v>
      </c>
      <c r="Y155" s="417">
        <v>6.3307850367012759E-3</v>
      </c>
      <c r="Z155" s="417">
        <v>2.4710815425921882E-3</v>
      </c>
      <c r="AA155" s="420">
        <v>51.892197956299761</v>
      </c>
      <c r="AB155" s="420">
        <v>2025.8512117444084</v>
      </c>
      <c r="AC155" s="420">
        <v>2077.7434097007081</v>
      </c>
      <c r="AD155" s="420">
        <v>60.926455166027509</v>
      </c>
      <c r="AE155" s="420">
        <v>3.5849346687423278</v>
      </c>
      <c r="AF155" s="420">
        <v>121.46682261739609</v>
      </c>
      <c r="AG155" s="418"/>
      <c r="AH155" s="419">
        <v>14.216959715055561</v>
      </c>
      <c r="AI155" s="417">
        <v>2.3831354840911409E-2</v>
      </c>
      <c r="AJ155" s="417">
        <v>1.7140817038295893E-2</v>
      </c>
      <c r="AK155" s="417">
        <v>6.6905378026155156E-3</v>
      </c>
      <c r="AL155" s="420">
        <v>140.4999009960755</v>
      </c>
      <c r="AM155" s="420">
        <v>5485.0614522546857</v>
      </c>
      <c r="AN155" s="420">
        <v>5625.5613532507614</v>
      </c>
      <c r="AO155" s="420">
        <v>164.96046141806357</v>
      </c>
      <c r="AP155" s="420">
        <v>9.7063332422316133</v>
      </c>
      <c r="AQ155" s="420">
        <v>328.87557714213557</v>
      </c>
      <c r="AR155" s="418"/>
      <c r="AS155" s="417">
        <v>5.1679359468684138E-3</v>
      </c>
      <c r="AT155" s="421">
        <v>4.0659390574111693E-6</v>
      </c>
      <c r="AU155" s="417">
        <v>5.1638700078110028E-3</v>
      </c>
      <c r="AV155" s="420">
        <v>28.425883974257854</v>
      </c>
      <c r="AW155" s="420">
        <v>1.3011004983715742</v>
      </c>
      <c r="AX155" s="420">
        <v>29.726984472629429</v>
      </c>
      <c r="AY155" s="420">
        <v>14.692869058112674</v>
      </c>
      <c r="AZ155" s="420">
        <v>2.0677318317326265</v>
      </c>
      <c r="BA155" s="420">
        <v>7.8011920385318428E-2</v>
      </c>
      <c r="BB155" s="418"/>
      <c r="BC155" s="420">
        <v>2263.7216221528743</v>
      </c>
      <c r="BD155" s="420">
        <v>6129.1037250531917</v>
      </c>
      <c r="BE155" s="420">
        <v>46.565597282860054</v>
      </c>
      <c r="BF155" s="420">
        <v>6082.5381277703318</v>
      </c>
      <c r="BG155" s="420"/>
      <c r="BH155" s="422">
        <v>3.6190084093339271E-2</v>
      </c>
      <c r="BI155" s="420"/>
      <c r="BJ155" s="423">
        <v>10.264843878369307</v>
      </c>
      <c r="BK155" s="423">
        <v>10.643133317908669</v>
      </c>
      <c r="BL155" s="423">
        <v>11.035363826768</v>
      </c>
      <c r="BM155" s="423">
        <v>11.442049174017937</v>
      </c>
      <c r="BN155" s="423">
        <v>11.863722062618042</v>
      </c>
      <c r="BO155" s="423">
        <v>12.300934827185827</v>
      </c>
      <c r="BP155" s="423">
        <v>12.75426015748063</v>
      </c>
      <c r="BQ155" s="423">
        <v>13.224291848549957</v>
      </c>
      <c r="BR155" s="423">
        <v>13.711645578520923</v>
      </c>
      <c r="BS155" s="423">
        <v>14.216959715055561</v>
      </c>
      <c r="BT155" s="423">
        <v>14.740896151526375</v>
      </c>
      <c r="BU155" s="423">
        <v>15.284141174007392</v>
      </c>
      <c r="BV155" s="423">
        <v>15.847406360216368</v>
      </c>
      <c r="BW155" s="423">
        <v>16.431429511585634</v>
      </c>
      <c r="BX155" s="423">
        <v>17.036975619682483</v>
      </c>
      <c r="BY155" s="423">
        <v>17.664837868244934</v>
      </c>
      <c r="BZ155" s="423">
        <v>18.315838672145485</v>
      </c>
      <c r="CA155" s="423">
        <v>18.990830754643675</v>
      </c>
      <c r="CB155" s="423">
        <v>19.69069826433855</v>
      </c>
      <c r="CC155" s="423">
        <v>20.416357933284111</v>
      </c>
      <c r="CD155" s="423">
        <v>21.168760277784653</v>
      </c>
      <c r="CE155" s="423">
        <v>21.948890843442939</v>
      </c>
      <c r="CF155" s="423">
        <v>22.757771496092055</v>
      </c>
      <c r="CG155" s="423">
        <v>23.596461760301825</v>
      </c>
      <c r="CH155" s="423">
        <v>24.46606020721309</v>
      </c>
      <c r="CI155" s="423">
        <v>25.367705893517794</v>
      </c>
      <c r="CJ155" s="423">
        <v>26.302579853469606</v>
      </c>
      <c r="CK155" s="423">
        <v>27.271906645879525</v>
      </c>
      <c r="CL155" s="423">
        <v>28</v>
      </c>
      <c r="CM155" s="423">
        <v>28</v>
      </c>
      <c r="CN155" s="420"/>
      <c r="CO155" s="417">
        <v>9.708275965660762E-3</v>
      </c>
      <c r="CP155" s="417">
        <v>1.0712191211688215E-2</v>
      </c>
      <c r="CQ155" s="417">
        <v>1.1824348312161174E-2</v>
      </c>
      <c r="CR155" s="417">
        <v>1.3056682379234321E-2</v>
      </c>
      <c r="CS155" s="417">
        <v>1.4422462800766764E-2</v>
      </c>
      <c r="CT155" s="417">
        <v>1.5936443723749291E-2</v>
      </c>
      <c r="CU155" s="417">
        <v>1.7615031607265057E-2</v>
      </c>
      <c r="CV155" s="417">
        <v>1.9476471788502842E-2</v>
      </c>
      <c r="CW155" s="417">
        <v>2.1541056227177734E-2</v>
      </c>
      <c r="CX155" s="417">
        <v>2.3831354840911409E-2</v>
      </c>
      <c r="CY155" s="417">
        <v>2.6372473119585998E-2</v>
      </c>
      <c r="CZ155" s="417">
        <v>2.9192339013647112E-2</v>
      </c>
      <c r="DA155" s="417">
        <v>3.2322022433398018E-2</v>
      </c>
      <c r="DB155" s="417">
        <v>3.5796091077517467E-2</v>
      </c>
      <c r="DC155" s="417">
        <v>3.965300673382742E-2</v>
      </c>
      <c r="DD155" s="417">
        <v>4.3935566668723287E-2</v>
      </c>
      <c r="DE155" s="417">
        <v>4.8691395249228206E-2</v>
      </c>
      <c r="DF155" s="417">
        <v>5.3973491529537086E-2</v>
      </c>
      <c r="DG155" s="417">
        <v>5.9840839189094955E-2</v>
      </c>
      <c r="DH155" s="417">
        <v>6.6359085939407772E-2</v>
      </c>
      <c r="DI155" s="417">
        <v>7.36013003304965E-2</v>
      </c>
      <c r="DJ155" s="417">
        <v>8.1648814794752431E-2</v>
      </c>
      <c r="DK155" s="417">
        <v>9.0592164776594139E-2</v>
      </c>
      <c r="DL155" s="417">
        <v>0.10053213492265475</v>
      </c>
      <c r="DM155" s="417">
        <v>0.11158092456249701</v>
      </c>
      <c r="DN155" s="417">
        <v>0.12386344610882619</v>
      </c>
      <c r="DO155" s="417">
        <v>0.13751877156531145</v>
      </c>
      <c r="DP155" s="417">
        <v>0.15270174406778775</v>
      </c>
      <c r="DQ155" s="417">
        <v>0.1648141839142698</v>
      </c>
      <c r="DR155" s="417">
        <v>0.1648141839142698</v>
      </c>
      <c r="DS155" s="424"/>
      <c r="DT155" s="425">
        <v>6.9827243644160408E-3</v>
      </c>
      <c r="DU155" s="425">
        <v>7.7047952524954425E-3</v>
      </c>
      <c r="DV155" s="425">
        <v>8.5047196170272791E-3</v>
      </c>
      <c r="DW155" s="425">
        <v>9.3910818450571188E-3</v>
      </c>
      <c r="DX155" s="425">
        <v>1.0373426007873455E-2</v>
      </c>
      <c r="DY155" s="425">
        <v>1.1462364096939383E-2</v>
      </c>
      <c r="DZ155" s="425">
        <v>1.2669696537168517E-2</v>
      </c>
      <c r="EA155" s="425">
        <v>1.4008546375430933E-2</v>
      </c>
      <c r="EB155" s="425">
        <v>1.5493508701730928E-2</v>
      </c>
      <c r="EC155" s="425">
        <v>1.7140817038295893E-2</v>
      </c>
      <c r="ED155" s="425">
        <v>1.8968528629944713E-2</v>
      </c>
      <c r="EE155" s="425">
        <v>2.0996730789884673E-2</v>
      </c>
      <c r="EF155" s="425">
        <v>2.3247770701121561E-2</v>
      </c>
      <c r="EG155" s="425">
        <v>2.5746511347838983E-2</v>
      </c>
      <c r="EH155" s="425">
        <v>2.852061655663957E-2</v>
      </c>
      <c r="EI155" s="425">
        <v>3.1600868468023409E-2</v>
      </c>
      <c r="EJ155" s="425">
        <v>3.5021521137924942E-2</v>
      </c>
      <c r="EK155" s="425">
        <v>3.8820694391978043E-2</v>
      </c>
      <c r="EL155" s="425">
        <v>4.3040812526424332E-2</v>
      </c>
      <c r="EM155" s="425">
        <v>4.772909297474253E-2</v>
      </c>
      <c r="EN155" s="425">
        <v>5.2938090644344488E-2</v>
      </c>
      <c r="EO155" s="425">
        <v>5.8726304279938933E-2</v>
      </c>
      <c r="EP155" s="425">
        <v>6.5158851937071313E-2</v>
      </c>
      <c r="EQ155" s="425">
        <v>7.2308223459468232E-2</v>
      </c>
      <c r="ER155" s="425">
        <v>8.0255118756668617E-2</v>
      </c>
      <c r="ES155" s="425">
        <v>8.908938168464671E-2</v>
      </c>
      <c r="ET155" s="425">
        <v>9.8911040453546747E-2</v>
      </c>
      <c r="EU155" s="425">
        <v>0.10983146673647232</v>
      </c>
      <c r="EV155" s="425">
        <v>0.11854339758060124</v>
      </c>
      <c r="EW155" s="425">
        <v>0.11854339758060124</v>
      </c>
      <c r="EX155" s="420"/>
      <c r="EY155" s="420">
        <v>2496.8379171974939</v>
      </c>
      <c r="EZ155" s="420">
        <v>2755.031407040608</v>
      </c>
      <c r="FA155" s="420">
        <v>3041.0632450480402</v>
      </c>
      <c r="FB155" s="420">
        <v>3358.0029814343889</v>
      </c>
      <c r="FC155" s="420">
        <v>3709.2633241677627</v>
      </c>
      <c r="FD155" s="420">
        <v>4098.6388412819588</v>
      </c>
      <c r="FE155" s="420">
        <v>4530.3490532428714</v>
      </c>
      <c r="FF155" s="420">
        <v>5009.0864152161876</v>
      </c>
      <c r="FG155" s="420">
        <v>5540.069746136438</v>
      </c>
      <c r="FH155" s="420">
        <v>6129.1037250531917</v>
      </c>
      <c r="FI155" s="420">
        <v>6782.6451460758726</v>
      </c>
      <c r="FJ155" s="420">
        <v>7507.8767021840522</v>
      </c>
      <c r="FK155" s="420">
        <v>8312.7891561458764</v>
      </c>
      <c r="FL155" s="420">
        <v>9206.2728548237646</v>
      </c>
      <c r="FM155" s="420">
        <v>10198.219652398329</v>
      </c>
      <c r="FN155" s="420">
        <v>11299.636429789114</v>
      </c>
      <c r="FO155" s="420">
        <v>12522.771533230542</v>
      </c>
      <c r="FP155" s="420">
        <v>13881.255606160959</v>
      </c>
      <c r="FQ155" s="420">
        <v>15390.258457087531</v>
      </c>
      <c r="FR155" s="420">
        <v>17066.663793874086</v>
      </c>
      <c r="FS155" s="420">
        <v>18929.263864175333</v>
      </c>
      <c r="FT155" s="420">
        <v>20998.976274970228</v>
      </c>
      <c r="FU155" s="420">
        <v>23299.085524070051</v>
      </c>
      <c r="FV155" s="420">
        <v>25855.512066154453</v>
      </c>
      <c r="FW155" s="420">
        <v>28697.112058725226</v>
      </c>
      <c r="FX155" s="420">
        <v>31856.011293166441</v>
      </c>
      <c r="FY155" s="420">
        <v>35367.977217087842</v>
      </c>
      <c r="FZ155" s="420">
        <v>39272.833401032163</v>
      </c>
      <c r="GA155" s="420">
        <v>42387.98991135828</v>
      </c>
      <c r="GB155" s="420">
        <v>42387.98991135828</v>
      </c>
      <c r="GC155" s="420"/>
      <c r="GD155" s="420">
        <v>32.364954761379785</v>
      </c>
      <c r="GE155" s="420">
        <v>32.364954761379785</v>
      </c>
      <c r="GF155" s="420">
        <v>32.364954761379785</v>
      </c>
      <c r="GG155" s="420">
        <v>32.364954761379785</v>
      </c>
      <c r="GH155" s="420">
        <v>32.364954761379785</v>
      </c>
      <c r="GI155" s="420">
        <v>32.364954761379785</v>
      </c>
      <c r="GJ155" s="420">
        <v>32.364954761379785</v>
      </c>
      <c r="GK155" s="420">
        <v>32.364954761379785</v>
      </c>
      <c r="GL155" s="420">
        <v>32.364954761379785</v>
      </c>
      <c r="GM155" s="420">
        <v>32.364954761379785</v>
      </c>
      <c r="GN155" s="420">
        <v>32.364954761379785</v>
      </c>
      <c r="GO155" s="420">
        <v>32.364954761379785</v>
      </c>
      <c r="GP155" s="420">
        <v>32.364954761379785</v>
      </c>
      <c r="GQ155" s="420">
        <v>32.364954761379785</v>
      </c>
      <c r="GR155" s="420">
        <v>32.364954761379785</v>
      </c>
      <c r="GS155" s="420">
        <v>32.364954761379785</v>
      </c>
      <c r="GT155" s="420">
        <v>32.364954761379785</v>
      </c>
      <c r="GU155" s="420">
        <v>38.738822350007396</v>
      </c>
      <c r="GV155" s="420">
        <v>51.350604423535891</v>
      </c>
      <c r="GW155" s="420">
        <v>68.662717189713931</v>
      </c>
      <c r="GX155" s="420">
        <v>92.533995362797683</v>
      </c>
      <c r="GY155" s="420">
        <v>125.58407589671955</v>
      </c>
      <c r="GZ155" s="420">
        <v>171.51133502420743</v>
      </c>
      <c r="HA155" s="420">
        <v>235.54542630636647</v>
      </c>
      <c r="HB155" s="420">
        <v>325.09187307246486</v>
      </c>
      <c r="HC155" s="420">
        <v>450.65081975782482</v>
      </c>
      <c r="HD155" s="420">
        <v>627.12730943239865</v>
      </c>
      <c r="HE155" s="420">
        <v>875.70090675645304</v>
      </c>
      <c r="HF155" s="420">
        <v>1226.4946813564079</v>
      </c>
      <c r="HG155" s="420">
        <v>1722.3868926746106</v>
      </c>
      <c r="HH155" s="420"/>
      <c r="HI155" s="420">
        <v>57.236016211563019</v>
      </c>
      <c r="HJ155" s="420">
        <v>63.154689053157682</v>
      </c>
      <c r="HK155" s="420">
        <v>69.711511506251469</v>
      </c>
      <c r="HL155" s="420">
        <v>76.976848100570194</v>
      </c>
      <c r="HM155" s="420">
        <v>85.028929708547622</v>
      </c>
      <c r="HN155" s="420">
        <v>93.954740733937783</v>
      </c>
      <c r="HO155" s="420">
        <v>103.85100693540051</v>
      </c>
      <c r="HP155" s="420">
        <v>114.82529534325266</v>
      </c>
      <c r="HQ155" s="420">
        <v>126.99723903542956</v>
      </c>
      <c r="HR155" s="420">
        <v>140.4999009960755</v>
      </c>
      <c r="HS155" s="420">
        <v>155.4812929041926</v>
      </c>
      <c r="HT155" s="420">
        <v>172.10606650949569</v>
      </c>
      <c r="HU155" s="420">
        <v>190.55739726930597</v>
      </c>
      <c r="HV155" s="420">
        <v>211.03908216765754</v>
      </c>
      <c r="HW155" s="420">
        <v>233.77787614220262</v>
      </c>
      <c r="HX155" s="420">
        <v>259.02609433539101</v>
      </c>
      <c r="HY155" s="420">
        <v>287.06451049661388</v>
      </c>
      <c r="HZ155" s="420">
        <v>318.20558532804193</v>
      </c>
      <c r="IA155" s="420">
        <v>352.79706242955569</v>
      </c>
      <c r="IB155" s="420">
        <v>391.22597380285117</v>
      </c>
      <c r="IC155" s="420">
        <v>433.92310167212025</v>
      </c>
      <c r="ID155" s="420">
        <v>481.36794872510484</v>
      </c>
      <c r="IE155" s="420">
        <v>534.09427483665706</v>
      </c>
      <c r="IF155" s="420">
        <v>592.69626497730883</v>
      </c>
      <c r="IG155" s="420">
        <v>657.83540040990135</v>
      </c>
      <c r="IH155" s="420">
        <v>730.24811352509982</v>
      </c>
      <c r="II155" s="420">
        <v>810.75431585866374</v>
      </c>
      <c r="IJ155" s="420">
        <v>900.2668990778925</v>
      </c>
      <c r="IK155" s="420">
        <v>971.67688019781474</v>
      </c>
      <c r="IL155" s="420">
        <v>971.67688019781474</v>
      </c>
      <c r="IM155" s="420"/>
      <c r="IN155" s="420">
        <v>14.212941987128927</v>
      </c>
      <c r="IO155" s="420">
        <v>14.212941987128927</v>
      </c>
      <c r="IP155" s="420">
        <v>14.212941987128927</v>
      </c>
      <c r="IQ155" s="420">
        <v>14.212941987128927</v>
      </c>
      <c r="IR155" s="420">
        <v>14.212941987128927</v>
      </c>
      <c r="IS155" s="420">
        <v>14.212941987128927</v>
      </c>
      <c r="IT155" s="420">
        <v>14.212941987128927</v>
      </c>
      <c r="IU155" s="420">
        <v>14.212941987128927</v>
      </c>
      <c r="IV155" s="420">
        <v>14.212941987128927</v>
      </c>
      <c r="IW155" s="420">
        <v>14.212941987128927</v>
      </c>
      <c r="IX155" s="420">
        <v>14.212941987128927</v>
      </c>
      <c r="IY155" s="420">
        <v>14.212941987128927</v>
      </c>
      <c r="IZ155" s="420">
        <v>14.212941987128927</v>
      </c>
      <c r="JA155" s="420">
        <v>14.212941987128927</v>
      </c>
      <c r="JB155" s="420">
        <v>14.212941987128927</v>
      </c>
      <c r="JC155" s="420">
        <v>14.212941987128927</v>
      </c>
      <c r="JD155" s="420">
        <v>14.212941987128927</v>
      </c>
      <c r="JE155" s="420">
        <v>17.012000751113533</v>
      </c>
      <c r="JF155" s="420">
        <v>22.550415010825947</v>
      </c>
      <c r="JG155" s="420">
        <v>30.152960919956481</v>
      </c>
      <c r="JH155" s="420">
        <v>40.635938397728552</v>
      </c>
      <c r="JI155" s="420">
        <v>55.14975066046334</v>
      </c>
      <c r="JJ155" s="420">
        <v>75.318525015919704</v>
      </c>
      <c r="JK155" s="420">
        <v>103.43884315947719</v>
      </c>
      <c r="JL155" s="420">
        <v>142.76281139683698</v>
      </c>
      <c r="JM155" s="420">
        <v>197.90152666343465</v>
      </c>
      <c r="JN155" s="420">
        <v>275.40047972330115</v>
      </c>
      <c r="JO155" s="420">
        <v>384.56059270187745</v>
      </c>
      <c r="JP155" s="420">
        <v>538.61029258851443</v>
      </c>
      <c r="JQ155" s="420">
        <v>756.37939757564641</v>
      </c>
      <c r="JR155" s="420"/>
      <c r="JS155" s="420">
        <v>43.02307422443409</v>
      </c>
      <c r="JT155" s="420">
        <v>48.941747066028753</v>
      </c>
      <c r="JU155" s="420">
        <v>55.49856951912254</v>
      </c>
      <c r="JV155" s="420">
        <v>62.763906113441266</v>
      </c>
      <c r="JW155" s="420">
        <v>70.815987721418693</v>
      </c>
      <c r="JX155" s="420">
        <v>79.741798746808854</v>
      </c>
      <c r="JY155" s="420">
        <v>89.638064948271577</v>
      </c>
      <c r="JZ155" s="420">
        <v>100.61235335612373</v>
      </c>
      <c r="KA155" s="420">
        <v>112.78429704830063</v>
      </c>
      <c r="KB155" s="420">
        <v>126.28695900894657</v>
      </c>
      <c r="KC155" s="420">
        <v>141.26835091706369</v>
      </c>
      <c r="KD155" s="420">
        <v>157.89312452236678</v>
      </c>
      <c r="KE155" s="420">
        <v>176.34445528217705</v>
      </c>
      <c r="KF155" s="420">
        <v>196.82614018052863</v>
      </c>
      <c r="KG155" s="420">
        <v>219.5649341550737</v>
      </c>
      <c r="KH155" s="420">
        <v>244.81315234826209</v>
      </c>
      <c r="KI155" s="420">
        <v>272.85156850948493</v>
      </c>
      <c r="KJ155" s="420">
        <v>301.1935845769284</v>
      </c>
      <c r="KK155" s="420">
        <v>330.24664741872976</v>
      </c>
      <c r="KL155" s="420">
        <v>361.07301288289472</v>
      </c>
      <c r="KM155" s="420">
        <v>393.28716327439167</v>
      </c>
      <c r="KN155" s="420">
        <v>426.21819806464151</v>
      </c>
      <c r="KO155" s="420">
        <v>458.77574982073736</v>
      </c>
      <c r="KP155" s="420">
        <v>489.25742181783164</v>
      </c>
      <c r="KQ155" s="420">
        <v>515.07258901306432</v>
      </c>
      <c r="KR155" s="420">
        <v>532.34658686166517</v>
      </c>
      <c r="KS155" s="420">
        <v>535.3538361353626</v>
      </c>
      <c r="KT155" s="420">
        <v>515.70630637601505</v>
      </c>
      <c r="KU155" s="420">
        <v>433.06658760930031</v>
      </c>
      <c r="KV155" s="420">
        <v>215.29748262216833</v>
      </c>
      <c r="KW155" s="420"/>
      <c r="KX155" s="420">
        <v>2234.4717966131329</v>
      </c>
      <c r="KY155" s="420">
        <v>2465.5344807985416</v>
      </c>
      <c r="KZ155" s="420">
        <v>2721.5102774487291</v>
      </c>
      <c r="LA155" s="420">
        <v>3005.1461904182779</v>
      </c>
      <c r="LB155" s="420">
        <v>3319.4963225195056</v>
      </c>
      <c r="LC155" s="420">
        <v>3667.9565110206026</v>
      </c>
      <c r="LD155" s="420">
        <v>4054.3028918939258</v>
      </c>
      <c r="LE155" s="420">
        <v>4482.7348401378986</v>
      </c>
      <c r="LF155" s="420">
        <v>4957.9227845538971</v>
      </c>
      <c r="LG155" s="420">
        <v>5485.0614522546857</v>
      </c>
      <c r="LH155" s="420">
        <v>6069.9291615823086</v>
      </c>
      <c r="LI155" s="420">
        <v>6718.9538527630957</v>
      </c>
      <c r="LJ155" s="420">
        <v>7439.2866243588996</v>
      </c>
      <c r="LK155" s="420">
        <v>8238.8836313084739</v>
      </c>
      <c r="LL155" s="420">
        <v>9126.5972981246632</v>
      </c>
      <c r="LM155" s="420">
        <v>10112.27790976749</v>
      </c>
      <c r="LN155" s="420">
        <v>11206.886764135981</v>
      </c>
      <c r="LO155" s="420">
        <v>12422.622205432974</v>
      </c>
      <c r="LP155" s="420">
        <v>13773.060008455786</v>
      </c>
      <c r="LQ155" s="420">
        <v>15273.30975191761</v>
      </c>
      <c r="LR155" s="420">
        <v>16940.189006190238</v>
      </c>
      <c r="LS155" s="420">
        <v>18792.41736958046</v>
      </c>
      <c r="LT155" s="420">
        <v>20850.83261986282</v>
      </c>
      <c r="LU155" s="420">
        <v>23138.631507029833</v>
      </c>
      <c r="LV155" s="420">
        <v>25681.638002133957</v>
      </c>
      <c r="LW155" s="420">
        <v>28508.602139086946</v>
      </c>
      <c r="LX155" s="420">
        <v>31651.532945134961</v>
      </c>
      <c r="LY155" s="420">
        <v>35146.069355671141</v>
      </c>
      <c r="LZ155" s="420">
        <v>37933.887225792394</v>
      </c>
      <c r="MA155" s="420">
        <v>37933.887225792394</v>
      </c>
      <c r="MB155" s="420"/>
      <c r="MC155" s="426">
        <v>1.3011004983715742</v>
      </c>
      <c r="MD155" s="426">
        <v>1.3011004983715742</v>
      </c>
      <c r="ME155" s="426">
        <v>1.3011004983715742</v>
      </c>
      <c r="MF155" s="426">
        <v>1.3011004983715742</v>
      </c>
      <c r="MG155" s="426">
        <v>1.3011004983715742</v>
      </c>
      <c r="MH155" s="426">
        <v>1.3011004983715742</v>
      </c>
      <c r="MI155" s="426">
        <v>1.3011004983715742</v>
      </c>
      <c r="MJ155" s="426">
        <v>1.3011004983715742</v>
      </c>
      <c r="MK155" s="426">
        <v>1.3011004983715742</v>
      </c>
      <c r="ML155" s="426">
        <v>1.3011004983715742</v>
      </c>
      <c r="MM155" s="426">
        <v>1.3011004983715742</v>
      </c>
      <c r="MN155" s="426">
        <v>1.3011004983715742</v>
      </c>
      <c r="MO155" s="426">
        <v>1.3011004983715742</v>
      </c>
      <c r="MP155" s="426">
        <v>1.3011004983715742</v>
      </c>
      <c r="MQ155" s="426">
        <v>1.3011004983715742</v>
      </c>
      <c r="MR155" s="426">
        <v>1.3011004983715742</v>
      </c>
      <c r="MS155" s="426">
        <v>1.3011004983715742</v>
      </c>
      <c r="MT155" s="426">
        <v>1.5573357490388688</v>
      </c>
      <c r="MU155" s="426">
        <v>2.0643408124540121</v>
      </c>
      <c r="MV155" s="426">
        <v>2.7603034273876617</v>
      </c>
      <c r="MW155" s="426">
        <v>3.719950433130661</v>
      </c>
      <c r="MX155" s="426">
        <v>5.0485936081620348</v>
      </c>
      <c r="MY155" s="426">
        <v>6.8949110271166889</v>
      </c>
      <c r="MZ155" s="426">
        <v>9.4691395002985903</v>
      </c>
      <c r="NA155" s="426">
        <v>13.068987773647677</v>
      </c>
      <c r="NB155" s="426">
        <v>18.1165711647504</v>
      </c>
      <c r="NC155" s="426">
        <v>25.211085906369799</v>
      </c>
      <c r="ND155" s="426">
        <v>35.203969682813984</v>
      </c>
      <c r="NE155" s="426">
        <v>49.30619717927501</v>
      </c>
      <c r="NF155" s="426">
        <v>69.241513265506697</v>
      </c>
      <c r="NG155" s="420"/>
      <c r="NH155" s="420">
        <v>2233.1706961147615</v>
      </c>
      <c r="NI155" s="420">
        <v>2464.2333803001702</v>
      </c>
      <c r="NJ155" s="420">
        <v>2720.2091769503577</v>
      </c>
      <c r="NK155" s="420">
        <v>3003.8450899199065</v>
      </c>
      <c r="NL155" s="420">
        <v>3318.1952220211342</v>
      </c>
      <c r="NM155" s="420">
        <v>3666.6554105222313</v>
      </c>
      <c r="NN155" s="420">
        <v>4053.0017913955544</v>
      </c>
      <c r="NO155" s="420">
        <v>4481.4337396395267</v>
      </c>
      <c r="NP155" s="420">
        <v>4956.6216840555253</v>
      </c>
      <c r="NQ155" s="420">
        <v>5483.7603517563139</v>
      </c>
      <c r="NR155" s="420">
        <v>6068.6280610839367</v>
      </c>
      <c r="NS155" s="420">
        <v>6717.6527522647239</v>
      </c>
      <c r="NT155" s="420">
        <v>7437.9855238605278</v>
      </c>
      <c r="NU155" s="420">
        <v>8237.582530810103</v>
      </c>
      <c r="NV155" s="420">
        <v>9125.2961976262923</v>
      </c>
      <c r="NW155" s="420">
        <v>10110.976809269119</v>
      </c>
      <c r="NX155" s="420">
        <v>11205.58566363761</v>
      </c>
      <c r="NY155" s="420">
        <v>12421.064869683934</v>
      </c>
      <c r="NZ155" s="420">
        <v>13770.995667643332</v>
      </c>
      <c r="OA155" s="420">
        <v>15270.549448490223</v>
      </c>
      <c r="OB155" s="420">
        <v>16936.469055757108</v>
      </c>
      <c r="OC155" s="420">
        <v>18787.3687759723</v>
      </c>
      <c r="OD155" s="420">
        <v>20843.937708835703</v>
      </c>
      <c r="OE155" s="420">
        <v>23129.162367529534</v>
      </c>
      <c r="OF155" s="420">
        <v>25668.56901436031</v>
      </c>
      <c r="OG155" s="420">
        <v>28490.485567922195</v>
      </c>
      <c r="OH155" s="420">
        <v>31626.321859228592</v>
      </c>
      <c r="OI155" s="420">
        <v>35110.865385988327</v>
      </c>
      <c r="OJ155" s="420">
        <v>37884.581028613116</v>
      </c>
      <c r="OK155" s="420">
        <v>37864.645712526886</v>
      </c>
      <c r="OL155" s="420"/>
      <c r="OM155" s="420">
        <v>2276.1937703391955</v>
      </c>
      <c r="ON155" s="420">
        <v>2513.1751273661989</v>
      </c>
      <c r="OO155" s="420">
        <v>2775.7077464694803</v>
      </c>
      <c r="OP155" s="420">
        <v>3066.6089960333479</v>
      </c>
      <c r="OQ155" s="420">
        <v>3389.0112097425531</v>
      </c>
      <c r="OR155" s="420">
        <v>3746.3972092690401</v>
      </c>
      <c r="OS155" s="420">
        <v>4142.6398563438261</v>
      </c>
      <c r="OT155" s="420">
        <v>4582.0460929956507</v>
      </c>
      <c r="OU155" s="420">
        <v>5069.405981103826</v>
      </c>
      <c r="OV155" s="420">
        <v>5610.0473107652606</v>
      </c>
      <c r="OW155" s="420">
        <v>6209.8964120010005</v>
      </c>
      <c r="OX155" s="420">
        <v>6875.5458767870905</v>
      </c>
      <c r="OY155" s="420">
        <v>7614.3299791427053</v>
      </c>
      <c r="OZ155" s="420">
        <v>8434.4086709906314</v>
      </c>
      <c r="PA155" s="420">
        <v>9344.8611317813666</v>
      </c>
      <c r="PB155" s="420">
        <v>10355.789961617382</v>
      </c>
      <c r="PC155" s="420">
        <v>11478.437232147095</v>
      </c>
      <c r="PD155" s="420">
        <v>12722.258454260862</v>
      </c>
      <c r="PE155" s="420">
        <v>14101.242315062062</v>
      </c>
      <c r="PF155" s="420">
        <v>15631.622461373117</v>
      </c>
      <c r="PG155" s="420">
        <v>17329.7562190315</v>
      </c>
      <c r="PH155" s="420">
        <v>19213.586974036942</v>
      </c>
      <c r="PI155" s="420">
        <v>21302.713458656439</v>
      </c>
      <c r="PJ155" s="420">
        <v>23618.419789347365</v>
      </c>
      <c r="PK155" s="420">
        <v>26183.641603373373</v>
      </c>
      <c r="PL155" s="420">
        <v>29022.83215478386</v>
      </c>
      <c r="PM155" s="420">
        <v>32161.675695363956</v>
      </c>
      <c r="PN155" s="420">
        <v>35626.571692364341</v>
      </c>
      <c r="PO155" s="420">
        <v>38317.647616222413</v>
      </c>
      <c r="PP155" s="420">
        <v>38079.943195149055</v>
      </c>
      <c r="PQ155" s="420"/>
      <c r="PR155" s="420">
        <v>67.200614214346828</v>
      </c>
      <c r="PS155" s="420">
        <v>74.149708099895435</v>
      </c>
      <c r="PT155" s="420">
        <v>81.848051298933612</v>
      </c>
      <c r="PU155" s="420">
        <v>90.378258569256431</v>
      </c>
      <c r="PV155" s="420">
        <v>99.832180515186892</v>
      </c>
      <c r="PW155" s="420">
        <v>110.31194523274307</v>
      </c>
      <c r="PX155" s="420">
        <v>121.93111810998856</v>
      </c>
      <c r="PY155" s="420">
        <v>134.81599323559269</v>
      </c>
      <c r="PZ155" s="420">
        <v>149.10703140416985</v>
      </c>
      <c r="QA155" s="420">
        <v>164.96046141806357</v>
      </c>
      <c r="QB155" s="420">
        <v>182.55006329199551</v>
      </c>
      <c r="QC155" s="420">
        <v>202.06915409176941</v>
      </c>
      <c r="QD155" s="420">
        <v>223.73279950601545</v>
      </c>
      <c r="QE155" s="420">
        <v>247.78027688854976</v>
      </c>
      <c r="QF155" s="420">
        <v>274.47781844935128</v>
      </c>
      <c r="QG155" s="420">
        <v>304.12166654892087</v>
      </c>
      <c r="QH155" s="420">
        <v>337.04147670249705</v>
      </c>
      <c r="QI155" s="420">
        <v>373.60410797004761</v>
      </c>
      <c r="QJ155" s="420">
        <v>414.21784494312533</v>
      </c>
      <c r="QK155" s="420">
        <v>459.33710059377347</v>
      </c>
      <c r="QL155" s="420">
        <v>509.46765488318471</v>
      </c>
      <c r="QM155" s="420">
        <v>565.17249030501512</v>
      </c>
      <c r="QN155" s="420">
        <v>627.0782925338998</v>
      </c>
      <c r="QO155" s="420">
        <v>695.8826921461723</v>
      </c>
      <c r="QP155" s="420">
        <v>772.36233206872487</v>
      </c>
      <c r="QQ155" s="420">
        <v>857.38185509565301</v>
      </c>
      <c r="QR155" s="420">
        <v>951.90391660466355</v>
      </c>
      <c r="QS155" s="420">
        <v>1057.00033963331</v>
      </c>
      <c r="QT155" s="420">
        <v>1140.842558395633</v>
      </c>
      <c r="QU155" s="420">
        <v>1140.842558395633</v>
      </c>
      <c r="QV155" s="424"/>
      <c r="QW155" s="420">
        <v>14.692869058112674</v>
      </c>
      <c r="QX155" s="420">
        <v>14.692869058112674</v>
      </c>
      <c r="QY155" s="420">
        <v>14.692869058112674</v>
      </c>
      <c r="QZ155" s="420">
        <v>14.692869058112674</v>
      </c>
      <c r="RA155" s="420">
        <v>14.692869058112674</v>
      </c>
      <c r="RB155" s="420">
        <v>14.692869058112674</v>
      </c>
      <c r="RC155" s="420">
        <v>14.692869058112674</v>
      </c>
      <c r="RD155" s="420">
        <v>14.692869058112674</v>
      </c>
      <c r="RE155" s="420">
        <v>14.692869058112674</v>
      </c>
      <c r="RF155" s="420">
        <v>14.692869058112674</v>
      </c>
      <c r="RG155" s="420">
        <v>14.692869058112674</v>
      </c>
      <c r="RH155" s="420">
        <v>14.692869058112674</v>
      </c>
      <c r="RI155" s="420">
        <v>14.692869058112674</v>
      </c>
      <c r="RJ155" s="420">
        <v>14.692869058112674</v>
      </c>
      <c r="RK155" s="420">
        <v>14.692869058112674</v>
      </c>
      <c r="RL155" s="420">
        <v>14.692869058112674</v>
      </c>
      <c r="RM155" s="420">
        <v>14.692869058112674</v>
      </c>
      <c r="RN155" s="420">
        <v>17.586443375268967</v>
      </c>
      <c r="RO155" s="420">
        <v>23.311872746698956</v>
      </c>
      <c r="RP155" s="420">
        <v>31.171133106186968</v>
      </c>
      <c r="RQ155" s="420">
        <v>42.008088295304923</v>
      </c>
      <c r="RR155" s="420">
        <v>57.011987087230509</v>
      </c>
      <c r="RS155" s="420">
        <v>77.861798543275356</v>
      </c>
      <c r="RT155" s="420">
        <v>106.93165281622744</v>
      </c>
      <c r="RU155" s="420">
        <v>147.58346977855248</v>
      </c>
      <c r="RV155" s="420">
        <v>204.58404884081392</v>
      </c>
      <c r="RW155" s="420">
        <v>284.69990173605657</v>
      </c>
      <c r="RX155" s="420">
        <v>397.54601394952084</v>
      </c>
      <c r="RY155" s="420">
        <v>556.79749551650741</v>
      </c>
      <c r="RZ155" s="420">
        <v>781.91998932362276</v>
      </c>
      <c r="SA155" s="420"/>
      <c r="SB155" s="420">
        <v>52.507745156234151</v>
      </c>
      <c r="SC155" s="420">
        <v>59.456839041782757</v>
      </c>
      <c r="SD155" s="420">
        <v>67.155182240820935</v>
      </c>
      <c r="SE155" s="420">
        <v>75.685389511143754</v>
      </c>
      <c r="SF155" s="420">
        <v>85.139311457074214</v>
      </c>
      <c r="SG155" s="420">
        <v>95.619076174630393</v>
      </c>
      <c r="SH155" s="420">
        <v>107.23824905187588</v>
      </c>
      <c r="SI155" s="420">
        <v>120.12312417748001</v>
      </c>
      <c r="SJ155" s="420">
        <v>134.41416234605717</v>
      </c>
      <c r="SK155" s="420">
        <v>150.2675923599509</v>
      </c>
      <c r="SL155" s="420">
        <v>167.85719423388284</v>
      </c>
      <c r="SM155" s="420">
        <v>187.37628503365673</v>
      </c>
      <c r="SN155" s="420">
        <v>209.03993044790278</v>
      </c>
      <c r="SO155" s="420">
        <v>233.08740783043709</v>
      </c>
      <c r="SP155" s="420">
        <v>259.78494939123863</v>
      </c>
      <c r="SQ155" s="420">
        <v>289.42879749080822</v>
      </c>
      <c r="SR155" s="420">
        <v>322.3486076443844</v>
      </c>
      <c r="SS155" s="420">
        <v>356.01766459477864</v>
      </c>
      <c r="ST155" s="420">
        <v>390.90597219642638</v>
      </c>
      <c r="SU155" s="420">
        <v>428.1659674875865</v>
      </c>
      <c r="SV155" s="420">
        <v>467.45956658787981</v>
      </c>
      <c r="SW155" s="420">
        <v>508.16050321778459</v>
      </c>
      <c r="SX155" s="420">
        <v>549.21649399062449</v>
      </c>
      <c r="SY155" s="420">
        <v>588.95103932994482</v>
      </c>
      <c r="SZ155" s="420">
        <v>624.77886229017236</v>
      </c>
      <c r="TA155" s="420">
        <v>652.79780625483909</v>
      </c>
      <c r="TB155" s="420">
        <v>667.20401486860692</v>
      </c>
      <c r="TC155" s="420">
        <v>659.45432568378919</v>
      </c>
      <c r="TD155" s="420">
        <v>584.04506287912557</v>
      </c>
      <c r="TE155" s="420">
        <v>358.92256907201022</v>
      </c>
      <c r="TF155" s="420"/>
      <c r="TG155" s="420">
        <v>3.9541084575050318</v>
      </c>
      <c r="TH155" s="420">
        <v>4.3629956563214094</v>
      </c>
      <c r="TI155" s="420">
        <v>4.8159689558659586</v>
      </c>
      <c r="TJ155" s="420">
        <v>5.3178894383822231</v>
      </c>
      <c r="TK155" s="420">
        <v>5.8741616266655177</v>
      </c>
      <c r="TL155" s="420">
        <v>6.4907947748414863</v>
      </c>
      <c r="TM155" s="420">
        <v>7.174471111438435</v>
      </c>
      <c r="TN155" s="420">
        <v>7.9326218263342962</v>
      </c>
      <c r="TO155" s="420">
        <v>8.7735116835111207</v>
      </c>
      <c r="TP155" s="420">
        <v>9.7063332422316133</v>
      </c>
      <c r="TQ155" s="420">
        <v>10.741311781445805</v>
      </c>
      <c r="TR155" s="420">
        <v>11.889822147259057</v>
      </c>
      <c r="TS155" s="420">
        <v>13.164518882613763</v>
      </c>
      <c r="TT155" s="420">
        <v>14.579481153593129</v>
      </c>
      <c r="TU155" s="420">
        <v>16.150374159770749</v>
      </c>
      <c r="TV155" s="420">
        <v>17.894628908836424</v>
      </c>
      <c r="TW155" s="420">
        <v>19.831642450595456</v>
      </c>
      <c r="TX155" s="420">
        <v>21.983000904887568</v>
      </c>
      <c r="TY155" s="420">
        <v>24.372727884821138</v>
      </c>
      <c r="TZ155" s="420">
        <v>27.027561214104473</v>
      </c>
      <c r="UA155" s="420">
        <v>29.977261168675099</v>
      </c>
      <c r="UB155" s="420">
        <v>33.254953842179837</v>
      </c>
      <c r="UC155" s="420">
        <v>36.897513646486033</v>
      </c>
      <c r="UD155" s="420">
        <v>40.945989417148851</v>
      </c>
      <c r="UE155" s="420">
        <v>45.446079105021745</v>
      </c>
      <c r="UF155" s="420">
        <v>50.448658604987827</v>
      </c>
      <c r="UG155" s="420">
        <v>56.010370907816579</v>
      </c>
      <c r="UH155" s="420">
        <v>62.194282468886598</v>
      </c>
      <c r="UI155" s="420">
        <v>67.127588959905367</v>
      </c>
      <c r="UJ155" s="420">
        <v>67.127588959905367</v>
      </c>
      <c r="UK155" s="420"/>
      <c r="UL155" s="420">
        <v>2.0677318317326265</v>
      </c>
      <c r="UM155" s="420">
        <v>2.0677318317326265</v>
      </c>
      <c r="UN155" s="420">
        <v>2.0677318317326265</v>
      </c>
      <c r="UO155" s="420">
        <v>2.0677318317326265</v>
      </c>
      <c r="UP155" s="420">
        <v>2.0677318317326265</v>
      </c>
      <c r="UQ155" s="420">
        <v>2.0677318317326265</v>
      </c>
      <c r="UR155" s="420">
        <v>2.0677318317326265</v>
      </c>
      <c r="US155" s="420">
        <v>2.0677318317326265</v>
      </c>
      <c r="UT155" s="420">
        <v>2.0677318317326265</v>
      </c>
      <c r="UU155" s="420">
        <v>2.0677318317326265</v>
      </c>
      <c r="UV155" s="420">
        <v>2.0677318317326265</v>
      </c>
      <c r="UW155" s="420">
        <v>2.0677318317326265</v>
      </c>
      <c r="UX155" s="420">
        <v>2.0677318317326265</v>
      </c>
      <c r="UY155" s="420">
        <v>2.0677318317326265</v>
      </c>
      <c r="UZ155" s="420">
        <v>2.0677318317326265</v>
      </c>
      <c r="VA155" s="420">
        <v>2.0677318317326265</v>
      </c>
      <c r="VB155" s="420">
        <v>2.0677318317326265</v>
      </c>
      <c r="VC155" s="420">
        <v>2.4749454058415221</v>
      </c>
      <c r="VD155" s="420">
        <v>3.2806867838405323</v>
      </c>
      <c r="VE155" s="420">
        <v>4.3867228313213236</v>
      </c>
      <c r="VF155" s="420">
        <v>5.9118107576461503</v>
      </c>
      <c r="VG155" s="420">
        <v>8.0233138963084603</v>
      </c>
      <c r="VH155" s="420">
        <v>10.957514062577776</v>
      </c>
      <c r="VI155" s="420">
        <v>15.048523298845536</v>
      </c>
      <c r="VJ155" s="420">
        <v>20.769465588490164</v>
      </c>
      <c r="VK155" s="420">
        <v>28.79117403005235</v>
      </c>
      <c r="VL155" s="420">
        <v>40.065901831865403</v>
      </c>
      <c r="VM155" s="420">
        <v>55.946768760453153</v>
      </c>
      <c r="VN155" s="420">
        <v>78.358277117619295</v>
      </c>
      <c r="VO155" s="420">
        <v>110.03983261524904</v>
      </c>
      <c r="VP155" s="420"/>
      <c r="VQ155" s="420">
        <v>1.8863766257724053</v>
      </c>
      <c r="VR155" s="420">
        <v>2.2952638245887829</v>
      </c>
      <c r="VS155" s="420">
        <v>2.7482371241333321</v>
      </c>
      <c r="VT155" s="420">
        <v>3.2501576066495965</v>
      </c>
      <c r="VU155" s="420">
        <v>3.8064297949328911</v>
      </c>
      <c r="VV155" s="420">
        <v>4.4230629431088602</v>
      </c>
      <c r="VW155" s="420">
        <v>5.106739279705808</v>
      </c>
      <c r="VX155" s="420">
        <v>5.8648899946016702</v>
      </c>
      <c r="VY155" s="420">
        <v>6.7057798517784946</v>
      </c>
      <c r="VZ155" s="420">
        <v>7.6386014104989872</v>
      </c>
      <c r="WA155" s="420">
        <v>8.6735799497131794</v>
      </c>
      <c r="WB155" s="420">
        <v>9.822090315526431</v>
      </c>
      <c r="WC155" s="420">
        <v>11.096787050881137</v>
      </c>
      <c r="WD155" s="420">
        <v>12.511749321860503</v>
      </c>
      <c r="WE155" s="420">
        <v>14.082642328038123</v>
      </c>
      <c r="WF155" s="420">
        <v>15.826897077103798</v>
      </c>
      <c r="WG155" s="420">
        <v>17.76391061886283</v>
      </c>
      <c r="WH155" s="420">
        <v>19.508055499046044</v>
      </c>
      <c r="WI155" s="420">
        <v>21.092041100980605</v>
      </c>
      <c r="WJ155" s="420">
        <v>22.640838382783151</v>
      </c>
      <c r="WK155" s="420">
        <v>24.065450411028948</v>
      </c>
      <c r="WL155" s="420">
        <v>25.231639945871379</v>
      </c>
      <c r="WM155" s="420">
        <v>25.939999583908257</v>
      </c>
      <c r="WN155" s="420">
        <v>25.897466118303313</v>
      </c>
      <c r="WO155" s="420">
        <v>24.676613516531582</v>
      </c>
      <c r="WP155" s="420">
        <v>21.657484574935477</v>
      </c>
      <c r="WQ155" s="420">
        <v>15.944469075951176</v>
      </c>
      <c r="WR155" s="420">
        <v>6.2475137084334449</v>
      </c>
      <c r="WS155" s="420">
        <v>-11.230688157713928</v>
      </c>
      <c r="WT155" s="420">
        <v>-42.912243655343673</v>
      </c>
      <c r="WU155" s="420"/>
      <c r="WV155" s="420">
        <v>133.97538170094634</v>
      </c>
      <c r="WW155" s="420">
        <v>147.8295334326923</v>
      </c>
      <c r="WX155" s="420">
        <v>163.17743583826038</v>
      </c>
      <c r="WY155" s="420">
        <v>180.18379490790269</v>
      </c>
      <c r="WZ155" s="420">
        <v>199.03172979785759</v>
      </c>
      <c r="XA155" s="420">
        <v>219.92484951983411</v>
      </c>
      <c r="XB155" s="420">
        <v>243.08956519211893</v>
      </c>
      <c r="XC155" s="420">
        <v>268.77766467310971</v>
      </c>
      <c r="XD155" s="420">
        <v>297.2691794594312</v>
      </c>
      <c r="XE155" s="420">
        <v>328.87557714213557</v>
      </c>
      <c r="XF155" s="420">
        <v>363.94331651593126</v>
      </c>
      <c r="XG155" s="420">
        <v>402.85780667243398</v>
      </c>
      <c r="XH155" s="420">
        <v>446.0478161290435</v>
      </c>
      <c r="XI155" s="420">
        <v>493.99038330549149</v>
      </c>
      <c r="XJ155" s="420">
        <v>547.21628552234404</v>
      </c>
      <c r="XK155" s="420">
        <v>606.31613022847705</v>
      </c>
      <c r="XL155" s="420">
        <v>671.94713944485545</v>
      </c>
      <c r="XM155" s="420">
        <v>744.84070652501009</v>
      </c>
      <c r="XN155" s="420">
        <v>825.81081337424564</v>
      </c>
      <c r="XO155" s="420">
        <v>915.76340634574888</v>
      </c>
      <c r="XP155" s="420">
        <v>1015.7068402611194</v>
      </c>
      <c r="XQ155" s="420">
        <v>1126.7635125174702</v>
      </c>
      <c r="XR155" s="420">
        <v>1250.1828231901909</v>
      </c>
      <c r="XS155" s="420">
        <v>1387.3556125839916</v>
      </c>
      <c r="XT155" s="420">
        <v>1539.8302450076239</v>
      </c>
      <c r="XU155" s="420">
        <v>1709.3305268537579</v>
      </c>
      <c r="XV155" s="420">
        <v>1897.7756685817419</v>
      </c>
      <c r="XW155" s="420">
        <v>2107.3025241809396</v>
      </c>
      <c r="XX155" s="420">
        <v>2274.4556580125413</v>
      </c>
      <c r="XY155" s="420">
        <v>2274.4556580125413</v>
      </c>
      <c r="XZ155" s="420"/>
      <c r="YA155" s="420">
        <v>7.8011920385318428E-2</v>
      </c>
      <c r="YB155" s="420">
        <v>7.8011920385318428E-2</v>
      </c>
      <c r="YC155" s="420">
        <v>7.8011920385318428E-2</v>
      </c>
      <c r="YD155" s="420">
        <v>7.8011920385318428E-2</v>
      </c>
      <c r="YE155" s="420">
        <v>7.8011920385318428E-2</v>
      </c>
      <c r="YF155" s="420">
        <v>7.8011920385318428E-2</v>
      </c>
      <c r="YG155" s="420">
        <v>7.8011920385318428E-2</v>
      </c>
      <c r="YH155" s="420">
        <v>7.8011920385318428E-2</v>
      </c>
      <c r="YI155" s="420">
        <v>7.8011920385318428E-2</v>
      </c>
      <c r="YJ155" s="420">
        <v>7.8011920385318428E-2</v>
      </c>
      <c r="YK155" s="420">
        <v>7.8011920385318428E-2</v>
      </c>
      <c r="YL155" s="420">
        <v>7.8011920385318428E-2</v>
      </c>
      <c r="YM155" s="420">
        <v>7.8011920385318428E-2</v>
      </c>
      <c r="YN155" s="420">
        <v>7.8011920385318428E-2</v>
      </c>
      <c r="YO155" s="420">
        <v>7.8011920385318428E-2</v>
      </c>
      <c r="YP155" s="420">
        <v>7.8011920385318428E-2</v>
      </c>
      <c r="YQ155" s="420">
        <v>7.8011920385318428E-2</v>
      </c>
      <c r="YR155" s="420">
        <v>9.3375379241868992E-2</v>
      </c>
      <c r="YS155" s="420">
        <v>0.12377459797370281</v>
      </c>
      <c r="YT155" s="420">
        <v>0.16550341152447323</v>
      </c>
      <c r="YU155" s="420">
        <v>0.22304232254920187</v>
      </c>
      <c r="YV155" s="420">
        <v>0.30270565810304267</v>
      </c>
      <c r="YW155" s="420">
        <v>0.41340791951466116</v>
      </c>
      <c r="YX155" s="420">
        <v>0.56775457217894676</v>
      </c>
      <c r="YY155" s="420">
        <v>0.78359575988982422</v>
      </c>
      <c r="YZ155" s="420">
        <v>1.0862408469817102</v>
      </c>
      <c r="ZA155" s="420">
        <v>1.5116166883470572</v>
      </c>
      <c r="ZB155" s="420">
        <v>2.1107741358796552</v>
      </c>
      <c r="ZC155" s="420">
        <v>2.9563213092813081</v>
      </c>
      <c r="ZD155" s="420">
        <v>4.1516112144974731</v>
      </c>
      <c r="ZE155" s="420"/>
      <c r="ZF155" s="420">
        <v>133.89736978056104</v>
      </c>
      <c r="ZG155" s="420">
        <v>147.75152151230699</v>
      </c>
      <c r="ZH155" s="420">
        <v>163.09942391787507</v>
      </c>
      <c r="ZI155" s="420">
        <v>180.10578298751739</v>
      </c>
      <c r="ZJ155" s="420">
        <v>198.95371787747229</v>
      </c>
      <c r="ZK155" s="420">
        <v>219.8468375994488</v>
      </c>
      <c r="ZL155" s="420">
        <v>243.01155327173362</v>
      </c>
      <c r="ZM155" s="420">
        <v>268.69965275272438</v>
      </c>
      <c r="ZN155" s="420">
        <v>297.19116753904586</v>
      </c>
      <c r="ZO155" s="420">
        <v>328.79756522175023</v>
      </c>
      <c r="ZP155" s="420">
        <v>363.86530459554592</v>
      </c>
      <c r="ZQ155" s="420">
        <v>402.77979475204864</v>
      </c>
      <c r="ZR155" s="420">
        <v>445.96980420865816</v>
      </c>
      <c r="ZS155" s="420">
        <v>493.91237138510616</v>
      </c>
      <c r="ZT155" s="420">
        <v>547.13827360195876</v>
      </c>
      <c r="ZU155" s="420">
        <v>606.23811830809177</v>
      </c>
      <c r="ZV155" s="420">
        <v>671.86912752447017</v>
      </c>
      <c r="ZW155" s="420">
        <v>744.74733114576827</v>
      </c>
      <c r="ZX155" s="420">
        <v>825.68703877627195</v>
      </c>
      <c r="ZY155" s="420">
        <v>915.59790293422441</v>
      </c>
      <c r="ZZ155" s="420">
        <v>1015.4837979385702</v>
      </c>
      <c r="AAA155" s="420">
        <v>1126.460806859367</v>
      </c>
      <c r="AAB155" s="420">
        <v>1249.7694152706763</v>
      </c>
      <c r="AAC155" s="420">
        <v>1386.7878580118127</v>
      </c>
      <c r="AAD155" s="420">
        <v>1539.0466492477342</v>
      </c>
      <c r="AAE155" s="420">
        <v>1708.2442860067761</v>
      </c>
      <c r="AAF155" s="420">
        <v>1896.2640518933949</v>
      </c>
      <c r="AAG155" s="420">
        <v>2105.19175004506</v>
      </c>
      <c r="AAH155" s="420">
        <v>2271.4993367032598</v>
      </c>
      <c r="AAI155" s="420">
        <v>2270.3040467980441</v>
      </c>
      <c r="AAJ155" s="420"/>
      <c r="AAK155" s="420">
        <v>2464.4852619017629</v>
      </c>
      <c r="AAL155" s="420">
        <v>2722.6787517448774</v>
      </c>
      <c r="AAM155" s="420">
        <v>3008.7105897523097</v>
      </c>
      <c r="AAN155" s="420">
        <v>3325.6503261386588</v>
      </c>
      <c r="AAO155" s="420">
        <v>3676.9106688720326</v>
      </c>
      <c r="AAP155" s="420">
        <v>4066.2861859862282</v>
      </c>
      <c r="AAQ155" s="420">
        <v>4497.9963979471413</v>
      </c>
      <c r="AAR155" s="420">
        <v>4976.7337599204566</v>
      </c>
      <c r="AAS155" s="420">
        <v>5507.7170908407079</v>
      </c>
      <c r="AAT155" s="420">
        <v>6096.7510697574608</v>
      </c>
      <c r="AAU155" s="420">
        <v>6750.2924907801425</v>
      </c>
      <c r="AAV155" s="420">
        <v>7475.5240468883221</v>
      </c>
      <c r="AAW155" s="420">
        <v>8280.4365008501481</v>
      </c>
      <c r="AAX155" s="420">
        <v>9173.9201995280346</v>
      </c>
      <c r="AAY155" s="420">
        <v>10165.866997102603</v>
      </c>
      <c r="AAZ155" s="420">
        <v>11267.283774493386</v>
      </c>
      <c r="ABA155" s="420">
        <v>12490.418877934811</v>
      </c>
      <c r="ABB155" s="420">
        <v>13842.531505500454</v>
      </c>
      <c r="ABC155" s="420">
        <v>15338.92736713574</v>
      </c>
      <c r="ABD155" s="420">
        <v>16998.027170177713</v>
      </c>
      <c r="ABE155" s="420">
        <v>18836.765033968979</v>
      </c>
      <c r="ABF155" s="420">
        <v>20873.439924059963</v>
      </c>
      <c r="ABG155" s="420">
        <v>23127.639367501648</v>
      </c>
      <c r="ABH155" s="420">
        <v>25620.056152807425</v>
      </c>
      <c r="ABI155" s="420">
        <v>28372.143728427811</v>
      </c>
      <c r="ABJ155" s="420">
        <v>31405.531731620409</v>
      </c>
      <c r="ABK155" s="420">
        <v>34741.088231201909</v>
      </c>
      <c r="ABL155" s="420">
        <v>38397.465281801626</v>
      </c>
      <c r="ABM155" s="420">
        <v>41161.961327647085</v>
      </c>
      <c r="ABN155" s="420">
        <v>40666.257567363762</v>
      </c>
      <c r="ABQ155" s="344"/>
      <c r="ABR155" s="344"/>
      <c r="ABS155" s="344"/>
      <c r="ABT155" s="344"/>
      <c r="ABU155" s="344"/>
      <c r="ABV155" s="344"/>
      <c r="ABW155" s="344"/>
      <c r="ABX155" s="344"/>
      <c r="ABY155" s="344"/>
      <c r="ABZ155" s="344"/>
      <c r="ACA155" s="344"/>
    </row>
    <row r="156" spans="4:755" hidden="1" outlineLevel="1" x14ac:dyDescent="0.25">
      <c r="D156" s="431" t="b">
        <v>1</v>
      </c>
      <c r="E156" s="416"/>
      <c r="F156" s="417">
        <v>1581</v>
      </c>
      <c r="G156" s="417">
        <v>22006141</v>
      </c>
      <c r="H156" s="417" t="s">
        <v>1825</v>
      </c>
      <c r="I156" s="417" t="s">
        <v>1855</v>
      </c>
      <c r="J156" s="417">
        <v>11</v>
      </c>
      <c r="K156" s="417" t="s">
        <v>1856</v>
      </c>
      <c r="L156" s="417" t="s">
        <v>300</v>
      </c>
      <c r="M156" s="417" t="s">
        <v>253</v>
      </c>
      <c r="N156" s="417" t="s">
        <v>355</v>
      </c>
      <c r="O156" s="417" t="s">
        <v>1826</v>
      </c>
      <c r="P156" s="417" t="s">
        <v>1827</v>
      </c>
      <c r="Q156" s="417" t="s">
        <v>1828</v>
      </c>
      <c r="R156" s="417" t="s">
        <v>298</v>
      </c>
      <c r="S156" s="418"/>
      <c r="T156" s="417">
        <v>0.57433674535164059</v>
      </c>
      <c r="U156" s="417">
        <v>2190</v>
      </c>
      <c r="V156" s="418"/>
      <c r="W156" s="419">
        <v>9.9</v>
      </c>
      <c r="X156" s="417">
        <v>8.8018665792934641E-3</v>
      </c>
      <c r="Y156" s="417">
        <v>6.3307850367012759E-3</v>
      </c>
      <c r="Z156" s="417">
        <v>2.4710815425921882E-3</v>
      </c>
      <c r="AA156" s="420">
        <v>51.892197956299761</v>
      </c>
      <c r="AB156" s="420">
        <v>2025.8512117444084</v>
      </c>
      <c r="AC156" s="420">
        <v>2077.7434097007081</v>
      </c>
      <c r="AD156" s="420">
        <v>60.926455166027509</v>
      </c>
      <c r="AE156" s="420">
        <v>3.5849346687423278</v>
      </c>
      <c r="AF156" s="420">
        <v>121.46682261739609</v>
      </c>
      <c r="AG156" s="418"/>
      <c r="AH156" s="419">
        <v>14.216959715055561</v>
      </c>
      <c r="AI156" s="417">
        <v>2.3831354840911409E-2</v>
      </c>
      <c r="AJ156" s="417">
        <v>1.7140817038295893E-2</v>
      </c>
      <c r="AK156" s="417">
        <v>6.6905378026155156E-3</v>
      </c>
      <c r="AL156" s="420">
        <v>140.4999009960755</v>
      </c>
      <c r="AM156" s="420">
        <v>5485.0614522546857</v>
      </c>
      <c r="AN156" s="420">
        <v>5625.5613532507614</v>
      </c>
      <c r="AO156" s="420">
        <v>164.96046141806357</v>
      </c>
      <c r="AP156" s="420">
        <v>9.7063332422316133</v>
      </c>
      <c r="AQ156" s="420">
        <v>328.87557714213557</v>
      </c>
      <c r="AR156" s="418"/>
      <c r="AS156" s="417">
        <v>5.1679359468684138E-3</v>
      </c>
      <c r="AT156" s="421">
        <v>4.0659390574111693E-6</v>
      </c>
      <c r="AU156" s="417">
        <v>5.1638700078110028E-3</v>
      </c>
      <c r="AV156" s="420">
        <v>28.425883974257854</v>
      </c>
      <c r="AW156" s="420">
        <v>1.3011004983715742</v>
      </c>
      <c r="AX156" s="420">
        <v>29.726984472629429</v>
      </c>
      <c r="AY156" s="420">
        <v>14.692869058112674</v>
      </c>
      <c r="AZ156" s="420">
        <v>2.0677318317326265</v>
      </c>
      <c r="BA156" s="420">
        <v>7.8011920385318428E-2</v>
      </c>
      <c r="BB156" s="418"/>
      <c r="BC156" s="420">
        <v>2263.7216221528743</v>
      </c>
      <c r="BD156" s="420">
        <v>6129.1037250531917</v>
      </c>
      <c r="BE156" s="420">
        <v>46.565597282860054</v>
      </c>
      <c r="BF156" s="420">
        <v>6082.5381277703318</v>
      </c>
      <c r="BG156" s="420"/>
      <c r="BH156" s="422">
        <v>3.6190084093339271E-2</v>
      </c>
      <c r="BI156" s="420"/>
      <c r="BJ156" s="423">
        <v>10.264843878369307</v>
      </c>
      <c r="BK156" s="423">
        <v>10.643133317908669</v>
      </c>
      <c r="BL156" s="423">
        <v>11.035363826768</v>
      </c>
      <c r="BM156" s="423">
        <v>11.442049174017937</v>
      </c>
      <c r="BN156" s="423">
        <v>11.863722062618042</v>
      </c>
      <c r="BO156" s="423">
        <v>12.300934827185827</v>
      </c>
      <c r="BP156" s="423">
        <v>12.75426015748063</v>
      </c>
      <c r="BQ156" s="423">
        <v>13.224291848549957</v>
      </c>
      <c r="BR156" s="423">
        <v>13.711645578520923</v>
      </c>
      <c r="BS156" s="423">
        <v>14.216959715055561</v>
      </c>
      <c r="BT156" s="423">
        <v>14.740896151526375</v>
      </c>
      <c r="BU156" s="423">
        <v>15.284141174007392</v>
      </c>
      <c r="BV156" s="423">
        <v>15.847406360216368</v>
      </c>
      <c r="BW156" s="423">
        <v>16.431429511585634</v>
      </c>
      <c r="BX156" s="423">
        <v>17.036975619682483</v>
      </c>
      <c r="BY156" s="423">
        <v>17.664837868244934</v>
      </c>
      <c r="BZ156" s="423">
        <v>18.315838672145485</v>
      </c>
      <c r="CA156" s="423">
        <v>18.990830754643675</v>
      </c>
      <c r="CB156" s="423">
        <v>19.69069826433855</v>
      </c>
      <c r="CC156" s="423">
        <v>20.416357933284111</v>
      </c>
      <c r="CD156" s="423">
        <v>21.168760277784653</v>
      </c>
      <c r="CE156" s="423">
        <v>21.948890843442939</v>
      </c>
      <c r="CF156" s="423">
        <v>22.757771496092055</v>
      </c>
      <c r="CG156" s="423">
        <v>23.596461760301825</v>
      </c>
      <c r="CH156" s="423">
        <v>24.46606020721309</v>
      </c>
      <c r="CI156" s="423">
        <v>25.367705893517794</v>
      </c>
      <c r="CJ156" s="423">
        <v>26.302579853469606</v>
      </c>
      <c r="CK156" s="423">
        <v>27.271906645879525</v>
      </c>
      <c r="CL156" s="423">
        <v>28</v>
      </c>
      <c r="CM156" s="423">
        <v>28</v>
      </c>
      <c r="CN156" s="420"/>
      <c r="CO156" s="417">
        <v>9.708275965660762E-3</v>
      </c>
      <c r="CP156" s="417">
        <v>1.0712191211688215E-2</v>
      </c>
      <c r="CQ156" s="417">
        <v>1.1824348312161174E-2</v>
      </c>
      <c r="CR156" s="417">
        <v>1.3056682379234321E-2</v>
      </c>
      <c r="CS156" s="417">
        <v>1.4422462800766764E-2</v>
      </c>
      <c r="CT156" s="417">
        <v>1.5936443723749291E-2</v>
      </c>
      <c r="CU156" s="417">
        <v>1.7615031607265057E-2</v>
      </c>
      <c r="CV156" s="417">
        <v>1.9476471788502842E-2</v>
      </c>
      <c r="CW156" s="417">
        <v>2.1541056227177734E-2</v>
      </c>
      <c r="CX156" s="417">
        <v>2.3831354840911409E-2</v>
      </c>
      <c r="CY156" s="417">
        <v>2.6372473119585998E-2</v>
      </c>
      <c r="CZ156" s="417">
        <v>2.9192339013647112E-2</v>
      </c>
      <c r="DA156" s="417">
        <v>3.2322022433398018E-2</v>
      </c>
      <c r="DB156" s="417">
        <v>3.5796091077517467E-2</v>
      </c>
      <c r="DC156" s="417">
        <v>3.965300673382742E-2</v>
      </c>
      <c r="DD156" s="417">
        <v>4.3935566668723287E-2</v>
      </c>
      <c r="DE156" s="417">
        <v>4.8691395249228206E-2</v>
      </c>
      <c r="DF156" s="417">
        <v>5.3973491529537086E-2</v>
      </c>
      <c r="DG156" s="417">
        <v>5.9840839189094955E-2</v>
      </c>
      <c r="DH156" s="417">
        <v>6.6359085939407772E-2</v>
      </c>
      <c r="DI156" s="417">
        <v>7.36013003304965E-2</v>
      </c>
      <c r="DJ156" s="417">
        <v>8.1648814794752431E-2</v>
      </c>
      <c r="DK156" s="417">
        <v>9.0592164776594139E-2</v>
      </c>
      <c r="DL156" s="417">
        <v>0.10053213492265475</v>
      </c>
      <c r="DM156" s="417">
        <v>0.11158092456249701</v>
      </c>
      <c r="DN156" s="417">
        <v>0.12386344610882619</v>
      </c>
      <c r="DO156" s="417">
        <v>0.13751877156531145</v>
      </c>
      <c r="DP156" s="417">
        <v>0.15270174406778775</v>
      </c>
      <c r="DQ156" s="417">
        <v>0.1648141839142698</v>
      </c>
      <c r="DR156" s="417">
        <v>0.1648141839142698</v>
      </c>
      <c r="DS156" s="424"/>
      <c r="DT156" s="425">
        <v>6.9827243644160408E-3</v>
      </c>
      <c r="DU156" s="425">
        <v>7.7047952524954425E-3</v>
      </c>
      <c r="DV156" s="425">
        <v>8.5047196170272791E-3</v>
      </c>
      <c r="DW156" s="425">
        <v>9.3910818450571188E-3</v>
      </c>
      <c r="DX156" s="425">
        <v>1.0373426007873455E-2</v>
      </c>
      <c r="DY156" s="425">
        <v>1.1462364096939383E-2</v>
      </c>
      <c r="DZ156" s="425">
        <v>1.2669696537168517E-2</v>
      </c>
      <c r="EA156" s="425">
        <v>1.4008546375430933E-2</v>
      </c>
      <c r="EB156" s="425">
        <v>1.5493508701730928E-2</v>
      </c>
      <c r="EC156" s="425">
        <v>1.7140817038295893E-2</v>
      </c>
      <c r="ED156" s="425">
        <v>1.8968528629944713E-2</v>
      </c>
      <c r="EE156" s="425">
        <v>2.0996730789884673E-2</v>
      </c>
      <c r="EF156" s="425">
        <v>2.3247770701121561E-2</v>
      </c>
      <c r="EG156" s="425">
        <v>2.5746511347838983E-2</v>
      </c>
      <c r="EH156" s="425">
        <v>2.852061655663957E-2</v>
      </c>
      <c r="EI156" s="425">
        <v>3.1600868468023409E-2</v>
      </c>
      <c r="EJ156" s="425">
        <v>3.5021521137924942E-2</v>
      </c>
      <c r="EK156" s="425">
        <v>3.8820694391978043E-2</v>
      </c>
      <c r="EL156" s="425">
        <v>4.3040812526424332E-2</v>
      </c>
      <c r="EM156" s="425">
        <v>4.772909297474253E-2</v>
      </c>
      <c r="EN156" s="425">
        <v>5.2938090644344488E-2</v>
      </c>
      <c r="EO156" s="425">
        <v>5.8726304279938933E-2</v>
      </c>
      <c r="EP156" s="425">
        <v>6.5158851937071313E-2</v>
      </c>
      <c r="EQ156" s="425">
        <v>7.2308223459468232E-2</v>
      </c>
      <c r="ER156" s="425">
        <v>8.0255118756668617E-2</v>
      </c>
      <c r="ES156" s="425">
        <v>8.908938168464671E-2</v>
      </c>
      <c r="ET156" s="425">
        <v>9.8911040453546747E-2</v>
      </c>
      <c r="EU156" s="425">
        <v>0.10983146673647232</v>
      </c>
      <c r="EV156" s="425">
        <v>0.11854339758060124</v>
      </c>
      <c r="EW156" s="425">
        <v>0.11854339758060124</v>
      </c>
      <c r="EX156" s="420"/>
      <c r="EY156" s="420">
        <v>2496.8379171974939</v>
      </c>
      <c r="EZ156" s="420">
        <v>2755.031407040608</v>
      </c>
      <c r="FA156" s="420">
        <v>3041.0632450480402</v>
      </c>
      <c r="FB156" s="420">
        <v>3358.0029814343889</v>
      </c>
      <c r="FC156" s="420">
        <v>3709.2633241677627</v>
      </c>
      <c r="FD156" s="420">
        <v>4098.6388412819588</v>
      </c>
      <c r="FE156" s="420">
        <v>4530.3490532428714</v>
      </c>
      <c r="FF156" s="420">
        <v>5009.0864152161876</v>
      </c>
      <c r="FG156" s="420">
        <v>5540.069746136438</v>
      </c>
      <c r="FH156" s="420">
        <v>6129.1037250531917</v>
      </c>
      <c r="FI156" s="420">
        <v>6782.6451460758726</v>
      </c>
      <c r="FJ156" s="420">
        <v>7507.8767021840522</v>
      </c>
      <c r="FK156" s="420">
        <v>8312.7891561458764</v>
      </c>
      <c r="FL156" s="420">
        <v>9206.2728548237646</v>
      </c>
      <c r="FM156" s="420">
        <v>10198.219652398329</v>
      </c>
      <c r="FN156" s="420">
        <v>11299.636429789114</v>
      </c>
      <c r="FO156" s="420">
        <v>12522.771533230542</v>
      </c>
      <c r="FP156" s="420">
        <v>13881.255606160959</v>
      </c>
      <c r="FQ156" s="420">
        <v>15390.258457087531</v>
      </c>
      <c r="FR156" s="420">
        <v>17066.663793874086</v>
      </c>
      <c r="FS156" s="420">
        <v>18929.263864175333</v>
      </c>
      <c r="FT156" s="420">
        <v>20998.976274970228</v>
      </c>
      <c r="FU156" s="420">
        <v>23299.085524070051</v>
      </c>
      <c r="FV156" s="420">
        <v>25855.512066154453</v>
      </c>
      <c r="FW156" s="420">
        <v>28697.112058725226</v>
      </c>
      <c r="FX156" s="420">
        <v>31856.011293166441</v>
      </c>
      <c r="FY156" s="420">
        <v>35367.977217087842</v>
      </c>
      <c r="FZ156" s="420">
        <v>39272.833401032163</v>
      </c>
      <c r="GA156" s="420">
        <v>42387.98991135828</v>
      </c>
      <c r="GB156" s="420">
        <v>42387.98991135828</v>
      </c>
      <c r="GC156" s="420"/>
      <c r="GD156" s="420">
        <v>32.364954761379785</v>
      </c>
      <c r="GE156" s="420">
        <v>32.364954761379785</v>
      </c>
      <c r="GF156" s="420">
        <v>32.364954761379785</v>
      </c>
      <c r="GG156" s="420">
        <v>32.364954761379785</v>
      </c>
      <c r="GH156" s="420">
        <v>32.364954761379785</v>
      </c>
      <c r="GI156" s="420">
        <v>32.364954761379785</v>
      </c>
      <c r="GJ156" s="420">
        <v>32.364954761379785</v>
      </c>
      <c r="GK156" s="420">
        <v>32.364954761379785</v>
      </c>
      <c r="GL156" s="420">
        <v>32.364954761379785</v>
      </c>
      <c r="GM156" s="420">
        <v>32.364954761379785</v>
      </c>
      <c r="GN156" s="420">
        <v>32.364954761379785</v>
      </c>
      <c r="GO156" s="420">
        <v>32.364954761379785</v>
      </c>
      <c r="GP156" s="420">
        <v>32.364954761379785</v>
      </c>
      <c r="GQ156" s="420">
        <v>32.364954761379785</v>
      </c>
      <c r="GR156" s="420">
        <v>32.364954761379785</v>
      </c>
      <c r="GS156" s="420">
        <v>32.364954761379785</v>
      </c>
      <c r="GT156" s="420">
        <v>32.364954761379785</v>
      </c>
      <c r="GU156" s="420">
        <v>38.738822350007396</v>
      </c>
      <c r="GV156" s="420">
        <v>51.350604423535891</v>
      </c>
      <c r="GW156" s="420">
        <v>68.662717189713931</v>
      </c>
      <c r="GX156" s="420">
        <v>92.533995362797683</v>
      </c>
      <c r="GY156" s="420">
        <v>125.58407589671955</v>
      </c>
      <c r="GZ156" s="420">
        <v>171.51133502420743</v>
      </c>
      <c r="HA156" s="420">
        <v>235.54542630636647</v>
      </c>
      <c r="HB156" s="420">
        <v>325.09187307246486</v>
      </c>
      <c r="HC156" s="420">
        <v>450.65081975782482</v>
      </c>
      <c r="HD156" s="420">
        <v>627.12730943239865</v>
      </c>
      <c r="HE156" s="420">
        <v>875.70090675645304</v>
      </c>
      <c r="HF156" s="420">
        <v>1226.4946813564079</v>
      </c>
      <c r="HG156" s="420">
        <v>1722.3868926746106</v>
      </c>
      <c r="HH156" s="420"/>
      <c r="HI156" s="420">
        <v>57.236016211563019</v>
      </c>
      <c r="HJ156" s="420">
        <v>63.154689053157682</v>
      </c>
      <c r="HK156" s="420">
        <v>69.711511506251469</v>
      </c>
      <c r="HL156" s="420">
        <v>76.976848100570194</v>
      </c>
      <c r="HM156" s="420">
        <v>85.028929708547622</v>
      </c>
      <c r="HN156" s="420">
        <v>93.954740733937783</v>
      </c>
      <c r="HO156" s="420">
        <v>103.85100693540051</v>
      </c>
      <c r="HP156" s="420">
        <v>114.82529534325266</v>
      </c>
      <c r="HQ156" s="420">
        <v>126.99723903542956</v>
      </c>
      <c r="HR156" s="420">
        <v>140.4999009960755</v>
      </c>
      <c r="HS156" s="420">
        <v>155.4812929041926</v>
      </c>
      <c r="HT156" s="420">
        <v>172.10606650949569</v>
      </c>
      <c r="HU156" s="420">
        <v>190.55739726930597</v>
      </c>
      <c r="HV156" s="420">
        <v>211.03908216765754</v>
      </c>
      <c r="HW156" s="420">
        <v>233.77787614220262</v>
      </c>
      <c r="HX156" s="420">
        <v>259.02609433539101</v>
      </c>
      <c r="HY156" s="420">
        <v>287.06451049661388</v>
      </c>
      <c r="HZ156" s="420">
        <v>318.20558532804193</v>
      </c>
      <c r="IA156" s="420">
        <v>352.79706242955569</v>
      </c>
      <c r="IB156" s="420">
        <v>391.22597380285117</v>
      </c>
      <c r="IC156" s="420">
        <v>433.92310167212025</v>
      </c>
      <c r="ID156" s="420">
        <v>481.36794872510484</v>
      </c>
      <c r="IE156" s="420">
        <v>534.09427483665706</v>
      </c>
      <c r="IF156" s="420">
        <v>592.69626497730883</v>
      </c>
      <c r="IG156" s="420">
        <v>657.83540040990135</v>
      </c>
      <c r="IH156" s="420">
        <v>730.24811352509982</v>
      </c>
      <c r="II156" s="420">
        <v>810.75431585866374</v>
      </c>
      <c r="IJ156" s="420">
        <v>900.2668990778925</v>
      </c>
      <c r="IK156" s="420">
        <v>971.67688019781474</v>
      </c>
      <c r="IL156" s="420">
        <v>971.67688019781474</v>
      </c>
      <c r="IM156" s="420"/>
      <c r="IN156" s="420">
        <v>14.212941987128927</v>
      </c>
      <c r="IO156" s="420">
        <v>14.212941987128927</v>
      </c>
      <c r="IP156" s="420">
        <v>14.212941987128927</v>
      </c>
      <c r="IQ156" s="420">
        <v>14.212941987128927</v>
      </c>
      <c r="IR156" s="420">
        <v>14.212941987128927</v>
      </c>
      <c r="IS156" s="420">
        <v>14.212941987128927</v>
      </c>
      <c r="IT156" s="420">
        <v>14.212941987128927</v>
      </c>
      <c r="IU156" s="420">
        <v>14.212941987128927</v>
      </c>
      <c r="IV156" s="420">
        <v>14.212941987128927</v>
      </c>
      <c r="IW156" s="420">
        <v>14.212941987128927</v>
      </c>
      <c r="IX156" s="420">
        <v>14.212941987128927</v>
      </c>
      <c r="IY156" s="420">
        <v>14.212941987128927</v>
      </c>
      <c r="IZ156" s="420">
        <v>14.212941987128927</v>
      </c>
      <c r="JA156" s="420">
        <v>14.212941987128927</v>
      </c>
      <c r="JB156" s="420">
        <v>14.212941987128927</v>
      </c>
      <c r="JC156" s="420">
        <v>14.212941987128927</v>
      </c>
      <c r="JD156" s="420">
        <v>14.212941987128927</v>
      </c>
      <c r="JE156" s="420">
        <v>17.012000751113533</v>
      </c>
      <c r="JF156" s="420">
        <v>22.550415010825947</v>
      </c>
      <c r="JG156" s="420">
        <v>30.152960919956481</v>
      </c>
      <c r="JH156" s="420">
        <v>40.635938397728552</v>
      </c>
      <c r="JI156" s="420">
        <v>55.14975066046334</v>
      </c>
      <c r="JJ156" s="420">
        <v>75.318525015919704</v>
      </c>
      <c r="JK156" s="420">
        <v>103.43884315947719</v>
      </c>
      <c r="JL156" s="420">
        <v>142.76281139683698</v>
      </c>
      <c r="JM156" s="420">
        <v>197.90152666343465</v>
      </c>
      <c r="JN156" s="420">
        <v>275.40047972330115</v>
      </c>
      <c r="JO156" s="420">
        <v>384.56059270187745</v>
      </c>
      <c r="JP156" s="420">
        <v>538.61029258851443</v>
      </c>
      <c r="JQ156" s="420">
        <v>756.37939757564641</v>
      </c>
      <c r="JR156" s="420"/>
      <c r="JS156" s="420">
        <v>43.02307422443409</v>
      </c>
      <c r="JT156" s="420">
        <v>48.941747066028753</v>
      </c>
      <c r="JU156" s="420">
        <v>55.49856951912254</v>
      </c>
      <c r="JV156" s="420">
        <v>62.763906113441266</v>
      </c>
      <c r="JW156" s="420">
        <v>70.815987721418693</v>
      </c>
      <c r="JX156" s="420">
        <v>79.741798746808854</v>
      </c>
      <c r="JY156" s="420">
        <v>89.638064948271577</v>
      </c>
      <c r="JZ156" s="420">
        <v>100.61235335612373</v>
      </c>
      <c r="KA156" s="420">
        <v>112.78429704830063</v>
      </c>
      <c r="KB156" s="420">
        <v>126.28695900894657</v>
      </c>
      <c r="KC156" s="420">
        <v>141.26835091706369</v>
      </c>
      <c r="KD156" s="420">
        <v>157.89312452236678</v>
      </c>
      <c r="KE156" s="420">
        <v>176.34445528217705</v>
      </c>
      <c r="KF156" s="420">
        <v>196.82614018052863</v>
      </c>
      <c r="KG156" s="420">
        <v>219.5649341550737</v>
      </c>
      <c r="KH156" s="420">
        <v>244.81315234826209</v>
      </c>
      <c r="KI156" s="420">
        <v>272.85156850948493</v>
      </c>
      <c r="KJ156" s="420">
        <v>301.1935845769284</v>
      </c>
      <c r="KK156" s="420">
        <v>330.24664741872976</v>
      </c>
      <c r="KL156" s="420">
        <v>361.07301288289472</v>
      </c>
      <c r="KM156" s="420">
        <v>393.28716327439167</v>
      </c>
      <c r="KN156" s="420">
        <v>426.21819806464151</v>
      </c>
      <c r="KO156" s="420">
        <v>458.77574982073736</v>
      </c>
      <c r="KP156" s="420">
        <v>489.25742181783164</v>
      </c>
      <c r="KQ156" s="420">
        <v>515.07258901306432</v>
      </c>
      <c r="KR156" s="420">
        <v>532.34658686166517</v>
      </c>
      <c r="KS156" s="420">
        <v>535.3538361353626</v>
      </c>
      <c r="KT156" s="420">
        <v>515.70630637601505</v>
      </c>
      <c r="KU156" s="420">
        <v>433.06658760930031</v>
      </c>
      <c r="KV156" s="420">
        <v>215.29748262216833</v>
      </c>
      <c r="KW156" s="420"/>
      <c r="KX156" s="420">
        <v>2234.4717966131329</v>
      </c>
      <c r="KY156" s="420">
        <v>2465.5344807985416</v>
      </c>
      <c r="KZ156" s="420">
        <v>2721.5102774487291</v>
      </c>
      <c r="LA156" s="420">
        <v>3005.1461904182779</v>
      </c>
      <c r="LB156" s="420">
        <v>3319.4963225195056</v>
      </c>
      <c r="LC156" s="420">
        <v>3667.9565110206026</v>
      </c>
      <c r="LD156" s="420">
        <v>4054.3028918939258</v>
      </c>
      <c r="LE156" s="420">
        <v>4482.7348401378986</v>
      </c>
      <c r="LF156" s="420">
        <v>4957.9227845538971</v>
      </c>
      <c r="LG156" s="420">
        <v>5485.0614522546857</v>
      </c>
      <c r="LH156" s="420">
        <v>6069.9291615823086</v>
      </c>
      <c r="LI156" s="420">
        <v>6718.9538527630957</v>
      </c>
      <c r="LJ156" s="420">
        <v>7439.2866243588996</v>
      </c>
      <c r="LK156" s="420">
        <v>8238.8836313084739</v>
      </c>
      <c r="LL156" s="420">
        <v>9126.5972981246632</v>
      </c>
      <c r="LM156" s="420">
        <v>10112.27790976749</v>
      </c>
      <c r="LN156" s="420">
        <v>11206.886764135981</v>
      </c>
      <c r="LO156" s="420">
        <v>12422.622205432974</v>
      </c>
      <c r="LP156" s="420">
        <v>13773.060008455786</v>
      </c>
      <c r="LQ156" s="420">
        <v>15273.30975191761</v>
      </c>
      <c r="LR156" s="420">
        <v>16940.189006190238</v>
      </c>
      <c r="LS156" s="420">
        <v>18792.41736958046</v>
      </c>
      <c r="LT156" s="420">
        <v>20850.83261986282</v>
      </c>
      <c r="LU156" s="420">
        <v>23138.631507029833</v>
      </c>
      <c r="LV156" s="420">
        <v>25681.638002133957</v>
      </c>
      <c r="LW156" s="420">
        <v>28508.602139086946</v>
      </c>
      <c r="LX156" s="420">
        <v>31651.532945134961</v>
      </c>
      <c r="LY156" s="420">
        <v>35146.069355671141</v>
      </c>
      <c r="LZ156" s="420">
        <v>37933.887225792394</v>
      </c>
      <c r="MA156" s="420">
        <v>37933.887225792394</v>
      </c>
      <c r="MB156" s="420"/>
      <c r="MC156" s="426">
        <v>1.3011004983715742</v>
      </c>
      <c r="MD156" s="426">
        <v>1.3011004983715742</v>
      </c>
      <c r="ME156" s="426">
        <v>1.3011004983715742</v>
      </c>
      <c r="MF156" s="426">
        <v>1.3011004983715742</v>
      </c>
      <c r="MG156" s="426">
        <v>1.3011004983715742</v>
      </c>
      <c r="MH156" s="426">
        <v>1.3011004983715742</v>
      </c>
      <c r="MI156" s="426">
        <v>1.3011004983715742</v>
      </c>
      <c r="MJ156" s="426">
        <v>1.3011004983715742</v>
      </c>
      <c r="MK156" s="426">
        <v>1.3011004983715742</v>
      </c>
      <c r="ML156" s="426">
        <v>1.3011004983715742</v>
      </c>
      <c r="MM156" s="426">
        <v>1.3011004983715742</v>
      </c>
      <c r="MN156" s="426">
        <v>1.3011004983715742</v>
      </c>
      <c r="MO156" s="426">
        <v>1.3011004983715742</v>
      </c>
      <c r="MP156" s="426">
        <v>1.3011004983715742</v>
      </c>
      <c r="MQ156" s="426">
        <v>1.3011004983715742</v>
      </c>
      <c r="MR156" s="426">
        <v>1.3011004983715742</v>
      </c>
      <c r="MS156" s="426">
        <v>1.3011004983715742</v>
      </c>
      <c r="MT156" s="426">
        <v>1.5573357490388688</v>
      </c>
      <c r="MU156" s="426">
        <v>2.0643408124540121</v>
      </c>
      <c r="MV156" s="426">
        <v>2.7603034273876617</v>
      </c>
      <c r="MW156" s="426">
        <v>3.719950433130661</v>
      </c>
      <c r="MX156" s="426">
        <v>5.0485936081620348</v>
      </c>
      <c r="MY156" s="426">
        <v>6.8949110271166889</v>
      </c>
      <c r="MZ156" s="426">
        <v>9.4691395002985903</v>
      </c>
      <c r="NA156" s="426">
        <v>13.068987773647677</v>
      </c>
      <c r="NB156" s="426">
        <v>18.1165711647504</v>
      </c>
      <c r="NC156" s="426">
        <v>25.211085906369799</v>
      </c>
      <c r="ND156" s="426">
        <v>35.203969682813984</v>
      </c>
      <c r="NE156" s="426">
        <v>49.30619717927501</v>
      </c>
      <c r="NF156" s="426">
        <v>69.241513265506697</v>
      </c>
      <c r="NG156" s="420"/>
      <c r="NH156" s="420">
        <v>2233.1706961147615</v>
      </c>
      <c r="NI156" s="420">
        <v>2464.2333803001702</v>
      </c>
      <c r="NJ156" s="420">
        <v>2720.2091769503577</v>
      </c>
      <c r="NK156" s="420">
        <v>3003.8450899199065</v>
      </c>
      <c r="NL156" s="420">
        <v>3318.1952220211342</v>
      </c>
      <c r="NM156" s="420">
        <v>3666.6554105222313</v>
      </c>
      <c r="NN156" s="420">
        <v>4053.0017913955544</v>
      </c>
      <c r="NO156" s="420">
        <v>4481.4337396395267</v>
      </c>
      <c r="NP156" s="420">
        <v>4956.6216840555253</v>
      </c>
      <c r="NQ156" s="420">
        <v>5483.7603517563139</v>
      </c>
      <c r="NR156" s="420">
        <v>6068.6280610839367</v>
      </c>
      <c r="NS156" s="420">
        <v>6717.6527522647239</v>
      </c>
      <c r="NT156" s="420">
        <v>7437.9855238605278</v>
      </c>
      <c r="NU156" s="420">
        <v>8237.582530810103</v>
      </c>
      <c r="NV156" s="420">
        <v>9125.2961976262923</v>
      </c>
      <c r="NW156" s="420">
        <v>10110.976809269119</v>
      </c>
      <c r="NX156" s="420">
        <v>11205.58566363761</v>
      </c>
      <c r="NY156" s="420">
        <v>12421.064869683934</v>
      </c>
      <c r="NZ156" s="420">
        <v>13770.995667643332</v>
      </c>
      <c r="OA156" s="420">
        <v>15270.549448490223</v>
      </c>
      <c r="OB156" s="420">
        <v>16936.469055757108</v>
      </c>
      <c r="OC156" s="420">
        <v>18787.3687759723</v>
      </c>
      <c r="OD156" s="420">
        <v>20843.937708835703</v>
      </c>
      <c r="OE156" s="420">
        <v>23129.162367529534</v>
      </c>
      <c r="OF156" s="420">
        <v>25668.56901436031</v>
      </c>
      <c r="OG156" s="420">
        <v>28490.485567922195</v>
      </c>
      <c r="OH156" s="420">
        <v>31626.321859228592</v>
      </c>
      <c r="OI156" s="420">
        <v>35110.865385988327</v>
      </c>
      <c r="OJ156" s="420">
        <v>37884.581028613116</v>
      </c>
      <c r="OK156" s="420">
        <v>37864.645712526886</v>
      </c>
      <c r="OL156" s="420"/>
      <c r="OM156" s="420">
        <v>2276.1937703391955</v>
      </c>
      <c r="ON156" s="420">
        <v>2513.1751273661989</v>
      </c>
      <c r="OO156" s="420">
        <v>2775.7077464694803</v>
      </c>
      <c r="OP156" s="420">
        <v>3066.6089960333479</v>
      </c>
      <c r="OQ156" s="420">
        <v>3389.0112097425531</v>
      </c>
      <c r="OR156" s="420">
        <v>3746.3972092690401</v>
      </c>
      <c r="OS156" s="420">
        <v>4142.6398563438261</v>
      </c>
      <c r="OT156" s="420">
        <v>4582.0460929956507</v>
      </c>
      <c r="OU156" s="420">
        <v>5069.405981103826</v>
      </c>
      <c r="OV156" s="420">
        <v>5610.0473107652606</v>
      </c>
      <c r="OW156" s="420">
        <v>6209.8964120010005</v>
      </c>
      <c r="OX156" s="420">
        <v>6875.5458767870905</v>
      </c>
      <c r="OY156" s="420">
        <v>7614.3299791427053</v>
      </c>
      <c r="OZ156" s="420">
        <v>8434.4086709906314</v>
      </c>
      <c r="PA156" s="420">
        <v>9344.8611317813666</v>
      </c>
      <c r="PB156" s="420">
        <v>10355.789961617382</v>
      </c>
      <c r="PC156" s="420">
        <v>11478.437232147095</v>
      </c>
      <c r="PD156" s="420">
        <v>12722.258454260862</v>
      </c>
      <c r="PE156" s="420">
        <v>14101.242315062062</v>
      </c>
      <c r="PF156" s="420">
        <v>15631.622461373117</v>
      </c>
      <c r="PG156" s="420">
        <v>17329.7562190315</v>
      </c>
      <c r="PH156" s="420">
        <v>19213.586974036942</v>
      </c>
      <c r="PI156" s="420">
        <v>21302.713458656439</v>
      </c>
      <c r="PJ156" s="420">
        <v>23618.419789347365</v>
      </c>
      <c r="PK156" s="420">
        <v>26183.641603373373</v>
      </c>
      <c r="PL156" s="420">
        <v>29022.83215478386</v>
      </c>
      <c r="PM156" s="420">
        <v>32161.675695363956</v>
      </c>
      <c r="PN156" s="420">
        <v>35626.571692364341</v>
      </c>
      <c r="PO156" s="420">
        <v>38317.647616222413</v>
      </c>
      <c r="PP156" s="420">
        <v>38079.943195149055</v>
      </c>
      <c r="PQ156" s="420"/>
      <c r="PR156" s="420">
        <v>67.200614214346828</v>
      </c>
      <c r="PS156" s="420">
        <v>74.149708099895435</v>
      </c>
      <c r="PT156" s="420">
        <v>81.848051298933612</v>
      </c>
      <c r="PU156" s="420">
        <v>90.378258569256431</v>
      </c>
      <c r="PV156" s="420">
        <v>99.832180515186892</v>
      </c>
      <c r="PW156" s="420">
        <v>110.31194523274307</v>
      </c>
      <c r="PX156" s="420">
        <v>121.93111810998856</v>
      </c>
      <c r="PY156" s="420">
        <v>134.81599323559269</v>
      </c>
      <c r="PZ156" s="420">
        <v>149.10703140416985</v>
      </c>
      <c r="QA156" s="420">
        <v>164.96046141806357</v>
      </c>
      <c r="QB156" s="420">
        <v>182.55006329199551</v>
      </c>
      <c r="QC156" s="420">
        <v>202.06915409176941</v>
      </c>
      <c r="QD156" s="420">
        <v>223.73279950601545</v>
      </c>
      <c r="QE156" s="420">
        <v>247.78027688854976</v>
      </c>
      <c r="QF156" s="420">
        <v>274.47781844935128</v>
      </c>
      <c r="QG156" s="420">
        <v>304.12166654892087</v>
      </c>
      <c r="QH156" s="420">
        <v>337.04147670249705</v>
      </c>
      <c r="QI156" s="420">
        <v>373.60410797004761</v>
      </c>
      <c r="QJ156" s="420">
        <v>414.21784494312533</v>
      </c>
      <c r="QK156" s="420">
        <v>459.33710059377347</v>
      </c>
      <c r="QL156" s="420">
        <v>509.46765488318471</v>
      </c>
      <c r="QM156" s="420">
        <v>565.17249030501512</v>
      </c>
      <c r="QN156" s="420">
        <v>627.0782925338998</v>
      </c>
      <c r="QO156" s="420">
        <v>695.8826921461723</v>
      </c>
      <c r="QP156" s="420">
        <v>772.36233206872487</v>
      </c>
      <c r="QQ156" s="420">
        <v>857.38185509565301</v>
      </c>
      <c r="QR156" s="420">
        <v>951.90391660466355</v>
      </c>
      <c r="QS156" s="420">
        <v>1057.00033963331</v>
      </c>
      <c r="QT156" s="420">
        <v>1140.842558395633</v>
      </c>
      <c r="QU156" s="420">
        <v>1140.842558395633</v>
      </c>
      <c r="QV156" s="424"/>
      <c r="QW156" s="420">
        <v>14.692869058112674</v>
      </c>
      <c r="QX156" s="420">
        <v>14.692869058112674</v>
      </c>
      <c r="QY156" s="420">
        <v>14.692869058112674</v>
      </c>
      <c r="QZ156" s="420">
        <v>14.692869058112674</v>
      </c>
      <c r="RA156" s="420">
        <v>14.692869058112674</v>
      </c>
      <c r="RB156" s="420">
        <v>14.692869058112674</v>
      </c>
      <c r="RC156" s="420">
        <v>14.692869058112674</v>
      </c>
      <c r="RD156" s="420">
        <v>14.692869058112674</v>
      </c>
      <c r="RE156" s="420">
        <v>14.692869058112674</v>
      </c>
      <c r="RF156" s="420">
        <v>14.692869058112674</v>
      </c>
      <c r="RG156" s="420">
        <v>14.692869058112674</v>
      </c>
      <c r="RH156" s="420">
        <v>14.692869058112674</v>
      </c>
      <c r="RI156" s="420">
        <v>14.692869058112674</v>
      </c>
      <c r="RJ156" s="420">
        <v>14.692869058112674</v>
      </c>
      <c r="RK156" s="420">
        <v>14.692869058112674</v>
      </c>
      <c r="RL156" s="420">
        <v>14.692869058112674</v>
      </c>
      <c r="RM156" s="420">
        <v>14.692869058112674</v>
      </c>
      <c r="RN156" s="420">
        <v>17.586443375268967</v>
      </c>
      <c r="RO156" s="420">
        <v>23.311872746698956</v>
      </c>
      <c r="RP156" s="420">
        <v>31.171133106186968</v>
      </c>
      <c r="RQ156" s="420">
        <v>42.008088295304923</v>
      </c>
      <c r="RR156" s="420">
        <v>57.011987087230509</v>
      </c>
      <c r="RS156" s="420">
        <v>77.861798543275356</v>
      </c>
      <c r="RT156" s="420">
        <v>106.93165281622744</v>
      </c>
      <c r="RU156" s="420">
        <v>147.58346977855248</v>
      </c>
      <c r="RV156" s="420">
        <v>204.58404884081392</v>
      </c>
      <c r="RW156" s="420">
        <v>284.69990173605657</v>
      </c>
      <c r="RX156" s="420">
        <v>397.54601394952084</v>
      </c>
      <c r="RY156" s="420">
        <v>556.79749551650741</v>
      </c>
      <c r="RZ156" s="420">
        <v>781.91998932362276</v>
      </c>
      <c r="SA156" s="420"/>
      <c r="SB156" s="420">
        <v>52.507745156234151</v>
      </c>
      <c r="SC156" s="420">
        <v>59.456839041782757</v>
      </c>
      <c r="SD156" s="420">
        <v>67.155182240820935</v>
      </c>
      <c r="SE156" s="420">
        <v>75.685389511143754</v>
      </c>
      <c r="SF156" s="420">
        <v>85.139311457074214</v>
      </c>
      <c r="SG156" s="420">
        <v>95.619076174630393</v>
      </c>
      <c r="SH156" s="420">
        <v>107.23824905187588</v>
      </c>
      <c r="SI156" s="420">
        <v>120.12312417748001</v>
      </c>
      <c r="SJ156" s="420">
        <v>134.41416234605717</v>
      </c>
      <c r="SK156" s="420">
        <v>150.2675923599509</v>
      </c>
      <c r="SL156" s="420">
        <v>167.85719423388284</v>
      </c>
      <c r="SM156" s="420">
        <v>187.37628503365673</v>
      </c>
      <c r="SN156" s="420">
        <v>209.03993044790278</v>
      </c>
      <c r="SO156" s="420">
        <v>233.08740783043709</v>
      </c>
      <c r="SP156" s="420">
        <v>259.78494939123863</v>
      </c>
      <c r="SQ156" s="420">
        <v>289.42879749080822</v>
      </c>
      <c r="SR156" s="420">
        <v>322.3486076443844</v>
      </c>
      <c r="SS156" s="420">
        <v>356.01766459477864</v>
      </c>
      <c r="ST156" s="420">
        <v>390.90597219642638</v>
      </c>
      <c r="SU156" s="420">
        <v>428.1659674875865</v>
      </c>
      <c r="SV156" s="420">
        <v>467.45956658787981</v>
      </c>
      <c r="SW156" s="420">
        <v>508.16050321778459</v>
      </c>
      <c r="SX156" s="420">
        <v>549.21649399062449</v>
      </c>
      <c r="SY156" s="420">
        <v>588.95103932994482</v>
      </c>
      <c r="SZ156" s="420">
        <v>624.77886229017236</v>
      </c>
      <c r="TA156" s="420">
        <v>652.79780625483909</v>
      </c>
      <c r="TB156" s="420">
        <v>667.20401486860692</v>
      </c>
      <c r="TC156" s="420">
        <v>659.45432568378919</v>
      </c>
      <c r="TD156" s="420">
        <v>584.04506287912557</v>
      </c>
      <c r="TE156" s="420">
        <v>358.92256907201022</v>
      </c>
      <c r="TF156" s="420"/>
      <c r="TG156" s="420">
        <v>3.9541084575050318</v>
      </c>
      <c r="TH156" s="420">
        <v>4.3629956563214094</v>
      </c>
      <c r="TI156" s="420">
        <v>4.8159689558659586</v>
      </c>
      <c r="TJ156" s="420">
        <v>5.3178894383822231</v>
      </c>
      <c r="TK156" s="420">
        <v>5.8741616266655177</v>
      </c>
      <c r="TL156" s="420">
        <v>6.4907947748414863</v>
      </c>
      <c r="TM156" s="420">
        <v>7.174471111438435</v>
      </c>
      <c r="TN156" s="420">
        <v>7.9326218263342962</v>
      </c>
      <c r="TO156" s="420">
        <v>8.7735116835111207</v>
      </c>
      <c r="TP156" s="420">
        <v>9.7063332422316133</v>
      </c>
      <c r="TQ156" s="420">
        <v>10.741311781445805</v>
      </c>
      <c r="TR156" s="420">
        <v>11.889822147259057</v>
      </c>
      <c r="TS156" s="420">
        <v>13.164518882613763</v>
      </c>
      <c r="TT156" s="420">
        <v>14.579481153593129</v>
      </c>
      <c r="TU156" s="420">
        <v>16.150374159770749</v>
      </c>
      <c r="TV156" s="420">
        <v>17.894628908836424</v>
      </c>
      <c r="TW156" s="420">
        <v>19.831642450595456</v>
      </c>
      <c r="TX156" s="420">
        <v>21.983000904887568</v>
      </c>
      <c r="TY156" s="420">
        <v>24.372727884821138</v>
      </c>
      <c r="TZ156" s="420">
        <v>27.027561214104473</v>
      </c>
      <c r="UA156" s="420">
        <v>29.977261168675099</v>
      </c>
      <c r="UB156" s="420">
        <v>33.254953842179837</v>
      </c>
      <c r="UC156" s="420">
        <v>36.897513646486033</v>
      </c>
      <c r="UD156" s="420">
        <v>40.945989417148851</v>
      </c>
      <c r="UE156" s="420">
        <v>45.446079105021745</v>
      </c>
      <c r="UF156" s="420">
        <v>50.448658604987827</v>
      </c>
      <c r="UG156" s="420">
        <v>56.010370907816579</v>
      </c>
      <c r="UH156" s="420">
        <v>62.194282468886598</v>
      </c>
      <c r="UI156" s="420">
        <v>67.127588959905367</v>
      </c>
      <c r="UJ156" s="420">
        <v>67.127588959905367</v>
      </c>
      <c r="UK156" s="420"/>
      <c r="UL156" s="420">
        <v>2.0677318317326265</v>
      </c>
      <c r="UM156" s="420">
        <v>2.0677318317326265</v>
      </c>
      <c r="UN156" s="420">
        <v>2.0677318317326265</v>
      </c>
      <c r="UO156" s="420">
        <v>2.0677318317326265</v>
      </c>
      <c r="UP156" s="420">
        <v>2.0677318317326265</v>
      </c>
      <c r="UQ156" s="420">
        <v>2.0677318317326265</v>
      </c>
      <c r="UR156" s="420">
        <v>2.0677318317326265</v>
      </c>
      <c r="US156" s="420">
        <v>2.0677318317326265</v>
      </c>
      <c r="UT156" s="420">
        <v>2.0677318317326265</v>
      </c>
      <c r="UU156" s="420">
        <v>2.0677318317326265</v>
      </c>
      <c r="UV156" s="420">
        <v>2.0677318317326265</v>
      </c>
      <c r="UW156" s="420">
        <v>2.0677318317326265</v>
      </c>
      <c r="UX156" s="420">
        <v>2.0677318317326265</v>
      </c>
      <c r="UY156" s="420">
        <v>2.0677318317326265</v>
      </c>
      <c r="UZ156" s="420">
        <v>2.0677318317326265</v>
      </c>
      <c r="VA156" s="420">
        <v>2.0677318317326265</v>
      </c>
      <c r="VB156" s="420">
        <v>2.0677318317326265</v>
      </c>
      <c r="VC156" s="420">
        <v>2.4749454058415221</v>
      </c>
      <c r="VD156" s="420">
        <v>3.2806867838405323</v>
      </c>
      <c r="VE156" s="420">
        <v>4.3867228313213236</v>
      </c>
      <c r="VF156" s="420">
        <v>5.9118107576461503</v>
      </c>
      <c r="VG156" s="420">
        <v>8.0233138963084603</v>
      </c>
      <c r="VH156" s="420">
        <v>10.957514062577776</v>
      </c>
      <c r="VI156" s="420">
        <v>15.048523298845536</v>
      </c>
      <c r="VJ156" s="420">
        <v>20.769465588490164</v>
      </c>
      <c r="VK156" s="420">
        <v>28.79117403005235</v>
      </c>
      <c r="VL156" s="420">
        <v>40.065901831865403</v>
      </c>
      <c r="VM156" s="420">
        <v>55.946768760453153</v>
      </c>
      <c r="VN156" s="420">
        <v>78.358277117619295</v>
      </c>
      <c r="VO156" s="420">
        <v>110.03983261524904</v>
      </c>
      <c r="VP156" s="420"/>
      <c r="VQ156" s="420">
        <v>1.8863766257724053</v>
      </c>
      <c r="VR156" s="420">
        <v>2.2952638245887829</v>
      </c>
      <c r="VS156" s="420">
        <v>2.7482371241333321</v>
      </c>
      <c r="VT156" s="420">
        <v>3.2501576066495965</v>
      </c>
      <c r="VU156" s="420">
        <v>3.8064297949328911</v>
      </c>
      <c r="VV156" s="420">
        <v>4.4230629431088602</v>
      </c>
      <c r="VW156" s="420">
        <v>5.106739279705808</v>
      </c>
      <c r="VX156" s="420">
        <v>5.8648899946016702</v>
      </c>
      <c r="VY156" s="420">
        <v>6.7057798517784946</v>
      </c>
      <c r="VZ156" s="420">
        <v>7.6386014104989872</v>
      </c>
      <c r="WA156" s="420">
        <v>8.6735799497131794</v>
      </c>
      <c r="WB156" s="420">
        <v>9.822090315526431</v>
      </c>
      <c r="WC156" s="420">
        <v>11.096787050881137</v>
      </c>
      <c r="WD156" s="420">
        <v>12.511749321860503</v>
      </c>
      <c r="WE156" s="420">
        <v>14.082642328038123</v>
      </c>
      <c r="WF156" s="420">
        <v>15.826897077103798</v>
      </c>
      <c r="WG156" s="420">
        <v>17.76391061886283</v>
      </c>
      <c r="WH156" s="420">
        <v>19.508055499046044</v>
      </c>
      <c r="WI156" s="420">
        <v>21.092041100980605</v>
      </c>
      <c r="WJ156" s="420">
        <v>22.640838382783151</v>
      </c>
      <c r="WK156" s="420">
        <v>24.065450411028948</v>
      </c>
      <c r="WL156" s="420">
        <v>25.231639945871379</v>
      </c>
      <c r="WM156" s="420">
        <v>25.939999583908257</v>
      </c>
      <c r="WN156" s="420">
        <v>25.897466118303313</v>
      </c>
      <c r="WO156" s="420">
        <v>24.676613516531582</v>
      </c>
      <c r="WP156" s="420">
        <v>21.657484574935477</v>
      </c>
      <c r="WQ156" s="420">
        <v>15.944469075951176</v>
      </c>
      <c r="WR156" s="420">
        <v>6.2475137084334449</v>
      </c>
      <c r="WS156" s="420">
        <v>-11.230688157713928</v>
      </c>
      <c r="WT156" s="420">
        <v>-42.912243655343673</v>
      </c>
      <c r="WU156" s="420"/>
      <c r="WV156" s="420">
        <v>133.97538170094634</v>
      </c>
      <c r="WW156" s="420">
        <v>147.8295334326923</v>
      </c>
      <c r="WX156" s="420">
        <v>163.17743583826038</v>
      </c>
      <c r="WY156" s="420">
        <v>180.18379490790269</v>
      </c>
      <c r="WZ156" s="420">
        <v>199.03172979785759</v>
      </c>
      <c r="XA156" s="420">
        <v>219.92484951983411</v>
      </c>
      <c r="XB156" s="420">
        <v>243.08956519211893</v>
      </c>
      <c r="XC156" s="420">
        <v>268.77766467310971</v>
      </c>
      <c r="XD156" s="420">
        <v>297.2691794594312</v>
      </c>
      <c r="XE156" s="420">
        <v>328.87557714213557</v>
      </c>
      <c r="XF156" s="420">
        <v>363.94331651593126</v>
      </c>
      <c r="XG156" s="420">
        <v>402.85780667243398</v>
      </c>
      <c r="XH156" s="420">
        <v>446.0478161290435</v>
      </c>
      <c r="XI156" s="420">
        <v>493.99038330549149</v>
      </c>
      <c r="XJ156" s="420">
        <v>547.21628552234404</v>
      </c>
      <c r="XK156" s="420">
        <v>606.31613022847705</v>
      </c>
      <c r="XL156" s="420">
        <v>671.94713944485545</v>
      </c>
      <c r="XM156" s="420">
        <v>744.84070652501009</v>
      </c>
      <c r="XN156" s="420">
        <v>825.81081337424564</v>
      </c>
      <c r="XO156" s="420">
        <v>915.76340634574888</v>
      </c>
      <c r="XP156" s="420">
        <v>1015.7068402611194</v>
      </c>
      <c r="XQ156" s="420">
        <v>1126.7635125174702</v>
      </c>
      <c r="XR156" s="420">
        <v>1250.1828231901909</v>
      </c>
      <c r="XS156" s="420">
        <v>1387.3556125839916</v>
      </c>
      <c r="XT156" s="420">
        <v>1539.8302450076239</v>
      </c>
      <c r="XU156" s="420">
        <v>1709.3305268537579</v>
      </c>
      <c r="XV156" s="420">
        <v>1897.7756685817419</v>
      </c>
      <c r="XW156" s="420">
        <v>2107.3025241809396</v>
      </c>
      <c r="XX156" s="420">
        <v>2274.4556580125413</v>
      </c>
      <c r="XY156" s="420">
        <v>2274.4556580125413</v>
      </c>
      <c r="XZ156" s="420"/>
      <c r="YA156" s="420">
        <v>7.8011920385318428E-2</v>
      </c>
      <c r="YB156" s="420">
        <v>7.8011920385318428E-2</v>
      </c>
      <c r="YC156" s="420">
        <v>7.8011920385318428E-2</v>
      </c>
      <c r="YD156" s="420">
        <v>7.8011920385318428E-2</v>
      </c>
      <c r="YE156" s="420">
        <v>7.8011920385318428E-2</v>
      </c>
      <c r="YF156" s="420">
        <v>7.8011920385318428E-2</v>
      </c>
      <c r="YG156" s="420">
        <v>7.8011920385318428E-2</v>
      </c>
      <c r="YH156" s="420">
        <v>7.8011920385318428E-2</v>
      </c>
      <c r="YI156" s="420">
        <v>7.8011920385318428E-2</v>
      </c>
      <c r="YJ156" s="420">
        <v>7.8011920385318428E-2</v>
      </c>
      <c r="YK156" s="420">
        <v>7.8011920385318428E-2</v>
      </c>
      <c r="YL156" s="420">
        <v>7.8011920385318428E-2</v>
      </c>
      <c r="YM156" s="420">
        <v>7.8011920385318428E-2</v>
      </c>
      <c r="YN156" s="420">
        <v>7.8011920385318428E-2</v>
      </c>
      <c r="YO156" s="420">
        <v>7.8011920385318428E-2</v>
      </c>
      <c r="YP156" s="420">
        <v>7.8011920385318428E-2</v>
      </c>
      <c r="YQ156" s="420">
        <v>7.8011920385318428E-2</v>
      </c>
      <c r="YR156" s="420">
        <v>9.3375379241868992E-2</v>
      </c>
      <c r="YS156" s="420">
        <v>0.12377459797370281</v>
      </c>
      <c r="YT156" s="420">
        <v>0.16550341152447323</v>
      </c>
      <c r="YU156" s="420">
        <v>0.22304232254920187</v>
      </c>
      <c r="YV156" s="420">
        <v>0.30270565810304267</v>
      </c>
      <c r="YW156" s="420">
        <v>0.41340791951466116</v>
      </c>
      <c r="YX156" s="420">
        <v>0.56775457217894676</v>
      </c>
      <c r="YY156" s="420">
        <v>0.78359575988982422</v>
      </c>
      <c r="YZ156" s="420">
        <v>1.0862408469817102</v>
      </c>
      <c r="ZA156" s="420">
        <v>1.5116166883470572</v>
      </c>
      <c r="ZB156" s="420">
        <v>2.1107741358796552</v>
      </c>
      <c r="ZC156" s="420">
        <v>2.9563213092813081</v>
      </c>
      <c r="ZD156" s="420">
        <v>4.1516112144974731</v>
      </c>
      <c r="ZE156" s="420"/>
      <c r="ZF156" s="420">
        <v>133.89736978056104</v>
      </c>
      <c r="ZG156" s="420">
        <v>147.75152151230699</v>
      </c>
      <c r="ZH156" s="420">
        <v>163.09942391787507</v>
      </c>
      <c r="ZI156" s="420">
        <v>180.10578298751739</v>
      </c>
      <c r="ZJ156" s="420">
        <v>198.95371787747229</v>
      </c>
      <c r="ZK156" s="420">
        <v>219.8468375994488</v>
      </c>
      <c r="ZL156" s="420">
        <v>243.01155327173362</v>
      </c>
      <c r="ZM156" s="420">
        <v>268.69965275272438</v>
      </c>
      <c r="ZN156" s="420">
        <v>297.19116753904586</v>
      </c>
      <c r="ZO156" s="420">
        <v>328.79756522175023</v>
      </c>
      <c r="ZP156" s="420">
        <v>363.86530459554592</v>
      </c>
      <c r="ZQ156" s="420">
        <v>402.77979475204864</v>
      </c>
      <c r="ZR156" s="420">
        <v>445.96980420865816</v>
      </c>
      <c r="ZS156" s="420">
        <v>493.91237138510616</v>
      </c>
      <c r="ZT156" s="420">
        <v>547.13827360195876</v>
      </c>
      <c r="ZU156" s="420">
        <v>606.23811830809177</v>
      </c>
      <c r="ZV156" s="420">
        <v>671.86912752447017</v>
      </c>
      <c r="ZW156" s="420">
        <v>744.74733114576827</v>
      </c>
      <c r="ZX156" s="420">
        <v>825.68703877627195</v>
      </c>
      <c r="ZY156" s="420">
        <v>915.59790293422441</v>
      </c>
      <c r="ZZ156" s="420">
        <v>1015.4837979385702</v>
      </c>
      <c r="AAA156" s="420">
        <v>1126.460806859367</v>
      </c>
      <c r="AAB156" s="420">
        <v>1249.7694152706763</v>
      </c>
      <c r="AAC156" s="420">
        <v>1386.7878580118127</v>
      </c>
      <c r="AAD156" s="420">
        <v>1539.0466492477342</v>
      </c>
      <c r="AAE156" s="420">
        <v>1708.2442860067761</v>
      </c>
      <c r="AAF156" s="420">
        <v>1896.2640518933949</v>
      </c>
      <c r="AAG156" s="420">
        <v>2105.19175004506</v>
      </c>
      <c r="AAH156" s="420">
        <v>2271.4993367032598</v>
      </c>
      <c r="AAI156" s="420">
        <v>2270.3040467980441</v>
      </c>
      <c r="AAJ156" s="420"/>
      <c r="AAK156" s="420">
        <v>2464.4852619017629</v>
      </c>
      <c r="AAL156" s="420">
        <v>2722.6787517448774</v>
      </c>
      <c r="AAM156" s="420">
        <v>3008.7105897523097</v>
      </c>
      <c r="AAN156" s="420">
        <v>3325.6503261386588</v>
      </c>
      <c r="AAO156" s="420">
        <v>3676.9106688720326</v>
      </c>
      <c r="AAP156" s="420">
        <v>4066.2861859862282</v>
      </c>
      <c r="AAQ156" s="420">
        <v>4497.9963979471413</v>
      </c>
      <c r="AAR156" s="420">
        <v>4976.7337599204566</v>
      </c>
      <c r="AAS156" s="420">
        <v>5507.7170908407079</v>
      </c>
      <c r="AAT156" s="420">
        <v>6096.7510697574608</v>
      </c>
      <c r="AAU156" s="420">
        <v>6750.2924907801425</v>
      </c>
      <c r="AAV156" s="420">
        <v>7475.5240468883221</v>
      </c>
      <c r="AAW156" s="420">
        <v>8280.4365008501481</v>
      </c>
      <c r="AAX156" s="420">
        <v>9173.9201995280346</v>
      </c>
      <c r="AAY156" s="420">
        <v>10165.866997102603</v>
      </c>
      <c r="AAZ156" s="420">
        <v>11267.283774493386</v>
      </c>
      <c r="ABA156" s="420">
        <v>12490.418877934811</v>
      </c>
      <c r="ABB156" s="420">
        <v>13842.531505500454</v>
      </c>
      <c r="ABC156" s="420">
        <v>15338.92736713574</v>
      </c>
      <c r="ABD156" s="420">
        <v>16998.027170177713</v>
      </c>
      <c r="ABE156" s="420">
        <v>18836.765033968979</v>
      </c>
      <c r="ABF156" s="420">
        <v>20873.439924059963</v>
      </c>
      <c r="ABG156" s="420">
        <v>23127.639367501648</v>
      </c>
      <c r="ABH156" s="420">
        <v>25620.056152807425</v>
      </c>
      <c r="ABI156" s="420">
        <v>28372.143728427811</v>
      </c>
      <c r="ABJ156" s="420">
        <v>31405.531731620409</v>
      </c>
      <c r="ABK156" s="420">
        <v>34741.088231201909</v>
      </c>
      <c r="ABL156" s="420">
        <v>38397.465281801626</v>
      </c>
      <c r="ABM156" s="420">
        <v>41161.961327647085</v>
      </c>
      <c r="ABN156" s="420">
        <v>40666.257567363762</v>
      </c>
      <c r="ABQ156" s="344"/>
      <c r="ABR156" s="344"/>
      <c r="ABS156" s="344"/>
      <c r="ABT156" s="344"/>
      <c r="ABU156" s="344"/>
      <c r="ABV156" s="344"/>
      <c r="ABW156" s="344"/>
      <c r="ABX156" s="344"/>
      <c r="ABY156" s="344"/>
      <c r="ABZ156" s="344"/>
      <c r="ACA156" s="344"/>
    </row>
    <row r="157" spans="4:755" hidden="1" outlineLevel="1" x14ac:dyDescent="0.25">
      <c r="D157" s="431" t="b">
        <v>1</v>
      </c>
      <c r="E157" s="416"/>
      <c r="F157" s="417">
        <v>1582</v>
      </c>
      <c r="G157" s="417">
        <v>22006143</v>
      </c>
      <c r="H157" s="417" t="s">
        <v>1825</v>
      </c>
      <c r="I157" s="417" t="s">
        <v>1859</v>
      </c>
      <c r="J157" s="417">
        <v>11</v>
      </c>
      <c r="K157" s="417" t="s">
        <v>1860</v>
      </c>
      <c r="L157" s="417" t="s">
        <v>1781</v>
      </c>
      <c r="M157" s="417" t="s">
        <v>253</v>
      </c>
      <c r="N157" s="417" t="s">
        <v>301</v>
      </c>
      <c r="O157" s="417" t="s">
        <v>1843</v>
      </c>
      <c r="P157" s="417" t="s">
        <v>1844</v>
      </c>
      <c r="Q157" s="417" t="s">
        <v>1845</v>
      </c>
      <c r="R157" s="417" t="s">
        <v>298</v>
      </c>
      <c r="S157" s="418"/>
      <c r="T157" s="417">
        <v>0.57433674535164059</v>
      </c>
      <c r="U157" s="417">
        <v>2190</v>
      </c>
      <c r="V157" s="418"/>
      <c r="W157" s="419">
        <v>8.25</v>
      </c>
      <c r="X157" s="417">
        <v>5.4066664277844598E-3</v>
      </c>
      <c r="Y157" s="417">
        <v>3.8887709341079942E-3</v>
      </c>
      <c r="Z157" s="417">
        <v>1.5178954936764656E-3</v>
      </c>
      <c r="AA157" s="420">
        <v>31.87548936657393</v>
      </c>
      <c r="AB157" s="420">
        <v>1244.4066989145581</v>
      </c>
      <c r="AC157" s="420">
        <v>1276.282188281132</v>
      </c>
      <c r="AD157" s="420">
        <v>37.424904904263833</v>
      </c>
      <c r="AE157" s="420">
        <v>2.2020949470976423</v>
      </c>
      <c r="AF157" s="420">
        <v>74.612650171282397</v>
      </c>
      <c r="AG157" s="418"/>
      <c r="AH157" s="419">
        <v>11.588514272148281</v>
      </c>
      <c r="AI157" s="417">
        <v>1.3520766404783894E-2</v>
      </c>
      <c r="AJ157" s="417">
        <v>9.7248765212492178E-3</v>
      </c>
      <c r="AK157" s="417">
        <v>3.7958898835346762E-3</v>
      </c>
      <c r="AL157" s="420">
        <v>79.712897312998493</v>
      </c>
      <c r="AM157" s="420">
        <v>3111.9604867997496</v>
      </c>
      <c r="AN157" s="420">
        <v>3191.673384112748</v>
      </c>
      <c r="AO157" s="420">
        <v>93.590644751345692</v>
      </c>
      <c r="AP157" s="420">
        <v>5.5069074037665278</v>
      </c>
      <c r="AQ157" s="420">
        <v>186.58821055124022</v>
      </c>
      <c r="AR157" s="418"/>
      <c r="AS157" s="417">
        <v>5.1679359468684138E-3</v>
      </c>
      <c r="AT157" s="421">
        <v>4.0659390574111693E-6</v>
      </c>
      <c r="AU157" s="417">
        <v>5.1638700078110028E-3</v>
      </c>
      <c r="AV157" s="420">
        <v>28.425883974257854</v>
      </c>
      <c r="AW157" s="420">
        <v>1.3011004983715742</v>
      </c>
      <c r="AX157" s="420">
        <v>29.726984472629429</v>
      </c>
      <c r="AY157" s="420">
        <v>14.692869058112674</v>
      </c>
      <c r="AZ157" s="420">
        <v>2.0677318317326265</v>
      </c>
      <c r="BA157" s="420">
        <v>7.8011920385318428E-2</v>
      </c>
      <c r="BB157" s="418"/>
      <c r="BC157" s="420">
        <v>1390.5218383037761</v>
      </c>
      <c r="BD157" s="420">
        <v>3477.3591468191003</v>
      </c>
      <c r="BE157" s="420">
        <v>46.565597282860054</v>
      </c>
      <c r="BF157" s="420">
        <v>3430.7935495362403</v>
      </c>
      <c r="BG157" s="420"/>
      <c r="BH157" s="422">
        <v>3.3980125829170121E-2</v>
      </c>
      <c r="BI157" s="420"/>
      <c r="BJ157" s="423">
        <v>8.5351533747251143</v>
      </c>
      <c r="BK157" s="423">
        <v>8.8301628036462425</v>
      </c>
      <c r="BL157" s="423">
        <v>9.1353689518682906</v>
      </c>
      <c r="BM157" s="423">
        <v>9.4511242592603253</v>
      </c>
      <c r="BN157" s="423">
        <v>9.777793347439049</v>
      </c>
      <c r="BO157" s="423">
        <v>10.115753440819292</v>
      </c>
      <c r="BP157" s="423">
        <v>10.465394802217695</v>
      </c>
      <c r="BQ157" s="423">
        <v>10.827121183512608</v>
      </c>
      <c r="BR157" s="423">
        <v>11.201350291880656</v>
      </c>
      <c r="BS157" s="423">
        <v>11.588514272148281</v>
      </c>
      <c r="BT157" s="423">
        <v>11.989060205815342</v>
      </c>
      <c r="BU157" s="423">
        <v>12.403450627326954</v>
      </c>
      <c r="BV157" s="423">
        <v>12.832164058189816</v>
      </c>
      <c r="BW157" s="423">
        <v>13.275695559549712</v>
      </c>
      <c r="BX157" s="423">
        <v>13.734557303868357</v>
      </c>
      <c r="BY157" s="423">
        <v>14.209279166359694</v>
      </c>
      <c r="BZ157" s="423">
        <v>14.700409336868629</v>
      </c>
      <c r="CA157" s="423">
        <v>15.208514952898771</v>
      </c>
      <c r="CB157" s="423">
        <v>15.734182754520159</v>
      </c>
      <c r="CC157" s="423">
        <v>16.278019761913264</v>
      </c>
      <c r="CD157" s="423">
        <v>16.840653976331645</v>
      </c>
      <c r="CE157" s="423">
        <v>17.422735105292723</v>
      </c>
      <c r="CF157" s="423">
        <v>18.024935312834049</v>
      </c>
      <c r="CG157" s="423">
        <v>18.647949995701502</v>
      </c>
      <c r="CH157" s="423">
        <v>19.292498586365678</v>
      </c>
      <c r="CI157" s="423">
        <v>19.959325383793761</v>
      </c>
      <c r="CJ157" s="423">
        <v>20.649200412936239</v>
      </c>
      <c r="CK157" s="423">
        <v>21.362920313920963</v>
      </c>
      <c r="CL157" s="423">
        <v>22.101309261981356</v>
      </c>
      <c r="CM157" s="423">
        <v>22.865219919181044</v>
      </c>
      <c r="CN157" s="420"/>
      <c r="CO157" s="417">
        <v>5.9155805235448552E-3</v>
      </c>
      <c r="CP157" s="417">
        <v>6.4750747165629834E-3</v>
      </c>
      <c r="CQ157" s="417">
        <v>7.0903189524079407E-3</v>
      </c>
      <c r="CR157" s="417">
        <v>7.7670207304650499E-3</v>
      </c>
      <c r="CS157" s="417">
        <v>8.5114816088278002E-3</v>
      </c>
      <c r="CT157" s="417">
        <v>9.3306596909443901E-3</v>
      </c>
      <c r="CU157" s="417">
        <v>1.0232238730220887E-2</v>
      </c>
      <c r="CV157" s="417">
        <v>1.1224704556656114E-2</v>
      </c>
      <c r="CW157" s="417">
        <v>1.2317429604712028E-2</v>
      </c>
      <c r="CX157" s="417">
        <v>1.3520766404783894E-2</v>
      </c>
      <c r="CY157" s="417">
        <v>1.4846150992688135E-2</v>
      </c>
      <c r="CZ157" s="417">
        <v>1.6306217293482708E-2</v>
      </c>
      <c r="DA157" s="417">
        <v>1.7914923648730877E-2</v>
      </c>
      <c r="DB157" s="417">
        <v>1.9687692781179763E-2</v>
      </c>
      <c r="DC157" s="417">
        <v>2.1641566629043391E-2</v>
      </c>
      <c r="DD157" s="417">
        <v>2.3795377635085761E-2</v>
      </c>
      <c r="DE157" s="417">
        <v>2.6169938245076851E-2</v>
      </c>
      <c r="DF157" s="417">
        <v>2.8788250557696786E-2</v>
      </c>
      <c r="DG157" s="417">
        <v>3.1675738275532377E-2</v>
      </c>
      <c r="DH157" s="417">
        <v>3.486050333659519E-2</v>
      </c>
      <c r="DI157" s="417">
        <v>3.8373609860171617E-2</v>
      </c>
      <c r="DJ157" s="417">
        <v>4.2249398322427356E-2</v>
      </c>
      <c r="DK157" s="417">
        <v>4.6525833188949227E-2</v>
      </c>
      <c r="DL157" s="417">
        <v>5.1244887576548714E-2</v>
      </c>
      <c r="DM157" s="417">
        <v>5.6452968898745771E-2</v>
      </c>
      <c r="DN157" s="417">
        <v>6.220138987236342E-2</v>
      </c>
      <c r="DO157" s="417">
        <v>6.8546889730976654E-2</v>
      </c>
      <c r="DP157" s="417">
        <v>7.5552211009424983E-2</v>
      </c>
      <c r="DQ157" s="417">
        <v>8.3286737837597338E-2</v>
      </c>
      <c r="DR157" s="417">
        <v>9.1827202317177004E-2</v>
      </c>
      <c r="DS157" s="424"/>
      <c r="DT157" s="425">
        <v>4.2548098547598523E-3</v>
      </c>
      <c r="DU157" s="425">
        <v>4.6572287545887927E-3</v>
      </c>
      <c r="DV157" s="425">
        <v>5.0997461419083311E-3</v>
      </c>
      <c r="DW157" s="425">
        <v>5.5864671632098054E-3</v>
      </c>
      <c r="DX157" s="425">
        <v>6.1219242445788623E-3</v>
      </c>
      <c r="DY157" s="425">
        <v>6.7111220355176296E-3</v>
      </c>
      <c r="DZ157" s="425">
        <v>7.3595871127641425E-3</v>
      </c>
      <c r="EA157" s="425">
        <v>8.0734229505186623E-3</v>
      </c>
      <c r="EB157" s="425">
        <v>8.8593707175224651E-3</v>
      </c>
      <c r="EC157" s="425">
        <v>9.7248765212492178E-3</v>
      </c>
      <c r="ED157" s="425">
        <v>1.0678165785678435E-2</v>
      </c>
      <c r="EE157" s="425">
        <v>1.1728325522410557E-2</v>
      </c>
      <c r="EF157" s="425">
        <v>1.2885395336012391E-2</v>
      </c>
      <c r="EG157" s="425">
        <v>1.4160468094287934E-2</v>
      </c>
      <c r="EH157" s="425">
        <v>1.5565801293584191E-2</v>
      </c>
      <c r="EI157" s="425">
        <v>1.7114940259290928E-2</v>
      </c>
      <c r="EJ157" s="425">
        <v>1.8822854443520564E-2</v>
      </c>
      <c r="EK157" s="425">
        <v>2.0706088216813637E-2</v>
      </c>
      <c r="EL157" s="425">
        <v>2.2782927700013302E-2</v>
      </c>
      <c r="EM157" s="425">
        <v>2.507358534772371E-2</v>
      </c>
      <c r="EN157" s="425">
        <v>2.7600404177733847E-2</v>
      </c>
      <c r="EO157" s="425">
        <v>3.0388083743337679E-2</v>
      </c>
      <c r="EP157" s="425">
        <v>3.3463930169718929E-2</v>
      </c>
      <c r="EQ157" s="425">
        <v>3.6858132823810119E-2</v>
      </c>
      <c r="ER157" s="425">
        <v>4.0604070461862221E-2</v>
      </c>
      <c r="ES157" s="425">
        <v>4.4738650003212116E-2</v>
      </c>
      <c r="ET157" s="425">
        <v>4.9302681415572314E-2</v>
      </c>
      <c r="EU157" s="425">
        <v>5.4341292570076527E-2</v>
      </c>
      <c r="EV157" s="425">
        <v>5.9904388337166554E-2</v>
      </c>
      <c r="EW157" s="425">
        <v>6.6047158651476451E-2</v>
      </c>
      <c r="EX157" s="420"/>
      <c r="EY157" s="420">
        <v>1521.4076943904117</v>
      </c>
      <c r="EZ157" s="420">
        <v>1665.3020707473149</v>
      </c>
      <c r="FA157" s="420">
        <v>1823.5346077939053</v>
      </c>
      <c r="FB157" s="420">
        <v>1997.5731975563185</v>
      </c>
      <c r="FC157" s="420">
        <v>2189.0385159651705</v>
      </c>
      <c r="FD157" s="420">
        <v>2399.7200935800338</v>
      </c>
      <c r="FE157" s="420">
        <v>2631.5940883632866</v>
      </c>
      <c r="FF157" s="420">
        <v>2886.842941582051</v>
      </c>
      <c r="FG157" s="420">
        <v>3167.8771172387769</v>
      </c>
      <c r="FH157" s="420">
        <v>3477.3591468191003</v>
      </c>
      <c r="FI157" s="420">
        <v>3818.2302248203628</v>
      </c>
      <c r="FJ157" s="420">
        <v>4193.7396267307413</v>
      </c>
      <c r="FK157" s="420">
        <v>4607.4772501386087</v>
      </c>
      <c r="FL157" s="420">
        <v>5063.4096117640865</v>
      </c>
      <c r="FM157" s="420">
        <v>5565.9196687528247</v>
      </c>
      <c r="FN157" s="420">
        <v>6119.8508719227157</v>
      </c>
      <c r="FO157" s="420">
        <v>6730.5559022165189</v>
      </c>
      <c r="FP157" s="420">
        <v>7403.9505898354528</v>
      </c>
      <c r="FQ157" s="420">
        <v>8146.5735689138246</v>
      </c>
      <c r="FR157" s="420">
        <v>8965.6522796915015</v>
      </c>
      <c r="FS157" s="420">
        <v>9869.1759955650468</v>
      </c>
      <c r="FT157" s="420">
        <v>10865.976624824652</v>
      </c>
      <c r="FU157" s="420">
        <v>11965.818117065392</v>
      </c>
      <c r="FV157" s="420">
        <v>13179.495393025862</v>
      </c>
      <c r="FW157" s="420">
        <v>14518.943814878025</v>
      </c>
      <c r="FX157" s="420">
        <v>15997.360322784216</v>
      </c>
      <c r="FY157" s="420">
        <v>17629.337483981293</v>
      </c>
      <c r="FZ157" s="420">
        <v>19431.01183399446</v>
      </c>
      <c r="GA157" s="420">
        <v>21420.228037208126</v>
      </c>
      <c r="GB157" s="420">
        <v>23616.720557457676</v>
      </c>
      <c r="GC157" s="420"/>
      <c r="GD157" s="420">
        <v>32.364954761379785</v>
      </c>
      <c r="GE157" s="420">
        <v>32.364954761379785</v>
      </c>
      <c r="GF157" s="420">
        <v>32.364954761379785</v>
      </c>
      <c r="GG157" s="420">
        <v>32.364954761379785</v>
      </c>
      <c r="GH157" s="420">
        <v>32.364954761379785</v>
      </c>
      <c r="GI157" s="420">
        <v>32.364954761379785</v>
      </c>
      <c r="GJ157" s="420">
        <v>32.364954761379785</v>
      </c>
      <c r="GK157" s="420">
        <v>32.364954761379785</v>
      </c>
      <c r="GL157" s="420">
        <v>32.364954761379785</v>
      </c>
      <c r="GM157" s="420">
        <v>32.364954761379785</v>
      </c>
      <c r="GN157" s="420">
        <v>32.364954761379785</v>
      </c>
      <c r="GO157" s="420">
        <v>32.364954761379785</v>
      </c>
      <c r="GP157" s="420">
        <v>32.364954761379785</v>
      </c>
      <c r="GQ157" s="420">
        <v>32.364954761379785</v>
      </c>
      <c r="GR157" s="420">
        <v>32.364954761379785</v>
      </c>
      <c r="GS157" s="420">
        <v>32.364954761379785</v>
      </c>
      <c r="GT157" s="420">
        <v>32.364954761379785</v>
      </c>
      <c r="GU157" s="420">
        <v>38.738822350007396</v>
      </c>
      <c r="GV157" s="420">
        <v>51.350604423535891</v>
      </c>
      <c r="GW157" s="420">
        <v>68.662717189713931</v>
      </c>
      <c r="GX157" s="420">
        <v>92.533995362797683</v>
      </c>
      <c r="GY157" s="420">
        <v>125.58407589671955</v>
      </c>
      <c r="GZ157" s="420">
        <v>171.51133502420743</v>
      </c>
      <c r="HA157" s="420">
        <v>235.54542630636647</v>
      </c>
      <c r="HB157" s="420">
        <v>325.09187307246486</v>
      </c>
      <c r="HC157" s="420">
        <v>450.65081975782482</v>
      </c>
      <c r="HD157" s="420">
        <v>627.12730943239865</v>
      </c>
      <c r="HE157" s="420">
        <v>875.70090675645304</v>
      </c>
      <c r="HF157" s="420">
        <v>1226.4946813564079</v>
      </c>
      <c r="HG157" s="420">
        <v>1722.3868926746106</v>
      </c>
      <c r="HH157" s="420"/>
      <c r="HI157" s="420">
        <v>34.875838299614628</v>
      </c>
      <c r="HJ157" s="420">
        <v>38.174386756120249</v>
      </c>
      <c r="HK157" s="420">
        <v>41.801614616293257</v>
      </c>
      <c r="HL157" s="420">
        <v>45.791170957323175</v>
      </c>
      <c r="HM157" s="420">
        <v>50.180207183071275</v>
      </c>
      <c r="HN157" s="420">
        <v>55.009745419728844</v>
      </c>
      <c r="HO157" s="420">
        <v>60.325085928235161</v>
      </c>
      <c r="HP157" s="420">
        <v>66.176257684393903</v>
      </c>
      <c r="HQ157" s="420">
        <v>72.618516720553515</v>
      </c>
      <c r="HR157" s="420">
        <v>79.712897312998493</v>
      </c>
      <c r="HS157" s="420">
        <v>87.526821641907887</v>
      </c>
      <c r="HT157" s="420">
        <v>96.134774151480713</v>
      </c>
      <c r="HU157" s="420">
        <v>105.61904750282666</v>
      </c>
      <c r="HV157" s="420">
        <v>116.07056774834706</v>
      </c>
      <c r="HW157" s="420">
        <v>127.58980717120997</v>
      </c>
      <c r="HX157" s="420">
        <v>140.28779413558169</v>
      </c>
      <c r="HY157" s="420">
        <v>154.287230291859</v>
      </c>
      <c r="HZ157" s="420">
        <v>169.72372658657983</v>
      </c>
      <c r="IA157" s="420">
        <v>186.74717075043543</v>
      </c>
      <c r="IB157" s="420">
        <v>205.52324029252162</v>
      </c>
      <c r="IC157" s="420">
        <v>226.23507652869753</v>
      </c>
      <c r="ID157" s="420">
        <v>249.08513683218621</v>
      </c>
      <c r="IE157" s="420">
        <v>274.29724413256622</v>
      </c>
      <c r="IF157" s="420">
        <v>302.11885472411353</v>
      </c>
      <c r="IG157" s="420">
        <v>332.82356769712601</v>
      </c>
      <c r="IH157" s="420">
        <v>366.71390179976549</v>
      </c>
      <c r="II157" s="420">
        <v>404.12436829893642</v>
      </c>
      <c r="IJ157" s="420">
        <v>445.42487146537951</v>
      </c>
      <c r="IK157" s="420">
        <v>491.02447169222705</v>
      </c>
      <c r="IL157" s="420">
        <v>541.37555000278564</v>
      </c>
      <c r="IM157" s="420"/>
      <c r="IN157" s="420">
        <v>14.212941987128927</v>
      </c>
      <c r="IO157" s="420">
        <v>14.212941987128927</v>
      </c>
      <c r="IP157" s="420">
        <v>14.212941987128927</v>
      </c>
      <c r="IQ157" s="420">
        <v>14.212941987128927</v>
      </c>
      <c r="IR157" s="420">
        <v>14.212941987128927</v>
      </c>
      <c r="IS157" s="420">
        <v>14.212941987128927</v>
      </c>
      <c r="IT157" s="420">
        <v>14.212941987128927</v>
      </c>
      <c r="IU157" s="420">
        <v>14.212941987128927</v>
      </c>
      <c r="IV157" s="420">
        <v>14.212941987128927</v>
      </c>
      <c r="IW157" s="420">
        <v>14.212941987128927</v>
      </c>
      <c r="IX157" s="420">
        <v>14.212941987128927</v>
      </c>
      <c r="IY157" s="420">
        <v>14.212941987128927</v>
      </c>
      <c r="IZ157" s="420">
        <v>14.212941987128927</v>
      </c>
      <c r="JA157" s="420">
        <v>14.212941987128927</v>
      </c>
      <c r="JB157" s="420">
        <v>14.212941987128927</v>
      </c>
      <c r="JC157" s="420">
        <v>14.212941987128927</v>
      </c>
      <c r="JD157" s="420">
        <v>14.212941987128927</v>
      </c>
      <c r="JE157" s="420">
        <v>17.012000751113533</v>
      </c>
      <c r="JF157" s="420">
        <v>22.550415010825947</v>
      </c>
      <c r="JG157" s="420">
        <v>30.152960919956481</v>
      </c>
      <c r="JH157" s="420">
        <v>40.635938397728552</v>
      </c>
      <c r="JI157" s="420">
        <v>55.14975066046334</v>
      </c>
      <c r="JJ157" s="420">
        <v>75.318525015919704</v>
      </c>
      <c r="JK157" s="420">
        <v>103.43884315947719</v>
      </c>
      <c r="JL157" s="420">
        <v>142.76281139683698</v>
      </c>
      <c r="JM157" s="420">
        <v>197.90152666343465</v>
      </c>
      <c r="JN157" s="420">
        <v>275.40047972330115</v>
      </c>
      <c r="JO157" s="420">
        <v>384.56059270187745</v>
      </c>
      <c r="JP157" s="420">
        <v>538.61029258851443</v>
      </c>
      <c r="JQ157" s="420">
        <v>756.37939757564641</v>
      </c>
      <c r="JR157" s="420"/>
      <c r="JS157" s="420">
        <v>20.662896312485699</v>
      </c>
      <c r="JT157" s="420">
        <v>23.961444768991321</v>
      </c>
      <c r="JU157" s="420">
        <v>27.588672629164328</v>
      </c>
      <c r="JV157" s="420">
        <v>31.578228970194246</v>
      </c>
      <c r="JW157" s="420">
        <v>35.967265195942346</v>
      </c>
      <c r="JX157" s="420">
        <v>40.796803432599916</v>
      </c>
      <c r="JY157" s="420">
        <v>46.112143941106233</v>
      </c>
      <c r="JZ157" s="420">
        <v>51.963315697264974</v>
      </c>
      <c r="KA157" s="420">
        <v>58.405574733424586</v>
      </c>
      <c r="KB157" s="420">
        <v>65.499955325869564</v>
      </c>
      <c r="KC157" s="420">
        <v>73.313879654778958</v>
      </c>
      <c r="KD157" s="420">
        <v>81.921832164351784</v>
      </c>
      <c r="KE157" s="420">
        <v>91.406105515697732</v>
      </c>
      <c r="KF157" s="420">
        <v>101.85762576121813</v>
      </c>
      <c r="KG157" s="420">
        <v>113.37686518408104</v>
      </c>
      <c r="KH157" s="420">
        <v>126.07485214845276</v>
      </c>
      <c r="KI157" s="420">
        <v>140.07428830473009</v>
      </c>
      <c r="KJ157" s="420">
        <v>152.7117258354663</v>
      </c>
      <c r="KK157" s="420">
        <v>164.19675573960947</v>
      </c>
      <c r="KL157" s="420">
        <v>175.37027937256514</v>
      </c>
      <c r="KM157" s="420">
        <v>185.59913813096898</v>
      </c>
      <c r="KN157" s="420">
        <v>193.93538617172288</v>
      </c>
      <c r="KO157" s="420">
        <v>198.97871911664652</v>
      </c>
      <c r="KP157" s="420">
        <v>198.68001156463635</v>
      </c>
      <c r="KQ157" s="420">
        <v>190.06075630028903</v>
      </c>
      <c r="KR157" s="420">
        <v>168.81237513633084</v>
      </c>
      <c r="KS157" s="420">
        <v>128.72388857563527</v>
      </c>
      <c r="KT157" s="420">
        <v>60.864278763502057</v>
      </c>
      <c r="KU157" s="420">
        <v>-47.585820896287373</v>
      </c>
      <c r="KV157" s="420">
        <v>-215.00384757286076</v>
      </c>
      <c r="KW157" s="420"/>
      <c r="KX157" s="420">
        <v>1361.5391535231527</v>
      </c>
      <c r="KY157" s="420">
        <v>1490.3132014684136</v>
      </c>
      <c r="KZ157" s="420">
        <v>1631.9187654106659</v>
      </c>
      <c r="LA157" s="420">
        <v>1787.6694922271377</v>
      </c>
      <c r="LB157" s="420">
        <v>1959.0157582652359</v>
      </c>
      <c r="LC157" s="420">
        <v>2147.5590513656416</v>
      </c>
      <c r="LD157" s="420">
        <v>2355.0678760845258</v>
      </c>
      <c r="LE157" s="420">
        <v>2583.4953441659718</v>
      </c>
      <c r="LF157" s="420">
        <v>2834.9986296071888</v>
      </c>
      <c r="LG157" s="420">
        <v>3111.9604867997496</v>
      </c>
      <c r="LH157" s="420">
        <v>3417.0130514170992</v>
      </c>
      <c r="LI157" s="420">
        <v>3753.0641671713784</v>
      </c>
      <c r="LJ157" s="420">
        <v>4123.3265075239651</v>
      </c>
      <c r="LK157" s="420">
        <v>4531.3497901721385</v>
      </c>
      <c r="LL157" s="420">
        <v>4981.0564139469407</v>
      </c>
      <c r="LM157" s="420">
        <v>5476.7808829730966</v>
      </c>
      <c r="LN157" s="420">
        <v>6023.3134219265803</v>
      </c>
      <c r="LO157" s="420">
        <v>6625.948229380364</v>
      </c>
      <c r="LP157" s="420">
        <v>7290.536864004257</v>
      </c>
      <c r="LQ157" s="420">
        <v>8023.5473112715872</v>
      </c>
      <c r="LR157" s="420">
        <v>8832.1293368748302</v>
      </c>
      <c r="LS157" s="420">
        <v>9724.1867978680566</v>
      </c>
      <c r="LT157" s="420">
        <v>10708.457654310057</v>
      </c>
      <c r="LU157" s="420">
        <v>11794.602503619239</v>
      </c>
      <c r="LV157" s="420">
        <v>12993.302547795911</v>
      </c>
      <c r="LW157" s="420">
        <v>14316.368001027877</v>
      </c>
      <c r="LX157" s="420">
        <v>15776.85805298314</v>
      </c>
      <c r="LY157" s="420">
        <v>17389.21362242449</v>
      </c>
      <c r="LZ157" s="420">
        <v>19169.404267893296</v>
      </c>
      <c r="MA157" s="420">
        <v>21135.090768472463</v>
      </c>
      <c r="MB157" s="420"/>
      <c r="MC157" s="426">
        <v>1.3011004983715742</v>
      </c>
      <c r="MD157" s="426">
        <v>1.3011004983715742</v>
      </c>
      <c r="ME157" s="426">
        <v>1.3011004983715742</v>
      </c>
      <c r="MF157" s="426">
        <v>1.3011004983715742</v>
      </c>
      <c r="MG157" s="426">
        <v>1.3011004983715742</v>
      </c>
      <c r="MH157" s="426">
        <v>1.3011004983715742</v>
      </c>
      <c r="MI157" s="426">
        <v>1.3011004983715742</v>
      </c>
      <c r="MJ157" s="426">
        <v>1.3011004983715742</v>
      </c>
      <c r="MK157" s="426">
        <v>1.3011004983715742</v>
      </c>
      <c r="ML157" s="426">
        <v>1.3011004983715742</v>
      </c>
      <c r="MM157" s="426">
        <v>1.3011004983715742</v>
      </c>
      <c r="MN157" s="426">
        <v>1.3011004983715742</v>
      </c>
      <c r="MO157" s="426">
        <v>1.3011004983715742</v>
      </c>
      <c r="MP157" s="426">
        <v>1.3011004983715742</v>
      </c>
      <c r="MQ157" s="426">
        <v>1.3011004983715742</v>
      </c>
      <c r="MR157" s="426">
        <v>1.3011004983715742</v>
      </c>
      <c r="MS157" s="426">
        <v>1.3011004983715742</v>
      </c>
      <c r="MT157" s="426">
        <v>1.5573357490388688</v>
      </c>
      <c r="MU157" s="426">
        <v>2.0643408124540121</v>
      </c>
      <c r="MV157" s="426">
        <v>2.7603034273876617</v>
      </c>
      <c r="MW157" s="426">
        <v>3.719950433130661</v>
      </c>
      <c r="MX157" s="426">
        <v>5.0485936081620348</v>
      </c>
      <c r="MY157" s="426">
        <v>6.8949110271166889</v>
      </c>
      <c r="MZ157" s="426">
        <v>9.4691395002985903</v>
      </c>
      <c r="NA157" s="426">
        <v>13.068987773647677</v>
      </c>
      <c r="NB157" s="426">
        <v>18.1165711647504</v>
      </c>
      <c r="NC157" s="426">
        <v>25.211085906369799</v>
      </c>
      <c r="ND157" s="426">
        <v>35.203969682813984</v>
      </c>
      <c r="NE157" s="426">
        <v>49.30619717927501</v>
      </c>
      <c r="NF157" s="426">
        <v>69.241513265506697</v>
      </c>
      <c r="NG157" s="420"/>
      <c r="NH157" s="420">
        <v>1360.238053024781</v>
      </c>
      <c r="NI157" s="420">
        <v>1489.012100970042</v>
      </c>
      <c r="NJ157" s="420">
        <v>1630.6176649122942</v>
      </c>
      <c r="NK157" s="420">
        <v>1786.368391728766</v>
      </c>
      <c r="NL157" s="420">
        <v>1957.7146577668643</v>
      </c>
      <c r="NM157" s="420">
        <v>2146.2579508672702</v>
      </c>
      <c r="NN157" s="420">
        <v>2353.7667755861544</v>
      </c>
      <c r="NO157" s="420">
        <v>2582.1942436676004</v>
      </c>
      <c r="NP157" s="420">
        <v>2833.6975291088174</v>
      </c>
      <c r="NQ157" s="420">
        <v>3110.6593863013782</v>
      </c>
      <c r="NR157" s="420">
        <v>3415.7119509187278</v>
      </c>
      <c r="NS157" s="420">
        <v>3751.763066673007</v>
      </c>
      <c r="NT157" s="420">
        <v>4122.0254070255933</v>
      </c>
      <c r="NU157" s="420">
        <v>4530.0486896737666</v>
      </c>
      <c r="NV157" s="420">
        <v>4979.7553134485688</v>
      </c>
      <c r="NW157" s="420">
        <v>5475.4797824747247</v>
      </c>
      <c r="NX157" s="420">
        <v>6022.0123214282085</v>
      </c>
      <c r="NY157" s="420">
        <v>6624.3908936313255</v>
      </c>
      <c r="NZ157" s="420">
        <v>7288.4725231918028</v>
      </c>
      <c r="OA157" s="420">
        <v>8020.7870078441993</v>
      </c>
      <c r="OB157" s="420">
        <v>8828.4093864416991</v>
      </c>
      <c r="OC157" s="420">
        <v>9719.1382042598943</v>
      </c>
      <c r="OD157" s="420">
        <v>10701.562743282941</v>
      </c>
      <c r="OE157" s="420">
        <v>11785.133364118939</v>
      </c>
      <c r="OF157" s="420">
        <v>12980.233560022263</v>
      </c>
      <c r="OG157" s="420">
        <v>14298.251429863127</v>
      </c>
      <c r="OH157" s="420">
        <v>15751.646967076769</v>
      </c>
      <c r="OI157" s="420">
        <v>17354.009652741675</v>
      </c>
      <c r="OJ157" s="420">
        <v>19120.098070714022</v>
      </c>
      <c r="OK157" s="420">
        <v>21065.849255206955</v>
      </c>
      <c r="OL157" s="420"/>
      <c r="OM157" s="420">
        <v>1380.9009493372666</v>
      </c>
      <c r="ON157" s="420">
        <v>1512.9735457390332</v>
      </c>
      <c r="OO157" s="420">
        <v>1658.2063375414587</v>
      </c>
      <c r="OP157" s="420">
        <v>1817.9466206989603</v>
      </c>
      <c r="OQ157" s="420">
        <v>1993.6819229628068</v>
      </c>
      <c r="OR157" s="420">
        <v>2187.0547542998702</v>
      </c>
      <c r="OS157" s="420">
        <v>2399.8789195272607</v>
      </c>
      <c r="OT157" s="420">
        <v>2634.1575593648654</v>
      </c>
      <c r="OU157" s="420">
        <v>2892.103103842242</v>
      </c>
      <c r="OV157" s="420">
        <v>3176.1593416272476</v>
      </c>
      <c r="OW157" s="420">
        <v>3489.0258305735069</v>
      </c>
      <c r="OX157" s="420">
        <v>3833.6848988373586</v>
      </c>
      <c r="OY157" s="420">
        <v>4213.4315125412913</v>
      </c>
      <c r="OZ157" s="420">
        <v>4631.9063154349851</v>
      </c>
      <c r="PA157" s="420">
        <v>5093.1321786326498</v>
      </c>
      <c r="PB157" s="420">
        <v>5601.5546346231777</v>
      </c>
      <c r="PC157" s="420">
        <v>6162.0866097329381</v>
      </c>
      <c r="PD157" s="420">
        <v>6777.102619466792</v>
      </c>
      <c r="PE157" s="420">
        <v>7452.669278931412</v>
      </c>
      <c r="PF157" s="420">
        <v>8196.1572872167635</v>
      </c>
      <c r="PG157" s="420">
        <v>9014.0085245726677</v>
      </c>
      <c r="PH157" s="420">
        <v>9913.073590431617</v>
      </c>
      <c r="PI157" s="420">
        <v>10900.541462399588</v>
      </c>
      <c r="PJ157" s="420">
        <v>11983.813375683576</v>
      </c>
      <c r="PK157" s="420">
        <v>13170.294316322552</v>
      </c>
      <c r="PL157" s="420">
        <v>14467.063804999458</v>
      </c>
      <c r="PM157" s="420">
        <v>15880.370855652405</v>
      </c>
      <c r="PN157" s="420">
        <v>17414.873931505179</v>
      </c>
      <c r="PO157" s="420">
        <v>19072.512249817733</v>
      </c>
      <c r="PP157" s="420">
        <v>20850.845407634093</v>
      </c>
      <c r="PQ157" s="420"/>
      <c r="PR157" s="420">
        <v>40.947604499784624</v>
      </c>
      <c r="PS157" s="420">
        <v>44.820419153299611</v>
      </c>
      <c r="PT157" s="420">
        <v>49.079135189685424</v>
      </c>
      <c r="PU157" s="420">
        <v>53.763259877346471</v>
      </c>
      <c r="PV157" s="420">
        <v>58.916412554658478</v>
      </c>
      <c r="PW157" s="420">
        <v>64.586757162071947</v>
      </c>
      <c r="PX157" s="420">
        <v>70.827480583662165</v>
      </c>
      <c r="PY157" s="420">
        <v>77.697321671729853</v>
      </c>
      <c r="PZ157" s="420">
        <v>85.261156348092129</v>
      </c>
      <c r="QA157" s="420">
        <v>93.590644751345692</v>
      </c>
      <c r="QB157" s="420">
        <v>102.76494703657464</v>
      </c>
      <c r="QC157" s="420">
        <v>112.87151513930641</v>
      </c>
      <c r="QD157" s="420">
        <v>124.00696859629332</v>
      </c>
      <c r="QE157" s="420">
        <v>136.27806337997873</v>
      </c>
      <c r="QF157" s="420">
        <v>149.8027636602566</v>
      </c>
      <c r="QG157" s="420">
        <v>164.71142746623187</v>
      </c>
      <c r="QH157" s="420">
        <v>181.14811839312975</v>
      </c>
      <c r="QI157" s="420">
        <v>199.27205679737466</v>
      </c>
      <c r="QJ157" s="420">
        <v>219.25922535966913</v>
      </c>
      <c r="QK157" s="420">
        <v>241.30414548645757</v>
      </c>
      <c r="QL157" s="420">
        <v>265.62184278099454</v>
      </c>
      <c r="QM157" s="420">
        <v>292.45002176454648</v>
      </c>
      <c r="QN157" s="420">
        <v>322.05147218627013</v>
      </c>
      <c r="QO157" s="420">
        <v>354.71673164936061</v>
      </c>
      <c r="QP157" s="420">
        <v>390.76703192593379</v>
      </c>
      <c r="QQ157" s="420">
        <v>430.55755926118002</v>
      </c>
      <c r="QR157" s="420">
        <v>474.48106220899069</v>
      </c>
      <c r="QS157" s="420">
        <v>522.97184413007517</v>
      </c>
      <c r="QT157" s="420">
        <v>576.51018145680507</v>
      </c>
      <c r="QU157" s="420">
        <v>635.62721322780033</v>
      </c>
      <c r="QV157" s="424"/>
      <c r="QW157" s="420">
        <v>14.692869058112674</v>
      </c>
      <c r="QX157" s="420">
        <v>14.692869058112674</v>
      </c>
      <c r="QY157" s="420">
        <v>14.692869058112674</v>
      </c>
      <c r="QZ157" s="420">
        <v>14.692869058112674</v>
      </c>
      <c r="RA157" s="420">
        <v>14.692869058112674</v>
      </c>
      <c r="RB157" s="420">
        <v>14.692869058112674</v>
      </c>
      <c r="RC157" s="420">
        <v>14.692869058112674</v>
      </c>
      <c r="RD157" s="420">
        <v>14.692869058112674</v>
      </c>
      <c r="RE157" s="420">
        <v>14.692869058112674</v>
      </c>
      <c r="RF157" s="420">
        <v>14.692869058112674</v>
      </c>
      <c r="RG157" s="420">
        <v>14.692869058112674</v>
      </c>
      <c r="RH157" s="420">
        <v>14.692869058112674</v>
      </c>
      <c r="RI157" s="420">
        <v>14.692869058112674</v>
      </c>
      <c r="RJ157" s="420">
        <v>14.692869058112674</v>
      </c>
      <c r="RK157" s="420">
        <v>14.692869058112674</v>
      </c>
      <c r="RL157" s="420">
        <v>14.692869058112674</v>
      </c>
      <c r="RM157" s="420">
        <v>14.692869058112674</v>
      </c>
      <c r="RN157" s="420">
        <v>17.586443375268967</v>
      </c>
      <c r="RO157" s="420">
        <v>23.311872746698956</v>
      </c>
      <c r="RP157" s="420">
        <v>31.171133106186968</v>
      </c>
      <c r="RQ157" s="420">
        <v>42.008088295304923</v>
      </c>
      <c r="RR157" s="420">
        <v>57.011987087230509</v>
      </c>
      <c r="RS157" s="420">
        <v>77.861798543275356</v>
      </c>
      <c r="RT157" s="420">
        <v>106.93165281622744</v>
      </c>
      <c r="RU157" s="420">
        <v>147.58346977855248</v>
      </c>
      <c r="RV157" s="420">
        <v>204.58404884081392</v>
      </c>
      <c r="RW157" s="420">
        <v>284.69990173605657</v>
      </c>
      <c r="RX157" s="420">
        <v>397.54601394952084</v>
      </c>
      <c r="RY157" s="420">
        <v>556.79749551650741</v>
      </c>
      <c r="RZ157" s="420">
        <v>781.91998932362276</v>
      </c>
      <c r="SA157" s="420"/>
      <c r="SB157" s="420">
        <v>26.254735441671951</v>
      </c>
      <c r="SC157" s="420">
        <v>30.127550095186937</v>
      </c>
      <c r="SD157" s="420">
        <v>34.386266131572754</v>
      </c>
      <c r="SE157" s="420">
        <v>39.070390819233793</v>
      </c>
      <c r="SF157" s="420">
        <v>44.223543496545801</v>
      </c>
      <c r="SG157" s="420">
        <v>49.89388810395927</v>
      </c>
      <c r="SH157" s="420">
        <v>56.134611525549488</v>
      </c>
      <c r="SI157" s="420">
        <v>63.004452613617175</v>
      </c>
      <c r="SJ157" s="420">
        <v>70.568287289979452</v>
      </c>
      <c r="SK157" s="420">
        <v>78.897775693233015</v>
      </c>
      <c r="SL157" s="420">
        <v>88.072077978461962</v>
      </c>
      <c r="SM157" s="420">
        <v>98.178646081193733</v>
      </c>
      <c r="SN157" s="420">
        <v>109.31409953818064</v>
      </c>
      <c r="SO157" s="420">
        <v>121.58519432186606</v>
      </c>
      <c r="SP157" s="420">
        <v>135.10989460214392</v>
      </c>
      <c r="SQ157" s="420">
        <v>150.01855840811919</v>
      </c>
      <c r="SR157" s="420">
        <v>166.45524933501707</v>
      </c>
      <c r="SS157" s="420">
        <v>181.68561342210569</v>
      </c>
      <c r="ST157" s="420">
        <v>195.94735261297018</v>
      </c>
      <c r="SU157" s="420">
        <v>210.1330123802706</v>
      </c>
      <c r="SV157" s="420">
        <v>223.61375448568961</v>
      </c>
      <c r="SW157" s="420">
        <v>235.43803467731595</v>
      </c>
      <c r="SX157" s="420">
        <v>244.18967364299476</v>
      </c>
      <c r="SY157" s="420">
        <v>247.78507883313318</v>
      </c>
      <c r="SZ157" s="420">
        <v>243.18356214738131</v>
      </c>
      <c r="TA157" s="420">
        <v>225.9735104203661</v>
      </c>
      <c r="TB157" s="420">
        <v>189.78116047293412</v>
      </c>
      <c r="TC157" s="420">
        <v>125.42583018055433</v>
      </c>
      <c r="TD157" s="420">
        <v>19.712685940297661</v>
      </c>
      <c r="TE157" s="420">
        <v>-146.29277609582243</v>
      </c>
      <c r="TF157" s="420"/>
      <c r="TG157" s="420">
        <v>2.4093718660178953</v>
      </c>
      <c r="TH157" s="420">
        <v>2.6372496816427375</v>
      </c>
      <c r="TI157" s="420">
        <v>2.8878340742775008</v>
      </c>
      <c r="TJ157" s="420">
        <v>3.1634496658911648</v>
      </c>
      <c r="TK157" s="420">
        <v>3.4666630341377918</v>
      </c>
      <c r="TL157" s="420">
        <v>3.8003081627020272</v>
      </c>
      <c r="TM157" s="420">
        <v>4.1675145870890189</v>
      </c>
      <c r="TN157" s="420">
        <v>4.5717385226232974</v>
      </c>
      <c r="TO157" s="420">
        <v>5.0167972920205077</v>
      </c>
      <c r="TP157" s="420">
        <v>5.5069074037665278</v>
      </c>
      <c r="TQ157" s="420">
        <v>6.0467266700313074</v>
      </c>
      <c r="TR157" s="420">
        <v>6.6414007943465379</v>
      </c>
      <c r="TS157" s="420">
        <v>7.2966149052173481</v>
      </c>
      <c r="TT157" s="420">
        <v>8.018650562692903</v>
      </c>
      <c r="TU157" s="420">
        <v>8.8144488212161036</v>
      </c>
      <c r="TV157" s="420">
        <v>9.6916799943907233</v>
      </c>
      <c r="TW157" s="420">
        <v>10.658820836290454</v>
      </c>
      <c r="TX157" s="420">
        <v>11.725239930302621</v>
      </c>
      <c r="TY157" s="420">
        <v>12.901292161040638</v>
      </c>
      <c r="TZ157" s="420">
        <v>14.198423238448974</v>
      </c>
      <c r="UA157" s="420">
        <v>15.629285346832003</v>
      </c>
      <c r="UB157" s="420">
        <v>17.207865106236564</v>
      </c>
      <c r="UC157" s="420">
        <v>18.949625160595776</v>
      </c>
      <c r="UD157" s="420">
        <v>20.871660847615242</v>
      </c>
      <c r="UE157" s="420">
        <v>22.992873561006807</v>
      </c>
      <c r="UF157" s="420">
        <v>25.334162587964727</v>
      </c>
      <c r="UG157" s="420">
        <v>27.918637395519482</v>
      </c>
      <c r="UH157" s="420">
        <v>30.771852550571701</v>
      </c>
      <c r="UI157" s="420">
        <v>33.922067692194361</v>
      </c>
      <c r="UJ157" s="420">
        <v>37.400535233617283</v>
      </c>
      <c r="UK157" s="420"/>
      <c r="UL157" s="420">
        <v>2.0677318317326265</v>
      </c>
      <c r="UM157" s="420">
        <v>2.0677318317326265</v>
      </c>
      <c r="UN157" s="420">
        <v>2.0677318317326265</v>
      </c>
      <c r="UO157" s="420">
        <v>2.0677318317326265</v>
      </c>
      <c r="UP157" s="420">
        <v>2.0677318317326265</v>
      </c>
      <c r="UQ157" s="420">
        <v>2.0677318317326265</v>
      </c>
      <c r="UR157" s="420">
        <v>2.0677318317326265</v>
      </c>
      <c r="US157" s="420">
        <v>2.0677318317326265</v>
      </c>
      <c r="UT157" s="420">
        <v>2.0677318317326265</v>
      </c>
      <c r="UU157" s="420">
        <v>2.0677318317326265</v>
      </c>
      <c r="UV157" s="420">
        <v>2.0677318317326265</v>
      </c>
      <c r="UW157" s="420">
        <v>2.0677318317326265</v>
      </c>
      <c r="UX157" s="420">
        <v>2.0677318317326265</v>
      </c>
      <c r="UY157" s="420">
        <v>2.0677318317326265</v>
      </c>
      <c r="UZ157" s="420">
        <v>2.0677318317326265</v>
      </c>
      <c r="VA157" s="420">
        <v>2.0677318317326265</v>
      </c>
      <c r="VB157" s="420">
        <v>2.0677318317326265</v>
      </c>
      <c r="VC157" s="420">
        <v>2.4749454058415221</v>
      </c>
      <c r="VD157" s="420">
        <v>3.2806867838405323</v>
      </c>
      <c r="VE157" s="420">
        <v>4.3867228313213236</v>
      </c>
      <c r="VF157" s="420">
        <v>5.9118107576461503</v>
      </c>
      <c r="VG157" s="420">
        <v>8.0233138963084603</v>
      </c>
      <c r="VH157" s="420">
        <v>10.957514062577776</v>
      </c>
      <c r="VI157" s="420">
        <v>15.048523298845536</v>
      </c>
      <c r="VJ157" s="420">
        <v>20.769465588490164</v>
      </c>
      <c r="VK157" s="420">
        <v>28.79117403005235</v>
      </c>
      <c r="VL157" s="420">
        <v>40.065901831865403</v>
      </c>
      <c r="VM157" s="420">
        <v>55.946768760453153</v>
      </c>
      <c r="VN157" s="420">
        <v>78.358277117619295</v>
      </c>
      <c r="VO157" s="420">
        <v>110.03983261524904</v>
      </c>
      <c r="VP157" s="420"/>
      <c r="VQ157" s="420">
        <v>0.34164003428526879</v>
      </c>
      <c r="VR157" s="420">
        <v>0.56951784991011101</v>
      </c>
      <c r="VS157" s="420">
        <v>0.82010224254487429</v>
      </c>
      <c r="VT157" s="420">
        <v>1.0957178341585383</v>
      </c>
      <c r="VU157" s="420">
        <v>1.3989312024051652</v>
      </c>
      <c r="VV157" s="420">
        <v>1.7325763309694007</v>
      </c>
      <c r="VW157" s="420">
        <v>2.0997827553563924</v>
      </c>
      <c r="VX157" s="420">
        <v>2.5040066908906708</v>
      </c>
      <c r="VY157" s="420">
        <v>2.9490654602878812</v>
      </c>
      <c r="VZ157" s="420">
        <v>3.4391755720339012</v>
      </c>
      <c r="WA157" s="420">
        <v>3.9789948382986808</v>
      </c>
      <c r="WB157" s="420">
        <v>4.5736689626139118</v>
      </c>
      <c r="WC157" s="420">
        <v>5.228883073484722</v>
      </c>
      <c r="WD157" s="420">
        <v>5.9509187309602769</v>
      </c>
      <c r="WE157" s="420">
        <v>6.7467169894834775</v>
      </c>
      <c r="WF157" s="420">
        <v>7.6239481626580972</v>
      </c>
      <c r="WG157" s="420">
        <v>8.5910890045578281</v>
      </c>
      <c r="WH157" s="420">
        <v>9.2502945244610988</v>
      </c>
      <c r="WI157" s="420">
        <v>9.620605377200107</v>
      </c>
      <c r="WJ157" s="420">
        <v>9.8117004071276508</v>
      </c>
      <c r="WK157" s="420">
        <v>9.7174745891858514</v>
      </c>
      <c r="WL157" s="420">
        <v>9.1845512099281041</v>
      </c>
      <c r="WM157" s="420">
        <v>7.9921110980180003</v>
      </c>
      <c r="WN157" s="420">
        <v>5.8231375487697061</v>
      </c>
      <c r="WO157" s="420">
        <v>2.2234079725166431</v>
      </c>
      <c r="WP157" s="420">
        <v>-3.457011442087623</v>
      </c>
      <c r="WQ157" s="420">
        <v>-12.147264436345921</v>
      </c>
      <c r="WR157" s="420">
        <v>-25.174916209881452</v>
      </c>
      <c r="WS157" s="420">
        <v>-44.436209425424934</v>
      </c>
      <c r="WT157" s="420">
        <v>-72.639297381631764</v>
      </c>
      <c r="WU157" s="420"/>
      <c r="WV157" s="420">
        <v>81.635726201842033</v>
      </c>
      <c r="WW157" s="420">
        <v>89.356813687838766</v>
      </c>
      <c r="WX157" s="420">
        <v>97.847258502983451</v>
      </c>
      <c r="WY157" s="420">
        <v>107.18582482862028</v>
      </c>
      <c r="WZ157" s="420">
        <v>117.45947492806732</v>
      </c>
      <c r="XA157" s="420">
        <v>128.76423146988984</v>
      </c>
      <c r="XB157" s="420">
        <v>141.2061311797749</v>
      </c>
      <c r="XC157" s="420">
        <v>154.90227953733284</v>
      </c>
      <c r="XD157" s="420">
        <v>169.98201727092257</v>
      </c>
      <c r="XE157" s="420">
        <v>186.58821055124022</v>
      </c>
      <c r="XF157" s="420">
        <v>204.87867805475017</v>
      </c>
      <c r="XG157" s="420">
        <v>225.0277694742305</v>
      </c>
      <c r="XH157" s="420">
        <v>247.22811161030629</v>
      </c>
      <c r="XI157" s="420">
        <v>271.6925399009296</v>
      </c>
      <c r="XJ157" s="420">
        <v>298.65623515320146</v>
      </c>
      <c r="XK157" s="420">
        <v>328.37908735341523</v>
      </c>
      <c r="XL157" s="420">
        <v>361.14831076866051</v>
      </c>
      <c r="XM157" s="420">
        <v>397.28133714083253</v>
      </c>
      <c r="XN157" s="420">
        <v>437.12901663842371</v>
      </c>
      <c r="XO157" s="420">
        <v>481.07915940248779</v>
      </c>
      <c r="XP157" s="420">
        <v>529.56045403369262</v>
      </c>
      <c r="XQ157" s="420">
        <v>583.04680325362722</v>
      </c>
      <c r="XR157" s="420">
        <v>642.06212127590493</v>
      </c>
      <c r="XS157" s="420">
        <v>707.18564218553513</v>
      </c>
      <c r="XT157" s="420">
        <v>779.05779389804832</v>
      </c>
      <c r="XU157" s="420">
        <v>858.38669810742999</v>
      </c>
      <c r="XV157" s="420">
        <v>945.95536309471015</v>
      </c>
      <c r="XW157" s="420">
        <v>1042.6296434239468</v>
      </c>
      <c r="XX157" s="420">
        <v>1149.3670484736069</v>
      </c>
      <c r="XY157" s="420">
        <v>1267.2264905210143</v>
      </c>
      <c r="XZ157" s="420"/>
      <c r="YA157" s="420">
        <v>7.8011920385318428E-2</v>
      </c>
      <c r="YB157" s="420">
        <v>7.8011920385318428E-2</v>
      </c>
      <c r="YC157" s="420">
        <v>7.8011920385318428E-2</v>
      </c>
      <c r="YD157" s="420">
        <v>7.8011920385318428E-2</v>
      </c>
      <c r="YE157" s="420">
        <v>7.8011920385318428E-2</v>
      </c>
      <c r="YF157" s="420">
        <v>7.8011920385318428E-2</v>
      </c>
      <c r="YG157" s="420">
        <v>7.8011920385318428E-2</v>
      </c>
      <c r="YH157" s="420">
        <v>7.8011920385318428E-2</v>
      </c>
      <c r="YI157" s="420">
        <v>7.8011920385318428E-2</v>
      </c>
      <c r="YJ157" s="420">
        <v>7.8011920385318428E-2</v>
      </c>
      <c r="YK157" s="420">
        <v>7.8011920385318428E-2</v>
      </c>
      <c r="YL157" s="420">
        <v>7.8011920385318428E-2</v>
      </c>
      <c r="YM157" s="420">
        <v>7.8011920385318428E-2</v>
      </c>
      <c r="YN157" s="420">
        <v>7.8011920385318428E-2</v>
      </c>
      <c r="YO157" s="420">
        <v>7.8011920385318428E-2</v>
      </c>
      <c r="YP157" s="420">
        <v>7.8011920385318428E-2</v>
      </c>
      <c r="YQ157" s="420">
        <v>7.8011920385318428E-2</v>
      </c>
      <c r="YR157" s="420">
        <v>9.3375379241868992E-2</v>
      </c>
      <c r="YS157" s="420">
        <v>0.12377459797370281</v>
      </c>
      <c r="YT157" s="420">
        <v>0.16550341152447323</v>
      </c>
      <c r="YU157" s="420">
        <v>0.22304232254920187</v>
      </c>
      <c r="YV157" s="420">
        <v>0.30270565810304267</v>
      </c>
      <c r="YW157" s="420">
        <v>0.41340791951466116</v>
      </c>
      <c r="YX157" s="420">
        <v>0.56775457217894676</v>
      </c>
      <c r="YY157" s="420">
        <v>0.78359575988982422</v>
      </c>
      <c r="YZ157" s="420">
        <v>1.0862408469817102</v>
      </c>
      <c r="ZA157" s="420">
        <v>1.5116166883470572</v>
      </c>
      <c r="ZB157" s="420">
        <v>2.1107741358796552</v>
      </c>
      <c r="ZC157" s="420">
        <v>2.9563213092813081</v>
      </c>
      <c r="ZD157" s="420">
        <v>4.1516112144974731</v>
      </c>
      <c r="ZE157" s="420"/>
      <c r="ZF157" s="420">
        <v>81.557714281456711</v>
      </c>
      <c r="ZG157" s="420">
        <v>89.278801767453444</v>
      </c>
      <c r="ZH157" s="420">
        <v>97.769246582598129</v>
      </c>
      <c r="ZI157" s="420">
        <v>107.10781290823496</v>
      </c>
      <c r="ZJ157" s="420">
        <v>117.381463007682</v>
      </c>
      <c r="ZK157" s="420">
        <v>128.68621954950453</v>
      </c>
      <c r="ZL157" s="420">
        <v>141.12811925938959</v>
      </c>
      <c r="ZM157" s="420">
        <v>154.82426761694754</v>
      </c>
      <c r="ZN157" s="420">
        <v>169.90400535053726</v>
      </c>
      <c r="ZO157" s="420">
        <v>186.51019863085492</v>
      </c>
      <c r="ZP157" s="420">
        <v>204.80066613436486</v>
      </c>
      <c r="ZQ157" s="420">
        <v>224.94975755384519</v>
      </c>
      <c r="ZR157" s="420">
        <v>247.15009968992098</v>
      </c>
      <c r="ZS157" s="420">
        <v>271.61452798054427</v>
      </c>
      <c r="ZT157" s="420">
        <v>298.57822323281613</v>
      </c>
      <c r="ZU157" s="420">
        <v>328.30107543302989</v>
      </c>
      <c r="ZV157" s="420">
        <v>361.07029884827517</v>
      </c>
      <c r="ZW157" s="420">
        <v>397.18796176159066</v>
      </c>
      <c r="ZX157" s="420">
        <v>437.00524204045001</v>
      </c>
      <c r="ZY157" s="420">
        <v>480.91365599096332</v>
      </c>
      <c r="ZZ157" s="420">
        <v>529.33741171114343</v>
      </c>
      <c r="AAA157" s="420">
        <v>582.74409759552418</v>
      </c>
      <c r="AAB157" s="420">
        <v>641.64871335639032</v>
      </c>
      <c r="AAC157" s="420">
        <v>706.61788761335617</v>
      </c>
      <c r="AAD157" s="420">
        <v>778.27419813815845</v>
      </c>
      <c r="AAE157" s="420">
        <v>857.3004572604483</v>
      </c>
      <c r="AAF157" s="420">
        <v>944.44374640636306</v>
      </c>
      <c r="AAG157" s="420">
        <v>1040.5188692880672</v>
      </c>
      <c r="AAH157" s="420">
        <v>1146.4107271643256</v>
      </c>
      <c r="AAI157" s="420">
        <v>1263.0748793065168</v>
      </c>
      <c r="AAJ157" s="420"/>
      <c r="AAK157" s="420">
        <v>1489.0550390946805</v>
      </c>
      <c r="AAL157" s="420">
        <v>1632.9494154515837</v>
      </c>
      <c r="AAM157" s="420">
        <v>1791.1819524981745</v>
      </c>
      <c r="AAN157" s="420">
        <v>1965.2205422605875</v>
      </c>
      <c r="AAO157" s="420">
        <v>2156.6858606694395</v>
      </c>
      <c r="AAP157" s="420">
        <v>2367.3674382843033</v>
      </c>
      <c r="AAQ157" s="420">
        <v>2599.241433067556</v>
      </c>
      <c r="AAR157" s="420">
        <v>2854.490286286321</v>
      </c>
      <c r="AAS157" s="420">
        <v>3135.5244619430468</v>
      </c>
      <c r="AAT157" s="420">
        <v>3445.0064915233693</v>
      </c>
      <c r="AAU157" s="420">
        <v>3785.8775695246322</v>
      </c>
      <c r="AAV157" s="420">
        <v>4161.3869714350112</v>
      </c>
      <c r="AAW157" s="420">
        <v>4575.1245948428777</v>
      </c>
      <c r="AAX157" s="420">
        <v>5031.0569564683556</v>
      </c>
      <c r="AAY157" s="420">
        <v>5533.5670134570937</v>
      </c>
      <c r="AAZ157" s="420">
        <v>6087.4982166269847</v>
      </c>
      <c r="ABA157" s="420">
        <v>6698.2032469207879</v>
      </c>
      <c r="ABB157" s="420">
        <v>7365.2264891749492</v>
      </c>
      <c r="ABC157" s="420">
        <v>8095.2424789620327</v>
      </c>
      <c r="ABD157" s="420">
        <v>8897.0156559951247</v>
      </c>
      <c r="ABE157" s="420">
        <v>9776.6771653586875</v>
      </c>
      <c r="ABF157" s="420">
        <v>10740.440273914386</v>
      </c>
      <c r="ABG157" s="420">
        <v>11794.37196049699</v>
      </c>
      <c r="ABH157" s="420">
        <v>12944.039479678835</v>
      </c>
      <c r="ABI157" s="420">
        <v>14193.975484580607</v>
      </c>
      <c r="ABJ157" s="420">
        <v>15546.880761238184</v>
      </c>
      <c r="ABK157" s="420">
        <v>17002.448498095357</v>
      </c>
      <c r="ABL157" s="420">
        <v>18555.643714763919</v>
      </c>
      <c r="ABM157" s="420">
        <v>20194.199453496931</v>
      </c>
      <c r="ABN157" s="420">
        <v>21894.988213463155</v>
      </c>
      <c r="ABQ157" s="344"/>
      <c r="ABR157" s="344"/>
      <c r="ABS157" s="344"/>
      <c r="ABT157" s="344"/>
      <c r="ABU157" s="344"/>
      <c r="ABV157" s="344"/>
      <c r="ABW157" s="344"/>
      <c r="ABX157" s="344"/>
      <c r="ABY157" s="344"/>
      <c r="ABZ157" s="344"/>
      <c r="ACA157" s="344"/>
    </row>
    <row r="158" spans="4:755" hidden="1" outlineLevel="1" x14ac:dyDescent="0.25">
      <c r="D158" s="431" t="b">
        <v>1</v>
      </c>
      <c r="E158" s="416"/>
      <c r="F158" s="417">
        <v>1583</v>
      </c>
      <c r="G158" s="417">
        <v>22006145</v>
      </c>
      <c r="H158" s="417" t="s">
        <v>1825</v>
      </c>
      <c r="I158" s="417" t="s">
        <v>1859</v>
      </c>
      <c r="J158" s="417">
        <v>11</v>
      </c>
      <c r="K158" s="417" t="s">
        <v>1860</v>
      </c>
      <c r="L158" s="417" t="s">
        <v>300</v>
      </c>
      <c r="M158" s="417" t="s">
        <v>253</v>
      </c>
      <c r="N158" s="417" t="s">
        <v>355</v>
      </c>
      <c r="O158" s="417" t="s">
        <v>1826</v>
      </c>
      <c r="P158" s="417" t="s">
        <v>1827</v>
      </c>
      <c r="Q158" s="417" t="s">
        <v>1828</v>
      </c>
      <c r="R158" s="417" t="s">
        <v>298</v>
      </c>
      <c r="S158" s="418"/>
      <c r="T158" s="417">
        <v>0.57433674535164059</v>
      </c>
      <c r="U158" s="417">
        <v>2190</v>
      </c>
      <c r="V158" s="418"/>
      <c r="W158" s="419">
        <v>9.9</v>
      </c>
      <c r="X158" s="417">
        <v>8.8018665792934641E-3</v>
      </c>
      <c r="Y158" s="417">
        <v>6.3307850367012759E-3</v>
      </c>
      <c r="Z158" s="417">
        <v>2.4710815425921882E-3</v>
      </c>
      <c r="AA158" s="420">
        <v>51.892197956299761</v>
      </c>
      <c r="AB158" s="420">
        <v>2025.8512117444084</v>
      </c>
      <c r="AC158" s="420">
        <v>2077.7434097007081</v>
      </c>
      <c r="AD158" s="420">
        <v>60.926455166027509</v>
      </c>
      <c r="AE158" s="420">
        <v>3.5849346687423278</v>
      </c>
      <c r="AF158" s="420">
        <v>121.46682261739609</v>
      </c>
      <c r="AG158" s="418"/>
      <c r="AH158" s="419">
        <v>14.216959715055561</v>
      </c>
      <c r="AI158" s="417">
        <v>2.3831354840911409E-2</v>
      </c>
      <c r="AJ158" s="417">
        <v>1.7140817038295893E-2</v>
      </c>
      <c r="AK158" s="417">
        <v>6.6905378026155156E-3</v>
      </c>
      <c r="AL158" s="420">
        <v>140.4999009960755</v>
      </c>
      <c r="AM158" s="420">
        <v>5485.0614522546857</v>
      </c>
      <c r="AN158" s="420">
        <v>5625.5613532507614</v>
      </c>
      <c r="AO158" s="420">
        <v>164.96046141806357</v>
      </c>
      <c r="AP158" s="420">
        <v>9.7063332422316133</v>
      </c>
      <c r="AQ158" s="420">
        <v>328.87557714213557</v>
      </c>
      <c r="AR158" s="418"/>
      <c r="AS158" s="417">
        <v>5.1679359468684138E-3</v>
      </c>
      <c r="AT158" s="421">
        <v>4.0659390574111693E-6</v>
      </c>
      <c r="AU158" s="417">
        <v>5.1638700078110028E-3</v>
      </c>
      <c r="AV158" s="420">
        <v>28.425883974257854</v>
      </c>
      <c r="AW158" s="420">
        <v>1.3011004983715742</v>
      </c>
      <c r="AX158" s="420">
        <v>29.726984472629429</v>
      </c>
      <c r="AY158" s="420">
        <v>14.692869058112674</v>
      </c>
      <c r="AZ158" s="420">
        <v>2.0677318317326265</v>
      </c>
      <c r="BA158" s="420">
        <v>7.8011920385318428E-2</v>
      </c>
      <c r="BB158" s="418"/>
      <c r="BC158" s="420">
        <v>2263.7216221528743</v>
      </c>
      <c r="BD158" s="420">
        <v>6129.1037250531917</v>
      </c>
      <c r="BE158" s="420">
        <v>46.565597282860054</v>
      </c>
      <c r="BF158" s="420">
        <v>6082.5381277703318</v>
      </c>
      <c r="BG158" s="420"/>
      <c r="BH158" s="422">
        <v>3.6190084093339271E-2</v>
      </c>
      <c r="BI158" s="420"/>
      <c r="BJ158" s="423">
        <v>10.264843878369307</v>
      </c>
      <c r="BK158" s="423">
        <v>10.643133317908669</v>
      </c>
      <c r="BL158" s="423">
        <v>11.035363826768</v>
      </c>
      <c r="BM158" s="423">
        <v>11.442049174017937</v>
      </c>
      <c r="BN158" s="423">
        <v>11.863722062618042</v>
      </c>
      <c r="BO158" s="423">
        <v>12.300934827185827</v>
      </c>
      <c r="BP158" s="423">
        <v>12.75426015748063</v>
      </c>
      <c r="BQ158" s="423">
        <v>13.224291848549957</v>
      </c>
      <c r="BR158" s="423">
        <v>13.711645578520923</v>
      </c>
      <c r="BS158" s="423">
        <v>14.216959715055561</v>
      </c>
      <c r="BT158" s="423">
        <v>14.740896151526375</v>
      </c>
      <c r="BU158" s="423">
        <v>15.284141174007392</v>
      </c>
      <c r="BV158" s="423">
        <v>15.847406360216368</v>
      </c>
      <c r="BW158" s="423">
        <v>16.431429511585634</v>
      </c>
      <c r="BX158" s="423">
        <v>17.036975619682483</v>
      </c>
      <c r="BY158" s="423">
        <v>17.664837868244934</v>
      </c>
      <c r="BZ158" s="423">
        <v>18.315838672145485</v>
      </c>
      <c r="CA158" s="423">
        <v>18.990830754643675</v>
      </c>
      <c r="CB158" s="423">
        <v>19.69069826433855</v>
      </c>
      <c r="CC158" s="423">
        <v>20.416357933284111</v>
      </c>
      <c r="CD158" s="423">
        <v>21.168760277784653</v>
      </c>
      <c r="CE158" s="423">
        <v>21.948890843442939</v>
      </c>
      <c r="CF158" s="423">
        <v>22.757771496092055</v>
      </c>
      <c r="CG158" s="423">
        <v>23.596461760301825</v>
      </c>
      <c r="CH158" s="423">
        <v>24.46606020721309</v>
      </c>
      <c r="CI158" s="423">
        <v>25.367705893517794</v>
      </c>
      <c r="CJ158" s="423">
        <v>26.302579853469606</v>
      </c>
      <c r="CK158" s="423">
        <v>27.271906645879525</v>
      </c>
      <c r="CL158" s="423">
        <v>28</v>
      </c>
      <c r="CM158" s="423">
        <v>28</v>
      </c>
      <c r="CN158" s="420"/>
      <c r="CO158" s="417">
        <v>9.708275965660762E-3</v>
      </c>
      <c r="CP158" s="417">
        <v>1.0712191211688215E-2</v>
      </c>
      <c r="CQ158" s="417">
        <v>1.1824348312161174E-2</v>
      </c>
      <c r="CR158" s="417">
        <v>1.3056682379234321E-2</v>
      </c>
      <c r="CS158" s="417">
        <v>1.4422462800766764E-2</v>
      </c>
      <c r="CT158" s="417">
        <v>1.5936443723749291E-2</v>
      </c>
      <c r="CU158" s="417">
        <v>1.7615031607265057E-2</v>
      </c>
      <c r="CV158" s="417">
        <v>1.9476471788502842E-2</v>
      </c>
      <c r="CW158" s="417">
        <v>2.1541056227177734E-2</v>
      </c>
      <c r="CX158" s="417">
        <v>2.3831354840911409E-2</v>
      </c>
      <c r="CY158" s="417">
        <v>2.6372473119585998E-2</v>
      </c>
      <c r="CZ158" s="417">
        <v>2.9192339013647112E-2</v>
      </c>
      <c r="DA158" s="417">
        <v>3.2322022433398018E-2</v>
      </c>
      <c r="DB158" s="417">
        <v>3.5796091077517467E-2</v>
      </c>
      <c r="DC158" s="417">
        <v>3.965300673382742E-2</v>
      </c>
      <c r="DD158" s="417">
        <v>4.3935566668723287E-2</v>
      </c>
      <c r="DE158" s="417">
        <v>4.8691395249228206E-2</v>
      </c>
      <c r="DF158" s="417">
        <v>5.3973491529537086E-2</v>
      </c>
      <c r="DG158" s="417">
        <v>5.9840839189094955E-2</v>
      </c>
      <c r="DH158" s="417">
        <v>6.6359085939407772E-2</v>
      </c>
      <c r="DI158" s="417">
        <v>7.36013003304965E-2</v>
      </c>
      <c r="DJ158" s="417">
        <v>8.1648814794752431E-2</v>
      </c>
      <c r="DK158" s="417">
        <v>9.0592164776594139E-2</v>
      </c>
      <c r="DL158" s="417">
        <v>0.10053213492265475</v>
      </c>
      <c r="DM158" s="417">
        <v>0.11158092456249701</v>
      </c>
      <c r="DN158" s="417">
        <v>0.12386344610882619</v>
      </c>
      <c r="DO158" s="417">
        <v>0.13751877156531145</v>
      </c>
      <c r="DP158" s="417">
        <v>0.15270174406778775</v>
      </c>
      <c r="DQ158" s="417">
        <v>0.1648141839142698</v>
      </c>
      <c r="DR158" s="417">
        <v>0.1648141839142698</v>
      </c>
      <c r="DS158" s="424"/>
      <c r="DT158" s="425">
        <v>6.9827243644160408E-3</v>
      </c>
      <c r="DU158" s="425">
        <v>7.7047952524954425E-3</v>
      </c>
      <c r="DV158" s="425">
        <v>8.5047196170272791E-3</v>
      </c>
      <c r="DW158" s="425">
        <v>9.3910818450571188E-3</v>
      </c>
      <c r="DX158" s="425">
        <v>1.0373426007873455E-2</v>
      </c>
      <c r="DY158" s="425">
        <v>1.1462364096939383E-2</v>
      </c>
      <c r="DZ158" s="425">
        <v>1.2669696537168517E-2</v>
      </c>
      <c r="EA158" s="425">
        <v>1.4008546375430933E-2</v>
      </c>
      <c r="EB158" s="425">
        <v>1.5493508701730928E-2</v>
      </c>
      <c r="EC158" s="425">
        <v>1.7140817038295893E-2</v>
      </c>
      <c r="ED158" s="425">
        <v>1.8968528629944713E-2</v>
      </c>
      <c r="EE158" s="425">
        <v>2.0996730789884673E-2</v>
      </c>
      <c r="EF158" s="425">
        <v>2.3247770701121561E-2</v>
      </c>
      <c r="EG158" s="425">
        <v>2.5746511347838983E-2</v>
      </c>
      <c r="EH158" s="425">
        <v>2.852061655663957E-2</v>
      </c>
      <c r="EI158" s="425">
        <v>3.1600868468023409E-2</v>
      </c>
      <c r="EJ158" s="425">
        <v>3.5021521137924942E-2</v>
      </c>
      <c r="EK158" s="425">
        <v>3.8820694391978043E-2</v>
      </c>
      <c r="EL158" s="425">
        <v>4.3040812526424332E-2</v>
      </c>
      <c r="EM158" s="425">
        <v>4.772909297474253E-2</v>
      </c>
      <c r="EN158" s="425">
        <v>5.2938090644344488E-2</v>
      </c>
      <c r="EO158" s="425">
        <v>5.8726304279938933E-2</v>
      </c>
      <c r="EP158" s="425">
        <v>6.5158851937071313E-2</v>
      </c>
      <c r="EQ158" s="425">
        <v>7.2308223459468232E-2</v>
      </c>
      <c r="ER158" s="425">
        <v>8.0255118756668617E-2</v>
      </c>
      <c r="ES158" s="425">
        <v>8.908938168464671E-2</v>
      </c>
      <c r="ET158" s="425">
        <v>9.8911040453546747E-2</v>
      </c>
      <c r="EU158" s="425">
        <v>0.10983146673647232</v>
      </c>
      <c r="EV158" s="425">
        <v>0.11854339758060124</v>
      </c>
      <c r="EW158" s="425">
        <v>0.11854339758060124</v>
      </c>
      <c r="EX158" s="420"/>
      <c r="EY158" s="420">
        <v>2496.8379171974939</v>
      </c>
      <c r="EZ158" s="420">
        <v>2755.031407040608</v>
      </c>
      <c r="FA158" s="420">
        <v>3041.0632450480402</v>
      </c>
      <c r="FB158" s="420">
        <v>3358.0029814343889</v>
      </c>
      <c r="FC158" s="420">
        <v>3709.2633241677627</v>
      </c>
      <c r="FD158" s="420">
        <v>4098.6388412819588</v>
      </c>
      <c r="FE158" s="420">
        <v>4530.3490532428714</v>
      </c>
      <c r="FF158" s="420">
        <v>5009.0864152161876</v>
      </c>
      <c r="FG158" s="420">
        <v>5540.069746136438</v>
      </c>
      <c r="FH158" s="420">
        <v>6129.1037250531917</v>
      </c>
      <c r="FI158" s="420">
        <v>6782.6451460758726</v>
      </c>
      <c r="FJ158" s="420">
        <v>7507.8767021840522</v>
      </c>
      <c r="FK158" s="420">
        <v>8312.7891561458764</v>
      </c>
      <c r="FL158" s="420">
        <v>9206.2728548237646</v>
      </c>
      <c r="FM158" s="420">
        <v>10198.219652398329</v>
      </c>
      <c r="FN158" s="420">
        <v>11299.636429789114</v>
      </c>
      <c r="FO158" s="420">
        <v>12522.771533230542</v>
      </c>
      <c r="FP158" s="420">
        <v>13881.255606160959</v>
      </c>
      <c r="FQ158" s="420">
        <v>15390.258457087531</v>
      </c>
      <c r="FR158" s="420">
        <v>17066.663793874086</v>
      </c>
      <c r="FS158" s="420">
        <v>18929.263864175333</v>
      </c>
      <c r="FT158" s="420">
        <v>20998.976274970228</v>
      </c>
      <c r="FU158" s="420">
        <v>23299.085524070051</v>
      </c>
      <c r="FV158" s="420">
        <v>25855.512066154453</v>
      </c>
      <c r="FW158" s="420">
        <v>28697.112058725226</v>
      </c>
      <c r="FX158" s="420">
        <v>31856.011293166441</v>
      </c>
      <c r="FY158" s="420">
        <v>35367.977217087842</v>
      </c>
      <c r="FZ158" s="420">
        <v>39272.833401032163</v>
      </c>
      <c r="GA158" s="420">
        <v>42387.98991135828</v>
      </c>
      <c r="GB158" s="420">
        <v>42387.98991135828</v>
      </c>
      <c r="GC158" s="420"/>
      <c r="GD158" s="420">
        <v>32.364954761379785</v>
      </c>
      <c r="GE158" s="420">
        <v>32.364954761379785</v>
      </c>
      <c r="GF158" s="420">
        <v>32.364954761379785</v>
      </c>
      <c r="GG158" s="420">
        <v>32.364954761379785</v>
      </c>
      <c r="GH158" s="420">
        <v>32.364954761379785</v>
      </c>
      <c r="GI158" s="420">
        <v>32.364954761379785</v>
      </c>
      <c r="GJ158" s="420">
        <v>32.364954761379785</v>
      </c>
      <c r="GK158" s="420">
        <v>32.364954761379785</v>
      </c>
      <c r="GL158" s="420">
        <v>32.364954761379785</v>
      </c>
      <c r="GM158" s="420">
        <v>32.364954761379785</v>
      </c>
      <c r="GN158" s="420">
        <v>32.364954761379785</v>
      </c>
      <c r="GO158" s="420">
        <v>32.364954761379785</v>
      </c>
      <c r="GP158" s="420">
        <v>32.364954761379785</v>
      </c>
      <c r="GQ158" s="420">
        <v>32.364954761379785</v>
      </c>
      <c r="GR158" s="420">
        <v>32.364954761379785</v>
      </c>
      <c r="GS158" s="420">
        <v>32.364954761379785</v>
      </c>
      <c r="GT158" s="420">
        <v>32.364954761379785</v>
      </c>
      <c r="GU158" s="420">
        <v>38.738822350007396</v>
      </c>
      <c r="GV158" s="420">
        <v>51.350604423535891</v>
      </c>
      <c r="GW158" s="420">
        <v>68.662717189713931</v>
      </c>
      <c r="GX158" s="420">
        <v>92.533995362797683</v>
      </c>
      <c r="GY158" s="420">
        <v>125.58407589671955</v>
      </c>
      <c r="GZ158" s="420">
        <v>171.51133502420743</v>
      </c>
      <c r="HA158" s="420">
        <v>235.54542630636647</v>
      </c>
      <c r="HB158" s="420">
        <v>325.09187307246486</v>
      </c>
      <c r="HC158" s="420">
        <v>450.65081975782482</v>
      </c>
      <c r="HD158" s="420">
        <v>627.12730943239865</v>
      </c>
      <c r="HE158" s="420">
        <v>875.70090675645304</v>
      </c>
      <c r="HF158" s="420">
        <v>1226.4946813564079</v>
      </c>
      <c r="HG158" s="420">
        <v>1722.3868926746106</v>
      </c>
      <c r="HH158" s="420"/>
      <c r="HI158" s="420">
        <v>57.236016211563019</v>
      </c>
      <c r="HJ158" s="420">
        <v>63.154689053157682</v>
      </c>
      <c r="HK158" s="420">
        <v>69.711511506251469</v>
      </c>
      <c r="HL158" s="420">
        <v>76.976848100570194</v>
      </c>
      <c r="HM158" s="420">
        <v>85.028929708547622</v>
      </c>
      <c r="HN158" s="420">
        <v>93.954740733937783</v>
      </c>
      <c r="HO158" s="420">
        <v>103.85100693540051</v>
      </c>
      <c r="HP158" s="420">
        <v>114.82529534325266</v>
      </c>
      <c r="HQ158" s="420">
        <v>126.99723903542956</v>
      </c>
      <c r="HR158" s="420">
        <v>140.4999009960755</v>
      </c>
      <c r="HS158" s="420">
        <v>155.4812929041926</v>
      </c>
      <c r="HT158" s="420">
        <v>172.10606650949569</v>
      </c>
      <c r="HU158" s="420">
        <v>190.55739726930597</v>
      </c>
      <c r="HV158" s="420">
        <v>211.03908216765754</v>
      </c>
      <c r="HW158" s="420">
        <v>233.77787614220262</v>
      </c>
      <c r="HX158" s="420">
        <v>259.02609433539101</v>
      </c>
      <c r="HY158" s="420">
        <v>287.06451049661388</v>
      </c>
      <c r="HZ158" s="420">
        <v>318.20558532804193</v>
      </c>
      <c r="IA158" s="420">
        <v>352.79706242955569</v>
      </c>
      <c r="IB158" s="420">
        <v>391.22597380285117</v>
      </c>
      <c r="IC158" s="420">
        <v>433.92310167212025</v>
      </c>
      <c r="ID158" s="420">
        <v>481.36794872510484</v>
      </c>
      <c r="IE158" s="420">
        <v>534.09427483665706</v>
      </c>
      <c r="IF158" s="420">
        <v>592.69626497730883</v>
      </c>
      <c r="IG158" s="420">
        <v>657.83540040990135</v>
      </c>
      <c r="IH158" s="420">
        <v>730.24811352509982</v>
      </c>
      <c r="II158" s="420">
        <v>810.75431585866374</v>
      </c>
      <c r="IJ158" s="420">
        <v>900.2668990778925</v>
      </c>
      <c r="IK158" s="420">
        <v>971.67688019781474</v>
      </c>
      <c r="IL158" s="420">
        <v>971.67688019781474</v>
      </c>
      <c r="IM158" s="420"/>
      <c r="IN158" s="420">
        <v>14.212941987128927</v>
      </c>
      <c r="IO158" s="420">
        <v>14.212941987128927</v>
      </c>
      <c r="IP158" s="420">
        <v>14.212941987128927</v>
      </c>
      <c r="IQ158" s="420">
        <v>14.212941987128927</v>
      </c>
      <c r="IR158" s="420">
        <v>14.212941987128927</v>
      </c>
      <c r="IS158" s="420">
        <v>14.212941987128927</v>
      </c>
      <c r="IT158" s="420">
        <v>14.212941987128927</v>
      </c>
      <c r="IU158" s="420">
        <v>14.212941987128927</v>
      </c>
      <c r="IV158" s="420">
        <v>14.212941987128927</v>
      </c>
      <c r="IW158" s="420">
        <v>14.212941987128927</v>
      </c>
      <c r="IX158" s="420">
        <v>14.212941987128927</v>
      </c>
      <c r="IY158" s="420">
        <v>14.212941987128927</v>
      </c>
      <c r="IZ158" s="420">
        <v>14.212941987128927</v>
      </c>
      <c r="JA158" s="420">
        <v>14.212941987128927</v>
      </c>
      <c r="JB158" s="420">
        <v>14.212941987128927</v>
      </c>
      <c r="JC158" s="420">
        <v>14.212941987128927</v>
      </c>
      <c r="JD158" s="420">
        <v>14.212941987128927</v>
      </c>
      <c r="JE158" s="420">
        <v>17.012000751113533</v>
      </c>
      <c r="JF158" s="420">
        <v>22.550415010825947</v>
      </c>
      <c r="JG158" s="420">
        <v>30.152960919956481</v>
      </c>
      <c r="JH158" s="420">
        <v>40.635938397728552</v>
      </c>
      <c r="JI158" s="420">
        <v>55.14975066046334</v>
      </c>
      <c r="JJ158" s="420">
        <v>75.318525015919704</v>
      </c>
      <c r="JK158" s="420">
        <v>103.43884315947719</v>
      </c>
      <c r="JL158" s="420">
        <v>142.76281139683698</v>
      </c>
      <c r="JM158" s="420">
        <v>197.90152666343465</v>
      </c>
      <c r="JN158" s="420">
        <v>275.40047972330115</v>
      </c>
      <c r="JO158" s="420">
        <v>384.56059270187745</v>
      </c>
      <c r="JP158" s="420">
        <v>538.61029258851443</v>
      </c>
      <c r="JQ158" s="420">
        <v>756.37939757564641</v>
      </c>
      <c r="JR158" s="420"/>
      <c r="JS158" s="420">
        <v>43.02307422443409</v>
      </c>
      <c r="JT158" s="420">
        <v>48.941747066028753</v>
      </c>
      <c r="JU158" s="420">
        <v>55.49856951912254</v>
      </c>
      <c r="JV158" s="420">
        <v>62.763906113441266</v>
      </c>
      <c r="JW158" s="420">
        <v>70.815987721418693</v>
      </c>
      <c r="JX158" s="420">
        <v>79.741798746808854</v>
      </c>
      <c r="JY158" s="420">
        <v>89.638064948271577</v>
      </c>
      <c r="JZ158" s="420">
        <v>100.61235335612373</v>
      </c>
      <c r="KA158" s="420">
        <v>112.78429704830063</v>
      </c>
      <c r="KB158" s="420">
        <v>126.28695900894657</v>
      </c>
      <c r="KC158" s="420">
        <v>141.26835091706369</v>
      </c>
      <c r="KD158" s="420">
        <v>157.89312452236678</v>
      </c>
      <c r="KE158" s="420">
        <v>176.34445528217705</v>
      </c>
      <c r="KF158" s="420">
        <v>196.82614018052863</v>
      </c>
      <c r="KG158" s="420">
        <v>219.5649341550737</v>
      </c>
      <c r="KH158" s="420">
        <v>244.81315234826209</v>
      </c>
      <c r="KI158" s="420">
        <v>272.85156850948493</v>
      </c>
      <c r="KJ158" s="420">
        <v>301.1935845769284</v>
      </c>
      <c r="KK158" s="420">
        <v>330.24664741872976</v>
      </c>
      <c r="KL158" s="420">
        <v>361.07301288289472</v>
      </c>
      <c r="KM158" s="420">
        <v>393.28716327439167</v>
      </c>
      <c r="KN158" s="420">
        <v>426.21819806464151</v>
      </c>
      <c r="KO158" s="420">
        <v>458.77574982073736</v>
      </c>
      <c r="KP158" s="420">
        <v>489.25742181783164</v>
      </c>
      <c r="KQ158" s="420">
        <v>515.07258901306432</v>
      </c>
      <c r="KR158" s="420">
        <v>532.34658686166517</v>
      </c>
      <c r="KS158" s="420">
        <v>535.3538361353626</v>
      </c>
      <c r="KT158" s="420">
        <v>515.70630637601505</v>
      </c>
      <c r="KU158" s="420">
        <v>433.06658760930031</v>
      </c>
      <c r="KV158" s="420">
        <v>215.29748262216833</v>
      </c>
      <c r="KW158" s="420"/>
      <c r="KX158" s="420">
        <v>2234.4717966131329</v>
      </c>
      <c r="KY158" s="420">
        <v>2465.5344807985416</v>
      </c>
      <c r="KZ158" s="420">
        <v>2721.5102774487291</v>
      </c>
      <c r="LA158" s="420">
        <v>3005.1461904182779</v>
      </c>
      <c r="LB158" s="420">
        <v>3319.4963225195056</v>
      </c>
      <c r="LC158" s="420">
        <v>3667.9565110206026</v>
      </c>
      <c r="LD158" s="420">
        <v>4054.3028918939258</v>
      </c>
      <c r="LE158" s="420">
        <v>4482.7348401378986</v>
      </c>
      <c r="LF158" s="420">
        <v>4957.9227845538971</v>
      </c>
      <c r="LG158" s="420">
        <v>5485.0614522546857</v>
      </c>
      <c r="LH158" s="420">
        <v>6069.9291615823086</v>
      </c>
      <c r="LI158" s="420">
        <v>6718.9538527630957</v>
      </c>
      <c r="LJ158" s="420">
        <v>7439.2866243588996</v>
      </c>
      <c r="LK158" s="420">
        <v>8238.8836313084739</v>
      </c>
      <c r="LL158" s="420">
        <v>9126.5972981246632</v>
      </c>
      <c r="LM158" s="420">
        <v>10112.27790976749</v>
      </c>
      <c r="LN158" s="420">
        <v>11206.886764135981</v>
      </c>
      <c r="LO158" s="420">
        <v>12422.622205432974</v>
      </c>
      <c r="LP158" s="420">
        <v>13773.060008455786</v>
      </c>
      <c r="LQ158" s="420">
        <v>15273.30975191761</v>
      </c>
      <c r="LR158" s="420">
        <v>16940.189006190238</v>
      </c>
      <c r="LS158" s="420">
        <v>18792.41736958046</v>
      </c>
      <c r="LT158" s="420">
        <v>20850.83261986282</v>
      </c>
      <c r="LU158" s="420">
        <v>23138.631507029833</v>
      </c>
      <c r="LV158" s="420">
        <v>25681.638002133957</v>
      </c>
      <c r="LW158" s="420">
        <v>28508.602139086946</v>
      </c>
      <c r="LX158" s="420">
        <v>31651.532945134961</v>
      </c>
      <c r="LY158" s="420">
        <v>35146.069355671141</v>
      </c>
      <c r="LZ158" s="420">
        <v>37933.887225792394</v>
      </c>
      <c r="MA158" s="420">
        <v>37933.887225792394</v>
      </c>
      <c r="MB158" s="420"/>
      <c r="MC158" s="426">
        <v>1.3011004983715742</v>
      </c>
      <c r="MD158" s="426">
        <v>1.3011004983715742</v>
      </c>
      <c r="ME158" s="426">
        <v>1.3011004983715742</v>
      </c>
      <c r="MF158" s="426">
        <v>1.3011004983715742</v>
      </c>
      <c r="MG158" s="426">
        <v>1.3011004983715742</v>
      </c>
      <c r="MH158" s="426">
        <v>1.3011004983715742</v>
      </c>
      <c r="MI158" s="426">
        <v>1.3011004983715742</v>
      </c>
      <c r="MJ158" s="426">
        <v>1.3011004983715742</v>
      </c>
      <c r="MK158" s="426">
        <v>1.3011004983715742</v>
      </c>
      <c r="ML158" s="426">
        <v>1.3011004983715742</v>
      </c>
      <c r="MM158" s="426">
        <v>1.3011004983715742</v>
      </c>
      <c r="MN158" s="426">
        <v>1.3011004983715742</v>
      </c>
      <c r="MO158" s="426">
        <v>1.3011004983715742</v>
      </c>
      <c r="MP158" s="426">
        <v>1.3011004983715742</v>
      </c>
      <c r="MQ158" s="426">
        <v>1.3011004983715742</v>
      </c>
      <c r="MR158" s="426">
        <v>1.3011004983715742</v>
      </c>
      <c r="MS158" s="426">
        <v>1.3011004983715742</v>
      </c>
      <c r="MT158" s="426">
        <v>1.5573357490388688</v>
      </c>
      <c r="MU158" s="426">
        <v>2.0643408124540121</v>
      </c>
      <c r="MV158" s="426">
        <v>2.7603034273876617</v>
      </c>
      <c r="MW158" s="426">
        <v>3.719950433130661</v>
      </c>
      <c r="MX158" s="426">
        <v>5.0485936081620348</v>
      </c>
      <c r="MY158" s="426">
        <v>6.8949110271166889</v>
      </c>
      <c r="MZ158" s="426">
        <v>9.4691395002985903</v>
      </c>
      <c r="NA158" s="426">
        <v>13.068987773647677</v>
      </c>
      <c r="NB158" s="426">
        <v>18.1165711647504</v>
      </c>
      <c r="NC158" s="426">
        <v>25.211085906369799</v>
      </c>
      <c r="ND158" s="426">
        <v>35.203969682813984</v>
      </c>
      <c r="NE158" s="426">
        <v>49.30619717927501</v>
      </c>
      <c r="NF158" s="426">
        <v>69.241513265506697</v>
      </c>
      <c r="NG158" s="420"/>
      <c r="NH158" s="420">
        <v>2233.1706961147615</v>
      </c>
      <c r="NI158" s="420">
        <v>2464.2333803001702</v>
      </c>
      <c r="NJ158" s="420">
        <v>2720.2091769503577</v>
      </c>
      <c r="NK158" s="420">
        <v>3003.8450899199065</v>
      </c>
      <c r="NL158" s="420">
        <v>3318.1952220211342</v>
      </c>
      <c r="NM158" s="420">
        <v>3666.6554105222313</v>
      </c>
      <c r="NN158" s="420">
        <v>4053.0017913955544</v>
      </c>
      <c r="NO158" s="420">
        <v>4481.4337396395267</v>
      </c>
      <c r="NP158" s="420">
        <v>4956.6216840555253</v>
      </c>
      <c r="NQ158" s="420">
        <v>5483.7603517563139</v>
      </c>
      <c r="NR158" s="420">
        <v>6068.6280610839367</v>
      </c>
      <c r="NS158" s="420">
        <v>6717.6527522647239</v>
      </c>
      <c r="NT158" s="420">
        <v>7437.9855238605278</v>
      </c>
      <c r="NU158" s="420">
        <v>8237.582530810103</v>
      </c>
      <c r="NV158" s="420">
        <v>9125.2961976262923</v>
      </c>
      <c r="NW158" s="420">
        <v>10110.976809269119</v>
      </c>
      <c r="NX158" s="420">
        <v>11205.58566363761</v>
      </c>
      <c r="NY158" s="420">
        <v>12421.064869683934</v>
      </c>
      <c r="NZ158" s="420">
        <v>13770.995667643332</v>
      </c>
      <c r="OA158" s="420">
        <v>15270.549448490223</v>
      </c>
      <c r="OB158" s="420">
        <v>16936.469055757108</v>
      </c>
      <c r="OC158" s="420">
        <v>18787.3687759723</v>
      </c>
      <c r="OD158" s="420">
        <v>20843.937708835703</v>
      </c>
      <c r="OE158" s="420">
        <v>23129.162367529534</v>
      </c>
      <c r="OF158" s="420">
        <v>25668.56901436031</v>
      </c>
      <c r="OG158" s="420">
        <v>28490.485567922195</v>
      </c>
      <c r="OH158" s="420">
        <v>31626.321859228592</v>
      </c>
      <c r="OI158" s="420">
        <v>35110.865385988327</v>
      </c>
      <c r="OJ158" s="420">
        <v>37884.581028613116</v>
      </c>
      <c r="OK158" s="420">
        <v>37864.645712526886</v>
      </c>
      <c r="OL158" s="420"/>
      <c r="OM158" s="420">
        <v>2276.1937703391955</v>
      </c>
      <c r="ON158" s="420">
        <v>2513.1751273661989</v>
      </c>
      <c r="OO158" s="420">
        <v>2775.7077464694803</v>
      </c>
      <c r="OP158" s="420">
        <v>3066.6089960333479</v>
      </c>
      <c r="OQ158" s="420">
        <v>3389.0112097425531</v>
      </c>
      <c r="OR158" s="420">
        <v>3746.3972092690401</v>
      </c>
      <c r="OS158" s="420">
        <v>4142.6398563438261</v>
      </c>
      <c r="OT158" s="420">
        <v>4582.0460929956507</v>
      </c>
      <c r="OU158" s="420">
        <v>5069.405981103826</v>
      </c>
      <c r="OV158" s="420">
        <v>5610.0473107652606</v>
      </c>
      <c r="OW158" s="420">
        <v>6209.8964120010005</v>
      </c>
      <c r="OX158" s="420">
        <v>6875.5458767870905</v>
      </c>
      <c r="OY158" s="420">
        <v>7614.3299791427053</v>
      </c>
      <c r="OZ158" s="420">
        <v>8434.4086709906314</v>
      </c>
      <c r="PA158" s="420">
        <v>9344.8611317813666</v>
      </c>
      <c r="PB158" s="420">
        <v>10355.789961617382</v>
      </c>
      <c r="PC158" s="420">
        <v>11478.437232147095</v>
      </c>
      <c r="PD158" s="420">
        <v>12722.258454260862</v>
      </c>
      <c r="PE158" s="420">
        <v>14101.242315062062</v>
      </c>
      <c r="PF158" s="420">
        <v>15631.622461373117</v>
      </c>
      <c r="PG158" s="420">
        <v>17329.7562190315</v>
      </c>
      <c r="PH158" s="420">
        <v>19213.586974036942</v>
      </c>
      <c r="PI158" s="420">
        <v>21302.713458656439</v>
      </c>
      <c r="PJ158" s="420">
        <v>23618.419789347365</v>
      </c>
      <c r="PK158" s="420">
        <v>26183.641603373373</v>
      </c>
      <c r="PL158" s="420">
        <v>29022.83215478386</v>
      </c>
      <c r="PM158" s="420">
        <v>32161.675695363956</v>
      </c>
      <c r="PN158" s="420">
        <v>35626.571692364341</v>
      </c>
      <c r="PO158" s="420">
        <v>38317.647616222413</v>
      </c>
      <c r="PP158" s="420">
        <v>38079.943195149055</v>
      </c>
      <c r="PQ158" s="420"/>
      <c r="PR158" s="420">
        <v>67.200614214346828</v>
      </c>
      <c r="PS158" s="420">
        <v>74.149708099895435</v>
      </c>
      <c r="PT158" s="420">
        <v>81.848051298933612</v>
      </c>
      <c r="PU158" s="420">
        <v>90.378258569256431</v>
      </c>
      <c r="PV158" s="420">
        <v>99.832180515186892</v>
      </c>
      <c r="PW158" s="420">
        <v>110.31194523274307</v>
      </c>
      <c r="PX158" s="420">
        <v>121.93111810998856</v>
      </c>
      <c r="PY158" s="420">
        <v>134.81599323559269</v>
      </c>
      <c r="PZ158" s="420">
        <v>149.10703140416985</v>
      </c>
      <c r="QA158" s="420">
        <v>164.96046141806357</v>
      </c>
      <c r="QB158" s="420">
        <v>182.55006329199551</v>
      </c>
      <c r="QC158" s="420">
        <v>202.06915409176941</v>
      </c>
      <c r="QD158" s="420">
        <v>223.73279950601545</v>
      </c>
      <c r="QE158" s="420">
        <v>247.78027688854976</v>
      </c>
      <c r="QF158" s="420">
        <v>274.47781844935128</v>
      </c>
      <c r="QG158" s="420">
        <v>304.12166654892087</v>
      </c>
      <c r="QH158" s="420">
        <v>337.04147670249705</v>
      </c>
      <c r="QI158" s="420">
        <v>373.60410797004761</v>
      </c>
      <c r="QJ158" s="420">
        <v>414.21784494312533</v>
      </c>
      <c r="QK158" s="420">
        <v>459.33710059377347</v>
      </c>
      <c r="QL158" s="420">
        <v>509.46765488318471</v>
      </c>
      <c r="QM158" s="420">
        <v>565.17249030501512</v>
      </c>
      <c r="QN158" s="420">
        <v>627.0782925338998</v>
      </c>
      <c r="QO158" s="420">
        <v>695.8826921461723</v>
      </c>
      <c r="QP158" s="420">
        <v>772.36233206872487</v>
      </c>
      <c r="QQ158" s="420">
        <v>857.38185509565301</v>
      </c>
      <c r="QR158" s="420">
        <v>951.90391660466355</v>
      </c>
      <c r="QS158" s="420">
        <v>1057.00033963331</v>
      </c>
      <c r="QT158" s="420">
        <v>1140.842558395633</v>
      </c>
      <c r="QU158" s="420">
        <v>1140.842558395633</v>
      </c>
      <c r="QV158" s="424"/>
      <c r="QW158" s="420">
        <v>14.692869058112674</v>
      </c>
      <c r="QX158" s="420">
        <v>14.692869058112674</v>
      </c>
      <c r="QY158" s="420">
        <v>14.692869058112674</v>
      </c>
      <c r="QZ158" s="420">
        <v>14.692869058112674</v>
      </c>
      <c r="RA158" s="420">
        <v>14.692869058112674</v>
      </c>
      <c r="RB158" s="420">
        <v>14.692869058112674</v>
      </c>
      <c r="RC158" s="420">
        <v>14.692869058112674</v>
      </c>
      <c r="RD158" s="420">
        <v>14.692869058112674</v>
      </c>
      <c r="RE158" s="420">
        <v>14.692869058112674</v>
      </c>
      <c r="RF158" s="420">
        <v>14.692869058112674</v>
      </c>
      <c r="RG158" s="420">
        <v>14.692869058112674</v>
      </c>
      <c r="RH158" s="420">
        <v>14.692869058112674</v>
      </c>
      <c r="RI158" s="420">
        <v>14.692869058112674</v>
      </c>
      <c r="RJ158" s="420">
        <v>14.692869058112674</v>
      </c>
      <c r="RK158" s="420">
        <v>14.692869058112674</v>
      </c>
      <c r="RL158" s="420">
        <v>14.692869058112674</v>
      </c>
      <c r="RM158" s="420">
        <v>14.692869058112674</v>
      </c>
      <c r="RN158" s="420">
        <v>17.586443375268967</v>
      </c>
      <c r="RO158" s="420">
        <v>23.311872746698956</v>
      </c>
      <c r="RP158" s="420">
        <v>31.171133106186968</v>
      </c>
      <c r="RQ158" s="420">
        <v>42.008088295304923</v>
      </c>
      <c r="RR158" s="420">
        <v>57.011987087230509</v>
      </c>
      <c r="RS158" s="420">
        <v>77.861798543275356</v>
      </c>
      <c r="RT158" s="420">
        <v>106.93165281622744</v>
      </c>
      <c r="RU158" s="420">
        <v>147.58346977855248</v>
      </c>
      <c r="RV158" s="420">
        <v>204.58404884081392</v>
      </c>
      <c r="RW158" s="420">
        <v>284.69990173605657</v>
      </c>
      <c r="RX158" s="420">
        <v>397.54601394952084</v>
      </c>
      <c r="RY158" s="420">
        <v>556.79749551650741</v>
      </c>
      <c r="RZ158" s="420">
        <v>781.91998932362276</v>
      </c>
      <c r="SA158" s="420"/>
      <c r="SB158" s="420">
        <v>52.507745156234151</v>
      </c>
      <c r="SC158" s="420">
        <v>59.456839041782757</v>
      </c>
      <c r="SD158" s="420">
        <v>67.155182240820935</v>
      </c>
      <c r="SE158" s="420">
        <v>75.685389511143754</v>
      </c>
      <c r="SF158" s="420">
        <v>85.139311457074214</v>
      </c>
      <c r="SG158" s="420">
        <v>95.619076174630393</v>
      </c>
      <c r="SH158" s="420">
        <v>107.23824905187588</v>
      </c>
      <c r="SI158" s="420">
        <v>120.12312417748001</v>
      </c>
      <c r="SJ158" s="420">
        <v>134.41416234605717</v>
      </c>
      <c r="SK158" s="420">
        <v>150.2675923599509</v>
      </c>
      <c r="SL158" s="420">
        <v>167.85719423388284</v>
      </c>
      <c r="SM158" s="420">
        <v>187.37628503365673</v>
      </c>
      <c r="SN158" s="420">
        <v>209.03993044790278</v>
      </c>
      <c r="SO158" s="420">
        <v>233.08740783043709</v>
      </c>
      <c r="SP158" s="420">
        <v>259.78494939123863</v>
      </c>
      <c r="SQ158" s="420">
        <v>289.42879749080822</v>
      </c>
      <c r="SR158" s="420">
        <v>322.3486076443844</v>
      </c>
      <c r="SS158" s="420">
        <v>356.01766459477864</v>
      </c>
      <c r="ST158" s="420">
        <v>390.90597219642638</v>
      </c>
      <c r="SU158" s="420">
        <v>428.1659674875865</v>
      </c>
      <c r="SV158" s="420">
        <v>467.45956658787981</v>
      </c>
      <c r="SW158" s="420">
        <v>508.16050321778459</v>
      </c>
      <c r="SX158" s="420">
        <v>549.21649399062449</v>
      </c>
      <c r="SY158" s="420">
        <v>588.95103932994482</v>
      </c>
      <c r="SZ158" s="420">
        <v>624.77886229017236</v>
      </c>
      <c r="TA158" s="420">
        <v>652.79780625483909</v>
      </c>
      <c r="TB158" s="420">
        <v>667.20401486860692</v>
      </c>
      <c r="TC158" s="420">
        <v>659.45432568378919</v>
      </c>
      <c r="TD158" s="420">
        <v>584.04506287912557</v>
      </c>
      <c r="TE158" s="420">
        <v>358.92256907201022</v>
      </c>
      <c r="TF158" s="420"/>
      <c r="TG158" s="420">
        <v>3.9541084575050318</v>
      </c>
      <c r="TH158" s="420">
        <v>4.3629956563214094</v>
      </c>
      <c r="TI158" s="420">
        <v>4.8159689558659586</v>
      </c>
      <c r="TJ158" s="420">
        <v>5.3178894383822231</v>
      </c>
      <c r="TK158" s="420">
        <v>5.8741616266655177</v>
      </c>
      <c r="TL158" s="420">
        <v>6.4907947748414863</v>
      </c>
      <c r="TM158" s="420">
        <v>7.174471111438435</v>
      </c>
      <c r="TN158" s="420">
        <v>7.9326218263342962</v>
      </c>
      <c r="TO158" s="420">
        <v>8.7735116835111207</v>
      </c>
      <c r="TP158" s="420">
        <v>9.7063332422316133</v>
      </c>
      <c r="TQ158" s="420">
        <v>10.741311781445805</v>
      </c>
      <c r="TR158" s="420">
        <v>11.889822147259057</v>
      </c>
      <c r="TS158" s="420">
        <v>13.164518882613763</v>
      </c>
      <c r="TT158" s="420">
        <v>14.579481153593129</v>
      </c>
      <c r="TU158" s="420">
        <v>16.150374159770749</v>
      </c>
      <c r="TV158" s="420">
        <v>17.894628908836424</v>
      </c>
      <c r="TW158" s="420">
        <v>19.831642450595456</v>
      </c>
      <c r="TX158" s="420">
        <v>21.983000904887568</v>
      </c>
      <c r="TY158" s="420">
        <v>24.372727884821138</v>
      </c>
      <c r="TZ158" s="420">
        <v>27.027561214104473</v>
      </c>
      <c r="UA158" s="420">
        <v>29.977261168675099</v>
      </c>
      <c r="UB158" s="420">
        <v>33.254953842179837</v>
      </c>
      <c r="UC158" s="420">
        <v>36.897513646486033</v>
      </c>
      <c r="UD158" s="420">
        <v>40.945989417148851</v>
      </c>
      <c r="UE158" s="420">
        <v>45.446079105021745</v>
      </c>
      <c r="UF158" s="420">
        <v>50.448658604987827</v>
      </c>
      <c r="UG158" s="420">
        <v>56.010370907816579</v>
      </c>
      <c r="UH158" s="420">
        <v>62.194282468886598</v>
      </c>
      <c r="UI158" s="420">
        <v>67.127588959905367</v>
      </c>
      <c r="UJ158" s="420">
        <v>67.127588959905367</v>
      </c>
      <c r="UK158" s="420"/>
      <c r="UL158" s="420">
        <v>2.0677318317326265</v>
      </c>
      <c r="UM158" s="420">
        <v>2.0677318317326265</v>
      </c>
      <c r="UN158" s="420">
        <v>2.0677318317326265</v>
      </c>
      <c r="UO158" s="420">
        <v>2.0677318317326265</v>
      </c>
      <c r="UP158" s="420">
        <v>2.0677318317326265</v>
      </c>
      <c r="UQ158" s="420">
        <v>2.0677318317326265</v>
      </c>
      <c r="UR158" s="420">
        <v>2.0677318317326265</v>
      </c>
      <c r="US158" s="420">
        <v>2.0677318317326265</v>
      </c>
      <c r="UT158" s="420">
        <v>2.0677318317326265</v>
      </c>
      <c r="UU158" s="420">
        <v>2.0677318317326265</v>
      </c>
      <c r="UV158" s="420">
        <v>2.0677318317326265</v>
      </c>
      <c r="UW158" s="420">
        <v>2.0677318317326265</v>
      </c>
      <c r="UX158" s="420">
        <v>2.0677318317326265</v>
      </c>
      <c r="UY158" s="420">
        <v>2.0677318317326265</v>
      </c>
      <c r="UZ158" s="420">
        <v>2.0677318317326265</v>
      </c>
      <c r="VA158" s="420">
        <v>2.0677318317326265</v>
      </c>
      <c r="VB158" s="420">
        <v>2.0677318317326265</v>
      </c>
      <c r="VC158" s="420">
        <v>2.4749454058415221</v>
      </c>
      <c r="VD158" s="420">
        <v>3.2806867838405323</v>
      </c>
      <c r="VE158" s="420">
        <v>4.3867228313213236</v>
      </c>
      <c r="VF158" s="420">
        <v>5.9118107576461503</v>
      </c>
      <c r="VG158" s="420">
        <v>8.0233138963084603</v>
      </c>
      <c r="VH158" s="420">
        <v>10.957514062577776</v>
      </c>
      <c r="VI158" s="420">
        <v>15.048523298845536</v>
      </c>
      <c r="VJ158" s="420">
        <v>20.769465588490164</v>
      </c>
      <c r="VK158" s="420">
        <v>28.79117403005235</v>
      </c>
      <c r="VL158" s="420">
        <v>40.065901831865403</v>
      </c>
      <c r="VM158" s="420">
        <v>55.946768760453153</v>
      </c>
      <c r="VN158" s="420">
        <v>78.358277117619295</v>
      </c>
      <c r="VO158" s="420">
        <v>110.03983261524904</v>
      </c>
      <c r="VP158" s="420"/>
      <c r="VQ158" s="420">
        <v>1.8863766257724053</v>
      </c>
      <c r="VR158" s="420">
        <v>2.2952638245887829</v>
      </c>
      <c r="VS158" s="420">
        <v>2.7482371241333321</v>
      </c>
      <c r="VT158" s="420">
        <v>3.2501576066495965</v>
      </c>
      <c r="VU158" s="420">
        <v>3.8064297949328911</v>
      </c>
      <c r="VV158" s="420">
        <v>4.4230629431088602</v>
      </c>
      <c r="VW158" s="420">
        <v>5.106739279705808</v>
      </c>
      <c r="VX158" s="420">
        <v>5.8648899946016702</v>
      </c>
      <c r="VY158" s="420">
        <v>6.7057798517784946</v>
      </c>
      <c r="VZ158" s="420">
        <v>7.6386014104989872</v>
      </c>
      <c r="WA158" s="420">
        <v>8.6735799497131794</v>
      </c>
      <c r="WB158" s="420">
        <v>9.822090315526431</v>
      </c>
      <c r="WC158" s="420">
        <v>11.096787050881137</v>
      </c>
      <c r="WD158" s="420">
        <v>12.511749321860503</v>
      </c>
      <c r="WE158" s="420">
        <v>14.082642328038123</v>
      </c>
      <c r="WF158" s="420">
        <v>15.826897077103798</v>
      </c>
      <c r="WG158" s="420">
        <v>17.76391061886283</v>
      </c>
      <c r="WH158" s="420">
        <v>19.508055499046044</v>
      </c>
      <c r="WI158" s="420">
        <v>21.092041100980605</v>
      </c>
      <c r="WJ158" s="420">
        <v>22.640838382783151</v>
      </c>
      <c r="WK158" s="420">
        <v>24.065450411028948</v>
      </c>
      <c r="WL158" s="420">
        <v>25.231639945871379</v>
      </c>
      <c r="WM158" s="420">
        <v>25.939999583908257</v>
      </c>
      <c r="WN158" s="420">
        <v>25.897466118303313</v>
      </c>
      <c r="WO158" s="420">
        <v>24.676613516531582</v>
      </c>
      <c r="WP158" s="420">
        <v>21.657484574935477</v>
      </c>
      <c r="WQ158" s="420">
        <v>15.944469075951176</v>
      </c>
      <c r="WR158" s="420">
        <v>6.2475137084334449</v>
      </c>
      <c r="WS158" s="420">
        <v>-11.230688157713928</v>
      </c>
      <c r="WT158" s="420">
        <v>-42.912243655343673</v>
      </c>
      <c r="WU158" s="420"/>
      <c r="WV158" s="420">
        <v>133.97538170094634</v>
      </c>
      <c r="WW158" s="420">
        <v>147.8295334326923</v>
      </c>
      <c r="WX158" s="420">
        <v>163.17743583826038</v>
      </c>
      <c r="WY158" s="420">
        <v>180.18379490790269</v>
      </c>
      <c r="WZ158" s="420">
        <v>199.03172979785759</v>
      </c>
      <c r="XA158" s="420">
        <v>219.92484951983411</v>
      </c>
      <c r="XB158" s="420">
        <v>243.08956519211893</v>
      </c>
      <c r="XC158" s="420">
        <v>268.77766467310971</v>
      </c>
      <c r="XD158" s="420">
        <v>297.2691794594312</v>
      </c>
      <c r="XE158" s="420">
        <v>328.87557714213557</v>
      </c>
      <c r="XF158" s="420">
        <v>363.94331651593126</v>
      </c>
      <c r="XG158" s="420">
        <v>402.85780667243398</v>
      </c>
      <c r="XH158" s="420">
        <v>446.0478161290435</v>
      </c>
      <c r="XI158" s="420">
        <v>493.99038330549149</v>
      </c>
      <c r="XJ158" s="420">
        <v>547.21628552234404</v>
      </c>
      <c r="XK158" s="420">
        <v>606.31613022847705</v>
      </c>
      <c r="XL158" s="420">
        <v>671.94713944485545</v>
      </c>
      <c r="XM158" s="420">
        <v>744.84070652501009</v>
      </c>
      <c r="XN158" s="420">
        <v>825.81081337424564</v>
      </c>
      <c r="XO158" s="420">
        <v>915.76340634574888</v>
      </c>
      <c r="XP158" s="420">
        <v>1015.7068402611194</v>
      </c>
      <c r="XQ158" s="420">
        <v>1126.7635125174702</v>
      </c>
      <c r="XR158" s="420">
        <v>1250.1828231901909</v>
      </c>
      <c r="XS158" s="420">
        <v>1387.3556125839916</v>
      </c>
      <c r="XT158" s="420">
        <v>1539.8302450076239</v>
      </c>
      <c r="XU158" s="420">
        <v>1709.3305268537579</v>
      </c>
      <c r="XV158" s="420">
        <v>1897.7756685817419</v>
      </c>
      <c r="XW158" s="420">
        <v>2107.3025241809396</v>
      </c>
      <c r="XX158" s="420">
        <v>2274.4556580125413</v>
      </c>
      <c r="XY158" s="420">
        <v>2274.4556580125413</v>
      </c>
      <c r="XZ158" s="420"/>
      <c r="YA158" s="420">
        <v>7.8011920385318428E-2</v>
      </c>
      <c r="YB158" s="420">
        <v>7.8011920385318428E-2</v>
      </c>
      <c r="YC158" s="420">
        <v>7.8011920385318428E-2</v>
      </c>
      <c r="YD158" s="420">
        <v>7.8011920385318428E-2</v>
      </c>
      <c r="YE158" s="420">
        <v>7.8011920385318428E-2</v>
      </c>
      <c r="YF158" s="420">
        <v>7.8011920385318428E-2</v>
      </c>
      <c r="YG158" s="420">
        <v>7.8011920385318428E-2</v>
      </c>
      <c r="YH158" s="420">
        <v>7.8011920385318428E-2</v>
      </c>
      <c r="YI158" s="420">
        <v>7.8011920385318428E-2</v>
      </c>
      <c r="YJ158" s="420">
        <v>7.8011920385318428E-2</v>
      </c>
      <c r="YK158" s="420">
        <v>7.8011920385318428E-2</v>
      </c>
      <c r="YL158" s="420">
        <v>7.8011920385318428E-2</v>
      </c>
      <c r="YM158" s="420">
        <v>7.8011920385318428E-2</v>
      </c>
      <c r="YN158" s="420">
        <v>7.8011920385318428E-2</v>
      </c>
      <c r="YO158" s="420">
        <v>7.8011920385318428E-2</v>
      </c>
      <c r="YP158" s="420">
        <v>7.8011920385318428E-2</v>
      </c>
      <c r="YQ158" s="420">
        <v>7.8011920385318428E-2</v>
      </c>
      <c r="YR158" s="420">
        <v>9.3375379241868992E-2</v>
      </c>
      <c r="YS158" s="420">
        <v>0.12377459797370281</v>
      </c>
      <c r="YT158" s="420">
        <v>0.16550341152447323</v>
      </c>
      <c r="YU158" s="420">
        <v>0.22304232254920187</v>
      </c>
      <c r="YV158" s="420">
        <v>0.30270565810304267</v>
      </c>
      <c r="YW158" s="420">
        <v>0.41340791951466116</v>
      </c>
      <c r="YX158" s="420">
        <v>0.56775457217894676</v>
      </c>
      <c r="YY158" s="420">
        <v>0.78359575988982422</v>
      </c>
      <c r="YZ158" s="420">
        <v>1.0862408469817102</v>
      </c>
      <c r="ZA158" s="420">
        <v>1.5116166883470572</v>
      </c>
      <c r="ZB158" s="420">
        <v>2.1107741358796552</v>
      </c>
      <c r="ZC158" s="420">
        <v>2.9563213092813081</v>
      </c>
      <c r="ZD158" s="420">
        <v>4.1516112144974731</v>
      </c>
      <c r="ZE158" s="420"/>
      <c r="ZF158" s="420">
        <v>133.89736978056104</v>
      </c>
      <c r="ZG158" s="420">
        <v>147.75152151230699</v>
      </c>
      <c r="ZH158" s="420">
        <v>163.09942391787507</v>
      </c>
      <c r="ZI158" s="420">
        <v>180.10578298751739</v>
      </c>
      <c r="ZJ158" s="420">
        <v>198.95371787747229</v>
      </c>
      <c r="ZK158" s="420">
        <v>219.8468375994488</v>
      </c>
      <c r="ZL158" s="420">
        <v>243.01155327173362</v>
      </c>
      <c r="ZM158" s="420">
        <v>268.69965275272438</v>
      </c>
      <c r="ZN158" s="420">
        <v>297.19116753904586</v>
      </c>
      <c r="ZO158" s="420">
        <v>328.79756522175023</v>
      </c>
      <c r="ZP158" s="420">
        <v>363.86530459554592</v>
      </c>
      <c r="ZQ158" s="420">
        <v>402.77979475204864</v>
      </c>
      <c r="ZR158" s="420">
        <v>445.96980420865816</v>
      </c>
      <c r="ZS158" s="420">
        <v>493.91237138510616</v>
      </c>
      <c r="ZT158" s="420">
        <v>547.13827360195876</v>
      </c>
      <c r="ZU158" s="420">
        <v>606.23811830809177</v>
      </c>
      <c r="ZV158" s="420">
        <v>671.86912752447017</v>
      </c>
      <c r="ZW158" s="420">
        <v>744.74733114576827</v>
      </c>
      <c r="ZX158" s="420">
        <v>825.68703877627195</v>
      </c>
      <c r="ZY158" s="420">
        <v>915.59790293422441</v>
      </c>
      <c r="ZZ158" s="420">
        <v>1015.4837979385702</v>
      </c>
      <c r="AAA158" s="420">
        <v>1126.460806859367</v>
      </c>
      <c r="AAB158" s="420">
        <v>1249.7694152706763</v>
      </c>
      <c r="AAC158" s="420">
        <v>1386.7878580118127</v>
      </c>
      <c r="AAD158" s="420">
        <v>1539.0466492477342</v>
      </c>
      <c r="AAE158" s="420">
        <v>1708.2442860067761</v>
      </c>
      <c r="AAF158" s="420">
        <v>1896.2640518933949</v>
      </c>
      <c r="AAG158" s="420">
        <v>2105.19175004506</v>
      </c>
      <c r="AAH158" s="420">
        <v>2271.4993367032598</v>
      </c>
      <c r="AAI158" s="420">
        <v>2270.3040467980441</v>
      </c>
      <c r="AAJ158" s="420"/>
      <c r="AAK158" s="420">
        <v>2464.4852619017629</v>
      </c>
      <c r="AAL158" s="420">
        <v>2722.6787517448774</v>
      </c>
      <c r="AAM158" s="420">
        <v>3008.7105897523097</v>
      </c>
      <c r="AAN158" s="420">
        <v>3325.6503261386588</v>
      </c>
      <c r="AAO158" s="420">
        <v>3676.9106688720326</v>
      </c>
      <c r="AAP158" s="420">
        <v>4066.2861859862282</v>
      </c>
      <c r="AAQ158" s="420">
        <v>4497.9963979471413</v>
      </c>
      <c r="AAR158" s="420">
        <v>4976.7337599204566</v>
      </c>
      <c r="AAS158" s="420">
        <v>5507.7170908407079</v>
      </c>
      <c r="AAT158" s="420">
        <v>6096.7510697574608</v>
      </c>
      <c r="AAU158" s="420">
        <v>6750.2924907801425</v>
      </c>
      <c r="AAV158" s="420">
        <v>7475.5240468883221</v>
      </c>
      <c r="AAW158" s="420">
        <v>8280.4365008501481</v>
      </c>
      <c r="AAX158" s="420">
        <v>9173.9201995280346</v>
      </c>
      <c r="AAY158" s="420">
        <v>10165.866997102603</v>
      </c>
      <c r="AAZ158" s="420">
        <v>11267.283774493386</v>
      </c>
      <c r="ABA158" s="420">
        <v>12490.418877934811</v>
      </c>
      <c r="ABB158" s="420">
        <v>13842.531505500454</v>
      </c>
      <c r="ABC158" s="420">
        <v>15338.92736713574</v>
      </c>
      <c r="ABD158" s="420">
        <v>16998.027170177713</v>
      </c>
      <c r="ABE158" s="420">
        <v>18836.765033968979</v>
      </c>
      <c r="ABF158" s="420">
        <v>20873.439924059963</v>
      </c>
      <c r="ABG158" s="420">
        <v>23127.639367501648</v>
      </c>
      <c r="ABH158" s="420">
        <v>25620.056152807425</v>
      </c>
      <c r="ABI158" s="420">
        <v>28372.143728427811</v>
      </c>
      <c r="ABJ158" s="420">
        <v>31405.531731620409</v>
      </c>
      <c r="ABK158" s="420">
        <v>34741.088231201909</v>
      </c>
      <c r="ABL158" s="420">
        <v>38397.465281801626</v>
      </c>
      <c r="ABM158" s="420">
        <v>41161.961327647085</v>
      </c>
      <c r="ABN158" s="420">
        <v>40666.257567363762</v>
      </c>
      <c r="ABQ158" s="344"/>
      <c r="ABR158" s="344"/>
      <c r="ABS158" s="344"/>
      <c r="ABT158" s="344"/>
      <c r="ABU158" s="344"/>
      <c r="ABV158" s="344"/>
      <c r="ABW158" s="344"/>
      <c r="ABX158" s="344"/>
      <c r="ABY158" s="344"/>
      <c r="ABZ158" s="344"/>
      <c r="ACA158" s="344"/>
    </row>
    <row r="159" spans="4:755" hidden="1" outlineLevel="1" x14ac:dyDescent="0.25">
      <c r="D159" s="431" t="b">
        <v>1</v>
      </c>
      <c r="E159" s="416"/>
      <c r="F159" s="417">
        <v>1584</v>
      </c>
      <c r="G159" s="417">
        <v>22006144</v>
      </c>
      <c r="H159" s="417" t="s">
        <v>1825</v>
      </c>
      <c r="I159" s="417" t="s">
        <v>1859</v>
      </c>
      <c r="J159" s="417">
        <v>11</v>
      </c>
      <c r="K159" s="417" t="s">
        <v>1860</v>
      </c>
      <c r="L159" s="417" t="s">
        <v>300</v>
      </c>
      <c r="M159" s="417" t="s">
        <v>253</v>
      </c>
      <c r="N159" s="417" t="s">
        <v>355</v>
      </c>
      <c r="O159" s="417" t="s">
        <v>1826</v>
      </c>
      <c r="P159" s="417" t="s">
        <v>1827</v>
      </c>
      <c r="Q159" s="417" t="s">
        <v>1828</v>
      </c>
      <c r="R159" s="417" t="s">
        <v>298</v>
      </c>
      <c r="S159" s="418"/>
      <c r="T159" s="417">
        <v>0.57433674535164059</v>
      </c>
      <c r="U159" s="417">
        <v>2190</v>
      </c>
      <c r="V159" s="418"/>
      <c r="W159" s="419">
        <v>9.9</v>
      </c>
      <c r="X159" s="417">
        <v>8.8018665792934641E-3</v>
      </c>
      <c r="Y159" s="417">
        <v>6.3307850367012759E-3</v>
      </c>
      <c r="Z159" s="417">
        <v>2.4710815425921882E-3</v>
      </c>
      <c r="AA159" s="420">
        <v>51.892197956299761</v>
      </c>
      <c r="AB159" s="420">
        <v>2025.8512117444084</v>
      </c>
      <c r="AC159" s="420">
        <v>2077.7434097007081</v>
      </c>
      <c r="AD159" s="420">
        <v>60.926455166027509</v>
      </c>
      <c r="AE159" s="420">
        <v>3.5849346687423278</v>
      </c>
      <c r="AF159" s="420">
        <v>121.46682261739609</v>
      </c>
      <c r="AG159" s="418"/>
      <c r="AH159" s="419">
        <v>14.216959715055561</v>
      </c>
      <c r="AI159" s="417">
        <v>2.3831354840911409E-2</v>
      </c>
      <c r="AJ159" s="417">
        <v>1.7140817038295893E-2</v>
      </c>
      <c r="AK159" s="417">
        <v>6.6905378026155156E-3</v>
      </c>
      <c r="AL159" s="420">
        <v>140.4999009960755</v>
      </c>
      <c r="AM159" s="420">
        <v>5485.0614522546857</v>
      </c>
      <c r="AN159" s="420">
        <v>5625.5613532507614</v>
      </c>
      <c r="AO159" s="420">
        <v>164.96046141806357</v>
      </c>
      <c r="AP159" s="420">
        <v>9.7063332422316133</v>
      </c>
      <c r="AQ159" s="420">
        <v>328.87557714213557</v>
      </c>
      <c r="AR159" s="418"/>
      <c r="AS159" s="417">
        <v>5.1679359468684138E-3</v>
      </c>
      <c r="AT159" s="421">
        <v>4.0659390574111693E-6</v>
      </c>
      <c r="AU159" s="417">
        <v>5.1638700078110028E-3</v>
      </c>
      <c r="AV159" s="420">
        <v>28.425883974257854</v>
      </c>
      <c r="AW159" s="420">
        <v>1.3011004983715742</v>
      </c>
      <c r="AX159" s="420">
        <v>29.726984472629429</v>
      </c>
      <c r="AY159" s="420">
        <v>14.692869058112674</v>
      </c>
      <c r="AZ159" s="420">
        <v>2.0677318317326265</v>
      </c>
      <c r="BA159" s="420">
        <v>7.8011920385318428E-2</v>
      </c>
      <c r="BB159" s="418"/>
      <c r="BC159" s="420">
        <v>2263.7216221528743</v>
      </c>
      <c r="BD159" s="420">
        <v>6129.1037250531917</v>
      </c>
      <c r="BE159" s="420">
        <v>46.565597282860054</v>
      </c>
      <c r="BF159" s="420">
        <v>6082.5381277703318</v>
      </c>
      <c r="BG159" s="420"/>
      <c r="BH159" s="422">
        <v>3.6190084093339271E-2</v>
      </c>
      <c r="BI159" s="420"/>
      <c r="BJ159" s="423">
        <v>10.264843878369307</v>
      </c>
      <c r="BK159" s="423">
        <v>10.643133317908669</v>
      </c>
      <c r="BL159" s="423">
        <v>11.035363826768</v>
      </c>
      <c r="BM159" s="423">
        <v>11.442049174017937</v>
      </c>
      <c r="BN159" s="423">
        <v>11.863722062618042</v>
      </c>
      <c r="BO159" s="423">
        <v>12.300934827185827</v>
      </c>
      <c r="BP159" s="423">
        <v>12.75426015748063</v>
      </c>
      <c r="BQ159" s="423">
        <v>13.224291848549957</v>
      </c>
      <c r="BR159" s="423">
        <v>13.711645578520923</v>
      </c>
      <c r="BS159" s="423">
        <v>14.216959715055561</v>
      </c>
      <c r="BT159" s="423">
        <v>14.740896151526375</v>
      </c>
      <c r="BU159" s="423">
        <v>15.284141174007392</v>
      </c>
      <c r="BV159" s="423">
        <v>15.847406360216368</v>
      </c>
      <c r="BW159" s="423">
        <v>16.431429511585634</v>
      </c>
      <c r="BX159" s="423">
        <v>17.036975619682483</v>
      </c>
      <c r="BY159" s="423">
        <v>17.664837868244934</v>
      </c>
      <c r="BZ159" s="423">
        <v>18.315838672145485</v>
      </c>
      <c r="CA159" s="423">
        <v>18.990830754643675</v>
      </c>
      <c r="CB159" s="423">
        <v>19.69069826433855</v>
      </c>
      <c r="CC159" s="423">
        <v>20.416357933284111</v>
      </c>
      <c r="CD159" s="423">
        <v>21.168760277784653</v>
      </c>
      <c r="CE159" s="423">
        <v>21.948890843442939</v>
      </c>
      <c r="CF159" s="423">
        <v>22.757771496092055</v>
      </c>
      <c r="CG159" s="423">
        <v>23.596461760301825</v>
      </c>
      <c r="CH159" s="423">
        <v>24.46606020721309</v>
      </c>
      <c r="CI159" s="423">
        <v>25.367705893517794</v>
      </c>
      <c r="CJ159" s="423">
        <v>26.302579853469606</v>
      </c>
      <c r="CK159" s="423">
        <v>27.271906645879525</v>
      </c>
      <c r="CL159" s="423">
        <v>28</v>
      </c>
      <c r="CM159" s="423">
        <v>28</v>
      </c>
      <c r="CN159" s="420"/>
      <c r="CO159" s="417">
        <v>9.708275965660762E-3</v>
      </c>
      <c r="CP159" s="417">
        <v>1.0712191211688215E-2</v>
      </c>
      <c r="CQ159" s="417">
        <v>1.1824348312161174E-2</v>
      </c>
      <c r="CR159" s="417">
        <v>1.3056682379234321E-2</v>
      </c>
      <c r="CS159" s="417">
        <v>1.4422462800766764E-2</v>
      </c>
      <c r="CT159" s="417">
        <v>1.5936443723749291E-2</v>
      </c>
      <c r="CU159" s="417">
        <v>1.7615031607265057E-2</v>
      </c>
      <c r="CV159" s="417">
        <v>1.9476471788502842E-2</v>
      </c>
      <c r="CW159" s="417">
        <v>2.1541056227177734E-2</v>
      </c>
      <c r="CX159" s="417">
        <v>2.3831354840911409E-2</v>
      </c>
      <c r="CY159" s="417">
        <v>2.6372473119585998E-2</v>
      </c>
      <c r="CZ159" s="417">
        <v>2.9192339013647112E-2</v>
      </c>
      <c r="DA159" s="417">
        <v>3.2322022433398018E-2</v>
      </c>
      <c r="DB159" s="417">
        <v>3.5796091077517467E-2</v>
      </c>
      <c r="DC159" s="417">
        <v>3.965300673382742E-2</v>
      </c>
      <c r="DD159" s="417">
        <v>4.3935566668723287E-2</v>
      </c>
      <c r="DE159" s="417">
        <v>4.8691395249228206E-2</v>
      </c>
      <c r="DF159" s="417">
        <v>5.3973491529537086E-2</v>
      </c>
      <c r="DG159" s="417">
        <v>5.9840839189094955E-2</v>
      </c>
      <c r="DH159" s="417">
        <v>6.6359085939407772E-2</v>
      </c>
      <c r="DI159" s="417">
        <v>7.36013003304965E-2</v>
      </c>
      <c r="DJ159" s="417">
        <v>8.1648814794752431E-2</v>
      </c>
      <c r="DK159" s="417">
        <v>9.0592164776594139E-2</v>
      </c>
      <c r="DL159" s="417">
        <v>0.10053213492265475</v>
      </c>
      <c r="DM159" s="417">
        <v>0.11158092456249701</v>
      </c>
      <c r="DN159" s="417">
        <v>0.12386344610882619</v>
      </c>
      <c r="DO159" s="417">
        <v>0.13751877156531145</v>
      </c>
      <c r="DP159" s="417">
        <v>0.15270174406778775</v>
      </c>
      <c r="DQ159" s="417">
        <v>0.1648141839142698</v>
      </c>
      <c r="DR159" s="417">
        <v>0.1648141839142698</v>
      </c>
      <c r="DS159" s="424"/>
      <c r="DT159" s="425">
        <v>6.9827243644160408E-3</v>
      </c>
      <c r="DU159" s="425">
        <v>7.7047952524954425E-3</v>
      </c>
      <c r="DV159" s="425">
        <v>8.5047196170272791E-3</v>
      </c>
      <c r="DW159" s="425">
        <v>9.3910818450571188E-3</v>
      </c>
      <c r="DX159" s="425">
        <v>1.0373426007873455E-2</v>
      </c>
      <c r="DY159" s="425">
        <v>1.1462364096939383E-2</v>
      </c>
      <c r="DZ159" s="425">
        <v>1.2669696537168517E-2</v>
      </c>
      <c r="EA159" s="425">
        <v>1.4008546375430933E-2</v>
      </c>
      <c r="EB159" s="425">
        <v>1.5493508701730928E-2</v>
      </c>
      <c r="EC159" s="425">
        <v>1.7140817038295893E-2</v>
      </c>
      <c r="ED159" s="425">
        <v>1.8968528629944713E-2</v>
      </c>
      <c r="EE159" s="425">
        <v>2.0996730789884673E-2</v>
      </c>
      <c r="EF159" s="425">
        <v>2.3247770701121561E-2</v>
      </c>
      <c r="EG159" s="425">
        <v>2.5746511347838983E-2</v>
      </c>
      <c r="EH159" s="425">
        <v>2.852061655663957E-2</v>
      </c>
      <c r="EI159" s="425">
        <v>3.1600868468023409E-2</v>
      </c>
      <c r="EJ159" s="425">
        <v>3.5021521137924942E-2</v>
      </c>
      <c r="EK159" s="425">
        <v>3.8820694391978043E-2</v>
      </c>
      <c r="EL159" s="425">
        <v>4.3040812526424332E-2</v>
      </c>
      <c r="EM159" s="425">
        <v>4.772909297474253E-2</v>
      </c>
      <c r="EN159" s="425">
        <v>5.2938090644344488E-2</v>
      </c>
      <c r="EO159" s="425">
        <v>5.8726304279938933E-2</v>
      </c>
      <c r="EP159" s="425">
        <v>6.5158851937071313E-2</v>
      </c>
      <c r="EQ159" s="425">
        <v>7.2308223459468232E-2</v>
      </c>
      <c r="ER159" s="425">
        <v>8.0255118756668617E-2</v>
      </c>
      <c r="ES159" s="425">
        <v>8.908938168464671E-2</v>
      </c>
      <c r="ET159" s="425">
        <v>9.8911040453546747E-2</v>
      </c>
      <c r="EU159" s="425">
        <v>0.10983146673647232</v>
      </c>
      <c r="EV159" s="425">
        <v>0.11854339758060124</v>
      </c>
      <c r="EW159" s="425">
        <v>0.11854339758060124</v>
      </c>
      <c r="EX159" s="420"/>
      <c r="EY159" s="420">
        <v>2496.8379171974939</v>
      </c>
      <c r="EZ159" s="420">
        <v>2755.031407040608</v>
      </c>
      <c r="FA159" s="420">
        <v>3041.0632450480402</v>
      </c>
      <c r="FB159" s="420">
        <v>3358.0029814343889</v>
      </c>
      <c r="FC159" s="420">
        <v>3709.2633241677627</v>
      </c>
      <c r="FD159" s="420">
        <v>4098.6388412819588</v>
      </c>
      <c r="FE159" s="420">
        <v>4530.3490532428714</v>
      </c>
      <c r="FF159" s="420">
        <v>5009.0864152161876</v>
      </c>
      <c r="FG159" s="420">
        <v>5540.069746136438</v>
      </c>
      <c r="FH159" s="420">
        <v>6129.1037250531917</v>
      </c>
      <c r="FI159" s="420">
        <v>6782.6451460758726</v>
      </c>
      <c r="FJ159" s="420">
        <v>7507.8767021840522</v>
      </c>
      <c r="FK159" s="420">
        <v>8312.7891561458764</v>
      </c>
      <c r="FL159" s="420">
        <v>9206.2728548237646</v>
      </c>
      <c r="FM159" s="420">
        <v>10198.219652398329</v>
      </c>
      <c r="FN159" s="420">
        <v>11299.636429789114</v>
      </c>
      <c r="FO159" s="420">
        <v>12522.771533230542</v>
      </c>
      <c r="FP159" s="420">
        <v>13881.255606160959</v>
      </c>
      <c r="FQ159" s="420">
        <v>15390.258457087531</v>
      </c>
      <c r="FR159" s="420">
        <v>17066.663793874086</v>
      </c>
      <c r="FS159" s="420">
        <v>18929.263864175333</v>
      </c>
      <c r="FT159" s="420">
        <v>20998.976274970228</v>
      </c>
      <c r="FU159" s="420">
        <v>23299.085524070051</v>
      </c>
      <c r="FV159" s="420">
        <v>25855.512066154453</v>
      </c>
      <c r="FW159" s="420">
        <v>28697.112058725226</v>
      </c>
      <c r="FX159" s="420">
        <v>31856.011293166441</v>
      </c>
      <c r="FY159" s="420">
        <v>35367.977217087842</v>
      </c>
      <c r="FZ159" s="420">
        <v>39272.833401032163</v>
      </c>
      <c r="GA159" s="420">
        <v>42387.98991135828</v>
      </c>
      <c r="GB159" s="420">
        <v>42387.98991135828</v>
      </c>
      <c r="GC159" s="420"/>
      <c r="GD159" s="420">
        <v>32.364954761379785</v>
      </c>
      <c r="GE159" s="420">
        <v>32.364954761379785</v>
      </c>
      <c r="GF159" s="420">
        <v>32.364954761379785</v>
      </c>
      <c r="GG159" s="420">
        <v>32.364954761379785</v>
      </c>
      <c r="GH159" s="420">
        <v>32.364954761379785</v>
      </c>
      <c r="GI159" s="420">
        <v>32.364954761379785</v>
      </c>
      <c r="GJ159" s="420">
        <v>32.364954761379785</v>
      </c>
      <c r="GK159" s="420">
        <v>32.364954761379785</v>
      </c>
      <c r="GL159" s="420">
        <v>32.364954761379785</v>
      </c>
      <c r="GM159" s="420">
        <v>32.364954761379785</v>
      </c>
      <c r="GN159" s="420">
        <v>32.364954761379785</v>
      </c>
      <c r="GO159" s="420">
        <v>32.364954761379785</v>
      </c>
      <c r="GP159" s="420">
        <v>32.364954761379785</v>
      </c>
      <c r="GQ159" s="420">
        <v>32.364954761379785</v>
      </c>
      <c r="GR159" s="420">
        <v>32.364954761379785</v>
      </c>
      <c r="GS159" s="420">
        <v>32.364954761379785</v>
      </c>
      <c r="GT159" s="420">
        <v>32.364954761379785</v>
      </c>
      <c r="GU159" s="420">
        <v>38.738822350007396</v>
      </c>
      <c r="GV159" s="420">
        <v>51.350604423535891</v>
      </c>
      <c r="GW159" s="420">
        <v>68.662717189713931</v>
      </c>
      <c r="GX159" s="420">
        <v>92.533995362797683</v>
      </c>
      <c r="GY159" s="420">
        <v>125.58407589671955</v>
      </c>
      <c r="GZ159" s="420">
        <v>171.51133502420743</v>
      </c>
      <c r="HA159" s="420">
        <v>235.54542630636647</v>
      </c>
      <c r="HB159" s="420">
        <v>325.09187307246486</v>
      </c>
      <c r="HC159" s="420">
        <v>450.65081975782482</v>
      </c>
      <c r="HD159" s="420">
        <v>627.12730943239865</v>
      </c>
      <c r="HE159" s="420">
        <v>875.70090675645304</v>
      </c>
      <c r="HF159" s="420">
        <v>1226.4946813564079</v>
      </c>
      <c r="HG159" s="420">
        <v>1722.3868926746106</v>
      </c>
      <c r="HH159" s="420"/>
      <c r="HI159" s="420">
        <v>57.236016211563019</v>
      </c>
      <c r="HJ159" s="420">
        <v>63.154689053157682</v>
      </c>
      <c r="HK159" s="420">
        <v>69.711511506251469</v>
      </c>
      <c r="HL159" s="420">
        <v>76.976848100570194</v>
      </c>
      <c r="HM159" s="420">
        <v>85.028929708547622</v>
      </c>
      <c r="HN159" s="420">
        <v>93.954740733937783</v>
      </c>
      <c r="HO159" s="420">
        <v>103.85100693540051</v>
      </c>
      <c r="HP159" s="420">
        <v>114.82529534325266</v>
      </c>
      <c r="HQ159" s="420">
        <v>126.99723903542956</v>
      </c>
      <c r="HR159" s="420">
        <v>140.4999009960755</v>
      </c>
      <c r="HS159" s="420">
        <v>155.4812929041926</v>
      </c>
      <c r="HT159" s="420">
        <v>172.10606650949569</v>
      </c>
      <c r="HU159" s="420">
        <v>190.55739726930597</v>
      </c>
      <c r="HV159" s="420">
        <v>211.03908216765754</v>
      </c>
      <c r="HW159" s="420">
        <v>233.77787614220262</v>
      </c>
      <c r="HX159" s="420">
        <v>259.02609433539101</v>
      </c>
      <c r="HY159" s="420">
        <v>287.06451049661388</v>
      </c>
      <c r="HZ159" s="420">
        <v>318.20558532804193</v>
      </c>
      <c r="IA159" s="420">
        <v>352.79706242955569</v>
      </c>
      <c r="IB159" s="420">
        <v>391.22597380285117</v>
      </c>
      <c r="IC159" s="420">
        <v>433.92310167212025</v>
      </c>
      <c r="ID159" s="420">
        <v>481.36794872510484</v>
      </c>
      <c r="IE159" s="420">
        <v>534.09427483665706</v>
      </c>
      <c r="IF159" s="420">
        <v>592.69626497730883</v>
      </c>
      <c r="IG159" s="420">
        <v>657.83540040990135</v>
      </c>
      <c r="IH159" s="420">
        <v>730.24811352509982</v>
      </c>
      <c r="II159" s="420">
        <v>810.75431585866374</v>
      </c>
      <c r="IJ159" s="420">
        <v>900.2668990778925</v>
      </c>
      <c r="IK159" s="420">
        <v>971.67688019781474</v>
      </c>
      <c r="IL159" s="420">
        <v>971.67688019781474</v>
      </c>
      <c r="IM159" s="420"/>
      <c r="IN159" s="420">
        <v>14.212941987128927</v>
      </c>
      <c r="IO159" s="420">
        <v>14.212941987128927</v>
      </c>
      <c r="IP159" s="420">
        <v>14.212941987128927</v>
      </c>
      <c r="IQ159" s="420">
        <v>14.212941987128927</v>
      </c>
      <c r="IR159" s="420">
        <v>14.212941987128927</v>
      </c>
      <c r="IS159" s="420">
        <v>14.212941987128927</v>
      </c>
      <c r="IT159" s="420">
        <v>14.212941987128927</v>
      </c>
      <c r="IU159" s="420">
        <v>14.212941987128927</v>
      </c>
      <c r="IV159" s="420">
        <v>14.212941987128927</v>
      </c>
      <c r="IW159" s="420">
        <v>14.212941987128927</v>
      </c>
      <c r="IX159" s="420">
        <v>14.212941987128927</v>
      </c>
      <c r="IY159" s="420">
        <v>14.212941987128927</v>
      </c>
      <c r="IZ159" s="420">
        <v>14.212941987128927</v>
      </c>
      <c r="JA159" s="420">
        <v>14.212941987128927</v>
      </c>
      <c r="JB159" s="420">
        <v>14.212941987128927</v>
      </c>
      <c r="JC159" s="420">
        <v>14.212941987128927</v>
      </c>
      <c r="JD159" s="420">
        <v>14.212941987128927</v>
      </c>
      <c r="JE159" s="420">
        <v>17.012000751113533</v>
      </c>
      <c r="JF159" s="420">
        <v>22.550415010825947</v>
      </c>
      <c r="JG159" s="420">
        <v>30.152960919956481</v>
      </c>
      <c r="JH159" s="420">
        <v>40.635938397728552</v>
      </c>
      <c r="JI159" s="420">
        <v>55.14975066046334</v>
      </c>
      <c r="JJ159" s="420">
        <v>75.318525015919704</v>
      </c>
      <c r="JK159" s="420">
        <v>103.43884315947719</v>
      </c>
      <c r="JL159" s="420">
        <v>142.76281139683698</v>
      </c>
      <c r="JM159" s="420">
        <v>197.90152666343465</v>
      </c>
      <c r="JN159" s="420">
        <v>275.40047972330115</v>
      </c>
      <c r="JO159" s="420">
        <v>384.56059270187745</v>
      </c>
      <c r="JP159" s="420">
        <v>538.61029258851443</v>
      </c>
      <c r="JQ159" s="420">
        <v>756.37939757564641</v>
      </c>
      <c r="JR159" s="420"/>
      <c r="JS159" s="420">
        <v>43.02307422443409</v>
      </c>
      <c r="JT159" s="420">
        <v>48.941747066028753</v>
      </c>
      <c r="JU159" s="420">
        <v>55.49856951912254</v>
      </c>
      <c r="JV159" s="420">
        <v>62.763906113441266</v>
      </c>
      <c r="JW159" s="420">
        <v>70.815987721418693</v>
      </c>
      <c r="JX159" s="420">
        <v>79.741798746808854</v>
      </c>
      <c r="JY159" s="420">
        <v>89.638064948271577</v>
      </c>
      <c r="JZ159" s="420">
        <v>100.61235335612373</v>
      </c>
      <c r="KA159" s="420">
        <v>112.78429704830063</v>
      </c>
      <c r="KB159" s="420">
        <v>126.28695900894657</v>
      </c>
      <c r="KC159" s="420">
        <v>141.26835091706369</v>
      </c>
      <c r="KD159" s="420">
        <v>157.89312452236678</v>
      </c>
      <c r="KE159" s="420">
        <v>176.34445528217705</v>
      </c>
      <c r="KF159" s="420">
        <v>196.82614018052863</v>
      </c>
      <c r="KG159" s="420">
        <v>219.5649341550737</v>
      </c>
      <c r="KH159" s="420">
        <v>244.81315234826209</v>
      </c>
      <c r="KI159" s="420">
        <v>272.85156850948493</v>
      </c>
      <c r="KJ159" s="420">
        <v>301.1935845769284</v>
      </c>
      <c r="KK159" s="420">
        <v>330.24664741872976</v>
      </c>
      <c r="KL159" s="420">
        <v>361.07301288289472</v>
      </c>
      <c r="KM159" s="420">
        <v>393.28716327439167</v>
      </c>
      <c r="KN159" s="420">
        <v>426.21819806464151</v>
      </c>
      <c r="KO159" s="420">
        <v>458.77574982073736</v>
      </c>
      <c r="KP159" s="420">
        <v>489.25742181783164</v>
      </c>
      <c r="KQ159" s="420">
        <v>515.07258901306432</v>
      </c>
      <c r="KR159" s="420">
        <v>532.34658686166517</v>
      </c>
      <c r="KS159" s="420">
        <v>535.3538361353626</v>
      </c>
      <c r="KT159" s="420">
        <v>515.70630637601505</v>
      </c>
      <c r="KU159" s="420">
        <v>433.06658760930031</v>
      </c>
      <c r="KV159" s="420">
        <v>215.29748262216833</v>
      </c>
      <c r="KW159" s="420"/>
      <c r="KX159" s="420">
        <v>2234.4717966131329</v>
      </c>
      <c r="KY159" s="420">
        <v>2465.5344807985416</v>
      </c>
      <c r="KZ159" s="420">
        <v>2721.5102774487291</v>
      </c>
      <c r="LA159" s="420">
        <v>3005.1461904182779</v>
      </c>
      <c r="LB159" s="420">
        <v>3319.4963225195056</v>
      </c>
      <c r="LC159" s="420">
        <v>3667.9565110206026</v>
      </c>
      <c r="LD159" s="420">
        <v>4054.3028918939258</v>
      </c>
      <c r="LE159" s="420">
        <v>4482.7348401378986</v>
      </c>
      <c r="LF159" s="420">
        <v>4957.9227845538971</v>
      </c>
      <c r="LG159" s="420">
        <v>5485.0614522546857</v>
      </c>
      <c r="LH159" s="420">
        <v>6069.9291615823086</v>
      </c>
      <c r="LI159" s="420">
        <v>6718.9538527630957</v>
      </c>
      <c r="LJ159" s="420">
        <v>7439.2866243588996</v>
      </c>
      <c r="LK159" s="420">
        <v>8238.8836313084739</v>
      </c>
      <c r="LL159" s="420">
        <v>9126.5972981246632</v>
      </c>
      <c r="LM159" s="420">
        <v>10112.27790976749</v>
      </c>
      <c r="LN159" s="420">
        <v>11206.886764135981</v>
      </c>
      <c r="LO159" s="420">
        <v>12422.622205432974</v>
      </c>
      <c r="LP159" s="420">
        <v>13773.060008455786</v>
      </c>
      <c r="LQ159" s="420">
        <v>15273.30975191761</v>
      </c>
      <c r="LR159" s="420">
        <v>16940.189006190238</v>
      </c>
      <c r="LS159" s="420">
        <v>18792.41736958046</v>
      </c>
      <c r="LT159" s="420">
        <v>20850.83261986282</v>
      </c>
      <c r="LU159" s="420">
        <v>23138.631507029833</v>
      </c>
      <c r="LV159" s="420">
        <v>25681.638002133957</v>
      </c>
      <c r="LW159" s="420">
        <v>28508.602139086946</v>
      </c>
      <c r="LX159" s="420">
        <v>31651.532945134961</v>
      </c>
      <c r="LY159" s="420">
        <v>35146.069355671141</v>
      </c>
      <c r="LZ159" s="420">
        <v>37933.887225792394</v>
      </c>
      <c r="MA159" s="420">
        <v>37933.887225792394</v>
      </c>
      <c r="MB159" s="420"/>
      <c r="MC159" s="426">
        <v>1.3011004983715742</v>
      </c>
      <c r="MD159" s="426">
        <v>1.3011004983715742</v>
      </c>
      <c r="ME159" s="426">
        <v>1.3011004983715742</v>
      </c>
      <c r="MF159" s="426">
        <v>1.3011004983715742</v>
      </c>
      <c r="MG159" s="426">
        <v>1.3011004983715742</v>
      </c>
      <c r="MH159" s="426">
        <v>1.3011004983715742</v>
      </c>
      <c r="MI159" s="426">
        <v>1.3011004983715742</v>
      </c>
      <c r="MJ159" s="426">
        <v>1.3011004983715742</v>
      </c>
      <c r="MK159" s="426">
        <v>1.3011004983715742</v>
      </c>
      <c r="ML159" s="426">
        <v>1.3011004983715742</v>
      </c>
      <c r="MM159" s="426">
        <v>1.3011004983715742</v>
      </c>
      <c r="MN159" s="426">
        <v>1.3011004983715742</v>
      </c>
      <c r="MO159" s="426">
        <v>1.3011004983715742</v>
      </c>
      <c r="MP159" s="426">
        <v>1.3011004983715742</v>
      </c>
      <c r="MQ159" s="426">
        <v>1.3011004983715742</v>
      </c>
      <c r="MR159" s="426">
        <v>1.3011004983715742</v>
      </c>
      <c r="MS159" s="426">
        <v>1.3011004983715742</v>
      </c>
      <c r="MT159" s="426">
        <v>1.5573357490388688</v>
      </c>
      <c r="MU159" s="426">
        <v>2.0643408124540121</v>
      </c>
      <c r="MV159" s="426">
        <v>2.7603034273876617</v>
      </c>
      <c r="MW159" s="426">
        <v>3.719950433130661</v>
      </c>
      <c r="MX159" s="426">
        <v>5.0485936081620348</v>
      </c>
      <c r="MY159" s="426">
        <v>6.8949110271166889</v>
      </c>
      <c r="MZ159" s="426">
        <v>9.4691395002985903</v>
      </c>
      <c r="NA159" s="426">
        <v>13.068987773647677</v>
      </c>
      <c r="NB159" s="426">
        <v>18.1165711647504</v>
      </c>
      <c r="NC159" s="426">
        <v>25.211085906369799</v>
      </c>
      <c r="ND159" s="426">
        <v>35.203969682813984</v>
      </c>
      <c r="NE159" s="426">
        <v>49.30619717927501</v>
      </c>
      <c r="NF159" s="426">
        <v>69.241513265506697</v>
      </c>
      <c r="NG159" s="420"/>
      <c r="NH159" s="420">
        <v>2233.1706961147615</v>
      </c>
      <c r="NI159" s="420">
        <v>2464.2333803001702</v>
      </c>
      <c r="NJ159" s="420">
        <v>2720.2091769503577</v>
      </c>
      <c r="NK159" s="420">
        <v>3003.8450899199065</v>
      </c>
      <c r="NL159" s="420">
        <v>3318.1952220211342</v>
      </c>
      <c r="NM159" s="420">
        <v>3666.6554105222313</v>
      </c>
      <c r="NN159" s="420">
        <v>4053.0017913955544</v>
      </c>
      <c r="NO159" s="420">
        <v>4481.4337396395267</v>
      </c>
      <c r="NP159" s="420">
        <v>4956.6216840555253</v>
      </c>
      <c r="NQ159" s="420">
        <v>5483.7603517563139</v>
      </c>
      <c r="NR159" s="420">
        <v>6068.6280610839367</v>
      </c>
      <c r="NS159" s="420">
        <v>6717.6527522647239</v>
      </c>
      <c r="NT159" s="420">
        <v>7437.9855238605278</v>
      </c>
      <c r="NU159" s="420">
        <v>8237.582530810103</v>
      </c>
      <c r="NV159" s="420">
        <v>9125.2961976262923</v>
      </c>
      <c r="NW159" s="420">
        <v>10110.976809269119</v>
      </c>
      <c r="NX159" s="420">
        <v>11205.58566363761</v>
      </c>
      <c r="NY159" s="420">
        <v>12421.064869683934</v>
      </c>
      <c r="NZ159" s="420">
        <v>13770.995667643332</v>
      </c>
      <c r="OA159" s="420">
        <v>15270.549448490223</v>
      </c>
      <c r="OB159" s="420">
        <v>16936.469055757108</v>
      </c>
      <c r="OC159" s="420">
        <v>18787.3687759723</v>
      </c>
      <c r="OD159" s="420">
        <v>20843.937708835703</v>
      </c>
      <c r="OE159" s="420">
        <v>23129.162367529534</v>
      </c>
      <c r="OF159" s="420">
        <v>25668.56901436031</v>
      </c>
      <c r="OG159" s="420">
        <v>28490.485567922195</v>
      </c>
      <c r="OH159" s="420">
        <v>31626.321859228592</v>
      </c>
      <c r="OI159" s="420">
        <v>35110.865385988327</v>
      </c>
      <c r="OJ159" s="420">
        <v>37884.581028613116</v>
      </c>
      <c r="OK159" s="420">
        <v>37864.645712526886</v>
      </c>
      <c r="OL159" s="420"/>
      <c r="OM159" s="420">
        <v>2276.1937703391955</v>
      </c>
      <c r="ON159" s="420">
        <v>2513.1751273661989</v>
      </c>
      <c r="OO159" s="420">
        <v>2775.7077464694803</v>
      </c>
      <c r="OP159" s="420">
        <v>3066.6089960333479</v>
      </c>
      <c r="OQ159" s="420">
        <v>3389.0112097425531</v>
      </c>
      <c r="OR159" s="420">
        <v>3746.3972092690401</v>
      </c>
      <c r="OS159" s="420">
        <v>4142.6398563438261</v>
      </c>
      <c r="OT159" s="420">
        <v>4582.0460929956507</v>
      </c>
      <c r="OU159" s="420">
        <v>5069.405981103826</v>
      </c>
      <c r="OV159" s="420">
        <v>5610.0473107652606</v>
      </c>
      <c r="OW159" s="420">
        <v>6209.8964120010005</v>
      </c>
      <c r="OX159" s="420">
        <v>6875.5458767870905</v>
      </c>
      <c r="OY159" s="420">
        <v>7614.3299791427053</v>
      </c>
      <c r="OZ159" s="420">
        <v>8434.4086709906314</v>
      </c>
      <c r="PA159" s="420">
        <v>9344.8611317813666</v>
      </c>
      <c r="PB159" s="420">
        <v>10355.789961617382</v>
      </c>
      <c r="PC159" s="420">
        <v>11478.437232147095</v>
      </c>
      <c r="PD159" s="420">
        <v>12722.258454260862</v>
      </c>
      <c r="PE159" s="420">
        <v>14101.242315062062</v>
      </c>
      <c r="PF159" s="420">
        <v>15631.622461373117</v>
      </c>
      <c r="PG159" s="420">
        <v>17329.7562190315</v>
      </c>
      <c r="PH159" s="420">
        <v>19213.586974036942</v>
      </c>
      <c r="PI159" s="420">
        <v>21302.713458656439</v>
      </c>
      <c r="PJ159" s="420">
        <v>23618.419789347365</v>
      </c>
      <c r="PK159" s="420">
        <v>26183.641603373373</v>
      </c>
      <c r="PL159" s="420">
        <v>29022.83215478386</v>
      </c>
      <c r="PM159" s="420">
        <v>32161.675695363956</v>
      </c>
      <c r="PN159" s="420">
        <v>35626.571692364341</v>
      </c>
      <c r="PO159" s="420">
        <v>38317.647616222413</v>
      </c>
      <c r="PP159" s="420">
        <v>38079.943195149055</v>
      </c>
      <c r="PQ159" s="420"/>
      <c r="PR159" s="420">
        <v>67.200614214346828</v>
      </c>
      <c r="PS159" s="420">
        <v>74.149708099895435</v>
      </c>
      <c r="PT159" s="420">
        <v>81.848051298933612</v>
      </c>
      <c r="PU159" s="420">
        <v>90.378258569256431</v>
      </c>
      <c r="PV159" s="420">
        <v>99.832180515186892</v>
      </c>
      <c r="PW159" s="420">
        <v>110.31194523274307</v>
      </c>
      <c r="PX159" s="420">
        <v>121.93111810998856</v>
      </c>
      <c r="PY159" s="420">
        <v>134.81599323559269</v>
      </c>
      <c r="PZ159" s="420">
        <v>149.10703140416985</v>
      </c>
      <c r="QA159" s="420">
        <v>164.96046141806357</v>
      </c>
      <c r="QB159" s="420">
        <v>182.55006329199551</v>
      </c>
      <c r="QC159" s="420">
        <v>202.06915409176941</v>
      </c>
      <c r="QD159" s="420">
        <v>223.73279950601545</v>
      </c>
      <c r="QE159" s="420">
        <v>247.78027688854976</v>
      </c>
      <c r="QF159" s="420">
        <v>274.47781844935128</v>
      </c>
      <c r="QG159" s="420">
        <v>304.12166654892087</v>
      </c>
      <c r="QH159" s="420">
        <v>337.04147670249705</v>
      </c>
      <c r="QI159" s="420">
        <v>373.60410797004761</v>
      </c>
      <c r="QJ159" s="420">
        <v>414.21784494312533</v>
      </c>
      <c r="QK159" s="420">
        <v>459.33710059377347</v>
      </c>
      <c r="QL159" s="420">
        <v>509.46765488318471</v>
      </c>
      <c r="QM159" s="420">
        <v>565.17249030501512</v>
      </c>
      <c r="QN159" s="420">
        <v>627.0782925338998</v>
      </c>
      <c r="QO159" s="420">
        <v>695.8826921461723</v>
      </c>
      <c r="QP159" s="420">
        <v>772.36233206872487</v>
      </c>
      <c r="QQ159" s="420">
        <v>857.38185509565301</v>
      </c>
      <c r="QR159" s="420">
        <v>951.90391660466355</v>
      </c>
      <c r="QS159" s="420">
        <v>1057.00033963331</v>
      </c>
      <c r="QT159" s="420">
        <v>1140.842558395633</v>
      </c>
      <c r="QU159" s="420">
        <v>1140.842558395633</v>
      </c>
      <c r="QV159" s="424"/>
      <c r="QW159" s="420">
        <v>14.692869058112674</v>
      </c>
      <c r="QX159" s="420">
        <v>14.692869058112674</v>
      </c>
      <c r="QY159" s="420">
        <v>14.692869058112674</v>
      </c>
      <c r="QZ159" s="420">
        <v>14.692869058112674</v>
      </c>
      <c r="RA159" s="420">
        <v>14.692869058112674</v>
      </c>
      <c r="RB159" s="420">
        <v>14.692869058112674</v>
      </c>
      <c r="RC159" s="420">
        <v>14.692869058112674</v>
      </c>
      <c r="RD159" s="420">
        <v>14.692869058112674</v>
      </c>
      <c r="RE159" s="420">
        <v>14.692869058112674</v>
      </c>
      <c r="RF159" s="420">
        <v>14.692869058112674</v>
      </c>
      <c r="RG159" s="420">
        <v>14.692869058112674</v>
      </c>
      <c r="RH159" s="420">
        <v>14.692869058112674</v>
      </c>
      <c r="RI159" s="420">
        <v>14.692869058112674</v>
      </c>
      <c r="RJ159" s="420">
        <v>14.692869058112674</v>
      </c>
      <c r="RK159" s="420">
        <v>14.692869058112674</v>
      </c>
      <c r="RL159" s="420">
        <v>14.692869058112674</v>
      </c>
      <c r="RM159" s="420">
        <v>14.692869058112674</v>
      </c>
      <c r="RN159" s="420">
        <v>17.586443375268967</v>
      </c>
      <c r="RO159" s="420">
        <v>23.311872746698956</v>
      </c>
      <c r="RP159" s="420">
        <v>31.171133106186968</v>
      </c>
      <c r="RQ159" s="420">
        <v>42.008088295304923</v>
      </c>
      <c r="RR159" s="420">
        <v>57.011987087230509</v>
      </c>
      <c r="RS159" s="420">
        <v>77.861798543275356</v>
      </c>
      <c r="RT159" s="420">
        <v>106.93165281622744</v>
      </c>
      <c r="RU159" s="420">
        <v>147.58346977855248</v>
      </c>
      <c r="RV159" s="420">
        <v>204.58404884081392</v>
      </c>
      <c r="RW159" s="420">
        <v>284.69990173605657</v>
      </c>
      <c r="RX159" s="420">
        <v>397.54601394952084</v>
      </c>
      <c r="RY159" s="420">
        <v>556.79749551650741</v>
      </c>
      <c r="RZ159" s="420">
        <v>781.91998932362276</v>
      </c>
      <c r="SA159" s="420"/>
      <c r="SB159" s="420">
        <v>52.507745156234151</v>
      </c>
      <c r="SC159" s="420">
        <v>59.456839041782757</v>
      </c>
      <c r="SD159" s="420">
        <v>67.155182240820935</v>
      </c>
      <c r="SE159" s="420">
        <v>75.685389511143754</v>
      </c>
      <c r="SF159" s="420">
        <v>85.139311457074214</v>
      </c>
      <c r="SG159" s="420">
        <v>95.619076174630393</v>
      </c>
      <c r="SH159" s="420">
        <v>107.23824905187588</v>
      </c>
      <c r="SI159" s="420">
        <v>120.12312417748001</v>
      </c>
      <c r="SJ159" s="420">
        <v>134.41416234605717</v>
      </c>
      <c r="SK159" s="420">
        <v>150.2675923599509</v>
      </c>
      <c r="SL159" s="420">
        <v>167.85719423388284</v>
      </c>
      <c r="SM159" s="420">
        <v>187.37628503365673</v>
      </c>
      <c r="SN159" s="420">
        <v>209.03993044790278</v>
      </c>
      <c r="SO159" s="420">
        <v>233.08740783043709</v>
      </c>
      <c r="SP159" s="420">
        <v>259.78494939123863</v>
      </c>
      <c r="SQ159" s="420">
        <v>289.42879749080822</v>
      </c>
      <c r="SR159" s="420">
        <v>322.3486076443844</v>
      </c>
      <c r="SS159" s="420">
        <v>356.01766459477864</v>
      </c>
      <c r="ST159" s="420">
        <v>390.90597219642638</v>
      </c>
      <c r="SU159" s="420">
        <v>428.1659674875865</v>
      </c>
      <c r="SV159" s="420">
        <v>467.45956658787981</v>
      </c>
      <c r="SW159" s="420">
        <v>508.16050321778459</v>
      </c>
      <c r="SX159" s="420">
        <v>549.21649399062449</v>
      </c>
      <c r="SY159" s="420">
        <v>588.95103932994482</v>
      </c>
      <c r="SZ159" s="420">
        <v>624.77886229017236</v>
      </c>
      <c r="TA159" s="420">
        <v>652.79780625483909</v>
      </c>
      <c r="TB159" s="420">
        <v>667.20401486860692</v>
      </c>
      <c r="TC159" s="420">
        <v>659.45432568378919</v>
      </c>
      <c r="TD159" s="420">
        <v>584.04506287912557</v>
      </c>
      <c r="TE159" s="420">
        <v>358.92256907201022</v>
      </c>
      <c r="TF159" s="420"/>
      <c r="TG159" s="420">
        <v>3.9541084575050318</v>
      </c>
      <c r="TH159" s="420">
        <v>4.3629956563214094</v>
      </c>
      <c r="TI159" s="420">
        <v>4.8159689558659586</v>
      </c>
      <c r="TJ159" s="420">
        <v>5.3178894383822231</v>
      </c>
      <c r="TK159" s="420">
        <v>5.8741616266655177</v>
      </c>
      <c r="TL159" s="420">
        <v>6.4907947748414863</v>
      </c>
      <c r="TM159" s="420">
        <v>7.174471111438435</v>
      </c>
      <c r="TN159" s="420">
        <v>7.9326218263342962</v>
      </c>
      <c r="TO159" s="420">
        <v>8.7735116835111207</v>
      </c>
      <c r="TP159" s="420">
        <v>9.7063332422316133</v>
      </c>
      <c r="TQ159" s="420">
        <v>10.741311781445805</v>
      </c>
      <c r="TR159" s="420">
        <v>11.889822147259057</v>
      </c>
      <c r="TS159" s="420">
        <v>13.164518882613763</v>
      </c>
      <c r="TT159" s="420">
        <v>14.579481153593129</v>
      </c>
      <c r="TU159" s="420">
        <v>16.150374159770749</v>
      </c>
      <c r="TV159" s="420">
        <v>17.894628908836424</v>
      </c>
      <c r="TW159" s="420">
        <v>19.831642450595456</v>
      </c>
      <c r="TX159" s="420">
        <v>21.983000904887568</v>
      </c>
      <c r="TY159" s="420">
        <v>24.372727884821138</v>
      </c>
      <c r="TZ159" s="420">
        <v>27.027561214104473</v>
      </c>
      <c r="UA159" s="420">
        <v>29.977261168675099</v>
      </c>
      <c r="UB159" s="420">
        <v>33.254953842179837</v>
      </c>
      <c r="UC159" s="420">
        <v>36.897513646486033</v>
      </c>
      <c r="UD159" s="420">
        <v>40.945989417148851</v>
      </c>
      <c r="UE159" s="420">
        <v>45.446079105021745</v>
      </c>
      <c r="UF159" s="420">
        <v>50.448658604987827</v>
      </c>
      <c r="UG159" s="420">
        <v>56.010370907816579</v>
      </c>
      <c r="UH159" s="420">
        <v>62.194282468886598</v>
      </c>
      <c r="UI159" s="420">
        <v>67.127588959905367</v>
      </c>
      <c r="UJ159" s="420">
        <v>67.127588959905367</v>
      </c>
      <c r="UK159" s="420"/>
      <c r="UL159" s="420">
        <v>2.0677318317326265</v>
      </c>
      <c r="UM159" s="420">
        <v>2.0677318317326265</v>
      </c>
      <c r="UN159" s="420">
        <v>2.0677318317326265</v>
      </c>
      <c r="UO159" s="420">
        <v>2.0677318317326265</v>
      </c>
      <c r="UP159" s="420">
        <v>2.0677318317326265</v>
      </c>
      <c r="UQ159" s="420">
        <v>2.0677318317326265</v>
      </c>
      <c r="UR159" s="420">
        <v>2.0677318317326265</v>
      </c>
      <c r="US159" s="420">
        <v>2.0677318317326265</v>
      </c>
      <c r="UT159" s="420">
        <v>2.0677318317326265</v>
      </c>
      <c r="UU159" s="420">
        <v>2.0677318317326265</v>
      </c>
      <c r="UV159" s="420">
        <v>2.0677318317326265</v>
      </c>
      <c r="UW159" s="420">
        <v>2.0677318317326265</v>
      </c>
      <c r="UX159" s="420">
        <v>2.0677318317326265</v>
      </c>
      <c r="UY159" s="420">
        <v>2.0677318317326265</v>
      </c>
      <c r="UZ159" s="420">
        <v>2.0677318317326265</v>
      </c>
      <c r="VA159" s="420">
        <v>2.0677318317326265</v>
      </c>
      <c r="VB159" s="420">
        <v>2.0677318317326265</v>
      </c>
      <c r="VC159" s="420">
        <v>2.4749454058415221</v>
      </c>
      <c r="VD159" s="420">
        <v>3.2806867838405323</v>
      </c>
      <c r="VE159" s="420">
        <v>4.3867228313213236</v>
      </c>
      <c r="VF159" s="420">
        <v>5.9118107576461503</v>
      </c>
      <c r="VG159" s="420">
        <v>8.0233138963084603</v>
      </c>
      <c r="VH159" s="420">
        <v>10.957514062577776</v>
      </c>
      <c r="VI159" s="420">
        <v>15.048523298845536</v>
      </c>
      <c r="VJ159" s="420">
        <v>20.769465588490164</v>
      </c>
      <c r="VK159" s="420">
        <v>28.79117403005235</v>
      </c>
      <c r="VL159" s="420">
        <v>40.065901831865403</v>
      </c>
      <c r="VM159" s="420">
        <v>55.946768760453153</v>
      </c>
      <c r="VN159" s="420">
        <v>78.358277117619295</v>
      </c>
      <c r="VO159" s="420">
        <v>110.03983261524904</v>
      </c>
      <c r="VP159" s="420"/>
      <c r="VQ159" s="420">
        <v>1.8863766257724053</v>
      </c>
      <c r="VR159" s="420">
        <v>2.2952638245887829</v>
      </c>
      <c r="VS159" s="420">
        <v>2.7482371241333321</v>
      </c>
      <c r="VT159" s="420">
        <v>3.2501576066495965</v>
      </c>
      <c r="VU159" s="420">
        <v>3.8064297949328911</v>
      </c>
      <c r="VV159" s="420">
        <v>4.4230629431088602</v>
      </c>
      <c r="VW159" s="420">
        <v>5.106739279705808</v>
      </c>
      <c r="VX159" s="420">
        <v>5.8648899946016702</v>
      </c>
      <c r="VY159" s="420">
        <v>6.7057798517784946</v>
      </c>
      <c r="VZ159" s="420">
        <v>7.6386014104989872</v>
      </c>
      <c r="WA159" s="420">
        <v>8.6735799497131794</v>
      </c>
      <c r="WB159" s="420">
        <v>9.822090315526431</v>
      </c>
      <c r="WC159" s="420">
        <v>11.096787050881137</v>
      </c>
      <c r="WD159" s="420">
        <v>12.511749321860503</v>
      </c>
      <c r="WE159" s="420">
        <v>14.082642328038123</v>
      </c>
      <c r="WF159" s="420">
        <v>15.826897077103798</v>
      </c>
      <c r="WG159" s="420">
        <v>17.76391061886283</v>
      </c>
      <c r="WH159" s="420">
        <v>19.508055499046044</v>
      </c>
      <c r="WI159" s="420">
        <v>21.092041100980605</v>
      </c>
      <c r="WJ159" s="420">
        <v>22.640838382783151</v>
      </c>
      <c r="WK159" s="420">
        <v>24.065450411028948</v>
      </c>
      <c r="WL159" s="420">
        <v>25.231639945871379</v>
      </c>
      <c r="WM159" s="420">
        <v>25.939999583908257</v>
      </c>
      <c r="WN159" s="420">
        <v>25.897466118303313</v>
      </c>
      <c r="WO159" s="420">
        <v>24.676613516531582</v>
      </c>
      <c r="WP159" s="420">
        <v>21.657484574935477</v>
      </c>
      <c r="WQ159" s="420">
        <v>15.944469075951176</v>
      </c>
      <c r="WR159" s="420">
        <v>6.2475137084334449</v>
      </c>
      <c r="WS159" s="420">
        <v>-11.230688157713928</v>
      </c>
      <c r="WT159" s="420">
        <v>-42.912243655343673</v>
      </c>
      <c r="WU159" s="420"/>
      <c r="WV159" s="420">
        <v>133.97538170094634</v>
      </c>
      <c r="WW159" s="420">
        <v>147.8295334326923</v>
      </c>
      <c r="WX159" s="420">
        <v>163.17743583826038</v>
      </c>
      <c r="WY159" s="420">
        <v>180.18379490790269</v>
      </c>
      <c r="WZ159" s="420">
        <v>199.03172979785759</v>
      </c>
      <c r="XA159" s="420">
        <v>219.92484951983411</v>
      </c>
      <c r="XB159" s="420">
        <v>243.08956519211893</v>
      </c>
      <c r="XC159" s="420">
        <v>268.77766467310971</v>
      </c>
      <c r="XD159" s="420">
        <v>297.2691794594312</v>
      </c>
      <c r="XE159" s="420">
        <v>328.87557714213557</v>
      </c>
      <c r="XF159" s="420">
        <v>363.94331651593126</v>
      </c>
      <c r="XG159" s="420">
        <v>402.85780667243398</v>
      </c>
      <c r="XH159" s="420">
        <v>446.0478161290435</v>
      </c>
      <c r="XI159" s="420">
        <v>493.99038330549149</v>
      </c>
      <c r="XJ159" s="420">
        <v>547.21628552234404</v>
      </c>
      <c r="XK159" s="420">
        <v>606.31613022847705</v>
      </c>
      <c r="XL159" s="420">
        <v>671.94713944485545</v>
      </c>
      <c r="XM159" s="420">
        <v>744.84070652501009</v>
      </c>
      <c r="XN159" s="420">
        <v>825.81081337424564</v>
      </c>
      <c r="XO159" s="420">
        <v>915.76340634574888</v>
      </c>
      <c r="XP159" s="420">
        <v>1015.7068402611194</v>
      </c>
      <c r="XQ159" s="420">
        <v>1126.7635125174702</v>
      </c>
      <c r="XR159" s="420">
        <v>1250.1828231901909</v>
      </c>
      <c r="XS159" s="420">
        <v>1387.3556125839916</v>
      </c>
      <c r="XT159" s="420">
        <v>1539.8302450076239</v>
      </c>
      <c r="XU159" s="420">
        <v>1709.3305268537579</v>
      </c>
      <c r="XV159" s="420">
        <v>1897.7756685817419</v>
      </c>
      <c r="XW159" s="420">
        <v>2107.3025241809396</v>
      </c>
      <c r="XX159" s="420">
        <v>2274.4556580125413</v>
      </c>
      <c r="XY159" s="420">
        <v>2274.4556580125413</v>
      </c>
      <c r="XZ159" s="420"/>
      <c r="YA159" s="420">
        <v>7.8011920385318428E-2</v>
      </c>
      <c r="YB159" s="420">
        <v>7.8011920385318428E-2</v>
      </c>
      <c r="YC159" s="420">
        <v>7.8011920385318428E-2</v>
      </c>
      <c r="YD159" s="420">
        <v>7.8011920385318428E-2</v>
      </c>
      <c r="YE159" s="420">
        <v>7.8011920385318428E-2</v>
      </c>
      <c r="YF159" s="420">
        <v>7.8011920385318428E-2</v>
      </c>
      <c r="YG159" s="420">
        <v>7.8011920385318428E-2</v>
      </c>
      <c r="YH159" s="420">
        <v>7.8011920385318428E-2</v>
      </c>
      <c r="YI159" s="420">
        <v>7.8011920385318428E-2</v>
      </c>
      <c r="YJ159" s="420">
        <v>7.8011920385318428E-2</v>
      </c>
      <c r="YK159" s="420">
        <v>7.8011920385318428E-2</v>
      </c>
      <c r="YL159" s="420">
        <v>7.8011920385318428E-2</v>
      </c>
      <c r="YM159" s="420">
        <v>7.8011920385318428E-2</v>
      </c>
      <c r="YN159" s="420">
        <v>7.8011920385318428E-2</v>
      </c>
      <c r="YO159" s="420">
        <v>7.8011920385318428E-2</v>
      </c>
      <c r="YP159" s="420">
        <v>7.8011920385318428E-2</v>
      </c>
      <c r="YQ159" s="420">
        <v>7.8011920385318428E-2</v>
      </c>
      <c r="YR159" s="420">
        <v>9.3375379241868992E-2</v>
      </c>
      <c r="YS159" s="420">
        <v>0.12377459797370281</v>
      </c>
      <c r="YT159" s="420">
        <v>0.16550341152447323</v>
      </c>
      <c r="YU159" s="420">
        <v>0.22304232254920187</v>
      </c>
      <c r="YV159" s="420">
        <v>0.30270565810304267</v>
      </c>
      <c r="YW159" s="420">
        <v>0.41340791951466116</v>
      </c>
      <c r="YX159" s="420">
        <v>0.56775457217894676</v>
      </c>
      <c r="YY159" s="420">
        <v>0.78359575988982422</v>
      </c>
      <c r="YZ159" s="420">
        <v>1.0862408469817102</v>
      </c>
      <c r="ZA159" s="420">
        <v>1.5116166883470572</v>
      </c>
      <c r="ZB159" s="420">
        <v>2.1107741358796552</v>
      </c>
      <c r="ZC159" s="420">
        <v>2.9563213092813081</v>
      </c>
      <c r="ZD159" s="420">
        <v>4.1516112144974731</v>
      </c>
      <c r="ZE159" s="420"/>
      <c r="ZF159" s="420">
        <v>133.89736978056104</v>
      </c>
      <c r="ZG159" s="420">
        <v>147.75152151230699</v>
      </c>
      <c r="ZH159" s="420">
        <v>163.09942391787507</v>
      </c>
      <c r="ZI159" s="420">
        <v>180.10578298751739</v>
      </c>
      <c r="ZJ159" s="420">
        <v>198.95371787747229</v>
      </c>
      <c r="ZK159" s="420">
        <v>219.8468375994488</v>
      </c>
      <c r="ZL159" s="420">
        <v>243.01155327173362</v>
      </c>
      <c r="ZM159" s="420">
        <v>268.69965275272438</v>
      </c>
      <c r="ZN159" s="420">
        <v>297.19116753904586</v>
      </c>
      <c r="ZO159" s="420">
        <v>328.79756522175023</v>
      </c>
      <c r="ZP159" s="420">
        <v>363.86530459554592</v>
      </c>
      <c r="ZQ159" s="420">
        <v>402.77979475204864</v>
      </c>
      <c r="ZR159" s="420">
        <v>445.96980420865816</v>
      </c>
      <c r="ZS159" s="420">
        <v>493.91237138510616</v>
      </c>
      <c r="ZT159" s="420">
        <v>547.13827360195876</v>
      </c>
      <c r="ZU159" s="420">
        <v>606.23811830809177</v>
      </c>
      <c r="ZV159" s="420">
        <v>671.86912752447017</v>
      </c>
      <c r="ZW159" s="420">
        <v>744.74733114576827</v>
      </c>
      <c r="ZX159" s="420">
        <v>825.68703877627195</v>
      </c>
      <c r="ZY159" s="420">
        <v>915.59790293422441</v>
      </c>
      <c r="ZZ159" s="420">
        <v>1015.4837979385702</v>
      </c>
      <c r="AAA159" s="420">
        <v>1126.460806859367</v>
      </c>
      <c r="AAB159" s="420">
        <v>1249.7694152706763</v>
      </c>
      <c r="AAC159" s="420">
        <v>1386.7878580118127</v>
      </c>
      <c r="AAD159" s="420">
        <v>1539.0466492477342</v>
      </c>
      <c r="AAE159" s="420">
        <v>1708.2442860067761</v>
      </c>
      <c r="AAF159" s="420">
        <v>1896.2640518933949</v>
      </c>
      <c r="AAG159" s="420">
        <v>2105.19175004506</v>
      </c>
      <c r="AAH159" s="420">
        <v>2271.4993367032598</v>
      </c>
      <c r="AAI159" s="420">
        <v>2270.3040467980441</v>
      </c>
      <c r="AAJ159" s="420"/>
      <c r="AAK159" s="420">
        <v>2464.4852619017629</v>
      </c>
      <c r="AAL159" s="420">
        <v>2722.6787517448774</v>
      </c>
      <c r="AAM159" s="420">
        <v>3008.7105897523097</v>
      </c>
      <c r="AAN159" s="420">
        <v>3325.6503261386588</v>
      </c>
      <c r="AAO159" s="420">
        <v>3676.9106688720326</v>
      </c>
      <c r="AAP159" s="420">
        <v>4066.2861859862282</v>
      </c>
      <c r="AAQ159" s="420">
        <v>4497.9963979471413</v>
      </c>
      <c r="AAR159" s="420">
        <v>4976.7337599204566</v>
      </c>
      <c r="AAS159" s="420">
        <v>5507.7170908407079</v>
      </c>
      <c r="AAT159" s="420">
        <v>6096.7510697574608</v>
      </c>
      <c r="AAU159" s="420">
        <v>6750.2924907801425</v>
      </c>
      <c r="AAV159" s="420">
        <v>7475.5240468883221</v>
      </c>
      <c r="AAW159" s="420">
        <v>8280.4365008501481</v>
      </c>
      <c r="AAX159" s="420">
        <v>9173.9201995280346</v>
      </c>
      <c r="AAY159" s="420">
        <v>10165.866997102603</v>
      </c>
      <c r="AAZ159" s="420">
        <v>11267.283774493386</v>
      </c>
      <c r="ABA159" s="420">
        <v>12490.418877934811</v>
      </c>
      <c r="ABB159" s="420">
        <v>13842.531505500454</v>
      </c>
      <c r="ABC159" s="420">
        <v>15338.92736713574</v>
      </c>
      <c r="ABD159" s="420">
        <v>16998.027170177713</v>
      </c>
      <c r="ABE159" s="420">
        <v>18836.765033968979</v>
      </c>
      <c r="ABF159" s="420">
        <v>20873.439924059963</v>
      </c>
      <c r="ABG159" s="420">
        <v>23127.639367501648</v>
      </c>
      <c r="ABH159" s="420">
        <v>25620.056152807425</v>
      </c>
      <c r="ABI159" s="420">
        <v>28372.143728427811</v>
      </c>
      <c r="ABJ159" s="420">
        <v>31405.531731620409</v>
      </c>
      <c r="ABK159" s="420">
        <v>34741.088231201909</v>
      </c>
      <c r="ABL159" s="420">
        <v>38397.465281801626</v>
      </c>
      <c r="ABM159" s="420">
        <v>41161.961327647085</v>
      </c>
      <c r="ABN159" s="420">
        <v>40666.257567363762</v>
      </c>
      <c r="ABQ159" s="344"/>
      <c r="ABR159" s="344"/>
      <c r="ABS159" s="344"/>
      <c r="ABT159" s="344"/>
      <c r="ABU159" s="344"/>
      <c r="ABV159" s="344"/>
      <c r="ABW159" s="344"/>
      <c r="ABX159" s="344"/>
      <c r="ABY159" s="344"/>
      <c r="ABZ159" s="344"/>
      <c r="ACA159" s="344"/>
    </row>
    <row r="160" spans="4:755" hidden="1" outlineLevel="1" x14ac:dyDescent="0.25">
      <c r="D160" s="431" t="b">
        <v>1</v>
      </c>
      <c r="E160" s="416"/>
      <c r="F160" s="417">
        <v>1585</v>
      </c>
      <c r="G160" s="417">
        <v>22006146</v>
      </c>
      <c r="H160" s="417" t="s">
        <v>1825</v>
      </c>
      <c r="I160" s="417" t="s">
        <v>1861</v>
      </c>
      <c r="J160" s="417">
        <v>11</v>
      </c>
      <c r="K160" s="417" t="s">
        <v>1862</v>
      </c>
      <c r="L160" s="417" t="s">
        <v>1781</v>
      </c>
      <c r="M160" s="417" t="s">
        <v>253</v>
      </c>
      <c r="N160" s="417" t="s">
        <v>301</v>
      </c>
      <c r="O160" s="417" t="s">
        <v>1843</v>
      </c>
      <c r="P160" s="417" t="s">
        <v>1844</v>
      </c>
      <c r="Q160" s="417" t="s">
        <v>1845</v>
      </c>
      <c r="R160" s="417" t="s">
        <v>298</v>
      </c>
      <c r="S160" s="418"/>
      <c r="T160" s="417">
        <v>0.57433674535164059</v>
      </c>
      <c r="U160" s="417">
        <v>2190</v>
      </c>
      <c r="V160" s="418"/>
      <c r="W160" s="419">
        <v>8.25</v>
      </c>
      <c r="X160" s="417">
        <v>5.4066664277844598E-3</v>
      </c>
      <c r="Y160" s="417">
        <v>3.8887709341079942E-3</v>
      </c>
      <c r="Z160" s="417">
        <v>1.5178954936764656E-3</v>
      </c>
      <c r="AA160" s="420">
        <v>31.87548936657393</v>
      </c>
      <c r="AB160" s="420">
        <v>1244.4066989145581</v>
      </c>
      <c r="AC160" s="420">
        <v>1276.282188281132</v>
      </c>
      <c r="AD160" s="420">
        <v>37.424904904263833</v>
      </c>
      <c r="AE160" s="420">
        <v>2.2020949470976423</v>
      </c>
      <c r="AF160" s="420">
        <v>74.612650171282397</v>
      </c>
      <c r="AG160" s="418"/>
      <c r="AH160" s="419">
        <v>11.588514272148281</v>
      </c>
      <c r="AI160" s="417">
        <v>1.3520766404783894E-2</v>
      </c>
      <c r="AJ160" s="417">
        <v>9.7248765212492178E-3</v>
      </c>
      <c r="AK160" s="417">
        <v>3.7958898835346762E-3</v>
      </c>
      <c r="AL160" s="420">
        <v>79.712897312998493</v>
      </c>
      <c r="AM160" s="420">
        <v>3111.9604867997496</v>
      </c>
      <c r="AN160" s="420">
        <v>3191.673384112748</v>
      </c>
      <c r="AO160" s="420">
        <v>93.590644751345692</v>
      </c>
      <c r="AP160" s="420">
        <v>5.5069074037665278</v>
      </c>
      <c r="AQ160" s="420">
        <v>186.58821055124022</v>
      </c>
      <c r="AR160" s="418"/>
      <c r="AS160" s="417">
        <v>5.1679359468684138E-3</v>
      </c>
      <c r="AT160" s="421">
        <v>4.0659390574111693E-6</v>
      </c>
      <c r="AU160" s="417">
        <v>5.1638700078110028E-3</v>
      </c>
      <c r="AV160" s="420">
        <v>28.425883974257854</v>
      </c>
      <c r="AW160" s="420">
        <v>1.3011004983715742</v>
      </c>
      <c r="AX160" s="420">
        <v>29.726984472629429</v>
      </c>
      <c r="AY160" s="420">
        <v>14.692869058112674</v>
      </c>
      <c r="AZ160" s="420">
        <v>2.0677318317326265</v>
      </c>
      <c r="BA160" s="420">
        <v>7.8011920385318428E-2</v>
      </c>
      <c r="BB160" s="418"/>
      <c r="BC160" s="420">
        <v>1390.5218383037761</v>
      </c>
      <c r="BD160" s="420">
        <v>3477.3591468191003</v>
      </c>
      <c r="BE160" s="420">
        <v>46.565597282860054</v>
      </c>
      <c r="BF160" s="420">
        <v>3430.7935495362403</v>
      </c>
      <c r="BG160" s="420"/>
      <c r="BH160" s="422">
        <v>3.3980125829170121E-2</v>
      </c>
      <c r="BI160" s="420"/>
      <c r="BJ160" s="423">
        <v>8.5351533747251143</v>
      </c>
      <c r="BK160" s="423">
        <v>8.8301628036462425</v>
      </c>
      <c r="BL160" s="423">
        <v>9.1353689518682906</v>
      </c>
      <c r="BM160" s="423">
        <v>9.4511242592603253</v>
      </c>
      <c r="BN160" s="423">
        <v>9.777793347439049</v>
      </c>
      <c r="BO160" s="423">
        <v>10.115753440819292</v>
      </c>
      <c r="BP160" s="423">
        <v>10.465394802217695</v>
      </c>
      <c r="BQ160" s="423">
        <v>10.827121183512608</v>
      </c>
      <c r="BR160" s="423">
        <v>11.201350291880656</v>
      </c>
      <c r="BS160" s="423">
        <v>11.588514272148281</v>
      </c>
      <c r="BT160" s="423">
        <v>11.989060205815342</v>
      </c>
      <c r="BU160" s="423">
        <v>12.403450627326954</v>
      </c>
      <c r="BV160" s="423">
        <v>12.832164058189816</v>
      </c>
      <c r="BW160" s="423">
        <v>13.275695559549712</v>
      </c>
      <c r="BX160" s="423">
        <v>13.734557303868357</v>
      </c>
      <c r="BY160" s="423">
        <v>14.209279166359694</v>
      </c>
      <c r="BZ160" s="423">
        <v>14.700409336868629</v>
      </c>
      <c r="CA160" s="423">
        <v>15.208514952898771</v>
      </c>
      <c r="CB160" s="423">
        <v>15.734182754520159</v>
      </c>
      <c r="CC160" s="423">
        <v>16.278019761913264</v>
      </c>
      <c r="CD160" s="423">
        <v>16.840653976331645</v>
      </c>
      <c r="CE160" s="423">
        <v>17.422735105292723</v>
      </c>
      <c r="CF160" s="423">
        <v>18.024935312834049</v>
      </c>
      <c r="CG160" s="423">
        <v>18.647949995701502</v>
      </c>
      <c r="CH160" s="423">
        <v>19.292498586365678</v>
      </c>
      <c r="CI160" s="423">
        <v>19.959325383793761</v>
      </c>
      <c r="CJ160" s="423">
        <v>20.649200412936239</v>
      </c>
      <c r="CK160" s="423">
        <v>21.362920313920963</v>
      </c>
      <c r="CL160" s="423">
        <v>22.101309261981356</v>
      </c>
      <c r="CM160" s="423">
        <v>22.865219919181044</v>
      </c>
      <c r="CN160" s="420"/>
      <c r="CO160" s="417">
        <v>5.9155805235448552E-3</v>
      </c>
      <c r="CP160" s="417">
        <v>6.4750747165629834E-3</v>
      </c>
      <c r="CQ160" s="417">
        <v>7.0903189524079407E-3</v>
      </c>
      <c r="CR160" s="417">
        <v>7.7670207304650499E-3</v>
      </c>
      <c r="CS160" s="417">
        <v>8.5114816088278002E-3</v>
      </c>
      <c r="CT160" s="417">
        <v>9.3306596909443901E-3</v>
      </c>
      <c r="CU160" s="417">
        <v>1.0232238730220887E-2</v>
      </c>
      <c r="CV160" s="417">
        <v>1.1224704556656114E-2</v>
      </c>
      <c r="CW160" s="417">
        <v>1.2317429604712028E-2</v>
      </c>
      <c r="CX160" s="417">
        <v>1.3520766404783894E-2</v>
      </c>
      <c r="CY160" s="417">
        <v>1.4846150992688135E-2</v>
      </c>
      <c r="CZ160" s="417">
        <v>1.6306217293482708E-2</v>
      </c>
      <c r="DA160" s="417">
        <v>1.7914923648730877E-2</v>
      </c>
      <c r="DB160" s="417">
        <v>1.9687692781179763E-2</v>
      </c>
      <c r="DC160" s="417">
        <v>2.1641566629043391E-2</v>
      </c>
      <c r="DD160" s="417">
        <v>2.3795377635085761E-2</v>
      </c>
      <c r="DE160" s="417">
        <v>2.6169938245076851E-2</v>
      </c>
      <c r="DF160" s="417">
        <v>2.8788250557696786E-2</v>
      </c>
      <c r="DG160" s="417">
        <v>3.1675738275532377E-2</v>
      </c>
      <c r="DH160" s="417">
        <v>3.486050333659519E-2</v>
      </c>
      <c r="DI160" s="417">
        <v>3.8373609860171617E-2</v>
      </c>
      <c r="DJ160" s="417">
        <v>4.2249398322427356E-2</v>
      </c>
      <c r="DK160" s="417">
        <v>4.6525833188949227E-2</v>
      </c>
      <c r="DL160" s="417">
        <v>5.1244887576548714E-2</v>
      </c>
      <c r="DM160" s="417">
        <v>5.6452968898745771E-2</v>
      </c>
      <c r="DN160" s="417">
        <v>6.220138987236342E-2</v>
      </c>
      <c r="DO160" s="417">
        <v>6.8546889730976654E-2</v>
      </c>
      <c r="DP160" s="417">
        <v>7.5552211009424983E-2</v>
      </c>
      <c r="DQ160" s="417">
        <v>8.3286737837597338E-2</v>
      </c>
      <c r="DR160" s="417">
        <v>9.1827202317177004E-2</v>
      </c>
      <c r="DS160" s="424"/>
      <c r="DT160" s="425">
        <v>4.2548098547598523E-3</v>
      </c>
      <c r="DU160" s="425">
        <v>4.6572287545887927E-3</v>
      </c>
      <c r="DV160" s="425">
        <v>5.0997461419083311E-3</v>
      </c>
      <c r="DW160" s="425">
        <v>5.5864671632098054E-3</v>
      </c>
      <c r="DX160" s="425">
        <v>6.1219242445788623E-3</v>
      </c>
      <c r="DY160" s="425">
        <v>6.7111220355176296E-3</v>
      </c>
      <c r="DZ160" s="425">
        <v>7.3595871127641425E-3</v>
      </c>
      <c r="EA160" s="425">
        <v>8.0734229505186623E-3</v>
      </c>
      <c r="EB160" s="425">
        <v>8.8593707175224651E-3</v>
      </c>
      <c r="EC160" s="425">
        <v>9.7248765212492178E-3</v>
      </c>
      <c r="ED160" s="425">
        <v>1.0678165785678435E-2</v>
      </c>
      <c r="EE160" s="425">
        <v>1.1728325522410557E-2</v>
      </c>
      <c r="EF160" s="425">
        <v>1.2885395336012391E-2</v>
      </c>
      <c r="EG160" s="425">
        <v>1.4160468094287934E-2</v>
      </c>
      <c r="EH160" s="425">
        <v>1.5565801293584191E-2</v>
      </c>
      <c r="EI160" s="425">
        <v>1.7114940259290928E-2</v>
      </c>
      <c r="EJ160" s="425">
        <v>1.8822854443520564E-2</v>
      </c>
      <c r="EK160" s="425">
        <v>2.0706088216813637E-2</v>
      </c>
      <c r="EL160" s="425">
        <v>2.2782927700013302E-2</v>
      </c>
      <c r="EM160" s="425">
        <v>2.507358534772371E-2</v>
      </c>
      <c r="EN160" s="425">
        <v>2.7600404177733847E-2</v>
      </c>
      <c r="EO160" s="425">
        <v>3.0388083743337679E-2</v>
      </c>
      <c r="EP160" s="425">
        <v>3.3463930169718929E-2</v>
      </c>
      <c r="EQ160" s="425">
        <v>3.6858132823810119E-2</v>
      </c>
      <c r="ER160" s="425">
        <v>4.0604070461862221E-2</v>
      </c>
      <c r="ES160" s="425">
        <v>4.4738650003212116E-2</v>
      </c>
      <c r="ET160" s="425">
        <v>4.9302681415572314E-2</v>
      </c>
      <c r="EU160" s="425">
        <v>5.4341292570076527E-2</v>
      </c>
      <c r="EV160" s="425">
        <v>5.9904388337166554E-2</v>
      </c>
      <c r="EW160" s="425">
        <v>6.6047158651476451E-2</v>
      </c>
      <c r="EX160" s="420"/>
      <c r="EY160" s="420">
        <v>1521.4076943904117</v>
      </c>
      <c r="EZ160" s="420">
        <v>1665.3020707473149</v>
      </c>
      <c r="FA160" s="420">
        <v>1823.5346077939053</v>
      </c>
      <c r="FB160" s="420">
        <v>1997.5731975563185</v>
      </c>
      <c r="FC160" s="420">
        <v>2189.0385159651705</v>
      </c>
      <c r="FD160" s="420">
        <v>2399.7200935800338</v>
      </c>
      <c r="FE160" s="420">
        <v>2631.5940883632866</v>
      </c>
      <c r="FF160" s="420">
        <v>2886.842941582051</v>
      </c>
      <c r="FG160" s="420">
        <v>3167.8771172387769</v>
      </c>
      <c r="FH160" s="420">
        <v>3477.3591468191003</v>
      </c>
      <c r="FI160" s="420">
        <v>3818.2302248203628</v>
      </c>
      <c r="FJ160" s="420">
        <v>4193.7396267307413</v>
      </c>
      <c r="FK160" s="420">
        <v>4607.4772501386087</v>
      </c>
      <c r="FL160" s="420">
        <v>5063.4096117640865</v>
      </c>
      <c r="FM160" s="420">
        <v>5565.9196687528247</v>
      </c>
      <c r="FN160" s="420">
        <v>6119.8508719227157</v>
      </c>
      <c r="FO160" s="420">
        <v>6730.5559022165189</v>
      </c>
      <c r="FP160" s="420">
        <v>7403.9505898354528</v>
      </c>
      <c r="FQ160" s="420">
        <v>8146.5735689138246</v>
      </c>
      <c r="FR160" s="420">
        <v>8965.6522796915015</v>
      </c>
      <c r="FS160" s="420">
        <v>9869.1759955650468</v>
      </c>
      <c r="FT160" s="420">
        <v>10865.976624824652</v>
      </c>
      <c r="FU160" s="420">
        <v>11965.818117065392</v>
      </c>
      <c r="FV160" s="420">
        <v>13179.495393025862</v>
      </c>
      <c r="FW160" s="420">
        <v>14518.943814878025</v>
      </c>
      <c r="FX160" s="420">
        <v>15997.360322784216</v>
      </c>
      <c r="FY160" s="420">
        <v>17629.337483981293</v>
      </c>
      <c r="FZ160" s="420">
        <v>19431.01183399446</v>
      </c>
      <c r="GA160" s="420">
        <v>21420.228037208126</v>
      </c>
      <c r="GB160" s="420">
        <v>23616.720557457676</v>
      </c>
      <c r="GC160" s="420"/>
      <c r="GD160" s="420">
        <v>32.364954761379785</v>
      </c>
      <c r="GE160" s="420">
        <v>32.364954761379785</v>
      </c>
      <c r="GF160" s="420">
        <v>32.364954761379785</v>
      </c>
      <c r="GG160" s="420">
        <v>32.364954761379785</v>
      </c>
      <c r="GH160" s="420">
        <v>32.364954761379785</v>
      </c>
      <c r="GI160" s="420">
        <v>32.364954761379785</v>
      </c>
      <c r="GJ160" s="420">
        <v>32.364954761379785</v>
      </c>
      <c r="GK160" s="420">
        <v>32.364954761379785</v>
      </c>
      <c r="GL160" s="420">
        <v>32.364954761379785</v>
      </c>
      <c r="GM160" s="420">
        <v>32.364954761379785</v>
      </c>
      <c r="GN160" s="420">
        <v>32.364954761379785</v>
      </c>
      <c r="GO160" s="420">
        <v>32.364954761379785</v>
      </c>
      <c r="GP160" s="420">
        <v>32.364954761379785</v>
      </c>
      <c r="GQ160" s="420">
        <v>32.364954761379785</v>
      </c>
      <c r="GR160" s="420">
        <v>32.364954761379785</v>
      </c>
      <c r="GS160" s="420">
        <v>32.364954761379785</v>
      </c>
      <c r="GT160" s="420">
        <v>32.364954761379785</v>
      </c>
      <c r="GU160" s="420">
        <v>38.738822350007396</v>
      </c>
      <c r="GV160" s="420">
        <v>51.350604423535891</v>
      </c>
      <c r="GW160" s="420">
        <v>68.662717189713931</v>
      </c>
      <c r="GX160" s="420">
        <v>92.533995362797683</v>
      </c>
      <c r="GY160" s="420">
        <v>125.58407589671955</v>
      </c>
      <c r="GZ160" s="420">
        <v>171.51133502420743</v>
      </c>
      <c r="HA160" s="420">
        <v>235.54542630636647</v>
      </c>
      <c r="HB160" s="420">
        <v>325.09187307246486</v>
      </c>
      <c r="HC160" s="420">
        <v>450.65081975782482</v>
      </c>
      <c r="HD160" s="420">
        <v>627.12730943239865</v>
      </c>
      <c r="HE160" s="420">
        <v>875.70090675645304</v>
      </c>
      <c r="HF160" s="420">
        <v>1226.4946813564079</v>
      </c>
      <c r="HG160" s="420">
        <v>1722.3868926746106</v>
      </c>
      <c r="HH160" s="420"/>
      <c r="HI160" s="420">
        <v>34.875838299614628</v>
      </c>
      <c r="HJ160" s="420">
        <v>38.174386756120249</v>
      </c>
      <c r="HK160" s="420">
        <v>41.801614616293257</v>
      </c>
      <c r="HL160" s="420">
        <v>45.791170957323175</v>
      </c>
      <c r="HM160" s="420">
        <v>50.180207183071275</v>
      </c>
      <c r="HN160" s="420">
        <v>55.009745419728844</v>
      </c>
      <c r="HO160" s="420">
        <v>60.325085928235161</v>
      </c>
      <c r="HP160" s="420">
        <v>66.176257684393903</v>
      </c>
      <c r="HQ160" s="420">
        <v>72.618516720553515</v>
      </c>
      <c r="HR160" s="420">
        <v>79.712897312998493</v>
      </c>
      <c r="HS160" s="420">
        <v>87.526821641907887</v>
      </c>
      <c r="HT160" s="420">
        <v>96.134774151480713</v>
      </c>
      <c r="HU160" s="420">
        <v>105.61904750282666</v>
      </c>
      <c r="HV160" s="420">
        <v>116.07056774834706</v>
      </c>
      <c r="HW160" s="420">
        <v>127.58980717120997</v>
      </c>
      <c r="HX160" s="420">
        <v>140.28779413558169</v>
      </c>
      <c r="HY160" s="420">
        <v>154.287230291859</v>
      </c>
      <c r="HZ160" s="420">
        <v>169.72372658657983</v>
      </c>
      <c r="IA160" s="420">
        <v>186.74717075043543</v>
      </c>
      <c r="IB160" s="420">
        <v>205.52324029252162</v>
      </c>
      <c r="IC160" s="420">
        <v>226.23507652869753</v>
      </c>
      <c r="ID160" s="420">
        <v>249.08513683218621</v>
      </c>
      <c r="IE160" s="420">
        <v>274.29724413256622</v>
      </c>
      <c r="IF160" s="420">
        <v>302.11885472411353</v>
      </c>
      <c r="IG160" s="420">
        <v>332.82356769712601</v>
      </c>
      <c r="IH160" s="420">
        <v>366.71390179976549</v>
      </c>
      <c r="II160" s="420">
        <v>404.12436829893642</v>
      </c>
      <c r="IJ160" s="420">
        <v>445.42487146537951</v>
      </c>
      <c r="IK160" s="420">
        <v>491.02447169222705</v>
      </c>
      <c r="IL160" s="420">
        <v>541.37555000278564</v>
      </c>
      <c r="IM160" s="420"/>
      <c r="IN160" s="420">
        <v>14.212941987128927</v>
      </c>
      <c r="IO160" s="420">
        <v>14.212941987128927</v>
      </c>
      <c r="IP160" s="420">
        <v>14.212941987128927</v>
      </c>
      <c r="IQ160" s="420">
        <v>14.212941987128927</v>
      </c>
      <c r="IR160" s="420">
        <v>14.212941987128927</v>
      </c>
      <c r="IS160" s="420">
        <v>14.212941987128927</v>
      </c>
      <c r="IT160" s="420">
        <v>14.212941987128927</v>
      </c>
      <c r="IU160" s="420">
        <v>14.212941987128927</v>
      </c>
      <c r="IV160" s="420">
        <v>14.212941987128927</v>
      </c>
      <c r="IW160" s="420">
        <v>14.212941987128927</v>
      </c>
      <c r="IX160" s="420">
        <v>14.212941987128927</v>
      </c>
      <c r="IY160" s="420">
        <v>14.212941987128927</v>
      </c>
      <c r="IZ160" s="420">
        <v>14.212941987128927</v>
      </c>
      <c r="JA160" s="420">
        <v>14.212941987128927</v>
      </c>
      <c r="JB160" s="420">
        <v>14.212941987128927</v>
      </c>
      <c r="JC160" s="420">
        <v>14.212941987128927</v>
      </c>
      <c r="JD160" s="420">
        <v>14.212941987128927</v>
      </c>
      <c r="JE160" s="420">
        <v>17.012000751113533</v>
      </c>
      <c r="JF160" s="420">
        <v>22.550415010825947</v>
      </c>
      <c r="JG160" s="420">
        <v>30.152960919956481</v>
      </c>
      <c r="JH160" s="420">
        <v>40.635938397728552</v>
      </c>
      <c r="JI160" s="420">
        <v>55.14975066046334</v>
      </c>
      <c r="JJ160" s="420">
        <v>75.318525015919704</v>
      </c>
      <c r="JK160" s="420">
        <v>103.43884315947719</v>
      </c>
      <c r="JL160" s="420">
        <v>142.76281139683698</v>
      </c>
      <c r="JM160" s="420">
        <v>197.90152666343465</v>
      </c>
      <c r="JN160" s="420">
        <v>275.40047972330115</v>
      </c>
      <c r="JO160" s="420">
        <v>384.56059270187745</v>
      </c>
      <c r="JP160" s="420">
        <v>538.61029258851443</v>
      </c>
      <c r="JQ160" s="420">
        <v>756.37939757564641</v>
      </c>
      <c r="JR160" s="420"/>
      <c r="JS160" s="420">
        <v>20.662896312485699</v>
      </c>
      <c r="JT160" s="420">
        <v>23.961444768991321</v>
      </c>
      <c r="JU160" s="420">
        <v>27.588672629164328</v>
      </c>
      <c r="JV160" s="420">
        <v>31.578228970194246</v>
      </c>
      <c r="JW160" s="420">
        <v>35.967265195942346</v>
      </c>
      <c r="JX160" s="420">
        <v>40.796803432599916</v>
      </c>
      <c r="JY160" s="420">
        <v>46.112143941106233</v>
      </c>
      <c r="JZ160" s="420">
        <v>51.963315697264974</v>
      </c>
      <c r="KA160" s="420">
        <v>58.405574733424586</v>
      </c>
      <c r="KB160" s="420">
        <v>65.499955325869564</v>
      </c>
      <c r="KC160" s="420">
        <v>73.313879654778958</v>
      </c>
      <c r="KD160" s="420">
        <v>81.921832164351784</v>
      </c>
      <c r="KE160" s="420">
        <v>91.406105515697732</v>
      </c>
      <c r="KF160" s="420">
        <v>101.85762576121813</v>
      </c>
      <c r="KG160" s="420">
        <v>113.37686518408104</v>
      </c>
      <c r="KH160" s="420">
        <v>126.07485214845276</v>
      </c>
      <c r="KI160" s="420">
        <v>140.07428830473009</v>
      </c>
      <c r="KJ160" s="420">
        <v>152.7117258354663</v>
      </c>
      <c r="KK160" s="420">
        <v>164.19675573960947</v>
      </c>
      <c r="KL160" s="420">
        <v>175.37027937256514</v>
      </c>
      <c r="KM160" s="420">
        <v>185.59913813096898</v>
      </c>
      <c r="KN160" s="420">
        <v>193.93538617172288</v>
      </c>
      <c r="KO160" s="420">
        <v>198.97871911664652</v>
      </c>
      <c r="KP160" s="420">
        <v>198.68001156463635</v>
      </c>
      <c r="KQ160" s="420">
        <v>190.06075630028903</v>
      </c>
      <c r="KR160" s="420">
        <v>168.81237513633084</v>
      </c>
      <c r="KS160" s="420">
        <v>128.72388857563527</v>
      </c>
      <c r="KT160" s="420">
        <v>60.864278763502057</v>
      </c>
      <c r="KU160" s="420">
        <v>-47.585820896287373</v>
      </c>
      <c r="KV160" s="420">
        <v>-215.00384757286076</v>
      </c>
      <c r="KW160" s="420"/>
      <c r="KX160" s="420">
        <v>1361.5391535231527</v>
      </c>
      <c r="KY160" s="420">
        <v>1490.3132014684136</v>
      </c>
      <c r="KZ160" s="420">
        <v>1631.9187654106659</v>
      </c>
      <c r="LA160" s="420">
        <v>1787.6694922271377</v>
      </c>
      <c r="LB160" s="420">
        <v>1959.0157582652359</v>
      </c>
      <c r="LC160" s="420">
        <v>2147.5590513656416</v>
      </c>
      <c r="LD160" s="420">
        <v>2355.0678760845258</v>
      </c>
      <c r="LE160" s="420">
        <v>2583.4953441659718</v>
      </c>
      <c r="LF160" s="420">
        <v>2834.9986296071888</v>
      </c>
      <c r="LG160" s="420">
        <v>3111.9604867997496</v>
      </c>
      <c r="LH160" s="420">
        <v>3417.0130514170992</v>
      </c>
      <c r="LI160" s="420">
        <v>3753.0641671713784</v>
      </c>
      <c r="LJ160" s="420">
        <v>4123.3265075239651</v>
      </c>
      <c r="LK160" s="420">
        <v>4531.3497901721385</v>
      </c>
      <c r="LL160" s="420">
        <v>4981.0564139469407</v>
      </c>
      <c r="LM160" s="420">
        <v>5476.7808829730966</v>
      </c>
      <c r="LN160" s="420">
        <v>6023.3134219265803</v>
      </c>
      <c r="LO160" s="420">
        <v>6625.948229380364</v>
      </c>
      <c r="LP160" s="420">
        <v>7290.536864004257</v>
      </c>
      <c r="LQ160" s="420">
        <v>8023.5473112715872</v>
      </c>
      <c r="LR160" s="420">
        <v>8832.1293368748302</v>
      </c>
      <c r="LS160" s="420">
        <v>9724.1867978680566</v>
      </c>
      <c r="LT160" s="420">
        <v>10708.457654310057</v>
      </c>
      <c r="LU160" s="420">
        <v>11794.602503619239</v>
      </c>
      <c r="LV160" s="420">
        <v>12993.302547795911</v>
      </c>
      <c r="LW160" s="420">
        <v>14316.368001027877</v>
      </c>
      <c r="LX160" s="420">
        <v>15776.85805298314</v>
      </c>
      <c r="LY160" s="420">
        <v>17389.21362242449</v>
      </c>
      <c r="LZ160" s="420">
        <v>19169.404267893296</v>
      </c>
      <c r="MA160" s="420">
        <v>21135.090768472463</v>
      </c>
      <c r="MB160" s="420"/>
      <c r="MC160" s="426">
        <v>1.3011004983715742</v>
      </c>
      <c r="MD160" s="426">
        <v>1.3011004983715742</v>
      </c>
      <c r="ME160" s="426">
        <v>1.3011004983715742</v>
      </c>
      <c r="MF160" s="426">
        <v>1.3011004983715742</v>
      </c>
      <c r="MG160" s="426">
        <v>1.3011004983715742</v>
      </c>
      <c r="MH160" s="426">
        <v>1.3011004983715742</v>
      </c>
      <c r="MI160" s="426">
        <v>1.3011004983715742</v>
      </c>
      <c r="MJ160" s="426">
        <v>1.3011004983715742</v>
      </c>
      <c r="MK160" s="426">
        <v>1.3011004983715742</v>
      </c>
      <c r="ML160" s="426">
        <v>1.3011004983715742</v>
      </c>
      <c r="MM160" s="426">
        <v>1.3011004983715742</v>
      </c>
      <c r="MN160" s="426">
        <v>1.3011004983715742</v>
      </c>
      <c r="MO160" s="426">
        <v>1.3011004983715742</v>
      </c>
      <c r="MP160" s="426">
        <v>1.3011004983715742</v>
      </c>
      <c r="MQ160" s="426">
        <v>1.3011004983715742</v>
      </c>
      <c r="MR160" s="426">
        <v>1.3011004983715742</v>
      </c>
      <c r="MS160" s="426">
        <v>1.3011004983715742</v>
      </c>
      <c r="MT160" s="426">
        <v>1.5573357490388688</v>
      </c>
      <c r="MU160" s="426">
        <v>2.0643408124540121</v>
      </c>
      <c r="MV160" s="426">
        <v>2.7603034273876617</v>
      </c>
      <c r="MW160" s="426">
        <v>3.719950433130661</v>
      </c>
      <c r="MX160" s="426">
        <v>5.0485936081620348</v>
      </c>
      <c r="MY160" s="426">
        <v>6.8949110271166889</v>
      </c>
      <c r="MZ160" s="426">
        <v>9.4691395002985903</v>
      </c>
      <c r="NA160" s="426">
        <v>13.068987773647677</v>
      </c>
      <c r="NB160" s="426">
        <v>18.1165711647504</v>
      </c>
      <c r="NC160" s="426">
        <v>25.211085906369799</v>
      </c>
      <c r="ND160" s="426">
        <v>35.203969682813984</v>
      </c>
      <c r="NE160" s="426">
        <v>49.30619717927501</v>
      </c>
      <c r="NF160" s="426">
        <v>69.241513265506697</v>
      </c>
      <c r="NG160" s="420"/>
      <c r="NH160" s="420">
        <v>1360.238053024781</v>
      </c>
      <c r="NI160" s="420">
        <v>1489.012100970042</v>
      </c>
      <c r="NJ160" s="420">
        <v>1630.6176649122942</v>
      </c>
      <c r="NK160" s="420">
        <v>1786.368391728766</v>
      </c>
      <c r="NL160" s="420">
        <v>1957.7146577668643</v>
      </c>
      <c r="NM160" s="420">
        <v>2146.2579508672702</v>
      </c>
      <c r="NN160" s="420">
        <v>2353.7667755861544</v>
      </c>
      <c r="NO160" s="420">
        <v>2582.1942436676004</v>
      </c>
      <c r="NP160" s="420">
        <v>2833.6975291088174</v>
      </c>
      <c r="NQ160" s="420">
        <v>3110.6593863013782</v>
      </c>
      <c r="NR160" s="420">
        <v>3415.7119509187278</v>
      </c>
      <c r="NS160" s="420">
        <v>3751.763066673007</v>
      </c>
      <c r="NT160" s="420">
        <v>4122.0254070255933</v>
      </c>
      <c r="NU160" s="420">
        <v>4530.0486896737666</v>
      </c>
      <c r="NV160" s="420">
        <v>4979.7553134485688</v>
      </c>
      <c r="NW160" s="420">
        <v>5475.4797824747247</v>
      </c>
      <c r="NX160" s="420">
        <v>6022.0123214282085</v>
      </c>
      <c r="NY160" s="420">
        <v>6624.3908936313255</v>
      </c>
      <c r="NZ160" s="420">
        <v>7288.4725231918028</v>
      </c>
      <c r="OA160" s="420">
        <v>8020.7870078441993</v>
      </c>
      <c r="OB160" s="420">
        <v>8828.4093864416991</v>
      </c>
      <c r="OC160" s="420">
        <v>9719.1382042598943</v>
      </c>
      <c r="OD160" s="420">
        <v>10701.562743282941</v>
      </c>
      <c r="OE160" s="420">
        <v>11785.133364118939</v>
      </c>
      <c r="OF160" s="420">
        <v>12980.233560022263</v>
      </c>
      <c r="OG160" s="420">
        <v>14298.251429863127</v>
      </c>
      <c r="OH160" s="420">
        <v>15751.646967076769</v>
      </c>
      <c r="OI160" s="420">
        <v>17354.009652741675</v>
      </c>
      <c r="OJ160" s="420">
        <v>19120.098070714022</v>
      </c>
      <c r="OK160" s="420">
        <v>21065.849255206955</v>
      </c>
      <c r="OL160" s="420"/>
      <c r="OM160" s="420">
        <v>1380.9009493372666</v>
      </c>
      <c r="ON160" s="420">
        <v>1512.9735457390332</v>
      </c>
      <c r="OO160" s="420">
        <v>1658.2063375414587</v>
      </c>
      <c r="OP160" s="420">
        <v>1817.9466206989603</v>
      </c>
      <c r="OQ160" s="420">
        <v>1993.6819229628068</v>
      </c>
      <c r="OR160" s="420">
        <v>2187.0547542998702</v>
      </c>
      <c r="OS160" s="420">
        <v>2399.8789195272607</v>
      </c>
      <c r="OT160" s="420">
        <v>2634.1575593648654</v>
      </c>
      <c r="OU160" s="420">
        <v>2892.103103842242</v>
      </c>
      <c r="OV160" s="420">
        <v>3176.1593416272476</v>
      </c>
      <c r="OW160" s="420">
        <v>3489.0258305735069</v>
      </c>
      <c r="OX160" s="420">
        <v>3833.6848988373586</v>
      </c>
      <c r="OY160" s="420">
        <v>4213.4315125412913</v>
      </c>
      <c r="OZ160" s="420">
        <v>4631.9063154349851</v>
      </c>
      <c r="PA160" s="420">
        <v>5093.1321786326498</v>
      </c>
      <c r="PB160" s="420">
        <v>5601.5546346231777</v>
      </c>
      <c r="PC160" s="420">
        <v>6162.0866097329381</v>
      </c>
      <c r="PD160" s="420">
        <v>6777.102619466792</v>
      </c>
      <c r="PE160" s="420">
        <v>7452.669278931412</v>
      </c>
      <c r="PF160" s="420">
        <v>8196.1572872167635</v>
      </c>
      <c r="PG160" s="420">
        <v>9014.0085245726677</v>
      </c>
      <c r="PH160" s="420">
        <v>9913.073590431617</v>
      </c>
      <c r="PI160" s="420">
        <v>10900.541462399588</v>
      </c>
      <c r="PJ160" s="420">
        <v>11983.813375683576</v>
      </c>
      <c r="PK160" s="420">
        <v>13170.294316322552</v>
      </c>
      <c r="PL160" s="420">
        <v>14467.063804999458</v>
      </c>
      <c r="PM160" s="420">
        <v>15880.370855652405</v>
      </c>
      <c r="PN160" s="420">
        <v>17414.873931505179</v>
      </c>
      <c r="PO160" s="420">
        <v>19072.512249817733</v>
      </c>
      <c r="PP160" s="420">
        <v>20850.845407634093</v>
      </c>
      <c r="PQ160" s="420"/>
      <c r="PR160" s="420">
        <v>40.947604499784624</v>
      </c>
      <c r="PS160" s="420">
        <v>44.820419153299611</v>
      </c>
      <c r="PT160" s="420">
        <v>49.079135189685424</v>
      </c>
      <c r="PU160" s="420">
        <v>53.763259877346471</v>
      </c>
      <c r="PV160" s="420">
        <v>58.916412554658478</v>
      </c>
      <c r="PW160" s="420">
        <v>64.586757162071947</v>
      </c>
      <c r="PX160" s="420">
        <v>70.827480583662165</v>
      </c>
      <c r="PY160" s="420">
        <v>77.697321671729853</v>
      </c>
      <c r="PZ160" s="420">
        <v>85.261156348092129</v>
      </c>
      <c r="QA160" s="420">
        <v>93.590644751345692</v>
      </c>
      <c r="QB160" s="420">
        <v>102.76494703657464</v>
      </c>
      <c r="QC160" s="420">
        <v>112.87151513930641</v>
      </c>
      <c r="QD160" s="420">
        <v>124.00696859629332</v>
      </c>
      <c r="QE160" s="420">
        <v>136.27806337997873</v>
      </c>
      <c r="QF160" s="420">
        <v>149.8027636602566</v>
      </c>
      <c r="QG160" s="420">
        <v>164.71142746623187</v>
      </c>
      <c r="QH160" s="420">
        <v>181.14811839312975</v>
      </c>
      <c r="QI160" s="420">
        <v>199.27205679737466</v>
      </c>
      <c r="QJ160" s="420">
        <v>219.25922535966913</v>
      </c>
      <c r="QK160" s="420">
        <v>241.30414548645757</v>
      </c>
      <c r="QL160" s="420">
        <v>265.62184278099454</v>
      </c>
      <c r="QM160" s="420">
        <v>292.45002176454648</v>
      </c>
      <c r="QN160" s="420">
        <v>322.05147218627013</v>
      </c>
      <c r="QO160" s="420">
        <v>354.71673164936061</v>
      </c>
      <c r="QP160" s="420">
        <v>390.76703192593379</v>
      </c>
      <c r="QQ160" s="420">
        <v>430.55755926118002</v>
      </c>
      <c r="QR160" s="420">
        <v>474.48106220899069</v>
      </c>
      <c r="QS160" s="420">
        <v>522.97184413007517</v>
      </c>
      <c r="QT160" s="420">
        <v>576.51018145680507</v>
      </c>
      <c r="QU160" s="420">
        <v>635.62721322780033</v>
      </c>
      <c r="QV160" s="424"/>
      <c r="QW160" s="420">
        <v>14.692869058112674</v>
      </c>
      <c r="QX160" s="420">
        <v>14.692869058112674</v>
      </c>
      <c r="QY160" s="420">
        <v>14.692869058112674</v>
      </c>
      <c r="QZ160" s="420">
        <v>14.692869058112674</v>
      </c>
      <c r="RA160" s="420">
        <v>14.692869058112674</v>
      </c>
      <c r="RB160" s="420">
        <v>14.692869058112674</v>
      </c>
      <c r="RC160" s="420">
        <v>14.692869058112674</v>
      </c>
      <c r="RD160" s="420">
        <v>14.692869058112674</v>
      </c>
      <c r="RE160" s="420">
        <v>14.692869058112674</v>
      </c>
      <c r="RF160" s="420">
        <v>14.692869058112674</v>
      </c>
      <c r="RG160" s="420">
        <v>14.692869058112674</v>
      </c>
      <c r="RH160" s="420">
        <v>14.692869058112674</v>
      </c>
      <c r="RI160" s="420">
        <v>14.692869058112674</v>
      </c>
      <c r="RJ160" s="420">
        <v>14.692869058112674</v>
      </c>
      <c r="RK160" s="420">
        <v>14.692869058112674</v>
      </c>
      <c r="RL160" s="420">
        <v>14.692869058112674</v>
      </c>
      <c r="RM160" s="420">
        <v>14.692869058112674</v>
      </c>
      <c r="RN160" s="420">
        <v>17.586443375268967</v>
      </c>
      <c r="RO160" s="420">
        <v>23.311872746698956</v>
      </c>
      <c r="RP160" s="420">
        <v>31.171133106186968</v>
      </c>
      <c r="RQ160" s="420">
        <v>42.008088295304923</v>
      </c>
      <c r="RR160" s="420">
        <v>57.011987087230509</v>
      </c>
      <c r="RS160" s="420">
        <v>77.861798543275356</v>
      </c>
      <c r="RT160" s="420">
        <v>106.93165281622744</v>
      </c>
      <c r="RU160" s="420">
        <v>147.58346977855248</v>
      </c>
      <c r="RV160" s="420">
        <v>204.58404884081392</v>
      </c>
      <c r="RW160" s="420">
        <v>284.69990173605657</v>
      </c>
      <c r="RX160" s="420">
        <v>397.54601394952084</v>
      </c>
      <c r="RY160" s="420">
        <v>556.79749551650741</v>
      </c>
      <c r="RZ160" s="420">
        <v>781.91998932362276</v>
      </c>
      <c r="SA160" s="420"/>
      <c r="SB160" s="420">
        <v>26.254735441671951</v>
      </c>
      <c r="SC160" s="420">
        <v>30.127550095186937</v>
      </c>
      <c r="SD160" s="420">
        <v>34.386266131572754</v>
      </c>
      <c r="SE160" s="420">
        <v>39.070390819233793</v>
      </c>
      <c r="SF160" s="420">
        <v>44.223543496545801</v>
      </c>
      <c r="SG160" s="420">
        <v>49.89388810395927</v>
      </c>
      <c r="SH160" s="420">
        <v>56.134611525549488</v>
      </c>
      <c r="SI160" s="420">
        <v>63.004452613617175</v>
      </c>
      <c r="SJ160" s="420">
        <v>70.568287289979452</v>
      </c>
      <c r="SK160" s="420">
        <v>78.897775693233015</v>
      </c>
      <c r="SL160" s="420">
        <v>88.072077978461962</v>
      </c>
      <c r="SM160" s="420">
        <v>98.178646081193733</v>
      </c>
      <c r="SN160" s="420">
        <v>109.31409953818064</v>
      </c>
      <c r="SO160" s="420">
        <v>121.58519432186606</v>
      </c>
      <c r="SP160" s="420">
        <v>135.10989460214392</v>
      </c>
      <c r="SQ160" s="420">
        <v>150.01855840811919</v>
      </c>
      <c r="SR160" s="420">
        <v>166.45524933501707</v>
      </c>
      <c r="SS160" s="420">
        <v>181.68561342210569</v>
      </c>
      <c r="ST160" s="420">
        <v>195.94735261297018</v>
      </c>
      <c r="SU160" s="420">
        <v>210.1330123802706</v>
      </c>
      <c r="SV160" s="420">
        <v>223.61375448568961</v>
      </c>
      <c r="SW160" s="420">
        <v>235.43803467731595</v>
      </c>
      <c r="SX160" s="420">
        <v>244.18967364299476</v>
      </c>
      <c r="SY160" s="420">
        <v>247.78507883313318</v>
      </c>
      <c r="SZ160" s="420">
        <v>243.18356214738131</v>
      </c>
      <c r="TA160" s="420">
        <v>225.9735104203661</v>
      </c>
      <c r="TB160" s="420">
        <v>189.78116047293412</v>
      </c>
      <c r="TC160" s="420">
        <v>125.42583018055433</v>
      </c>
      <c r="TD160" s="420">
        <v>19.712685940297661</v>
      </c>
      <c r="TE160" s="420">
        <v>-146.29277609582243</v>
      </c>
      <c r="TF160" s="420"/>
      <c r="TG160" s="420">
        <v>2.4093718660178953</v>
      </c>
      <c r="TH160" s="420">
        <v>2.6372496816427375</v>
      </c>
      <c r="TI160" s="420">
        <v>2.8878340742775008</v>
      </c>
      <c r="TJ160" s="420">
        <v>3.1634496658911648</v>
      </c>
      <c r="TK160" s="420">
        <v>3.4666630341377918</v>
      </c>
      <c r="TL160" s="420">
        <v>3.8003081627020272</v>
      </c>
      <c r="TM160" s="420">
        <v>4.1675145870890189</v>
      </c>
      <c r="TN160" s="420">
        <v>4.5717385226232974</v>
      </c>
      <c r="TO160" s="420">
        <v>5.0167972920205077</v>
      </c>
      <c r="TP160" s="420">
        <v>5.5069074037665278</v>
      </c>
      <c r="TQ160" s="420">
        <v>6.0467266700313074</v>
      </c>
      <c r="TR160" s="420">
        <v>6.6414007943465379</v>
      </c>
      <c r="TS160" s="420">
        <v>7.2966149052173481</v>
      </c>
      <c r="TT160" s="420">
        <v>8.018650562692903</v>
      </c>
      <c r="TU160" s="420">
        <v>8.8144488212161036</v>
      </c>
      <c r="TV160" s="420">
        <v>9.6916799943907233</v>
      </c>
      <c r="TW160" s="420">
        <v>10.658820836290454</v>
      </c>
      <c r="TX160" s="420">
        <v>11.725239930302621</v>
      </c>
      <c r="TY160" s="420">
        <v>12.901292161040638</v>
      </c>
      <c r="TZ160" s="420">
        <v>14.198423238448974</v>
      </c>
      <c r="UA160" s="420">
        <v>15.629285346832003</v>
      </c>
      <c r="UB160" s="420">
        <v>17.207865106236564</v>
      </c>
      <c r="UC160" s="420">
        <v>18.949625160595776</v>
      </c>
      <c r="UD160" s="420">
        <v>20.871660847615242</v>
      </c>
      <c r="UE160" s="420">
        <v>22.992873561006807</v>
      </c>
      <c r="UF160" s="420">
        <v>25.334162587964727</v>
      </c>
      <c r="UG160" s="420">
        <v>27.918637395519482</v>
      </c>
      <c r="UH160" s="420">
        <v>30.771852550571701</v>
      </c>
      <c r="UI160" s="420">
        <v>33.922067692194361</v>
      </c>
      <c r="UJ160" s="420">
        <v>37.400535233617283</v>
      </c>
      <c r="UK160" s="420"/>
      <c r="UL160" s="420">
        <v>2.0677318317326265</v>
      </c>
      <c r="UM160" s="420">
        <v>2.0677318317326265</v>
      </c>
      <c r="UN160" s="420">
        <v>2.0677318317326265</v>
      </c>
      <c r="UO160" s="420">
        <v>2.0677318317326265</v>
      </c>
      <c r="UP160" s="420">
        <v>2.0677318317326265</v>
      </c>
      <c r="UQ160" s="420">
        <v>2.0677318317326265</v>
      </c>
      <c r="UR160" s="420">
        <v>2.0677318317326265</v>
      </c>
      <c r="US160" s="420">
        <v>2.0677318317326265</v>
      </c>
      <c r="UT160" s="420">
        <v>2.0677318317326265</v>
      </c>
      <c r="UU160" s="420">
        <v>2.0677318317326265</v>
      </c>
      <c r="UV160" s="420">
        <v>2.0677318317326265</v>
      </c>
      <c r="UW160" s="420">
        <v>2.0677318317326265</v>
      </c>
      <c r="UX160" s="420">
        <v>2.0677318317326265</v>
      </c>
      <c r="UY160" s="420">
        <v>2.0677318317326265</v>
      </c>
      <c r="UZ160" s="420">
        <v>2.0677318317326265</v>
      </c>
      <c r="VA160" s="420">
        <v>2.0677318317326265</v>
      </c>
      <c r="VB160" s="420">
        <v>2.0677318317326265</v>
      </c>
      <c r="VC160" s="420">
        <v>2.4749454058415221</v>
      </c>
      <c r="VD160" s="420">
        <v>3.2806867838405323</v>
      </c>
      <c r="VE160" s="420">
        <v>4.3867228313213236</v>
      </c>
      <c r="VF160" s="420">
        <v>5.9118107576461503</v>
      </c>
      <c r="VG160" s="420">
        <v>8.0233138963084603</v>
      </c>
      <c r="VH160" s="420">
        <v>10.957514062577776</v>
      </c>
      <c r="VI160" s="420">
        <v>15.048523298845536</v>
      </c>
      <c r="VJ160" s="420">
        <v>20.769465588490164</v>
      </c>
      <c r="VK160" s="420">
        <v>28.79117403005235</v>
      </c>
      <c r="VL160" s="420">
        <v>40.065901831865403</v>
      </c>
      <c r="VM160" s="420">
        <v>55.946768760453153</v>
      </c>
      <c r="VN160" s="420">
        <v>78.358277117619295</v>
      </c>
      <c r="VO160" s="420">
        <v>110.03983261524904</v>
      </c>
      <c r="VP160" s="420"/>
      <c r="VQ160" s="420">
        <v>0.34164003428526879</v>
      </c>
      <c r="VR160" s="420">
        <v>0.56951784991011101</v>
      </c>
      <c r="VS160" s="420">
        <v>0.82010224254487429</v>
      </c>
      <c r="VT160" s="420">
        <v>1.0957178341585383</v>
      </c>
      <c r="VU160" s="420">
        <v>1.3989312024051652</v>
      </c>
      <c r="VV160" s="420">
        <v>1.7325763309694007</v>
      </c>
      <c r="VW160" s="420">
        <v>2.0997827553563924</v>
      </c>
      <c r="VX160" s="420">
        <v>2.5040066908906708</v>
      </c>
      <c r="VY160" s="420">
        <v>2.9490654602878812</v>
      </c>
      <c r="VZ160" s="420">
        <v>3.4391755720339012</v>
      </c>
      <c r="WA160" s="420">
        <v>3.9789948382986808</v>
      </c>
      <c r="WB160" s="420">
        <v>4.5736689626139118</v>
      </c>
      <c r="WC160" s="420">
        <v>5.228883073484722</v>
      </c>
      <c r="WD160" s="420">
        <v>5.9509187309602769</v>
      </c>
      <c r="WE160" s="420">
        <v>6.7467169894834775</v>
      </c>
      <c r="WF160" s="420">
        <v>7.6239481626580972</v>
      </c>
      <c r="WG160" s="420">
        <v>8.5910890045578281</v>
      </c>
      <c r="WH160" s="420">
        <v>9.2502945244610988</v>
      </c>
      <c r="WI160" s="420">
        <v>9.620605377200107</v>
      </c>
      <c r="WJ160" s="420">
        <v>9.8117004071276508</v>
      </c>
      <c r="WK160" s="420">
        <v>9.7174745891858514</v>
      </c>
      <c r="WL160" s="420">
        <v>9.1845512099281041</v>
      </c>
      <c r="WM160" s="420">
        <v>7.9921110980180003</v>
      </c>
      <c r="WN160" s="420">
        <v>5.8231375487697061</v>
      </c>
      <c r="WO160" s="420">
        <v>2.2234079725166431</v>
      </c>
      <c r="WP160" s="420">
        <v>-3.457011442087623</v>
      </c>
      <c r="WQ160" s="420">
        <v>-12.147264436345921</v>
      </c>
      <c r="WR160" s="420">
        <v>-25.174916209881452</v>
      </c>
      <c r="WS160" s="420">
        <v>-44.436209425424934</v>
      </c>
      <c r="WT160" s="420">
        <v>-72.639297381631764</v>
      </c>
      <c r="WU160" s="420"/>
      <c r="WV160" s="420">
        <v>81.635726201842033</v>
      </c>
      <c r="WW160" s="420">
        <v>89.356813687838766</v>
      </c>
      <c r="WX160" s="420">
        <v>97.847258502983451</v>
      </c>
      <c r="WY160" s="420">
        <v>107.18582482862028</v>
      </c>
      <c r="WZ160" s="420">
        <v>117.45947492806732</v>
      </c>
      <c r="XA160" s="420">
        <v>128.76423146988984</v>
      </c>
      <c r="XB160" s="420">
        <v>141.2061311797749</v>
      </c>
      <c r="XC160" s="420">
        <v>154.90227953733284</v>
      </c>
      <c r="XD160" s="420">
        <v>169.98201727092257</v>
      </c>
      <c r="XE160" s="420">
        <v>186.58821055124022</v>
      </c>
      <c r="XF160" s="420">
        <v>204.87867805475017</v>
      </c>
      <c r="XG160" s="420">
        <v>225.0277694742305</v>
      </c>
      <c r="XH160" s="420">
        <v>247.22811161030629</v>
      </c>
      <c r="XI160" s="420">
        <v>271.6925399009296</v>
      </c>
      <c r="XJ160" s="420">
        <v>298.65623515320146</v>
      </c>
      <c r="XK160" s="420">
        <v>328.37908735341523</v>
      </c>
      <c r="XL160" s="420">
        <v>361.14831076866051</v>
      </c>
      <c r="XM160" s="420">
        <v>397.28133714083253</v>
      </c>
      <c r="XN160" s="420">
        <v>437.12901663842371</v>
      </c>
      <c r="XO160" s="420">
        <v>481.07915940248779</v>
      </c>
      <c r="XP160" s="420">
        <v>529.56045403369262</v>
      </c>
      <c r="XQ160" s="420">
        <v>583.04680325362722</v>
      </c>
      <c r="XR160" s="420">
        <v>642.06212127590493</v>
      </c>
      <c r="XS160" s="420">
        <v>707.18564218553513</v>
      </c>
      <c r="XT160" s="420">
        <v>779.05779389804832</v>
      </c>
      <c r="XU160" s="420">
        <v>858.38669810742999</v>
      </c>
      <c r="XV160" s="420">
        <v>945.95536309471015</v>
      </c>
      <c r="XW160" s="420">
        <v>1042.6296434239468</v>
      </c>
      <c r="XX160" s="420">
        <v>1149.3670484736069</v>
      </c>
      <c r="XY160" s="420">
        <v>1267.2264905210143</v>
      </c>
      <c r="XZ160" s="420"/>
      <c r="YA160" s="420">
        <v>7.8011920385318428E-2</v>
      </c>
      <c r="YB160" s="420">
        <v>7.8011920385318428E-2</v>
      </c>
      <c r="YC160" s="420">
        <v>7.8011920385318428E-2</v>
      </c>
      <c r="YD160" s="420">
        <v>7.8011920385318428E-2</v>
      </c>
      <c r="YE160" s="420">
        <v>7.8011920385318428E-2</v>
      </c>
      <c r="YF160" s="420">
        <v>7.8011920385318428E-2</v>
      </c>
      <c r="YG160" s="420">
        <v>7.8011920385318428E-2</v>
      </c>
      <c r="YH160" s="420">
        <v>7.8011920385318428E-2</v>
      </c>
      <c r="YI160" s="420">
        <v>7.8011920385318428E-2</v>
      </c>
      <c r="YJ160" s="420">
        <v>7.8011920385318428E-2</v>
      </c>
      <c r="YK160" s="420">
        <v>7.8011920385318428E-2</v>
      </c>
      <c r="YL160" s="420">
        <v>7.8011920385318428E-2</v>
      </c>
      <c r="YM160" s="420">
        <v>7.8011920385318428E-2</v>
      </c>
      <c r="YN160" s="420">
        <v>7.8011920385318428E-2</v>
      </c>
      <c r="YO160" s="420">
        <v>7.8011920385318428E-2</v>
      </c>
      <c r="YP160" s="420">
        <v>7.8011920385318428E-2</v>
      </c>
      <c r="YQ160" s="420">
        <v>7.8011920385318428E-2</v>
      </c>
      <c r="YR160" s="420">
        <v>9.3375379241868992E-2</v>
      </c>
      <c r="YS160" s="420">
        <v>0.12377459797370281</v>
      </c>
      <c r="YT160" s="420">
        <v>0.16550341152447323</v>
      </c>
      <c r="YU160" s="420">
        <v>0.22304232254920187</v>
      </c>
      <c r="YV160" s="420">
        <v>0.30270565810304267</v>
      </c>
      <c r="YW160" s="420">
        <v>0.41340791951466116</v>
      </c>
      <c r="YX160" s="420">
        <v>0.56775457217894676</v>
      </c>
      <c r="YY160" s="420">
        <v>0.78359575988982422</v>
      </c>
      <c r="YZ160" s="420">
        <v>1.0862408469817102</v>
      </c>
      <c r="ZA160" s="420">
        <v>1.5116166883470572</v>
      </c>
      <c r="ZB160" s="420">
        <v>2.1107741358796552</v>
      </c>
      <c r="ZC160" s="420">
        <v>2.9563213092813081</v>
      </c>
      <c r="ZD160" s="420">
        <v>4.1516112144974731</v>
      </c>
      <c r="ZE160" s="420"/>
      <c r="ZF160" s="420">
        <v>81.557714281456711</v>
      </c>
      <c r="ZG160" s="420">
        <v>89.278801767453444</v>
      </c>
      <c r="ZH160" s="420">
        <v>97.769246582598129</v>
      </c>
      <c r="ZI160" s="420">
        <v>107.10781290823496</v>
      </c>
      <c r="ZJ160" s="420">
        <v>117.381463007682</v>
      </c>
      <c r="ZK160" s="420">
        <v>128.68621954950453</v>
      </c>
      <c r="ZL160" s="420">
        <v>141.12811925938959</v>
      </c>
      <c r="ZM160" s="420">
        <v>154.82426761694754</v>
      </c>
      <c r="ZN160" s="420">
        <v>169.90400535053726</v>
      </c>
      <c r="ZO160" s="420">
        <v>186.51019863085492</v>
      </c>
      <c r="ZP160" s="420">
        <v>204.80066613436486</v>
      </c>
      <c r="ZQ160" s="420">
        <v>224.94975755384519</v>
      </c>
      <c r="ZR160" s="420">
        <v>247.15009968992098</v>
      </c>
      <c r="ZS160" s="420">
        <v>271.61452798054427</v>
      </c>
      <c r="ZT160" s="420">
        <v>298.57822323281613</v>
      </c>
      <c r="ZU160" s="420">
        <v>328.30107543302989</v>
      </c>
      <c r="ZV160" s="420">
        <v>361.07029884827517</v>
      </c>
      <c r="ZW160" s="420">
        <v>397.18796176159066</v>
      </c>
      <c r="ZX160" s="420">
        <v>437.00524204045001</v>
      </c>
      <c r="ZY160" s="420">
        <v>480.91365599096332</v>
      </c>
      <c r="ZZ160" s="420">
        <v>529.33741171114343</v>
      </c>
      <c r="AAA160" s="420">
        <v>582.74409759552418</v>
      </c>
      <c r="AAB160" s="420">
        <v>641.64871335639032</v>
      </c>
      <c r="AAC160" s="420">
        <v>706.61788761335617</v>
      </c>
      <c r="AAD160" s="420">
        <v>778.27419813815845</v>
      </c>
      <c r="AAE160" s="420">
        <v>857.3004572604483</v>
      </c>
      <c r="AAF160" s="420">
        <v>944.44374640636306</v>
      </c>
      <c r="AAG160" s="420">
        <v>1040.5188692880672</v>
      </c>
      <c r="AAH160" s="420">
        <v>1146.4107271643256</v>
      </c>
      <c r="AAI160" s="420">
        <v>1263.0748793065168</v>
      </c>
      <c r="AAJ160" s="420"/>
      <c r="AAK160" s="420">
        <v>1489.0550390946805</v>
      </c>
      <c r="AAL160" s="420">
        <v>1632.9494154515837</v>
      </c>
      <c r="AAM160" s="420">
        <v>1791.1819524981745</v>
      </c>
      <c r="AAN160" s="420">
        <v>1965.2205422605875</v>
      </c>
      <c r="AAO160" s="420">
        <v>2156.6858606694395</v>
      </c>
      <c r="AAP160" s="420">
        <v>2367.3674382843033</v>
      </c>
      <c r="AAQ160" s="420">
        <v>2599.241433067556</v>
      </c>
      <c r="AAR160" s="420">
        <v>2854.490286286321</v>
      </c>
      <c r="AAS160" s="420">
        <v>3135.5244619430468</v>
      </c>
      <c r="AAT160" s="420">
        <v>3445.0064915233693</v>
      </c>
      <c r="AAU160" s="420">
        <v>3785.8775695246322</v>
      </c>
      <c r="AAV160" s="420">
        <v>4161.3869714350112</v>
      </c>
      <c r="AAW160" s="420">
        <v>4575.1245948428777</v>
      </c>
      <c r="AAX160" s="420">
        <v>5031.0569564683556</v>
      </c>
      <c r="AAY160" s="420">
        <v>5533.5670134570937</v>
      </c>
      <c r="AAZ160" s="420">
        <v>6087.4982166269847</v>
      </c>
      <c r="ABA160" s="420">
        <v>6698.2032469207879</v>
      </c>
      <c r="ABB160" s="420">
        <v>7365.2264891749492</v>
      </c>
      <c r="ABC160" s="420">
        <v>8095.2424789620327</v>
      </c>
      <c r="ABD160" s="420">
        <v>8897.0156559951247</v>
      </c>
      <c r="ABE160" s="420">
        <v>9776.6771653586875</v>
      </c>
      <c r="ABF160" s="420">
        <v>10740.440273914386</v>
      </c>
      <c r="ABG160" s="420">
        <v>11794.37196049699</v>
      </c>
      <c r="ABH160" s="420">
        <v>12944.039479678835</v>
      </c>
      <c r="ABI160" s="420">
        <v>14193.975484580607</v>
      </c>
      <c r="ABJ160" s="420">
        <v>15546.880761238184</v>
      </c>
      <c r="ABK160" s="420">
        <v>17002.448498095357</v>
      </c>
      <c r="ABL160" s="420">
        <v>18555.643714763919</v>
      </c>
      <c r="ABM160" s="420">
        <v>20194.199453496931</v>
      </c>
      <c r="ABN160" s="420">
        <v>21894.988213463155</v>
      </c>
      <c r="ABQ160" s="344"/>
      <c r="ABR160" s="344"/>
      <c r="ABS160" s="344"/>
      <c r="ABT160" s="344"/>
      <c r="ABU160" s="344"/>
      <c r="ABV160" s="344"/>
      <c r="ABW160" s="344"/>
      <c r="ABX160" s="344"/>
      <c r="ABY160" s="344"/>
      <c r="ABZ160" s="344"/>
      <c r="ACA160" s="344"/>
    </row>
    <row r="161" spans="4:755" hidden="1" outlineLevel="1" x14ac:dyDescent="0.25">
      <c r="D161" s="431" t="b">
        <v>1</v>
      </c>
      <c r="E161" s="416"/>
      <c r="F161" s="417">
        <v>1586</v>
      </c>
      <c r="G161" s="417">
        <v>22006148</v>
      </c>
      <c r="H161" s="417" t="s">
        <v>1825</v>
      </c>
      <c r="I161" s="417" t="s">
        <v>1861</v>
      </c>
      <c r="J161" s="417">
        <v>11</v>
      </c>
      <c r="K161" s="417" t="s">
        <v>1862</v>
      </c>
      <c r="L161" s="417" t="s">
        <v>300</v>
      </c>
      <c r="M161" s="417" t="s">
        <v>253</v>
      </c>
      <c r="N161" s="417" t="s">
        <v>355</v>
      </c>
      <c r="O161" s="417" t="s">
        <v>1826</v>
      </c>
      <c r="P161" s="417" t="s">
        <v>1827</v>
      </c>
      <c r="Q161" s="417" t="s">
        <v>1828</v>
      </c>
      <c r="R161" s="417" t="s">
        <v>298</v>
      </c>
      <c r="S161" s="418"/>
      <c r="T161" s="417">
        <v>0.57433674535164059</v>
      </c>
      <c r="U161" s="417">
        <v>2190</v>
      </c>
      <c r="V161" s="418"/>
      <c r="W161" s="419">
        <v>9.9</v>
      </c>
      <c r="X161" s="417">
        <v>8.8018665792934641E-3</v>
      </c>
      <c r="Y161" s="417">
        <v>6.3307850367012759E-3</v>
      </c>
      <c r="Z161" s="417">
        <v>2.4710815425921882E-3</v>
      </c>
      <c r="AA161" s="420">
        <v>51.892197956299761</v>
      </c>
      <c r="AB161" s="420">
        <v>2025.8512117444084</v>
      </c>
      <c r="AC161" s="420">
        <v>2077.7434097007081</v>
      </c>
      <c r="AD161" s="420">
        <v>60.926455166027509</v>
      </c>
      <c r="AE161" s="420">
        <v>3.5849346687423278</v>
      </c>
      <c r="AF161" s="420">
        <v>121.46682261739609</v>
      </c>
      <c r="AG161" s="418"/>
      <c r="AH161" s="419">
        <v>14.216959715055561</v>
      </c>
      <c r="AI161" s="417">
        <v>2.3831354840911409E-2</v>
      </c>
      <c r="AJ161" s="417">
        <v>1.7140817038295893E-2</v>
      </c>
      <c r="AK161" s="417">
        <v>6.6905378026155156E-3</v>
      </c>
      <c r="AL161" s="420">
        <v>140.4999009960755</v>
      </c>
      <c r="AM161" s="420">
        <v>5485.0614522546857</v>
      </c>
      <c r="AN161" s="420">
        <v>5625.5613532507614</v>
      </c>
      <c r="AO161" s="420">
        <v>164.96046141806357</v>
      </c>
      <c r="AP161" s="420">
        <v>9.7063332422316133</v>
      </c>
      <c r="AQ161" s="420">
        <v>328.87557714213557</v>
      </c>
      <c r="AR161" s="418"/>
      <c r="AS161" s="417">
        <v>5.1679359468684138E-3</v>
      </c>
      <c r="AT161" s="421">
        <v>4.0659390574111693E-6</v>
      </c>
      <c r="AU161" s="417">
        <v>5.1638700078110028E-3</v>
      </c>
      <c r="AV161" s="420">
        <v>28.425883974257854</v>
      </c>
      <c r="AW161" s="420">
        <v>1.3011004983715742</v>
      </c>
      <c r="AX161" s="420">
        <v>29.726984472629429</v>
      </c>
      <c r="AY161" s="420">
        <v>14.692869058112674</v>
      </c>
      <c r="AZ161" s="420">
        <v>2.0677318317326265</v>
      </c>
      <c r="BA161" s="420">
        <v>7.8011920385318428E-2</v>
      </c>
      <c r="BB161" s="418"/>
      <c r="BC161" s="420">
        <v>2263.7216221528743</v>
      </c>
      <c r="BD161" s="420">
        <v>6129.1037250531917</v>
      </c>
      <c r="BE161" s="420">
        <v>46.565597282860054</v>
      </c>
      <c r="BF161" s="420">
        <v>6082.5381277703318</v>
      </c>
      <c r="BG161" s="420"/>
      <c r="BH161" s="422">
        <v>3.6190084093339271E-2</v>
      </c>
      <c r="BI161" s="420"/>
      <c r="BJ161" s="423">
        <v>10.264843878369307</v>
      </c>
      <c r="BK161" s="423">
        <v>10.643133317908669</v>
      </c>
      <c r="BL161" s="423">
        <v>11.035363826768</v>
      </c>
      <c r="BM161" s="423">
        <v>11.442049174017937</v>
      </c>
      <c r="BN161" s="423">
        <v>11.863722062618042</v>
      </c>
      <c r="BO161" s="423">
        <v>12.300934827185827</v>
      </c>
      <c r="BP161" s="423">
        <v>12.75426015748063</v>
      </c>
      <c r="BQ161" s="423">
        <v>13.224291848549957</v>
      </c>
      <c r="BR161" s="423">
        <v>13.711645578520923</v>
      </c>
      <c r="BS161" s="423">
        <v>14.216959715055561</v>
      </c>
      <c r="BT161" s="423">
        <v>14.740896151526375</v>
      </c>
      <c r="BU161" s="423">
        <v>15.284141174007392</v>
      </c>
      <c r="BV161" s="423">
        <v>15.847406360216368</v>
      </c>
      <c r="BW161" s="423">
        <v>16.431429511585634</v>
      </c>
      <c r="BX161" s="423">
        <v>17.036975619682483</v>
      </c>
      <c r="BY161" s="423">
        <v>17.664837868244934</v>
      </c>
      <c r="BZ161" s="423">
        <v>18.315838672145485</v>
      </c>
      <c r="CA161" s="423">
        <v>18.990830754643675</v>
      </c>
      <c r="CB161" s="423">
        <v>19.69069826433855</v>
      </c>
      <c r="CC161" s="423">
        <v>20.416357933284111</v>
      </c>
      <c r="CD161" s="423">
        <v>21.168760277784653</v>
      </c>
      <c r="CE161" s="423">
        <v>21.948890843442939</v>
      </c>
      <c r="CF161" s="423">
        <v>22.757771496092055</v>
      </c>
      <c r="CG161" s="423">
        <v>23.596461760301825</v>
      </c>
      <c r="CH161" s="423">
        <v>24.46606020721309</v>
      </c>
      <c r="CI161" s="423">
        <v>25.367705893517794</v>
      </c>
      <c r="CJ161" s="423">
        <v>26.302579853469606</v>
      </c>
      <c r="CK161" s="423">
        <v>27.271906645879525</v>
      </c>
      <c r="CL161" s="423">
        <v>28</v>
      </c>
      <c r="CM161" s="423">
        <v>28</v>
      </c>
      <c r="CN161" s="420"/>
      <c r="CO161" s="417">
        <v>9.708275965660762E-3</v>
      </c>
      <c r="CP161" s="417">
        <v>1.0712191211688215E-2</v>
      </c>
      <c r="CQ161" s="417">
        <v>1.1824348312161174E-2</v>
      </c>
      <c r="CR161" s="417">
        <v>1.3056682379234321E-2</v>
      </c>
      <c r="CS161" s="417">
        <v>1.4422462800766764E-2</v>
      </c>
      <c r="CT161" s="417">
        <v>1.5936443723749291E-2</v>
      </c>
      <c r="CU161" s="417">
        <v>1.7615031607265057E-2</v>
      </c>
      <c r="CV161" s="417">
        <v>1.9476471788502842E-2</v>
      </c>
      <c r="CW161" s="417">
        <v>2.1541056227177734E-2</v>
      </c>
      <c r="CX161" s="417">
        <v>2.3831354840911409E-2</v>
      </c>
      <c r="CY161" s="417">
        <v>2.6372473119585998E-2</v>
      </c>
      <c r="CZ161" s="417">
        <v>2.9192339013647112E-2</v>
      </c>
      <c r="DA161" s="417">
        <v>3.2322022433398018E-2</v>
      </c>
      <c r="DB161" s="417">
        <v>3.5796091077517467E-2</v>
      </c>
      <c r="DC161" s="417">
        <v>3.965300673382742E-2</v>
      </c>
      <c r="DD161" s="417">
        <v>4.3935566668723287E-2</v>
      </c>
      <c r="DE161" s="417">
        <v>4.8691395249228206E-2</v>
      </c>
      <c r="DF161" s="417">
        <v>5.3973491529537086E-2</v>
      </c>
      <c r="DG161" s="417">
        <v>5.9840839189094955E-2</v>
      </c>
      <c r="DH161" s="417">
        <v>6.6359085939407772E-2</v>
      </c>
      <c r="DI161" s="417">
        <v>7.36013003304965E-2</v>
      </c>
      <c r="DJ161" s="417">
        <v>8.1648814794752431E-2</v>
      </c>
      <c r="DK161" s="417">
        <v>9.0592164776594139E-2</v>
      </c>
      <c r="DL161" s="417">
        <v>0.10053213492265475</v>
      </c>
      <c r="DM161" s="417">
        <v>0.11158092456249701</v>
      </c>
      <c r="DN161" s="417">
        <v>0.12386344610882619</v>
      </c>
      <c r="DO161" s="417">
        <v>0.13751877156531145</v>
      </c>
      <c r="DP161" s="417">
        <v>0.15270174406778775</v>
      </c>
      <c r="DQ161" s="417">
        <v>0.1648141839142698</v>
      </c>
      <c r="DR161" s="417">
        <v>0.1648141839142698</v>
      </c>
      <c r="DS161" s="424"/>
      <c r="DT161" s="425">
        <v>6.9827243644160408E-3</v>
      </c>
      <c r="DU161" s="425">
        <v>7.7047952524954425E-3</v>
      </c>
      <c r="DV161" s="425">
        <v>8.5047196170272791E-3</v>
      </c>
      <c r="DW161" s="425">
        <v>9.3910818450571188E-3</v>
      </c>
      <c r="DX161" s="425">
        <v>1.0373426007873455E-2</v>
      </c>
      <c r="DY161" s="425">
        <v>1.1462364096939383E-2</v>
      </c>
      <c r="DZ161" s="425">
        <v>1.2669696537168517E-2</v>
      </c>
      <c r="EA161" s="425">
        <v>1.4008546375430933E-2</v>
      </c>
      <c r="EB161" s="425">
        <v>1.5493508701730928E-2</v>
      </c>
      <c r="EC161" s="425">
        <v>1.7140817038295893E-2</v>
      </c>
      <c r="ED161" s="425">
        <v>1.8968528629944713E-2</v>
      </c>
      <c r="EE161" s="425">
        <v>2.0996730789884673E-2</v>
      </c>
      <c r="EF161" s="425">
        <v>2.3247770701121561E-2</v>
      </c>
      <c r="EG161" s="425">
        <v>2.5746511347838983E-2</v>
      </c>
      <c r="EH161" s="425">
        <v>2.852061655663957E-2</v>
      </c>
      <c r="EI161" s="425">
        <v>3.1600868468023409E-2</v>
      </c>
      <c r="EJ161" s="425">
        <v>3.5021521137924942E-2</v>
      </c>
      <c r="EK161" s="425">
        <v>3.8820694391978043E-2</v>
      </c>
      <c r="EL161" s="425">
        <v>4.3040812526424332E-2</v>
      </c>
      <c r="EM161" s="425">
        <v>4.772909297474253E-2</v>
      </c>
      <c r="EN161" s="425">
        <v>5.2938090644344488E-2</v>
      </c>
      <c r="EO161" s="425">
        <v>5.8726304279938933E-2</v>
      </c>
      <c r="EP161" s="425">
        <v>6.5158851937071313E-2</v>
      </c>
      <c r="EQ161" s="425">
        <v>7.2308223459468232E-2</v>
      </c>
      <c r="ER161" s="425">
        <v>8.0255118756668617E-2</v>
      </c>
      <c r="ES161" s="425">
        <v>8.908938168464671E-2</v>
      </c>
      <c r="ET161" s="425">
        <v>9.8911040453546747E-2</v>
      </c>
      <c r="EU161" s="425">
        <v>0.10983146673647232</v>
      </c>
      <c r="EV161" s="425">
        <v>0.11854339758060124</v>
      </c>
      <c r="EW161" s="425">
        <v>0.11854339758060124</v>
      </c>
      <c r="EX161" s="420"/>
      <c r="EY161" s="420">
        <v>2496.8379171974939</v>
      </c>
      <c r="EZ161" s="420">
        <v>2755.031407040608</v>
      </c>
      <c r="FA161" s="420">
        <v>3041.0632450480402</v>
      </c>
      <c r="FB161" s="420">
        <v>3358.0029814343889</v>
      </c>
      <c r="FC161" s="420">
        <v>3709.2633241677627</v>
      </c>
      <c r="FD161" s="420">
        <v>4098.6388412819588</v>
      </c>
      <c r="FE161" s="420">
        <v>4530.3490532428714</v>
      </c>
      <c r="FF161" s="420">
        <v>5009.0864152161876</v>
      </c>
      <c r="FG161" s="420">
        <v>5540.069746136438</v>
      </c>
      <c r="FH161" s="420">
        <v>6129.1037250531917</v>
      </c>
      <c r="FI161" s="420">
        <v>6782.6451460758726</v>
      </c>
      <c r="FJ161" s="420">
        <v>7507.8767021840522</v>
      </c>
      <c r="FK161" s="420">
        <v>8312.7891561458764</v>
      </c>
      <c r="FL161" s="420">
        <v>9206.2728548237646</v>
      </c>
      <c r="FM161" s="420">
        <v>10198.219652398329</v>
      </c>
      <c r="FN161" s="420">
        <v>11299.636429789114</v>
      </c>
      <c r="FO161" s="420">
        <v>12522.771533230542</v>
      </c>
      <c r="FP161" s="420">
        <v>13881.255606160959</v>
      </c>
      <c r="FQ161" s="420">
        <v>15390.258457087531</v>
      </c>
      <c r="FR161" s="420">
        <v>17066.663793874086</v>
      </c>
      <c r="FS161" s="420">
        <v>18929.263864175333</v>
      </c>
      <c r="FT161" s="420">
        <v>20998.976274970228</v>
      </c>
      <c r="FU161" s="420">
        <v>23299.085524070051</v>
      </c>
      <c r="FV161" s="420">
        <v>25855.512066154453</v>
      </c>
      <c r="FW161" s="420">
        <v>28697.112058725226</v>
      </c>
      <c r="FX161" s="420">
        <v>31856.011293166441</v>
      </c>
      <c r="FY161" s="420">
        <v>35367.977217087842</v>
      </c>
      <c r="FZ161" s="420">
        <v>39272.833401032163</v>
      </c>
      <c r="GA161" s="420">
        <v>42387.98991135828</v>
      </c>
      <c r="GB161" s="420">
        <v>42387.98991135828</v>
      </c>
      <c r="GC161" s="420"/>
      <c r="GD161" s="420">
        <v>32.364954761379785</v>
      </c>
      <c r="GE161" s="420">
        <v>32.364954761379785</v>
      </c>
      <c r="GF161" s="420">
        <v>32.364954761379785</v>
      </c>
      <c r="GG161" s="420">
        <v>32.364954761379785</v>
      </c>
      <c r="GH161" s="420">
        <v>32.364954761379785</v>
      </c>
      <c r="GI161" s="420">
        <v>32.364954761379785</v>
      </c>
      <c r="GJ161" s="420">
        <v>32.364954761379785</v>
      </c>
      <c r="GK161" s="420">
        <v>32.364954761379785</v>
      </c>
      <c r="GL161" s="420">
        <v>32.364954761379785</v>
      </c>
      <c r="GM161" s="420">
        <v>32.364954761379785</v>
      </c>
      <c r="GN161" s="420">
        <v>32.364954761379785</v>
      </c>
      <c r="GO161" s="420">
        <v>32.364954761379785</v>
      </c>
      <c r="GP161" s="420">
        <v>32.364954761379785</v>
      </c>
      <c r="GQ161" s="420">
        <v>32.364954761379785</v>
      </c>
      <c r="GR161" s="420">
        <v>32.364954761379785</v>
      </c>
      <c r="GS161" s="420">
        <v>32.364954761379785</v>
      </c>
      <c r="GT161" s="420">
        <v>32.364954761379785</v>
      </c>
      <c r="GU161" s="420">
        <v>38.738822350007396</v>
      </c>
      <c r="GV161" s="420">
        <v>51.350604423535891</v>
      </c>
      <c r="GW161" s="420">
        <v>68.662717189713931</v>
      </c>
      <c r="GX161" s="420">
        <v>92.533995362797683</v>
      </c>
      <c r="GY161" s="420">
        <v>125.58407589671955</v>
      </c>
      <c r="GZ161" s="420">
        <v>171.51133502420743</v>
      </c>
      <c r="HA161" s="420">
        <v>235.54542630636647</v>
      </c>
      <c r="HB161" s="420">
        <v>325.09187307246486</v>
      </c>
      <c r="HC161" s="420">
        <v>450.65081975782482</v>
      </c>
      <c r="HD161" s="420">
        <v>627.12730943239865</v>
      </c>
      <c r="HE161" s="420">
        <v>875.70090675645304</v>
      </c>
      <c r="HF161" s="420">
        <v>1226.4946813564079</v>
      </c>
      <c r="HG161" s="420">
        <v>1722.3868926746106</v>
      </c>
      <c r="HH161" s="420"/>
      <c r="HI161" s="420">
        <v>57.236016211563019</v>
      </c>
      <c r="HJ161" s="420">
        <v>63.154689053157682</v>
      </c>
      <c r="HK161" s="420">
        <v>69.711511506251469</v>
      </c>
      <c r="HL161" s="420">
        <v>76.976848100570194</v>
      </c>
      <c r="HM161" s="420">
        <v>85.028929708547622</v>
      </c>
      <c r="HN161" s="420">
        <v>93.954740733937783</v>
      </c>
      <c r="HO161" s="420">
        <v>103.85100693540051</v>
      </c>
      <c r="HP161" s="420">
        <v>114.82529534325266</v>
      </c>
      <c r="HQ161" s="420">
        <v>126.99723903542956</v>
      </c>
      <c r="HR161" s="420">
        <v>140.4999009960755</v>
      </c>
      <c r="HS161" s="420">
        <v>155.4812929041926</v>
      </c>
      <c r="HT161" s="420">
        <v>172.10606650949569</v>
      </c>
      <c r="HU161" s="420">
        <v>190.55739726930597</v>
      </c>
      <c r="HV161" s="420">
        <v>211.03908216765754</v>
      </c>
      <c r="HW161" s="420">
        <v>233.77787614220262</v>
      </c>
      <c r="HX161" s="420">
        <v>259.02609433539101</v>
      </c>
      <c r="HY161" s="420">
        <v>287.06451049661388</v>
      </c>
      <c r="HZ161" s="420">
        <v>318.20558532804193</v>
      </c>
      <c r="IA161" s="420">
        <v>352.79706242955569</v>
      </c>
      <c r="IB161" s="420">
        <v>391.22597380285117</v>
      </c>
      <c r="IC161" s="420">
        <v>433.92310167212025</v>
      </c>
      <c r="ID161" s="420">
        <v>481.36794872510484</v>
      </c>
      <c r="IE161" s="420">
        <v>534.09427483665706</v>
      </c>
      <c r="IF161" s="420">
        <v>592.69626497730883</v>
      </c>
      <c r="IG161" s="420">
        <v>657.83540040990135</v>
      </c>
      <c r="IH161" s="420">
        <v>730.24811352509982</v>
      </c>
      <c r="II161" s="420">
        <v>810.75431585866374</v>
      </c>
      <c r="IJ161" s="420">
        <v>900.2668990778925</v>
      </c>
      <c r="IK161" s="420">
        <v>971.67688019781474</v>
      </c>
      <c r="IL161" s="420">
        <v>971.67688019781474</v>
      </c>
      <c r="IM161" s="420"/>
      <c r="IN161" s="420">
        <v>14.212941987128927</v>
      </c>
      <c r="IO161" s="420">
        <v>14.212941987128927</v>
      </c>
      <c r="IP161" s="420">
        <v>14.212941987128927</v>
      </c>
      <c r="IQ161" s="420">
        <v>14.212941987128927</v>
      </c>
      <c r="IR161" s="420">
        <v>14.212941987128927</v>
      </c>
      <c r="IS161" s="420">
        <v>14.212941987128927</v>
      </c>
      <c r="IT161" s="420">
        <v>14.212941987128927</v>
      </c>
      <c r="IU161" s="420">
        <v>14.212941987128927</v>
      </c>
      <c r="IV161" s="420">
        <v>14.212941987128927</v>
      </c>
      <c r="IW161" s="420">
        <v>14.212941987128927</v>
      </c>
      <c r="IX161" s="420">
        <v>14.212941987128927</v>
      </c>
      <c r="IY161" s="420">
        <v>14.212941987128927</v>
      </c>
      <c r="IZ161" s="420">
        <v>14.212941987128927</v>
      </c>
      <c r="JA161" s="420">
        <v>14.212941987128927</v>
      </c>
      <c r="JB161" s="420">
        <v>14.212941987128927</v>
      </c>
      <c r="JC161" s="420">
        <v>14.212941987128927</v>
      </c>
      <c r="JD161" s="420">
        <v>14.212941987128927</v>
      </c>
      <c r="JE161" s="420">
        <v>17.012000751113533</v>
      </c>
      <c r="JF161" s="420">
        <v>22.550415010825947</v>
      </c>
      <c r="JG161" s="420">
        <v>30.152960919956481</v>
      </c>
      <c r="JH161" s="420">
        <v>40.635938397728552</v>
      </c>
      <c r="JI161" s="420">
        <v>55.14975066046334</v>
      </c>
      <c r="JJ161" s="420">
        <v>75.318525015919704</v>
      </c>
      <c r="JK161" s="420">
        <v>103.43884315947719</v>
      </c>
      <c r="JL161" s="420">
        <v>142.76281139683698</v>
      </c>
      <c r="JM161" s="420">
        <v>197.90152666343465</v>
      </c>
      <c r="JN161" s="420">
        <v>275.40047972330115</v>
      </c>
      <c r="JO161" s="420">
        <v>384.56059270187745</v>
      </c>
      <c r="JP161" s="420">
        <v>538.61029258851443</v>
      </c>
      <c r="JQ161" s="420">
        <v>756.37939757564641</v>
      </c>
      <c r="JR161" s="420"/>
      <c r="JS161" s="420">
        <v>43.02307422443409</v>
      </c>
      <c r="JT161" s="420">
        <v>48.941747066028753</v>
      </c>
      <c r="JU161" s="420">
        <v>55.49856951912254</v>
      </c>
      <c r="JV161" s="420">
        <v>62.763906113441266</v>
      </c>
      <c r="JW161" s="420">
        <v>70.815987721418693</v>
      </c>
      <c r="JX161" s="420">
        <v>79.741798746808854</v>
      </c>
      <c r="JY161" s="420">
        <v>89.638064948271577</v>
      </c>
      <c r="JZ161" s="420">
        <v>100.61235335612373</v>
      </c>
      <c r="KA161" s="420">
        <v>112.78429704830063</v>
      </c>
      <c r="KB161" s="420">
        <v>126.28695900894657</v>
      </c>
      <c r="KC161" s="420">
        <v>141.26835091706369</v>
      </c>
      <c r="KD161" s="420">
        <v>157.89312452236678</v>
      </c>
      <c r="KE161" s="420">
        <v>176.34445528217705</v>
      </c>
      <c r="KF161" s="420">
        <v>196.82614018052863</v>
      </c>
      <c r="KG161" s="420">
        <v>219.5649341550737</v>
      </c>
      <c r="KH161" s="420">
        <v>244.81315234826209</v>
      </c>
      <c r="KI161" s="420">
        <v>272.85156850948493</v>
      </c>
      <c r="KJ161" s="420">
        <v>301.1935845769284</v>
      </c>
      <c r="KK161" s="420">
        <v>330.24664741872976</v>
      </c>
      <c r="KL161" s="420">
        <v>361.07301288289472</v>
      </c>
      <c r="KM161" s="420">
        <v>393.28716327439167</v>
      </c>
      <c r="KN161" s="420">
        <v>426.21819806464151</v>
      </c>
      <c r="KO161" s="420">
        <v>458.77574982073736</v>
      </c>
      <c r="KP161" s="420">
        <v>489.25742181783164</v>
      </c>
      <c r="KQ161" s="420">
        <v>515.07258901306432</v>
      </c>
      <c r="KR161" s="420">
        <v>532.34658686166517</v>
      </c>
      <c r="KS161" s="420">
        <v>535.3538361353626</v>
      </c>
      <c r="KT161" s="420">
        <v>515.70630637601505</v>
      </c>
      <c r="KU161" s="420">
        <v>433.06658760930031</v>
      </c>
      <c r="KV161" s="420">
        <v>215.29748262216833</v>
      </c>
      <c r="KW161" s="420"/>
      <c r="KX161" s="420">
        <v>2234.4717966131329</v>
      </c>
      <c r="KY161" s="420">
        <v>2465.5344807985416</v>
      </c>
      <c r="KZ161" s="420">
        <v>2721.5102774487291</v>
      </c>
      <c r="LA161" s="420">
        <v>3005.1461904182779</v>
      </c>
      <c r="LB161" s="420">
        <v>3319.4963225195056</v>
      </c>
      <c r="LC161" s="420">
        <v>3667.9565110206026</v>
      </c>
      <c r="LD161" s="420">
        <v>4054.3028918939258</v>
      </c>
      <c r="LE161" s="420">
        <v>4482.7348401378986</v>
      </c>
      <c r="LF161" s="420">
        <v>4957.9227845538971</v>
      </c>
      <c r="LG161" s="420">
        <v>5485.0614522546857</v>
      </c>
      <c r="LH161" s="420">
        <v>6069.9291615823086</v>
      </c>
      <c r="LI161" s="420">
        <v>6718.9538527630957</v>
      </c>
      <c r="LJ161" s="420">
        <v>7439.2866243588996</v>
      </c>
      <c r="LK161" s="420">
        <v>8238.8836313084739</v>
      </c>
      <c r="LL161" s="420">
        <v>9126.5972981246632</v>
      </c>
      <c r="LM161" s="420">
        <v>10112.27790976749</v>
      </c>
      <c r="LN161" s="420">
        <v>11206.886764135981</v>
      </c>
      <c r="LO161" s="420">
        <v>12422.622205432974</v>
      </c>
      <c r="LP161" s="420">
        <v>13773.060008455786</v>
      </c>
      <c r="LQ161" s="420">
        <v>15273.30975191761</v>
      </c>
      <c r="LR161" s="420">
        <v>16940.189006190238</v>
      </c>
      <c r="LS161" s="420">
        <v>18792.41736958046</v>
      </c>
      <c r="LT161" s="420">
        <v>20850.83261986282</v>
      </c>
      <c r="LU161" s="420">
        <v>23138.631507029833</v>
      </c>
      <c r="LV161" s="420">
        <v>25681.638002133957</v>
      </c>
      <c r="LW161" s="420">
        <v>28508.602139086946</v>
      </c>
      <c r="LX161" s="420">
        <v>31651.532945134961</v>
      </c>
      <c r="LY161" s="420">
        <v>35146.069355671141</v>
      </c>
      <c r="LZ161" s="420">
        <v>37933.887225792394</v>
      </c>
      <c r="MA161" s="420">
        <v>37933.887225792394</v>
      </c>
      <c r="MB161" s="420"/>
      <c r="MC161" s="426">
        <v>1.3011004983715742</v>
      </c>
      <c r="MD161" s="426">
        <v>1.3011004983715742</v>
      </c>
      <c r="ME161" s="426">
        <v>1.3011004983715742</v>
      </c>
      <c r="MF161" s="426">
        <v>1.3011004983715742</v>
      </c>
      <c r="MG161" s="426">
        <v>1.3011004983715742</v>
      </c>
      <c r="MH161" s="426">
        <v>1.3011004983715742</v>
      </c>
      <c r="MI161" s="426">
        <v>1.3011004983715742</v>
      </c>
      <c r="MJ161" s="426">
        <v>1.3011004983715742</v>
      </c>
      <c r="MK161" s="426">
        <v>1.3011004983715742</v>
      </c>
      <c r="ML161" s="426">
        <v>1.3011004983715742</v>
      </c>
      <c r="MM161" s="426">
        <v>1.3011004983715742</v>
      </c>
      <c r="MN161" s="426">
        <v>1.3011004983715742</v>
      </c>
      <c r="MO161" s="426">
        <v>1.3011004983715742</v>
      </c>
      <c r="MP161" s="426">
        <v>1.3011004983715742</v>
      </c>
      <c r="MQ161" s="426">
        <v>1.3011004983715742</v>
      </c>
      <c r="MR161" s="426">
        <v>1.3011004983715742</v>
      </c>
      <c r="MS161" s="426">
        <v>1.3011004983715742</v>
      </c>
      <c r="MT161" s="426">
        <v>1.5573357490388688</v>
      </c>
      <c r="MU161" s="426">
        <v>2.0643408124540121</v>
      </c>
      <c r="MV161" s="426">
        <v>2.7603034273876617</v>
      </c>
      <c r="MW161" s="426">
        <v>3.719950433130661</v>
      </c>
      <c r="MX161" s="426">
        <v>5.0485936081620348</v>
      </c>
      <c r="MY161" s="426">
        <v>6.8949110271166889</v>
      </c>
      <c r="MZ161" s="426">
        <v>9.4691395002985903</v>
      </c>
      <c r="NA161" s="426">
        <v>13.068987773647677</v>
      </c>
      <c r="NB161" s="426">
        <v>18.1165711647504</v>
      </c>
      <c r="NC161" s="426">
        <v>25.211085906369799</v>
      </c>
      <c r="ND161" s="426">
        <v>35.203969682813984</v>
      </c>
      <c r="NE161" s="426">
        <v>49.30619717927501</v>
      </c>
      <c r="NF161" s="426">
        <v>69.241513265506697</v>
      </c>
      <c r="NG161" s="420"/>
      <c r="NH161" s="420">
        <v>2233.1706961147615</v>
      </c>
      <c r="NI161" s="420">
        <v>2464.2333803001702</v>
      </c>
      <c r="NJ161" s="420">
        <v>2720.2091769503577</v>
      </c>
      <c r="NK161" s="420">
        <v>3003.8450899199065</v>
      </c>
      <c r="NL161" s="420">
        <v>3318.1952220211342</v>
      </c>
      <c r="NM161" s="420">
        <v>3666.6554105222313</v>
      </c>
      <c r="NN161" s="420">
        <v>4053.0017913955544</v>
      </c>
      <c r="NO161" s="420">
        <v>4481.4337396395267</v>
      </c>
      <c r="NP161" s="420">
        <v>4956.6216840555253</v>
      </c>
      <c r="NQ161" s="420">
        <v>5483.7603517563139</v>
      </c>
      <c r="NR161" s="420">
        <v>6068.6280610839367</v>
      </c>
      <c r="NS161" s="420">
        <v>6717.6527522647239</v>
      </c>
      <c r="NT161" s="420">
        <v>7437.9855238605278</v>
      </c>
      <c r="NU161" s="420">
        <v>8237.582530810103</v>
      </c>
      <c r="NV161" s="420">
        <v>9125.2961976262923</v>
      </c>
      <c r="NW161" s="420">
        <v>10110.976809269119</v>
      </c>
      <c r="NX161" s="420">
        <v>11205.58566363761</v>
      </c>
      <c r="NY161" s="420">
        <v>12421.064869683934</v>
      </c>
      <c r="NZ161" s="420">
        <v>13770.995667643332</v>
      </c>
      <c r="OA161" s="420">
        <v>15270.549448490223</v>
      </c>
      <c r="OB161" s="420">
        <v>16936.469055757108</v>
      </c>
      <c r="OC161" s="420">
        <v>18787.3687759723</v>
      </c>
      <c r="OD161" s="420">
        <v>20843.937708835703</v>
      </c>
      <c r="OE161" s="420">
        <v>23129.162367529534</v>
      </c>
      <c r="OF161" s="420">
        <v>25668.56901436031</v>
      </c>
      <c r="OG161" s="420">
        <v>28490.485567922195</v>
      </c>
      <c r="OH161" s="420">
        <v>31626.321859228592</v>
      </c>
      <c r="OI161" s="420">
        <v>35110.865385988327</v>
      </c>
      <c r="OJ161" s="420">
        <v>37884.581028613116</v>
      </c>
      <c r="OK161" s="420">
        <v>37864.645712526886</v>
      </c>
      <c r="OL161" s="420"/>
      <c r="OM161" s="420">
        <v>2276.1937703391955</v>
      </c>
      <c r="ON161" s="420">
        <v>2513.1751273661989</v>
      </c>
      <c r="OO161" s="420">
        <v>2775.7077464694803</v>
      </c>
      <c r="OP161" s="420">
        <v>3066.6089960333479</v>
      </c>
      <c r="OQ161" s="420">
        <v>3389.0112097425531</v>
      </c>
      <c r="OR161" s="420">
        <v>3746.3972092690401</v>
      </c>
      <c r="OS161" s="420">
        <v>4142.6398563438261</v>
      </c>
      <c r="OT161" s="420">
        <v>4582.0460929956507</v>
      </c>
      <c r="OU161" s="420">
        <v>5069.405981103826</v>
      </c>
      <c r="OV161" s="420">
        <v>5610.0473107652606</v>
      </c>
      <c r="OW161" s="420">
        <v>6209.8964120010005</v>
      </c>
      <c r="OX161" s="420">
        <v>6875.5458767870905</v>
      </c>
      <c r="OY161" s="420">
        <v>7614.3299791427053</v>
      </c>
      <c r="OZ161" s="420">
        <v>8434.4086709906314</v>
      </c>
      <c r="PA161" s="420">
        <v>9344.8611317813666</v>
      </c>
      <c r="PB161" s="420">
        <v>10355.789961617382</v>
      </c>
      <c r="PC161" s="420">
        <v>11478.437232147095</v>
      </c>
      <c r="PD161" s="420">
        <v>12722.258454260862</v>
      </c>
      <c r="PE161" s="420">
        <v>14101.242315062062</v>
      </c>
      <c r="PF161" s="420">
        <v>15631.622461373117</v>
      </c>
      <c r="PG161" s="420">
        <v>17329.7562190315</v>
      </c>
      <c r="PH161" s="420">
        <v>19213.586974036942</v>
      </c>
      <c r="PI161" s="420">
        <v>21302.713458656439</v>
      </c>
      <c r="PJ161" s="420">
        <v>23618.419789347365</v>
      </c>
      <c r="PK161" s="420">
        <v>26183.641603373373</v>
      </c>
      <c r="PL161" s="420">
        <v>29022.83215478386</v>
      </c>
      <c r="PM161" s="420">
        <v>32161.675695363956</v>
      </c>
      <c r="PN161" s="420">
        <v>35626.571692364341</v>
      </c>
      <c r="PO161" s="420">
        <v>38317.647616222413</v>
      </c>
      <c r="PP161" s="420">
        <v>38079.943195149055</v>
      </c>
      <c r="PQ161" s="420"/>
      <c r="PR161" s="420">
        <v>67.200614214346828</v>
      </c>
      <c r="PS161" s="420">
        <v>74.149708099895435</v>
      </c>
      <c r="PT161" s="420">
        <v>81.848051298933612</v>
      </c>
      <c r="PU161" s="420">
        <v>90.378258569256431</v>
      </c>
      <c r="PV161" s="420">
        <v>99.832180515186892</v>
      </c>
      <c r="PW161" s="420">
        <v>110.31194523274307</v>
      </c>
      <c r="PX161" s="420">
        <v>121.93111810998856</v>
      </c>
      <c r="PY161" s="420">
        <v>134.81599323559269</v>
      </c>
      <c r="PZ161" s="420">
        <v>149.10703140416985</v>
      </c>
      <c r="QA161" s="420">
        <v>164.96046141806357</v>
      </c>
      <c r="QB161" s="420">
        <v>182.55006329199551</v>
      </c>
      <c r="QC161" s="420">
        <v>202.06915409176941</v>
      </c>
      <c r="QD161" s="420">
        <v>223.73279950601545</v>
      </c>
      <c r="QE161" s="420">
        <v>247.78027688854976</v>
      </c>
      <c r="QF161" s="420">
        <v>274.47781844935128</v>
      </c>
      <c r="QG161" s="420">
        <v>304.12166654892087</v>
      </c>
      <c r="QH161" s="420">
        <v>337.04147670249705</v>
      </c>
      <c r="QI161" s="420">
        <v>373.60410797004761</v>
      </c>
      <c r="QJ161" s="420">
        <v>414.21784494312533</v>
      </c>
      <c r="QK161" s="420">
        <v>459.33710059377347</v>
      </c>
      <c r="QL161" s="420">
        <v>509.46765488318471</v>
      </c>
      <c r="QM161" s="420">
        <v>565.17249030501512</v>
      </c>
      <c r="QN161" s="420">
        <v>627.0782925338998</v>
      </c>
      <c r="QO161" s="420">
        <v>695.8826921461723</v>
      </c>
      <c r="QP161" s="420">
        <v>772.36233206872487</v>
      </c>
      <c r="QQ161" s="420">
        <v>857.38185509565301</v>
      </c>
      <c r="QR161" s="420">
        <v>951.90391660466355</v>
      </c>
      <c r="QS161" s="420">
        <v>1057.00033963331</v>
      </c>
      <c r="QT161" s="420">
        <v>1140.842558395633</v>
      </c>
      <c r="QU161" s="420">
        <v>1140.842558395633</v>
      </c>
      <c r="QV161" s="424"/>
      <c r="QW161" s="420">
        <v>14.692869058112674</v>
      </c>
      <c r="QX161" s="420">
        <v>14.692869058112674</v>
      </c>
      <c r="QY161" s="420">
        <v>14.692869058112674</v>
      </c>
      <c r="QZ161" s="420">
        <v>14.692869058112674</v>
      </c>
      <c r="RA161" s="420">
        <v>14.692869058112674</v>
      </c>
      <c r="RB161" s="420">
        <v>14.692869058112674</v>
      </c>
      <c r="RC161" s="420">
        <v>14.692869058112674</v>
      </c>
      <c r="RD161" s="420">
        <v>14.692869058112674</v>
      </c>
      <c r="RE161" s="420">
        <v>14.692869058112674</v>
      </c>
      <c r="RF161" s="420">
        <v>14.692869058112674</v>
      </c>
      <c r="RG161" s="420">
        <v>14.692869058112674</v>
      </c>
      <c r="RH161" s="420">
        <v>14.692869058112674</v>
      </c>
      <c r="RI161" s="420">
        <v>14.692869058112674</v>
      </c>
      <c r="RJ161" s="420">
        <v>14.692869058112674</v>
      </c>
      <c r="RK161" s="420">
        <v>14.692869058112674</v>
      </c>
      <c r="RL161" s="420">
        <v>14.692869058112674</v>
      </c>
      <c r="RM161" s="420">
        <v>14.692869058112674</v>
      </c>
      <c r="RN161" s="420">
        <v>17.586443375268967</v>
      </c>
      <c r="RO161" s="420">
        <v>23.311872746698956</v>
      </c>
      <c r="RP161" s="420">
        <v>31.171133106186968</v>
      </c>
      <c r="RQ161" s="420">
        <v>42.008088295304923</v>
      </c>
      <c r="RR161" s="420">
        <v>57.011987087230509</v>
      </c>
      <c r="RS161" s="420">
        <v>77.861798543275356</v>
      </c>
      <c r="RT161" s="420">
        <v>106.93165281622744</v>
      </c>
      <c r="RU161" s="420">
        <v>147.58346977855248</v>
      </c>
      <c r="RV161" s="420">
        <v>204.58404884081392</v>
      </c>
      <c r="RW161" s="420">
        <v>284.69990173605657</v>
      </c>
      <c r="RX161" s="420">
        <v>397.54601394952084</v>
      </c>
      <c r="RY161" s="420">
        <v>556.79749551650741</v>
      </c>
      <c r="RZ161" s="420">
        <v>781.91998932362276</v>
      </c>
      <c r="SA161" s="420"/>
      <c r="SB161" s="420">
        <v>52.507745156234151</v>
      </c>
      <c r="SC161" s="420">
        <v>59.456839041782757</v>
      </c>
      <c r="SD161" s="420">
        <v>67.155182240820935</v>
      </c>
      <c r="SE161" s="420">
        <v>75.685389511143754</v>
      </c>
      <c r="SF161" s="420">
        <v>85.139311457074214</v>
      </c>
      <c r="SG161" s="420">
        <v>95.619076174630393</v>
      </c>
      <c r="SH161" s="420">
        <v>107.23824905187588</v>
      </c>
      <c r="SI161" s="420">
        <v>120.12312417748001</v>
      </c>
      <c r="SJ161" s="420">
        <v>134.41416234605717</v>
      </c>
      <c r="SK161" s="420">
        <v>150.2675923599509</v>
      </c>
      <c r="SL161" s="420">
        <v>167.85719423388284</v>
      </c>
      <c r="SM161" s="420">
        <v>187.37628503365673</v>
      </c>
      <c r="SN161" s="420">
        <v>209.03993044790278</v>
      </c>
      <c r="SO161" s="420">
        <v>233.08740783043709</v>
      </c>
      <c r="SP161" s="420">
        <v>259.78494939123863</v>
      </c>
      <c r="SQ161" s="420">
        <v>289.42879749080822</v>
      </c>
      <c r="SR161" s="420">
        <v>322.3486076443844</v>
      </c>
      <c r="SS161" s="420">
        <v>356.01766459477864</v>
      </c>
      <c r="ST161" s="420">
        <v>390.90597219642638</v>
      </c>
      <c r="SU161" s="420">
        <v>428.1659674875865</v>
      </c>
      <c r="SV161" s="420">
        <v>467.45956658787981</v>
      </c>
      <c r="SW161" s="420">
        <v>508.16050321778459</v>
      </c>
      <c r="SX161" s="420">
        <v>549.21649399062449</v>
      </c>
      <c r="SY161" s="420">
        <v>588.95103932994482</v>
      </c>
      <c r="SZ161" s="420">
        <v>624.77886229017236</v>
      </c>
      <c r="TA161" s="420">
        <v>652.79780625483909</v>
      </c>
      <c r="TB161" s="420">
        <v>667.20401486860692</v>
      </c>
      <c r="TC161" s="420">
        <v>659.45432568378919</v>
      </c>
      <c r="TD161" s="420">
        <v>584.04506287912557</v>
      </c>
      <c r="TE161" s="420">
        <v>358.92256907201022</v>
      </c>
      <c r="TF161" s="420"/>
      <c r="TG161" s="420">
        <v>3.9541084575050318</v>
      </c>
      <c r="TH161" s="420">
        <v>4.3629956563214094</v>
      </c>
      <c r="TI161" s="420">
        <v>4.8159689558659586</v>
      </c>
      <c r="TJ161" s="420">
        <v>5.3178894383822231</v>
      </c>
      <c r="TK161" s="420">
        <v>5.8741616266655177</v>
      </c>
      <c r="TL161" s="420">
        <v>6.4907947748414863</v>
      </c>
      <c r="TM161" s="420">
        <v>7.174471111438435</v>
      </c>
      <c r="TN161" s="420">
        <v>7.9326218263342962</v>
      </c>
      <c r="TO161" s="420">
        <v>8.7735116835111207</v>
      </c>
      <c r="TP161" s="420">
        <v>9.7063332422316133</v>
      </c>
      <c r="TQ161" s="420">
        <v>10.741311781445805</v>
      </c>
      <c r="TR161" s="420">
        <v>11.889822147259057</v>
      </c>
      <c r="TS161" s="420">
        <v>13.164518882613763</v>
      </c>
      <c r="TT161" s="420">
        <v>14.579481153593129</v>
      </c>
      <c r="TU161" s="420">
        <v>16.150374159770749</v>
      </c>
      <c r="TV161" s="420">
        <v>17.894628908836424</v>
      </c>
      <c r="TW161" s="420">
        <v>19.831642450595456</v>
      </c>
      <c r="TX161" s="420">
        <v>21.983000904887568</v>
      </c>
      <c r="TY161" s="420">
        <v>24.372727884821138</v>
      </c>
      <c r="TZ161" s="420">
        <v>27.027561214104473</v>
      </c>
      <c r="UA161" s="420">
        <v>29.977261168675099</v>
      </c>
      <c r="UB161" s="420">
        <v>33.254953842179837</v>
      </c>
      <c r="UC161" s="420">
        <v>36.897513646486033</v>
      </c>
      <c r="UD161" s="420">
        <v>40.945989417148851</v>
      </c>
      <c r="UE161" s="420">
        <v>45.446079105021745</v>
      </c>
      <c r="UF161" s="420">
        <v>50.448658604987827</v>
      </c>
      <c r="UG161" s="420">
        <v>56.010370907816579</v>
      </c>
      <c r="UH161" s="420">
        <v>62.194282468886598</v>
      </c>
      <c r="UI161" s="420">
        <v>67.127588959905367</v>
      </c>
      <c r="UJ161" s="420">
        <v>67.127588959905367</v>
      </c>
      <c r="UK161" s="420"/>
      <c r="UL161" s="420">
        <v>2.0677318317326265</v>
      </c>
      <c r="UM161" s="420">
        <v>2.0677318317326265</v>
      </c>
      <c r="UN161" s="420">
        <v>2.0677318317326265</v>
      </c>
      <c r="UO161" s="420">
        <v>2.0677318317326265</v>
      </c>
      <c r="UP161" s="420">
        <v>2.0677318317326265</v>
      </c>
      <c r="UQ161" s="420">
        <v>2.0677318317326265</v>
      </c>
      <c r="UR161" s="420">
        <v>2.0677318317326265</v>
      </c>
      <c r="US161" s="420">
        <v>2.0677318317326265</v>
      </c>
      <c r="UT161" s="420">
        <v>2.0677318317326265</v>
      </c>
      <c r="UU161" s="420">
        <v>2.0677318317326265</v>
      </c>
      <c r="UV161" s="420">
        <v>2.0677318317326265</v>
      </c>
      <c r="UW161" s="420">
        <v>2.0677318317326265</v>
      </c>
      <c r="UX161" s="420">
        <v>2.0677318317326265</v>
      </c>
      <c r="UY161" s="420">
        <v>2.0677318317326265</v>
      </c>
      <c r="UZ161" s="420">
        <v>2.0677318317326265</v>
      </c>
      <c r="VA161" s="420">
        <v>2.0677318317326265</v>
      </c>
      <c r="VB161" s="420">
        <v>2.0677318317326265</v>
      </c>
      <c r="VC161" s="420">
        <v>2.4749454058415221</v>
      </c>
      <c r="VD161" s="420">
        <v>3.2806867838405323</v>
      </c>
      <c r="VE161" s="420">
        <v>4.3867228313213236</v>
      </c>
      <c r="VF161" s="420">
        <v>5.9118107576461503</v>
      </c>
      <c r="VG161" s="420">
        <v>8.0233138963084603</v>
      </c>
      <c r="VH161" s="420">
        <v>10.957514062577776</v>
      </c>
      <c r="VI161" s="420">
        <v>15.048523298845536</v>
      </c>
      <c r="VJ161" s="420">
        <v>20.769465588490164</v>
      </c>
      <c r="VK161" s="420">
        <v>28.79117403005235</v>
      </c>
      <c r="VL161" s="420">
        <v>40.065901831865403</v>
      </c>
      <c r="VM161" s="420">
        <v>55.946768760453153</v>
      </c>
      <c r="VN161" s="420">
        <v>78.358277117619295</v>
      </c>
      <c r="VO161" s="420">
        <v>110.03983261524904</v>
      </c>
      <c r="VP161" s="420"/>
      <c r="VQ161" s="420">
        <v>1.8863766257724053</v>
      </c>
      <c r="VR161" s="420">
        <v>2.2952638245887829</v>
      </c>
      <c r="VS161" s="420">
        <v>2.7482371241333321</v>
      </c>
      <c r="VT161" s="420">
        <v>3.2501576066495965</v>
      </c>
      <c r="VU161" s="420">
        <v>3.8064297949328911</v>
      </c>
      <c r="VV161" s="420">
        <v>4.4230629431088602</v>
      </c>
      <c r="VW161" s="420">
        <v>5.106739279705808</v>
      </c>
      <c r="VX161" s="420">
        <v>5.8648899946016702</v>
      </c>
      <c r="VY161" s="420">
        <v>6.7057798517784946</v>
      </c>
      <c r="VZ161" s="420">
        <v>7.6386014104989872</v>
      </c>
      <c r="WA161" s="420">
        <v>8.6735799497131794</v>
      </c>
      <c r="WB161" s="420">
        <v>9.822090315526431</v>
      </c>
      <c r="WC161" s="420">
        <v>11.096787050881137</v>
      </c>
      <c r="WD161" s="420">
        <v>12.511749321860503</v>
      </c>
      <c r="WE161" s="420">
        <v>14.082642328038123</v>
      </c>
      <c r="WF161" s="420">
        <v>15.826897077103798</v>
      </c>
      <c r="WG161" s="420">
        <v>17.76391061886283</v>
      </c>
      <c r="WH161" s="420">
        <v>19.508055499046044</v>
      </c>
      <c r="WI161" s="420">
        <v>21.092041100980605</v>
      </c>
      <c r="WJ161" s="420">
        <v>22.640838382783151</v>
      </c>
      <c r="WK161" s="420">
        <v>24.065450411028948</v>
      </c>
      <c r="WL161" s="420">
        <v>25.231639945871379</v>
      </c>
      <c r="WM161" s="420">
        <v>25.939999583908257</v>
      </c>
      <c r="WN161" s="420">
        <v>25.897466118303313</v>
      </c>
      <c r="WO161" s="420">
        <v>24.676613516531582</v>
      </c>
      <c r="WP161" s="420">
        <v>21.657484574935477</v>
      </c>
      <c r="WQ161" s="420">
        <v>15.944469075951176</v>
      </c>
      <c r="WR161" s="420">
        <v>6.2475137084334449</v>
      </c>
      <c r="WS161" s="420">
        <v>-11.230688157713928</v>
      </c>
      <c r="WT161" s="420">
        <v>-42.912243655343673</v>
      </c>
      <c r="WU161" s="420"/>
      <c r="WV161" s="420">
        <v>133.97538170094634</v>
      </c>
      <c r="WW161" s="420">
        <v>147.8295334326923</v>
      </c>
      <c r="WX161" s="420">
        <v>163.17743583826038</v>
      </c>
      <c r="WY161" s="420">
        <v>180.18379490790269</v>
      </c>
      <c r="WZ161" s="420">
        <v>199.03172979785759</v>
      </c>
      <c r="XA161" s="420">
        <v>219.92484951983411</v>
      </c>
      <c r="XB161" s="420">
        <v>243.08956519211893</v>
      </c>
      <c r="XC161" s="420">
        <v>268.77766467310971</v>
      </c>
      <c r="XD161" s="420">
        <v>297.2691794594312</v>
      </c>
      <c r="XE161" s="420">
        <v>328.87557714213557</v>
      </c>
      <c r="XF161" s="420">
        <v>363.94331651593126</v>
      </c>
      <c r="XG161" s="420">
        <v>402.85780667243398</v>
      </c>
      <c r="XH161" s="420">
        <v>446.0478161290435</v>
      </c>
      <c r="XI161" s="420">
        <v>493.99038330549149</v>
      </c>
      <c r="XJ161" s="420">
        <v>547.21628552234404</v>
      </c>
      <c r="XK161" s="420">
        <v>606.31613022847705</v>
      </c>
      <c r="XL161" s="420">
        <v>671.94713944485545</v>
      </c>
      <c r="XM161" s="420">
        <v>744.84070652501009</v>
      </c>
      <c r="XN161" s="420">
        <v>825.81081337424564</v>
      </c>
      <c r="XO161" s="420">
        <v>915.76340634574888</v>
      </c>
      <c r="XP161" s="420">
        <v>1015.7068402611194</v>
      </c>
      <c r="XQ161" s="420">
        <v>1126.7635125174702</v>
      </c>
      <c r="XR161" s="420">
        <v>1250.1828231901909</v>
      </c>
      <c r="XS161" s="420">
        <v>1387.3556125839916</v>
      </c>
      <c r="XT161" s="420">
        <v>1539.8302450076239</v>
      </c>
      <c r="XU161" s="420">
        <v>1709.3305268537579</v>
      </c>
      <c r="XV161" s="420">
        <v>1897.7756685817419</v>
      </c>
      <c r="XW161" s="420">
        <v>2107.3025241809396</v>
      </c>
      <c r="XX161" s="420">
        <v>2274.4556580125413</v>
      </c>
      <c r="XY161" s="420">
        <v>2274.4556580125413</v>
      </c>
      <c r="XZ161" s="420"/>
      <c r="YA161" s="420">
        <v>7.8011920385318428E-2</v>
      </c>
      <c r="YB161" s="420">
        <v>7.8011920385318428E-2</v>
      </c>
      <c r="YC161" s="420">
        <v>7.8011920385318428E-2</v>
      </c>
      <c r="YD161" s="420">
        <v>7.8011920385318428E-2</v>
      </c>
      <c r="YE161" s="420">
        <v>7.8011920385318428E-2</v>
      </c>
      <c r="YF161" s="420">
        <v>7.8011920385318428E-2</v>
      </c>
      <c r="YG161" s="420">
        <v>7.8011920385318428E-2</v>
      </c>
      <c r="YH161" s="420">
        <v>7.8011920385318428E-2</v>
      </c>
      <c r="YI161" s="420">
        <v>7.8011920385318428E-2</v>
      </c>
      <c r="YJ161" s="420">
        <v>7.8011920385318428E-2</v>
      </c>
      <c r="YK161" s="420">
        <v>7.8011920385318428E-2</v>
      </c>
      <c r="YL161" s="420">
        <v>7.8011920385318428E-2</v>
      </c>
      <c r="YM161" s="420">
        <v>7.8011920385318428E-2</v>
      </c>
      <c r="YN161" s="420">
        <v>7.8011920385318428E-2</v>
      </c>
      <c r="YO161" s="420">
        <v>7.8011920385318428E-2</v>
      </c>
      <c r="YP161" s="420">
        <v>7.8011920385318428E-2</v>
      </c>
      <c r="YQ161" s="420">
        <v>7.8011920385318428E-2</v>
      </c>
      <c r="YR161" s="420">
        <v>9.3375379241868992E-2</v>
      </c>
      <c r="YS161" s="420">
        <v>0.12377459797370281</v>
      </c>
      <c r="YT161" s="420">
        <v>0.16550341152447323</v>
      </c>
      <c r="YU161" s="420">
        <v>0.22304232254920187</v>
      </c>
      <c r="YV161" s="420">
        <v>0.30270565810304267</v>
      </c>
      <c r="YW161" s="420">
        <v>0.41340791951466116</v>
      </c>
      <c r="YX161" s="420">
        <v>0.56775457217894676</v>
      </c>
      <c r="YY161" s="420">
        <v>0.78359575988982422</v>
      </c>
      <c r="YZ161" s="420">
        <v>1.0862408469817102</v>
      </c>
      <c r="ZA161" s="420">
        <v>1.5116166883470572</v>
      </c>
      <c r="ZB161" s="420">
        <v>2.1107741358796552</v>
      </c>
      <c r="ZC161" s="420">
        <v>2.9563213092813081</v>
      </c>
      <c r="ZD161" s="420">
        <v>4.1516112144974731</v>
      </c>
      <c r="ZE161" s="420"/>
      <c r="ZF161" s="420">
        <v>133.89736978056104</v>
      </c>
      <c r="ZG161" s="420">
        <v>147.75152151230699</v>
      </c>
      <c r="ZH161" s="420">
        <v>163.09942391787507</v>
      </c>
      <c r="ZI161" s="420">
        <v>180.10578298751739</v>
      </c>
      <c r="ZJ161" s="420">
        <v>198.95371787747229</v>
      </c>
      <c r="ZK161" s="420">
        <v>219.8468375994488</v>
      </c>
      <c r="ZL161" s="420">
        <v>243.01155327173362</v>
      </c>
      <c r="ZM161" s="420">
        <v>268.69965275272438</v>
      </c>
      <c r="ZN161" s="420">
        <v>297.19116753904586</v>
      </c>
      <c r="ZO161" s="420">
        <v>328.79756522175023</v>
      </c>
      <c r="ZP161" s="420">
        <v>363.86530459554592</v>
      </c>
      <c r="ZQ161" s="420">
        <v>402.77979475204864</v>
      </c>
      <c r="ZR161" s="420">
        <v>445.96980420865816</v>
      </c>
      <c r="ZS161" s="420">
        <v>493.91237138510616</v>
      </c>
      <c r="ZT161" s="420">
        <v>547.13827360195876</v>
      </c>
      <c r="ZU161" s="420">
        <v>606.23811830809177</v>
      </c>
      <c r="ZV161" s="420">
        <v>671.86912752447017</v>
      </c>
      <c r="ZW161" s="420">
        <v>744.74733114576827</v>
      </c>
      <c r="ZX161" s="420">
        <v>825.68703877627195</v>
      </c>
      <c r="ZY161" s="420">
        <v>915.59790293422441</v>
      </c>
      <c r="ZZ161" s="420">
        <v>1015.4837979385702</v>
      </c>
      <c r="AAA161" s="420">
        <v>1126.460806859367</v>
      </c>
      <c r="AAB161" s="420">
        <v>1249.7694152706763</v>
      </c>
      <c r="AAC161" s="420">
        <v>1386.7878580118127</v>
      </c>
      <c r="AAD161" s="420">
        <v>1539.0466492477342</v>
      </c>
      <c r="AAE161" s="420">
        <v>1708.2442860067761</v>
      </c>
      <c r="AAF161" s="420">
        <v>1896.2640518933949</v>
      </c>
      <c r="AAG161" s="420">
        <v>2105.19175004506</v>
      </c>
      <c r="AAH161" s="420">
        <v>2271.4993367032598</v>
      </c>
      <c r="AAI161" s="420">
        <v>2270.3040467980441</v>
      </c>
      <c r="AAJ161" s="420"/>
      <c r="AAK161" s="420">
        <v>2464.4852619017629</v>
      </c>
      <c r="AAL161" s="420">
        <v>2722.6787517448774</v>
      </c>
      <c r="AAM161" s="420">
        <v>3008.7105897523097</v>
      </c>
      <c r="AAN161" s="420">
        <v>3325.6503261386588</v>
      </c>
      <c r="AAO161" s="420">
        <v>3676.9106688720326</v>
      </c>
      <c r="AAP161" s="420">
        <v>4066.2861859862282</v>
      </c>
      <c r="AAQ161" s="420">
        <v>4497.9963979471413</v>
      </c>
      <c r="AAR161" s="420">
        <v>4976.7337599204566</v>
      </c>
      <c r="AAS161" s="420">
        <v>5507.7170908407079</v>
      </c>
      <c r="AAT161" s="420">
        <v>6096.7510697574608</v>
      </c>
      <c r="AAU161" s="420">
        <v>6750.2924907801425</v>
      </c>
      <c r="AAV161" s="420">
        <v>7475.5240468883221</v>
      </c>
      <c r="AAW161" s="420">
        <v>8280.4365008501481</v>
      </c>
      <c r="AAX161" s="420">
        <v>9173.9201995280346</v>
      </c>
      <c r="AAY161" s="420">
        <v>10165.866997102603</v>
      </c>
      <c r="AAZ161" s="420">
        <v>11267.283774493386</v>
      </c>
      <c r="ABA161" s="420">
        <v>12490.418877934811</v>
      </c>
      <c r="ABB161" s="420">
        <v>13842.531505500454</v>
      </c>
      <c r="ABC161" s="420">
        <v>15338.92736713574</v>
      </c>
      <c r="ABD161" s="420">
        <v>16998.027170177713</v>
      </c>
      <c r="ABE161" s="420">
        <v>18836.765033968979</v>
      </c>
      <c r="ABF161" s="420">
        <v>20873.439924059963</v>
      </c>
      <c r="ABG161" s="420">
        <v>23127.639367501648</v>
      </c>
      <c r="ABH161" s="420">
        <v>25620.056152807425</v>
      </c>
      <c r="ABI161" s="420">
        <v>28372.143728427811</v>
      </c>
      <c r="ABJ161" s="420">
        <v>31405.531731620409</v>
      </c>
      <c r="ABK161" s="420">
        <v>34741.088231201909</v>
      </c>
      <c r="ABL161" s="420">
        <v>38397.465281801626</v>
      </c>
      <c r="ABM161" s="420">
        <v>41161.961327647085</v>
      </c>
      <c r="ABN161" s="420">
        <v>40666.257567363762</v>
      </c>
      <c r="ABQ161" s="344"/>
      <c r="ABR161" s="344"/>
      <c r="ABS161" s="344"/>
      <c r="ABT161" s="344"/>
      <c r="ABU161" s="344"/>
      <c r="ABV161" s="344"/>
      <c r="ABW161" s="344"/>
      <c r="ABX161" s="344"/>
      <c r="ABY161" s="344"/>
      <c r="ABZ161" s="344"/>
      <c r="ACA161" s="344"/>
    </row>
    <row r="162" spans="4:755" hidden="1" outlineLevel="1" x14ac:dyDescent="0.25">
      <c r="D162" s="431" t="b">
        <v>1</v>
      </c>
      <c r="E162" s="416"/>
      <c r="F162" s="417">
        <v>1587</v>
      </c>
      <c r="G162" s="417">
        <v>22006147</v>
      </c>
      <c r="H162" s="417" t="s">
        <v>1825</v>
      </c>
      <c r="I162" s="417" t="s">
        <v>1861</v>
      </c>
      <c r="J162" s="417">
        <v>11</v>
      </c>
      <c r="K162" s="417" t="s">
        <v>1862</v>
      </c>
      <c r="L162" s="417" t="s">
        <v>300</v>
      </c>
      <c r="M162" s="417" t="s">
        <v>253</v>
      </c>
      <c r="N162" s="417" t="s">
        <v>355</v>
      </c>
      <c r="O162" s="417" t="s">
        <v>1826</v>
      </c>
      <c r="P162" s="417" t="s">
        <v>1827</v>
      </c>
      <c r="Q162" s="417" t="s">
        <v>1828</v>
      </c>
      <c r="R162" s="417" t="s">
        <v>298</v>
      </c>
      <c r="S162" s="418"/>
      <c r="T162" s="417">
        <v>0.57433674535164059</v>
      </c>
      <c r="U162" s="417">
        <v>2190</v>
      </c>
      <c r="V162" s="418"/>
      <c r="W162" s="419">
        <v>9.9</v>
      </c>
      <c r="X162" s="417">
        <v>8.8018665792934641E-3</v>
      </c>
      <c r="Y162" s="417">
        <v>6.3307850367012759E-3</v>
      </c>
      <c r="Z162" s="417">
        <v>2.4710815425921882E-3</v>
      </c>
      <c r="AA162" s="420">
        <v>51.892197956299761</v>
      </c>
      <c r="AB162" s="420">
        <v>2025.8512117444084</v>
      </c>
      <c r="AC162" s="420">
        <v>2077.7434097007081</v>
      </c>
      <c r="AD162" s="420">
        <v>60.926455166027509</v>
      </c>
      <c r="AE162" s="420">
        <v>3.5849346687423278</v>
      </c>
      <c r="AF162" s="420">
        <v>121.46682261739609</v>
      </c>
      <c r="AG162" s="418"/>
      <c r="AH162" s="419">
        <v>14.216959715055561</v>
      </c>
      <c r="AI162" s="417">
        <v>2.3831354840911409E-2</v>
      </c>
      <c r="AJ162" s="417">
        <v>1.7140817038295893E-2</v>
      </c>
      <c r="AK162" s="417">
        <v>6.6905378026155156E-3</v>
      </c>
      <c r="AL162" s="420">
        <v>140.4999009960755</v>
      </c>
      <c r="AM162" s="420">
        <v>5485.0614522546857</v>
      </c>
      <c r="AN162" s="420">
        <v>5625.5613532507614</v>
      </c>
      <c r="AO162" s="420">
        <v>164.96046141806357</v>
      </c>
      <c r="AP162" s="420">
        <v>9.7063332422316133</v>
      </c>
      <c r="AQ162" s="420">
        <v>328.87557714213557</v>
      </c>
      <c r="AR162" s="418"/>
      <c r="AS162" s="417">
        <v>5.1679359468684138E-3</v>
      </c>
      <c r="AT162" s="421">
        <v>4.0659390574111693E-6</v>
      </c>
      <c r="AU162" s="417">
        <v>5.1638700078110028E-3</v>
      </c>
      <c r="AV162" s="420">
        <v>28.425883974257854</v>
      </c>
      <c r="AW162" s="420">
        <v>1.3011004983715742</v>
      </c>
      <c r="AX162" s="420">
        <v>29.726984472629429</v>
      </c>
      <c r="AY162" s="420">
        <v>14.692869058112674</v>
      </c>
      <c r="AZ162" s="420">
        <v>2.0677318317326265</v>
      </c>
      <c r="BA162" s="420">
        <v>7.8011920385318428E-2</v>
      </c>
      <c r="BB162" s="418"/>
      <c r="BC162" s="420">
        <v>2263.7216221528743</v>
      </c>
      <c r="BD162" s="420">
        <v>6129.1037250531917</v>
      </c>
      <c r="BE162" s="420">
        <v>46.565597282860054</v>
      </c>
      <c r="BF162" s="420">
        <v>6082.5381277703318</v>
      </c>
      <c r="BG162" s="420"/>
      <c r="BH162" s="422">
        <v>3.6190084093339271E-2</v>
      </c>
      <c r="BI162" s="420"/>
      <c r="BJ162" s="423">
        <v>10.264843878369307</v>
      </c>
      <c r="BK162" s="423">
        <v>10.643133317908669</v>
      </c>
      <c r="BL162" s="423">
        <v>11.035363826768</v>
      </c>
      <c r="BM162" s="423">
        <v>11.442049174017937</v>
      </c>
      <c r="BN162" s="423">
        <v>11.863722062618042</v>
      </c>
      <c r="BO162" s="423">
        <v>12.300934827185827</v>
      </c>
      <c r="BP162" s="423">
        <v>12.75426015748063</v>
      </c>
      <c r="BQ162" s="423">
        <v>13.224291848549957</v>
      </c>
      <c r="BR162" s="423">
        <v>13.711645578520923</v>
      </c>
      <c r="BS162" s="423">
        <v>14.216959715055561</v>
      </c>
      <c r="BT162" s="423">
        <v>14.740896151526375</v>
      </c>
      <c r="BU162" s="423">
        <v>15.284141174007392</v>
      </c>
      <c r="BV162" s="423">
        <v>15.847406360216368</v>
      </c>
      <c r="BW162" s="423">
        <v>16.431429511585634</v>
      </c>
      <c r="BX162" s="423">
        <v>17.036975619682483</v>
      </c>
      <c r="BY162" s="423">
        <v>17.664837868244934</v>
      </c>
      <c r="BZ162" s="423">
        <v>18.315838672145485</v>
      </c>
      <c r="CA162" s="423">
        <v>18.990830754643675</v>
      </c>
      <c r="CB162" s="423">
        <v>19.69069826433855</v>
      </c>
      <c r="CC162" s="423">
        <v>20.416357933284111</v>
      </c>
      <c r="CD162" s="423">
        <v>21.168760277784653</v>
      </c>
      <c r="CE162" s="423">
        <v>21.948890843442939</v>
      </c>
      <c r="CF162" s="423">
        <v>22.757771496092055</v>
      </c>
      <c r="CG162" s="423">
        <v>23.596461760301825</v>
      </c>
      <c r="CH162" s="423">
        <v>24.46606020721309</v>
      </c>
      <c r="CI162" s="423">
        <v>25.367705893517794</v>
      </c>
      <c r="CJ162" s="423">
        <v>26.302579853469606</v>
      </c>
      <c r="CK162" s="423">
        <v>27.271906645879525</v>
      </c>
      <c r="CL162" s="423">
        <v>28</v>
      </c>
      <c r="CM162" s="423">
        <v>28</v>
      </c>
      <c r="CN162" s="420"/>
      <c r="CO162" s="417">
        <v>9.708275965660762E-3</v>
      </c>
      <c r="CP162" s="417">
        <v>1.0712191211688215E-2</v>
      </c>
      <c r="CQ162" s="417">
        <v>1.1824348312161174E-2</v>
      </c>
      <c r="CR162" s="417">
        <v>1.3056682379234321E-2</v>
      </c>
      <c r="CS162" s="417">
        <v>1.4422462800766764E-2</v>
      </c>
      <c r="CT162" s="417">
        <v>1.5936443723749291E-2</v>
      </c>
      <c r="CU162" s="417">
        <v>1.7615031607265057E-2</v>
      </c>
      <c r="CV162" s="417">
        <v>1.9476471788502842E-2</v>
      </c>
      <c r="CW162" s="417">
        <v>2.1541056227177734E-2</v>
      </c>
      <c r="CX162" s="417">
        <v>2.3831354840911409E-2</v>
      </c>
      <c r="CY162" s="417">
        <v>2.6372473119585998E-2</v>
      </c>
      <c r="CZ162" s="417">
        <v>2.9192339013647112E-2</v>
      </c>
      <c r="DA162" s="417">
        <v>3.2322022433398018E-2</v>
      </c>
      <c r="DB162" s="417">
        <v>3.5796091077517467E-2</v>
      </c>
      <c r="DC162" s="417">
        <v>3.965300673382742E-2</v>
      </c>
      <c r="DD162" s="417">
        <v>4.3935566668723287E-2</v>
      </c>
      <c r="DE162" s="417">
        <v>4.8691395249228206E-2</v>
      </c>
      <c r="DF162" s="417">
        <v>5.3973491529537086E-2</v>
      </c>
      <c r="DG162" s="417">
        <v>5.9840839189094955E-2</v>
      </c>
      <c r="DH162" s="417">
        <v>6.6359085939407772E-2</v>
      </c>
      <c r="DI162" s="417">
        <v>7.36013003304965E-2</v>
      </c>
      <c r="DJ162" s="417">
        <v>8.1648814794752431E-2</v>
      </c>
      <c r="DK162" s="417">
        <v>9.0592164776594139E-2</v>
      </c>
      <c r="DL162" s="417">
        <v>0.10053213492265475</v>
      </c>
      <c r="DM162" s="417">
        <v>0.11158092456249701</v>
      </c>
      <c r="DN162" s="417">
        <v>0.12386344610882619</v>
      </c>
      <c r="DO162" s="417">
        <v>0.13751877156531145</v>
      </c>
      <c r="DP162" s="417">
        <v>0.15270174406778775</v>
      </c>
      <c r="DQ162" s="417">
        <v>0.1648141839142698</v>
      </c>
      <c r="DR162" s="417">
        <v>0.1648141839142698</v>
      </c>
      <c r="DS162" s="424"/>
      <c r="DT162" s="425">
        <v>6.9827243644160408E-3</v>
      </c>
      <c r="DU162" s="425">
        <v>7.7047952524954425E-3</v>
      </c>
      <c r="DV162" s="425">
        <v>8.5047196170272791E-3</v>
      </c>
      <c r="DW162" s="425">
        <v>9.3910818450571188E-3</v>
      </c>
      <c r="DX162" s="425">
        <v>1.0373426007873455E-2</v>
      </c>
      <c r="DY162" s="425">
        <v>1.1462364096939383E-2</v>
      </c>
      <c r="DZ162" s="425">
        <v>1.2669696537168517E-2</v>
      </c>
      <c r="EA162" s="425">
        <v>1.4008546375430933E-2</v>
      </c>
      <c r="EB162" s="425">
        <v>1.5493508701730928E-2</v>
      </c>
      <c r="EC162" s="425">
        <v>1.7140817038295893E-2</v>
      </c>
      <c r="ED162" s="425">
        <v>1.8968528629944713E-2</v>
      </c>
      <c r="EE162" s="425">
        <v>2.0996730789884673E-2</v>
      </c>
      <c r="EF162" s="425">
        <v>2.3247770701121561E-2</v>
      </c>
      <c r="EG162" s="425">
        <v>2.5746511347838983E-2</v>
      </c>
      <c r="EH162" s="425">
        <v>2.852061655663957E-2</v>
      </c>
      <c r="EI162" s="425">
        <v>3.1600868468023409E-2</v>
      </c>
      <c r="EJ162" s="425">
        <v>3.5021521137924942E-2</v>
      </c>
      <c r="EK162" s="425">
        <v>3.8820694391978043E-2</v>
      </c>
      <c r="EL162" s="425">
        <v>4.3040812526424332E-2</v>
      </c>
      <c r="EM162" s="425">
        <v>4.772909297474253E-2</v>
      </c>
      <c r="EN162" s="425">
        <v>5.2938090644344488E-2</v>
      </c>
      <c r="EO162" s="425">
        <v>5.8726304279938933E-2</v>
      </c>
      <c r="EP162" s="425">
        <v>6.5158851937071313E-2</v>
      </c>
      <c r="EQ162" s="425">
        <v>7.2308223459468232E-2</v>
      </c>
      <c r="ER162" s="425">
        <v>8.0255118756668617E-2</v>
      </c>
      <c r="ES162" s="425">
        <v>8.908938168464671E-2</v>
      </c>
      <c r="ET162" s="425">
        <v>9.8911040453546747E-2</v>
      </c>
      <c r="EU162" s="425">
        <v>0.10983146673647232</v>
      </c>
      <c r="EV162" s="425">
        <v>0.11854339758060124</v>
      </c>
      <c r="EW162" s="425">
        <v>0.11854339758060124</v>
      </c>
      <c r="EX162" s="420"/>
      <c r="EY162" s="420">
        <v>2496.8379171974939</v>
      </c>
      <c r="EZ162" s="420">
        <v>2755.031407040608</v>
      </c>
      <c r="FA162" s="420">
        <v>3041.0632450480402</v>
      </c>
      <c r="FB162" s="420">
        <v>3358.0029814343889</v>
      </c>
      <c r="FC162" s="420">
        <v>3709.2633241677627</v>
      </c>
      <c r="FD162" s="420">
        <v>4098.6388412819588</v>
      </c>
      <c r="FE162" s="420">
        <v>4530.3490532428714</v>
      </c>
      <c r="FF162" s="420">
        <v>5009.0864152161876</v>
      </c>
      <c r="FG162" s="420">
        <v>5540.069746136438</v>
      </c>
      <c r="FH162" s="420">
        <v>6129.1037250531917</v>
      </c>
      <c r="FI162" s="420">
        <v>6782.6451460758726</v>
      </c>
      <c r="FJ162" s="420">
        <v>7507.8767021840522</v>
      </c>
      <c r="FK162" s="420">
        <v>8312.7891561458764</v>
      </c>
      <c r="FL162" s="420">
        <v>9206.2728548237646</v>
      </c>
      <c r="FM162" s="420">
        <v>10198.219652398329</v>
      </c>
      <c r="FN162" s="420">
        <v>11299.636429789114</v>
      </c>
      <c r="FO162" s="420">
        <v>12522.771533230542</v>
      </c>
      <c r="FP162" s="420">
        <v>13881.255606160959</v>
      </c>
      <c r="FQ162" s="420">
        <v>15390.258457087531</v>
      </c>
      <c r="FR162" s="420">
        <v>17066.663793874086</v>
      </c>
      <c r="FS162" s="420">
        <v>18929.263864175333</v>
      </c>
      <c r="FT162" s="420">
        <v>20998.976274970228</v>
      </c>
      <c r="FU162" s="420">
        <v>23299.085524070051</v>
      </c>
      <c r="FV162" s="420">
        <v>25855.512066154453</v>
      </c>
      <c r="FW162" s="420">
        <v>28697.112058725226</v>
      </c>
      <c r="FX162" s="420">
        <v>31856.011293166441</v>
      </c>
      <c r="FY162" s="420">
        <v>35367.977217087842</v>
      </c>
      <c r="FZ162" s="420">
        <v>39272.833401032163</v>
      </c>
      <c r="GA162" s="420">
        <v>42387.98991135828</v>
      </c>
      <c r="GB162" s="420">
        <v>42387.98991135828</v>
      </c>
      <c r="GC162" s="420"/>
      <c r="GD162" s="420">
        <v>32.364954761379785</v>
      </c>
      <c r="GE162" s="420">
        <v>32.364954761379785</v>
      </c>
      <c r="GF162" s="420">
        <v>32.364954761379785</v>
      </c>
      <c r="GG162" s="420">
        <v>32.364954761379785</v>
      </c>
      <c r="GH162" s="420">
        <v>32.364954761379785</v>
      </c>
      <c r="GI162" s="420">
        <v>32.364954761379785</v>
      </c>
      <c r="GJ162" s="420">
        <v>32.364954761379785</v>
      </c>
      <c r="GK162" s="420">
        <v>32.364954761379785</v>
      </c>
      <c r="GL162" s="420">
        <v>32.364954761379785</v>
      </c>
      <c r="GM162" s="420">
        <v>32.364954761379785</v>
      </c>
      <c r="GN162" s="420">
        <v>32.364954761379785</v>
      </c>
      <c r="GO162" s="420">
        <v>32.364954761379785</v>
      </c>
      <c r="GP162" s="420">
        <v>32.364954761379785</v>
      </c>
      <c r="GQ162" s="420">
        <v>32.364954761379785</v>
      </c>
      <c r="GR162" s="420">
        <v>32.364954761379785</v>
      </c>
      <c r="GS162" s="420">
        <v>32.364954761379785</v>
      </c>
      <c r="GT162" s="420">
        <v>32.364954761379785</v>
      </c>
      <c r="GU162" s="420">
        <v>38.738822350007396</v>
      </c>
      <c r="GV162" s="420">
        <v>51.350604423535891</v>
      </c>
      <c r="GW162" s="420">
        <v>68.662717189713931</v>
      </c>
      <c r="GX162" s="420">
        <v>92.533995362797683</v>
      </c>
      <c r="GY162" s="420">
        <v>125.58407589671955</v>
      </c>
      <c r="GZ162" s="420">
        <v>171.51133502420743</v>
      </c>
      <c r="HA162" s="420">
        <v>235.54542630636647</v>
      </c>
      <c r="HB162" s="420">
        <v>325.09187307246486</v>
      </c>
      <c r="HC162" s="420">
        <v>450.65081975782482</v>
      </c>
      <c r="HD162" s="420">
        <v>627.12730943239865</v>
      </c>
      <c r="HE162" s="420">
        <v>875.70090675645304</v>
      </c>
      <c r="HF162" s="420">
        <v>1226.4946813564079</v>
      </c>
      <c r="HG162" s="420">
        <v>1722.3868926746106</v>
      </c>
      <c r="HH162" s="420"/>
      <c r="HI162" s="420">
        <v>57.236016211563019</v>
      </c>
      <c r="HJ162" s="420">
        <v>63.154689053157682</v>
      </c>
      <c r="HK162" s="420">
        <v>69.711511506251469</v>
      </c>
      <c r="HL162" s="420">
        <v>76.976848100570194</v>
      </c>
      <c r="HM162" s="420">
        <v>85.028929708547622</v>
      </c>
      <c r="HN162" s="420">
        <v>93.954740733937783</v>
      </c>
      <c r="HO162" s="420">
        <v>103.85100693540051</v>
      </c>
      <c r="HP162" s="420">
        <v>114.82529534325266</v>
      </c>
      <c r="HQ162" s="420">
        <v>126.99723903542956</v>
      </c>
      <c r="HR162" s="420">
        <v>140.4999009960755</v>
      </c>
      <c r="HS162" s="420">
        <v>155.4812929041926</v>
      </c>
      <c r="HT162" s="420">
        <v>172.10606650949569</v>
      </c>
      <c r="HU162" s="420">
        <v>190.55739726930597</v>
      </c>
      <c r="HV162" s="420">
        <v>211.03908216765754</v>
      </c>
      <c r="HW162" s="420">
        <v>233.77787614220262</v>
      </c>
      <c r="HX162" s="420">
        <v>259.02609433539101</v>
      </c>
      <c r="HY162" s="420">
        <v>287.06451049661388</v>
      </c>
      <c r="HZ162" s="420">
        <v>318.20558532804193</v>
      </c>
      <c r="IA162" s="420">
        <v>352.79706242955569</v>
      </c>
      <c r="IB162" s="420">
        <v>391.22597380285117</v>
      </c>
      <c r="IC162" s="420">
        <v>433.92310167212025</v>
      </c>
      <c r="ID162" s="420">
        <v>481.36794872510484</v>
      </c>
      <c r="IE162" s="420">
        <v>534.09427483665706</v>
      </c>
      <c r="IF162" s="420">
        <v>592.69626497730883</v>
      </c>
      <c r="IG162" s="420">
        <v>657.83540040990135</v>
      </c>
      <c r="IH162" s="420">
        <v>730.24811352509982</v>
      </c>
      <c r="II162" s="420">
        <v>810.75431585866374</v>
      </c>
      <c r="IJ162" s="420">
        <v>900.2668990778925</v>
      </c>
      <c r="IK162" s="420">
        <v>971.67688019781474</v>
      </c>
      <c r="IL162" s="420">
        <v>971.67688019781474</v>
      </c>
      <c r="IM162" s="420"/>
      <c r="IN162" s="420">
        <v>14.212941987128927</v>
      </c>
      <c r="IO162" s="420">
        <v>14.212941987128927</v>
      </c>
      <c r="IP162" s="420">
        <v>14.212941987128927</v>
      </c>
      <c r="IQ162" s="420">
        <v>14.212941987128927</v>
      </c>
      <c r="IR162" s="420">
        <v>14.212941987128927</v>
      </c>
      <c r="IS162" s="420">
        <v>14.212941987128927</v>
      </c>
      <c r="IT162" s="420">
        <v>14.212941987128927</v>
      </c>
      <c r="IU162" s="420">
        <v>14.212941987128927</v>
      </c>
      <c r="IV162" s="420">
        <v>14.212941987128927</v>
      </c>
      <c r="IW162" s="420">
        <v>14.212941987128927</v>
      </c>
      <c r="IX162" s="420">
        <v>14.212941987128927</v>
      </c>
      <c r="IY162" s="420">
        <v>14.212941987128927</v>
      </c>
      <c r="IZ162" s="420">
        <v>14.212941987128927</v>
      </c>
      <c r="JA162" s="420">
        <v>14.212941987128927</v>
      </c>
      <c r="JB162" s="420">
        <v>14.212941987128927</v>
      </c>
      <c r="JC162" s="420">
        <v>14.212941987128927</v>
      </c>
      <c r="JD162" s="420">
        <v>14.212941987128927</v>
      </c>
      <c r="JE162" s="420">
        <v>17.012000751113533</v>
      </c>
      <c r="JF162" s="420">
        <v>22.550415010825947</v>
      </c>
      <c r="JG162" s="420">
        <v>30.152960919956481</v>
      </c>
      <c r="JH162" s="420">
        <v>40.635938397728552</v>
      </c>
      <c r="JI162" s="420">
        <v>55.14975066046334</v>
      </c>
      <c r="JJ162" s="420">
        <v>75.318525015919704</v>
      </c>
      <c r="JK162" s="420">
        <v>103.43884315947719</v>
      </c>
      <c r="JL162" s="420">
        <v>142.76281139683698</v>
      </c>
      <c r="JM162" s="420">
        <v>197.90152666343465</v>
      </c>
      <c r="JN162" s="420">
        <v>275.40047972330115</v>
      </c>
      <c r="JO162" s="420">
        <v>384.56059270187745</v>
      </c>
      <c r="JP162" s="420">
        <v>538.61029258851443</v>
      </c>
      <c r="JQ162" s="420">
        <v>756.37939757564641</v>
      </c>
      <c r="JR162" s="420"/>
      <c r="JS162" s="420">
        <v>43.02307422443409</v>
      </c>
      <c r="JT162" s="420">
        <v>48.941747066028753</v>
      </c>
      <c r="JU162" s="420">
        <v>55.49856951912254</v>
      </c>
      <c r="JV162" s="420">
        <v>62.763906113441266</v>
      </c>
      <c r="JW162" s="420">
        <v>70.815987721418693</v>
      </c>
      <c r="JX162" s="420">
        <v>79.741798746808854</v>
      </c>
      <c r="JY162" s="420">
        <v>89.638064948271577</v>
      </c>
      <c r="JZ162" s="420">
        <v>100.61235335612373</v>
      </c>
      <c r="KA162" s="420">
        <v>112.78429704830063</v>
      </c>
      <c r="KB162" s="420">
        <v>126.28695900894657</v>
      </c>
      <c r="KC162" s="420">
        <v>141.26835091706369</v>
      </c>
      <c r="KD162" s="420">
        <v>157.89312452236678</v>
      </c>
      <c r="KE162" s="420">
        <v>176.34445528217705</v>
      </c>
      <c r="KF162" s="420">
        <v>196.82614018052863</v>
      </c>
      <c r="KG162" s="420">
        <v>219.5649341550737</v>
      </c>
      <c r="KH162" s="420">
        <v>244.81315234826209</v>
      </c>
      <c r="KI162" s="420">
        <v>272.85156850948493</v>
      </c>
      <c r="KJ162" s="420">
        <v>301.1935845769284</v>
      </c>
      <c r="KK162" s="420">
        <v>330.24664741872976</v>
      </c>
      <c r="KL162" s="420">
        <v>361.07301288289472</v>
      </c>
      <c r="KM162" s="420">
        <v>393.28716327439167</v>
      </c>
      <c r="KN162" s="420">
        <v>426.21819806464151</v>
      </c>
      <c r="KO162" s="420">
        <v>458.77574982073736</v>
      </c>
      <c r="KP162" s="420">
        <v>489.25742181783164</v>
      </c>
      <c r="KQ162" s="420">
        <v>515.07258901306432</v>
      </c>
      <c r="KR162" s="420">
        <v>532.34658686166517</v>
      </c>
      <c r="KS162" s="420">
        <v>535.3538361353626</v>
      </c>
      <c r="KT162" s="420">
        <v>515.70630637601505</v>
      </c>
      <c r="KU162" s="420">
        <v>433.06658760930031</v>
      </c>
      <c r="KV162" s="420">
        <v>215.29748262216833</v>
      </c>
      <c r="KW162" s="420"/>
      <c r="KX162" s="420">
        <v>2234.4717966131329</v>
      </c>
      <c r="KY162" s="420">
        <v>2465.5344807985416</v>
      </c>
      <c r="KZ162" s="420">
        <v>2721.5102774487291</v>
      </c>
      <c r="LA162" s="420">
        <v>3005.1461904182779</v>
      </c>
      <c r="LB162" s="420">
        <v>3319.4963225195056</v>
      </c>
      <c r="LC162" s="420">
        <v>3667.9565110206026</v>
      </c>
      <c r="LD162" s="420">
        <v>4054.3028918939258</v>
      </c>
      <c r="LE162" s="420">
        <v>4482.7348401378986</v>
      </c>
      <c r="LF162" s="420">
        <v>4957.9227845538971</v>
      </c>
      <c r="LG162" s="420">
        <v>5485.0614522546857</v>
      </c>
      <c r="LH162" s="420">
        <v>6069.9291615823086</v>
      </c>
      <c r="LI162" s="420">
        <v>6718.9538527630957</v>
      </c>
      <c r="LJ162" s="420">
        <v>7439.2866243588996</v>
      </c>
      <c r="LK162" s="420">
        <v>8238.8836313084739</v>
      </c>
      <c r="LL162" s="420">
        <v>9126.5972981246632</v>
      </c>
      <c r="LM162" s="420">
        <v>10112.27790976749</v>
      </c>
      <c r="LN162" s="420">
        <v>11206.886764135981</v>
      </c>
      <c r="LO162" s="420">
        <v>12422.622205432974</v>
      </c>
      <c r="LP162" s="420">
        <v>13773.060008455786</v>
      </c>
      <c r="LQ162" s="420">
        <v>15273.30975191761</v>
      </c>
      <c r="LR162" s="420">
        <v>16940.189006190238</v>
      </c>
      <c r="LS162" s="420">
        <v>18792.41736958046</v>
      </c>
      <c r="LT162" s="420">
        <v>20850.83261986282</v>
      </c>
      <c r="LU162" s="420">
        <v>23138.631507029833</v>
      </c>
      <c r="LV162" s="420">
        <v>25681.638002133957</v>
      </c>
      <c r="LW162" s="420">
        <v>28508.602139086946</v>
      </c>
      <c r="LX162" s="420">
        <v>31651.532945134961</v>
      </c>
      <c r="LY162" s="420">
        <v>35146.069355671141</v>
      </c>
      <c r="LZ162" s="420">
        <v>37933.887225792394</v>
      </c>
      <c r="MA162" s="420">
        <v>37933.887225792394</v>
      </c>
      <c r="MB162" s="420"/>
      <c r="MC162" s="426">
        <v>1.3011004983715742</v>
      </c>
      <c r="MD162" s="426">
        <v>1.3011004983715742</v>
      </c>
      <c r="ME162" s="426">
        <v>1.3011004983715742</v>
      </c>
      <c r="MF162" s="426">
        <v>1.3011004983715742</v>
      </c>
      <c r="MG162" s="426">
        <v>1.3011004983715742</v>
      </c>
      <c r="MH162" s="426">
        <v>1.3011004983715742</v>
      </c>
      <c r="MI162" s="426">
        <v>1.3011004983715742</v>
      </c>
      <c r="MJ162" s="426">
        <v>1.3011004983715742</v>
      </c>
      <c r="MK162" s="426">
        <v>1.3011004983715742</v>
      </c>
      <c r="ML162" s="426">
        <v>1.3011004983715742</v>
      </c>
      <c r="MM162" s="426">
        <v>1.3011004983715742</v>
      </c>
      <c r="MN162" s="426">
        <v>1.3011004983715742</v>
      </c>
      <c r="MO162" s="426">
        <v>1.3011004983715742</v>
      </c>
      <c r="MP162" s="426">
        <v>1.3011004983715742</v>
      </c>
      <c r="MQ162" s="426">
        <v>1.3011004983715742</v>
      </c>
      <c r="MR162" s="426">
        <v>1.3011004983715742</v>
      </c>
      <c r="MS162" s="426">
        <v>1.3011004983715742</v>
      </c>
      <c r="MT162" s="426">
        <v>1.5573357490388688</v>
      </c>
      <c r="MU162" s="426">
        <v>2.0643408124540121</v>
      </c>
      <c r="MV162" s="426">
        <v>2.7603034273876617</v>
      </c>
      <c r="MW162" s="426">
        <v>3.719950433130661</v>
      </c>
      <c r="MX162" s="426">
        <v>5.0485936081620348</v>
      </c>
      <c r="MY162" s="426">
        <v>6.8949110271166889</v>
      </c>
      <c r="MZ162" s="426">
        <v>9.4691395002985903</v>
      </c>
      <c r="NA162" s="426">
        <v>13.068987773647677</v>
      </c>
      <c r="NB162" s="426">
        <v>18.1165711647504</v>
      </c>
      <c r="NC162" s="426">
        <v>25.211085906369799</v>
      </c>
      <c r="ND162" s="426">
        <v>35.203969682813984</v>
      </c>
      <c r="NE162" s="426">
        <v>49.30619717927501</v>
      </c>
      <c r="NF162" s="426">
        <v>69.241513265506697</v>
      </c>
      <c r="NG162" s="420"/>
      <c r="NH162" s="420">
        <v>2233.1706961147615</v>
      </c>
      <c r="NI162" s="420">
        <v>2464.2333803001702</v>
      </c>
      <c r="NJ162" s="420">
        <v>2720.2091769503577</v>
      </c>
      <c r="NK162" s="420">
        <v>3003.8450899199065</v>
      </c>
      <c r="NL162" s="420">
        <v>3318.1952220211342</v>
      </c>
      <c r="NM162" s="420">
        <v>3666.6554105222313</v>
      </c>
      <c r="NN162" s="420">
        <v>4053.0017913955544</v>
      </c>
      <c r="NO162" s="420">
        <v>4481.4337396395267</v>
      </c>
      <c r="NP162" s="420">
        <v>4956.6216840555253</v>
      </c>
      <c r="NQ162" s="420">
        <v>5483.7603517563139</v>
      </c>
      <c r="NR162" s="420">
        <v>6068.6280610839367</v>
      </c>
      <c r="NS162" s="420">
        <v>6717.6527522647239</v>
      </c>
      <c r="NT162" s="420">
        <v>7437.9855238605278</v>
      </c>
      <c r="NU162" s="420">
        <v>8237.582530810103</v>
      </c>
      <c r="NV162" s="420">
        <v>9125.2961976262923</v>
      </c>
      <c r="NW162" s="420">
        <v>10110.976809269119</v>
      </c>
      <c r="NX162" s="420">
        <v>11205.58566363761</v>
      </c>
      <c r="NY162" s="420">
        <v>12421.064869683934</v>
      </c>
      <c r="NZ162" s="420">
        <v>13770.995667643332</v>
      </c>
      <c r="OA162" s="420">
        <v>15270.549448490223</v>
      </c>
      <c r="OB162" s="420">
        <v>16936.469055757108</v>
      </c>
      <c r="OC162" s="420">
        <v>18787.3687759723</v>
      </c>
      <c r="OD162" s="420">
        <v>20843.937708835703</v>
      </c>
      <c r="OE162" s="420">
        <v>23129.162367529534</v>
      </c>
      <c r="OF162" s="420">
        <v>25668.56901436031</v>
      </c>
      <c r="OG162" s="420">
        <v>28490.485567922195</v>
      </c>
      <c r="OH162" s="420">
        <v>31626.321859228592</v>
      </c>
      <c r="OI162" s="420">
        <v>35110.865385988327</v>
      </c>
      <c r="OJ162" s="420">
        <v>37884.581028613116</v>
      </c>
      <c r="OK162" s="420">
        <v>37864.645712526886</v>
      </c>
      <c r="OL162" s="420"/>
      <c r="OM162" s="420">
        <v>2276.1937703391955</v>
      </c>
      <c r="ON162" s="420">
        <v>2513.1751273661989</v>
      </c>
      <c r="OO162" s="420">
        <v>2775.7077464694803</v>
      </c>
      <c r="OP162" s="420">
        <v>3066.6089960333479</v>
      </c>
      <c r="OQ162" s="420">
        <v>3389.0112097425531</v>
      </c>
      <c r="OR162" s="420">
        <v>3746.3972092690401</v>
      </c>
      <c r="OS162" s="420">
        <v>4142.6398563438261</v>
      </c>
      <c r="OT162" s="420">
        <v>4582.0460929956507</v>
      </c>
      <c r="OU162" s="420">
        <v>5069.405981103826</v>
      </c>
      <c r="OV162" s="420">
        <v>5610.0473107652606</v>
      </c>
      <c r="OW162" s="420">
        <v>6209.8964120010005</v>
      </c>
      <c r="OX162" s="420">
        <v>6875.5458767870905</v>
      </c>
      <c r="OY162" s="420">
        <v>7614.3299791427053</v>
      </c>
      <c r="OZ162" s="420">
        <v>8434.4086709906314</v>
      </c>
      <c r="PA162" s="420">
        <v>9344.8611317813666</v>
      </c>
      <c r="PB162" s="420">
        <v>10355.789961617382</v>
      </c>
      <c r="PC162" s="420">
        <v>11478.437232147095</v>
      </c>
      <c r="PD162" s="420">
        <v>12722.258454260862</v>
      </c>
      <c r="PE162" s="420">
        <v>14101.242315062062</v>
      </c>
      <c r="PF162" s="420">
        <v>15631.622461373117</v>
      </c>
      <c r="PG162" s="420">
        <v>17329.7562190315</v>
      </c>
      <c r="PH162" s="420">
        <v>19213.586974036942</v>
      </c>
      <c r="PI162" s="420">
        <v>21302.713458656439</v>
      </c>
      <c r="PJ162" s="420">
        <v>23618.419789347365</v>
      </c>
      <c r="PK162" s="420">
        <v>26183.641603373373</v>
      </c>
      <c r="PL162" s="420">
        <v>29022.83215478386</v>
      </c>
      <c r="PM162" s="420">
        <v>32161.675695363956</v>
      </c>
      <c r="PN162" s="420">
        <v>35626.571692364341</v>
      </c>
      <c r="PO162" s="420">
        <v>38317.647616222413</v>
      </c>
      <c r="PP162" s="420">
        <v>38079.943195149055</v>
      </c>
      <c r="PQ162" s="420"/>
      <c r="PR162" s="420">
        <v>67.200614214346828</v>
      </c>
      <c r="PS162" s="420">
        <v>74.149708099895435</v>
      </c>
      <c r="PT162" s="420">
        <v>81.848051298933612</v>
      </c>
      <c r="PU162" s="420">
        <v>90.378258569256431</v>
      </c>
      <c r="PV162" s="420">
        <v>99.832180515186892</v>
      </c>
      <c r="PW162" s="420">
        <v>110.31194523274307</v>
      </c>
      <c r="PX162" s="420">
        <v>121.93111810998856</v>
      </c>
      <c r="PY162" s="420">
        <v>134.81599323559269</v>
      </c>
      <c r="PZ162" s="420">
        <v>149.10703140416985</v>
      </c>
      <c r="QA162" s="420">
        <v>164.96046141806357</v>
      </c>
      <c r="QB162" s="420">
        <v>182.55006329199551</v>
      </c>
      <c r="QC162" s="420">
        <v>202.06915409176941</v>
      </c>
      <c r="QD162" s="420">
        <v>223.73279950601545</v>
      </c>
      <c r="QE162" s="420">
        <v>247.78027688854976</v>
      </c>
      <c r="QF162" s="420">
        <v>274.47781844935128</v>
      </c>
      <c r="QG162" s="420">
        <v>304.12166654892087</v>
      </c>
      <c r="QH162" s="420">
        <v>337.04147670249705</v>
      </c>
      <c r="QI162" s="420">
        <v>373.60410797004761</v>
      </c>
      <c r="QJ162" s="420">
        <v>414.21784494312533</v>
      </c>
      <c r="QK162" s="420">
        <v>459.33710059377347</v>
      </c>
      <c r="QL162" s="420">
        <v>509.46765488318471</v>
      </c>
      <c r="QM162" s="420">
        <v>565.17249030501512</v>
      </c>
      <c r="QN162" s="420">
        <v>627.0782925338998</v>
      </c>
      <c r="QO162" s="420">
        <v>695.8826921461723</v>
      </c>
      <c r="QP162" s="420">
        <v>772.36233206872487</v>
      </c>
      <c r="QQ162" s="420">
        <v>857.38185509565301</v>
      </c>
      <c r="QR162" s="420">
        <v>951.90391660466355</v>
      </c>
      <c r="QS162" s="420">
        <v>1057.00033963331</v>
      </c>
      <c r="QT162" s="420">
        <v>1140.842558395633</v>
      </c>
      <c r="QU162" s="420">
        <v>1140.842558395633</v>
      </c>
      <c r="QV162" s="424"/>
      <c r="QW162" s="420">
        <v>14.692869058112674</v>
      </c>
      <c r="QX162" s="420">
        <v>14.692869058112674</v>
      </c>
      <c r="QY162" s="420">
        <v>14.692869058112674</v>
      </c>
      <c r="QZ162" s="420">
        <v>14.692869058112674</v>
      </c>
      <c r="RA162" s="420">
        <v>14.692869058112674</v>
      </c>
      <c r="RB162" s="420">
        <v>14.692869058112674</v>
      </c>
      <c r="RC162" s="420">
        <v>14.692869058112674</v>
      </c>
      <c r="RD162" s="420">
        <v>14.692869058112674</v>
      </c>
      <c r="RE162" s="420">
        <v>14.692869058112674</v>
      </c>
      <c r="RF162" s="420">
        <v>14.692869058112674</v>
      </c>
      <c r="RG162" s="420">
        <v>14.692869058112674</v>
      </c>
      <c r="RH162" s="420">
        <v>14.692869058112674</v>
      </c>
      <c r="RI162" s="420">
        <v>14.692869058112674</v>
      </c>
      <c r="RJ162" s="420">
        <v>14.692869058112674</v>
      </c>
      <c r="RK162" s="420">
        <v>14.692869058112674</v>
      </c>
      <c r="RL162" s="420">
        <v>14.692869058112674</v>
      </c>
      <c r="RM162" s="420">
        <v>14.692869058112674</v>
      </c>
      <c r="RN162" s="420">
        <v>17.586443375268967</v>
      </c>
      <c r="RO162" s="420">
        <v>23.311872746698956</v>
      </c>
      <c r="RP162" s="420">
        <v>31.171133106186968</v>
      </c>
      <c r="RQ162" s="420">
        <v>42.008088295304923</v>
      </c>
      <c r="RR162" s="420">
        <v>57.011987087230509</v>
      </c>
      <c r="RS162" s="420">
        <v>77.861798543275356</v>
      </c>
      <c r="RT162" s="420">
        <v>106.93165281622744</v>
      </c>
      <c r="RU162" s="420">
        <v>147.58346977855248</v>
      </c>
      <c r="RV162" s="420">
        <v>204.58404884081392</v>
      </c>
      <c r="RW162" s="420">
        <v>284.69990173605657</v>
      </c>
      <c r="RX162" s="420">
        <v>397.54601394952084</v>
      </c>
      <c r="RY162" s="420">
        <v>556.79749551650741</v>
      </c>
      <c r="RZ162" s="420">
        <v>781.91998932362276</v>
      </c>
      <c r="SA162" s="420"/>
      <c r="SB162" s="420">
        <v>52.507745156234151</v>
      </c>
      <c r="SC162" s="420">
        <v>59.456839041782757</v>
      </c>
      <c r="SD162" s="420">
        <v>67.155182240820935</v>
      </c>
      <c r="SE162" s="420">
        <v>75.685389511143754</v>
      </c>
      <c r="SF162" s="420">
        <v>85.139311457074214</v>
      </c>
      <c r="SG162" s="420">
        <v>95.619076174630393</v>
      </c>
      <c r="SH162" s="420">
        <v>107.23824905187588</v>
      </c>
      <c r="SI162" s="420">
        <v>120.12312417748001</v>
      </c>
      <c r="SJ162" s="420">
        <v>134.41416234605717</v>
      </c>
      <c r="SK162" s="420">
        <v>150.2675923599509</v>
      </c>
      <c r="SL162" s="420">
        <v>167.85719423388284</v>
      </c>
      <c r="SM162" s="420">
        <v>187.37628503365673</v>
      </c>
      <c r="SN162" s="420">
        <v>209.03993044790278</v>
      </c>
      <c r="SO162" s="420">
        <v>233.08740783043709</v>
      </c>
      <c r="SP162" s="420">
        <v>259.78494939123863</v>
      </c>
      <c r="SQ162" s="420">
        <v>289.42879749080822</v>
      </c>
      <c r="SR162" s="420">
        <v>322.3486076443844</v>
      </c>
      <c r="SS162" s="420">
        <v>356.01766459477864</v>
      </c>
      <c r="ST162" s="420">
        <v>390.90597219642638</v>
      </c>
      <c r="SU162" s="420">
        <v>428.1659674875865</v>
      </c>
      <c r="SV162" s="420">
        <v>467.45956658787981</v>
      </c>
      <c r="SW162" s="420">
        <v>508.16050321778459</v>
      </c>
      <c r="SX162" s="420">
        <v>549.21649399062449</v>
      </c>
      <c r="SY162" s="420">
        <v>588.95103932994482</v>
      </c>
      <c r="SZ162" s="420">
        <v>624.77886229017236</v>
      </c>
      <c r="TA162" s="420">
        <v>652.79780625483909</v>
      </c>
      <c r="TB162" s="420">
        <v>667.20401486860692</v>
      </c>
      <c r="TC162" s="420">
        <v>659.45432568378919</v>
      </c>
      <c r="TD162" s="420">
        <v>584.04506287912557</v>
      </c>
      <c r="TE162" s="420">
        <v>358.92256907201022</v>
      </c>
      <c r="TF162" s="420"/>
      <c r="TG162" s="420">
        <v>3.9541084575050318</v>
      </c>
      <c r="TH162" s="420">
        <v>4.3629956563214094</v>
      </c>
      <c r="TI162" s="420">
        <v>4.8159689558659586</v>
      </c>
      <c r="TJ162" s="420">
        <v>5.3178894383822231</v>
      </c>
      <c r="TK162" s="420">
        <v>5.8741616266655177</v>
      </c>
      <c r="TL162" s="420">
        <v>6.4907947748414863</v>
      </c>
      <c r="TM162" s="420">
        <v>7.174471111438435</v>
      </c>
      <c r="TN162" s="420">
        <v>7.9326218263342962</v>
      </c>
      <c r="TO162" s="420">
        <v>8.7735116835111207</v>
      </c>
      <c r="TP162" s="420">
        <v>9.7063332422316133</v>
      </c>
      <c r="TQ162" s="420">
        <v>10.741311781445805</v>
      </c>
      <c r="TR162" s="420">
        <v>11.889822147259057</v>
      </c>
      <c r="TS162" s="420">
        <v>13.164518882613763</v>
      </c>
      <c r="TT162" s="420">
        <v>14.579481153593129</v>
      </c>
      <c r="TU162" s="420">
        <v>16.150374159770749</v>
      </c>
      <c r="TV162" s="420">
        <v>17.894628908836424</v>
      </c>
      <c r="TW162" s="420">
        <v>19.831642450595456</v>
      </c>
      <c r="TX162" s="420">
        <v>21.983000904887568</v>
      </c>
      <c r="TY162" s="420">
        <v>24.372727884821138</v>
      </c>
      <c r="TZ162" s="420">
        <v>27.027561214104473</v>
      </c>
      <c r="UA162" s="420">
        <v>29.977261168675099</v>
      </c>
      <c r="UB162" s="420">
        <v>33.254953842179837</v>
      </c>
      <c r="UC162" s="420">
        <v>36.897513646486033</v>
      </c>
      <c r="UD162" s="420">
        <v>40.945989417148851</v>
      </c>
      <c r="UE162" s="420">
        <v>45.446079105021745</v>
      </c>
      <c r="UF162" s="420">
        <v>50.448658604987827</v>
      </c>
      <c r="UG162" s="420">
        <v>56.010370907816579</v>
      </c>
      <c r="UH162" s="420">
        <v>62.194282468886598</v>
      </c>
      <c r="UI162" s="420">
        <v>67.127588959905367</v>
      </c>
      <c r="UJ162" s="420">
        <v>67.127588959905367</v>
      </c>
      <c r="UK162" s="420"/>
      <c r="UL162" s="420">
        <v>2.0677318317326265</v>
      </c>
      <c r="UM162" s="420">
        <v>2.0677318317326265</v>
      </c>
      <c r="UN162" s="420">
        <v>2.0677318317326265</v>
      </c>
      <c r="UO162" s="420">
        <v>2.0677318317326265</v>
      </c>
      <c r="UP162" s="420">
        <v>2.0677318317326265</v>
      </c>
      <c r="UQ162" s="420">
        <v>2.0677318317326265</v>
      </c>
      <c r="UR162" s="420">
        <v>2.0677318317326265</v>
      </c>
      <c r="US162" s="420">
        <v>2.0677318317326265</v>
      </c>
      <c r="UT162" s="420">
        <v>2.0677318317326265</v>
      </c>
      <c r="UU162" s="420">
        <v>2.0677318317326265</v>
      </c>
      <c r="UV162" s="420">
        <v>2.0677318317326265</v>
      </c>
      <c r="UW162" s="420">
        <v>2.0677318317326265</v>
      </c>
      <c r="UX162" s="420">
        <v>2.0677318317326265</v>
      </c>
      <c r="UY162" s="420">
        <v>2.0677318317326265</v>
      </c>
      <c r="UZ162" s="420">
        <v>2.0677318317326265</v>
      </c>
      <c r="VA162" s="420">
        <v>2.0677318317326265</v>
      </c>
      <c r="VB162" s="420">
        <v>2.0677318317326265</v>
      </c>
      <c r="VC162" s="420">
        <v>2.4749454058415221</v>
      </c>
      <c r="VD162" s="420">
        <v>3.2806867838405323</v>
      </c>
      <c r="VE162" s="420">
        <v>4.3867228313213236</v>
      </c>
      <c r="VF162" s="420">
        <v>5.9118107576461503</v>
      </c>
      <c r="VG162" s="420">
        <v>8.0233138963084603</v>
      </c>
      <c r="VH162" s="420">
        <v>10.957514062577776</v>
      </c>
      <c r="VI162" s="420">
        <v>15.048523298845536</v>
      </c>
      <c r="VJ162" s="420">
        <v>20.769465588490164</v>
      </c>
      <c r="VK162" s="420">
        <v>28.79117403005235</v>
      </c>
      <c r="VL162" s="420">
        <v>40.065901831865403</v>
      </c>
      <c r="VM162" s="420">
        <v>55.946768760453153</v>
      </c>
      <c r="VN162" s="420">
        <v>78.358277117619295</v>
      </c>
      <c r="VO162" s="420">
        <v>110.03983261524904</v>
      </c>
      <c r="VP162" s="420"/>
      <c r="VQ162" s="420">
        <v>1.8863766257724053</v>
      </c>
      <c r="VR162" s="420">
        <v>2.2952638245887829</v>
      </c>
      <c r="VS162" s="420">
        <v>2.7482371241333321</v>
      </c>
      <c r="VT162" s="420">
        <v>3.2501576066495965</v>
      </c>
      <c r="VU162" s="420">
        <v>3.8064297949328911</v>
      </c>
      <c r="VV162" s="420">
        <v>4.4230629431088602</v>
      </c>
      <c r="VW162" s="420">
        <v>5.106739279705808</v>
      </c>
      <c r="VX162" s="420">
        <v>5.8648899946016702</v>
      </c>
      <c r="VY162" s="420">
        <v>6.7057798517784946</v>
      </c>
      <c r="VZ162" s="420">
        <v>7.6386014104989872</v>
      </c>
      <c r="WA162" s="420">
        <v>8.6735799497131794</v>
      </c>
      <c r="WB162" s="420">
        <v>9.822090315526431</v>
      </c>
      <c r="WC162" s="420">
        <v>11.096787050881137</v>
      </c>
      <c r="WD162" s="420">
        <v>12.511749321860503</v>
      </c>
      <c r="WE162" s="420">
        <v>14.082642328038123</v>
      </c>
      <c r="WF162" s="420">
        <v>15.826897077103798</v>
      </c>
      <c r="WG162" s="420">
        <v>17.76391061886283</v>
      </c>
      <c r="WH162" s="420">
        <v>19.508055499046044</v>
      </c>
      <c r="WI162" s="420">
        <v>21.092041100980605</v>
      </c>
      <c r="WJ162" s="420">
        <v>22.640838382783151</v>
      </c>
      <c r="WK162" s="420">
        <v>24.065450411028948</v>
      </c>
      <c r="WL162" s="420">
        <v>25.231639945871379</v>
      </c>
      <c r="WM162" s="420">
        <v>25.939999583908257</v>
      </c>
      <c r="WN162" s="420">
        <v>25.897466118303313</v>
      </c>
      <c r="WO162" s="420">
        <v>24.676613516531582</v>
      </c>
      <c r="WP162" s="420">
        <v>21.657484574935477</v>
      </c>
      <c r="WQ162" s="420">
        <v>15.944469075951176</v>
      </c>
      <c r="WR162" s="420">
        <v>6.2475137084334449</v>
      </c>
      <c r="WS162" s="420">
        <v>-11.230688157713928</v>
      </c>
      <c r="WT162" s="420">
        <v>-42.912243655343673</v>
      </c>
      <c r="WU162" s="420"/>
      <c r="WV162" s="420">
        <v>133.97538170094634</v>
      </c>
      <c r="WW162" s="420">
        <v>147.8295334326923</v>
      </c>
      <c r="WX162" s="420">
        <v>163.17743583826038</v>
      </c>
      <c r="WY162" s="420">
        <v>180.18379490790269</v>
      </c>
      <c r="WZ162" s="420">
        <v>199.03172979785759</v>
      </c>
      <c r="XA162" s="420">
        <v>219.92484951983411</v>
      </c>
      <c r="XB162" s="420">
        <v>243.08956519211893</v>
      </c>
      <c r="XC162" s="420">
        <v>268.77766467310971</v>
      </c>
      <c r="XD162" s="420">
        <v>297.2691794594312</v>
      </c>
      <c r="XE162" s="420">
        <v>328.87557714213557</v>
      </c>
      <c r="XF162" s="420">
        <v>363.94331651593126</v>
      </c>
      <c r="XG162" s="420">
        <v>402.85780667243398</v>
      </c>
      <c r="XH162" s="420">
        <v>446.0478161290435</v>
      </c>
      <c r="XI162" s="420">
        <v>493.99038330549149</v>
      </c>
      <c r="XJ162" s="420">
        <v>547.21628552234404</v>
      </c>
      <c r="XK162" s="420">
        <v>606.31613022847705</v>
      </c>
      <c r="XL162" s="420">
        <v>671.94713944485545</v>
      </c>
      <c r="XM162" s="420">
        <v>744.84070652501009</v>
      </c>
      <c r="XN162" s="420">
        <v>825.81081337424564</v>
      </c>
      <c r="XO162" s="420">
        <v>915.76340634574888</v>
      </c>
      <c r="XP162" s="420">
        <v>1015.7068402611194</v>
      </c>
      <c r="XQ162" s="420">
        <v>1126.7635125174702</v>
      </c>
      <c r="XR162" s="420">
        <v>1250.1828231901909</v>
      </c>
      <c r="XS162" s="420">
        <v>1387.3556125839916</v>
      </c>
      <c r="XT162" s="420">
        <v>1539.8302450076239</v>
      </c>
      <c r="XU162" s="420">
        <v>1709.3305268537579</v>
      </c>
      <c r="XV162" s="420">
        <v>1897.7756685817419</v>
      </c>
      <c r="XW162" s="420">
        <v>2107.3025241809396</v>
      </c>
      <c r="XX162" s="420">
        <v>2274.4556580125413</v>
      </c>
      <c r="XY162" s="420">
        <v>2274.4556580125413</v>
      </c>
      <c r="XZ162" s="420"/>
      <c r="YA162" s="420">
        <v>7.8011920385318428E-2</v>
      </c>
      <c r="YB162" s="420">
        <v>7.8011920385318428E-2</v>
      </c>
      <c r="YC162" s="420">
        <v>7.8011920385318428E-2</v>
      </c>
      <c r="YD162" s="420">
        <v>7.8011920385318428E-2</v>
      </c>
      <c r="YE162" s="420">
        <v>7.8011920385318428E-2</v>
      </c>
      <c r="YF162" s="420">
        <v>7.8011920385318428E-2</v>
      </c>
      <c r="YG162" s="420">
        <v>7.8011920385318428E-2</v>
      </c>
      <c r="YH162" s="420">
        <v>7.8011920385318428E-2</v>
      </c>
      <c r="YI162" s="420">
        <v>7.8011920385318428E-2</v>
      </c>
      <c r="YJ162" s="420">
        <v>7.8011920385318428E-2</v>
      </c>
      <c r="YK162" s="420">
        <v>7.8011920385318428E-2</v>
      </c>
      <c r="YL162" s="420">
        <v>7.8011920385318428E-2</v>
      </c>
      <c r="YM162" s="420">
        <v>7.8011920385318428E-2</v>
      </c>
      <c r="YN162" s="420">
        <v>7.8011920385318428E-2</v>
      </c>
      <c r="YO162" s="420">
        <v>7.8011920385318428E-2</v>
      </c>
      <c r="YP162" s="420">
        <v>7.8011920385318428E-2</v>
      </c>
      <c r="YQ162" s="420">
        <v>7.8011920385318428E-2</v>
      </c>
      <c r="YR162" s="420">
        <v>9.3375379241868992E-2</v>
      </c>
      <c r="YS162" s="420">
        <v>0.12377459797370281</v>
      </c>
      <c r="YT162" s="420">
        <v>0.16550341152447323</v>
      </c>
      <c r="YU162" s="420">
        <v>0.22304232254920187</v>
      </c>
      <c r="YV162" s="420">
        <v>0.30270565810304267</v>
      </c>
      <c r="YW162" s="420">
        <v>0.41340791951466116</v>
      </c>
      <c r="YX162" s="420">
        <v>0.56775457217894676</v>
      </c>
      <c r="YY162" s="420">
        <v>0.78359575988982422</v>
      </c>
      <c r="YZ162" s="420">
        <v>1.0862408469817102</v>
      </c>
      <c r="ZA162" s="420">
        <v>1.5116166883470572</v>
      </c>
      <c r="ZB162" s="420">
        <v>2.1107741358796552</v>
      </c>
      <c r="ZC162" s="420">
        <v>2.9563213092813081</v>
      </c>
      <c r="ZD162" s="420">
        <v>4.1516112144974731</v>
      </c>
      <c r="ZE162" s="420"/>
      <c r="ZF162" s="420">
        <v>133.89736978056104</v>
      </c>
      <c r="ZG162" s="420">
        <v>147.75152151230699</v>
      </c>
      <c r="ZH162" s="420">
        <v>163.09942391787507</v>
      </c>
      <c r="ZI162" s="420">
        <v>180.10578298751739</v>
      </c>
      <c r="ZJ162" s="420">
        <v>198.95371787747229</v>
      </c>
      <c r="ZK162" s="420">
        <v>219.8468375994488</v>
      </c>
      <c r="ZL162" s="420">
        <v>243.01155327173362</v>
      </c>
      <c r="ZM162" s="420">
        <v>268.69965275272438</v>
      </c>
      <c r="ZN162" s="420">
        <v>297.19116753904586</v>
      </c>
      <c r="ZO162" s="420">
        <v>328.79756522175023</v>
      </c>
      <c r="ZP162" s="420">
        <v>363.86530459554592</v>
      </c>
      <c r="ZQ162" s="420">
        <v>402.77979475204864</v>
      </c>
      <c r="ZR162" s="420">
        <v>445.96980420865816</v>
      </c>
      <c r="ZS162" s="420">
        <v>493.91237138510616</v>
      </c>
      <c r="ZT162" s="420">
        <v>547.13827360195876</v>
      </c>
      <c r="ZU162" s="420">
        <v>606.23811830809177</v>
      </c>
      <c r="ZV162" s="420">
        <v>671.86912752447017</v>
      </c>
      <c r="ZW162" s="420">
        <v>744.74733114576827</v>
      </c>
      <c r="ZX162" s="420">
        <v>825.68703877627195</v>
      </c>
      <c r="ZY162" s="420">
        <v>915.59790293422441</v>
      </c>
      <c r="ZZ162" s="420">
        <v>1015.4837979385702</v>
      </c>
      <c r="AAA162" s="420">
        <v>1126.460806859367</v>
      </c>
      <c r="AAB162" s="420">
        <v>1249.7694152706763</v>
      </c>
      <c r="AAC162" s="420">
        <v>1386.7878580118127</v>
      </c>
      <c r="AAD162" s="420">
        <v>1539.0466492477342</v>
      </c>
      <c r="AAE162" s="420">
        <v>1708.2442860067761</v>
      </c>
      <c r="AAF162" s="420">
        <v>1896.2640518933949</v>
      </c>
      <c r="AAG162" s="420">
        <v>2105.19175004506</v>
      </c>
      <c r="AAH162" s="420">
        <v>2271.4993367032598</v>
      </c>
      <c r="AAI162" s="420">
        <v>2270.3040467980441</v>
      </c>
      <c r="AAJ162" s="420"/>
      <c r="AAK162" s="420">
        <v>2464.4852619017629</v>
      </c>
      <c r="AAL162" s="420">
        <v>2722.6787517448774</v>
      </c>
      <c r="AAM162" s="420">
        <v>3008.7105897523097</v>
      </c>
      <c r="AAN162" s="420">
        <v>3325.6503261386588</v>
      </c>
      <c r="AAO162" s="420">
        <v>3676.9106688720326</v>
      </c>
      <c r="AAP162" s="420">
        <v>4066.2861859862282</v>
      </c>
      <c r="AAQ162" s="420">
        <v>4497.9963979471413</v>
      </c>
      <c r="AAR162" s="420">
        <v>4976.7337599204566</v>
      </c>
      <c r="AAS162" s="420">
        <v>5507.7170908407079</v>
      </c>
      <c r="AAT162" s="420">
        <v>6096.7510697574608</v>
      </c>
      <c r="AAU162" s="420">
        <v>6750.2924907801425</v>
      </c>
      <c r="AAV162" s="420">
        <v>7475.5240468883221</v>
      </c>
      <c r="AAW162" s="420">
        <v>8280.4365008501481</v>
      </c>
      <c r="AAX162" s="420">
        <v>9173.9201995280346</v>
      </c>
      <c r="AAY162" s="420">
        <v>10165.866997102603</v>
      </c>
      <c r="AAZ162" s="420">
        <v>11267.283774493386</v>
      </c>
      <c r="ABA162" s="420">
        <v>12490.418877934811</v>
      </c>
      <c r="ABB162" s="420">
        <v>13842.531505500454</v>
      </c>
      <c r="ABC162" s="420">
        <v>15338.92736713574</v>
      </c>
      <c r="ABD162" s="420">
        <v>16998.027170177713</v>
      </c>
      <c r="ABE162" s="420">
        <v>18836.765033968979</v>
      </c>
      <c r="ABF162" s="420">
        <v>20873.439924059963</v>
      </c>
      <c r="ABG162" s="420">
        <v>23127.639367501648</v>
      </c>
      <c r="ABH162" s="420">
        <v>25620.056152807425</v>
      </c>
      <c r="ABI162" s="420">
        <v>28372.143728427811</v>
      </c>
      <c r="ABJ162" s="420">
        <v>31405.531731620409</v>
      </c>
      <c r="ABK162" s="420">
        <v>34741.088231201909</v>
      </c>
      <c r="ABL162" s="420">
        <v>38397.465281801626</v>
      </c>
      <c r="ABM162" s="420">
        <v>41161.961327647085</v>
      </c>
      <c r="ABN162" s="420">
        <v>40666.257567363762</v>
      </c>
      <c r="ABQ162" s="344"/>
      <c r="ABR162" s="344"/>
      <c r="ABS162" s="344"/>
      <c r="ABT162" s="344"/>
      <c r="ABU162" s="344"/>
      <c r="ABV162" s="344"/>
      <c r="ABW162" s="344"/>
      <c r="ABX162" s="344"/>
      <c r="ABY162" s="344"/>
      <c r="ABZ162" s="344"/>
      <c r="ACA162" s="344"/>
    </row>
    <row r="163" spans="4:755" hidden="1" outlineLevel="1" x14ac:dyDescent="0.25">
      <c r="D163" s="431" t="b">
        <v>1</v>
      </c>
      <c r="E163" s="416"/>
      <c r="F163" s="417">
        <v>1588</v>
      </c>
      <c r="G163" s="417">
        <v>22006152</v>
      </c>
      <c r="H163" s="417" t="s">
        <v>1825</v>
      </c>
      <c r="I163" s="417" t="s">
        <v>1863</v>
      </c>
      <c r="J163" s="417">
        <v>11</v>
      </c>
      <c r="K163" s="417" t="s">
        <v>1864</v>
      </c>
      <c r="L163" s="417" t="s">
        <v>300</v>
      </c>
      <c r="M163" s="417" t="s">
        <v>286</v>
      </c>
      <c r="N163" s="417" t="s">
        <v>355</v>
      </c>
      <c r="O163" s="417" t="s">
        <v>1826</v>
      </c>
      <c r="P163" s="417" t="s">
        <v>1827</v>
      </c>
      <c r="Q163" s="417" t="s">
        <v>1828</v>
      </c>
      <c r="R163" s="417" t="s">
        <v>298</v>
      </c>
      <c r="S163" s="418"/>
      <c r="T163" s="417">
        <v>0.57433674535164059</v>
      </c>
      <c r="U163" s="417">
        <v>2190</v>
      </c>
      <c r="V163" s="418"/>
      <c r="W163" s="419">
        <v>9.9</v>
      </c>
      <c r="X163" s="417">
        <v>8.8018665792934641E-3</v>
      </c>
      <c r="Y163" s="417">
        <v>6.3307850367012759E-3</v>
      </c>
      <c r="Z163" s="417">
        <v>2.4710815425921882E-3</v>
      </c>
      <c r="AA163" s="420">
        <v>51.892197956299761</v>
      </c>
      <c r="AB163" s="420">
        <v>2025.8512117444084</v>
      </c>
      <c r="AC163" s="420">
        <v>2077.7434097007081</v>
      </c>
      <c r="AD163" s="420">
        <v>60.926455166027509</v>
      </c>
      <c r="AE163" s="420">
        <v>3.5849346687423278</v>
      </c>
      <c r="AF163" s="420">
        <v>158.72694916701315</v>
      </c>
      <c r="AG163" s="418"/>
      <c r="AH163" s="419">
        <v>14.216959715055561</v>
      </c>
      <c r="AI163" s="417">
        <v>2.3831354840911409E-2</v>
      </c>
      <c r="AJ163" s="417">
        <v>1.7140817038295893E-2</v>
      </c>
      <c r="AK163" s="417">
        <v>6.6905378026155156E-3</v>
      </c>
      <c r="AL163" s="420">
        <v>140.4999009960755</v>
      </c>
      <c r="AM163" s="420">
        <v>5485.0614522546857</v>
      </c>
      <c r="AN163" s="420">
        <v>5625.5613532507614</v>
      </c>
      <c r="AO163" s="420">
        <v>164.96046141806357</v>
      </c>
      <c r="AP163" s="420">
        <v>9.7063332422316133</v>
      </c>
      <c r="AQ163" s="420">
        <v>429.75864429860979</v>
      </c>
      <c r="AR163" s="418"/>
      <c r="AS163" s="417">
        <v>5.1679359468684138E-3</v>
      </c>
      <c r="AT163" s="421">
        <v>4.0659390574111693E-6</v>
      </c>
      <c r="AU163" s="417">
        <v>5.1638700078110028E-3</v>
      </c>
      <c r="AV163" s="420">
        <v>28.425883974257854</v>
      </c>
      <c r="AW163" s="420">
        <v>1.3011004983715742</v>
      </c>
      <c r="AX163" s="420">
        <v>29.726984472629429</v>
      </c>
      <c r="AY163" s="420">
        <v>14.692869058112674</v>
      </c>
      <c r="AZ163" s="420">
        <v>2.0677318317326265</v>
      </c>
      <c r="BA163" s="420">
        <v>0.1019421917409085</v>
      </c>
      <c r="BB163" s="418"/>
      <c r="BC163" s="420">
        <v>2300.9817487024911</v>
      </c>
      <c r="BD163" s="420">
        <v>6229.9867922096655</v>
      </c>
      <c r="BE163" s="420">
        <v>46.589527554215643</v>
      </c>
      <c r="BF163" s="420">
        <v>6183.3972646554503</v>
      </c>
      <c r="BG163" s="420"/>
      <c r="BH163" s="422">
        <v>3.6190084093339271E-2</v>
      </c>
      <c r="BI163" s="420"/>
      <c r="BJ163" s="423">
        <v>10.264843878369307</v>
      </c>
      <c r="BK163" s="423">
        <v>10.643133317908669</v>
      </c>
      <c r="BL163" s="423">
        <v>11.035363826768</v>
      </c>
      <c r="BM163" s="423">
        <v>11.442049174017937</v>
      </c>
      <c r="BN163" s="423">
        <v>11.863722062618042</v>
      </c>
      <c r="BO163" s="423">
        <v>12.300934827185827</v>
      </c>
      <c r="BP163" s="423">
        <v>12.75426015748063</v>
      </c>
      <c r="BQ163" s="423">
        <v>13.224291848549957</v>
      </c>
      <c r="BR163" s="423">
        <v>13.711645578520923</v>
      </c>
      <c r="BS163" s="423">
        <v>14.216959715055561</v>
      </c>
      <c r="BT163" s="423">
        <v>14.740896151526375</v>
      </c>
      <c r="BU163" s="423">
        <v>15.284141174007392</v>
      </c>
      <c r="BV163" s="423">
        <v>15.847406360216368</v>
      </c>
      <c r="BW163" s="423">
        <v>16.431429511585634</v>
      </c>
      <c r="BX163" s="423">
        <v>17.036975619682483</v>
      </c>
      <c r="BY163" s="423">
        <v>17.664837868244934</v>
      </c>
      <c r="BZ163" s="423">
        <v>18.315838672145485</v>
      </c>
      <c r="CA163" s="423">
        <v>18.990830754643675</v>
      </c>
      <c r="CB163" s="423">
        <v>19.69069826433855</v>
      </c>
      <c r="CC163" s="423">
        <v>20.416357933284111</v>
      </c>
      <c r="CD163" s="423">
        <v>21.168760277784653</v>
      </c>
      <c r="CE163" s="423">
        <v>21.948890843442939</v>
      </c>
      <c r="CF163" s="423">
        <v>22.757771496092055</v>
      </c>
      <c r="CG163" s="423">
        <v>23.596461760301825</v>
      </c>
      <c r="CH163" s="423">
        <v>24.46606020721309</v>
      </c>
      <c r="CI163" s="423">
        <v>25.367705893517794</v>
      </c>
      <c r="CJ163" s="423">
        <v>26.302579853469606</v>
      </c>
      <c r="CK163" s="423">
        <v>27.271906645879525</v>
      </c>
      <c r="CL163" s="423">
        <v>28</v>
      </c>
      <c r="CM163" s="423">
        <v>28</v>
      </c>
      <c r="CN163" s="420"/>
      <c r="CO163" s="417">
        <v>9.708275965660762E-3</v>
      </c>
      <c r="CP163" s="417">
        <v>1.0712191211688215E-2</v>
      </c>
      <c r="CQ163" s="417">
        <v>1.1824348312161174E-2</v>
      </c>
      <c r="CR163" s="417">
        <v>1.3056682379234321E-2</v>
      </c>
      <c r="CS163" s="417">
        <v>1.4422462800766764E-2</v>
      </c>
      <c r="CT163" s="417">
        <v>1.5936443723749291E-2</v>
      </c>
      <c r="CU163" s="417">
        <v>1.7615031607265057E-2</v>
      </c>
      <c r="CV163" s="417">
        <v>1.9476471788502842E-2</v>
      </c>
      <c r="CW163" s="417">
        <v>2.1541056227177734E-2</v>
      </c>
      <c r="CX163" s="417">
        <v>2.3831354840911409E-2</v>
      </c>
      <c r="CY163" s="417">
        <v>2.6372473119585998E-2</v>
      </c>
      <c r="CZ163" s="417">
        <v>2.9192339013647112E-2</v>
      </c>
      <c r="DA163" s="417">
        <v>3.2322022433398018E-2</v>
      </c>
      <c r="DB163" s="417">
        <v>3.5796091077517467E-2</v>
      </c>
      <c r="DC163" s="417">
        <v>3.965300673382742E-2</v>
      </c>
      <c r="DD163" s="417">
        <v>4.3935566668723287E-2</v>
      </c>
      <c r="DE163" s="417">
        <v>4.8691395249228206E-2</v>
      </c>
      <c r="DF163" s="417">
        <v>5.3973491529537086E-2</v>
      </c>
      <c r="DG163" s="417">
        <v>5.9840839189094955E-2</v>
      </c>
      <c r="DH163" s="417">
        <v>6.6359085939407772E-2</v>
      </c>
      <c r="DI163" s="417">
        <v>7.36013003304965E-2</v>
      </c>
      <c r="DJ163" s="417">
        <v>8.1648814794752431E-2</v>
      </c>
      <c r="DK163" s="417">
        <v>9.0592164776594139E-2</v>
      </c>
      <c r="DL163" s="417">
        <v>0.10053213492265475</v>
      </c>
      <c r="DM163" s="417">
        <v>0.11158092456249701</v>
      </c>
      <c r="DN163" s="417">
        <v>0.12386344610882619</v>
      </c>
      <c r="DO163" s="417">
        <v>0.13751877156531145</v>
      </c>
      <c r="DP163" s="417">
        <v>0.15270174406778775</v>
      </c>
      <c r="DQ163" s="417">
        <v>0.1648141839142698</v>
      </c>
      <c r="DR163" s="417">
        <v>0.1648141839142698</v>
      </c>
      <c r="DS163" s="424"/>
      <c r="DT163" s="425">
        <v>6.9827243644160408E-3</v>
      </c>
      <c r="DU163" s="425">
        <v>7.7047952524954425E-3</v>
      </c>
      <c r="DV163" s="425">
        <v>8.5047196170272791E-3</v>
      </c>
      <c r="DW163" s="425">
        <v>9.3910818450571188E-3</v>
      </c>
      <c r="DX163" s="425">
        <v>1.0373426007873455E-2</v>
      </c>
      <c r="DY163" s="425">
        <v>1.1462364096939383E-2</v>
      </c>
      <c r="DZ163" s="425">
        <v>1.2669696537168517E-2</v>
      </c>
      <c r="EA163" s="425">
        <v>1.4008546375430933E-2</v>
      </c>
      <c r="EB163" s="425">
        <v>1.5493508701730928E-2</v>
      </c>
      <c r="EC163" s="425">
        <v>1.7140817038295893E-2</v>
      </c>
      <c r="ED163" s="425">
        <v>1.8968528629944713E-2</v>
      </c>
      <c r="EE163" s="425">
        <v>2.0996730789884673E-2</v>
      </c>
      <c r="EF163" s="425">
        <v>2.3247770701121561E-2</v>
      </c>
      <c r="EG163" s="425">
        <v>2.5746511347838983E-2</v>
      </c>
      <c r="EH163" s="425">
        <v>2.852061655663957E-2</v>
      </c>
      <c r="EI163" s="425">
        <v>3.1600868468023409E-2</v>
      </c>
      <c r="EJ163" s="425">
        <v>3.5021521137924942E-2</v>
      </c>
      <c r="EK163" s="425">
        <v>3.8820694391978043E-2</v>
      </c>
      <c r="EL163" s="425">
        <v>4.3040812526424332E-2</v>
      </c>
      <c r="EM163" s="425">
        <v>4.772909297474253E-2</v>
      </c>
      <c r="EN163" s="425">
        <v>5.2938090644344488E-2</v>
      </c>
      <c r="EO163" s="425">
        <v>5.8726304279938933E-2</v>
      </c>
      <c r="EP163" s="425">
        <v>6.5158851937071313E-2</v>
      </c>
      <c r="EQ163" s="425">
        <v>7.2308223459468232E-2</v>
      </c>
      <c r="ER163" s="425">
        <v>8.0255118756668617E-2</v>
      </c>
      <c r="ES163" s="425">
        <v>8.908938168464671E-2</v>
      </c>
      <c r="ET163" s="425">
        <v>9.8911040453546747E-2</v>
      </c>
      <c r="EU163" s="425">
        <v>0.10983146673647232</v>
      </c>
      <c r="EV163" s="425">
        <v>0.11854339758060124</v>
      </c>
      <c r="EW163" s="425">
        <v>0.11854339758060124</v>
      </c>
      <c r="EX163" s="420"/>
      <c r="EY163" s="420">
        <v>2537.9350626495857</v>
      </c>
      <c r="EZ163" s="420">
        <v>2800.3783339197521</v>
      </c>
      <c r="FA163" s="420">
        <v>3091.1181635711569</v>
      </c>
      <c r="FB163" s="420">
        <v>3413.2746256232381</v>
      </c>
      <c r="FC163" s="420">
        <v>3770.3166001146988</v>
      </c>
      <c r="FD163" s="420">
        <v>4166.1011124432443</v>
      </c>
      <c r="FE163" s="420">
        <v>4604.9171350184179</v>
      </c>
      <c r="FF163" s="420">
        <v>5091.5343593019197</v>
      </c>
      <c r="FG163" s="420">
        <v>5631.257504301876</v>
      </c>
      <c r="FH163" s="420">
        <v>6229.9867922096664</v>
      </c>
      <c r="FI163" s="420">
        <v>6894.2852938797296</v>
      </c>
      <c r="FJ163" s="420">
        <v>7631.4539270975356</v>
      </c>
      <c r="FK163" s="420">
        <v>8449.6149800047806</v>
      </c>
      <c r="FL163" s="420">
        <v>9357.805131700994</v>
      </c>
      <c r="FM163" s="420">
        <v>10366.079053090794</v>
      </c>
      <c r="FN163" s="420">
        <v>11485.624794797617</v>
      </c>
      <c r="FO163" s="420">
        <v>12728.892306877771</v>
      </c>
      <c r="FP163" s="420">
        <v>14109.736588756889</v>
      </c>
      <c r="FQ163" s="420">
        <v>15643.57713908918</v>
      </c>
      <c r="FR163" s="420">
        <v>17347.575566115211</v>
      </c>
      <c r="FS163" s="420">
        <v>19240.833431814794</v>
      </c>
      <c r="FT163" s="420">
        <v>21344.612640219806</v>
      </c>
      <c r="FU163" s="420">
        <v>23682.580944452875</v>
      </c>
      <c r="FV163" s="420">
        <v>26281.085441503434</v>
      </c>
      <c r="FW163" s="420">
        <v>29169.457251903063</v>
      </c>
      <c r="FX163" s="420">
        <v>32380.350947182989</v>
      </c>
      <c r="FY163" s="420">
        <v>35950.122695585058</v>
      </c>
      <c r="FZ163" s="420">
        <v>39919.251550757144</v>
      </c>
      <c r="GA163" s="420">
        <v>43085.682530815204</v>
      </c>
      <c r="GB163" s="420">
        <v>43085.682530815204</v>
      </c>
      <c r="GC163" s="420"/>
      <c r="GD163" s="420">
        <v>32.388885032735381</v>
      </c>
      <c r="GE163" s="420">
        <v>32.388885032735381</v>
      </c>
      <c r="GF163" s="420">
        <v>32.388885032735381</v>
      </c>
      <c r="GG163" s="420">
        <v>32.388885032735381</v>
      </c>
      <c r="GH163" s="420">
        <v>32.388885032735381</v>
      </c>
      <c r="GI163" s="420">
        <v>32.388885032735381</v>
      </c>
      <c r="GJ163" s="420">
        <v>32.388885032735381</v>
      </c>
      <c r="GK163" s="420">
        <v>32.388885032735381</v>
      </c>
      <c r="GL163" s="420">
        <v>32.388885032735381</v>
      </c>
      <c r="GM163" s="420">
        <v>32.388885032735381</v>
      </c>
      <c r="GN163" s="420">
        <v>32.388885032735381</v>
      </c>
      <c r="GO163" s="420">
        <v>32.388885032735381</v>
      </c>
      <c r="GP163" s="420">
        <v>32.388885032735381</v>
      </c>
      <c r="GQ163" s="420">
        <v>32.388885032735381</v>
      </c>
      <c r="GR163" s="420">
        <v>32.388885032735381</v>
      </c>
      <c r="GS163" s="420">
        <v>32.388885032735381</v>
      </c>
      <c r="GT163" s="420">
        <v>32.388885032735381</v>
      </c>
      <c r="GU163" s="420">
        <v>38.767465384971189</v>
      </c>
      <c r="GV163" s="420">
        <v>51.388572463571435</v>
      </c>
      <c r="GW163" s="420">
        <v>68.713485604700963</v>
      </c>
      <c r="GX163" s="420">
        <v>92.602413923397407</v>
      </c>
      <c r="GY163" s="420">
        <v>125.6769313027075</v>
      </c>
      <c r="GZ163" s="420">
        <v>171.63814851175741</v>
      </c>
      <c r="HA163" s="420">
        <v>235.71958585670842</v>
      </c>
      <c r="HB163" s="420">
        <v>325.3322422247</v>
      </c>
      <c r="HC163" s="420">
        <v>450.98402573580114</v>
      </c>
      <c r="HD163" s="420">
        <v>627.59100007556071</v>
      </c>
      <c r="HE163" s="420">
        <v>876.34838982817428</v>
      </c>
      <c r="HF163" s="420">
        <v>1227.401537267607</v>
      </c>
      <c r="HG163" s="420">
        <v>1723.6604055228411</v>
      </c>
      <c r="HH163" s="420"/>
      <c r="HI163" s="420">
        <v>57.236016211563019</v>
      </c>
      <c r="HJ163" s="420">
        <v>63.154689053157682</v>
      </c>
      <c r="HK163" s="420">
        <v>69.711511506251469</v>
      </c>
      <c r="HL163" s="420">
        <v>76.976848100570194</v>
      </c>
      <c r="HM163" s="420">
        <v>85.028929708547622</v>
      </c>
      <c r="HN163" s="420">
        <v>93.954740733937783</v>
      </c>
      <c r="HO163" s="420">
        <v>103.85100693540051</v>
      </c>
      <c r="HP163" s="420">
        <v>114.82529534325266</v>
      </c>
      <c r="HQ163" s="420">
        <v>126.99723903542956</v>
      </c>
      <c r="HR163" s="420">
        <v>140.4999009960755</v>
      </c>
      <c r="HS163" s="420">
        <v>155.4812929041926</v>
      </c>
      <c r="HT163" s="420">
        <v>172.10606650949569</v>
      </c>
      <c r="HU163" s="420">
        <v>190.55739726930597</v>
      </c>
      <c r="HV163" s="420">
        <v>211.03908216765754</v>
      </c>
      <c r="HW163" s="420">
        <v>233.77787614220262</v>
      </c>
      <c r="HX163" s="420">
        <v>259.02609433539101</v>
      </c>
      <c r="HY163" s="420">
        <v>287.06451049661388</v>
      </c>
      <c r="HZ163" s="420">
        <v>318.20558532804193</v>
      </c>
      <c r="IA163" s="420">
        <v>352.79706242955569</v>
      </c>
      <c r="IB163" s="420">
        <v>391.22597380285117</v>
      </c>
      <c r="IC163" s="420">
        <v>433.92310167212025</v>
      </c>
      <c r="ID163" s="420">
        <v>481.36794872510484</v>
      </c>
      <c r="IE163" s="420">
        <v>534.09427483665706</v>
      </c>
      <c r="IF163" s="420">
        <v>592.69626497730883</v>
      </c>
      <c r="IG163" s="420">
        <v>657.83540040990135</v>
      </c>
      <c r="IH163" s="420">
        <v>730.24811352509982</v>
      </c>
      <c r="II163" s="420">
        <v>810.75431585866374</v>
      </c>
      <c r="IJ163" s="420">
        <v>900.2668990778925</v>
      </c>
      <c r="IK163" s="420">
        <v>971.67688019781474</v>
      </c>
      <c r="IL163" s="420">
        <v>971.67688019781474</v>
      </c>
      <c r="IM163" s="420"/>
      <c r="IN163" s="420">
        <v>14.212941987128927</v>
      </c>
      <c r="IO163" s="420">
        <v>14.212941987128927</v>
      </c>
      <c r="IP163" s="420">
        <v>14.212941987128927</v>
      </c>
      <c r="IQ163" s="420">
        <v>14.212941987128927</v>
      </c>
      <c r="IR163" s="420">
        <v>14.212941987128927</v>
      </c>
      <c r="IS163" s="420">
        <v>14.212941987128927</v>
      </c>
      <c r="IT163" s="420">
        <v>14.212941987128927</v>
      </c>
      <c r="IU163" s="420">
        <v>14.212941987128927</v>
      </c>
      <c r="IV163" s="420">
        <v>14.212941987128927</v>
      </c>
      <c r="IW163" s="420">
        <v>14.212941987128927</v>
      </c>
      <c r="IX163" s="420">
        <v>14.212941987128927</v>
      </c>
      <c r="IY163" s="420">
        <v>14.212941987128927</v>
      </c>
      <c r="IZ163" s="420">
        <v>14.212941987128927</v>
      </c>
      <c r="JA163" s="420">
        <v>14.212941987128927</v>
      </c>
      <c r="JB163" s="420">
        <v>14.212941987128927</v>
      </c>
      <c r="JC163" s="420">
        <v>14.212941987128927</v>
      </c>
      <c r="JD163" s="420">
        <v>14.212941987128927</v>
      </c>
      <c r="JE163" s="420">
        <v>17.012000751113533</v>
      </c>
      <c r="JF163" s="420">
        <v>22.550415010825947</v>
      </c>
      <c r="JG163" s="420">
        <v>30.152960919956481</v>
      </c>
      <c r="JH163" s="420">
        <v>40.635938397728552</v>
      </c>
      <c r="JI163" s="420">
        <v>55.14975066046334</v>
      </c>
      <c r="JJ163" s="420">
        <v>75.318525015919704</v>
      </c>
      <c r="JK163" s="420">
        <v>103.43884315947719</v>
      </c>
      <c r="JL163" s="420">
        <v>142.76281139683698</v>
      </c>
      <c r="JM163" s="420">
        <v>197.90152666343465</v>
      </c>
      <c r="JN163" s="420">
        <v>275.40047972330115</v>
      </c>
      <c r="JO163" s="420">
        <v>384.56059270187745</v>
      </c>
      <c r="JP163" s="420">
        <v>538.61029258851443</v>
      </c>
      <c r="JQ163" s="420">
        <v>756.37939757564641</v>
      </c>
      <c r="JR163" s="420"/>
      <c r="JS163" s="420">
        <v>43.02307422443409</v>
      </c>
      <c r="JT163" s="420">
        <v>48.941747066028753</v>
      </c>
      <c r="JU163" s="420">
        <v>55.49856951912254</v>
      </c>
      <c r="JV163" s="420">
        <v>62.763906113441266</v>
      </c>
      <c r="JW163" s="420">
        <v>70.815987721418693</v>
      </c>
      <c r="JX163" s="420">
        <v>79.741798746808854</v>
      </c>
      <c r="JY163" s="420">
        <v>89.638064948271577</v>
      </c>
      <c r="JZ163" s="420">
        <v>100.61235335612373</v>
      </c>
      <c r="KA163" s="420">
        <v>112.78429704830063</v>
      </c>
      <c r="KB163" s="420">
        <v>126.28695900894657</v>
      </c>
      <c r="KC163" s="420">
        <v>141.26835091706369</v>
      </c>
      <c r="KD163" s="420">
        <v>157.89312452236678</v>
      </c>
      <c r="KE163" s="420">
        <v>176.34445528217705</v>
      </c>
      <c r="KF163" s="420">
        <v>196.82614018052863</v>
      </c>
      <c r="KG163" s="420">
        <v>219.5649341550737</v>
      </c>
      <c r="KH163" s="420">
        <v>244.81315234826209</v>
      </c>
      <c r="KI163" s="420">
        <v>272.85156850948493</v>
      </c>
      <c r="KJ163" s="420">
        <v>301.1935845769284</v>
      </c>
      <c r="KK163" s="420">
        <v>330.24664741872976</v>
      </c>
      <c r="KL163" s="420">
        <v>361.07301288289472</v>
      </c>
      <c r="KM163" s="420">
        <v>393.28716327439167</v>
      </c>
      <c r="KN163" s="420">
        <v>426.21819806464151</v>
      </c>
      <c r="KO163" s="420">
        <v>458.77574982073736</v>
      </c>
      <c r="KP163" s="420">
        <v>489.25742181783164</v>
      </c>
      <c r="KQ163" s="420">
        <v>515.07258901306432</v>
      </c>
      <c r="KR163" s="420">
        <v>532.34658686166517</v>
      </c>
      <c r="KS163" s="420">
        <v>535.3538361353626</v>
      </c>
      <c r="KT163" s="420">
        <v>515.70630637601505</v>
      </c>
      <c r="KU163" s="420">
        <v>433.06658760930031</v>
      </c>
      <c r="KV163" s="420">
        <v>215.29748262216833</v>
      </c>
      <c r="KW163" s="420"/>
      <c r="KX163" s="420">
        <v>2234.4717966131329</v>
      </c>
      <c r="KY163" s="420">
        <v>2465.5344807985416</v>
      </c>
      <c r="KZ163" s="420">
        <v>2721.5102774487291</v>
      </c>
      <c r="LA163" s="420">
        <v>3005.1461904182779</v>
      </c>
      <c r="LB163" s="420">
        <v>3319.4963225195056</v>
      </c>
      <c r="LC163" s="420">
        <v>3667.9565110206026</v>
      </c>
      <c r="LD163" s="420">
        <v>4054.3028918939258</v>
      </c>
      <c r="LE163" s="420">
        <v>4482.7348401378986</v>
      </c>
      <c r="LF163" s="420">
        <v>4957.9227845538971</v>
      </c>
      <c r="LG163" s="420">
        <v>5485.0614522546857</v>
      </c>
      <c r="LH163" s="420">
        <v>6069.9291615823086</v>
      </c>
      <c r="LI163" s="420">
        <v>6718.9538527630957</v>
      </c>
      <c r="LJ163" s="420">
        <v>7439.2866243588996</v>
      </c>
      <c r="LK163" s="420">
        <v>8238.8836313084739</v>
      </c>
      <c r="LL163" s="420">
        <v>9126.5972981246632</v>
      </c>
      <c r="LM163" s="420">
        <v>10112.27790976749</v>
      </c>
      <c r="LN163" s="420">
        <v>11206.886764135981</v>
      </c>
      <c r="LO163" s="420">
        <v>12422.622205432974</v>
      </c>
      <c r="LP163" s="420">
        <v>13773.060008455786</v>
      </c>
      <c r="LQ163" s="420">
        <v>15273.30975191761</v>
      </c>
      <c r="LR163" s="420">
        <v>16940.189006190238</v>
      </c>
      <c r="LS163" s="420">
        <v>18792.41736958046</v>
      </c>
      <c r="LT163" s="420">
        <v>20850.83261986282</v>
      </c>
      <c r="LU163" s="420">
        <v>23138.631507029833</v>
      </c>
      <c r="LV163" s="420">
        <v>25681.638002133957</v>
      </c>
      <c r="LW163" s="420">
        <v>28508.602139086946</v>
      </c>
      <c r="LX163" s="420">
        <v>31651.532945134961</v>
      </c>
      <c r="LY163" s="420">
        <v>35146.069355671141</v>
      </c>
      <c r="LZ163" s="420">
        <v>37933.887225792394</v>
      </c>
      <c r="MA163" s="420">
        <v>37933.887225792394</v>
      </c>
      <c r="MB163" s="420"/>
      <c r="MC163" s="426">
        <v>1.3011004983715742</v>
      </c>
      <c r="MD163" s="426">
        <v>1.3011004983715742</v>
      </c>
      <c r="ME163" s="426">
        <v>1.3011004983715742</v>
      </c>
      <c r="MF163" s="426">
        <v>1.3011004983715742</v>
      </c>
      <c r="MG163" s="426">
        <v>1.3011004983715742</v>
      </c>
      <c r="MH163" s="426">
        <v>1.3011004983715742</v>
      </c>
      <c r="MI163" s="426">
        <v>1.3011004983715742</v>
      </c>
      <c r="MJ163" s="426">
        <v>1.3011004983715742</v>
      </c>
      <c r="MK163" s="426">
        <v>1.3011004983715742</v>
      </c>
      <c r="ML163" s="426">
        <v>1.3011004983715742</v>
      </c>
      <c r="MM163" s="426">
        <v>1.3011004983715742</v>
      </c>
      <c r="MN163" s="426">
        <v>1.3011004983715742</v>
      </c>
      <c r="MO163" s="426">
        <v>1.3011004983715742</v>
      </c>
      <c r="MP163" s="426">
        <v>1.3011004983715742</v>
      </c>
      <c r="MQ163" s="426">
        <v>1.3011004983715742</v>
      </c>
      <c r="MR163" s="426">
        <v>1.3011004983715742</v>
      </c>
      <c r="MS163" s="426">
        <v>1.3011004983715742</v>
      </c>
      <c r="MT163" s="426">
        <v>1.5573357490388688</v>
      </c>
      <c r="MU163" s="426">
        <v>2.0643408124540121</v>
      </c>
      <c r="MV163" s="426">
        <v>2.7603034273876617</v>
      </c>
      <c r="MW163" s="426">
        <v>3.719950433130661</v>
      </c>
      <c r="MX163" s="426">
        <v>5.0485936081620348</v>
      </c>
      <c r="MY163" s="426">
        <v>6.8949110271166889</v>
      </c>
      <c r="MZ163" s="426">
        <v>9.4691395002985903</v>
      </c>
      <c r="NA163" s="426">
        <v>13.068987773647677</v>
      </c>
      <c r="NB163" s="426">
        <v>18.1165711647504</v>
      </c>
      <c r="NC163" s="426">
        <v>25.211085906369799</v>
      </c>
      <c r="ND163" s="426">
        <v>35.203969682813984</v>
      </c>
      <c r="NE163" s="426">
        <v>49.30619717927501</v>
      </c>
      <c r="NF163" s="426">
        <v>69.241513265506697</v>
      </c>
      <c r="NG163" s="420"/>
      <c r="NH163" s="420">
        <v>2233.1706961147615</v>
      </c>
      <c r="NI163" s="420">
        <v>2464.2333803001702</v>
      </c>
      <c r="NJ163" s="420">
        <v>2720.2091769503577</v>
      </c>
      <c r="NK163" s="420">
        <v>3003.8450899199065</v>
      </c>
      <c r="NL163" s="420">
        <v>3318.1952220211342</v>
      </c>
      <c r="NM163" s="420">
        <v>3666.6554105222313</v>
      </c>
      <c r="NN163" s="420">
        <v>4053.0017913955544</v>
      </c>
      <c r="NO163" s="420">
        <v>4481.4337396395267</v>
      </c>
      <c r="NP163" s="420">
        <v>4956.6216840555253</v>
      </c>
      <c r="NQ163" s="420">
        <v>5483.7603517563139</v>
      </c>
      <c r="NR163" s="420">
        <v>6068.6280610839367</v>
      </c>
      <c r="NS163" s="420">
        <v>6717.6527522647239</v>
      </c>
      <c r="NT163" s="420">
        <v>7437.9855238605278</v>
      </c>
      <c r="NU163" s="420">
        <v>8237.582530810103</v>
      </c>
      <c r="NV163" s="420">
        <v>9125.2961976262923</v>
      </c>
      <c r="NW163" s="420">
        <v>10110.976809269119</v>
      </c>
      <c r="NX163" s="420">
        <v>11205.58566363761</v>
      </c>
      <c r="NY163" s="420">
        <v>12421.064869683934</v>
      </c>
      <c r="NZ163" s="420">
        <v>13770.995667643332</v>
      </c>
      <c r="OA163" s="420">
        <v>15270.549448490223</v>
      </c>
      <c r="OB163" s="420">
        <v>16936.469055757108</v>
      </c>
      <c r="OC163" s="420">
        <v>18787.3687759723</v>
      </c>
      <c r="OD163" s="420">
        <v>20843.937708835703</v>
      </c>
      <c r="OE163" s="420">
        <v>23129.162367529534</v>
      </c>
      <c r="OF163" s="420">
        <v>25668.56901436031</v>
      </c>
      <c r="OG163" s="420">
        <v>28490.485567922195</v>
      </c>
      <c r="OH163" s="420">
        <v>31626.321859228592</v>
      </c>
      <c r="OI163" s="420">
        <v>35110.865385988327</v>
      </c>
      <c r="OJ163" s="420">
        <v>37884.581028613116</v>
      </c>
      <c r="OK163" s="420">
        <v>37864.645712526886</v>
      </c>
      <c r="OL163" s="420"/>
      <c r="OM163" s="420">
        <v>2276.1937703391955</v>
      </c>
      <c r="ON163" s="420">
        <v>2513.1751273661989</v>
      </c>
      <c r="OO163" s="420">
        <v>2775.7077464694803</v>
      </c>
      <c r="OP163" s="420">
        <v>3066.6089960333479</v>
      </c>
      <c r="OQ163" s="420">
        <v>3389.0112097425531</v>
      </c>
      <c r="OR163" s="420">
        <v>3746.3972092690401</v>
      </c>
      <c r="OS163" s="420">
        <v>4142.6398563438261</v>
      </c>
      <c r="OT163" s="420">
        <v>4582.0460929956507</v>
      </c>
      <c r="OU163" s="420">
        <v>5069.405981103826</v>
      </c>
      <c r="OV163" s="420">
        <v>5610.0473107652606</v>
      </c>
      <c r="OW163" s="420">
        <v>6209.8964120010005</v>
      </c>
      <c r="OX163" s="420">
        <v>6875.5458767870905</v>
      </c>
      <c r="OY163" s="420">
        <v>7614.3299791427053</v>
      </c>
      <c r="OZ163" s="420">
        <v>8434.4086709906314</v>
      </c>
      <c r="PA163" s="420">
        <v>9344.8611317813666</v>
      </c>
      <c r="PB163" s="420">
        <v>10355.789961617382</v>
      </c>
      <c r="PC163" s="420">
        <v>11478.437232147095</v>
      </c>
      <c r="PD163" s="420">
        <v>12722.258454260862</v>
      </c>
      <c r="PE163" s="420">
        <v>14101.242315062062</v>
      </c>
      <c r="PF163" s="420">
        <v>15631.622461373117</v>
      </c>
      <c r="PG163" s="420">
        <v>17329.7562190315</v>
      </c>
      <c r="PH163" s="420">
        <v>19213.586974036942</v>
      </c>
      <c r="PI163" s="420">
        <v>21302.713458656439</v>
      </c>
      <c r="PJ163" s="420">
        <v>23618.419789347365</v>
      </c>
      <c r="PK163" s="420">
        <v>26183.641603373373</v>
      </c>
      <c r="PL163" s="420">
        <v>29022.83215478386</v>
      </c>
      <c r="PM163" s="420">
        <v>32161.675695363956</v>
      </c>
      <c r="PN163" s="420">
        <v>35626.571692364341</v>
      </c>
      <c r="PO163" s="420">
        <v>38317.647616222413</v>
      </c>
      <c r="PP163" s="420">
        <v>38079.943195149055</v>
      </c>
      <c r="PQ163" s="420"/>
      <c r="PR163" s="420">
        <v>67.200614214346828</v>
      </c>
      <c r="PS163" s="420">
        <v>74.149708099895435</v>
      </c>
      <c r="PT163" s="420">
        <v>81.848051298933612</v>
      </c>
      <c r="PU163" s="420">
        <v>90.378258569256431</v>
      </c>
      <c r="PV163" s="420">
        <v>99.832180515186892</v>
      </c>
      <c r="PW163" s="420">
        <v>110.31194523274307</v>
      </c>
      <c r="PX163" s="420">
        <v>121.93111810998856</v>
      </c>
      <c r="PY163" s="420">
        <v>134.81599323559269</v>
      </c>
      <c r="PZ163" s="420">
        <v>149.10703140416985</v>
      </c>
      <c r="QA163" s="420">
        <v>164.96046141806357</v>
      </c>
      <c r="QB163" s="420">
        <v>182.55006329199551</v>
      </c>
      <c r="QC163" s="420">
        <v>202.06915409176941</v>
      </c>
      <c r="QD163" s="420">
        <v>223.73279950601545</v>
      </c>
      <c r="QE163" s="420">
        <v>247.78027688854976</v>
      </c>
      <c r="QF163" s="420">
        <v>274.47781844935128</v>
      </c>
      <c r="QG163" s="420">
        <v>304.12166654892087</v>
      </c>
      <c r="QH163" s="420">
        <v>337.04147670249705</v>
      </c>
      <c r="QI163" s="420">
        <v>373.60410797004761</v>
      </c>
      <c r="QJ163" s="420">
        <v>414.21784494312533</v>
      </c>
      <c r="QK163" s="420">
        <v>459.33710059377347</v>
      </c>
      <c r="QL163" s="420">
        <v>509.46765488318471</v>
      </c>
      <c r="QM163" s="420">
        <v>565.17249030501512</v>
      </c>
      <c r="QN163" s="420">
        <v>627.0782925338998</v>
      </c>
      <c r="QO163" s="420">
        <v>695.8826921461723</v>
      </c>
      <c r="QP163" s="420">
        <v>772.36233206872487</v>
      </c>
      <c r="QQ163" s="420">
        <v>857.38185509565301</v>
      </c>
      <c r="QR163" s="420">
        <v>951.90391660466355</v>
      </c>
      <c r="QS163" s="420">
        <v>1057.00033963331</v>
      </c>
      <c r="QT163" s="420">
        <v>1140.842558395633</v>
      </c>
      <c r="QU163" s="420">
        <v>1140.842558395633</v>
      </c>
      <c r="QV163" s="424"/>
      <c r="QW163" s="420">
        <v>14.692869058112674</v>
      </c>
      <c r="QX163" s="420">
        <v>14.692869058112674</v>
      </c>
      <c r="QY163" s="420">
        <v>14.692869058112674</v>
      </c>
      <c r="QZ163" s="420">
        <v>14.692869058112674</v>
      </c>
      <c r="RA163" s="420">
        <v>14.692869058112674</v>
      </c>
      <c r="RB163" s="420">
        <v>14.692869058112674</v>
      </c>
      <c r="RC163" s="420">
        <v>14.692869058112674</v>
      </c>
      <c r="RD163" s="420">
        <v>14.692869058112674</v>
      </c>
      <c r="RE163" s="420">
        <v>14.692869058112674</v>
      </c>
      <c r="RF163" s="420">
        <v>14.692869058112674</v>
      </c>
      <c r="RG163" s="420">
        <v>14.692869058112674</v>
      </c>
      <c r="RH163" s="420">
        <v>14.692869058112674</v>
      </c>
      <c r="RI163" s="420">
        <v>14.692869058112674</v>
      </c>
      <c r="RJ163" s="420">
        <v>14.692869058112674</v>
      </c>
      <c r="RK163" s="420">
        <v>14.692869058112674</v>
      </c>
      <c r="RL163" s="420">
        <v>14.692869058112674</v>
      </c>
      <c r="RM163" s="420">
        <v>14.692869058112674</v>
      </c>
      <c r="RN163" s="420">
        <v>17.586443375268967</v>
      </c>
      <c r="RO163" s="420">
        <v>23.311872746698956</v>
      </c>
      <c r="RP163" s="420">
        <v>31.171133106186968</v>
      </c>
      <c r="RQ163" s="420">
        <v>42.008088295304923</v>
      </c>
      <c r="RR163" s="420">
        <v>57.011987087230509</v>
      </c>
      <c r="RS163" s="420">
        <v>77.861798543275356</v>
      </c>
      <c r="RT163" s="420">
        <v>106.93165281622744</v>
      </c>
      <c r="RU163" s="420">
        <v>147.58346977855248</v>
      </c>
      <c r="RV163" s="420">
        <v>204.58404884081392</v>
      </c>
      <c r="RW163" s="420">
        <v>284.69990173605657</v>
      </c>
      <c r="RX163" s="420">
        <v>397.54601394952084</v>
      </c>
      <c r="RY163" s="420">
        <v>556.79749551650741</v>
      </c>
      <c r="RZ163" s="420">
        <v>781.91998932362276</v>
      </c>
      <c r="SA163" s="420"/>
      <c r="SB163" s="420">
        <v>52.507745156234151</v>
      </c>
      <c r="SC163" s="420">
        <v>59.456839041782757</v>
      </c>
      <c r="SD163" s="420">
        <v>67.155182240820935</v>
      </c>
      <c r="SE163" s="420">
        <v>75.685389511143754</v>
      </c>
      <c r="SF163" s="420">
        <v>85.139311457074214</v>
      </c>
      <c r="SG163" s="420">
        <v>95.619076174630393</v>
      </c>
      <c r="SH163" s="420">
        <v>107.23824905187588</v>
      </c>
      <c r="SI163" s="420">
        <v>120.12312417748001</v>
      </c>
      <c r="SJ163" s="420">
        <v>134.41416234605717</v>
      </c>
      <c r="SK163" s="420">
        <v>150.2675923599509</v>
      </c>
      <c r="SL163" s="420">
        <v>167.85719423388284</v>
      </c>
      <c r="SM163" s="420">
        <v>187.37628503365673</v>
      </c>
      <c r="SN163" s="420">
        <v>209.03993044790278</v>
      </c>
      <c r="SO163" s="420">
        <v>233.08740783043709</v>
      </c>
      <c r="SP163" s="420">
        <v>259.78494939123863</v>
      </c>
      <c r="SQ163" s="420">
        <v>289.42879749080822</v>
      </c>
      <c r="SR163" s="420">
        <v>322.3486076443844</v>
      </c>
      <c r="SS163" s="420">
        <v>356.01766459477864</v>
      </c>
      <c r="ST163" s="420">
        <v>390.90597219642638</v>
      </c>
      <c r="SU163" s="420">
        <v>428.1659674875865</v>
      </c>
      <c r="SV163" s="420">
        <v>467.45956658787981</v>
      </c>
      <c r="SW163" s="420">
        <v>508.16050321778459</v>
      </c>
      <c r="SX163" s="420">
        <v>549.21649399062449</v>
      </c>
      <c r="SY163" s="420">
        <v>588.95103932994482</v>
      </c>
      <c r="SZ163" s="420">
        <v>624.77886229017236</v>
      </c>
      <c r="TA163" s="420">
        <v>652.79780625483909</v>
      </c>
      <c r="TB163" s="420">
        <v>667.20401486860692</v>
      </c>
      <c r="TC163" s="420">
        <v>659.45432568378919</v>
      </c>
      <c r="TD163" s="420">
        <v>584.04506287912557</v>
      </c>
      <c r="TE163" s="420">
        <v>358.92256907201022</v>
      </c>
      <c r="TF163" s="420"/>
      <c r="TG163" s="420">
        <v>3.9541084575050318</v>
      </c>
      <c r="TH163" s="420">
        <v>4.3629956563214094</v>
      </c>
      <c r="TI163" s="420">
        <v>4.8159689558659586</v>
      </c>
      <c r="TJ163" s="420">
        <v>5.3178894383822231</v>
      </c>
      <c r="TK163" s="420">
        <v>5.8741616266655177</v>
      </c>
      <c r="TL163" s="420">
        <v>6.4907947748414863</v>
      </c>
      <c r="TM163" s="420">
        <v>7.174471111438435</v>
      </c>
      <c r="TN163" s="420">
        <v>7.9326218263342962</v>
      </c>
      <c r="TO163" s="420">
        <v>8.7735116835111207</v>
      </c>
      <c r="TP163" s="420">
        <v>9.7063332422316133</v>
      </c>
      <c r="TQ163" s="420">
        <v>10.741311781445805</v>
      </c>
      <c r="TR163" s="420">
        <v>11.889822147259057</v>
      </c>
      <c r="TS163" s="420">
        <v>13.164518882613763</v>
      </c>
      <c r="TT163" s="420">
        <v>14.579481153593129</v>
      </c>
      <c r="TU163" s="420">
        <v>16.150374159770749</v>
      </c>
      <c r="TV163" s="420">
        <v>17.894628908836424</v>
      </c>
      <c r="TW163" s="420">
        <v>19.831642450595456</v>
      </c>
      <c r="TX163" s="420">
        <v>21.983000904887568</v>
      </c>
      <c r="TY163" s="420">
        <v>24.372727884821138</v>
      </c>
      <c r="TZ163" s="420">
        <v>27.027561214104473</v>
      </c>
      <c r="UA163" s="420">
        <v>29.977261168675099</v>
      </c>
      <c r="UB163" s="420">
        <v>33.254953842179837</v>
      </c>
      <c r="UC163" s="420">
        <v>36.897513646486033</v>
      </c>
      <c r="UD163" s="420">
        <v>40.945989417148851</v>
      </c>
      <c r="UE163" s="420">
        <v>45.446079105021745</v>
      </c>
      <c r="UF163" s="420">
        <v>50.448658604987827</v>
      </c>
      <c r="UG163" s="420">
        <v>56.010370907816579</v>
      </c>
      <c r="UH163" s="420">
        <v>62.194282468886598</v>
      </c>
      <c r="UI163" s="420">
        <v>67.127588959905367</v>
      </c>
      <c r="UJ163" s="420">
        <v>67.127588959905367</v>
      </c>
      <c r="UK163" s="420"/>
      <c r="UL163" s="420">
        <v>2.0677318317326265</v>
      </c>
      <c r="UM163" s="420">
        <v>2.0677318317326265</v>
      </c>
      <c r="UN163" s="420">
        <v>2.0677318317326265</v>
      </c>
      <c r="UO163" s="420">
        <v>2.0677318317326265</v>
      </c>
      <c r="UP163" s="420">
        <v>2.0677318317326265</v>
      </c>
      <c r="UQ163" s="420">
        <v>2.0677318317326265</v>
      </c>
      <c r="UR163" s="420">
        <v>2.0677318317326265</v>
      </c>
      <c r="US163" s="420">
        <v>2.0677318317326265</v>
      </c>
      <c r="UT163" s="420">
        <v>2.0677318317326265</v>
      </c>
      <c r="UU163" s="420">
        <v>2.0677318317326265</v>
      </c>
      <c r="UV163" s="420">
        <v>2.0677318317326265</v>
      </c>
      <c r="UW163" s="420">
        <v>2.0677318317326265</v>
      </c>
      <c r="UX163" s="420">
        <v>2.0677318317326265</v>
      </c>
      <c r="UY163" s="420">
        <v>2.0677318317326265</v>
      </c>
      <c r="UZ163" s="420">
        <v>2.0677318317326265</v>
      </c>
      <c r="VA163" s="420">
        <v>2.0677318317326265</v>
      </c>
      <c r="VB163" s="420">
        <v>2.0677318317326265</v>
      </c>
      <c r="VC163" s="420">
        <v>2.4749454058415221</v>
      </c>
      <c r="VD163" s="420">
        <v>3.2806867838405323</v>
      </c>
      <c r="VE163" s="420">
        <v>4.3867228313213236</v>
      </c>
      <c r="VF163" s="420">
        <v>5.9118107576461503</v>
      </c>
      <c r="VG163" s="420">
        <v>8.0233138963084603</v>
      </c>
      <c r="VH163" s="420">
        <v>10.957514062577776</v>
      </c>
      <c r="VI163" s="420">
        <v>15.048523298845536</v>
      </c>
      <c r="VJ163" s="420">
        <v>20.769465588490164</v>
      </c>
      <c r="VK163" s="420">
        <v>28.79117403005235</v>
      </c>
      <c r="VL163" s="420">
        <v>40.065901831865403</v>
      </c>
      <c r="VM163" s="420">
        <v>55.946768760453153</v>
      </c>
      <c r="VN163" s="420">
        <v>78.358277117619295</v>
      </c>
      <c r="VO163" s="420">
        <v>110.03983261524904</v>
      </c>
      <c r="VP163" s="420"/>
      <c r="VQ163" s="420">
        <v>1.8863766257724053</v>
      </c>
      <c r="VR163" s="420">
        <v>2.2952638245887829</v>
      </c>
      <c r="VS163" s="420">
        <v>2.7482371241333321</v>
      </c>
      <c r="VT163" s="420">
        <v>3.2501576066495965</v>
      </c>
      <c r="VU163" s="420">
        <v>3.8064297949328911</v>
      </c>
      <c r="VV163" s="420">
        <v>4.4230629431088602</v>
      </c>
      <c r="VW163" s="420">
        <v>5.106739279705808</v>
      </c>
      <c r="VX163" s="420">
        <v>5.8648899946016702</v>
      </c>
      <c r="VY163" s="420">
        <v>6.7057798517784946</v>
      </c>
      <c r="VZ163" s="420">
        <v>7.6386014104989872</v>
      </c>
      <c r="WA163" s="420">
        <v>8.6735799497131794</v>
      </c>
      <c r="WB163" s="420">
        <v>9.822090315526431</v>
      </c>
      <c r="WC163" s="420">
        <v>11.096787050881137</v>
      </c>
      <c r="WD163" s="420">
        <v>12.511749321860503</v>
      </c>
      <c r="WE163" s="420">
        <v>14.082642328038123</v>
      </c>
      <c r="WF163" s="420">
        <v>15.826897077103798</v>
      </c>
      <c r="WG163" s="420">
        <v>17.76391061886283</v>
      </c>
      <c r="WH163" s="420">
        <v>19.508055499046044</v>
      </c>
      <c r="WI163" s="420">
        <v>21.092041100980605</v>
      </c>
      <c r="WJ163" s="420">
        <v>22.640838382783151</v>
      </c>
      <c r="WK163" s="420">
        <v>24.065450411028948</v>
      </c>
      <c r="WL163" s="420">
        <v>25.231639945871379</v>
      </c>
      <c r="WM163" s="420">
        <v>25.939999583908257</v>
      </c>
      <c r="WN163" s="420">
        <v>25.897466118303313</v>
      </c>
      <c r="WO163" s="420">
        <v>24.676613516531582</v>
      </c>
      <c r="WP163" s="420">
        <v>21.657484574935477</v>
      </c>
      <c r="WQ163" s="420">
        <v>15.944469075951176</v>
      </c>
      <c r="WR163" s="420">
        <v>6.2475137084334449</v>
      </c>
      <c r="WS163" s="420">
        <v>-11.230688157713928</v>
      </c>
      <c r="WT163" s="420">
        <v>-42.912243655343673</v>
      </c>
      <c r="WU163" s="420"/>
      <c r="WV163" s="420">
        <v>175.07252715303773</v>
      </c>
      <c r="WW163" s="420">
        <v>193.17646031183583</v>
      </c>
      <c r="WX163" s="420">
        <v>213.23235436137679</v>
      </c>
      <c r="WY163" s="420">
        <v>235.45543909675121</v>
      </c>
      <c r="WZ163" s="420">
        <v>260.08500574479314</v>
      </c>
      <c r="XA163" s="420">
        <v>287.38712068111931</v>
      </c>
      <c r="XB163" s="420">
        <v>317.6576469676649</v>
      </c>
      <c r="XC163" s="420">
        <v>351.2256087588417</v>
      </c>
      <c r="XD163" s="420">
        <v>388.45693762486889</v>
      </c>
      <c r="XE163" s="420">
        <v>429.75864429860979</v>
      </c>
      <c r="XF163" s="420">
        <v>475.58346431978777</v>
      </c>
      <c r="XG163" s="420">
        <v>526.43503158591659</v>
      </c>
      <c r="XH163" s="420">
        <v>582.87363998794672</v>
      </c>
      <c r="XI163" s="420">
        <v>645.52266018271985</v>
      </c>
      <c r="XJ163" s="420">
        <v>715.07568621480777</v>
      </c>
      <c r="XK163" s="420">
        <v>792.30449523697837</v>
      </c>
      <c r="XL163" s="420">
        <v>878.06791309208506</v>
      </c>
      <c r="XM163" s="420">
        <v>973.3216891209388</v>
      </c>
      <c r="XN163" s="420">
        <v>1079.1294953758922</v>
      </c>
      <c r="XO163" s="420">
        <v>1196.6751785868728</v>
      </c>
      <c r="XP163" s="420">
        <v>1327.2764079005783</v>
      </c>
      <c r="XQ163" s="420">
        <v>1472.3998777670477</v>
      </c>
      <c r="XR163" s="420">
        <v>1633.6782435730131</v>
      </c>
      <c r="XS163" s="420">
        <v>1812.928987932971</v>
      </c>
      <c r="XT163" s="420">
        <v>2012.1754381854598</v>
      </c>
      <c r="XU163" s="420">
        <v>2233.6701808703033</v>
      </c>
      <c r="XV163" s="420">
        <v>2479.9211470789519</v>
      </c>
      <c r="XW163" s="420">
        <v>2753.7206739059175</v>
      </c>
      <c r="XX163" s="420">
        <v>2972.1482774694587</v>
      </c>
      <c r="XY163" s="420">
        <v>2972.1482774694587</v>
      </c>
      <c r="XZ163" s="420"/>
      <c r="YA163" s="420">
        <v>0.1019421917409085</v>
      </c>
      <c r="YB163" s="420">
        <v>0.1019421917409085</v>
      </c>
      <c r="YC163" s="420">
        <v>0.1019421917409085</v>
      </c>
      <c r="YD163" s="420">
        <v>0.1019421917409085</v>
      </c>
      <c r="YE163" s="420">
        <v>0.1019421917409085</v>
      </c>
      <c r="YF163" s="420">
        <v>0.1019421917409085</v>
      </c>
      <c r="YG163" s="420">
        <v>0.1019421917409085</v>
      </c>
      <c r="YH163" s="420">
        <v>0.1019421917409085</v>
      </c>
      <c r="YI163" s="420">
        <v>0.1019421917409085</v>
      </c>
      <c r="YJ163" s="420">
        <v>0.1019421917409085</v>
      </c>
      <c r="YK163" s="420">
        <v>0.1019421917409085</v>
      </c>
      <c r="YL163" s="420">
        <v>0.1019421917409085</v>
      </c>
      <c r="YM163" s="420">
        <v>0.1019421917409085</v>
      </c>
      <c r="YN163" s="420">
        <v>0.1019421917409085</v>
      </c>
      <c r="YO163" s="420">
        <v>0.1019421917409085</v>
      </c>
      <c r="YP163" s="420">
        <v>0.1019421917409085</v>
      </c>
      <c r="YQ163" s="420">
        <v>0.1019421917409085</v>
      </c>
      <c r="YR163" s="420">
        <v>0.12201841420565873</v>
      </c>
      <c r="YS163" s="420">
        <v>0.16174263800925112</v>
      </c>
      <c r="YT163" s="420">
        <v>0.21627182651149743</v>
      </c>
      <c r="YU163" s="420">
        <v>0.29146088314892193</v>
      </c>
      <c r="YV163" s="420">
        <v>0.39556106409099151</v>
      </c>
      <c r="YW163" s="420">
        <v>0.54022140706466903</v>
      </c>
      <c r="YX163" s="420">
        <v>0.74191412252089795</v>
      </c>
      <c r="YY163" s="420">
        <v>1.0239649121249523</v>
      </c>
      <c r="YZ163" s="420">
        <v>1.4194468249579977</v>
      </c>
      <c r="ZA163" s="420">
        <v>1.9753073315092169</v>
      </c>
      <c r="ZB163" s="420">
        <v>2.7582572076009275</v>
      </c>
      <c r="ZC163" s="420">
        <v>3.8631772204803494</v>
      </c>
      <c r="ZD163" s="420">
        <v>5.4251240627279413</v>
      </c>
      <c r="ZE163" s="420"/>
      <c r="ZF163" s="420">
        <v>174.97058496129682</v>
      </c>
      <c r="ZG163" s="420">
        <v>193.07451812009492</v>
      </c>
      <c r="ZH163" s="420">
        <v>213.13041216963589</v>
      </c>
      <c r="ZI163" s="420">
        <v>235.3534969050103</v>
      </c>
      <c r="ZJ163" s="420">
        <v>259.9830635530522</v>
      </c>
      <c r="ZK163" s="420">
        <v>287.28517848937838</v>
      </c>
      <c r="ZL163" s="420">
        <v>317.55570477592397</v>
      </c>
      <c r="ZM163" s="420">
        <v>351.12366656710077</v>
      </c>
      <c r="ZN163" s="420">
        <v>388.35499543312795</v>
      </c>
      <c r="ZO163" s="420">
        <v>429.65670210686886</v>
      </c>
      <c r="ZP163" s="420">
        <v>475.48152212804683</v>
      </c>
      <c r="ZQ163" s="420">
        <v>526.33308939417566</v>
      </c>
      <c r="ZR163" s="420">
        <v>582.77169779620579</v>
      </c>
      <c r="ZS163" s="420">
        <v>645.42071799097891</v>
      </c>
      <c r="ZT163" s="420">
        <v>714.97374402306684</v>
      </c>
      <c r="ZU163" s="420">
        <v>792.20255304523744</v>
      </c>
      <c r="ZV163" s="420">
        <v>877.96597090034413</v>
      </c>
      <c r="ZW163" s="420">
        <v>973.19967070673317</v>
      </c>
      <c r="ZX163" s="420">
        <v>1078.9677527378831</v>
      </c>
      <c r="ZY163" s="420">
        <v>1196.4589067603613</v>
      </c>
      <c r="ZZ163" s="420">
        <v>1326.9849470174295</v>
      </c>
      <c r="AAA163" s="420">
        <v>1472.0043167029567</v>
      </c>
      <c r="AAB163" s="420">
        <v>1633.1380221659485</v>
      </c>
      <c r="AAC163" s="420">
        <v>1812.1870738104501</v>
      </c>
      <c r="AAD163" s="420">
        <v>2011.1514732733349</v>
      </c>
      <c r="AAE163" s="420">
        <v>2232.2507340453453</v>
      </c>
      <c r="AAF163" s="420">
        <v>2477.9458397474427</v>
      </c>
      <c r="AAG163" s="420">
        <v>2750.9624166983167</v>
      </c>
      <c r="AAH163" s="420">
        <v>2968.2851002489783</v>
      </c>
      <c r="AAI163" s="420">
        <v>2966.7231534067309</v>
      </c>
      <c r="AAJ163" s="420"/>
      <c r="AAK163" s="420">
        <v>2505.5584770824989</v>
      </c>
      <c r="AAL163" s="420">
        <v>2768.0017483526653</v>
      </c>
      <c r="AAM163" s="420">
        <v>3058.7415780040706</v>
      </c>
      <c r="AAN163" s="420">
        <v>3380.8980400561513</v>
      </c>
      <c r="AAO163" s="420">
        <v>3737.9400145476125</v>
      </c>
      <c r="AAP163" s="420">
        <v>4133.7245268761581</v>
      </c>
      <c r="AAQ163" s="420">
        <v>4572.5405494513316</v>
      </c>
      <c r="AAR163" s="420">
        <v>5059.1577737348334</v>
      </c>
      <c r="AAS163" s="420">
        <v>5598.8809187347897</v>
      </c>
      <c r="AAT163" s="420">
        <v>6197.6102066425792</v>
      </c>
      <c r="AAU163" s="420">
        <v>6861.9087083126433</v>
      </c>
      <c r="AAV163" s="420">
        <v>7599.0773415304493</v>
      </c>
      <c r="AAW163" s="420">
        <v>8417.2383944376943</v>
      </c>
      <c r="AAX163" s="420">
        <v>9325.4285461339077</v>
      </c>
      <c r="AAY163" s="420">
        <v>10333.70246752371</v>
      </c>
      <c r="AAZ163" s="420">
        <v>11453.248209230531</v>
      </c>
      <c r="ABA163" s="420">
        <v>12696.515721310687</v>
      </c>
      <c r="ABB163" s="420">
        <v>14070.983845061419</v>
      </c>
      <c r="ABC163" s="420">
        <v>15592.208081097351</v>
      </c>
      <c r="ABD163" s="420">
        <v>17278.888174003849</v>
      </c>
      <c r="ABE163" s="420">
        <v>19148.266183047839</v>
      </c>
      <c r="ABF163" s="420">
        <v>21218.983433903555</v>
      </c>
      <c r="ABG163" s="420">
        <v>23511.007974396918</v>
      </c>
      <c r="ABH163" s="420">
        <v>26045.455368606064</v>
      </c>
      <c r="ABI163" s="420">
        <v>28844.248552453413</v>
      </c>
      <c r="ABJ163" s="420">
        <v>31929.538179658979</v>
      </c>
      <c r="ABK163" s="420">
        <v>35322.770019055955</v>
      </c>
      <c r="ABL163" s="420">
        <v>39043.23594845488</v>
      </c>
      <c r="ABM163" s="420">
        <v>41858.747091192803</v>
      </c>
      <c r="ABN163" s="420">
        <v>41362.676673972455</v>
      </c>
      <c r="ABQ163" s="344"/>
      <c r="ABR163" s="344"/>
      <c r="ABS163" s="344"/>
      <c r="ABT163" s="344"/>
      <c r="ABU163" s="344"/>
      <c r="ABV163" s="344"/>
      <c r="ABW163" s="344"/>
      <c r="ABX163" s="344"/>
      <c r="ABY163" s="344"/>
      <c r="ABZ163" s="344"/>
      <c r="ACA163" s="344"/>
    </row>
    <row r="164" spans="4:755" hidden="1" outlineLevel="1" x14ac:dyDescent="0.25">
      <c r="D164" s="431" t="b">
        <v>1</v>
      </c>
      <c r="E164" s="416"/>
      <c r="F164" s="417">
        <v>1589</v>
      </c>
      <c r="G164" s="417">
        <v>22006150</v>
      </c>
      <c r="H164" s="417" t="s">
        <v>1825</v>
      </c>
      <c r="I164" s="417" t="s">
        <v>1863</v>
      </c>
      <c r="J164" s="417">
        <v>11</v>
      </c>
      <c r="K164" s="417" t="s">
        <v>1864</v>
      </c>
      <c r="L164" s="417" t="s">
        <v>300</v>
      </c>
      <c r="M164" s="417" t="s">
        <v>286</v>
      </c>
      <c r="N164" s="417" t="s">
        <v>355</v>
      </c>
      <c r="O164" s="417" t="s">
        <v>1826</v>
      </c>
      <c r="P164" s="417" t="s">
        <v>1827</v>
      </c>
      <c r="Q164" s="417" t="s">
        <v>1828</v>
      </c>
      <c r="R164" s="417" t="s">
        <v>298</v>
      </c>
      <c r="S164" s="418"/>
      <c r="T164" s="417">
        <v>0.57433674535164059</v>
      </c>
      <c r="U164" s="417">
        <v>2190</v>
      </c>
      <c r="V164" s="418"/>
      <c r="W164" s="419">
        <v>9.9</v>
      </c>
      <c r="X164" s="417">
        <v>8.8018665792934641E-3</v>
      </c>
      <c r="Y164" s="417">
        <v>6.3307850367012759E-3</v>
      </c>
      <c r="Z164" s="417">
        <v>2.4710815425921882E-3</v>
      </c>
      <c r="AA164" s="420">
        <v>51.892197956299761</v>
      </c>
      <c r="AB164" s="420">
        <v>2025.8512117444084</v>
      </c>
      <c r="AC164" s="420">
        <v>2077.7434097007081</v>
      </c>
      <c r="AD164" s="420">
        <v>60.926455166027509</v>
      </c>
      <c r="AE164" s="420">
        <v>3.5849346687423278</v>
      </c>
      <c r="AF164" s="420">
        <v>158.72694916701315</v>
      </c>
      <c r="AG164" s="418"/>
      <c r="AH164" s="419">
        <v>14.216959715055561</v>
      </c>
      <c r="AI164" s="417">
        <v>2.3831354840911409E-2</v>
      </c>
      <c r="AJ164" s="417">
        <v>1.7140817038295893E-2</v>
      </c>
      <c r="AK164" s="417">
        <v>6.6905378026155156E-3</v>
      </c>
      <c r="AL164" s="420">
        <v>140.4999009960755</v>
      </c>
      <c r="AM164" s="420">
        <v>5485.0614522546857</v>
      </c>
      <c r="AN164" s="420">
        <v>5625.5613532507614</v>
      </c>
      <c r="AO164" s="420">
        <v>164.96046141806357</v>
      </c>
      <c r="AP164" s="420">
        <v>9.7063332422316133</v>
      </c>
      <c r="AQ164" s="420">
        <v>429.75864429860979</v>
      </c>
      <c r="AR164" s="418"/>
      <c r="AS164" s="417">
        <v>5.1679359468684138E-3</v>
      </c>
      <c r="AT164" s="421">
        <v>4.0659390574111693E-6</v>
      </c>
      <c r="AU164" s="417">
        <v>5.1638700078110028E-3</v>
      </c>
      <c r="AV164" s="420">
        <v>28.425883974257854</v>
      </c>
      <c r="AW164" s="420">
        <v>1.3011004983715742</v>
      </c>
      <c r="AX164" s="420">
        <v>29.726984472629429</v>
      </c>
      <c r="AY164" s="420">
        <v>14.692869058112674</v>
      </c>
      <c r="AZ164" s="420">
        <v>2.0677318317326265</v>
      </c>
      <c r="BA164" s="420">
        <v>0.1019421917409085</v>
      </c>
      <c r="BB164" s="418"/>
      <c r="BC164" s="420">
        <v>2300.9817487024911</v>
      </c>
      <c r="BD164" s="420">
        <v>6229.9867922096655</v>
      </c>
      <c r="BE164" s="420">
        <v>46.589527554215643</v>
      </c>
      <c r="BF164" s="420">
        <v>6183.3972646554503</v>
      </c>
      <c r="BG164" s="420"/>
      <c r="BH164" s="422">
        <v>3.6190084093339271E-2</v>
      </c>
      <c r="BI164" s="420"/>
      <c r="BJ164" s="423">
        <v>10.264843878369307</v>
      </c>
      <c r="BK164" s="423">
        <v>10.643133317908669</v>
      </c>
      <c r="BL164" s="423">
        <v>11.035363826768</v>
      </c>
      <c r="BM164" s="423">
        <v>11.442049174017937</v>
      </c>
      <c r="BN164" s="423">
        <v>11.863722062618042</v>
      </c>
      <c r="BO164" s="423">
        <v>12.300934827185827</v>
      </c>
      <c r="BP164" s="423">
        <v>12.75426015748063</v>
      </c>
      <c r="BQ164" s="423">
        <v>13.224291848549957</v>
      </c>
      <c r="BR164" s="423">
        <v>13.711645578520923</v>
      </c>
      <c r="BS164" s="423">
        <v>14.216959715055561</v>
      </c>
      <c r="BT164" s="423">
        <v>14.740896151526375</v>
      </c>
      <c r="BU164" s="423">
        <v>15.284141174007392</v>
      </c>
      <c r="BV164" s="423">
        <v>15.847406360216368</v>
      </c>
      <c r="BW164" s="423">
        <v>16.431429511585634</v>
      </c>
      <c r="BX164" s="423">
        <v>17.036975619682483</v>
      </c>
      <c r="BY164" s="423">
        <v>17.664837868244934</v>
      </c>
      <c r="BZ164" s="423">
        <v>18.315838672145485</v>
      </c>
      <c r="CA164" s="423">
        <v>18.990830754643675</v>
      </c>
      <c r="CB164" s="423">
        <v>19.69069826433855</v>
      </c>
      <c r="CC164" s="423">
        <v>20.416357933284111</v>
      </c>
      <c r="CD164" s="423">
        <v>21.168760277784653</v>
      </c>
      <c r="CE164" s="423">
        <v>21.948890843442939</v>
      </c>
      <c r="CF164" s="423">
        <v>22.757771496092055</v>
      </c>
      <c r="CG164" s="423">
        <v>23.596461760301825</v>
      </c>
      <c r="CH164" s="423">
        <v>24.46606020721309</v>
      </c>
      <c r="CI164" s="423">
        <v>25.367705893517794</v>
      </c>
      <c r="CJ164" s="423">
        <v>26.302579853469606</v>
      </c>
      <c r="CK164" s="423">
        <v>27.271906645879525</v>
      </c>
      <c r="CL164" s="423">
        <v>28</v>
      </c>
      <c r="CM164" s="423">
        <v>28</v>
      </c>
      <c r="CN164" s="420"/>
      <c r="CO164" s="417">
        <v>9.708275965660762E-3</v>
      </c>
      <c r="CP164" s="417">
        <v>1.0712191211688215E-2</v>
      </c>
      <c r="CQ164" s="417">
        <v>1.1824348312161174E-2</v>
      </c>
      <c r="CR164" s="417">
        <v>1.3056682379234321E-2</v>
      </c>
      <c r="CS164" s="417">
        <v>1.4422462800766764E-2</v>
      </c>
      <c r="CT164" s="417">
        <v>1.5936443723749291E-2</v>
      </c>
      <c r="CU164" s="417">
        <v>1.7615031607265057E-2</v>
      </c>
      <c r="CV164" s="417">
        <v>1.9476471788502842E-2</v>
      </c>
      <c r="CW164" s="417">
        <v>2.1541056227177734E-2</v>
      </c>
      <c r="CX164" s="417">
        <v>2.3831354840911409E-2</v>
      </c>
      <c r="CY164" s="417">
        <v>2.6372473119585998E-2</v>
      </c>
      <c r="CZ164" s="417">
        <v>2.9192339013647112E-2</v>
      </c>
      <c r="DA164" s="417">
        <v>3.2322022433398018E-2</v>
      </c>
      <c r="DB164" s="417">
        <v>3.5796091077517467E-2</v>
      </c>
      <c r="DC164" s="417">
        <v>3.965300673382742E-2</v>
      </c>
      <c r="DD164" s="417">
        <v>4.3935566668723287E-2</v>
      </c>
      <c r="DE164" s="417">
        <v>4.8691395249228206E-2</v>
      </c>
      <c r="DF164" s="417">
        <v>5.3973491529537086E-2</v>
      </c>
      <c r="DG164" s="417">
        <v>5.9840839189094955E-2</v>
      </c>
      <c r="DH164" s="417">
        <v>6.6359085939407772E-2</v>
      </c>
      <c r="DI164" s="417">
        <v>7.36013003304965E-2</v>
      </c>
      <c r="DJ164" s="417">
        <v>8.1648814794752431E-2</v>
      </c>
      <c r="DK164" s="417">
        <v>9.0592164776594139E-2</v>
      </c>
      <c r="DL164" s="417">
        <v>0.10053213492265475</v>
      </c>
      <c r="DM164" s="417">
        <v>0.11158092456249701</v>
      </c>
      <c r="DN164" s="417">
        <v>0.12386344610882619</v>
      </c>
      <c r="DO164" s="417">
        <v>0.13751877156531145</v>
      </c>
      <c r="DP164" s="417">
        <v>0.15270174406778775</v>
      </c>
      <c r="DQ164" s="417">
        <v>0.1648141839142698</v>
      </c>
      <c r="DR164" s="417">
        <v>0.1648141839142698</v>
      </c>
      <c r="DS164" s="424"/>
      <c r="DT164" s="425">
        <v>6.9827243644160408E-3</v>
      </c>
      <c r="DU164" s="425">
        <v>7.7047952524954425E-3</v>
      </c>
      <c r="DV164" s="425">
        <v>8.5047196170272791E-3</v>
      </c>
      <c r="DW164" s="425">
        <v>9.3910818450571188E-3</v>
      </c>
      <c r="DX164" s="425">
        <v>1.0373426007873455E-2</v>
      </c>
      <c r="DY164" s="425">
        <v>1.1462364096939383E-2</v>
      </c>
      <c r="DZ164" s="425">
        <v>1.2669696537168517E-2</v>
      </c>
      <c r="EA164" s="425">
        <v>1.4008546375430933E-2</v>
      </c>
      <c r="EB164" s="425">
        <v>1.5493508701730928E-2</v>
      </c>
      <c r="EC164" s="425">
        <v>1.7140817038295893E-2</v>
      </c>
      <c r="ED164" s="425">
        <v>1.8968528629944713E-2</v>
      </c>
      <c r="EE164" s="425">
        <v>2.0996730789884673E-2</v>
      </c>
      <c r="EF164" s="425">
        <v>2.3247770701121561E-2</v>
      </c>
      <c r="EG164" s="425">
        <v>2.5746511347838983E-2</v>
      </c>
      <c r="EH164" s="425">
        <v>2.852061655663957E-2</v>
      </c>
      <c r="EI164" s="425">
        <v>3.1600868468023409E-2</v>
      </c>
      <c r="EJ164" s="425">
        <v>3.5021521137924942E-2</v>
      </c>
      <c r="EK164" s="425">
        <v>3.8820694391978043E-2</v>
      </c>
      <c r="EL164" s="425">
        <v>4.3040812526424332E-2</v>
      </c>
      <c r="EM164" s="425">
        <v>4.772909297474253E-2</v>
      </c>
      <c r="EN164" s="425">
        <v>5.2938090644344488E-2</v>
      </c>
      <c r="EO164" s="425">
        <v>5.8726304279938933E-2</v>
      </c>
      <c r="EP164" s="425">
        <v>6.5158851937071313E-2</v>
      </c>
      <c r="EQ164" s="425">
        <v>7.2308223459468232E-2</v>
      </c>
      <c r="ER164" s="425">
        <v>8.0255118756668617E-2</v>
      </c>
      <c r="ES164" s="425">
        <v>8.908938168464671E-2</v>
      </c>
      <c r="ET164" s="425">
        <v>9.8911040453546747E-2</v>
      </c>
      <c r="EU164" s="425">
        <v>0.10983146673647232</v>
      </c>
      <c r="EV164" s="425">
        <v>0.11854339758060124</v>
      </c>
      <c r="EW164" s="425">
        <v>0.11854339758060124</v>
      </c>
      <c r="EX164" s="420"/>
      <c r="EY164" s="420">
        <v>2537.9350626495857</v>
      </c>
      <c r="EZ164" s="420">
        <v>2800.3783339197521</v>
      </c>
      <c r="FA164" s="420">
        <v>3091.1181635711569</v>
      </c>
      <c r="FB164" s="420">
        <v>3413.2746256232381</v>
      </c>
      <c r="FC164" s="420">
        <v>3770.3166001146988</v>
      </c>
      <c r="FD164" s="420">
        <v>4166.1011124432443</v>
      </c>
      <c r="FE164" s="420">
        <v>4604.9171350184179</v>
      </c>
      <c r="FF164" s="420">
        <v>5091.5343593019197</v>
      </c>
      <c r="FG164" s="420">
        <v>5631.257504301876</v>
      </c>
      <c r="FH164" s="420">
        <v>6229.9867922096664</v>
      </c>
      <c r="FI164" s="420">
        <v>6894.2852938797296</v>
      </c>
      <c r="FJ164" s="420">
        <v>7631.4539270975356</v>
      </c>
      <c r="FK164" s="420">
        <v>8449.6149800047806</v>
      </c>
      <c r="FL164" s="420">
        <v>9357.805131700994</v>
      </c>
      <c r="FM164" s="420">
        <v>10366.079053090794</v>
      </c>
      <c r="FN164" s="420">
        <v>11485.624794797617</v>
      </c>
      <c r="FO164" s="420">
        <v>12728.892306877771</v>
      </c>
      <c r="FP164" s="420">
        <v>14109.736588756889</v>
      </c>
      <c r="FQ164" s="420">
        <v>15643.57713908918</v>
      </c>
      <c r="FR164" s="420">
        <v>17347.575566115211</v>
      </c>
      <c r="FS164" s="420">
        <v>19240.833431814794</v>
      </c>
      <c r="FT164" s="420">
        <v>21344.612640219806</v>
      </c>
      <c r="FU164" s="420">
        <v>23682.580944452875</v>
      </c>
      <c r="FV164" s="420">
        <v>26281.085441503434</v>
      </c>
      <c r="FW164" s="420">
        <v>29169.457251903063</v>
      </c>
      <c r="FX164" s="420">
        <v>32380.350947182989</v>
      </c>
      <c r="FY164" s="420">
        <v>35950.122695585058</v>
      </c>
      <c r="FZ164" s="420">
        <v>39919.251550757144</v>
      </c>
      <c r="GA164" s="420">
        <v>43085.682530815204</v>
      </c>
      <c r="GB164" s="420">
        <v>43085.682530815204</v>
      </c>
      <c r="GC164" s="420"/>
      <c r="GD164" s="420">
        <v>32.388885032735381</v>
      </c>
      <c r="GE164" s="420">
        <v>32.388885032735381</v>
      </c>
      <c r="GF164" s="420">
        <v>32.388885032735381</v>
      </c>
      <c r="GG164" s="420">
        <v>32.388885032735381</v>
      </c>
      <c r="GH164" s="420">
        <v>32.388885032735381</v>
      </c>
      <c r="GI164" s="420">
        <v>32.388885032735381</v>
      </c>
      <c r="GJ164" s="420">
        <v>32.388885032735381</v>
      </c>
      <c r="GK164" s="420">
        <v>32.388885032735381</v>
      </c>
      <c r="GL164" s="420">
        <v>32.388885032735381</v>
      </c>
      <c r="GM164" s="420">
        <v>32.388885032735381</v>
      </c>
      <c r="GN164" s="420">
        <v>32.388885032735381</v>
      </c>
      <c r="GO164" s="420">
        <v>32.388885032735381</v>
      </c>
      <c r="GP164" s="420">
        <v>32.388885032735381</v>
      </c>
      <c r="GQ164" s="420">
        <v>32.388885032735381</v>
      </c>
      <c r="GR164" s="420">
        <v>32.388885032735381</v>
      </c>
      <c r="GS164" s="420">
        <v>32.388885032735381</v>
      </c>
      <c r="GT164" s="420">
        <v>32.388885032735381</v>
      </c>
      <c r="GU164" s="420">
        <v>38.767465384971189</v>
      </c>
      <c r="GV164" s="420">
        <v>51.388572463571435</v>
      </c>
      <c r="GW164" s="420">
        <v>68.713485604700963</v>
      </c>
      <c r="GX164" s="420">
        <v>92.602413923397407</v>
      </c>
      <c r="GY164" s="420">
        <v>125.6769313027075</v>
      </c>
      <c r="GZ164" s="420">
        <v>171.63814851175741</v>
      </c>
      <c r="HA164" s="420">
        <v>235.71958585670842</v>
      </c>
      <c r="HB164" s="420">
        <v>325.3322422247</v>
      </c>
      <c r="HC164" s="420">
        <v>450.98402573580114</v>
      </c>
      <c r="HD164" s="420">
        <v>627.59100007556071</v>
      </c>
      <c r="HE164" s="420">
        <v>876.34838982817428</v>
      </c>
      <c r="HF164" s="420">
        <v>1227.401537267607</v>
      </c>
      <c r="HG164" s="420">
        <v>1723.6604055228411</v>
      </c>
      <c r="HH164" s="420"/>
      <c r="HI164" s="420">
        <v>57.236016211563019</v>
      </c>
      <c r="HJ164" s="420">
        <v>63.154689053157682</v>
      </c>
      <c r="HK164" s="420">
        <v>69.711511506251469</v>
      </c>
      <c r="HL164" s="420">
        <v>76.976848100570194</v>
      </c>
      <c r="HM164" s="420">
        <v>85.028929708547622</v>
      </c>
      <c r="HN164" s="420">
        <v>93.954740733937783</v>
      </c>
      <c r="HO164" s="420">
        <v>103.85100693540051</v>
      </c>
      <c r="HP164" s="420">
        <v>114.82529534325266</v>
      </c>
      <c r="HQ164" s="420">
        <v>126.99723903542956</v>
      </c>
      <c r="HR164" s="420">
        <v>140.4999009960755</v>
      </c>
      <c r="HS164" s="420">
        <v>155.4812929041926</v>
      </c>
      <c r="HT164" s="420">
        <v>172.10606650949569</v>
      </c>
      <c r="HU164" s="420">
        <v>190.55739726930597</v>
      </c>
      <c r="HV164" s="420">
        <v>211.03908216765754</v>
      </c>
      <c r="HW164" s="420">
        <v>233.77787614220262</v>
      </c>
      <c r="HX164" s="420">
        <v>259.02609433539101</v>
      </c>
      <c r="HY164" s="420">
        <v>287.06451049661388</v>
      </c>
      <c r="HZ164" s="420">
        <v>318.20558532804193</v>
      </c>
      <c r="IA164" s="420">
        <v>352.79706242955569</v>
      </c>
      <c r="IB164" s="420">
        <v>391.22597380285117</v>
      </c>
      <c r="IC164" s="420">
        <v>433.92310167212025</v>
      </c>
      <c r="ID164" s="420">
        <v>481.36794872510484</v>
      </c>
      <c r="IE164" s="420">
        <v>534.09427483665706</v>
      </c>
      <c r="IF164" s="420">
        <v>592.69626497730883</v>
      </c>
      <c r="IG164" s="420">
        <v>657.83540040990135</v>
      </c>
      <c r="IH164" s="420">
        <v>730.24811352509982</v>
      </c>
      <c r="II164" s="420">
        <v>810.75431585866374</v>
      </c>
      <c r="IJ164" s="420">
        <v>900.2668990778925</v>
      </c>
      <c r="IK164" s="420">
        <v>971.67688019781474</v>
      </c>
      <c r="IL164" s="420">
        <v>971.67688019781474</v>
      </c>
      <c r="IM164" s="420"/>
      <c r="IN164" s="420">
        <v>14.212941987128927</v>
      </c>
      <c r="IO164" s="420">
        <v>14.212941987128927</v>
      </c>
      <c r="IP164" s="420">
        <v>14.212941987128927</v>
      </c>
      <c r="IQ164" s="420">
        <v>14.212941987128927</v>
      </c>
      <c r="IR164" s="420">
        <v>14.212941987128927</v>
      </c>
      <c r="IS164" s="420">
        <v>14.212941987128927</v>
      </c>
      <c r="IT164" s="420">
        <v>14.212941987128927</v>
      </c>
      <c r="IU164" s="420">
        <v>14.212941987128927</v>
      </c>
      <c r="IV164" s="420">
        <v>14.212941987128927</v>
      </c>
      <c r="IW164" s="420">
        <v>14.212941987128927</v>
      </c>
      <c r="IX164" s="420">
        <v>14.212941987128927</v>
      </c>
      <c r="IY164" s="420">
        <v>14.212941987128927</v>
      </c>
      <c r="IZ164" s="420">
        <v>14.212941987128927</v>
      </c>
      <c r="JA164" s="420">
        <v>14.212941987128927</v>
      </c>
      <c r="JB164" s="420">
        <v>14.212941987128927</v>
      </c>
      <c r="JC164" s="420">
        <v>14.212941987128927</v>
      </c>
      <c r="JD164" s="420">
        <v>14.212941987128927</v>
      </c>
      <c r="JE164" s="420">
        <v>17.012000751113533</v>
      </c>
      <c r="JF164" s="420">
        <v>22.550415010825947</v>
      </c>
      <c r="JG164" s="420">
        <v>30.152960919956481</v>
      </c>
      <c r="JH164" s="420">
        <v>40.635938397728552</v>
      </c>
      <c r="JI164" s="420">
        <v>55.14975066046334</v>
      </c>
      <c r="JJ164" s="420">
        <v>75.318525015919704</v>
      </c>
      <c r="JK164" s="420">
        <v>103.43884315947719</v>
      </c>
      <c r="JL164" s="420">
        <v>142.76281139683698</v>
      </c>
      <c r="JM164" s="420">
        <v>197.90152666343465</v>
      </c>
      <c r="JN164" s="420">
        <v>275.40047972330115</v>
      </c>
      <c r="JO164" s="420">
        <v>384.56059270187745</v>
      </c>
      <c r="JP164" s="420">
        <v>538.61029258851443</v>
      </c>
      <c r="JQ164" s="420">
        <v>756.37939757564641</v>
      </c>
      <c r="JR164" s="420"/>
      <c r="JS164" s="420">
        <v>43.02307422443409</v>
      </c>
      <c r="JT164" s="420">
        <v>48.941747066028753</v>
      </c>
      <c r="JU164" s="420">
        <v>55.49856951912254</v>
      </c>
      <c r="JV164" s="420">
        <v>62.763906113441266</v>
      </c>
      <c r="JW164" s="420">
        <v>70.815987721418693</v>
      </c>
      <c r="JX164" s="420">
        <v>79.741798746808854</v>
      </c>
      <c r="JY164" s="420">
        <v>89.638064948271577</v>
      </c>
      <c r="JZ164" s="420">
        <v>100.61235335612373</v>
      </c>
      <c r="KA164" s="420">
        <v>112.78429704830063</v>
      </c>
      <c r="KB164" s="420">
        <v>126.28695900894657</v>
      </c>
      <c r="KC164" s="420">
        <v>141.26835091706369</v>
      </c>
      <c r="KD164" s="420">
        <v>157.89312452236678</v>
      </c>
      <c r="KE164" s="420">
        <v>176.34445528217705</v>
      </c>
      <c r="KF164" s="420">
        <v>196.82614018052863</v>
      </c>
      <c r="KG164" s="420">
        <v>219.5649341550737</v>
      </c>
      <c r="KH164" s="420">
        <v>244.81315234826209</v>
      </c>
      <c r="KI164" s="420">
        <v>272.85156850948493</v>
      </c>
      <c r="KJ164" s="420">
        <v>301.1935845769284</v>
      </c>
      <c r="KK164" s="420">
        <v>330.24664741872976</v>
      </c>
      <c r="KL164" s="420">
        <v>361.07301288289472</v>
      </c>
      <c r="KM164" s="420">
        <v>393.28716327439167</v>
      </c>
      <c r="KN164" s="420">
        <v>426.21819806464151</v>
      </c>
      <c r="KO164" s="420">
        <v>458.77574982073736</v>
      </c>
      <c r="KP164" s="420">
        <v>489.25742181783164</v>
      </c>
      <c r="KQ164" s="420">
        <v>515.07258901306432</v>
      </c>
      <c r="KR164" s="420">
        <v>532.34658686166517</v>
      </c>
      <c r="KS164" s="420">
        <v>535.3538361353626</v>
      </c>
      <c r="KT164" s="420">
        <v>515.70630637601505</v>
      </c>
      <c r="KU164" s="420">
        <v>433.06658760930031</v>
      </c>
      <c r="KV164" s="420">
        <v>215.29748262216833</v>
      </c>
      <c r="KW164" s="420"/>
      <c r="KX164" s="420">
        <v>2234.4717966131329</v>
      </c>
      <c r="KY164" s="420">
        <v>2465.5344807985416</v>
      </c>
      <c r="KZ164" s="420">
        <v>2721.5102774487291</v>
      </c>
      <c r="LA164" s="420">
        <v>3005.1461904182779</v>
      </c>
      <c r="LB164" s="420">
        <v>3319.4963225195056</v>
      </c>
      <c r="LC164" s="420">
        <v>3667.9565110206026</v>
      </c>
      <c r="LD164" s="420">
        <v>4054.3028918939258</v>
      </c>
      <c r="LE164" s="420">
        <v>4482.7348401378986</v>
      </c>
      <c r="LF164" s="420">
        <v>4957.9227845538971</v>
      </c>
      <c r="LG164" s="420">
        <v>5485.0614522546857</v>
      </c>
      <c r="LH164" s="420">
        <v>6069.9291615823086</v>
      </c>
      <c r="LI164" s="420">
        <v>6718.9538527630957</v>
      </c>
      <c r="LJ164" s="420">
        <v>7439.2866243588996</v>
      </c>
      <c r="LK164" s="420">
        <v>8238.8836313084739</v>
      </c>
      <c r="LL164" s="420">
        <v>9126.5972981246632</v>
      </c>
      <c r="LM164" s="420">
        <v>10112.27790976749</v>
      </c>
      <c r="LN164" s="420">
        <v>11206.886764135981</v>
      </c>
      <c r="LO164" s="420">
        <v>12422.622205432974</v>
      </c>
      <c r="LP164" s="420">
        <v>13773.060008455786</v>
      </c>
      <c r="LQ164" s="420">
        <v>15273.30975191761</v>
      </c>
      <c r="LR164" s="420">
        <v>16940.189006190238</v>
      </c>
      <c r="LS164" s="420">
        <v>18792.41736958046</v>
      </c>
      <c r="LT164" s="420">
        <v>20850.83261986282</v>
      </c>
      <c r="LU164" s="420">
        <v>23138.631507029833</v>
      </c>
      <c r="LV164" s="420">
        <v>25681.638002133957</v>
      </c>
      <c r="LW164" s="420">
        <v>28508.602139086946</v>
      </c>
      <c r="LX164" s="420">
        <v>31651.532945134961</v>
      </c>
      <c r="LY164" s="420">
        <v>35146.069355671141</v>
      </c>
      <c r="LZ164" s="420">
        <v>37933.887225792394</v>
      </c>
      <c r="MA164" s="420">
        <v>37933.887225792394</v>
      </c>
      <c r="MB164" s="420"/>
      <c r="MC164" s="426">
        <v>1.3011004983715742</v>
      </c>
      <c r="MD164" s="426">
        <v>1.3011004983715742</v>
      </c>
      <c r="ME164" s="426">
        <v>1.3011004983715742</v>
      </c>
      <c r="MF164" s="426">
        <v>1.3011004983715742</v>
      </c>
      <c r="MG164" s="426">
        <v>1.3011004983715742</v>
      </c>
      <c r="MH164" s="426">
        <v>1.3011004983715742</v>
      </c>
      <c r="MI164" s="426">
        <v>1.3011004983715742</v>
      </c>
      <c r="MJ164" s="426">
        <v>1.3011004983715742</v>
      </c>
      <c r="MK164" s="426">
        <v>1.3011004983715742</v>
      </c>
      <c r="ML164" s="426">
        <v>1.3011004983715742</v>
      </c>
      <c r="MM164" s="426">
        <v>1.3011004983715742</v>
      </c>
      <c r="MN164" s="426">
        <v>1.3011004983715742</v>
      </c>
      <c r="MO164" s="426">
        <v>1.3011004983715742</v>
      </c>
      <c r="MP164" s="426">
        <v>1.3011004983715742</v>
      </c>
      <c r="MQ164" s="426">
        <v>1.3011004983715742</v>
      </c>
      <c r="MR164" s="426">
        <v>1.3011004983715742</v>
      </c>
      <c r="MS164" s="426">
        <v>1.3011004983715742</v>
      </c>
      <c r="MT164" s="426">
        <v>1.5573357490388688</v>
      </c>
      <c r="MU164" s="426">
        <v>2.0643408124540121</v>
      </c>
      <c r="MV164" s="426">
        <v>2.7603034273876617</v>
      </c>
      <c r="MW164" s="426">
        <v>3.719950433130661</v>
      </c>
      <c r="MX164" s="426">
        <v>5.0485936081620348</v>
      </c>
      <c r="MY164" s="426">
        <v>6.8949110271166889</v>
      </c>
      <c r="MZ164" s="426">
        <v>9.4691395002985903</v>
      </c>
      <c r="NA164" s="426">
        <v>13.068987773647677</v>
      </c>
      <c r="NB164" s="426">
        <v>18.1165711647504</v>
      </c>
      <c r="NC164" s="426">
        <v>25.211085906369799</v>
      </c>
      <c r="ND164" s="426">
        <v>35.203969682813984</v>
      </c>
      <c r="NE164" s="426">
        <v>49.30619717927501</v>
      </c>
      <c r="NF164" s="426">
        <v>69.241513265506697</v>
      </c>
      <c r="NG164" s="420"/>
      <c r="NH164" s="420">
        <v>2233.1706961147615</v>
      </c>
      <c r="NI164" s="420">
        <v>2464.2333803001702</v>
      </c>
      <c r="NJ164" s="420">
        <v>2720.2091769503577</v>
      </c>
      <c r="NK164" s="420">
        <v>3003.8450899199065</v>
      </c>
      <c r="NL164" s="420">
        <v>3318.1952220211342</v>
      </c>
      <c r="NM164" s="420">
        <v>3666.6554105222313</v>
      </c>
      <c r="NN164" s="420">
        <v>4053.0017913955544</v>
      </c>
      <c r="NO164" s="420">
        <v>4481.4337396395267</v>
      </c>
      <c r="NP164" s="420">
        <v>4956.6216840555253</v>
      </c>
      <c r="NQ164" s="420">
        <v>5483.7603517563139</v>
      </c>
      <c r="NR164" s="420">
        <v>6068.6280610839367</v>
      </c>
      <c r="NS164" s="420">
        <v>6717.6527522647239</v>
      </c>
      <c r="NT164" s="420">
        <v>7437.9855238605278</v>
      </c>
      <c r="NU164" s="420">
        <v>8237.582530810103</v>
      </c>
      <c r="NV164" s="420">
        <v>9125.2961976262923</v>
      </c>
      <c r="NW164" s="420">
        <v>10110.976809269119</v>
      </c>
      <c r="NX164" s="420">
        <v>11205.58566363761</v>
      </c>
      <c r="NY164" s="420">
        <v>12421.064869683934</v>
      </c>
      <c r="NZ164" s="420">
        <v>13770.995667643332</v>
      </c>
      <c r="OA164" s="420">
        <v>15270.549448490223</v>
      </c>
      <c r="OB164" s="420">
        <v>16936.469055757108</v>
      </c>
      <c r="OC164" s="420">
        <v>18787.3687759723</v>
      </c>
      <c r="OD164" s="420">
        <v>20843.937708835703</v>
      </c>
      <c r="OE164" s="420">
        <v>23129.162367529534</v>
      </c>
      <c r="OF164" s="420">
        <v>25668.56901436031</v>
      </c>
      <c r="OG164" s="420">
        <v>28490.485567922195</v>
      </c>
      <c r="OH164" s="420">
        <v>31626.321859228592</v>
      </c>
      <c r="OI164" s="420">
        <v>35110.865385988327</v>
      </c>
      <c r="OJ164" s="420">
        <v>37884.581028613116</v>
      </c>
      <c r="OK164" s="420">
        <v>37864.645712526886</v>
      </c>
      <c r="OL164" s="420"/>
      <c r="OM164" s="420">
        <v>2276.1937703391955</v>
      </c>
      <c r="ON164" s="420">
        <v>2513.1751273661989</v>
      </c>
      <c r="OO164" s="420">
        <v>2775.7077464694803</v>
      </c>
      <c r="OP164" s="420">
        <v>3066.6089960333479</v>
      </c>
      <c r="OQ164" s="420">
        <v>3389.0112097425531</v>
      </c>
      <c r="OR164" s="420">
        <v>3746.3972092690401</v>
      </c>
      <c r="OS164" s="420">
        <v>4142.6398563438261</v>
      </c>
      <c r="OT164" s="420">
        <v>4582.0460929956507</v>
      </c>
      <c r="OU164" s="420">
        <v>5069.405981103826</v>
      </c>
      <c r="OV164" s="420">
        <v>5610.0473107652606</v>
      </c>
      <c r="OW164" s="420">
        <v>6209.8964120010005</v>
      </c>
      <c r="OX164" s="420">
        <v>6875.5458767870905</v>
      </c>
      <c r="OY164" s="420">
        <v>7614.3299791427053</v>
      </c>
      <c r="OZ164" s="420">
        <v>8434.4086709906314</v>
      </c>
      <c r="PA164" s="420">
        <v>9344.8611317813666</v>
      </c>
      <c r="PB164" s="420">
        <v>10355.789961617382</v>
      </c>
      <c r="PC164" s="420">
        <v>11478.437232147095</v>
      </c>
      <c r="PD164" s="420">
        <v>12722.258454260862</v>
      </c>
      <c r="PE164" s="420">
        <v>14101.242315062062</v>
      </c>
      <c r="PF164" s="420">
        <v>15631.622461373117</v>
      </c>
      <c r="PG164" s="420">
        <v>17329.7562190315</v>
      </c>
      <c r="PH164" s="420">
        <v>19213.586974036942</v>
      </c>
      <c r="PI164" s="420">
        <v>21302.713458656439</v>
      </c>
      <c r="PJ164" s="420">
        <v>23618.419789347365</v>
      </c>
      <c r="PK164" s="420">
        <v>26183.641603373373</v>
      </c>
      <c r="PL164" s="420">
        <v>29022.83215478386</v>
      </c>
      <c r="PM164" s="420">
        <v>32161.675695363956</v>
      </c>
      <c r="PN164" s="420">
        <v>35626.571692364341</v>
      </c>
      <c r="PO164" s="420">
        <v>38317.647616222413</v>
      </c>
      <c r="PP164" s="420">
        <v>38079.943195149055</v>
      </c>
      <c r="PQ164" s="420"/>
      <c r="PR164" s="420">
        <v>67.200614214346828</v>
      </c>
      <c r="PS164" s="420">
        <v>74.149708099895435</v>
      </c>
      <c r="PT164" s="420">
        <v>81.848051298933612</v>
      </c>
      <c r="PU164" s="420">
        <v>90.378258569256431</v>
      </c>
      <c r="PV164" s="420">
        <v>99.832180515186892</v>
      </c>
      <c r="PW164" s="420">
        <v>110.31194523274307</v>
      </c>
      <c r="PX164" s="420">
        <v>121.93111810998856</v>
      </c>
      <c r="PY164" s="420">
        <v>134.81599323559269</v>
      </c>
      <c r="PZ164" s="420">
        <v>149.10703140416985</v>
      </c>
      <c r="QA164" s="420">
        <v>164.96046141806357</v>
      </c>
      <c r="QB164" s="420">
        <v>182.55006329199551</v>
      </c>
      <c r="QC164" s="420">
        <v>202.06915409176941</v>
      </c>
      <c r="QD164" s="420">
        <v>223.73279950601545</v>
      </c>
      <c r="QE164" s="420">
        <v>247.78027688854976</v>
      </c>
      <c r="QF164" s="420">
        <v>274.47781844935128</v>
      </c>
      <c r="QG164" s="420">
        <v>304.12166654892087</v>
      </c>
      <c r="QH164" s="420">
        <v>337.04147670249705</v>
      </c>
      <c r="QI164" s="420">
        <v>373.60410797004761</v>
      </c>
      <c r="QJ164" s="420">
        <v>414.21784494312533</v>
      </c>
      <c r="QK164" s="420">
        <v>459.33710059377347</v>
      </c>
      <c r="QL164" s="420">
        <v>509.46765488318471</v>
      </c>
      <c r="QM164" s="420">
        <v>565.17249030501512</v>
      </c>
      <c r="QN164" s="420">
        <v>627.0782925338998</v>
      </c>
      <c r="QO164" s="420">
        <v>695.8826921461723</v>
      </c>
      <c r="QP164" s="420">
        <v>772.36233206872487</v>
      </c>
      <c r="QQ164" s="420">
        <v>857.38185509565301</v>
      </c>
      <c r="QR164" s="420">
        <v>951.90391660466355</v>
      </c>
      <c r="QS164" s="420">
        <v>1057.00033963331</v>
      </c>
      <c r="QT164" s="420">
        <v>1140.842558395633</v>
      </c>
      <c r="QU164" s="420">
        <v>1140.842558395633</v>
      </c>
      <c r="QV164" s="424"/>
      <c r="QW164" s="420">
        <v>14.692869058112674</v>
      </c>
      <c r="QX164" s="420">
        <v>14.692869058112674</v>
      </c>
      <c r="QY164" s="420">
        <v>14.692869058112674</v>
      </c>
      <c r="QZ164" s="420">
        <v>14.692869058112674</v>
      </c>
      <c r="RA164" s="420">
        <v>14.692869058112674</v>
      </c>
      <c r="RB164" s="420">
        <v>14.692869058112674</v>
      </c>
      <c r="RC164" s="420">
        <v>14.692869058112674</v>
      </c>
      <c r="RD164" s="420">
        <v>14.692869058112674</v>
      </c>
      <c r="RE164" s="420">
        <v>14.692869058112674</v>
      </c>
      <c r="RF164" s="420">
        <v>14.692869058112674</v>
      </c>
      <c r="RG164" s="420">
        <v>14.692869058112674</v>
      </c>
      <c r="RH164" s="420">
        <v>14.692869058112674</v>
      </c>
      <c r="RI164" s="420">
        <v>14.692869058112674</v>
      </c>
      <c r="RJ164" s="420">
        <v>14.692869058112674</v>
      </c>
      <c r="RK164" s="420">
        <v>14.692869058112674</v>
      </c>
      <c r="RL164" s="420">
        <v>14.692869058112674</v>
      </c>
      <c r="RM164" s="420">
        <v>14.692869058112674</v>
      </c>
      <c r="RN164" s="420">
        <v>17.586443375268967</v>
      </c>
      <c r="RO164" s="420">
        <v>23.311872746698956</v>
      </c>
      <c r="RP164" s="420">
        <v>31.171133106186968</v>
      </c>
      <c r="RQ164" s="420">
        <v>42.008088295304923</v>
      </c>
      <c r="RR164" s="420">
        <v>57.011987087230509</v>
      </c>
      <c r="RS164" s="420">
        <v>77.861798543275356</v>
      </c>
      <c r="RT164" s="420">
        <v>106.93165281622744</v>
      </c>
      <c r="RU164" s="420">
        <v>147.58346977855248</v>
      </c>
      <c r="RV164" s="420">
        <v>204.58404884081392</v>
      </c>
      <c r="RW164" s="420">
        <v>284.69990173605657</v>
      </c>
      <c r="RX164" s="420">
        <v>397.54601394952084</v>
      </c>
      <c r="RY164" s="420">
        <v>556.79749551650741</v>
      </c>
      <c r="RZ164" s="420">
        <v>781.91998932362276</v>
      </c>
      <c r="SA164" s="420"/>
      <c r="SB164" s="420">
        <v>52.507745156234151</v>
      </c>
      <c r="SC164" s="420">
        <v>59.456839041782757</v>
      </c>
      <c r="SD164" s="420">
        <v>67.155182240820935</v>
      </c>
      <c r="SE164" s="420">
        <v>75.685389511143754</v>
      </c>
      <c r="SF164" s="420">
        <v>85.139311457074214</v>
      </c>
      <c r="SG164" s="420">
        <v>95.619076174630393</v>
      </c>
      <c r="SH164" s="420">
        <v>107.23824905187588</v>
      </c>
      <c r="SI164" s="420">
        <v>120.12312417748001</v>
      </c>
      <c r="SJ164" s="420">
        <v>134.41416234605717</v>
      </c>
      <c r="SK164" s="420">
        <v>150.2675923599509</v>
      </c>
      <c r="SL164" s="420">
        <v>167.85719423388284</v>
      </c>
      <c r="SM164" s="420">
        <v>187.37628503365673</v>
      </c>
      <c r="SN164" s="420">
        <v>209.03993044790278</v>
      </c>
      <c r="SO164" s="420">
        <v>233.08740783043709</v>
      </c>
      <c r="SP164" s="420">
        <v>259.78494939123863</v>
      </c>
      <c r="SQ164" s="420">
        <v>289.42879749080822</v>
      </c>
      <c r="SR164" s="420">
        <v>322.3486076443844</v>
      </c>
      <c r="SS164" s="420">
        <v>356.01766459477864</v>
      </c>
      <c r="ST164" s="420">
        <v>390.90597219642638</v>
      </c>
      <c r="SU164" s="420">
        <v>428.1659674875865</v>
      </c>
      <c r="SV164" s="420">
        <v>467.45956658787981</v>
      </c>
      <c r="SW164" s="420">
        <v>508.16050321778459</v>
      </c>
      <c r="SX164" s="420">
        <v>549.21649399062449</v>
      </c>
      <c r="SY164" s="420">
        <v>588.95103932994482</v>
      </c>
      <c r="SZ164" s="420">
        <v>624.77886229017236</v>
      </c>
      <c r="TA164" s="420">
        <v>652.79780625483909</v>
      </c>
      <c r="TB164" s="420">
        <v>667.20401486860692</v>
      </c>
      <c r="TC164" s="420">
        <v>659.45432568378919</v>
      </c>
      <c r="TD164" s="420">
        <v>584.04506287912557</v>
      </c>
      <c r="TE164" s="420">
        <v>358.92256907201022</v>
      </c>
      <c r="TF164" s="420"/>
      <c r="TG164" s="420">
        <v>3.9541084575050318</v>
      </c>
      <c r="TH164" s="420">
        <v>4.3629956563214094</v>
      </c>
      <c r="TI164" s="420">
        <v>4.8159689558659586</v>
      </c>
      <c r="TJ164" s="420">
        <v>5.3178894383822231</v>
      </c>
      <c r="TK164" s="420">
        <v>5.8741616266655177</v>
      </c>
      <c r="TL164" s="420">
        <v>6.4907947748414863</v>
      </c>
      <c r="TM164" s="420">
        <v>7.174471111438435</v>
      </c>
      <c r="TN164" s="420">
        <v>7.9326218263342962</v>
      </c>
      <c r="TO164" s="420">
        <v>8.7735116835111207</v>
      </c>
      <c r="TP164" s="420">
        <v>9.7063332422316133</v>
      </c>
      <c r="TQ164" s="420">
        <v>10.741311781445805</v>
      </c>
      <c r="TR164" s="420">
        <v>11.889822147259057</v>
      </c>
      <c r="TS164" s="420">
        <v>13.164518882613763</v>
      </c>
      <c r="TT164" s="420">
        <v>14.579481153593129</v>
      </c>
      <c r="TU164" s="420">
        <v>16.150374159770749</v>
      </c>
      <c r="TV164" s="420">
        <v>17.894628908836424</v>
      </c>
      <c r="TW164" s="420">
        <v>19.831642450595456</v>
      </c>
      <c r="TX164" s="420">
        <v>21.983000904887568</v>
      </c>
      <c r="TY164" s="420">
        <v>24.372727884821138</v>
      </c>
      <c r="TZ164" s="420">
        <v>27.027561214104473</v>
      </c>
      <c r="UA164" s="420">
        <v>29.977261168675099</v>
      </c>
      <c r="UB164" s="420">
        <v>33.254953842179837</v>
      </c>
      <c r="UC164" s="420">
        <v>36.897513646486033</v>
      </c>
      <c r="UD164" s="420">
        <v>40.945989417148851</v>
      </c>
      <c r="UE164" s="420">
        <v>45.446079105021745</v>
      </c>
      <c r="UF164" s="420">
        <v>50.448658604987827</v>
      </c>
      <c r="UG164" s="420">
        <v>56.010370907816579</v>
      </c>
      <c r="UH164" s="420">
        <v>62.194282468886598</v>
      </c>
      <c r="UI164" s="420">
        <v>67.127588959905367</v>
      </c>
      <c r="UJ164" s="420">
        <v>67.127588959905367</v>
      </c>
      <c r="UK164" s="420"/>
      <c r="UL164" s="420">
        <v>2.0677318317326265</v>
      </c>
      <c r="UM164" s="420">
        <v>2.0677318317326265</v>
      </c>
      <c r="UN164" s="420">
        <v>2.0677318317326265</v>
      </c>
      <c r="UO164" s="420">
        <v>2.0677318317326265</v>
      </c>
      <c r="UP164" s="420">
        <v>2.0677318317326265</v>
      </c>
      <c r="UQ164" s="420">
        <v>2.0677318317326265</v>
      </c>
      <c r="UR164" s="420">
        <v>2.0677318317326265</v>
      </c>
      <c r="US164" s="420">
        <v>2.0677318317326265</v>
      </c>
      <c r="UT164" s="420">
        <v>2.0677318317326265</v>
      </c>
      <c r="UU164" s="420">
        <v>2.0677318317326265</v>
      </c>
      <c r="UV164" s="420">
        <v>2.0677318317326265</v>
      </c>
      <c r="UW164" s="420">
        <v>2.0677318317326265</v>
      </c>
      <c r="UX164" s="420">
        <v>2.0677318317326265</v>
      </c>
      <c r="UY164" s="420">
        <v>2.0677318317326265</v>
      </c>
      <c r="UZ164" s="420">
        <v>2.0677318317326265</v>
      </c>
      <c r="VA164" s="420">
        <v>2.0677318317326265</v>
      </c>
      <c r="VB164" s="420">
        <v>2.0677318317326265</v>
      </c>
      <c r="VC164" s="420">
        <v>2.4749454058415221</v>
      </c>
      <c r="VD164" s="420">
        <v>3.2806867838405323</v>
      </c>
      <c r="VE164" s="420">
        <v>4.3867228313213236</v>
      </c>
      <c r="VF164" s="420">
        <v>5.9118107576461503</v>
      </c>
      <c r="VG164" s="420">
        <v>8.0233138963084603</v>
      </c>
      <c r="VH164" s="420">
        <v>10.957514062577776</v>
      </c>
      <c r="VI164" s="420">
        <v>15.048523298845536</v>
      </c>
      <c r="VJ164" s="420">
        <v>20.769465588490164</v>
      </c>
      <c r="VK164" s="420">
        <v>28.79117403005235</v>
      </c>
      <c r="VL164" s="420">
        <v>40.065901831865403</v>
      </c>
      <c r="VM164" s="420">
        <v>55.946768760453153</v>
      </c>
      <c r="VN164" s="420">
        <v>78.358277117619295</v>
      </c>
      <c r="VO164" s="420">
        <v>110.03983261524904</v>
      </c>
      <c r="VP164" s="420"/>
      <c r="VQ164" s="420">
        <v>1.8863766257724053</v>
      </c>
      <c r="VR164" s="420">
        <v>2.2952638245887829</v>
      </c>
      <c r="VS164" s="420">
        <v>2.7482371241333321</v>
      </c>
      <c r="VT164" s="420">
        <v>3.2501576066495965</v>
      </c>
      <c r="VU164" s="420">
        <v>3.8064297949328911</v>
      </c>
      <c r="VV164" s="420">
        <v>4.4230629431088602</v>
      </c>
      <c r="VW164" s="420">
        <v>5.106739279705808</v>
      </c>
      <c r="VX164" s="420">
        <v>5.8648899946016702</v>
      </c>
      <c r="VY164" s="420">
        <v>6.7057798517784946</v>
      </c>
      <c r="VZ164" s="420">
        <v>7.6386014104989872</v>
      </c>
      <c r="WA164" s="420">
        <v>8.6735799497131794</v>
      </c>
      <c r="WB164" s="420">
        <v>9.822090315526431</v>
      </c>
      <c r="WC164" s="420">
        <v>11.096787050881137</v>
      </c>
      <c r="WD164" s="420">
        <v>12.511749321860503</v>
      </c>
      <c r="WE164" s="420">
        <v>14.082642328038123</v>
      </c>
      <c r="WF164" s="420">
        <v>15.826897077103798</v>
      </c>
      <c r="WG164" s="420">
        <v>17.76391061886283</v>
      </c>
      <c r="WH164" s="420">
        <v>19.508055499046044</v>
      </c>
      <c r="WI164" s="420">
        <v>21.092041100980605</v>
      </c>
      <c r="WJ164" s="420">
        <v>22.640838382783151</v>
      </c>
      <c r="WK164" s="420">
        <v>24.065450411028948</v>
      </c>
      <c r="WL164" s="420">
        <v>25.231639945871379</v>
      </c>
      <c r="WM164" s="420">
        <v>25.939999583908257</v>
      </c>
      <c r="WN164" s="420">
        <v>25.897466118303313</v>
      </c>
      <c r="WO164" s="420">
        <v>24.676613516531582</v>
      </c>
      <c r="WP164" s="420">
        <v>21.657484574935477</v>
      </c>
      <c r="WQ164" s="420">
        <v>15.944469075951176</v>
      </c>
      <c r="WR164" s="420">
        <v>6.2475137084334449</v>
      </c>
      <c r="WS164" s="420">
        <v>-11.230688157713928</v>
      </c>
      <c r="WT164" s="420">
        <v>-42.912243655343673</v>
      </c>
      <c r="WU164" s="420"/>
      <c r="WV164" s="420">
        <v>175.07252715303773</v>
      </c>
      <c r="WW164" s="420">
        <v>193.17646031183583</v>
      </c>
      <c r="WX164" s="420">
        <v>213.23235436137679</v>
      </c>
      <c r="WY164" s="420">
        <v>235.45543909675121</v>
      </c>
      <c r="WZ164" s="420">
        <v>260.08500574479314</v>
      </c>
      <c r="XA164" s="420">
        <v>287.38712068111931</v>
      </c>
      <c r="XB164" s="420">
        <v>317.6576469676649</v>
      </c>
      <c r="XC164" s="420">
        <v>351.2256087588417</v>
      </c>
      <c r="XD164" s="420">
        <v>388.45693762486889</v>
      </c>
      <c r="XE164" s="420">
        <v>429.75864429860979</v>
      </c>
      <c r="XF164" s="420">
        <v>475.58346431978777</v>
      </c>
      <c r="XG164" s="420">
        <v>526.43503158591659</v>
      </c>
      <c r="XH164" s="420">
        <v>582.87363998794672</v>
      </c>
      <c r="XI164" s="420">
        <v>645.52266018271985</v>
      </c>
      <c r="XJ164" s="420">
        <v>715.07568621480777</v>
      </c>
      <c r="XK164" s="420">
        <v>792.30449523697837</v>
      </c>
      <c r="XL164" s="420">
        <v>878.06791309208506</v>
      </c>
      <c r="XM164" s="420">
        <v>973.3216891209388</v>
      </c>
      <c r="XN164" s="420">
        <v>1079.1294953758922</v>
      </c>
      <c r="XO164" s="420">
        <v>1196.6751785868728</v>
      </c>
      <c r="XP164" s="420">
        <v>1327.2764079005783</v>
      </c>
      <c r="XQ164" s="420">
        <v>1472.3998777670477</v>
      </c>
      <c r="XR164" s="420">
        <v>1633.6782435730131</v>
      </c>
      <c r="XS164" s="420">
        <v>1812.928987932971</v>
      </c>
      <c r="XT164" s="420">
        <v>2012.1754381854598</v>
      </c>
      <c r="XU164" s="420">
        <v>2233.6701808703033</v>
      </c>
      <c r="XV164" s="420">
        <v>2479.9211470789519</v>
      </c>
      <c r="XW164" s="420">
        <v>2753.7206739059175</v>
      </c>
      <c r="XX164" s="420">
        <v>2972.1482774694587</v>
      </c>
      <c r="XY164" s="420">
        <v>2972.1482774694587</v>
      </c>
      <c r="XZ164" s="420"/>
      <c r="YA164" s="420">
        <v>0.1019421917409085</v>
      </c>
      <c r="YB164" s="420">
        <v>0.1019421917409085</v>
      </c>
      <c r="YC164" s="420">
        <v>0.1019421917409085</v>
      </c>
      <c r="YD164" s="420">
        <v>0.1019421917409085</v>
      </c>
      <c r="YE164" s="420">
        <v>0.1019421917409085</v>
      </c>
      <c r="YF164" s="420">
        <v>0.1019421917409085</v>
      </c>
      <c r="YG164" s="420">
        <v>0.1019421917409085</v>
      </c>
      <c r="YH164" s="420">
        <v>0.1019421917409085</v>
      </c>
      <c r="YI164" s="420">
        <v>0.1019421917409085</v>
      </c>
      <c r="YJ164" s="420">
        <v>0.1019421917409085</v>
      </c>
      <c r="YK164" s="420">
        <v>0.1019421917409085</v>
      </c>
      <c r="YL164" s="420">
        <v>0.1019421917409085</v>
      </c>
      <c r="YM164" s="420">
        <v>0.1019421917409085</v>
      </c>
      <c r="YN164" s="420">
        <v>0.1019421917409085</v>
      </c>
      <c r="YO164" s="420">
        <v>0.1019421917409085</v>
      </c>
      <c r="YP164" s="420">
        <v>0.1019421917409085</v>
      </c>
      <c r="YQ164" s="420">
        <v>0.1019421917409085</v>
      </c>
      <c r="YR164" s="420">
        <v>0.12201841420565873</v>
      </c>
      <c r="YS164" s="420">
        <v>0.16174263800925112</v>
      </c>
      <c r="YT164" s="420">
        <v>0.21627182651149743</v>
      </c>
      <c r="YU164" s="420">
        <v>0.29146088314892193</v>
      </c>
      <c r="YV164" s="420">
        <v>0.39556106409099151</v>
      </c>
      <c r="YW164" s="420">
        <v>0.54022140706466903</v>
      </c>
      <c r="YX164" s="420">
        <v>0.74191412252089795</v>
      </c>
      <c r="YY164" s="420">
        <v>1.0239649121249523</v>
      </c>
      <c r="YZ164" s="420">
        <v>1.4194468249579977</v>
      </c>
      <c r="ZA164" s="420">
        <v>1.9753073315092169</v>
      </c>
      <c r="ZB164" s="420">
        <v>2.7582572076009275</v>
      </c>
      <c r="ZC164" s="420">
        <v>3.8631772204803494</v>
      </c>
      <c r="ZD164" s="420">
        <v>5.4251240627279413</v>
      </c>
      <c r="ZE164" s="420"/>
      <c r="ZF164" s="420">
        <v>174.97058496129682</v>
      </c>
      <c r="ZG164" s="420">
        <v>193.07451812009492</v>
      </c>
      <c r="ZH164" s="420">
        <v>213.13041216963589</v>
      </c>
      <c r="ZI164" s="420">
        <v>235.3534969050103</v>
      </c>
      <c r="ZJ164" s="420">
        <v>259.9830635530522</v>
      </c>
      <c r="ZK164" s="420">
        <v>287.28517848937838</v>
      </c>
      <c r="ZL164" s="420">
        <v>317.55570477592397</v>
      </c>
      <c r="ZM164" s="420">
        <v>351.12366656710077</v>
      </c>
      <c r="ZN164" s="420">
        <v>388.35499543312795</v>
      </c>
      <c r="ZO164" s="420">
        <v>429.65670210686886</v>
      </c>
      <c r="ZP164" s="420">
        <v>475.48152212804683</v>
      </c>
      <c r="ZQ164" s="420">
        <v>526.33308939417566</v>
      </c>
      <c r="ZR164" s="420">
        <v>582.77169779620579</v>
      </c>
      <c r="ZS164" s="420">
        <v>645.42071799097891</v>
      </c>
      <c r="ZT164" s="420">
        <v>714.97374402306684</v>
      </c>
      <c r="ZU164" s="420">
        <v>792.20255304523744</v>
      </c>
      <c r="ZV164" s="420">
        <v>877.96597090034413</v>
      </c>
      <c r="ZW164" s="420">
        <v>973.19967070673317</v>
      </c>
      <c r="ZX164" s="420">
        <v>1078.9677527378831</v>
      </c>
      <c r="ZY164" s="420">
        <v>1196.4589067603613</v>
      </c>
      <c r="ZZ164" s="420">
        <v>1326.9849470174295</v>
      </c>
      <c r="AAA164" s="420">
        <v>1472.0043167029567</v>
      </c>
      <c r="AAB164" s="420">
        <v>1633.1380221659485</v>
      </c>
      <c r="AAC164" s="420">
        <v>1812.1870738104501</v>
      </c>
      <c r="AAD164" s="420">
        <v>2011.1514732733349</v>
      </c>
      <c r="AAE164" s="420">
        <v>2232.2507340453453</v>
      </c>
      <c r="AAF164" s="420">
        <v>2477.9458397474427</v>
      </c>
      <c r="AAG164" s="420">
        <v>2750.9624166983167</v>
      </c>
      <c r="AAH164" s="420">
        <v>2968.2851002489783</v>
      </c>
      <c r="AAI164" s="420">
        <v>2966.7231534067309</v>
      </c>
      <c r="AAJ164" s="420"/>
      <c r="AAK164" s="420">
        <v>2505.5584770824989</v>
      </c>
      <c r="AAL164" s="420">
        <v>2768.0017483526653</v>
      </c>
      <c r="AAM164" s="420">
        <v>3058.7415780040706</v>
      </c>
      <c r="AAN164" s="420">
        <v>3380.8980400561513</v>
      </c>
      <c r="AAO164" s="420">
        <v>3737.9400145476125</v>
      </c>
      <c r="AAP164" s="420">
        <v>4133.7245268761581</v>
      </c>
      <c r="AAQ164" s="420">
        <v>4572.5405494513316</v>
      </c>
      <c r="AAR164" s="420">
        <v>5059.1577737348334</v>
      </c>
      <c r="AAS164" s="420">
        <v>5598.8809187347897</v>
      </c>
      <c r="AAT164" s="420">
        <v>6197.6102066425792</v>
      </c>
      <c r="AAU164" s="420">
        <v>6861.9087083126433</v>
      </c>
      <c r="AAV164" s="420">
        <v>7599.0773415304493</v>
      </c>
      <c r="AAW164" s="420">
        <v>8417.2383944376943</v>
      </c>
      <c r="AAX164" s="420">
        <v>9325.4285461339077</v>
      </c>
      <c r="AAY164" s="420">
        <v>10333.70246752371</v>
      </c>
      <c r="AAZ164" s="420">
        <v>11453.248209230531</v>
      </c>
      <c r="ABA164" s="420">
        <v>12696.515721310687</v>
      </c>
      <c r="ABB164" s="420">
        <v>14070.983845061419</v>
      </c>
      <c r="ABC164" s="420">
        <v>15592.208081097351</v>
      </c>
      <c r="ABD164" s="420">
        <v>17278.888174003849</v>
      </c>
      <c r="ABE164" s="420">
        <v>19148.266183047839</v>
      </c>
      <c r="ABF164" s="420">
        <v>21218.983433903555</v>
      </c>
      <c r="ABG164" s="420">
        <v>23511.007974396918</v>
      </c>
      <c r="ABH164" s="420">
        <v>26045.455368606064</v>
      </c>
      <c r="ABI164" s="420">
        <v>28844.248552453413</v>
      </c>
      <c r="ABJ164" s="420">
        <v>31929.538179658979</v>
      </c>
      <c r="ABK164" s="420">
        <v>35322.770019055955</v>
      </c>
      <c r="ABL164" s="420">
        <v>39043.23594845488</v>
      </c>
      <c r="ABM164" s="420">
        <v>41858.747091192803</v>
      </c>
      <c r="ABN164" s="420">
        <v>41362.676673972455</v>
      </c>
      <c r="ABQ164" s="344"/>
      <c r="ABR164" s="344"/>
      <c r="ABS164" s="344"/>
      <c r="ABT164" s="344"/>
      <c r="ABU164" s="344"/>
      <c r="ABV164" s="344"/>
      <c r="ABW164" s="344"/>
      <c r="ABX164" s="344"/>
      <c r="ABY164" s="344"/>
      <c r="ABZ164" s="344"/>
      <c r="ACA164" s="344"/>
    </row>
    <row r="165" spans="4:755" hidden="1" outlineLevel="1" x14ac:dyDescent="0.25">
      <c r="D165" s="431" t="b">
        <v>1</v>
      </c>
      <c r="E165" s="416"/>
      <c r="F165" s="417">
        <v>1590</v>
      </c>
      <c r="G165" s="417">
        <v>22006151</v>
      </c>
      <c r="H165" s="417" t="s">
        <v>1825</v>
      </c>
      <c r="I165" s="417" t="s">
        <v>1863</v>
      </c>
      <c r="J165" s="417">
        <v>11</v>
      </c>
      <c r="K165" s="417" t="s">
        <v>1864</v>
      </c>
      <c r="L165" s="417" t="s">
        <v>300</v>
      </c>
      <c r="M165" s="417" t="s">
        <v>286</v>
      </c>
      <c r="N165" s="417" t="s">
        <v>355</v>
      </c>
      <c r="O165" s="417" t="s">
        <v>1826</v>
      </c>
      <c r="P165" s="417" t="s">
        <v>1827</v>
      </c>
      <c r="Q165" s="417" t="s">
        <v>1828</v>
      </c>
      <c r="R165" s="417" t="s">
        <v>298</v>
      </c>
      <c r="S165" s="418"/>
      <c r="T165" s="417">
        <v>0.57433674535164059</v>
      </c>
      <c r="U165" s="417">
        <v>2190</v>
      </c>
      <c r="V165" s="418"/>
      <c r="W165" s="419">
        <v>9.9</v>
      </c>
      <c r="X165" s="417">
        <v>8.8018665792934641E-3</v>
      </c>
      <c r="Y165" s="417">
        <v>6.3307850367012759E-3</v>
      </c>
      <c r="Z165" s="417">
        <v>2.4710815425921882E-3</v>
      </c>
      <c r="AA165" s="420">
        <v>51.892197956299761</v>
      </c>
      <c r="AB165" s="420">
        <v>2025.8512117444084</v>
      </c>
      <c r="AC165" s="420">
        <v>2077.7434097007081</v>
      </c>
      <c r="AD165" s="420">
        <v>60.926455166027509</v>
      </c>
      <c r="AE165" s="420">
        <v>3.5849346687423278</v>
      </c>
      <c r="AF165" s="420">
        <v>158.72694916701315</v>
      </c>
      <c r="AG165" s="418"/>
      <c r="AH165" s="419">
        <v>14.216959715055561</v>
      </c>
      <c r="AI165" s="417">
        <v>2.3831354840911409E-2</v>
      </c>
      <c r="AJ165" s="417">
        <v>1.7140817038295893E-2</v>
      </c>
      <c r="AK165" s="417">
        <v>6.6905378026155156E-3</v>
      </c>
      <c r="AL165" s="420">
        <v>140.4999009960755</v>
      </c>
      <c r="AM165" s="420">
        <v>5485.0614522546857</v>
      </c>
      <c r="AN165" s="420">
        <v>5625.5613532507614</v>
      </c>
      <c r="AO165" s="420">
        <v>164.96046141806357</v>
      </c>
      <c r="AP165" s="420">
        <v>9.7063332422316133</v>
      </c>
      <c r="AQ165" s="420">
        <v>429.75864429860979</v>
      </c>
      <c r="AR165" s="418"/>
      <c r="AS165" s="417">
        <v>5.1679359468684138E-3</v>
      </c>
      <c r="AT165" s="421">
        <v>4.0659390574111693E-6</v>
      </c>
      <c r="AU165" s="417">
        <v>5.1638700078110028E-3</v>
      </c>
      <c r="AV165" s="420">
        <v>28.425883974257854</v>
      </c>
      <c r="AW165" s="420">
        <v>1.3011004983715742</v>
      </c>
      <c r="AX165" s="420">
        <v>29.726984472629429</v>
      </c>
      <c r="AY165" s="420">
        <v>14.692869058112674</v>
      </c>
      <c r="AZ165" s="420">
        <v>2.0677318317326265</v>
      </c>
      <c r="BA165" s="420">
        <v>0.1019421917409085</v>
      </c>
      <c r="BB165" s="418"/>
      <c r="BC165" s="420">
        <v>2300.9817487024911</v>
      </c>
      <c r="BD165" s="420">
        <v>6229.9867922096655</v>
      </c>
      <c r="BE165" s="420">
        <v>46.589527554215643</v>
      </c>
      <c r="BF165" s="420">
        <v>6183.3972646554503</v>
      </c>
      <c r="BG165" s="420"/>
      <c r="BH165" s="422">
        <v>3.6190084093339271E-2</v>
      </c>
      <c r="BI165" s="420"/>
      <c r="BJ165" s="423">
        <v>10.264843878369307</v>
      </c>
      <c r="BK165" s="423">
        <v>10.643133317908669</v>
      </c>
      <c r="BL165" s="423">
        <v>11.035363826768</v>
      </c>
      <c r="BM165" s="423">
        <v>11.442049174017937</v>
      </c>
      <c r="BN165" s="423">
        <v>11.863722062618042</v>
      </c>
      <c r="BO165" s="423">
        <v>12.300934827185827</v>
      </c>
      <c r="BP165" s="423">
        <v>12.75426015748063</v>
      </c>
      <c r="BQ165" s="423">
        <v>13.224291848549957</v>
      </c>
      <c r="BR165" s="423">
        <v>13.711645578520923</v>
      </c>
      <c r="BS165" s="423">
        <v>14.216959715055561</v>
      </c>
      <c r="BT165" s="423">
        <v>14.740896151526375</v>
      </c>
      <c r="BU165" s="423">
        <v>15.284141174007392</v>
      </c>
      <c r="BV165" s="423">
        <v>15.847406360216368</v>
      </c>
      <c r="BW165" s="423">
        <v>16.431429511585634</v>
      </c>
      <c r="BX165" s="423">
        <v>17.036975619682483</v>
      </c>
      <c r="BY165" s="423">
        <v>17.664837868244934</v>
      </c>
      <c r="BZ165" s="423">
        <v>18.315838672145485</v>
      </c>
      <c r="CA165" s="423">
        <v>18.990830754643675</v>
      </c>
      <c r="CB165" s="423">
        <v>19.69069826433855</v>
      </c>
      <c r="CC165" s="423">
        <v>20.416357933284111</v>
      </c>
      <c r="CD165" s="423">
        <v>21.168760277784653</v>
      </c>
      <c r="CE165" s="423">
        <v>21.948890843442939</v>
      </c>
      <c r="CF165" s="423">
        <v>22.757771496092055</v>
      </c>
      <c r="CG165" s="423">
        <v>23.596461760301825</v>
      </c>
      <c r="CH165" s="423">
        <v>24.46606020721309</v>
      </c>
      <c r="CI165" s="423">
        <v>25.367705893517794</v>
      </c>
      <c r="CJ165" s="423">
        <v>26.302579853469606</v>
      </c>
      <c r="CK165" s="423">
        <v>27.271906645879525</v>
      </c>
      <c r="CL165" s="423">
        <v>28</v>
      </c>
      <c r="CM165" s="423">
        <v>28</v>
      </c>
      <c r="CN165" s="420"/>
      <c r="CO165" s="417">
        <v>9.708275965660762E-3</v>
      </c>
      <c r="CP165" s="417">
        <v>1.0712191211688215E-2</v>
      </c>
      <c r="CQ165" s="417">
        <v>1.1824348312161174E-2</v>
      </c>
      <c r="CR165" s="417">
        <v>1.3056682379234321E-2</v>
      </c>
      <c r="CS165" s="417">
        <v>1.4422462800766764E-2</v>
      </c>
      <c r="CT165" s="417">
        <v>1.5936443723749291E-2</v>
      </c>
      <c r="CU165" s="417">
        <v>1.7615031607265057E-2</v>
      </c>
      <c r="CV165" s="417">
        <v>1.9476471788502842E-2</v>
      </c>
      <c r="CW165" s="417">
        <v>2.1541056227177734E-2</v>
      </c>
      <c r="CX165" s="417">
        <v>2.3831354840911409E-2</v>
      </c>
      <c r="CY165" s="417">
        <v>2.6372473119585998E-2</v>
      </c>
      <c r="CZ165" s="417">
        <v>2.9192339013647112E-2</v>
      </c>
      <c r="DA165" s="417">
        <v>3.2322022433398018E-2</v>
      </c>
      <c r="DB165" s="417">
        <v>3.5796091077517467E-2</v>
      </c>
      <c r="DC165" s="417">
        <v>3.965300673382742E-2</v>
      </c>
      <c r="DD165" s="417">
        <v>4.3935566668723287E-2</v>
      </c>
      <c r="DE165" s="417">
        <v>4.8691395249228206E-2</v>
      </c>
      <c r="DF165" s="417">
        <v>5.3973491529537086E-2</v>
      </c>
      <c r="DG165" s="417">
        <v>5.9840839189094955E-2</v>
      </c>
      <c r="DH165" s="417">
        <v>6.6359085939407772E-2</v>
      </c>
      <c r="DI165" s="417">
        <v>7.36013003304965E-2</v>
      </c>
      <c r="DJ165" s="417">
        <v>8.1648814794752431E-2</v>
      </c>
      <c r="DK165" s="417">
        <v>9.0592164776594139E-2</v>
      </c>
      <c r="DL165" s="417">
        <v>0.10053213492265475</v>
      </c>
      <c r="DM165" s="417">
        <v>0.11158092456249701</v>
      </c>
      <c r="DN165" s="417">
        <v>0.12386344610882619</v>
      </c>
      <c r="DO165" s="417">
        <v>0.13751877156531145</v>
      </c>
      <c r="DP165" s="417">
        <v>0.15270174406778775</v>
      </c>
      <c r="DQ165" s="417">
        <v>0.1648141839142698</v>
      </c>
      <c r="DR165" s="417">
        <v>0.1648141839142698</v>
      </c>
      <c r="DS165" s="424"/>
      <c r="DT165" s="425">
        <v>6.9827243644160408E-3</v>
      </c>
      <c r="DU165" s="425">
        <v>7.7047952524954425E-3</v>
      </c>
      <c r="DV165" s="425">
        <v>8.5047196170272791E-3</v>
      </c>
      <c r="DW165" s="425">
        <v>9.3910818450571188E-3</v>
      </c>
      <c r="DX165" s="425">
        <v>1.0373426007873455E-2</v>
      </c>
      <c r="DY165" s="425">
        <v>1.1462364096939383E-2</v>
      </c>
      <c r="DZ165" s="425">
        <v>1.2669696537168517E-2</v>
      </c>
      <c r="EA165" s="425">
        <v>1.4008546375430933E-2</v>
      </c>
      <c r="EB165" s="425">
        <v>1.5493508701730928E-2</v>
      </c>
      <c r="EC165" s="425">
        <v>1.7140817038295893E-2</v>
      </c>
      <c r="ED165" s="425">
        <v>1.8968528629944713E-2</v>
      </c>
      <c r="EE165" s="425">
        <v>2.0996730789884673E-2</v>
      </c>
      <c r="EF165" s="425">
        <v>2.3247770701121561E-2</v>
      </c>
      <c r="EG165" s="425">
        <v>2.5746511347838983E-2</v>
      </c>
      <c r="EH165" s="425">
        <v>2.852061655663957E-2</v>
      </c>
      <c r="EI165" s="425">
        <v>3.1600868468023409E-2</v>
      </c>
      <c r="EJ165" s="425">
        <v>3.5021521137924942E-2</v>
      </c>
      <c r="EK165" s="425">
        <v>3.8820694391978043E-2</v>
      </c>
      <c r="EL165" s="425">
        <v>4.3040812526424332E-2</v>
      </c>
      <c r="EM165" s="425">
        <v>4.772909297474253E-2</v>
      </c>
      <c r="EN165" s="425">
        <v>5.2938090644344488E-2</v>
      </c>
      <c r="EO165" s="425">
        <v>5.8726304279938933E-2</v>
      </c>
      <c r="EP165" s="425">
        <v>6.5158851937071313E-2</v>
      </c>
      <c r="EQ165" s="425">
        <v>7.2308223459468232E-2</v>
      </c>
      <c r="ER165" s="425">
        <v>8.0255118756668617E-2</v>
      </c>
      <c r="ES165" s="425">
        <v>8.908938168464671E-2</v>
      </c>
      <c r="ET165" s="425">
        <v>9.8911040453546747E-2</v>
      </c>
      <c r="EU165" s="425">
        <v>0.10983146673647232</v>
      </c>
      <c r="EV165" s="425">
        <v>0.11854339758060124</v>
      </c>
      <c r="EW165" s="425">
        <v>0.11854339758060124</v>
      </c>
      <c r="EX165" s="420"/>
      <c r="EY165" s="420">
        <v>2537.9350626495857</v>
      </c>
      <c r="EZ165" s="420">
        <v>2800.3783339197521</v>
      </c>
      <c r="FA165" s="420">
        <v>3091.1181635711569</v>
      </c>
      <c r="FB165" s="420">
        <v>3413.2746256232381</v>
      </c>
      <c r="FC165" s="420">
        <v>3770.3166001146988</v>
      </c>
      <c r="FD165" s="420">
        <v>4166.1011124432443</v>
      </c>
      <c r="FE165" s="420">
        <v>4604.9171350184179</v>
      </c>
      <c r="FF165" s="420">
        <v>5091.5343593019197</v>
      </c>
      <c r="FG165" s="420">
        <v>5631.257504301876</v>
      </c>
      <c r="FH165" s="420">
        <v>6229.9867922096664</v>
      </c>
      <c r="FI165" s="420">
        <v>6894.2852938797296</v>
      </c>
      <c r="FJ165" s="420">
        <v>7631.4539270975356</v>
      </c>
      <c r="FK165" s="420">
        <v>8449.6149800047806</v>
      </c>
      <c r="FL165" s="420">
        <v>9357.805131700994</v>
      </c>
      <c r="FM165" s="420">
        <v>10366.079053090794</v>
      </c>
      <c r="FN165" s="420">
        <v>11485.624794797617</v>
      </c>
      <c r="FO165" s="420">
        <v>12728.892306877771</v>
      </c>
      <c r="FP165" s="420">
        <v>14109.736588756889</v>
      </c>
      <c r="FQ165" s="420">
        <v>15643.57713908918</v>
      </c>
      <c r="FR165" s="420">
        <v>17347.575566115211</v>
      </c>
      <c r="FS165" s="420">
        <v>19240.833431814794</v>
      </c>
      <c r="FT165" s="420">
        <v>21344.612640219806</v>
      </c>
      <c r="FU165" s="420">
        <v>23682.580944452875</v>
      </c>
      <c r="FV165" s="420">
        <v>26281.085441503434</v>
      </c>
      <c r="FW165" s="420">
        <v>29169.457251903063</v>
      </c>
      <c r="FX165" s="420">
        <v>32380.350947182989</v>
      </c>
      <c r="FY165" s="420">
        <v>35950.122695585058</v>
      </c>
      <c r="FZ165" s="420">
        <v>39919.251550757144</v>
      </c>
      <c r="GA165" s="420">
        <v>43085.682530815204</v>
      </c>
      <c r="GB165" s="420">
        <v>43085.682530815204</v>
      </c>
      <c r="GC165" s="420"/>
      <c r="GD165" s="420">
        <v>32.388885032735381</v>
      </c>
      <c r="GE165" s="420">
        <v>32.388885032735381</v>
      </c>
      <c r="GF165" s="420">
        <v>32.388885032735381</v>
      </c>
      <c r="GG165" s="420">
        <v>32.388885032735381</v>
      </c>
      <c r="GH165" s="420">
        <v>32.388885032735381</v>
      </c>
      <c r="GI165" s="420">
        <v>32.388885032735381</v>
      </c>
      <c r="GJ165" s="420">
        <v>32.388885032735381</v>
      </c>
      <c r="GK165" s="420">
        <v>32.388885032735381</v>
      </c>
      <c r="GL165" s="420">
        <v>32.388885032735381</v>
      </c>
      <c r="GM165" s="420">
        <v>32.388885032735381</v>
      </c>
      <c r="GN165" s="420">
        <v>32.388885032735381</v>
      </c>
      <c r="GO165" s="420">
        <v>32.388885032735381</v>
      </c>
      <c r="GP165" s="420">
        <v>32.388885032735381</v>
      </c>
      <c r="GQ165" s="420">
        <v>32.388885032735381</v>
      </c>
      <c r="GR165" s="420">
        <v>32.388885032735381</v>
      </c>
      <c r="GS165" s="420">
        <v>32.388885032735381</v>
      </c>
      <c r="GT165" s="420">
        <v>32.388885032735381</v>
      </c>
      <c r="GU165" s="420">
        <v>38.767465384971189</v>
      </c>
      <c r="GV165" s="420">
        <v>51.388572463571435</v>
      </c>
      <c r="GW165" s="420">
        <v>68.713485604700963</v>
      </c>
      <c r="GX165" s="420">
        <v>92.602413923397407</v>
      </c>
      <c r="GY165" s="420">
        <v>125.6769313027075</v>
      </c>
      <c r="GZ165" s="420">
        <v>171.63814851175741</v>
      </c>
      <c r="HA165" s="420">
        <v>235.71958585670842</v>
      </c>
      <c r="HB165" s="420">
        <v>325.3322422247</v>
      </c>
      <c r="HC165" s="420">
        <v>450.98402573580114</v>
      </c>
      <c r="HD165" s="420">
        <v>627.59100007556071</v>
      </c>
      <c r="HE165" s="420">
        <v>876.34838982817428</v>
      </c>
      <c r="HF165" s="420">
        <v>1227.401537267607</v>
      </c>
      <c r="HG165" s="420">
        <v>1723.6604055228411</v>
      </c>
      <c r="HH165" s="420"/>
      <c r="HI165" s="420">
        <v>57.236016211563019</v>
      </c>
      <c r="HJ165" s="420">
        <v>63.154689053157682</v>
      </c>
      <c r="HK165" s="420">
        <v>69.711511506251469</v>
      </c>
      <c r="HL165" s="420">
        <v>76.976848100570194</v>
      </c>
      <c r="HM165" s="420">
        <v>85.028929708547622</v>
      </c>
      <c r="HN165" s="420">
        <v>93.954740733937783</v>
      </c>
      <c r="HO165" s="420">
        <v>103.85100693540051</v>
      </c>
      <c r="HP165" s="420">
        <v>114.82529534325266</v>
      </c>
      <c r="HQ165" s="420">
        <v>126.99723903542956</v>
      </c>
      <c r="HR165" s="420">
        <v>140.4999009960755</v>
      </c>
      <c r="HS165" s="420">
        <v>155.4812929041926</v>
      </c>
      <c r="HT165" s="420">
        <v>172.10606650949569</v>
      </c>
      <c r="HU165" s="420">
        <v>190.55739726930597</v>
      </c>
      <c r="HV165" s="420">
        <v>211.03908216765754</v>
      </c>
      <c r="HW165" s="420">
        <v>233.77787614220262</v>
      </c>
      <c r="HX165" s="420">
        <v>259.02609433539101</v>
      </c>
      <c r="HY165" s="420">
        <v>287.06451049661388</v>
      </c>
      <c r="HZ165" s="420">
        <v>318.20558532804193</v>
      </c>
      <c r="IA165" s="420">
        <v>352.79706242955569</v>
      </c>
      <c r="IB165" s="420">
        <v>391.22597380285117</v>
      </c>
      <c r="IC165" s="420">
        <v>433.92310167212025</v>
      </c>
      <c r="ID165" s="420">
        <v>481.36794872510484</v>
      </c>
      <c r="IE165" s="420">
        <v>534.09427483665706</v>
      </c>
      <c r="IF165" s="420">
        <v>592.69626497730883</v>
      </c>
      <c r="IG165" s="420">
        <v>657.83540040990135</v>
      </c>
      <c r="IH165" s="420">
        <v>730.24811352509982</v>
      </c>
      <c r="II165" s="420">
        <v>810.75431585866374</v>
      </c>
      <c r="IJ165" s="420">
        <v>900.2668990778925</v>
      </c>
      <c r="IK165" s="420">
        <v>971.67688019781474</v>
      </c>
      <c r="IL165" s="420">
        <v>971.67688019781474</v>
      </c>
      <c r="IM165" s="420"/>
      <c r="IN165" s="420">
        <v>14.212941987128927</v>
      </c>
      <c r="IO165" s="420">
        <v>14.212941987128927</v>
      </c>
      <c r="IP165" s="420">
        <v>14.212941987128927</v>
      </c>
      <c r="IQ165" s="420">
        <v>14.212941987128927</v>
      </c>
      <c r="IR165" s="420">
        <v>14.212941987128927</v>
      </c>
      <c r="IS165" s="420">
        <v>14.212941987128927</v>
      </c>
      <c r="IT165" s="420">
        <v>14.212941987128927</v>
      </c>
      <c r="IU165" s="420">
        <v>14.212941987128927</v>
      </c>
      <c r="IV165" s="420">
        <v>14.212941987128927</v>
      </c>
      <c r="IW165" s="420">
        <v>14.212941987128927</v>
      </c>
      <c r="IX165" s="420">
        <v>14.212941987128927</v>
      </c>
      <c r="IY165" s="420">
        <v>14.212941987128927</v>
      </c>
      <c r="IZ165" s="420">
        <v>14.212941987128927</v>
      </c>
      <c r="JA165" s="420">
        <v>14.212941987128927</v>
      </c>
      <c r="JB165" s="420">
        <v>14.212941987128927</v>
      </c>
      <c r="JC165" s="420">
        <v>14.212941987128927</v>
      </c>
      <c r="JD165" s="420">
        <v>14.212941987128927</v>
      </c>
      <c r="JE165" s="420">
        <v>17.012000751113533</v>
      </c>
      <c r="JF165" s="420">
        <v>22.550415010825947</v>
      </c>
      <c r="JG165" s="420">
        <v>30.152960919956481</v>
      </c>
      <c r="JH165" s="420">
        <v>40.635938397728552</v>
      </c>
      <c r="JI165" s="420">
        <v>55.14975066046334</v>
      </c>
      <c r="JJ165" s="420">
        <v>75.318525015919704</v>
      </c>
      <c r="JK165" s="420">
        <v>103.43884315947719</v>
      </c>
      <c r="JL165" s="420">
        <v>142.76281139683698</v>
      </c>
      <c r="JM165" s="420">
        <v>197.90152666343465</v>
      </c>
      <c r="JN165" s="420">
        <v>275.40047972330115</v>
      </c>
      <c r="JO165" s="420">
        <v>384.56059270187745</v>
      </c>
      <c r="JP165" s="420">
        <v>538.61029258851443</v>
      </c>
      <c r="JQ165" s="420">
        <v>756.37939757564641</v>
      </c>
      <c r="JR165" s="420"/>
      <c r="JS165" s="420">
        <v>43.02307422443409</v>
      </c>
      <c r="JT165" s="420">
        <v>48.941747066028753</v>
      </c>
      <c r="JU165" s="420">
        <v>55.49856951912254</v>
      </c>
      <c r="JV165" s="420">
        <v>62.763906113441266</v>
      </c>
      <c r="JW165" s="420">
        <v>70.815987721418693</v>
      </c>
      <c r="JX165" s="420">
        <v>79.741798746808854</v>
      </c>
      <c r="JY165" s="420">
        <v>89.638064948271577</v>
      </c>
      <c r="JZ165" s="420">
        <v>100.61235335612373</v>
      </c>
      <c r="KA165" s="420">
        <v>112.78429704830063</v>
      </c>
      <c r="KB165" s="420">
        <v>126.28695900894657</v>
      </c>
      <c r="KC165" s="420">
        <v>141.26835091706369</v>
      </c>
      <c r="KD165" s="420">
        <v>157.89312452236678</v>
      </c>
      <c r="KE165" s="420">
        <v>176.34445528217705</v>
      </c>
      <c r="KF165" s="420">
        <v>196.82614018052863</v>
      </c>
      <c r="KG165" s="420">
        <v>219.5649341550737</v>
      </c>
      <c r="KH165" s="420">
        <v>244.81315234826209</v>
      </c>
      <c r="KI165" s="420">
        <v>272.85156850948493</v>
      </c>
      <c r="KJ165" s="420">
        <v>301.1935845769284</v>
      </c>
      <c r="KK165" s="420">
        <v>330.24664741872976</v>
      </c>
      <c r="KL165" s="420">
        <v>361.07301288289472</v>
      </c>
      <c r="KM165" s="420">
        <v>393.28716327439167</v>
      </c>
      <c r="KN165" s="420">
        <v>426.21819806464151</v>
      </c>
      <c r="KO165" s="420">
        <v>458.77574982073736</v>
      </c>
      <c r="KP165" s="420">
        <v>489.25742181783164</v>
      </c>
      <c r="KQ165" s="420">
        <v>515.07258901306432</v>
      </c>
      <c r="KR165" s="420">
        <v>532.34658686166517</v>
      </c>
      <c r="KS165" s="420">
        <v>535.3538361353626</v>
      </c>
      <c r="KT165" s="420">
        <v>515.70630637601505</v>
      </c>
      <c r="KU165" s="420">
        <v>433.06658760930031</v>
      </c>
      <c r="KV165" s="420">
        <v>215.29748262216833</v>
      </c>
      <c r="KW165" s="420"/>
      <c r="KX165" s="420">
        <v>2234.4717966131329</v>
      </c>
      <c r="KY165" s="420">
        <v>2465.5344807985416</v>
      </c>
      <c r="KZ165" s="420">
        <v>2721.5102774487291</v>
      </c>
      <c r="LA165" s="420">
        <v>3005.1461904182779</v>
      </c>
      <c r="LB165" s="420">
        <v>3319.4963225195056</v>
      </c>
      <c r="LC165" s="420">
        <v>3667.9565110206026</v>
      </c>
      <c r="LD165" s="420">
        <v>4054.3028918939258</v>
      </c>
      <c r="LE165" s="420">
        <v>4482.7348401378986</v>
      </c>
      <c r="LF165" s="420">
        <v>4957.9227845538971</v>
      </c>
      <c r="LG165" s="420">
        <v>5485.0614522546857</v>
      </c>
      <c r="LH165" s="420">
        <v>6069.9291615823086</v>
      </c>
      <c r="LI165" s="420">
        <v>6718.9538527630957</v>
      </c>
      <c r="LJ165" s="420">
        <v>7439.2866243588996</v>
      </c>
      <c r="LK165" s="420">
        <v>8238.8836313084739</v>
      </c>
      <c r="LL165" s="420">
        <v>9126.5972981246632</v>
      </c>
      <c r="LM165" s="420">
        <v>10112.27790976749</v>
      </c>
      <c r="LN165" s="420">
        <v>11206.886764135981</v>
      </c>
      <c r="LO165" s="420">
        <v>12422.622205432974</v>
      </c>
      <c r="LP165" s="420">
        <v>13773.060008455786</v>
      </c>
      <c r="LQ165" s="420">
        <v>15273.30975191761</v>
      </c>
      <c r="LR165" s="420">
        <v>16940.189006190238</v>
      </c>
      <c r="LS165" s="420">
        <v>18792.41736958046</v>
      </c>
      <c r="LT165" s="420">
        <v>20850.83261986282</v>
      </c>
      <c r="LU165" s="420">
        <v>23138.631507029833</v>
      </c>
      <c r="LV165" s="420">
        <v>25681.638002133957</v>
      </c>
      <c r="LW165" s="420">
        <v>28508.602139086946</v>
      </c>
      <c r="LX165" s="420">
        <v>31651.532945134961</v>
      </c>
      <c r="LY165" s="420">
        <v>35146.069355671141</v>
      </c>
      <c r="LZ165" s="420">
        <v>37933.887225792394</v>
      </c>
      <c r="MA165" s="420">
        <v>37933.887225792394</v>
      </c>
      <c r="MB165" s="420"/>
      <c r="MC165" s="426">
        <v>1.3011004983715742</v>
      </c>
      <c r="MD165" s="426">
        <v>1.3011004983715742</v>
      </c>
      <c r="ME165" s="426">
        <v>1.3011004983715742</v>
      </c>
      <c r="MF165" s="426">
        <v>1.3011004983715742</v>
      </c>
      <c r="MG165" s="426">
        <v>1.3011004983715742</v>
      </c>
      <c r="MH165" s="426">
        <v>1.3011004983715742</v>
      </c>
      <c r="MI165" s="426">
        <v>1.3011004983715742</v>
      </c>
      <c r="MJ165" s="426">
        <v>1.3011004983715742</v>
      </c>
      <c r="MK165" s="426">
        <v>1.3011004983715742</v>
      </c>
      <c r="ML165" s="426">
        <v>1.3011004983715742</v>
      </c>
      <c r="MM165" s="426">
        <v>1.3011004983715742</v>
      </c>
      <c r="MN165" s="426">
        <v>1.3011004983715742</v>
      </c>
      <c r="MO165" s="426">
        <v>1.3011004983715742</v>
      </c>
      <c r="MP165" s="426">
        <v>1.3011004983715742</v>
      </c>
      <c r="MQ165" s="426">
        <v>1.3011004983715742</v>
      </c>
      <c r="MR165" s="426">
        <v>1.3011004983715742</v>
      </c>
      <c r="MS165" s="426">
        <v>1.3011004983715742</v>
      </c>
      <c r="MT165" s="426">
        <v>1.5573357490388688</v>
      </c>
      <c r="MU165" s="426">
        <v>2.0643408124540121</v>
      </c>
      <c r="MV165" s="426">
        <v>2.7603034273876617</v>
      </c>
      <c r="MW165" s="426">
        <v>3.719950433130661</v>
      </c>
      <c r="MX165" s="426">
        <v>5.0485936081620348</v>
      </c>
      <c r="MY165" s="426">
        <v>6.8949110271166889</v>
      </c>
      <c r="MZ165" s="426">
        <v>9.4691395002985903</v>
      </c>
      <c r="NA165" s="426">
        <v>13.068987773647677</v>
      </c>
      <c r="NB165" s="426">
        <v>18.1165711647504</v>
      </c>
      <c r="NC165" s="426">
        <v>25.211085906369799</v>
      </c>
      <c r="ND165" s="426">
        <v>35.203969682813984</v>
      </c>
      <c r="NE165" s="426">
        <v>49.30619717927501</v>
      </c>
      <c r="NF165" s="426">
        <v>69.241513265506697</v>
      </c>
      <c r="NG165" s="420"/>
      <c r="NH165" s="420">
        <v>2233.1706961147615</v>
      </c>
      <c r="NI165" s="420">
        <v>2464.2333803001702</v>
      </c>
      <c r="NJ165" s="420">
        <v>2720.2091769503577</v>
      </c>
      <c r="NK165" s="420">
        <v>3003.8450899199065</v>
      </c>
      <c r="NL165" s="420">
        <v>3318.1952220211342</v>
      </c>
      <c r="NM165" s="420">
        <v>3666.6554105222313</v>
      </c>
      <c r="NN165" s="420">
        <v>4053.0017913955544</v>
      </c>
      <c r="NO165" s="420">
        <v>4481.4337396395267</v>
      </c>
      <c r="NP165" s="420">
        <v>4956.6216840555253</v>
      </c>
      <c r="NQ165" s="420">
        <v>5483.7603517563139</v>
      </c>
      <c r="NR165" s="420">
        <v>6068.6280610839367</v>
      </c>
      <c r="NS165" s="420">
        <v>6717.6527522647239</v>
      </c>
      <c r="NT165" s="420">
        <v>7437.9855238605278</v>
      </c>
      <c r="NU165" s="420">
        <v>8237.582530810103</v>
      </c>
      <c r="NV165" s="420">
        <v>9125.2961976262923</v>
      </c>
      <c r="NW165" s="420">
        <v>10110.976809269119</v>
      </c>
      <c r="NX165" s="420">
        <v>11205.58566363761</v>
      </c>
      <c r="NY165" s="420">
        <v>12421.064869683934</v>
      </c>
      <c r="NZ165" s="420">
        <v>13770.995667643332</v>
      </c>
      <c r="OA165" s="420">
        <v>15270.549448490223</v>
      </c>
      <c r="OB165" s="420">
        <v>16936.469055757108</v>
      </c>
      <c r="OC165" s="420">
        <v>18787.3687759723</v>
      </c>
      <c r="OD165" s="420">
        <v>20843.937708835703</v>
      </c>
      <c r="OE165" s="420">
        <v>23129.162367529534</v>
      </c>
      <c r="OF165" s="420">
        <v>25668.56901436031</v>
      </c>
      <c r="OG165" s="420">
        <v>28490.485567922195</v>
      </c>
      <c r="OH165" s="420">
        <v>31626.321859228592</v>
      </c>
      <c r="OI165" s="420">
        <v>35110.865385988327</v>
      </c>
      <c r="OJ165" s="420">
        <v>37884.581028613116</v>
      </c>
      <c r="OK165" s="420">
        <v>37864.645712526886</v>
      </c>
      <c r="OL165" s="420"/>
      <c r="OM165" s="420">
        <v>2276.1937703391955</v>
      </c>
      <c r="ON165" s="420">
        <v>2513.1751273661989</v>
      </c>
      <c r="OO165" s="420">
        <v>2775.7077464694803</v>
      </c>
      <c r="OP165" s="420">
        <v>3066.6089960333479</v>
      </c>
      <c r="OQ165" s="420">
        <v>3389.0112097425531</v>
      </c>
      <c r="OR165" s="420">
        <v>3746.3972092690401</v>
      </c>
      <c r="OS165" s="420">
        <v>4142.6398563438261</v>
      </c>
      <c r="OT165" s="420">
        <v>4582.0460929956507</v>
      </c>
      <c r="OU165" s="420">
        <v>5069.405981103826</v>
      </c>
      <c r="OV165" s="420">
        <v>5610.0473107652606</v>
      </c>
      <c r="OW165" s="420">
        <v>6209.8964120010005</v>
      </c>
      <c r="OX165" s="420">
        <v>6875.5458767870905</v>
      </c>
      <c r="OY165" s="420">
        <v>7614.3299791427053</v>
      </c>
      <c r="OZ165" s="420">
        <v>8434.4086709906314</v>
      </c>
      <c r="PA165" s="420">
        <v>9344.8611317813666</v>
      </c>
      <c r="PB165" s="420">
        <v>10355.789961617382</v>
      </c>
      <c r="PC165" s="420">
        <v>11478.437232147095</v>
      </c>
      <c r="PD165" s="420">
        <v>12722.258454260862</v>
      </c>
      <c r="PE165" s="420">
        <v>14101.242315062062</v>
      </c>
      <c r="PF165" s="420">
        <v>15631.622461373117</v>
      </c>
      <c r="PG165" s="420">
        <v>17329.7562190315</v>
      </c>
      <c r="PH165" s="420">
        <v>19213.586974036942</v>
      </c>
      <c r="PI165" s="420">
        <v>21302.713458656439</v>
      </c>
      <c r="PJ165" s="420">
        <v>23618.419789347365</v>
      </c>
      <c r="PK165" s="420">
        <v>26183.641603373373</v>
      </c>
      <c r="PL165" s="420">
        <v>29022.83215478386</v>
      </c>
      <c r="PM165" s="420">
        <v>32161.675695363956</v>
      </c>
      <c r="PN165" s="420">
        <v>35626.571692364341</v>
      </c>
      <c r="PO165" s="420">
        <v>38317.647616222413</v>
      </c>
      <c r="PP165" s="420">
        <v>38079.943195149055</v>
      </c>
      <c r="PQ165" s="420"/>
      <c r="PR165" s="420">
        <v>67.200614214346828</v>
      </c>
      <c r="PS165" s="420">
        <v>74.149708099895435</v>
      </c>
      <c r="PT165" s="420">
        <v>81.848051298933612</v>
      </c>
      <c r="PU165" s="420">
        <v>90.378258569256431</v>
      </c>
      <c r="PV165" s="420">
        <v>99.832180515186892</v>
      </c>
      <c r="PW165" s="420">
        <v>110.31194523274307</v>
      </c>
      <c r="PX165" s="420">
        <v>121.93111810998856</v>
      </c>
      <c r="PY165" s="420">
        <v>134.81599323559269</v>
      </c>
      <c r="PZ165" s="420">
        <v>149.10703140416985</v>
      </c>
      <c r="QA165" s="420">
        <v>164.96046141806357</v>
      </c>
      <c r="QB165" s="420">
        <v>182.55006329199551</v>
      </c>
      <c r="QC165" s="420">
        <v>202.06915409176941</v>
      </c>
      <c r="QD165" s="420">
        <v>223.73279950601545</v>
      </c>
      <c r="QE165" s="420">
        <v>247.78027688854976</v>
      </c>
      <c r="QF165" s="420">
        <v>274.47781844935128</v>
      </c>
      <c r="QG165" s="420">
        <v>304.12166654892087</v>
      </c>
      <c r="QH165" s="420">
        <v>337.04147670249705</v>
      </c>
      <c r="QI165" s="420">
        <v>373.60410797004761</v>
      </c>
      <c r="QJ165" s="420">
        <v>414.21784494312533</v>
      </c>
      <c r="QK165" s="420">
        <v>459.33710059377347</v>
      </c>
      <c r="QL165" s="420">
        <v>509.46765488318471</v>
      </c>
      <c r="QM165" s="420">
        <v>565.17249030501512</v>
      </c>
      <c r="QN165" s="420">
        <v>627.0782925338998</v>
      </c>
      <c r="QO165" s="420">
        <v>695.8826921461723</v>
      </c>
      <c r="QP165" s="420">
        <v>772.36233206872487</v>
      </c>
      <c r="QQ165" s="420">
        <v>857.38185509565301</v>
      </c>
      <c r="QR165" s="420">
        <v>951.90391660466355</v>
      </c>
      <c r="QS165" s="420">
        <v>1057.00033963331</v>
      </c>
      <c r="QT165" s="420">
        <v>1140.842558395633</v>
      </c>
      <c r="QU165" s="420">
        <v>1140.842558395633</v>
      </c>
      <c r="QV165" s="424"/>
      <c r="QW165" s="420">
        <v>14.692869058112674</v>
      </c>
      <c r="QX165" s="420">
        <v>14.692869058112674</v>
      </c>
      <c r="QY165" s="420">
        <v>14.692869058112674</v>
      </c>
      <c r="QZ165" s="420">
        <v>14.692869058112674</v>
      </c>
      <c r="RA165" s="420">
        <v>14.692869058112674</v>
      </c>
      <c r="RB165" s="420">
        <v>14.692869058112674</v>
      </c>
      <c r="RC165" s="420">
        <v>14.692869058112674</v>
      </c>
      <c r="RD165" s="420">
        <v>14.692869058112674</v>
      </c>
      <c r="RE165" s="420">
        <v>14.692869058112674</v>
      </c>
      <c r="RF165" s="420">
        <v>14.692869058112674</v>
      </c>
      <c r="RG165" s="420">
        <v>14.692869058112674</v>
      </c>
      <c r="RH165" s="420">
        <v>14.692869058112674</v>
      </c>
      <c r="RI165" s="420">
        <v>14.692869058112674</v>
      </c>
      <c r="RJ165" s="420">
        <v>14.692869058112674</v>
      </c>
      <c r="RK165" s="420">
        <v>14.692869058112674</v>
      </c>
      <c r="RL165" s="420">
        <v>14.692869058112674</v>
      </c>
      <c r="RM165" s="420">
        <v>14.692869058112674</v>
      </c>
      <c r="RN165" s="420">
        <v>17.586443375268967</v>
      </c>
      <c r="RO165" s="420">
        <v>23.311872746698956</v>
      </c>
      <c r="RP165" s="420">
        <v>31.171133106186968</v>
      </c>
      <c r="RQ165" s="420">
        <v>42.008088295304923</v>
      </c>
      <c r="RR165" s="420">
        <v>57.011987087230509</v>
      </c>
      <c r="RS165" s="420">
        <v>77.861798543275356</v>
      </c>
      <c r="RT165" s="420">
        <v>106.93165281622744</v>
      </c>
      <c r="RU165" s="420">
        <v>147.58346977855248</v>
      </c>
      <c r="RV165" s="420">
        <v>204.58404884081392</v>
      </c>
      <c r="RW165" s="420">
        <v>284.69990173605657</v>
      </c>
      <c r="RX165" s="420">
        <v>397.54601394952084</v>
      </c>
      <c r="RY165" s="420">
        <v>556.79749551650741</v>
      </c>
      <c r="RZ165" s="420">
        <v>781.91998932362276</v>
      </c>
      <c r="SA165" s="420"/>
      <c r="SB165" s="420">
        <v>52.507745156234151</v>
      </c>
      <c r="SC165" s="420">
        <v>59.456839041782757</v>
      </c>
      <c r="SD165" s="420">
        <v>67.155182240820935</v>
      </c>
      <c r="SE165" s="420">
        <v>75.685389511143754</v>
      </c>
      <c r="SF165" s="420">
        <v>85.139311457074214</v>
      </c>
      <c r="SG165" s="420">
        <v>95.619076174630393</v>
      </c>
      <c r="SH165" s="420">
        <v>107.23824905187588</v>
      </c>
      <c r="SI165" s="420">
        <v>120.12312417748001</v>
      </c>
      <c r="SJ165" s="420">
        <v>134.41416234605717</v>
      </c>
      <c r="SK165" s="420">
        <v>150.2675923599509</v>
      </c>
      <c r="SL165" s="420">
        <v>167.85719423388284</v>
      </c>
      <c r="SM165" s="420">
        <v>187.37628503365673</v>
      </c>
      <c r="SN165" s="420">
        <v>209.03993044790278</v>
      </c>
      <c r="SO165" s="420">
        <v>233.08740783043709</v>
      </c>
      <c r="SP165" s="420">
        <v>259.78494939123863</v>
      </c>
      <c r="SQ165" s="420">
        <v>289.42879749080822</v>
      </c>
      <c r="SR165" s="420">
        <v>322.3486076443844</v>
      </c>
      <c r="SS165" s="420">
        <v>356.01766459477864</v>
      </c>
      <c r="ST165" s="420">
        <v>390.90597219642638</v>
      </c>
      <c r="SU165" s="420">
        <v>428.1659674875865</v>
      </c>
      <c r="SV165" s="420">
        <v>467.45956658787981</v>
      </c>
      <c r="SW165" s="420">
        <v>508.16050321778459</v>
      </c>
      <c r="SX165" s="420">
        <v>549.21649399062449</v>
      </c>
      <c r="SY165" s="420">
        <v>588.95103932994482</v>
      </c>
      <c r="SZ165" s="420">
        <v>624.77886229017236</v>
      </c>
      <c r="TA165" s="420">
        <v>652.79780625483909</v>
      </c>
      <c r="TB165" s="420">
        <v>667.20401486860692</v>
      </c>
      <c r="TC165" s="420">
        <v>659.45432568378919</v>
      </c>
      <c r="TD165" s="420">
        <v>584.04506287912557</v>
      </c>
      <c r="TE165" s="420">
        <v>358.92256907201022</v>
      </c>
      <c r="TF165" s="420"/>
      <c r="TG165" s="420">
        <v>3.9541084575050318</v>
      </c>
      <c r="TH165" s="420">
        <v>4.3629956563214094</v>
      </c>
      <c r="TI165" s="420">
        <v>4.8159689558659586</v>
      </c>
      <c r="TJ165" s="420">
        <v>5.3178894383822231</v>
      </c>
      <c r="TK165" s="420">
        <v>5.8741616266655177</v>
      </c>
      <c r="TL165" s="420">
        <v>6.4907947748414863</v>
      </c>
      <c r="TM165" s="420">
        <v>7.174471111438435</v>
      </c>
      <c r="TN165" s="420">
        <v>7.9326218263342962</v>
      </c>
      <c r="TO165" s="420">
        <v>8.7735116835111207</v>
      </c>
      <c r="TP165" s="420">
        <v>9.7063332422316133</v>
      </c>
      <c r="TQ165" s="420">
        <v>10.741311781445805</v>
      </c>
      <c r="TR165" s="420">
        <v>11.889822147259057</v>
      </c>
      <c r="TS165" s="420">
        <v>13.164518882613763</v>
      </c>
      <c r="TT165" s="420">
        <v>14.579481153593129</v>
      </c>
      <c r="TU165" s="420">
        <v>16.150374159770749</v>
      </c>
      <c r="TV165" s="420">
        <v>17.894628908836424</v>
      </c>
      <c r="TW165" s="420">
        <v>19.831642450595456</v>
      </c>
      <c r="TX165" s="420">
        <v>21.983000904887568</v>
      </c>
      <c r="TY165" s="420">
        <v>24.372727884821138</v>
      </c>
      <c r="TZ165" s="420">
        <v>27.027561214104473</v>
      </c>
      <c r="UA165" s="420">
        <v>29.977261168675099</v>
      </c>
      <c r="UB165" s="420">
        <v>33.254953842179837</v>
      </c>
      <c r="UC165" s="420">
        <v>36.897513646486033</v>
      </c>
      <c r="UD165" s="420">
        <v>40.945989417148851</v>
      </c>
      <c r="UE165" s="420">
        <v>45.446079105021745</v>
      </c>
      <c r="UF165" s="420">
        <v>50.448658604987827</v>
      </c>
      <c r="UG165" s="420">
        <v>56.010370907816579</v>
      </c>
      <c r="UH165" s="420">
        <v>62.194282468886598</v>
      </c>
      <c r="UI165" s="420">
        <v>67.127588959905367</v>
      </c>
      <c r="UJ165" s="420">
        <v>67.127588959905367</v>
      </c>
      <c r="UK165" s="420"/>
      <c r="UL165" s="420">
        <v>2.0677318317326265</v>
      </c>
      <c r="UM165" s="420">
        <v>2.0677318317326265</v>
      </c>
      <c r="UN165" s="420">
        <v>2.0677318317326265</v>
      </c>
      <c r="UO165" s="420">
        <v>2.0677318317326265</v>
      </c>
      <c r="UP165" s="420">
        <v>2.0677318317326265</v>
      </c>
      <c r="UQ165" s="420">
        <v>2.0677318317326265</v>
      </c>
      <c r="UR165" s="420">
        <v>2.0677318317326265</v>
      </c>
      <c r="US165" s="420">
        <v>2.0677318317326265</v>
      </c>
      <c r="UT165" s="420">
        <v>2.0677318317326265</v>
      </c>
      <c r="UU165" s="420">
        <v>2.0677318317326265</v>
      </c>
      <c r="UV165" s="420">
        <v>2.0677318317326265</v>
      </c>
      <c r="UW165" s="420">
        <v>2.0677318317326265</v>
      </c>
      <c r="UX165" s="420">
        <v>2.0677318317326265</v>
      </c>
      <c r="UY165" s="420">
        <v>2.0677318317326265</v>
      </c>
      <c r="UZ165" s="420">
        <v>2.0677318317326265</v>
      </c>
      <c r="VA165" s="420">
        <v>2.0677318317326265</v>
      </c>
      <c r="VB165" s="420">
        <v>2.0677318317326265</v>
      </c>
      <c r="VC165" s="420">
        <v>2.4749454058415221</v>
      </c>
      <c r="VD165" s="420">
        <v>3.2806867838405323</v>
      </c>
      <c r="VE165" s="420">
        <v>4.3867228313213236</v>
      </c>
      <c r="VF165" s="420">
        <v>5.9118107576461503</v>
      </c>
      <c r="VG165" s="420">
        <v>8.0233138963084603</v>
      </c>
      <c r="VH165" s="420">
        <v>10.957514062577776</v>
      </c>
      <c r="VI165" s="420">
        <v>15.048523298845536</v>
      </c>
      <c r="VJ165" s="420">
        <v>20.769465588490164</v>
      </c>
      <c r="VK165" s="420">
        <v>28.79117403005235</v>
      </c>
      <c r="VL165" s="420">
        <v>40.065901831865403</v>
      </c>
      <c r="VM165" s="420">
        <v>55.946768760453153</v>
      </c>
      <c r="VN165" s="420">
        <v>78.358277117619295</v>
      </c>
      <c r="VO165" s="420">
        <v>110.03983261524904</v>
      </c>
      <c r="VP165" s="420"/>
      <c r="VQ165" s="420">
        <v>1.8863766257724053</v>
      </c>
      <c r="VR165" s="420">
        <v>2.2952638245887829</v>
      </c>
      <c r="VS165" s="420">
        <v>2.7482371241333321</v>
      </c>
      <c r="VT165" s="420">
        <v>3.2501576066495965</v>
      </c>
      <c r="VU165" s="420">
        <v>3.8064297949328911</v>
      </c>
      <c r="VV165" s="420">
        <v>4.4230629431088602</v>
      </c>
      <c r="VW165" s="420">
        <v>5.106739279705808</v>
      </c>
      <c r="VX165" s="420">
        <v>5.8648899946016702</v>
      </c>
      <c r="VY165" s="420">
        <v>6.7057798517784946</v>
      </c>
      <c r="VZ165" s="420">
        <v>7.6386014104989872</v>
      </c>
      <c r="WA165" s="420">
        <v>8.6735799497131794</v>
      </c>
      <c r="WB165" s="420">
        <v>9.822090315526431</v>
      </c>
      <c r="WC165" s="420">
        <v>11.096787050881137</v>
      </c>
      <c r="WD165" s="420">
        <v>12.511749321860503</v>
      </c>
      <c r="WE165" s="420">
        <v>14.082642328038123</v>
      </c>
      <c r="WF165" s="420">
        <v>15.826897077103798</v>
      </c>
      <c r="WG165" s="420">
        <v>17.76391061886283</v>
      </c>
      <c r="WH165" s="420">
        <v>19.508055499046044</v>
      </c>
      <c r="WI165" s="420">
        <v>21.092041100980605</v>
      </c>
      <c r="WJ165" s="420">
        <v>22.640838382783151</v>
      </c>
      <c r="WK165" s="420">
        <v>24.065450411028948</v>
      </c>
      <c r="WL165" s="420">
        <v>25.231639945871379</v>
      </c>
      <c r="WM165" s="420">
        <v>25.939999583908257</v>
      </c>
      <c r="WN165" s="420">
        <v>25.897466118303313</v>
      </c>
      <c r="WO165" s="420">
        <v>24.676613516531582</v>
      </c>
      <c r="WP165" s="420">
        <v>21.657484574935477</v>
      </c>
      <c r="WQ165" s="420">
        <v>15.944469075951176</v>
      </c>
      <c r="WR165" s="420">
        <v>6.2475137084334449</v>
      </c>
      <c r="WS165" s="420">
        <v>-11.230688157713928</v>
      </c>
      <c r="WT165" s="420">
        <v>-42.912243655343673</v>
      </c>
      <c r="WU165" s="420"/>
      <c r="WV165" s="420">
        <v>175.07252715303773</v>
      </c>
      <c r="WW165" s="420">
        <v>193.17646031183583</v>
      </c>
      <c r="WX165" s="420">
        <v>213.23235436137679</v>
      </c>
      <c r="WY165" s="420">
        <v>235.45543909675121</v>
      </c>
      <c r="WZ165" s="420">
        <v>260.08500574479314</v>
      </c>
      <c r="XA165" s="420">
        <v>287.38712068111931</v>
      </c>
      <c r="XB165" s="420">
        <v>317.6576469676649</v>
      </c>
      <c r="XC165" s="420">
        <v>351.2256087588417</v>
      </c>
      <c r="XD165" s="420">
        <v>388.45693762486889</v>
      </c>
      <c r="XE165" s="420">
        <v>429.75864429860979</v>
      </c>
      <c r="XF165" s="420">
        <v>475.58346431978777</v>
      </c>
      <c r="XG165" s="420">
        <v>526.43503158591659</v>
      </c>
      <c r="XH165" s="420">
        <v>582.87363998794672</v>
      </c>
      <c r="XI165" s="420">
        <v>645.52266018271985</v>
      </c>
      <c r="XJ165" s="420">
        <v>715.07568621480777</v>
      </c>
      <c r="XK165" s="420">
        <v>792.30449523697837</v>
      </c>
      <c r="XL165" s="420">
        <v>878.06791309208506</v>
      </c>
      <c r="XM165" s="420">
        <v>973.3216891209388</v>
      </c>
      <c r="XN165" s="420">
        <v>1079.1294953758922</v>
      </c>
      <c r="XO165" s="420">
        <v>1196.6751785868728</v>
      </c>
      <c r="XP165" s="420">
        <v>1327.2764079005783</v>
      </c>
      <c r="XQ165" s="420">
        <v>1472.3998777670477</v>
      </c>
      <c r="XR165" s="420">
        <v>1633.6782435730131</v>
      </c>
      <c r="XS165" s="420">
        <v>1812.928987932971</v>
      </c>
      <c r="XT165" s="420">
        <v>2012.1754381854598</v>
      </c>
      <c r="XU165" s="420">
        <v>2233.6701808703033</v>
      </c>
      <c r="XV165" s="420">
        <v>2479.9211470789519</v>
      </c>
      <c r="XW165" s="420">
        <v>2753.7206739059175</v>
      </c>
      <c r="XX165" s="420">
        <v>2972.1482774694587</v>
      </c>
      <c r="XY165" s="420">
        <v>2972.1482774694587</v>
      </c>
      <c r="XZ165" s="420"/>
      <c r="YA165" s="420">
        <v>0.1019421917409085</v>
      </c>
      <c r="YB165" s="420">
        <v>0.1019421917409085</v>
      </c>
      <c r="YC165" s="420">
        <v>0.1019421917409085</v>
      </c>
      <c r="YD165" s="420">
        <v>0.1019421917409085</v>
      </c>
      <c r="YE165" s="420">
        <v>0.1019421917409085</v>
      </c>
      <c r="YF165" s="420">
        <v>0.1019421917409085</v>
      </c>
      <c r="YG165" s="420">
        <v>0.1019421917409085</v>
      </c>
      <c r="YH165" s="420">
        <v>0.1019421917409085</v>
      </c>
      <c r="YI165" s="420">
        <v>0.1019421917409085</v>
      </c>
      <c r="YJ165" s="420">
        <v>0.1019421917409085</v>
      </c>
      <c r="YK165" s="420">
        <v>0.1019421917409085</v>
      </c>
      <c r="YL165" s="420">
        <v>0.1019421917409085</v>
      </c>
      <c r="YM165" s="420">
        <v>0.1019421917409085</v>
      </c>
      <c r="YN165" s="420">
        <v>0.1019421917409085</v>
      </c>
      <c r="YO165" s="420">
        <v>0.1019421917409085</v>
      </c>
      <c r="YP165" s="420">
        <v>0.1019421917409085</v>
      </c>
      <c r="YQ165" s="420">
        <v>0.1019421917409085</v>
      </c>
      <c r="YR165" s="420">
        <v>0.12201841420565873</v>
      </c>
      <c r="YS165" s="420">
        <v>0.16174263800925112</v>
      </c>
      <c r="YT165" s="420">
        <v>0.21627182651149743</v>
      </c>
      <c r="YU165" s="420">
        <v>0.29146088314892193</v>
      </c>
      <c r="YV165" s="420">
        <v>0.39556106409099151</v>
      </c>
      <c r="YW165" s="420">
        <v>0.54022140706466903</v>
      </c>
      <c r="YX165" s="420">
        <v>0.74191412252089795</v>
      </c>
      <c r="YY165" s="420">
        <v>1.0239649121249523</v>
      </c>
      <c r="YZ165" s="420">
        <v>1.4194468249579977</v>
      </c>
      <c r="ZA165" s="420">
        <v>1.9753073315092169</v>
      </c>
      <c r="ZB165" s="420">
        <v>2.7582572076009275</v>
      </c>
      <c r="ZC165" s="420">
        <v>3.8631772204803494</v>
      </c>
      <c r="ZD165" s="420">
        <v>5.4251240627279413</v>
      </c>
      <c r="ZE165" s="420"/>
      <c r="ZF165" s="420">
        <v>174.97058496129682</v>
      </c>
      <c r="ZG165" s="420">
        <v>193.07451812009492</v>
      </c>
      <c r="ZH165" s="420">
        <v>213.13041216963589</v>
      </c>
      <c r="ZI165" s="420">
        <v>235.3534969050103</v>
      </c>
      <c r="ZJ165" s="420">
        <v>259.9830635530522</v>
      </c>
      <c r="ZK165" s="420">
        <v>287.28517848937838</v>
      </c>
      <c r="ZL165" s="420">
        <v>317.55570477592397</v>
      </c>
      <c r="ZM165" s="420">
        <v>351.12366656710077</v>
      </c>
      <c r="ZN165" s="420">
        <v>388.35499543312795</v>
      </c>
      <c r="ZO165" s="420">
        <v>429.65670210686886</v>
      </c>
      <c r="ZP165" s="420">
        <v>475.48152212804683</v>
      </c>
      <c r="ZQ165" s="420">
        <v>526.33308939417566</v>
      </c>
      <c r="ZR165" s="420">
        <v>582.77169779620579</v>
      </c>
      <c r="ZS165" s="420">
        <v>645.42071799097891</v>
      </c>
      <c r="ZT165" s="420">
        <v>714.97374402306684</v>
      </c>
      <c r="ZU165" s="420">
        <v>792.20255304523744</v>
      </c>
      <c r="ZV165" s="420">
        <v>877.96597090034413</v>
      </c>
      <c r="ZW165" s="420">
        <v>973.19967070673317</v>
      </c>
      <c r="ZX165" s="420">
        <v>1078.9677527378831</v>
      </c>
      <c r="ZY165" s="420">
        <v>1196.4589067603613</v>
      </c>
      <c r="ZZ165" s="420">
        <v>1326.9849470174295</v>
      </c>
      <c r="AAA165" s="420">
        <v>1472.0043167029567</v>
      </c>
      <c r="AAB165" s="420">
        <v>1633.1380221659485</v>
      </c>
      <c r="AAC165" s="420">
        <v>1812.1870738104501</v>
      </c>
      <c r="AAD165" s="420">
        <v>2011.1514732733349</v>
      </c>
      <c r="AAE165" s="420">
        <v>2232.2507340453453</v>
      </c>
      <c r="AAF165" s="420">
        <v>2477.9458397474427</v>
      </c>
      <c r="AAG165" s="420">
        <v>2750.9624166983167</v>
      </c>
      <c r="AAH165" s="420">
        <v>2968.2851002489783</v>
      </c>
      <c r="AAI165" s="420">
        <v>2966.7231534067309</v>
      </c>
      <c r="AAJ165" s="420"/>
      <c r="AAK165" s="420">
        <v>2505.5584770824989</v>
      </c>
      <c r="AAL165" s="420">
        <v>2768.0017483526653</v>
      </c>
      <c r="AAM165" s="420">
        <v>3058.7415780040706</v>
      </c>
      <c r="AAN165" s="420">
        <v>3380.8980400561513</v>
      </c>
      <c r="AAO165" s="420">
        <v>3737.9400145476125</v>
      </c>
      <c r="AAP165" s="420">
        <v>4133.7245268761581</v>
      </c>
      <c r="AAQ165" s="420">
        <v>4572.5405494513316</v>
      </c>
      <c r="AAR165" s="420">
        <v>5059.1577737348334</v>
      </c>
      <c r="AAS165" s="420">
        <v>5598.8809187347897</v>
      </c>
      <c r="AAT165" s="420">
        <v>6197.6102066425792</v>
      </c>
      <c r="AAU165" s="420">
        <v>6861.9087083126433</v>
      </c>
      <c r="AAV165" s="420">
        <v>7599.0773415304493</v>
      </c>
      <c r="AAW165" s="420">
        <v>8417.2383944376943</v>
      </c>
      <c r="AAX165" s="420">
        <v>9325.4285461339077</v>
      </c>
      <c r="AAY165" s="420">
        <v>10333.70246752371</v>
      </c>
      <c r="AAZ165" s="420">
        <v>11453.248209230531</v>
      </c>
      <c r="ABA165" s="420">
        <v>12696.515721310687</v>
      </c>
      <c r="ABB165" s="420">
        <v>14070.983845061419</v>
      </c>
      <c r="ABC165" s="420">
        <v>15592.208081097351</v>
      </c>
      <c r="ABD165" s="420">
        <v>17278.888174003849</v>
      </c>
      <c r="ABE165" s="420">
        <v>19148.266183047839</v>
      </c>
      <c r="ABF165" s="420">
        <v>21218.983433903555</v>
      </c>
      <c r="ABG165" s="420">
        <v>23511.007974396918</v>
      </c>
      <c r="ABH165" s="420">
        <v>26045.455368606064</v>
      </c>
      <c r="ABI165" s="420">
        <v>28844.248552453413</v>
      </c>
      <c r="ABJ165" s="420">
        <v>31929.538179658979</v>
      </c>
      <c r="ABK165" s="420">
        <v>35322.770019055955</v>
      </c>
      <c r="ABL165" s="420">
        <v>39043.23594845488</v>
      </c>
      <c r="ABM165" s="420">
        <v>41858.747091192803</v>
      </c>
      <c r="ABN165" s="420">
        <v>41362.676673972455</v>
      </c>
      <c r="ABQ165" s="344"/>
      <c r="ABR165" s="344"/>
      <c r="ABS165" s="344"/>
      <c r="ABT165" s="344"/>
      <c r="ABU165" s="344"/>
      <c r="ABV165" s="344"/>
      <c r="ABW165" s="344"/>
      <c r="ABX165" s="344"/>
      <c r="ABY165" s="344"/>
      <c r="ABZ165" s="344"/>
      <c r="ACA165" s="344"/>
    </row>
    <row r="166" spans="4:755" hidden="1" outlineLevel="1" x14ac:dyDescent="0.25">
      <c r="D166" s="431" t="b">
        <v>1</v>
      </c>
      <c r="E166" s="416"/>
      <c r="F166" s="417">
        <v>1591</v>
      </c>
      <c r="G166" s="417">
        <v>22006153</v>
      </c>
      <c r="H166" s="417" t="s">
        <v>1825</v>
      </c>
      <c r="I166" s="417" t="s">
        <v>1865</v>
      </c>
      <c r="J166" s="417">
        <v>11</v>
      </c>
      <c r="K166" s="417" t="s">
        <v>1866</v>
      </c>
      <c r="L166" s="417" t="s">
        <v>1781</v>
      </c>
      <c r="M166" s="417" t="s">
        <v>253</v>
      </c>
      <c r="N166" s="417" t="s">
        <v>301</v>
      </c>
      <c r="O166" s="417" t="s">
        <v>1843</v>
      </c>
      <c r="P166" s="417" t="s">
        <v>1844</v>
      </c>
      <c r="Q166" s="417" t="s">
        <v>1845</v>
      </c>
      <c r="R166" s="417" t="s">
        <v>298</v>
      </c>
      <c r="S166" s="418"/>
      <c r="T166" s="417">
        <v>0.57433674535164059</v>
      </c>
      <c r="U166" s="417">
        <v>2190</v>
      </c>
      <c r="V166" s="418"/>
      <c r="W166" s="419">
        <v>8.25</v>
      </c>
      <c r="X166" s="417">
        <v>5.4066664277844598E-3</v>
      </c>
      <c r="Y166" s="417">
        <v>3.8887709341079942E-3</v>
      </c>
      <c r="Z166" s="417">
        <v>1.5178954936764656E-3</v>
      </c>
      <c r="AA166" s="420">
        <v>31.87548936657393</v>
      </c>
      <c r="AB166" s="420">
        <v>1244.4066989145581</v>
      </c>
      <c r="AC166" s="420">
        <v>1276.282188281132</v>
      </c>
      <c r="AD166" s="420">
        <v>37.424904904263833</v>
      </c>
      <c r="AE166" s="420">
        <v>2.2020949470976423</v>
      </c>
      <c r="AF166" s="420">
        <v>97.500190387437954</v>
      </c>
      <c r="AG166" s="418"/>
      <c r="AH166" s="419">
        <v>11.588514272148281</v>
      </c>
      <c r="AI166" s="417">
        <v>1.3520766404783894E-2</v>
      </c>
      <c r="AJ166" s="417">
        <v>9.7248765212492178E-3</v>
      </c>
      <c r="AK166" s="417">
        <v>3.7958898835346762E-3</v>
      </c>
      <c r="AL166" s="420">
        <v>79.712897312998493</v>
      </c>
      <c r="AM166" s="420">
        <v>3111.9604867997496</v>
      </c>
      <c r="AN166" s="420">
        <v>3191.673384112748</v>
      </c>
      <c r="AO166" s="420">
        <v>93.590644751345692</v>
      </c>
      <c r="AP166" s="420">
        <v>5.5069074037665278</v>
      </c>
      <c r="AQ166" s="420">
        <v>243.82441866137245</v>
      </c>
      <c r="AR166" s="418"/>
      <c r="AS166" s="417">
        <v>5.1679359468684138E-3</v>
      </c>
      <c r="AT166" s="421">
        <v>4.0659390574111693E-6</v>
      </c>
      <c r="AU166" s="417">
        <v>5.1638700078110028E-3</v>
      </c>
      <c r="AV166" s="420">
        <v>28.425883974257854</v>
      </c>
      <c r="AW166" s="420">
        <v>1.3011004983715742</v>
      </c>
      <c r="AX166" s="420">
        <v>29.726984472629429</v>
      </c>
      <c r="AY166" s="420">
        <v>14.692869058112674</v>
      </c>
      <c r="AZ166" s="420">
        <v>2.0677318317326265</v>
      </c>
      <c r="BA166" s="420">
        <v>0.1019421917409085</v>
      </c>
      <c r="BB166" s="418"/>
      <c r="BC166" s="420">
        <v>1413.4093785199316</v>
      </c>
      <c r="BD166" s="420">
        <v>3534.5953549292326</v>
      </c>
      <c r="BE166" s="420">
        <v>46.589527554215643</v>
      </c>
      <c r="BF166" s="420">
        <v>3488.0058273750169</v>
      </c>
      <c r="BG166" s="420"/>
      <c r="BH166" s="422">
        <v>3.3980125829170121E-2</v>
      </c>
      <c r="BI166" s="420"/>
      <c r="BJ166" s="423">
        <v>8.5351533747251143</v>
      </c>
      <c r="BK166" s="423">
        <v>8.8301628036462425</v>
      </c>
      <c r="BL166" s="423">
        <v>9.1353689518682906</v>
      </c>
      <c r="BM166" s="423">
        <v>9.4511242592603253</v>
      </c>
      <c r="BN166" s="423">
        <v>9.777793347439049</v>
      </c>
      <c r="BO166" s="423">
        <v>10.115753440819292</v>
      </c>
      <c r="BP166" s="423">
        <v>10.465394802217695</v>
      </c>
      <c r="BQ166" s="423">
        <v>10.827121183512608</v>
      </c>
      <c r="BR166" s="423">
        <v>11.201350291880656</v>
      </c>
      <c r="BS166" s="423">
        <v>11.588514272148281</v>
      </c>
      <c r="BT166" s="423">
        <v>11.989060205815342</v>
      </c>
      <c r="BU166" s="423">
        <v>12.403450627326954</v>
      </c>
      <c r="BV166" s="423">
        <v>12.832164058189816</v>
      </c>
      <c r="BW166" s="423">
        <v>13.275695559549712</v>
      </c>
      <c r="BX166" s="423">
        <v>13.734557303868357</v>
      </c>
      <c r="BY166" s="423">
        <v>14.209279166359694</v>
      </c>
      <c r="BZ166" s="423">
        <v>14.700409336868629</v>
      </c>
      <c r="CA166" s="423">
        <v>15.208514952898771</v>
      </c>
      <c r="CB166" s="423">
        <v>15.734182754520159</v>
      </c>
      <c r="CC166" s="423">
        <v>16.278019761913264</v>
      </c>
      <c r="CD166" s="423">
        <v>16.840653976331645</v>
      </c>
      <c r="CE166" s="423">
        <v>17.422735105292723</v>
      </c>
      <c r="CF166" s="423">
        <v>18.024935312834049</v>
      </c>
      <c r="CG166" s="423">
        <v>18.647949995701502</v>
      </c>
      <c r="CH166" s="423">
        <v>19.292498586365678</v>
      </c>
      <c r="CI166" s="423">
        <v>19.959325383793761</v>
      </c>
      <c r="CJ166" s="423">
        <v>20.649200412936239</v>
      </c>
      <c r="CK166" s="423">
        <v>21.362920313920963</v>
      </c>
      <c r="CL166" s="423">
        <v>22.101309261981356</v>
      </c>
      <c r="CM166" s="423">
        <v>22.865219919181044</v>
      </c>
      <c r="CN166" s="420"/>
      <c r="CO166" s="417">
        <v>5.9155805235448552E-3</v>
      </c>
      <c r="CP166" s="417">
        <v>6.4750747165629834E-3</v>
      </c>
      <c r="CQ166" s="417">
        <v>7.0903189524079407E-3</v>
      </c>
      <c r="CR166" s="417">
        <v>7.7670207304650499E-3</v>
      </c>
      <c r="CS166" s="417">
        <v>8.5114816088278002E-3</v>
      </c>
      <c r="CT166" s="417">
        <v>9.3306596909443901E-3</v>
      </c>
      <c r="CU166" s="417">
        <v>1.0232238730220887E-2</v>
      </c>
      <c r="CV166" s="417">
        <v>1.1224704556656114E-2</v>
      </c>
      <c r="CW166" s="417">
        <v>1.2317429604712028E-2</v>
      </c>
      <c r="CX166" s="417">
        <v>1.3520766404783894E-2</v>
      </c>
      <c r="CY166" s="417">
        <v>1.4846150992688135E-2</v>
      </c>
      <c r="CZ166" s="417">
        <v>1.6306217293482708E-2</v>
      </c>
      <c r="DA166" s="417">
        <v>1.7914923648730877E-2</v>
      </c>
      <c r="DB166" s="417">
        <v>1.9687692781179763E-2</v>
      </c>
      <c r="DC166" s="417">
        <v>2.1641566629043391E-2</v>
      </c>
      <c r="DD166" s="417">
        <v>2.3795377635085761E-2</v>
      </c>
      <c r="DE166" s="417">
        <v>2.6169938245076851E-2</v>
      </c>
      <c r="DF166" s="417">
        <v>2.8788250557696786E-2</v>
      </c>
      <c r="DG166" s="417">
        <v>3.1675738275532377E-2</v>
      </c>
      <c r="DH166" s="417">
        <v>3.486050333659519E-2</v>
      </c>
      <c r="DI166" s="417">
        <v>3.8373609860171617E-2</v>
      </c>
      <c r="DJ166" s="417">
        <v>4.2249398322427356E-2</v>
      </c>
      <c r="DK166" s="417">
        <v>4.6525833188949227E-2</v>
      </c>
      <c r="DL166" s="417">
        <v>5.1244887576548714E-2</v>
      </c>
      <c r="DM166" s="417">
        <v>5.6452968898745771E-2</v>
      </c>
      <c r="DN166" s="417">
        <v>6.220138987236342E-2</v>
      </c>
      <c r="DO166" s="417">
        <v>6.8546889730976654E-2</v>
      </c>
      <c r="DP166" s="417">
        <v>7.5552211009424983E-2</v>
      </c>
      <c r="DQ166" s="417">
        <v>8.3286737837597338E-2</v>
      </c>
      <c r="DR166" s="417">
        <v>9.1827202317177004E-2</v>
      </c>
      <c r="DS166" s="424"/>
      <c r="DT166" s="425">
        <v>4.2548098547598523E-3</v>
      </c>
      <c r="DU166" s="425">
        <v>4.6572287545887927E-3</v>
      </c>
      <c r="DV166" s="425">
        <v>5.0997461419083311E-3</v>
      </c>
      <c r="DW166" s="425">
        <v>5.5864671632098054E-3</v>
      </c>
      <c r="DX166" s="425">
        <v>6.1219242445788623E-3</v>
      </c>
      <c r="DY166" s="425">
        <v>6.7111220355176296E-3</v>
      </c>
      <c r="DZ166" s="425">
        <v>7.3595871127641425E-3</v>
      </c>
      <c r="EA166" s="425">
        <v>8.0734229505186623E-3</v>
      </c>
      <c r="EB166" s="425">
        <v>8.8593707175224651E-3</v>
      </c>
      <c r="EC166" s="425">
        <v>9.7248765212492178E-3</v>
      </c>
      <c r="ED166" s="425">
        <v>1.0678165785678435E-2</v>
      </c>
      <c r="EE166" s="425">
        <v>1.1728325522410557E-2</v>
      </c>
      <c r="EF166" s="425">
        <v>1.2885395336012391E-2</v>
      </c>
      <c r="EG166" s="425">
        <v>1.4160468094287934E-2</v>
      </c>
      <c r="EH166" s="425">
        <v>1.5565801293584191E-2</v>
      </c>
      <c r="EI166" s="425">
        <v>1.7114940259290928E-2</v>
      </c>
      <c r="EJ166" s="425">
        <v>1.8822854443520564E-2</v>
      </c>
      <c r="EK166" s="425">
        <v>2.0706088216813637E-2</v>
      </c>
      <c r="EL166" s="425">
        <v>2.2782927700013302E-2</v>
      </c>
      <c r="EM166" s="425">
        <v>2.507358534772371E-2</v>
      </c>
      <c r="EN166" s="425">
        <v>2.7600404177733847E-2</v>
      </c>
      <c r="EO166" s="425">
        <v>3.0388083743337679E-2</v>
      </c>
      <c r="EP166" s="425">
        <v>3.3463930169718929E-2</v>
      </c>
      <c r="EQ166" s="425">
        <v>3.6858132823810119E-2</v>
      </c>
      <c r="ER166" s="425">
        <v>4.0604070461862221E-2</v>
      </c>
      <c r="ES166" s="425">
        <v>4.4738650003212116E-2</v>
      </c>
      <c r="ET166" s="425">
        <v>4.9302681415572314E-2</v>
      </c>
      <c r="EU166" s="425">
        <v>5.4341292570076527E-2</v>
      </c>
      <c r="EV166" s="425">
        <v>5.9904388337166554E-2</v>
      </c>
      <c r="EW166" s="425">
        <v>6.6047158651476451E-2</v>
      </c>
      <c r="EX166" s="420"/>
      <c r="EY166" s="420">
        <v>1546.4495735118542</v>
      </c>
      <c r="EZ166" s="420">
        <v>1692.7124048149701</v>
      </c>
      <c r="FA166" s="420">
        <v>1853.5493983004294</v>
      </c>
      <c r="FB166" s="420">
        <v>2030.4526070228796</v>
      </c>
      <c r="FC166" s="420">
        <v>2225.0693827151549</v>
      </c>
      <c r="FD166" s="420">
        <v>2439.2187110316868</v>
      </c>
      <c r="FE166" s="420">
        <v>2674.9092768564674</v>
      </c>
      <c r="FF166" s="420">
        <v>2934.3594437347847</v>
      </c>
      <c r="FG166" s="420">
        <v>3220.0193511278089</v>
      </c>
      <c r="FH166" s="420">
        <v>3534.5953549292326</v>
      </c>
      <c r="FI166" s="420">
        <v>3881.0770607475997</v>
      </c>
      <c r="FJ166" s="420">
        <v>4262.7672260958634</v>
      </c>
      <c r="FK166" s="420">
        <v>4683.3148371168954</v>
      </c>
      <c r="FL166" s="420">
        <v>5146.7516981145509</v>
      </c>
      <c r="FM166" s="420">
        <v>5657.5329082930748</v>
      </c>
      <c r="FN166" s="420">
        <v>6220.5816401060247</v>
      </c>
      <c r="FO166" s="420">
        <v>6841.3386778951644</v>
      </c>
      <c r="FP166" s="420">
        <v>7525.8172245155683</v>
      </c>
      <c r="FQ166" s="420">
        <v>8280.6635379069285</v>
      </c>
      <c r="FR166" s="420">
        <v>9113.2240196404564</v>
      </c>
      <c r="FS166" s="420">
        <v>10031.619443971691</v>
      </c>
      <c r="FT166" s="420">
        <v>11044.82708954792</v>
      </c>
      <c r="FU166" s="420">
        <v>12162.771617420061</v>
      </c>
      <c r="FV166" s="420">
        <v>13396.425629234507</v>
      </c>
      <c r="FW166" s="420">
        <v>14757.920939368556</v>
      </c>
      <c r="FX166" s="420">
        <v>16260.671705356022</v>
      </c>
      <c r="FY166" s="420">
        <v>17919.510683375993</v>
      </c>
      <c r="FZ166" s="420">
        <v>19750.840011115106</v>
      </c>
      <c r="GA166" s="420">
        <v>21772.798070368386</v>
      </c>
      <c r="GB166" s="420">
        <v>24005.444147870243</v>
      </c>
      <c r="GC166" s="420"/>
      <c r="GD166" s="420">
        <v>32.388885032735381</v>
      </c>
      <c r="GE166" s="420">
        <v>32.388885032735381</v>
      </c>
      <c r="GF166" s="420">
        <v>32.388885032735381</v>
      </c>
      <c r="GG166" s="420">
        <v>32.388885032735381</v>
      </c>
      <c r="GH166" s="420">
        <v>32.388885032735381</v>
      </c>
      <c r="GI166" s="420">
        <v>32.388885032735381</v>
      </c>
      <c r="GJ166" s="420">
        <v>32.388885032735381</v>
      </c>
      <c r="GK166" s="420">
        <v>32.388885032735381</v>
      </c>
      <c r="GL166" s="420">
        <v>32.388885032735381</v>
      </c>
      <c r="GM166" s="420">
        <v>32.388885032735381</v>
      </c>
      <c r="GN166" s="420">
        <v>32.388885032735381</v>
      </c>
      <c r="GO166" s="420">
        <v>32.388885032735381</v>
      </c>
      <c r="GP166" s="420">
        <v>32.388885032735381</v>
      </c>
      <c r="GQ166" s="420">
        <v>32.388885032735381</v>
      </c>
      <c r="GR166" s="420">
        <v>32.388885032735381</v>
      </c>
      <c r="GS166" s="420">
        <v>32.388885032735381</v>
      </c>
      <c r="GT166" s="420">
        <v>32.388885032735381</v>
      </c>
      <c r="GU166" s="420">
        <v>38.767465384971189</v>
      </c>
      <c r="GV166" s="420">
        <v>51.388572463571435</v>
      </c>
      <c r="GW166" s="420">
        <v>68.713485604700963</v>
      </c>
      <c r="GX166" s="420">
        <v>92.602413923397407</v>
      </c>
      <c r="GY166" s="420">
        <v>125.6769313027075</v>
      </c>
      <c r="GZ166" s="420">
        <v>171.63814851175741</v>
      </c>
      <c r="HA166" s="420">
        <v>235.71958585670842</v>
      </c>
      <c r="HB166" s="420">
        <v>325.3322422247</v>
      </c>
      <c r="HC166" s="420">
        <v>450.98402573580114</v>
      </c>
      <c r="HD166" s="420">
        <v>627.59100007556071</v>
      </c>
      <c r="HE166" s="420">
        <v>876.34838982817428</v>
      </c>
      <c r="HF166" s="420">
        <v>1227.401537267607</v>
      </c>
      <c r="HG166" s="420">
        <v>1723.6604055228411</v>
      </c>
      <c r="HH166" s="420"/>
      <c r="HI166" s="420">
        <v>34.875838299614628</v>
      </c>
      <c r="HJ166" s="420">
        <v>38.174386756120249</v>
      </c>
      <c r="HK166" s="420">
        <v>41.801614616293257</v>
      </c>
      <c r="HL166" s="420">
        <v>45.791170957323175</v>
      </c>
      <c r="HM166" s="420">
        <v>50.180207183071275</v>
      </c>
      <c r="HN166" s="420">
        <v>55.009745419728844</v>
      </c>
      <c r="HO166" s="420">
        <v>60.325085928235161</v>
      </c>
      <c r="HP166" s="420">
        <v>66.176257684393903</v>
      </c>
      <c r="HQ166" s="420">
        <v>72.618516720553515</v>
      </c>
      <c r="HR166" s="420">
        <v>79.712897312998493</v>
      </c>
      <c r="HS166" s="420">
        <v>87.526821641907887</v>
      </c>
      <c r="HT166" s="420">
        <v>96.134774151480713</v>
      </c>
      <c r="HU166" s="420">
        <v>105.61904750282666</v>
      </c>
      <c r="HV166" s="420">
        <v>116.07056774834706</v>
      </c>
      <c r="HW166" s="420">
        <v>127.58980717120997</v>
      </c>
      <c r="HX166" s="420">
        <v>140.28779413558169</v>
      </c>
      <c r="HY166" s="420">
        <v>154.287230291859</v>
      </c>
      <c r="HZ166" s="420">
        <v>169.72372658657983</v>
      </c>
      <c r="IA166" s="420">
        <v>186.74717075043543</v>
      </c>
      <c r="IB166" s="420">
        <v>205.52324029252162</v>
      </c>
      <c r="IC166" s="420">
        <v>226.23507652869753</v>
      </c>
      <c r="ID166" s="420">
        <v>249.08513683218621</v>
      </c>
      <c r="IE166" s="420">
        <v>274.29724413256622</v>
      </c>
      <c r="IF166" s="420">
        <v>302.11885472411353</v>
      </c>
      <c r="IG166" s="420">
        <v>332.82356769712601</v>
      </c>
      <c r="IH166" s="420">
        <v>366.71390179976549</v>
      </c>
      <c r="II166" s="420">
        <v>404.12436829893642</v>
      </c>
      <c r="IJ166" s="420">
        <v>445.42487146537951</v>
      </c>
      <c r="IK166" s="420">
        <v>491.02447169222705</v>
      </c>
      <c r="IL166" s="420">
        <v>541.37555000278564</v>
      </c>
      <c r="IM166" s="420"/>
      <c r="IN166" s="420">
        <v>14.212941987128927</v>
      </c>
      <c r="IO166" s="420">
        <v>14.212941987128927</v>
      </c>
      <c r="IP166" s="420">
        <v>14.212941987128927</v>
      </c>
      <c r="IQ166" s="420">
        <v>14.212941987128927</v>
      </c>
      <c r="IR166" s="420">
        <v>14.212941987128927</v>
      </c>
      <c r="IS166" s="420">
        <v>14.212941987128927</v>
      </c>
      <c r="IT166" s="420">
        <v>14.212941987128927</v>
      </c>
      <c r="IU166" s="420">
        <v>14.212941987128927</v>
      </c>
      <c r="IV166" s="420">
        <v>14.212941987128927</v>
      </c>
      <c r="IW166" s="420">
        <v>14.212941987128927</v>
      </c>
      <c r="IX166" s="420">
        <v>14.212941987128927</v>
      </c>
      <c r="IY166" s="420">
        <v>14.212941987128927</v>
      </c>
      <c r="IZ166" s="420">
        <v>14.212941987128927</v>
      </c>
      <c r="JA166" s="420">
        <v>14.212941987128927</v>
      </c>
      <c r="JB166" s="420">
        <v>14.212941987128927</v>
      </c>
      <c r="JC166" s="420">
        <v>14.212941987128927</v>
      </c>
      <c r="JD166" s="420">
        <v>14.212941987128927</v>
      </c>
      <c r="JE166" s="420">
        <v>17.012000751113533</v>
      </c>
      <c r="JF166" s="420">
        <v>22.550415010825947</v>
      </c>
      <c r="JG166" s="420">
        <v>30.152960919956481</v>
      </c>
      <c r="JH166" s="420">
        <v>40.635938397728552</v>
      </c>
      <c r="JI166" s="420">
        <v>55.14975066046334</v>
      </c>
      <c r="JJ166" s="420">
        <v>75.318525015919704</v>
      </c>
      <c r="JK166" s="420">
        <v>103.43884315947719</v>
      </c>
      <c r="JL166" s="420">
        <v>142.76281139683698</v>
      </c>
      <c r="JM166" s="420">
        <v>197.90152666343465</v>
      </c>
      <c r="JN166" s="420">
        <v>275.40047972330115</v>
      </c>
      <c r="JO166" s="420">
        <v>384.56059270187745</v>
      </c>
      <c r="JP166" s="420">
        <v>538.61029258851443</v>
      </c>
      <c r="JQ166" s="420">
        <v>756.37939757564641</v>
      </c>
      <c r="JR166" s="420"/>
      <c r="JS166" s="420">
        <v>20.662896312485699</v>
      </c>
      <c r="JT166" s="420">
        <v>23.961444768991321</v>
      </c>
      <c r="JU166" s="420">
        <v>27.588672629164328</v>
      </c>
      <c r="JV166" s="420">
        <v>31.578228970194246</v>
      </c>
      <c r="JW166" s="420">
        <v>35.967265195942346</v>
      </c>
      <c r="JX166" s="420">
        <v>40.796803432599916</v>
      </c>
      <c r="JY166" s="420">
        <v>46.112143941106233</v>
      </c>
      <c r="JZ166" s="420">
        <v>51.963315697264974</v>
      </c>
      <c r="KA166" s="420">
        <v>58.405574733424586</v>
      </c>
      <c r="KB166" s="420">
        <v>65.499955325869564</v>
      </c>
      <c r="KC166" s="420">
        <v>73.313879654778958</v>
      </c>
      <c r="KD166" s="420">
        <v>81.921832164351784</v>
      </c>
      <c r="KE166" s="420">
        <v>91.406105515697732</v>
      </c>
      <c r="KF166" s="420">
        <v>101.85762576121813</v>
      </c>
      <c r="KG166" s="420">
        <v>113.37686518408104</v>
      </c>
      <c r="KH166" s="420">
        <v>126.07485214845276</v>
      </c>
      <c r="KI166" s="420">
        <v>140.07428830473009</v>
      </c>
      <c r="KJ166" s="420">
        <v>152.7117258354663</v>
      </c>
      <c r="KK166" s="420">
        <v>164.19675573960947</v>
      </c>
      <c r="KL166" s="420">
        <v>175.37027937256514</v>
      </c>
      <c r="KM166" s="420">
        <v>185.59913813096898</v>
      </c>
      <c r="KN166" s="420">
        <v>193.93538617172288</v>
      </c>
      <c r="KO166" s="420">
        <v>198.97871911664652</v>
      </c>
      <c r="KP166" s="420">
        <v>198.68001156463635</v>
      </c>
      <c r="KQ166" s="420">
        <v>190.06075630028903</v>
      </c>
      <c r="KR166" s="420">
        <v>168.81237513633084</v>
      </c>
      <c r="KS166" s="420">
        <v>128.72388857563527</v>
      </c>
      <c r="KT166" s="420">
        <v>60.864278763502057</v>
      </c>
      <c r="KU166" s="420">
        <v>-47.585820896287373</v>
      </c>
      <c r="KV166" s="420">
        <v>-215.00384757286076</v>
      </c>
      <c r="KW166" s="420"/>
      <c r="KX166" s="420">
        <v>1361.5391535231527</v>
      </c>
      <c r="KY166" s="420">
        <v>1490.3132014684136</v>
      </c>
      <c r="KZ166" s="420">
        <v>1631.9187654106659</v>
      </c>
      <c r="LA166" s="420">
        <v>1787.6694922271377</v>
      </c>
      <c r="LB166" s="420">
        <v>1959.0157582652359</v>
      </c>
      <c r="LC166" s="420">
        <v>2147.5590513656416</v>
      </c>
      <c r="LD166" s="420">
        <v>2355.0678760845258</v>
      </c>
      <c r="LE166" s="420">
        <v>2583.4953441659718</v>
      </c>
      <c r="LF166" s="420">
        <v>2834.9986296071888</v>
      </c>
      <c r="LG166" s="420">
        <v>3111.9604867997496</v>
      </c>
      <c r="LH166" s="420">
        <v>3417.0130514170992</v>
      </c>
      <c r="LI166" s="420">
        <v>3753.0641671713784</v>
      </c>
      <c r="LJ166" s="420">
        <v>4123.3265075239651</v>
      </c>
      <c r="LK166" s="420">
        <v>4531.3497901721385</v>
      </c>
      <c r="LL166" s="420">
        <v>4981.0564139469407</v>
      </c>
      <c r="LM166" s="420">
        <v>5476.7808829730966</v>
      </c>
      <c r="LN166" s="420">
        <v>6023.3134219265803</v>
      </c>
      <c r="LO166" s="420">
        <v>6625.948229380364</v>
      </c>
      <c r="LP166" s="420">
        <v>7290.536864004257</v>
      </c>
      <c r="LQ166" s="420">
        <v>8023.5473112715872</v>
      </c>
      <c r="LR166" s="420">
        <v>8832.1293368748302</v>
      </c>
      <c r="LS166" s="420">
        <v>9724.1867978680566</v>
      </c>
      <c r="LT166" s="420">
        <v>10708.457654310057</v>
      </c>
      <c r="LU166" s="420">
        <v>11794.602503619239</v>
      </c>
      <c r="LV166" s="420">
        <v>12993.302547795911</v>
      </c>
      <c r="LW166" s="420">
        <v>14316.368001027877</v>
      </c>
      <c r="LX166" s="420">
        <v>15776.85805298314</v>
      </c>
      <c r="LY166" s="420">
        <v>17389.21362242449</v>
      </c>
      <c r="LZ166" s="420">
        <v>19169.404267893296</v>
      </c>
      <c r="MA166" s="420">
        <v>21135.090768472463</v>
      </c>
      <c r="MB166" s="420"/>
      <c r="MC166" s="426">
        <v>1.3011004983715742</v>
      </c>
      <c r="MD166" s="426">
        <v>1.3011004983715742</v>
      </c>
      <c r="ME166" s="426">
        <v>1.3011004983715742</v>
      </c>
      <c r="MF166" s="426">
        <v>1.3011004983715742</v>
      </c>
      <c r="MG166" s="426">
        <v>1.3011004983715742</v>
      </c>
      <c r="MH166" s="426">
        <v>1.3011004983715742</v>
      </c>
      <c r="MI166" s="426">
        <v>1.3011004983715742</v>
      </c>
      <c r="MJ166" s="426">
        <v>1.3011004983715742</v>
      </c>
      <c r="MK166" s="426">
        <v>1.3011004983715742</v>
      </c>
      <c r="ML166" s="426">
        <v>1.3011004983715742</v>
      </c>
      <c r="MM166" s="426">
        <v>1.3011004983715742</v>
      </c>
      <c r="MN166" s="426">
        <v>1.3011004983715742</v>
      </c>
      <c r="MO166" s="426">
        <v>1.3011004983715742</v>
      </c>
      <c r="MP166" s="426">
        <v>1.3011004983715742</v>
      </c>
      <c r="MQ166" s="426">
        <v>1.3011004983715742</v>
      </c>
      <c r="MR166" s="426">
        <v>1.3011004983715742</v>
      </c>
      <c r="MS166" s="426">
        <v>1.3011004983715742</v>
      </c>
      <c r="MT166" s="426">
        <v>1.5573357490388688</v>
      </c>
      <c r="MU166" s="426">
        <v>2.0643408124540121</v>
      </c>
      <c r="MV166" s="426">
        <v>2.7603034273876617</v>
      </c>
      <c r="MW166" s="426">
        <v>3.719950433130661</v>
      </c>
      <c r="MX166" s="426">
        <v>5.0485936081620348</v>
      </c>
      <c r="MY166" s="426">
        <v>6.8949110271166889</v>
      </c>
      <c r="MZ166" s="426">
        <v>9.4691395002985903</v>
      </c>
      <c r="NA166" s="426">
        <v>13.068987773647677</v>
      </c>
      <c r="NB166" s="426">
        <v>18.1165711647504</v>
      </c>
      <c r="NC166" s="426">
        <v>25.211085906369799</v>
      </c>
      <c r="ND166" s="426">
        <v>35.203969682813984</v>
      </c>
      <c r="NE166" s="426">
        <v>49.30619717927501</v>
      </c>
      <c r="NF166" s="426">
        <v>69.241513265506697</v>
      </c>
      <c r="NG166" s="420"/>
      <c r="NH166" s="420">
        <v>1360.238053024781</v>
      </c>
      <c r="NI166" s="420">
        <v>1489.012100970042</v>
      </c>
      <c r="NJ166" s="420">
        <v>1630.6176649122942</v>
      </c>
      <c r="NK166" s="420">
        <v>1786.368391728766</v>
      </c>
      <c r="NL166" s="420">
        <v>1957.7146577668643</v>
      </c>
      <c r="NM166" s="420">
        <v>2146.2579508672702</v>
      </c>
      <c r="NN166" s="420">
        <v>2353.7667755861544</v>
      </c>
      <c r="NO166" s="420">
        <v>2582.1942436676004</v>
      </c>
      <c r="NP166" s="420">
        <v>2833.6975291088174</v>
      </c>
      <c r="NQ166" s="420">
        <v>3110.6593863013782</v>
      </c>
      <c r="NR166" s="420">
        <v>3415.7119509187278</v>
      </c>
      <c r="NS166" s="420">
        <v>3751.763066673007</v>
      </c>
      <c r="NT166" s="420">
        <v>4122.0254070255933</v>
      </c>
      <c r="NU166" s="420">
        <v>4530.0486896737666</v>
      </c>
      <c r="NV166" s="420">
        <v>4979.7553134485688</v>
      </c>
      <c r="NW166" s="420">
        <v>5475.4797824747247</v>
      </c>
      <c r="NX166" s="420">
        <v>6022.0123214282085</v>
      </c>
      <c r="NY166" s="420">
        <v>6624.3908936313255</v>
      </c>
      <c r="NZ166" s="420">
        <v>7288.4725231918028</v>
      </c>
      <c r="OA166" s="420">
        <v>8020.7870078441993</v>
      </c>
      <c r="OB166" s="420">
        <v>8828.4093864416991</v>
      </c>
      <c r="OC166" s="420">
        <v>9719.1382042598943</v>
      </c>
      <c r="OD166" s="420">
        <v>10701.562743282941</v>
      </c>
      <c r="OE166" s="420">
        <v>11785.133364118939</v>
      </c>
      <c r="OF166" s="420">
        <v>12980.233560022263</v>
      </c>
      <c r="OG166" s="420">
        <v>14298.251429863127</v>
      </c>
      <c r="OH166" s="420">
        <v>15751.646967076769</v>
      </c>
      <c r="OI166" s="420">
        <v>17354.009652741675</v>
      </c>
      <c r="OJ166" s="420">
        <v>19120.098070714022</v>
      </c>
      <c r="OK166" s="420">
        <v>21065.849255206955</v>
      </c>
      <c r="OL166" s="420"/>
      <c r="OM166" s="420">
        <v>1380.9009493372666</v>
      </c>
      <c r="ON166" s="420">
        <v>1512.9735457390332</v>
      </c>
      <c r="OO166" s="420">
        <v>1658.2063375414587</v>
      </c>
      <c r="OP166" s="420">
        <v>1817.9466206989603</v>
      </c>
      <c r="OQ166" s="420">
        <v>1993.6819229628068</v>
      </c>
      <c r="OR166" s="420">
        <v>2187.0547542998702</v>
      </c>
      <c r="OS166" s="420">
        <v>2399.8789195272607</v>
      </c>
      <c r="OT166" s="420">
        <v>2634.1575593648654</v>
      </c>
      <c r="OU166" s="420">
        <v>2892.103103842242</v>
      </c>
      <c r="OV166" s="420">
        <v>3176.1593416272476</v>
      </c>
      <c r="OW166" s="420">
        <v>3489.0258305735069</v>
      </c>
      <c r="OX166" s="420">
        <v>3833.6848988373586</v>
      </c>
      <c r="OY166" s="420">
        <v>4213.4315125412913</v>
      </c>
      <c r="OZ166" s="420">
        <v>4631.9063154349851</v>
      </c>
      <c r="PA166" s="420">
        <v>5093.1321786326498</v>
      </c>
      <c r="PB166" s="420">
        <v>5601.5546346231777</v>
      </c>
      <c r="PC166" s="420">
        <v>6162.0866097329381</v>
      </c>
      <c r="PD166" s="420">
        <v>6777.102619466792</v>
      </c>
      <c r="PE166" s="420">
        <v>7452.669278931412</v>
      </c>
      <c r="PF166" s="420">
        <v>8196.1572872167635</v>
      </c>
      <c r="PG166" s="420">
        <v>9014.0085245726677</v>
      </c>
      <c r="PH166" s="420">
        <v>9913.073590431617</v>
      </c>
      <c r="PI166" s="420">
        <v>10900.541462399588</v>
      </c>
      <c r="PJ166" s="420">
        <v>11983.813375683576</v>
      </c>
      <c r="PK166" s="420">
        <v>13170.294316322552</v>
      </c>
      <c r="PL166" s="420">
        <v>14467.063804999458</v>
      </c>
      <c r="PM166" s="420">
        <v>15880.370855652405</v>
      </c>
      <c r="PN166" s="420">
        <v>17414.873931505179</v>
      </c>
      <c r="PO166" s="420">
        <v>19072.512249817733</v>
      </c>
      <c r="PP166" s="420">
        <v>20850.845407634093</v>
      </c>
      <c r="PQ166" s="420"/>
      <c r="PR166" s="420">
        <v>40.947604499784624</v>
      </c>
      <c r="PS166" s="420">
        <v>44.820419153299611</v>
      </c>
      <c r="PT166" s="420">
        <v>49.079135189685424</v>
      </c>
      <c r="PU166" s="420">
        <v>53.763259877346471</v>
      </c>
      <c r="PV166" s="420">
        <v>58.916412554658478</v>
      </c>
      <c r="PW166" s="420">
        <v>64.586757162071947</v>
      </c>
      <c r="PX166" s="420">
        <v>70.827480583662165</v>
      </c>
      <c r="PY166" s="420">
        <v>77.697321671729853</v>
      </c>
      <c r="PZ166" s="420">
        <v>85.261156348092129</v>
      </c>
      <c r="QA166" s="420">
        <v>93.590644751345692</v>
      </c>
      <c r="QB166" s="420">
        <v>102.76494703657464</v>
      </c>
      <c r="QC166" s="420">
        <v>112.87151513930641</v>
      </c>
      <c r="QD166" s="420">
        <v>124.00696859629332</v>
      </c>
      <c r="QE166" s="420">
        <v>136.27806337997873</v>
      </c>
      <c r="QF166" s="420">
        <v>149.8027636602566</v>
      </c>
      <c r="QG166" s="420">
        <v>164.71142746623187</v>
      </c>
      <c r="QH166" s="420">
        <v>181.14811839312975</v>
      </c>
      <c r="QI166" s="420">
        <v>199.27205679737466</v>
      </c>
      <c r="QJ166" s="420">
        <v>219.25922535966913</v>
      </c>
      <c r="QK166" s="420">
        <v>241.30414548645757</v>
      </c>
      <c r="QL166" s="420">
        <v>265.62184278099454</v>
      </c>
      <c r="QM166" s="420">
        <v>292.45002176454648</v>
      </c>
      <c r="QN166" s="420">
        <v>322.05147218627013</v>
      </c>
      <c r="QO166" s="420">
        <v>354.71673164936061</v>
      </c>
      <c r="QP166" s="420">
        <v>390.76703192593379</v>
      </c>
      <c r="QQ166" s="420">
        <v>430.55755926118002</v>
      </c>
      <c r="QR166" s="420">
        <v>474.48106220899069</v>
      </c>
      <c r="QS166" s="420">
        <v>522.97184413007517</v>
      </c>
      <c r="QT166" s="420">
        <v>576.51018145680507</v>
      </c>
      <c r="QU166" s="420">
        <v>635.62721322780033</v>
      </c>
      <c r="QV166" s="424"/>
      <c r="QW166" s="420">
        <v>14.692869058112674</v>
      </c>
      <c r="QX166" s="420">
        <v>14.692869058112674</v>
      </c>
      <c r="QY166" s="420">
        <v>14.692869058112674</v>
      </c>
      <c r="QZ166" s="420">
        <v>14.692869058112674</v>
      </c>
      <c r="RA166" s="420">
        <v>14.692869058112674</v>
      </c>
      <c r="RB166" s="420">
        <v>14.692869058112674</v>
      </c>
      <c r="RC166" s="420">
        <v>14.692869058112674</v>
      </c>
      <c r="RD166" s="420">
        <v>14.692869058112674</v>
      </c>
      <c r="RE166" s="420">
        <v>14.692869058112674</v>
      </c>
      <c r="RF166" s="420">
        <v>14.692869058112674</v>
      </c>
      <c r="RG166" s="420">
        <v>14.692869058112674</v>
      </c>
      <c r="RH166" s="420">
        <v>14.692869058112674</v>
      </c>
      <c r="RI166" s="420">
        <v>14.692869058112674</v>
      </c>
      <c r="RJ166" s="420">
        <v>14.692869058112674</v>
      </c>
      <c r="RK166" s="420">
        <v>14.692869058112674</v>
      </c>
      <c r="RL166" s="420">
        <v>14.692869058112674</v>
      </c>
      <c r="RM166" s="420">
        <v>14.692869058112674</v>
      </c>
      <c r="RN166" s="420">
        <v>17.586443375268967</v>
      </c>
      <c r="RO166" s="420">
        <v>23.311872746698956</v>
      </c>
      <c r="RP166" s="420">
        <v>31.171133106186968</v>
      </c>
      <c r="RQ166" s="420">
        <v>42.008088295304923</v>
      </c>
      <c r="RR166" s="420">
        <v>57.011987087230509</v>
      </c>
      <c r="RS166" s="420">
        <v>77.861798543275356</v>
      </c>
      <c r="RT166" s="420">
        <v>106.93165281622744</v>
      </c>
      <c r="RU166" s="420">
        <v>147.58346977855248</v>
      </c>
      <c r="RV166" s="420">
        <v>204.58404884081392</v>
      </c>
      <c r="RW166" s="420">
        <v>284.69990173605657</v>
      </c>
      <c r="RX166" s="420">
        <v>397.54601394952084</v>
      </c>
      <c r="RY166" s="420">
        <v>556.79749551650741</v>
      </c>
      <c r="RZ166" s="420">
        <v>781.91998932362276</v>
      </c>
      <c r="SA166" s="420"/>
      <c r="SB166" s="420">
        <v>26.254735441671951</v>
      </c>
      <c r="SC166" s="420">
        <v>30.127550095186937</v>
      </c>
      <c r="SD166" s="420">
        <v>34.386266131572754</v>
      </c>
      <c r="SE166" s="420">
        <v>39.070390819233793</v>
      </c>
      <c r="SF166" s="420">
        <v>44.223543496545801</v>
      </c>
      <c r="SG166" s="420">
        <v>49.89388810395927</v>
      </c>
      <c r="SH166" s="420">
        <v>56.134611525549488</v>
      </c>
      <c r="SI166" s="420">
        <v>63.004452613617175</v>
      </c>
      <c r="SJ166" s="420">
        <v>70.568287289979452</v>
      </c>
      <c r="SK166" s="420">
        <v>78.897775693233015</v>
      </c>
      <c r="SL166" s="420">
        <v>88.072077978461962</v>
      </c>
      <c r="SM166" s="420">
        <v>98.178646081193733</v>
      </c>
      <c r="SN166" s="420">
        <v>109.31409953818064</v>
      </c>
      <c r="SO166" s="420">
        <v>121.58519432186606</v>
      </c>
      <c r="SP166" s="420">
        <v>135.10989460214392</v>
      </c>
      <c r="SQ166" s="420">
        <v>150.01855840811919</v>
      </c>
      <c r="SR166" s="420">
        <v>166.45524933501707</v>
      </c>
      <c r="SS166" s="420">
        <v>181.68561342210569</v>
      </c>
      <c r="ST166" s="420">
        <v>195.94735261297018</v>
      </c>
      <c r="SU166" s="420">
        <v>210.1330123802706</v>
      </c>
      <c r="SV166" s="420">
        <v>223.61375448568961</v>
      </c>
      <c r="SW166" s="420">
        <v>235.43803467731595</v>
      </c>
      <c r="SX166" s="420">
        <v>244.18967364299476</v>
      </c>
      <c r="SY166" s="420">
        <v>247.78507883313318</v>
      </c>
      <c r="SZ166" s="420">
        <v>243.18356214738131</v>
      </c>
      <c r="TA166" s="420">
        <v>225.9735104203661</v>
      </c>
      <c r="TB166" s="420">
        <v>189.78116047293412</v>
      </c>
      <c r="TC166" s="420">
        <v>125.42583018055433</v>
      </c>
      <c r="TD166" s="420">
        <v>19.712685940297661</v>
      </c>
      <c r="TE166" s="420">
        <v>-146.29277609582243</v>
      </c>
      <c r="TF166" s="420"/>
      <c r="TG166" s="420">
        <v>2.4093718660178953</v>
      </c>
      <c r="TH166" s="420">
        <v>2.6372496816427375</v>
      </c>
      <c r="TI166" s="420">
        <v>2.8878340742775008</v>
      </c>
      <c r="TJ166" s="420">
        <v>3.1634496658911648</v>
      </c>
      <c r="TK166" s="420">
        <v>3.4666630341377918</v>
      </c>
      <c r="TL166" s="420">
        <v>3.8003081627020272</v>
      </c>
      <c r="TM166" s="420">
        <v>4.1675145870890189</v>
      </c>
      <c r="TN166" s="420">
        <v>4.5717385226232974</v>
      </c>
      <c r="TO166" s="420">
        <v>5.0167972920205077</v>
      </c>
      <c r="TP166" s="420">
        <v>5.5069074037665278</v>
      </c>
      <c r="TQ166" s="420">
        <v>6.0467266700313074</v>
      </c>
      <c r="TR166" s="420">
        <v>6.6414007943465379</v>
      </c>
      <c r="TS166" s="420">
        <v>7.2966149052173481</v>
      </c>
      <c r="TT166" s="420">
        <v>8.018650562692903</v>
      </c>
      <c r="TU166" s="420">
        <v>8.8144488212161036</v>
      </c>
      <c r="TV166" s="420">
        <v>9.6916799943907233</v>
      </c>
      <c r="TW166" s="420">
        <v>10.658820836290454</v>
      </c>
      <c r="TX166" s="420">
        <v>11.725239930302621</v>
      </c>
      <c r="TY166" s="420">
        <v>12.901292161040638</v>
      </c>
      <c r="TZ166" s="420">
        <v>14.198423238448974</v>
      </c>
      <c r="UA166" s="420">
        <v>15.629285346832003</v>
      </c>
      <c r="UB166" s="420">
        <v>17.207865106236564</v>
      </c>
      <c r="UC166" s="420">
        <v>18.949625160595776</v>
      </c>
      <c r="UD166" s="420">
        <v>20.871660847615242</v>
      </c>
      <c r="UE166" s="420">
        <v>22.992873561006807</v>
      </c>
      <c r="UF166" s="420">
        <v>25.334162587964727</v>
      </c>
      <c r="UG166" s="420">
        <v>27.918637395519482</v>
      </c>
      <c r="UH166" s="420">
        <v>30.771852550571701</v>
      </c>
      <c r="UI166" s="420">
        <v>33.922067692194361</v>
      </c>
      <c r="UJ166" s="420">
        <v>37.400535233617283</v>
      </c>
      <c r="UK166" s="420"/>
      <c r="UL166" s="420">
        <v>2.0677318317326265</v>
      </c>
      <c r="UM166" s="420">
        <v>2.0677318317326265</v>
      </c>
      <c r="UN166" s="420">
        <v>2.0677318317326265</v>
      </c>
      <c r="UO166" s="420">
        <v>2.0677318317326265</v>
      </c>
      <c r="UP166" s="420">
        <v>2.0677318317326265</v>
      </c>
      <c r="UQ166" s="420">
        <v>2.0677318317326265</v>
      </c>
      <c r="UR166" s="420">
        <v>2.0677318317326265</v>
      </c>
      <c r="US166" s="420">
        <v>2.0677318317326265</v>
      </c>
      <c r="UT166" s="420">
        <v>2.0677318317326265</v>
      </c>
      <c r="UU166" s="420">
        <v>2.0677318317326265</v>
      </c>
      <c r="UV166" s="420">
        <v>2.0677318317326265</v>
      </c>
      <c r="UW166" s="420">
        <v>2.0677318317326265</v>
      </c>
      <c r="UX166" s="420">
        <v>2.0677318317326265</v>
      </c>
      <c r="UY166" s="420">
        <v>2.0677318317326265</v>
      </c>
      <c r="UZ166" s="420">
        <v>2.0677318317326265</v>
      </c>
      <c r="VA166" s="420">
        <v>2.0677318317326265</v>
      </c>
      <c r="VB166" s="420">
        <v>2.0677318317326265</v>
      </c>
      <c r="VC166" s="420">
        <v>2.4749454058415221</v>
      </c>
      <c r="VD166" s="420">
        <v>3.2806867838405323</v>
      </c>
      <c r="VE166" s="420">
        <v>4.3867228313213236</v>
      </c>
      <c r="VF166" s="420">
        <v>5.9118107576461503</v>
      </c>
      <c r="VG166" s="420">
        <v>8.0233138963084603</v>
      </c>
      <c r="VH166" s="420">
        <v>10.957514062577776</v>
      </c>
      <c r="VI166" s="420">
        <v>15.048523298845536</v>
      </c>
      <c r="VJ166" s="420">
        <v>20.769465588490164</v>
      </c>
      <c r="VK166" s="420">
        <v>28.79117403005235</v>
      </c>
      <c r="VL166" s="420">
        <v>40.065901831865403</v>
      </c>
      <c r="VM166" s="420">
        <v>55.946768760453153</v>
      </c>
      <c r="VN166" s="420">
        <v>78.358277117619295</v>
      </c>
      <c r="VO166" s="420">
        <v>110.03983261524904</v>
      </c>
      <c r="VP166" s="420"/>
      <c r="VQ166" s="420">
        <v>0.34164003428526879</v>
      </c>
      <c r="VR166" s="420">
        <v>0.56951784991011101</v>
      </c>
      <c r="VS166" s="420">
        <v>0.82010224254487429</v>
      </c>
      <c r="VT166" s="420">
        <v>1.0957178341585383</v>
      </c>
      <c r="VU166" s="420">
        <v>1.3989312024051652</v>
      </c>
      <c r="VV166" s="420">
        <v>1.7325763309694007</v>
      </c>
      <c r="VW166" s="420">
        <v>2.0997827553563924</v>
      </c>
      <c r="VX166" s="420">
        <v>2.5040066908906708</v>
      </c>
      <c r="VY166" s="420">
        <v>2.9490654602878812</v>
      </c>
      <c r="VZ166" s="420">
        <v>3.4391755720339012</v>
      </c>
      <c r="WA166" s="420">
        <v>3.9789948382986808</v>
      </c>
      <c r="WB166" s="420">
        <v>4.5736689626139118</v>
      </c>
      <c r="WC166" s="420">
        <v>5.228883073484722</v>
      </c>
      <c r="WD166" s="420">
        <v>5.9509187309602769</v>
      </c>
      <c r="WE166" s="420">
        <v>6.7467169894834775</v>
      </c>
      <c r="WF166" s="420">
        <v>7.6239481626580972</v>
      </c>
      <c r="WG166" s="420">
        <v>8.5910890045578281</v>
      </c>
      <c r="WH166" s="420">
        <v>9.2502945244610988</v>
      </c>
      <c r="WI166" s="420">
        <v>9.620605377200107</v>
      </c>
      <c r="WJ166" s="420">
        <v>9.8117004071276508</v>
      </c>
      <c r="WK166" s="420">
        <v>9.7174745891858514</v>
      </c>
      <c r="WL166" s="420">
        <v>9.1845512099281041</v>
      </c>
      <c r="WM166" s="420">
        <v>7.9921110980180003</v>
      </c>
      <c r="WN166" s="420">
        <v>5.8231375487697061</v>
      </c>
      <c r="WO166" s="420">
        <v>2.2234079725166431</v>
      </c>
      <c r="WP166" s="420">
        <v>-3.457011442087623</v>
      </c>
      <c r="WQ166" s="420">
        <v>-12.147264436345921</v>
      </c>
      <c r="WR166" s="420">
        <v>-25.174916209881452</v>
      </c>
      <c r="WS166" s="420">
        <v>-44.436209425424934</v>
      </c>
      <c r="WT166" s="420">
        <v>-72.639297381631764</v>
      </c>
      <c r="WU166" s="420"/>
      <c r="WV166" s="420">
        <v>106.67760532328445</v>
      </c>
      <c r="WW166" s="420">
        <v>116.76714775549381</v>
      </c>
      <c r="WX166" s="420">
        <v>127.86204900950746</v>
      </c>
      <c r="WY166" s="420">
        <v>140.06523429518109</v>
      </c>
      <c r="WZ166" s="420">
        <v>153.49034167805146</v>
      </c>
      <c r="XA166" s="420">
        <v>168.26284892154246</v>
      </c>
      <c r="XB166" s="420">
        <v>184.52131967295543</v>
      </c>
      <c r="XC166" s="420">
        <v>202.41878169006614</v>
      </c>
      <c r="XD166" s="420">
        <v>222.12425115995401</v>
      </c>
      <c r="XE166" s="420">
        <v>243.82441866137245</v>
      </c>
      <c r="XF166" s="420">
        <v>267.72551398198675</v>
      </c>
      <c r="XG166" s="420">
        <v>294.05536883935184</v>
      </c>
      <c r="XH166" s="420">
        <v>323.06569858859262</v>
      </c>
      <c r="XI166" s="420">
        <v>355.03462625139355</v>
      </c>
      <c r="XJ166" s="420">
        <v>390.26947469345072</v>
      </c>
      <c r="XK166" s="420">
        <v>429.10985553672384</v>
      </c>
      <c r="XL166" s="420">
        <v>471.93108644730518</v>
      </c>
      <c r="XM166" s="420">
        <v>519.14797182094719</v>
      </c>
      <c r="XN166" s="420">
        <v>571.21898563152615</v>
      </c>
      <c r="XO166" s="420">
        <v>628.65089935144169</v>
      </c>
      <c r="XP166" s="420">
        <v>692.00390244033736</v>
      </c>
      <c r="XQ166" s="420">
        <v>761.8972679768932</v>
      </c>
      <c r="XR166" s="420">
        <v>839.01562163057338</v>
      </c>
      <c r="XS166" s="420">
        <v>924.11587839417939</v>
      </c>
      <c r="XT166" s="420">
        <v>1018.0349183885796</v>
      </c>
      <c r="XU166" s="420">
        <v>1121.6980806792351</v>
      </c>
      <c r="XV166" s="420">
        <v>1236.128562489406</v>
      </c>
      <c r="XW166" s="420">
        <v>1362.4578205445905</v>
      </c>
      <c r="XX166" s="420">
        <v>1501.9370816338642</v>
      </c>
      <c r="XY166" s="420">
        <v>1655.9500809335766</v>
      </c>
      <c r="XZ166" s="420"/>
      <c r="YA166" s="420">
        <v>0.1019421917409085</v>
      </c>
      <c r="YB166" s="420">
        <v>0.1019421917409085</v>
      </c>
      <c r="YC166" s="420">
        <v>0.1019421917409085</v>
      </c>
      <c r="YD166" s="420">
        <v>0.1019421917409085</v>
      </c>
      <c r="YE166" s="420">
        <v>0.1019421917409085</v>
      </c>
      <c r="YF166" s="420">
        <v>0.1019421917409085</v>
      </c>
      <c r="YG166" s="420">
        <v>0.1019421917409085</v>
      </c>
      <c r="YH166" s="420">
        <v>0.1019421917409085</v>
      </c>
      <c r="YI166" s="420">
        <v>0.1019421917409085</v>
      </c>
      <c r="YJ166" s="420">
        <v>0.1019421917409085</v>
      </c>
      <c r="YK166" s="420">
        <v>0.1019421917409085</v>
      </c>
      <c r="YL166" s="420">
        <v>0.1019421917409085</v>
      </c>
      <c r="YM166" s="420">
        <v>0.1019421917409085</v>
      </c>
      <c r="YN166" s="420">
        <v>0.1019421917409085</v>
      </c>
      <c r="YO166" s="420">
        <v>0.1019421917409085</v>
      </c>
      <c r="YP166" s="420">
        <v>0.1019421917409085</v>
      </c>
      <c r="YQ166" s="420">
        <v>0.1019421917409085</v>
      </c>
      <c r="YR166" s="420">
        <v>0.12201841420565873</v>
      </c>
      <c r="YS166" s="420">
        <v>0.16174263800925112</v>
      </c>
      <c r="YT166" s="420">
        <v>0.21627182651149743</v>
      </c>
      <c r="YU166" s="420">
        <v>0.29146088314892193</v>
      </c>
      <c r="YV166" s="420">
        <v>0.39556106409099151</v>
      </c>
      <c r="YW166" s="420">
        <v>0.54022140706466903</v>
      </c>
      <c r="YX166" s="420">
        <v>0.74191412252089795</v>
      </c>
      <c r="YY166" s="420">
        <v>1.0239649121249523</v>
      </c>
      <c r="YZ166" s="420">
        <v>1.4194468249579977</v>
      </c>
      <c r="ZA166" s="420">
        <v>1.9753073315092169</v>
      </c>
      <c r="ZB166" s="420">
        <v>2.7582572076009275</v>
      </c>
      <c r="ZC166" s="420">
        <v>3.8631772204803494</v>
      </c>
      <c r="ZD166" s="420">
        <v>5.4251240627279413</v>
      </c>
      <c r="ZE166" s="420"/>
      <c r="ZF166" s="420">
        <v>106.57566313154355</v>
      </c>
      <c r="ZG166" s="420">
        <v>116.66520556375291</v>
      </c>
      <c r="ZH166" s="420">
        <v>127.76010681776656</v>
      </c>
      <c r="ZI166" s="420">
        <v>139.96329210344018</v>
      </c>
      <c r="ZJ166" s="420">
        <v>153.38839948631056</v>
      </c>
      <c r="ZK166" s="420">
        <v>168.16090672980155</v>
      </c>
      <c r="ZL166" s="420">
        <v>184.41937748121453</v>
      </c>
      <c r="ZM166" s="420">
        <v>202.31683949832524</v>
      </c>
      <c r="ZN166" s="420">
        <v>222.02230896821311</v>
      </c>
      <c r="ZO166" s="420">
        <v>243.72247646963154</v>
      </c>
      <c r="ZP166" s="420">
        <v>267.62357179024582</v>
      </c>
      <c r="ZQ166" s="420">
        <v>293.95342664761091</v>
      </c>
      <c r="ZR166" s="420">
        <v>322.96375639685169</v>
      </c>
      <c r="ZS166" s="420">
        <v>354.93268405965262</v>
      </c>
      <c r="ZT166" s="420">
        <v>390.16753250170979</v>
      </c>
      <c r="ZU166" s="420">
        <v>429.00791334498291</v>
      </c>
      <c r="ZV166" s="420">
        <v>471.82914425556424</v>
      </c>
      <c r="ZW166" s="420">
        <v>519.02595340674156</v>
      </c>
      <c r="ZX166" s="420">
        <v>571.05724299351687</v>
      </c>
      <c r="ZY166" s="420">
        <v>628.43462752493019</v>
      </c>
      <c r="ZZ166" s="420">
        <v>691.71244155718841</v>
      </c>
      <c r="AAA166" s="420">
        <v>761.50170691280221</v>
      </c>
      <c r="AAB166" s="420">
        <v>838.4754002235087</v>
      </c>
      <c r="AAC166" s="420">
        <v>923.37396427165845</v>
      </c>
      <c r="AAD166" s="420">
        <v>1017.0109534764547</v>
      </c>
      <c r="AAE166" s="420">
        <v>1120.2786338542771</v>
      </c>
      <c r="AAF166" s="420">
        <v>1234.1532551578969</v>
      </c>
      <c r="AAG166" s="420">
        <v>1359.6995633369895</v>
      </c>
      <c r="AAH166" s="420">
        <v>1498.0739044133838</v>
      </c>
      <c r="AAI166" s="420">
        <v>1650.5249568708487</v>
      </c>
      <c r="AAJ166" s="420"/>
      <c r="AAK166" s="420">
        <v>1514.0729879447674</v>
      </c>
      <c r="AAL166" s="420">
        <v>1660.3358192478831</v>
      </c>
      <c r="AAM166" s="420">
        <v>1821.1728127333429</v>
      </c>
      <c r="AAN166" s="420">
        <v>1998.0760214557927</v>
      </c>
      <c r="AAO166" s="420">
        <v>2192.6927971480682</v>
      </c>
      <c r="AAP166" s="420">
        <v>2406.8421254646005</v>
      </c>
      <c r="AAQ166" s="420">
        <v>2642.5326912893811</v>
      </c>
      <c r="AAR166" s="420">
        <v>2901.9828581676984</v>
      </c>
      <c r="AAS166" s="420">
        <v>3187.6427655607226</v>
      </c>
      <c r="AAT166" s="420">
        <v>3502.2187693621463</v>
      </c>
      <c r="AAU166" s="420">
        <v>3848.7004751805134</v>
      </c>
      <c r="AAV166" s="420">
        <v>4230.3906405287771</v>
      </c>
      <c r="AAW166" s="420">
        <v>4650.9382515498082</v>
      </c>
      <c r="AAX166" s="420">
        <v>5114.3751125474637</v>
      </c>
      <c r="AAY166" s="420">
        <v>5625.1563227259867</v>
      </c>
      <c r="AAZ166" s="420">
        <v>6188.2050545389375</v>
      </c>
      <c r="ABA166" s="420">
        <v>6808.9620923280772</v>
      </c>
      <c r="ABB166" s="420">
        <v>7487.0644808201005</v>
      </c>
      <c r="ABC166" s="420">
        <v>8229.2944799150991</v>
      </c>
      <c r="ABD166" s="420">
        <v>9044.5366275290926</v>
      </c>
      <c r="ABE166" s="420">
        <v>9939.0521952047311</v>
      </c>
      <c r="ABF166" s="420">
        <v>10919.197883231664</v>
      </c>
      <c r="ABG166" s="420">
        <v>11991.198647364108</v>
      </c>
      <c r="ABH166" s="420">
        <v>13160.795556337138</v>
      </c>
      <c r="ABI166" s="420">
        <v>14432.712239918905</v>
      </c>
      <c r="ABJ166" s="420">
        <v>15809.858937832014</v>
      </c>
      <c r="ABK166" s="420">
        <v>17292.15800684689</v>
      </c>
      <c r="ABL166" s="420">
        <v>18874.824408812841</v>
      </c>
      <c r="ABM166" s="420">
        <v>20545.862630745989</v>
      </c>
      <c r="ABN166" s="420">
        <v>22282.438291027487</v>
      </c>
      <c r="ABQ166" s="344"/>
      <c r="ABR166" s="344"/>
      <c r="ABS166" s="344"/>
      <c r="ABT166" s="344"/>
      <c r="ABU166" s="344"/>
      <c r="ABV166" s="344"/>
      <c r="ABW166" s="344"/>
      <c r="ABX166" s="344"/>
      <c r="ABY166" s="344"/>
      <c r="ABZ166" s="344"/>
      <c r="ACA166" s="344"/>
    </row>
    <row r="167" spans="4:755" hidden="1" outlineLevel="1" x14ac:dyDescent="0.25">
      <c r="D167" s="431" t="b">
        <v>1</v>
      </c>
      <c r="E167" s="416"/>
      <c r="F167" s="417">
        <v>1592</v>
      </c>
      <c r="G167" s="417">
        <v>22006154</v>
      </c>
      <c r="H167" s="417" t="s">
        <v>1825</v>
      </c>
      <c r="I167" s="417" t="s">
        <v>1865</v>
      </c>
      <c r="J167" s="417">
        <v>11</v>
      </c>
      <c r="K167" s="417" t="s">
        <v>1866</v>
      </c>
      <c r="L167" s="417" t="s">
        <v>300</v>
      </c>
      <c r="M167" s="417" t="s">
        <v>253</v>
      </c>
      <c r="N167" s="417" t="s">
        <v>366</v>
      </c>
      <c r="O167" s="417" t="s">
        <v>1846</v>
      </c>
      <c r="P167" s="417" t="s">
        <v>1847</v>
      </c>
      <c r="Q167" s="417" t="s">
        <v>1848</v>
      </c>
      <c r="R167" s="417" t="s">
        <v>289</v>
      </c>
      <c r="S167" s="418"/>
      <c r="T167" s="417">
        <v>0.57433674535164059</v>
      </c>
      <c r="U167" s="417">
        <v>2190</v>
      </c>
      <c r="V167" s="418"/>
      <c r="W167" s="419">
        <v>6.6</v>
      </c>
      <c r="X167" s="417">
        <v>1.4726047592603386E-2</v>
      </c>
      <c r="Y167" s="417">
        <v>1.0591780835251864E-2</v>
      </c>
      <c r="Z167" s="417">
        <v>4.1342667573515211E-3</v>
      </c>
      <c r="AA167" s="420">
        <v>86.818741218707146</v>
      </c>
      <c r="AB167" s="420">
        <v>3389.3698672805967</v>
      </c>
      <c r="AC167" s="420">
        <v>3476.1886084993039</v>
      </c>
      <c r="AD167" s="420">
        <v>101.93359219216403</v>
      </c>
      <c r="AE167" s="420">
        <v>5.9978094501531327</v>
      </c>
      <c r="AF167" s="420">
        <v>265.55964994527358</v>
      </c>
      <c r="AG167" s="418"/>
      <c r="AH167" s="419">
        <v>11.115333752741423</v>
      </c>
      <c r="AI167" s="417">
        <v>5.8633234339773362E-2</v>
      </c>
      <c r="AJ167" s="417">
        <v>4.217223690766659E-2</v>
      </c>
      <c r="AK167" s="417">
        <v>1.6460997432106772E-2</v>
      </c>
      <c r="AL167" s="420">
        <v>345.67751916797016</v>
      </c>
      <c r="AM167" s="420">
        <v>13495.115810453308</v>
      </c>
      <c r="AN167" s="420">
        <v>13840.793329621278</v>
      </c>
      <c r="AO167" s="420">
        <v>405.85881313462744</v>
      </c>
      <c r="AP167" s="420">
        <v>23.880879428419988</v>
      </c>
      <c r="AQ167" s="420">
        <v>1057.3523607414008</v>
      </c>
      <c r="AR167" s="418"/>
      <c r="AS167" s="417">
        <v>5.1679359468684138E-3</v>
      </c>
      <c r="AT167" s="421">
        <v>4.0659390574111693E-6</v>
      </c>
      <c r="AU167" s="417">
        <v>5.1638700078110028E-3</v>
      </c>
      <c r="AV167" s="420">
        <v>28.425883974257854</v>
      </c>
      <c r="AW167" s="420">
        <v>1.3011004983715742</v>
      </c>
      <c r="AX167" s="420">
        <v>29.726984472629429</v>
      </c>
      <c r="AY167" s="420">
        <v>14.692869058112674</v>
      </c>
      <c r="AZ167" s="420">
        <v>2.0677318317326265</v>
      </c>
      <c r="BA167" s="420">
        <v>0.1019421917409085</v>
      </c>
      <c r="BB167" s="418"/>
      <c r="BC167" s="420">
        <v>3849.6796600868943</v>
      </c>
      <c r="BD167" s="420">
        <v>15327.885382925726</v>
      </c>
      <c r="BE167" s="420">
        <v>46.589527554215643</v>
      </c>
      <c r="BF167" s="420">
        <v>15281.295855371511</v>
      </c>
      <c r="BG167" s="420"/>
      <c r="BH167" s="422">
        <v>5.2125592517016671E-2</v>
      </c>
      <c r="BI167" s="420"/>
      <c r="BJ167" s="423">
        <v>6.953153109753047</v>
      </c>
      <c r="BK167" s="423">
        <v>7.3252027526770407</v>
      </c>
      <c r="BL167" s="423">
        <v>7.7171600453557501</v>
      </c>
      <c r="BM167" s="423">
        <v>8.1300902072465604</v>
      </c>
      <c r="BN167" s="423">
        <v>8.5651154556195799</v>
      </c>
      <c r="BO167" s="423">
        <v>9.0234180553992687</v>
      </c>
      <c r="BP167" s="423">
        <v>9.5062435321971535</v>
      </c>
      <c r="BQ167" s="423">
        <v>10.014904057267641</v>
      </c>
      <c r="BR167" s="423">
        <v>10.550782013586199</v>
      </c>
      <c r="BS167" s="423">
        <v>11.115333752741423</v>
      </c>
      <c r="BT167" s="423">
        <v>11.710093552851067</v>
      </c>
      <c r="BU167" s="423">
        <v>12.33667778825841</v>
      </c>
      <c r="BV167" s="423">
        <v>12.996789322340955</v>
      </c>
      <c r="BW167" s="423">
        <v>13.692222135369729</v>
      </c>
      <c r="BX167" s="423">
        <v>14.424866199996297</v>
      </c>
      <c r="BY167" s="423">
        <v>15.196712617617557</v>
      </c>
      <c r="BZ167" s="423">
        <v>16.009859029577406</v>
      </c>
      <c r="CA167" s="423">
        <v>16.866515317911219</v>
      </c>
      <c r="CB167" s="423">
        <v>17.76900961112603</v>
      </c>
      <c r="CC167" s="423">
        <v>18.719794611338294</v>
      </c>
      <c r="CD167" s="423">
        <v>19.721454259964421</v>
      </c>
      <c r="CE167" s="423">
        <v>20.776710760079411</v>
      </c>
      <c r="CF167" s="423">
        <v>21.888431974528146</v>
      </c>
      <c r="CG167" s="423">
        <v>23.05963921989521</v>
      </c>
      <c r="CH167" s="423">
        <v>24.293515477514809</v>
      </c>
      <c r="CI167" s="423">
        <v>25.59341404383574</v>
      </c>
      <c r="CJ167" s="423">
        <v>26.962867643650572</v>
      </c>
      <c r="CK167" s="423">
        <v>28</v>
      </c>
      <c r="CL167" s="423">
        <v>28</v>
      </c>
      <c r="CM167" s="423">
        <v>28</v>
      </c>
      <c r="CN167" s="420"/>
      <c r="CO167" s="417">
        <v>1.6828649798761527E-2</v>
      </c>
      <c r="CP167" s="417">
        <v>1.9254388645665952E-2</v>
      </c>
      <c r="CQ167" s="417">
        <v>2.2054746798780001E-2</v>
      </c>
      <c r="CR167" s="417">
        <v>2.5289588794449099E-2</v>
      </c>
      <c r="CS167" s="417">
        <v>2.9028544390802657E-2</v>
      </c>
      <c r="CT167" s="417">
        <v>3.3352622241091277E-2</v>
      </c>
      <c r="CU167" s="417">
        <v>3.8356092457398218E-2</v>
      </c>
      <c r="CV167" s="417">
        <v>4.4148683115173636E-2</v>
      </c>
      <c r="CW167" s="417">
        <v>5.0858143323803284E-2</v>
      </c>
      <c r="CX167" s="417">
        <v>5.8633234339773362E-2</v>
      </c>
      <c r="CY167" s="417">
        <v>6.7647220542399439E-2</v>
      </c>
      <c r="CZ167" s="417">
        <v>7.8101944179426994E-2</v>
      </c>
      <c r="DA167" s="417">
        <v>9.0232581915525245E-2</v>
      </c>
      <c r="DB167" s="417">
        <v>0.10431319772496814</v>
      </c>
      <c r="DC167" s="417">
        <v>0.12066322596299843</v>
      </c>
      <c r="DD167" s="417">
        <v>0.13965504099885701</v>
      </c>
      <c r="DE167" s="417">
        <v>0.16172279614711035</v>
      </c>
      <c r="DF167" s="417">
        <v>0.18737274543553059</v>
      </c>
      <c r="DG167" s="417">
        <v>0.21719529774887289</v>
      </c>
      <c r="DH167" s="417">
        <v>0.25187909496698119</v>
      </c>
      <c r="DI167" s="417">
        <v>0.29222745489980428</v>
      </c>
      <c r="DJ167" s="417">
        <v>0.33917757731185277</v>
      </c>
      <c r="DK167" s="417">
        <v>0.39382297852811565</v>
      </c>
      <c r="DL167" s="417">
        <v>0.45743969866365036</v>
      </c>
      <c r="DM167" s="417">
        <v>0.53151691733857109</v>
      </c>
      <c r="DN167" s="417">
        <v>0.61779272107218119</v>
      </c>
      <c r="DO167" s="417">
        <v>0.71829589101700131</v>
      </c>
      <c r="DP167" s="417">
        <v>0.80127794279013076</v>
      </c>
      <c r="DQ167" s="417">
        <v>0.80127794279013076</v>
      </c>
      <c r="DR167" s="417">
        <v>0.80127794279013076</v>
      </c>
      <c r="DS167" s="424"/>
      <c r="DT167" s="425">
        <v>1.2104087624381754E-2</v>
      </c>
      <c r="DU167" s="425">
        <v>1.3848812002623827E-2</v>
      </c>
      <c r="DV167" s="425">
        <v>1.5862983125695052E-2</v>
      </c>
      <c r="DW167" s="425">
        <v>1.8189658850416093E-2</v>
      </c>
      <c r="DX167" s="425">
        <v>2.0878920716526497E-2</v>
      </c>
      <c r="DY167" s="425">
        <v>2.3989034589024637E-2</v>
      </c>
      <c r="DZ167" s="425">
        <v>2.7587804701206805E-2</v>
      </c>
      <c r="EA167" s="425">
        <v>3.1754153501159212E-2</v>
      </c>
      <c r="EB167" s="425">
        <v>3.6579965152640129E-2</v>
      </c>
      <c r="EC167" s="425">
        <v>4.217223690766659E-2</v>
      </c>
      <c r="ED167" s="425">
        <v>4.8655590007662952E-2</v>
      </c>
      <c r="EE167" s="425">
        <v>5.6175200463909426E-2</v>
      </c>
      <c r="EF167" s="425">
        <v>6.490022022801252E-2</v>
      </c>
      <c r="EG167" s="425">
        <v>7.5027771136778512E-2</v>
      </c>
      <c r="EH167" s="425">
        <v>8.6787607892594598E-2</v>
      </c>
      <c r="EI167" s="425">
        <v>0.10044756255853587</v>
      </c>
      <c r="EJ167" s="425">
        <v>0.11631990200240039</v>
      </c>
      <c r="EK167" s="425">
        <v>0.13476875187809467</v>
      </c>
      <c r="EL167" s="425">
        <v>0.15621876662675077</v>
      </c>
      <c r="EM167" s="425">
        <v>0.18116525524553298</v>
      </c>
      <c r="EN167" s="425">
        <v>0.21018600794804174</v>
      </c>
      <c r="EO167" s="425">
        <v>0.2439551101901424</v>
      </c>
      <c r="EP167" s="425">
        <v>0.28325907886859364</v>
      </c>
      <c r="EQ167" s="425">
        <v>0.32901571199747076</v>
      </c>
      <c r="ER167" s="425">
        <v>0.38229610920899931</v>
      </c>
      <c r="ES167" s="425">
        <v>0.44435039762448669</v>
      </c>
      <c r="ET167" s="425">
        <v>0.51663778788379056</v>
      </c>
      <c r="EU167" s="425">
        <v>0.57632302929792212</v>
      </c>
      <c r="EV167" s="425">
        <v>0.57632302929792212</v>
      </c>
      <c r="EW167" s="425">
        <v>0.57632302929792212</v>
      </c>
      <c r="EX167" s="420"/>
      <c r="EY167" s="420">
        <v>4399.3414003060707</v>
      </c>
      <c r="EZ167" s="420">
        <v>5033.4774399248081</v>
      </c>
      <c r="FA167" s="420">
        <v>5765.5463644077317</v>
      </c>
      <c r="FB167" s="420">
        <v>6611.1979457986263</v>
      </c>
      <c r="FC167" s="420">
        <v>7588.634777965327</v>
      </c>
      <c r="FD167" s="420">
        <v>8719.0341226781147</v>
      </c>
      <c r="FE167" s="420">
        <v>10027.040048941873</v>
      </c>
      <c r="FF167" s="420">
        <v>11541.337642659297</v>
      </c>
      <c r="FG167" s="420">
        <v>13295.323043894674</v>
      </c>
      <c r="FH167" s="420">
        <v>15327.885382925726</v>
      </c>
      <c r="FI167" s="420">
        <v>17684.319390240966</v>
      </c>
      <c r="FJ167" s="420">
        <v>20417.390615510558</v>
      </c>
      <c r="FK167" s="420">
        <v>23588.578883297741</v>
      </c>
      <c r="FL167" s="420">
        <v>27269.52992886796</v>
      </c>
      <c r="FM167" s="420">
        <v>31543.750201074992</v>
      </c>
      <c r="FN167" s="420">
        <v>36508.585713925058</v>
      </c>
      <c r="FO167" s="420">
        <v>42277.532717782422</v>
      </c>
      <c r="FP167" s="420">
        <v>48982.936013333914</v>
      </c>
      <c r="FQ167" s="420">
        <v>56779.140142825956</v>
      </c>
      <c r="FR167" s="420">
        <v>65846.169693388903</v>
      </c>
      <c r="FS167" s="420">
        <v>76394.027804975602</v>
      </c>
      <c r="FT167" s="420">
        <v>88667.717004448001</v>
      </c>
      <c r="FU167" s="420">
        <v>102953.10405461614</v>
      </c>
      <c r="FV167" s="420">
        <v>119583.7710416099</v>
      </c>
      <c r="FW167" s="420">
        <v>138949.0189273961</v>
      </c>
      <c r="FX167" s="420">
        <v>161503.21785296206</v>
      </c>
      <c r="FY167" s="420">
        <v>187776.73127724056</v>
      </c>
      <c r="FZ167" s="420">
        <v>209469.87839322261</v>
      </c>
      <c r="GA167" s="420">
        <v>209469.87839322261</v>
      </c>
      <c r="GB167" s="420">
        <v>209469.87839322261</v>
      </c>
      <c r="GC167" s="420"/>
      <c r="GD167" s="420">
        <v>32.388885032735381</v>
      </c>
      <c r="GE167" s="420">
        <v>32.388885032735381</v>
      </c>
      <c r="GF167" s="420">
        <v>32.388885032735381</v>
      </c>
      <c r="GG167" s="420">
        <v>32.388885032735381</v>
      </c>
      <c r="GH167" s="420">
        <v>32.388885032735381</v>
      </c>
      <c r="GI167" s="420">
        <v>32.388885032735381</v>
      </c>
      <c r="GJ167" s="420">
        <v>32.388885032735381</v>
      </c>
      <c r="GK167" s="420">
        <v>32.388885032735381</v>
      </c>
      <c r="GL167" s="420">
        <v>32.388885032735381</v>
      </c>
      <c r="GM167" s="420">
        <v>32.388885032735381</v>
      </c>
      <c r="GN167" s="420">
        <v>32.388885032735381</v>
      </c>
      <c r="GO167" s="420">
        <v>32.388885032735381</v>
      </c>
      <c r="GP167" s="420">
        <v>32.388885032735381</v>
      </c>
      <c r="GQ167" s="420">
        <v>32.388885032735381</v>
      </c>
      <c r="GR167" s="420">
        <v>32.388885032735381</v>
      </c>
      <c r="GS167" s="420">
        <v>32.388885032735381</v>
      </c>
      <c r="GT167" s="420">
        <v>32.388885032735381</v>
      </c>
      <c r="GU167" s="420">
        <v>38.767465384971189</v>
      </c>
      <c r="GV167" s="420">
        <v>51.388572463571435</v>
      </c>
      <c r="GW167" s="420">
        <v>68.713485604700963</v>
      </c>
      <c r="GX167" s="420">
        <v>92.602413923397407</v>
      </c>
      <c r="GY167" s="420">
        <v>125.6769313027075</v>
      </c>
      <c r="GZ167" s="420">
        <v>171.63814851175741</v>
      </c>
      <c r="HA167" s="420">
        <v>235.71958585670842</v>
      </c>
      <c r="HB167" s="420">
        <v>325.3322422247</v>
      </c>
      <c r="HC167" s="420">
        <v>450.98402573580114</v>
      </c>
      <c r="HD167" s="420">
        <v>627.59100007556071</v>
      </c>
      <c r="HE167" s="420">
        <v>876.34838982817428</v>
      </c>
      <c r="HF167" s="420">
        <v>1227.401537267607</v>
      </c>
      <c r="HG167" s="420">
        <v>1723.6604055228411</v>
      </c>
      <c r="HH167" s="420"/>
      <c r="HI167" s="420">
        <v>99.214822086598375</v>
      </c>
      <c r="HJ167" s="420">
        <v>113.51598415260585</v>
      </c>
      <c r="HK167" s="420">
        <v>130.02574811242229</v>
      </c>
      <c r="HL167" s="420">
        <v>149.09705073719891</v>
      </c>
      <c r="HM167" s="420">
        <v>171.1404005435042</v>
      </c>
      <c r="HN167" s="420">
        <v>196.63339134996559</v>
      </c>
      <c r="HO167" s="420">
        <v>226.13180110135397</v>
      </c>
      <c r="HP167" s="420">
        <v>260.28254155909258</v>
      </c>
      <c r="HQ167" s="420">
        <v>299.83876911487016</v>
      </c>
      <c r="HR167" s="420">
        <v>345.67751916797016</v>
      </c>
      <c r="HS167" s="420">
        <v>398.82028748741158</v>
      </c>
      <c r="HT167" s="420">
        <v>460.45705324199872</v>
      </c>
      <c r="HU167" s="420">
        <v>531.97432166079579</v>
      </c>
      <c r="HV167" s="420">
        <v>614.98786161255305</v>
      </c>
      <c r="HW167" s="420">
        <v>711.38092713741844</v>
      </c>
      <c r="HX167" s="420">
        <v>823.34888490090839</v>
      </c>
      <c r="HY167" s="420">
        <v>953.45132491042727</v>
      </c>
      <c r="HZ167" s="420">
        <v>1104.6729134283705</v>
      </c>
      <c r="IA167" s="420">
        <v>1280.4944592635138</v>
      </c>
      <c r="IB167" s="420">
        <v>1484.9759127034399</v>
      </c>
      <c r="IC167" s="420">
        <v>1722.8533063203467</v>
      </c>
      <c r="ID167" s="420">
        <v>1999.6519858197687</v>
      </c>
      <c r="IE167" s="420">
        <v>2321.818875282363</v>
      </c>
      <c r="IF167" s="420">
        <v>2696.8769842486863</v>
      </c>
      <c r="IG167" s="420">
        <v>3133.6059054270909</v>
      </c>
      <c r="IH167" s="420">
        <v>3642.2526845904649</v>
      </c>
      <c r="II167" s="420">
        <v>4234.7781839295922</v>
      </c>
      <c r="IJ167" s="420">
        <v>4724.0063514595768</v>
      </c>
      <c r="IK167" s="420">
        <v>4724.0063514595768</v>
      </c>
      <c r="IL167" s="420">
        <v>4724.0063514595768</v>
      </c>
      <c r="IM167" s="420"/>
      <c r="IN167" s="420">
        <v>14.212941987128927</v>
      </c>
      <c r="IO167" s="420">
        <v>14.212941987128927</v>
      </c>
      <c r="IP167" s="420">
        <v>14.212941987128927</v>
      </c>
      <c r="IQ167" s="420">
        <v>14.212941987128927</v>
      </c>
      <c r="IR167" s="420">
        <v>14.212941987128927</v>
      </c>
      <c r="IS167" s="420">
        <v>14.212941987128927</v>
      </c>
      <c r="IT167" s="420">
        <v>14.212941987128927</v>
      </c>
      <c r="IU167" s="420">
        <v>14.212941987128927</v>
      </c>
      <c r="IV167" s="420">
        <v>14.212941987128927</v>
      </c>
      <c r="IW167" s="420">
        <v>14.212941987128927</v>
      </c>
      <c r="IX167" s="420">
        <v>14.212941987128927</v>
      </c>
      <c r="IY167" s="420">
        <v>14.212941987128927</v>
      </c>
      <c r="IZ167" s="420">
        <v>14.212941987128927</v>
      </c>
      <c r="JA167" s="420">
        <v>14.212941987128927</v>
      </c>
      <c r="JB167" s="420">
        <v>14.212941987128927</v>
      </c>
      <c r="JC167" s="420">
        <v>14.212941987128927</v>
      </c>
      <c r="JD167" s="420">
        <v>14.212941987128927</v>
      </c>
      <c r="JE167" s="420">
        <v>17.012000751113533</v>
      </c>
      <c r="JF167" s="420">
        <v>22.550415010825947</v>
      </c>
      <c r="JG167" s="420">
        <v>30.152960919956481</v>
      </c>
      <c r="JH167" s="420">
        <v>40.635938397728552</v>
      </c>
      <c r="JI167" s="420">
        <v>55.14975066046334</v>
      </c>
      <c r="JJ167" s="420">
        <v>75.318525015919704</v>
      </c>
      <c r="JK167" s="420">
        <v>103.43884315947719</v>
      </c>
      <c r="JL167" s="420">
        <v>142.76281139683698</v>
      </c>
      <c r="JM167" s="420">
        <v>197.90152666343465</v>
      </c>
      <c r="JN167" s="420">
        <v>275.40047972330115</v>
      </c>
      <c r="JO167" s="420">
        <v>384.56059270187745</v>
      </c>
      <c r="JP167" s="420">
        <v>538.61029258851443</v>
      </c>
      <c r="JQ167" s="420">
        <v>756.37939757564641</v>
      </c>
      <c r="JR167" s="420"/>
      <c r="JS167" s="420">
        <v>85.001880099469446</v>
      </c>
      <c r="JT167" s="420">
        <v>99.303042165476924</v>
      </c>
      <c r="JU167" s="420">
        <v>115.81280612529336</v>
      </c>
      <c r="JV167" s="420">
        <v>134.88410875007</v>
      </c>
      <c r="JW167" s="420">
        <v>156.92745855637529</v>
      </c>
      <c r="JX167" s="420">
        <v>182.42044936283668</v>
      </c>
      <c r="JY167" s="420">
        <v>211.91885911422506</v>
      </c>
      <c r="JZ167" s="420">
        <v>246.06959957196366</v>
      </c>
      <c r="KA167" s="420">
        <v>285.62582712774122</v>
      </c>
      <c r="KB167" s="420">
        <v>331.46457718084122</v>
      </c>
      <c r="KC167" s="420">
        <v>384.60734550028263</v>
      </c>
      <c r="KD167" s="420">
        <v>446.24411125486978</v>
      </c>
      <c r="KE167" s="420">
        <v>517.76137967366685</v>
      </c>
      <c r="KF167" s="420">
        <v>600.7749196254241</v>
      </c>
      <c r="KG167" s="420">
        <v>697.1679851502895</v>
      </c>
      <c r="KH167" s="420">
        <v>809.13594291377945</v>
      </c>
      <c r="KI167" s="420">
        <v>939.23838292329833</v>
      </c>
      <c r="KJ167" s="420">
        <v>1087.6609126772569</v>
      </c>
      <c r="KK167" s="420">
        <v>1257.9440442526879</v>
      </c>
      <c r="KL167" s="420">
        <v>1454.8229517834834</v>
      </c>
      <c r="KM167" s="420">
        <v>1682.2173679226182</v>
      </c>
      <c r="KN167" s="420">
        <v>1944.5022351593054</v>
      </c>
      <c r="KO167" s="420">
        <v>2246.5003502664431</v>
      </c>
      <c r="KP167" s="420">
        <v>2593.4381410892092</v>
      </c>
      <c r="KQ167" s="420">
        <v>2990.8430940302537</v>
      </c>
      <c r="KR167" s="420">
        <v>3444.3511579270303</v>
      </c>
      <c r="KS167" s="420">
        <v>3959.3777042062911</v>
      </c>
      <c r="KT167" s="420">
        <v>4339.445758757699</v>
      </c>
      <c r="KU167" s="420">
        <v>4185.3960588710625</v>
      </c>
      <c r="KV167" s="420">
        <v>3967.6269538839306</v>
      </c>
      <c r="KW167" s="420"/>
      <c r="KX167" s="420">
        <v>3873.3080398021611</v>
      </c>
      <c r="KY167" s="420">
        <v>4431.6198408396249</v>
      </c>
      <c r="KZ167" s="420">
        <v>5076.1546002224168</v>
      </c>
      <c r="LA167" s="420">
        <v>5820.6908321331493</v>
      </c>
      <c r="LB167" s="420">
        <v>6681.254629288479</v>
      </c>
      <c r="LC167" s="420">
        <v>7676.4910684878841</v>
      </c>
      <c r="LD167" s="420">
        <v>8828.0975043861781</v>
      </c>
      <c r="LE167" s="420">
        <v>10161.329120370947</v>
      </c>
      <c r="LF167" s="420">
        <v>11705.588848844842</v>
      </c>
      <c r="LG167" s="420">
        <v>13495.115810453308</v>
      </c>
      <c r="LH167" s="420">
        <v>15569.788802452145</v>
      </c>
      <c r="LI167" s="420">
        <v>17976.064148451016</v>
      </c>
      <c r="LJ167" s="420">
        <v>20768.070472964006</v>
      </c>
      <c r="LK167" s="420">
        <v>24008.886763769126</v>
      </c>
      <c r="LL167" s="420">
        <v>27772.034525630272</v>
      </c>
      <c r="LM167" s="420">
        <v>32143.220018731481</v>
      </c>
      <c r="LN167" s="420">
        <v>37222.368640768123</v>
      </c>
      <c r="LO167" s="420">
        <v>43126.000600990294</v>
      </c>
      <c r="LP167" s="420">
        <v>49990.005320560245</v>
      </c>
      <c r="LQ167" s="420">
        <v>57972.881678570557</v>
      </c>
      <c r="LR167" s="420">
        <v>67259.522543373358</v>
      </c>
      <c r="LS167" s="420">
        <v>78065.635260845564</v>
      </c>
      <c r="LT167" s="420">
        <v>90642.905237949963</v>
      </c>
      <c r="LU167" s="420">
        <v>105285.02783919065</v>
      </c>
      <c r="LV167" s="420">
        <v>122334.75494687978</v>
      </c>
      <c r="LW167" s="420">
        <v>142192.12723983574</v>
      </c>
      <c r="LX167" s="420">
        <v>165324.09212281299</v>
      </c>
      <c r="LY167" s="420">
        <v>184423.36937533508</v>
      </c>
      <c r="LZ167" s="420">
        <v>184423.36937533508</v>
      </c>
      <c r="MA167" s="420">
        <v>184423.36937533508</v>
      </c>
      <c r="MB167" s="420"/>
      <c r="MC167" s="426">
        <v>1.3011004983715742</v>
      </c>
      <c r="MD167" s="426">
        <v>1.3011004983715742</v>
      </c>
      <c r="ME167" s="426">
        <v>1.3011004983715742</v>
      </c>
      <c r="MF167" s="426">
        <v>1.3011004983715742</v>
      </c>
      <c r="MG167" s="426">
        <v>1.3011004983715742</v>
      </c>
      <c r="MH167" s="426">
        <v>1.3011004983715742</v>
      </c>
      <c r="MI167" s="426">
        <v>1.3011004983715742</v>
      </c>
      <c r="MJ167" s="426">
        <v>1.3011004983715742</v>
      </c>
      <c r="MK167" s="426">
        <v>1.3011004983715742</v>
      </c>
      <c r="ML167" s="426">
        <v>1.3011004983715742</v>
      </c>
      <c r="MM167" s="426">
        <v>1.3011004983715742</v>
      </c>
      <c r="MN167" s="426">
        <v>1.3011004983715742</v>
      </c>
      <c r="MO167" s="426">
        <v>1.3011004983715742</v>
      </c>
      <c r="MP167" s="426">
        <v>1.3011004983715742</v>
      </c>
      <c r="MQ167" s="426">
        <v>1.3011004983715742</v>
      </c>
      <c r="MR167" s="426">
        <v>1.3011004983715742</v>
      </c>
      <c r="MS167" s="426">
        <v>1.3011004983715742</v>
      </c>
      <c r="MT167" s="426">
        <v>1.5573357490388688</v>
      </c>
      <c r="MU167" s="426">
        <v>2.0643408124540121</v>
      </c>
      <c r="MV167" s="426">
        <v>2.7603034273876617</v>
      </c>
      <c r="MW167" s="426">
        <v>3.719950433130661</v>
      </c>
      <c r="MX167" s="426">
        <v>5.0485936081620348</v>
      </c>
      <c r="MY167" s="426">
        <v>6.8949110271166889</v>
      </c>
      <c r="MZ167" s="426">
        <v>9.4691395002985903</v>
      </c>
      <c r="NA167" s="426">
        <v>13.068987773647677</v>
      </c>
      <c r="NB167" s="426">
        <v>18.1165711647504</v>
      </c>
      <c r="NC167" s="426">
        <v>25.211085906369799</v>
      </c>
      <c r="ND167" s="426">
        <v>35.203969682813984</v>
      </c>
      <c r="NE167" s="426">
        <v>49.30619717927501</v>
      </c>
      <c r="NF167" s="426">
        <v>69.241513265506697</v>
      </c>
      <c r="NG167" s="420"/>
      <c r="NH167" s="420">
        <v>3872.0069393037897</v>
      </c>
      <c r="NI167" s="420">
        <v>4430.318740341253</v>
      </c>
      <c r="NJ167" s="420">
        <v>5074.8534997240449</v>
      </c>
      <c r="NK167" s="420">
        <v>5819.3897316347775</v>
      </c>
      <c r="NL167" s="420">
        <v>6679.9535287901072</v>
      </c>
      <c r="NM167" s="420">
        <v>7675.1899679895123</v>
      </c>
      <c r="NN167" s="420">
        <v>8826.7964038878072</v>
      </c>
      <c r="NO167" s="420">
        <v>10160.028019872576</v>
      </c>
      <c r="NP167" s="420">
        <v>11704.287748346471</v>
      </c>
      <c r="NQ167" s="420">
        <v>13493.814709954937</v>
      </c>
      <c r="NR167" s="420">
        <v>15568.487701953774</v>
      </c>
      <c r="NS167" s="420">
        <v>17974.763047952645</v>
      </c>
      <c r="NT167" s="420">
        <v>20766.769372465635</v>
      </c>
      <c r="NU167" s="420">
        <v>24007.585663270755</v>
      </c>
      <c r="NV167" s="420">
        <v>27770.733425131901</v>
      </c>
      <c r="NW167" s="420">
        <v>32141.91891823311</v>
      </c>
      <c r="NX167" s="420">
        <v>37221.067540269752</v>
      </c>
      <c r="NY167" s="420">
        <v>43124.443265241258</v>
      </c>
      <c r="NZ167" s="420">
        <v>49987.940979747793</v>
      </c>
      <c r="OA167" s="420">
        <v>57970.121375143171</v>
      </c>
      <c r="OB167" s="420">
        <v>67255.802592940221</v>
      </c>
      <c r="OC167" s="420">
        <v>78060.586667237396</v>
      </c>
      <c r="OD167" s="420">
        <v>90636.010326922842</v>
      </c>
      <c r="OE167" s="420">
        <v>105275.55869969034</v>
      </c>
      <c r="OF167" s="420">
        <v>122321.68595910614</v>
      </c>
      <c r="OG167" s="420">
        <v>142174.01066867099</v>
      </c>
      <c r="OH167" s="420">
        <v>165298.88103690662</v>
      </c>
      <c r="OI167" s="420">
        <v>184388.16540565228</v>
      </c>
      <c r="OJ167" s="420">
        <v>184374.0631781558</v>
      </c>
      <c r="OK167" s="420">
        <v>184354.12786206958</v>
      </c>
      <c r="OL167" s="420"/>
      <c r="OM167" s="420">
        <v>3957.0088194032592</v>
      </c>
      <c r="ON167" s="420">
        <v>4529.6217825067297</v>
      </c>
      <c r="OO167" s="420">
        <v>5190.6663058493386</v>
      </c>
      <c r="OP167" s="420">
        <v>5954.2738403848471</v>
      </c>
      <c r="OQ167" s="420">
        <v>6836.8809873464825</v>
      </c>
      <c r="OR167" s="420">
        <v>7857.610417352349</v>
      </c>
      <c r="OS167" s="420">
        <v>9038.7152630020319</v>
      </c>
      <c r="OT167" s="420">
        <v>10406.097619444539</v>
      </c>
      <c r="OU167" s="420">
        <v>11989.913575474213</v>
      </c>
      <c r="OV167" s="420">
        <v>13825.279287135778</v>
      </c>
      <c r="OW167" s="420">
        <v>15953.095047454057</v>
      </c>
      <c r="OX167" s="420">
        <v>18421.007159207515</v>
      </c>
      <c r="OY167" s="420">
        <v>21284.530752139301</v>
      </c>
      <c r="OZ167" s="420">
        <v>24608.360582896177</v>
      </c>
      <c r="PA167" s="420">
        <v>28467.901410282189</v>
      </c>
      <c r="PB167" s="420">
        <v>32951.054861146891</v>
      </c>
      <c r="PC167" s="420">
        <v>38160.305923193053</v>
      </c>
      <c r="PD167" s="420">
        <v>44212.104177918518</v>
      </c>
      <c r="PE167" s="420">
        <v>51245.885024000483</v>
      </c>
      <c r="PF167" s="420">
        <v>59424.944326926656</v>
      </c>
      <c r="PG167" s="420">
        <v>68938.019960862846</v>
      </c>
      <c r="PH167" s="420">
        <v>80005.088902396703</v>
      </c>
      <c r="PI167" s="420">
        <v>92882.51067718929</v>
      </c>
      <c r="PJ167" s="420">
        <v>107868.99684077955</v>
      </c>
      <c r="PK167" s="420">
        <v>125312.52905313639</v>
      </c>
      <c r="PL167" s="420">
        <v>145618.36182659803</v>
      </c>
      <c r="PM167" s="420">
        <v>169258.25874111292</v>
      </c>
      <c r="PN167" s="420">
        <v>188727.61116440999</v>
      </c>
      <c r="PO167" s="420">
        <v>188559.45923702687</v>
      </c>
      <c r="PP167" s="420">
        <v>188321.75481595352</v>
      </c>
      <c r="PQ167" s="420"/>
      <c r="PR167" s="420">
        <v>116.48778906522855</v>
      </c>
      <c r="PS167" s="420">
        <v>133.27873536837927</v>
      </c>
      <c r="PT167" s="420">
        <v>152.66279373003383</v>
      </c>
      <c r="PU167" s="420">
        <v>175.05434602667643</v>
      </c>
      <c r="PV167" s="420">
        <v>200.93536892753573</v>
      </c>
      <c r="PW167" s="420">
        <v>230.86660372945752</v>
      </c>
      <c r="PX167" s="420">
        <v>265.50058744894812</v>
      </c>
      <c r="PY167" s="420">
        <v>305.59685701026604</v>
      </c>
      <c r="PZ167" s="420">
        <v>352.03969080088359</v>
      </c>
      <c r="QA167" s="420">
        <v>405.85881313462744</v>
      </c>
      <c r="QB167" s="420">
        <v>468.25355875977306</v>
      </c>
      <c r="QC167" s="420">
        <v>540.62107821786731</v>
      </c>
      <c r="QD167" s="420">
        <v>624.58926263711294</v>
      </c>
      <c r="QE167" s="420">
        <v>722.0551808143166</v>
      </c>
      <c r="QF167" s="420">
        <v>835.22995498677324</v>
      </c>
      <c r="QG167" s="420">
        <v>966.69115777594459</v>
      </c>
      <c r="QH167" s="420">
        <v>1119.4439952045336</v>
      </c>
      <c r="QI167" s="420">
        <v>1296.9927538971758</v>
      </c>
      <c r="QJ167" s="420">
        <v>1503.4242397742553</v>
      </c>
      <c r="QK167" s="420">
        <v>1743.5052268194263</v>
      </c>
      <c r="QL167" s="420">
        <v>2022.7962749538106</v>
      </c>
      <c r="QM167" s="420">
        <v>2347.7846739948232</v>
      </c>
      <c r="QN167" s="420">
        <v>2726.0397358318874</v>
      </c>
      <c r="QO167" s="420">
        <v>3166.3942006752413</v>
      </c>
      <c r="QP167" s="420">
        <v>3679.1561588079721</v>
      </c>
      <c r="QQ167" s="420">
        <v>4276.3566322228662</v>
      </c>
      <c r="QR167" s="420">
        <v>4972.0388290073388</v>
      </c>
      <c r="QS167" s="420">
        <v>5546.4399757861884</v>
      </c>
      <c r="QT167" s="420">
        <v>5546.4399757861884</v>
      </c>
      <c r="QU167" s="420">
        <v>5546.4399757861884</v>
      </c>
      <c r="QV167" s="424"/>
      <c r="QW167" s="420">
        <v>14.692869058112674</v>
      </c>
      <c r="QX167" s="420">
        <v>14.692869058112674</v>
      </c>
      <c r="QY167" s="420">
        <v>14.692869058112674</v>
      </c>
      <c r="QZ167" s="420">
        <v>14.692869058112674</v>
      </c>
      <c r="RA167" s="420">
        <v>14.692869058112674</v>
      </c>
      <c r="RB167" s="420">
        <v>14.692869058112674</v>
      </c>
      <c r="RC167" s="420">
        <v>14.692869058112674</v>
      </c>
      <c r="RD167" s="420">
        <v>14.692869058112674</v>
      </c>
      <c r="RE167" s="420">
        <v>14.692869058112674</v>
      </c>
      <c r="RF167" s="420">
        <v>14.692869058112674</v>
      </c>
      <c r="RG167" s="420">
        <v>14.692869058112674</v>
      </c>
      <c r="RH167" s="420">
        <v>14.692869058112674</v>
      </c>
      <c r="RI167" s="420">
        <v>14.692869058112674</v>
      </c>
      <c r="RJ167" s="420">
        <v>14.692869058112674</v>
      </c>
      <c r="RK167" s="420">
        <v>14.692869058112674</v>
      </c>
      <c r="RL167" s="420">
        <v>14.692869058112674</v>
      </c>
      <c r="RM167" s="420">
        <v>14.692869058112674</v>
      </c>
      <c r="RN167" s="420">
        <v>17.586443375268967</v>
      </c>
      <c r="RO167" s="420">
        <v>23.311872746698956</v>
      </c>
      <c r="RP167" s="420">
        <v>31.171133106186968</v>
      </c>
      <c r="RQ167" s="420">
        <v>42.008088295304923</v>
      </c>
      <c r="RR167" s="420">
        <v>57.011987087230509</v>
      </c>
      <c r="RS167" s="420">
        <v>77.861798543275356</v>
      </c>
      <c r="RT167" s="420">
        <v>106.93165281622744</v>
      </c>
      <c r="RU167" s="420">
        <v>147.58346977855248</v>
      </c>
      <c r="RV167" s="420">
        <v>204.58404884081392</v>
      </c>
      <c r="RW167" s="420">
        <v>284.69990173605657</v>
      </c>
      <c r="RX167" s="420">
        <v>397.54601394952084</v>
      </c>
      <c r="RY167" s="420">
        <v>556.79749551650741</v>
      </c>
      <c r="RZ167" s="420">
        <v>781.91998932362276</v>
      </c>
      <c r="SA167" s="420"/>
      <c r="SB167" s="420">
        <v>101.79492000711588</v>
      </c>
      <c r="SC167" s="420">
        <v>118.5858663102666</v>
      </c>
      <c r="SD167" s="420">
        <v>137.96992467192115</v>
      </c>
      <c r="SE167" s="420">
        <v>160.36147696856375</v>
      </c>
      <c r="SF167" s="420">
        <v>186.24249986942306</v>
      </c>
      <c r="SG167" s="420">
        <v>216.17373467134485</v>
      </c>
      <c r="SH167" s="420">
        <v>250.80771839083545</v>
      </c>
      <c r="SI167" s="420">
        <v>290.90398795215339</v>
      </c>
      <c r="SJ167" s="420">
        <v>337.34682174277094</v>
      </c>
      <c r="SK167" s="420">
        <v>391.16594407651479</v>
      </c>
      <c r="SL167" s="420">
        <v>453.56068970166041</v>
      </c>
      <c r="SM167" s="420">
        <v>525.9282091597546</v>
      </c>
      <c r="SN167" s="420">
        <v>609.89639357900023</v>
      </c>
      <c r="SO167" s="420">
        <v>707.36231175620389</v>
      </c>
      <c r="SP167" s="420">
        <v>820.53708592866053</v>
      </c>
      <c r="SQ167" s="420">
        <v>951.99828871783188</v>
      </c>
      <c r="SR167" s="420">
        <v>1104.751126146421</v>
      </c>
      <c r="SS167" s="420">
        <v>1279.4063105219068</v>
      </c>
      <c r="ST167" s="420">
        <v>1480.1123670275563</v>
      </c>
      <c r="SU167" s="420">
        <v>1712.3340937132393</v>
      </c>
      <c r="SV167" s="420">
        <v>1980.7881866585055</v>
      </c>
      <c r="SW167" s="420">
        <v>2290.7726869075927</v>
      </c>
      <c r="SX167" s="420">
        <v>2648.1779372886122</v>
      </c>
      <c r="SY167" s="420">
        <v>3059.4625478590137</v>
      </c>
      <c r="SZ167" s="420">
        <v>3531.5726890294195</v>
      </c>
      <c r="TA167" s="420">
        <v>4071.7725833820523</v>
      </c>
      <c r="TB167" s="420">
        <v>4687.338927271282</v>
      </c>
      <c r="TC167" s="420">
        <v>5148.8939618366676</v>
      </c>
      <c r="TD167" s="420">
        <v>4989.6424802696811</v>
      </c>
      <c r="TE167" s="420">
        <v>4764.5199864625656</v>
      </c>
      <c r="TF167" s="420"/>
      <c r="TG167" s="420">
        <v>6.8541836607283049</v>
      </c>
      <c r="TH167" s="420">
        <v>7.8421690171571861</v>
      </c>
      <c r="TI167" s="420">
        <v>8.9827340254488295</v>
      </c>
      <c r="TJ167" s="420">
        <v>10.300261065163246</v>
      </c>
      <c r="TK167" s="420">
        <v>11.823109817925408</v>
      </c>
      <c r="TL167" s="420">
        <v>13.584274504550867</v>
      </c>
      <c r="TM167" s="420">
        <v>15.622150639217097</v>
      </c>
      <c r="TN167" s="420">
        <v>17.981429649392567</v>
      </c>
      <c r="TO167" s="420">
        <v>20.714142795380099</v>
      </c>
      <c r="TP167" s="420">
        <v>23.880879428419988</v>
      </c>
      <c r="TQ167" s="420">
        <v>27.552208839090646</v>
      </c>
      <c r="TR167" s="420">
        <v>31.810339870827836</v>
      </c>
      <c r="TS167" s="420">
        <v>36.751058226681778</v>
      </c>
      <c r="TT167" s="420">
        <v>42.485988121127541</v>
      </c>
      <c r="TU167" s="420">
        <v>49.145232786721621</v>
      </c>
      <c r="TV167" s="420">
        <v>56.880457529228046</v>
      </c>
      <c r="TW167" s="420">
        <v>65.868489758482866</v>
      </c>
      <c r="TX167" s="420">
        <v>76.315522967536737</v>
      </c>
      <c r="TY167" s="420">
        <v>88.462026295591556</v>
      </c>
      <c r="TZ167" s="420">
        <v>102.5884784487445</v>
      </c>
      <c r="UA167" s="420">
        <v>119.02206478489212</v>
      </c>
      <c r="UB167" s="420">
        <v>138.14449978437375</v>
      </c>
      <c r="UC167" s="420">
        <v>160.40116449778503</v>
      </c>
      <c r="UD167" s="420">
        <v>186.31178055530125</v>
      </c>
      <c r="UE167" s="420">
        <v>216.48287971925231</v>
      </c>
      <c r="UF167" s="420">
        <v>251.62237167722458</v>
      </c>
      <c r="UG167" s="420">
        <v>292.55656387474016</v>
      </c>
      <c r="UH167" s="420">
        <v>326.35453520331055</v>
      </c>
      <c r="UI167" s="420">
        <v>326.35453520331055</v>
      </c>
      <c r="UJ167" s="420">
        <v>326.35453520331055</v>
      </c>
      <c r="UK167" s="420"/>
      <c r="UL167" s="420">
        <v>2.0677318317326265</v>
      </c>
      <c r="UM167" s="420">
        <v>2.0677318317326265</v>
      </c>
      <c r="UN167" s="420">
        <v>2.0677318317326265</v>
      </c>
      <c r="UO167" s="420">
        <v>2.0677318317326265</v>
      </c>
      <c r="UP167" s="420">
        <v>2.0677318317326265</v>
      </c>
      <c r="UQ167" s="420">
        <v>2.0677318317326265</v>
      </c>
      <c r="UR167" s="420">
        <v>2.0677318317326265</v>
      </c>
      <c r="US167" s="420">
        <v>2.0677318317326265</v>
      </c>
      <c r="UT167" s="420">
        <v>2.0677318317326265</v>
      </c>
      <c r="UU167" s="420">
        <v>2.0677318317326265</v>
      </c>
      <c r="UV167" s="420">
        <v>2.0677318317326265</v>
      </c>
      <c r="UW167" s="420">
        <v>2.0677318317326265</v>
      </c>
      <c r="UX167" s="420">
        <v>2.0677318317326265</v>
      </c>
      <c r="UY167" s="420">
        <v>2.0677318317326265</v>
      </c>
      <c r="UZ167" s="420">
        <v>2.0677318317326265</v>
      </c>
      <c r="VA167" s="420">
        <v>2.0677318317326265</v>
      </c>
      <c r="VB167" s="420">
        <v>2.0677318317326265</v>
      </c>
      <c r="VC167" s="420">
        <v>2.4749454058415221</v>
      </c>
      <c r="VD167" s="420">
        <v>3.2806867838405323</v>
      </c>
      <c r="VE167" s="420">
        <v>4.3867228313213236</v>
      </c>
      <c r="VF167" s="420">
        <v>5.9118107576461503</v>
      </c>
      <c r="VG167" s="420">
        <v>8.0233138963084603</v>
      </c>
      <c r="VH167" s="420">
        <v>10.957514062577776</v>
      </c>
      <c r="VI167" s="420">
        <v>15.048523298845536</v>
      </c>
      <c r="VJ167" s="420">
        <v>20.769465588490164</v>
      </c>
      <c r="VK167" s="420">
        <v>28.79117403005235</v>
      </c>
      <c r="VL167" s="420">
        <v>40.065901831865403</v>
      </c>
      <c r="VM167" s="420">
        <v>55.946768760453153</v>
      </c>
      <c r="VN167" s="420">
        <v>78.358277117619295</v>
      </c>
      <c r="VO167" s="420">
        <v>110.03983261524904</v>
      </c>
      <c r="VP167" s="420"/>
      <c r="VQ167" s="420">
        <v>4.7864518289956788</v>
      </c>
      <c r="VR167" s="420">
        <v>5.77443718542456</v>
      </c>
      <c r="VS167" s="420">
        <v>6.9150021937162034</v>
      </c>
      <c r="VT167" s="420">
        <v>8.2325292334306202</v>
      </c>
      <c r="VU167" s="420">
        <v>9.7553779861927818</v>
      </c>
      <c r="VV167" s="420">
        <v>11.516542672818241</v>
      </c>
      <c r="VW167" s="420">
        <v>13.55441880748447</v>
      </c>
      <c r="VX167" s="420">
        <v>15.913697817659941</v>
      </c>
      <c r="VY167" s="420">
        <v>18.646410963647472</v>
      </c>
      <c r="VZ167" s="420">
        <v>21.813147596687362</v>
      </c>
      <c r="WA167" s="420">
        <v>25.48447700735802</v>
      </c>
      <c r="WB167" s="420">
        <v>29.742608039095209</v>
      </c>
      <c r="WC167" s="420">
        <v>34.683326394949148</v>
      </c>
      <c r="WD167" s="420">
        <v>40.418256289394911</v>
      </c>
      <c r="WE167" s="420">
        <v>47.077500954988992</v>
      </c>
      <c r="WF167" s="420">
        <v>54.812725697495416</v>
      </c>
      <c r="WG167" s="420">
        <v>63.800757926750236</v>
      </c>
      <c r="WH167" s="420">
        <v>73.840577561695213</v>
      </c>
      <c r="WI167" s="420">
        <v>85.18133951175102</v>
      </c>
      <c r="WJ167" s="420">
        <v>98.201755617423174</v>
      </c>
      <c r="WK167" s="420">
        <v>113.11025402724597</v>
      </c>
      <c r="WL167" s="420">
        <v>130.1211858880653</v>
      </c>
      <c r="WM167" s="420">
        <v>149.44365043520725</v>
      </c>
      <c r="WN167" s="420">
        <v>171.26325725645572</v>
      </c>
      <c r="WO167" s="420">
        <v>195.71341413076215</v>
      </c>
      <c r="WP167" s="420">
        <v>222.83119764717222</v>
      </c>
      <c r="WQ167" s="420">
        <v>252.49066204287476</v>
      </c>
      <c r="WR167" s="420">
        <v>270.40776644285739</v>
      </c>
      <c r="WS167" s="420">
        <v>247.99625808569124</v>
      </c>
      <c r="WT167" s="420">
        <v>216.31470258806149</v>
      </c>
      <c r="WU167" s="420"/>
      <c r="WV167" s="420">
        <v>303.47656569135398</v>
      </c>
      <c r="WW167" s="420">
        <v>347.22071054704122</v>
      </c>
      <c r="WX167" s="420">
        <v>397.72048831741029</v>
      </c>
      <c r="WY167" s="420">
        <v>456.05545583643868</v>
      </c>
      <c r="WZ167" s="420">
        <v>523.48126938788289</v>
      </c>
      <c r="XA167" s="420">
        <v>601.45878460625795</v>
      </c>
      <c r="XB167" s="420">
        <v>691.68800536617596</v>
      </c>
      <c r="XC167" s="420">
        <v>796.14769406959704</v>
      </c>
      <c r="XD167" s="420">
        <v>917.14159233869964</v>
      </c>
      <c r="XE167" s="420">
        <v>1057.3523607414008</v>
      </c>
      <c r="XF167" s="420">
        <v>1219.9045327025474</v>
      </c>
      <c r="XG167" s="420">
        <v>1408.4379957288477</v>
      </c>
      <c r="XH167" s="420">
        <v>1627.1937678091442</v>
      </c>
      <c r="XI167" s="420">
        <v>1881.1141345508415</v>
      </c>
      <c r="XJ167" s="420">
        <v>2175.9595605338104</v>
      </c>
      <c r="XK167" s="420">
        <v>2518.4451949875006</v>
      </c>
      <c r="XL167" s="420">
        <v>2916.4002671408593</v>
      </c>
      <c r="XM167" s="420">
        <v>3378.9542220505368</v>
      </c>
      <c r="XN167" s="420">
        <v>3916.7540969323527</v>
      </c>
      <c r="XO167" s="420">
        <v>4542.2183968467516</v>
      </c>
      <c r="XP167" s="420">
        <v>5269.8336155431944</v>
      </c>
      <c r="XQ167" s="420">
        <v>6116.5005840034755</v>
      </c>
      <c r="XR167" s="420">
        <v>7101.9390410541509</v>
      </c>
      <c r="XS167" s="420">
        <v>8249.1602369400425</v>
      </c>
      <c r="XT167" s="420">
        <v>9585.0190365620238</v>
      </c>
      <c r="XU167" s="420">
        <v>11140.858924635766</v>
      </c>
      <c r="XV167" s="420">
        <v>12953.265577615914</v>
      </c>
      <c r="XW167" s="420">
        <v>14449.708155438477</v>
      </c>
      <c r="XX167" s="420">
        <v>14449.708155438477</v>
      </c>
      <c r="XY167" s="420">
        <v>14449.708155438477</v>
      </c>
      <c r="XZ167" s="420"/>
      <c r="YA167" s="420">
        <v>0.1019421917409085</v>
      </c>
      <c r="YB167" s="420">
        <v>0.1019421917409085</v>
      </c>
      <c r="YC167" s="420">
        <v>0.1019421917409085</v>
      </c>
      <c r="YD167" s="420">
        <v>0.1019421917409085</v>
      </c>
      <c r="YE167" s="420">
        <v>0.1019421917409085</v>
      </c>
      <c r="YF167" s="420">
        <v>0.1019421917409085</v>
      </c>
      <c r="YG167" s="420">
        <v>0.1019421917409085</v>
      </c>
      <c r="YH167" s="420">
        <v>0.1019421917409085</v>
      </c>
      <c r="YI167" s="420">
        <v>0.1019421917409085</v>
      </c>
      <c r="YJ167" s="420">
        <v>0.1019421917409085</v>
      </c>
      <c r="YK167" s="420">
        <v>0.1019421917409085</v>
      </c>
      <c r="YL167" s="420">
        <v>0.1019421917409085</v>
      </c>
      <c r="YM167" s="420">
        <v>0.1019421917409085</v>
      </c>
      <c r="YN167" s="420">
        <v>0.1019421917409085</v>
      </c>
      <c r="YO167" s="420">
        <v>0.1019421917409085</v>
      </c>
      <c r="YP167" s="420">
        <v>0.1019421917409085</v>
      </c>
      <c r="YQ167" s="420">
        <v>0.1019421917409085</v>
      </c>
      <c r="YR167" s="420">
        <v>0.12201841420565873</v>
      </c>
      <c r="YS167" s="420">
        <v>0.16174263800925112</v>
      </c>
      <c r="YT167" s="420">
        <v>0.21627182651149743</v>
      </c>
      <c r="YU167" s="420">
        <v>0.29146088314892193</v>
      </c>
      <c r="YV167" s="420">
        <v>0.39556106409099151</v>
      </c>
      <c r="YW167" s="420">
        <v>0.54022140706466903</v>
      </c>
      <c r="YX167" s="420">
        <v>0.74191412252089795</v>
      </c>
      <c r="YY167" s="420">
        <v>1.0239649121249523</v>
      </c>
      <c r="YZ167" s="420">
        <v>1.4194468249579977</v>
      </c>
      <c r="ZA167" s="420">
        <v>1.9753073315092169</v>
      </c>
      <c r="ZB167" s="420">
        <v>2.7582572076009275</v>
      </c>
      <c r="ZC167" s="420">
        <v>3.8631772204803494</v>
      </c>
      <c r="ZD167" s="420">
        <v>5.4251240627279413</v>
      </c>
      <c r="ZE167" s="420"/>
      <c r="ZF167" s="420">
        <v>303.37462349961305</v>
      </c>
      <c r="ZG167" s="420">
        <v>347.11876835530029</v>
      </c>
      <c r="ZH167" s="420">
        <v>397.61854612566935</v>
      </c>
      <c r="ZI167" s="420">
        <v>455.95351364469775</v>
      </c>
      <c r="ZJ167" s="420">
        <v>523.37932719614196</v>
      </c>
      <c r="ZK167" s="420">
        <v>601.35684241451702</v>
      </c>
      <c r="ZL167" s="420">
        <v>691.58606317443503</v>
      </c>
      <c r="ZM167" s="420">
        <v>796.04575187785611</v>
      </c>
      <c r="ZN167" s="420">
        <v>917.03965014695871</v>
      </c>
      <c r="ZO167" s="420">
        <v>1057.25041854966</v>
      </c>
      <c r="ZP167" s="420">
        <v>1219.8025905108066</v>
      </c>
      <c r="ZQ167" s="420">
        <v>1408.3360535371069</v>
      </c>
      <c r="ZR167" s="420">
        <v>1627.0918256174034</v>
      </c>
      <c r="ZS167" s="420">
        <v>1881.0121923591007</v>
      </c>
      <c r="ZT167" s="420">
        <v>2175.8576183420696</v>
      </c>
      <c r="ZU167" s="420">
        <v>2518.3432527957598</v>
      </c>
      <c r="ZV167" s="420">
        <v>2916.2983249491185</v>
      </c>
      <c r="ZW167" s="420">
        <v>3378.8322036363311</v>
      </c>
      <c r="ZX167" s="420">
        <v>3916.5923542943433</v>
      </c>
      <c r="ZY167" s="420">
        <v>4542.0021250202399</v>
      </c>
      <c r="ZZ167" s="420">
        <v>5269.5421546600455</v>
      </c>
      <c r="AAA167" s="420">
        <v>6116.105022939385</v>
      </c>
      <c r="AAB167" s="420">
        <v>7101.3988196470864</v>
      </c>
      <c r="AAC167" s="420">
        <v>8248.4183228175225</v>
      </c>
      <c r="AAD167" s="420">
        <v>9583.9950716498988</v>
      </c>
      <c r="AAE167" s="420">
        <v>11139.439477810807</v>
      </c>
      <c r="AAF167" s="420">
        <v>12951.290270284404</v>
      </c>
      <c r="AAG167" s="420">
        <v>14446.949898230876</v>
      </c>
      <c r="AAH167" s="420">
        <v>14445.844978217996</v>
      </c>
      <c r="AAI167" s="420">
        <v>14444.283031375749</v>
      </c>
      <c r="AAJ167" s="420"/>
      <c r="AAK167" s="420">
        <v>4366.9648147389835</v>
      </c>
      <c r="AAL167" s="420">
        <v>5001.1008543577209</v>
      </c>
      <c r="AAM167" s="420">
        <v>5733.1697788406454</v>
      </c>
      <c r="AAN167" s="420">
        <v>6578.8213602315391</v>
      </c>
      <c r="AAO167" s="420">
        <v>7556.2581923982398</v>
      </c>
      <c r="AAP167" s="420">
        <v>8686.6575371110284</v>
      </c>
      <c r="AAQ167" s="420">
        <v>9994.6634633747872</v>
      </c>
      <c r="AAR167" s="420">
        <v>11508.961057092209</v>
      </c>
      <c r="AAS167" s="420">
        <v>13262.946458327589</v>
      </c>
      <c r="AAT167" s="420">
        <v>15295.50879735864</v>
      </c>
      <c r="AAU167" s="420">
        <v>17651.942804673883</v>
      </c>
      <c r="AAV167" s="420">
        <v>20385.014029943472</v>
      </c>
      <c r="AAW167" s="420">
        <v>23556.202297730655</v>
      </c>
      <c r="AAX167" s="420">
        <v>27237.153343300877</v>
      </c>
      <c r="AAY167" s="420">
        <v>31511.37361550791</v>
      </c>
      <c r="AAZ167" s="420">
        <v>36476.209128357979</v>
      </c>
      <c r="ABA167" s="420">
        <v>42245.156132215343</v>
      </c>
      <c r="ABB167" s="420">
        <v>48944.183269638452</v>
      </c>
      <c r="ABC167" s="420">
        <v>56727.771084834138</v>
      </c>
      <c r="ABD167" s="420">
        <v>65777.48230127756</v>
      </c>
      <c r="ABE167" s="420">
        <v>76301.460556208651</v>
      </c>
      <c r="ABF167" s="420">
        <v>88542.087798131746</v>
      </c>
      <c r="ABG167" s="420">
        <v>102781.53108456019</v>
      </c>
      <c r="ABH167" s="420">
        <v>119348.14096871254</v>
      </c>
      <c r="ABI167" s="420">
        <v>138623.81022794647</v>
      </c>
      <c r="ABJ167" s="420">
        <v>161052.40508543808</v>
      </c>
      <c r="ABK167" s="420">
        <v>187149.37860071147</v>
      </c>
      <c r="ABL167" s="420">
        <v>208593.86279092039</v>
      </c>
      <c r="ABM167" s="420">
        <v>208242.94295360023</v>
      </c>
      <c r="ABN167" s="420">
        <v>207746.8725363799</v>
      </c>
      <c r="ABQ167" s="344"/>
      <c r="ABR167" s="344"/>
      <c r="ABS167" s="344"/>
      <c r="ABT167" s="344"/>
      <c r="ABU167" s="344"/>
      <c r="ABV167" s="344"/>
      <c r="ABW167" s="344"/>
      <c r="ABX167" s="344"/>
      <c r="ABY167" s="344"/>
      <c r="ABZ167" s="344"/>
      <c r="ACA167" s="344"/>
    </row>
    <row r="168" spans="4:755" hidden="1" outlineLevel="1" x14ac:dyDescent="0.25">
      <c r="D168" s="431" t="b">
        <v>1</v>
      </c>
      <c r="E168" s="416"/>
      <c r="F168" s="417">
        <v>1593</v>
      </c>
      <c r="G168" s="417">
        <v>22006118</v>
      </c>
      <c r="H168" s="417" t="s">
        <v>1825</v>
      </c>
      <c r="I168" s="417" t="s">
        <v>1867</v>
      </c>
      <c r="J168" s="417">
        <v>11</v>
      </c>
      <c r="K168" s="417" t="s">
        <v>1868</v>
      </c>
      <c r="L168" s="417" t="s">
        <v>362</v>
      </c>
      <c r="M168" s="417" t="s">
        <v>253</v>
      </c>
      <c r="N168" s="417" t="s">
        <v>1857</v>
      </c>
      <c r="O168" s="417" t="s">
        <v>1858</v>
      </c>
      <c r="P168" s="417" t="s">
        <v>1835</v>
      </c>
      <c r="Q168" s="417" t="s">
        <v>1836</v>
      </c>
      <c r="R168" s="417" t="s">
        <v>298</v>
      </c>
      <c r="S168" s="418"/>
      <c r="T168" s="417">
        <v>0.57433674535164059</v>
      </c>
      <c r="U168" s="417">
        <v>2190</v>
      </c>
      <c r="V168" s="418"/>
      <c r="W168" s="419">
        <v>6.6</v>
      </c>
      <c r="X168" s="417">
        <v>3.028988303117831E-3</v>
      </c>
      <c r="Y168" s="417">
        <v>2.1786144623951813E-3</v>
      </c>
      <c r="Z168" s="417">
        <v>8.5037384072264967E-4</v>
      </c>
      <c r="AA168" s="420">
        <v>17.857673621465423</v>
      </c>
      <c r="AB168" s="420">
        <v>697.15662796645802</v>
      </c>
      <c r="AC168" s="420">
        <v>715.01430158792346</v>
      </c>
      <c r="AD168" s="420">
        <v>20.966634563909047</v>
      </c>
      <c r="AE168" s="420">
        <v>1.233684364701396</v>
      </c>
      <c r="AF168" s="420">
        <v>32.07571458647071</v>
      </c>
      <c r="AG168" s="418"/>
      <c r="AH168" s="419">
        <v>9.0234180553992669</v>
      </c>
      <c r="AI168" s="417">
        <v>6.8602727249989226E-3</v>
      </c>
      <c r="AJ168" s="417">
        <v>4.9342842820731909E-3</v>
      </c>
      <c r="AK168" s="417">
        <v>1.9259884429257317E-3</v>
      </c>
      <c r="AL168" s="420">
        <v>40.445356342634334</v>
      </c>
      <c r="AM168" s="420">
        <v>1578.9709702634211</v>
      </c>
      <c r="AN168" s="420">
        <v>1619.4163266060555</v>
      </c>
      <c r="AO168" s="420">
        <v>47.486756910137046</v>
      </c>
      <c r="AP168" s="420">
        <v>2.7941379600928009</v>
      </c>
      <c r="AQ168" s="420">
        <v>72.647408273552216</v>
      </c>
      <c r="AR168" s="418"/>
      <c r="AS168" s="417">
        <v>5.1679359468684138E-3</v>
      </c>
      <c r="AT168" s="421">
        <v>4.0659390574111693E-6</v>
      </c>
      <c r="AU168" s="417">
        <v>5.1638700078110028E-3</v>
      </c>
      <c r="AV168" s="420">
        <v>28.425883974257854</v>
      </c>
      <c r="AW168" s="420">
        <v>1.3011004983715742</v>
      </c>
      <c r="AX168" s="420">
        <v>29.726984472629429</v>
      </c>
      <c r="AY168" s="420">
        <v>14.692869058112674</v>
      </c>
      <c r="AZ168" s="420">
        <v>2.0677318317326265</v>
      </c>
      <c r="BA168" s="420">
        <v>5.9862771950995965E-2</v>
      </c>
      <c r="BB168" s="418"/>
      <c r="BC168" s="420">
        <v>769.29033510300451</v>
      </c>
      <c r="BD168" s="420">
        <v>1742.3446297498374</v>
      </c>
      <c r="BE168" s="420">
        <v>46.547448134425728</v>
      </c>
      <c r="BF168" s="420">
        <v>1695.7971816154118</v>
      </c>
      <c r="BG168" s="420"/>
      <c r="BH168" s="422">
        <v>3.1275355510209997E-2</v>
      </c>
      <c r="BI168" s="420"/>
      <c r="BJ168" s="423">
        <v>6.8096791501943379</v>
      </c>
      <c r="BK168" s="423">
        <v>7.0260197164532538</v>
      </c>
      <c r="BL168" s="423">
        <v>7.2492333290887965</v>
      </c>
      <c r="BM168" s="423">
        <v>7.4795383418166468</v>
      </c>
      <c r="BN168" s="423">
        <v>7.7171600453557501</v>
      </c>
      <c r="BO168" s="423">
        <v>7.9623308878139163</v>
      </c>
      <c r="BP168" s="423">
        <v>8.2152907020749684</v>
      </c>
      <c r="BQ168" s="423">
        <v>8.4762869404098975</v>
      </c>
      <c r="BR168" s="423">
        <v>8.7455749165414893</v>
      </c>
      <c r="BS168" s="423">
        <v>9.0234180553992669</v>
      </c>
      <c r="BT168" s="423">
        <v>9.310088150809019</v>
      </c>
      <c r="BU168" s="423">
        <v>9.6058656313690207</v>
      </c>
      <c r="BV168" s="423">
        <v>9.9110398347730282</v>
      </c>
      <c r="BW168" s="423">
        <v>10.225909290848399</v>
      </c>
      <c r="BX168" s="423">
        <v>10.550782013586199</v>
      </c>
      <c r="BY168" s="423">
        <v>10.885975802448995</v>
      </c>
      <c r="BZ168" s="423">
        <v>11.23181855325106</v>
      </c>
      <c r="CA168" s="423">
        <v>11.588648578915102</v>
      </c>
      <c r="CB168" s="423">
        <v>11.956814940419305</v>
      </c>
      <c r="CC168" s="423">
        <v>12.336677788258408</v>
      </c>
      <c r="CD168" s="423">
        <v>12.728608714752861</v>
      </c>
      <c r="CE168" s="423">
        <v>13.132991117550683</v>
      </c>
      <c r="CF168" s="423">
        <v>13.550220574677622</v>
      </c>
      <c r="CG168" s="423">
        <v>13.980705231502508</v>
      </c>
      <c r="CH168" s="423">
        <v>14.424866199996293</v>
      </c>
      <c r="CI168" s="423">
        <v>14.883137970675422</v>
      </c>
      <c r="CJ168" s="423">
        <v>15.355968837632437</v>
      </c>
      <c r="CK168" s="423">
        <v>15.843821337069636</v>
      </c>
      <c r="CL168" s="423">
        <v>16.347172699764741</v>
      </c>
      <c r="CM168" s="423">
        <v>16.866515317911215</v>
      </c>
      <c r="CN168" s="420"/>
      <c r="CO168" s="417">
        <v>3.2810427801637887E-3</v>
      </c>
      <c r="CP168" s="417">
        <v>3.5556270432146701E-3</v>
      </c>
      <c r="CQ168" s="417">
        <v>3.8548269384014698E-3</v>
      </c>
      <c r="CR168" s="417">
        <v>4.180925579640846E-3</v>
      </c>
      <c r="CS168" s="417">
        <v>4.53642225869786E-3</v>
      </c>
      <c r="CT168" s="417">
        <v>4.9240531839673312E-3</v>
      </c>
      <c r="CU168" s="417">
        <v>5.3468142258492161E-3</v>
      </c>
      <c r="CV168" s="417">
        <v>5.8079858639612913E-3</v>
      </c>
      <c r="CW168" s="417">
        <v>6.3111605505004574E-3</v>
      </c>
      <c r="CX168" s="417">
        <v>6.8602727249989226E-3</v>
      </c>
      <c r="CY168" s="417">
        <v>7.4596317387061453E-3</v>
      </c>
      <c r="CZ168" s="417">
        <v>8.1139579720632647E-3</v>
      </c>
      <c r="DA168" s="417">
        <v>8.8284224564438886E-3</v>
      </c>
      <c r="DB168" s="417">
        <v>9.608690341756888E-3</v>
      </c>
      <c r="DC168" s="417">
        <v>1.0460968584908423E-2</v>
      </c>
      <c r="DD168" s="417">
        <v>1.1392058270795433E-2</v>
      </c>
      <c r="DE168" s="417">
        <v>1.2409412017771158E-2</v>
      </c>
      <c r="DF168" s="417">
        <v>1.3521196963738375E-2</v>
      </c>
      <c r="DG168" s="417">
        <v>1.4736363877575171E-2</v>
      </c>
      <c r="DH168" s="417">
        <v>1.6064722993905749E-2</v>
      </c>
      <c r="DI168" s="417">
        <v>1.7517027227763209E-2</v>
      </c>
      <c r="DJ168" s="417">
        <v>1.9105063489964477E-2</v>
      </c>
      <c r="DK168" s="417">
        <v>2.0841752894593436E-2</v>
      </c>
      <c r="DL168" s="417">
        <v>2.2741260727485148E-2</v>
      </c>
      <c r="DM168" s="417">
        <v>2.481911712970173E-2</v>
      </c>
      <c r="DN168" s="417">
        <v>2.7092349543434958E-2</v>
      </c>
      <c r="DO168" s="417">
        <v>2.9579628070380976E-2</v>
      </c>
      <c r="DP168" s="417">
        <v>3.2301425005309983E-2</v>
      </c>
      <c r="DQ168" s="417">
        <v>3.5280189931285108E-2</v>
      </c>
      <c r="DR168" s="417">
        <v>3.854054189885725E-2</v>
      </c>
      <c r="DS168" s="424"/>
      <c r="DT168" s="425">
        <v>2.3599058620478457E-3</v>
      </c>
      <c r="DU168" s="425">
        <v>2.5574019190689324E-3</v>
      </c>
      <c r="DV168" s="425">
        <v>2.7726028883596127E-3</v>
      </c>
      <c r="DW168" s="425">
        <v>3.0071509106283831E-3</v>
      </c>
      <c r="DX168" s="425">
        <v>3.2628436135450196E-3</v>
      </c>
      <c r="DY168" s="425">
        <v>3.5416490282091906E-3</v>
      </c>
      <c r="DZ168" s="425">
        <v>3.8457219488715333E-3</v>
      </c>
      <c r="EA168" s="425">
        <v>4.17742187633685E-3</v>
      </c>
      <c r="EB168" s="425">
        <v>4.5393326991937768E-3</v>
      </c>
      <c r="EC168" s="425">
        <v>4.9342842820731909E-3</v>
      </c>
      <c r="ED168" s="425">
        <v>5.3653761466688358E-3</v>
      </c>
      <c r="EE168" s="425">
        <v>5.8360034494052233E-3</v>
      </c>
      <c r="EF168" s="425">
        <v>6.3498854795659568E-3</v>
      </c>
      <c r="EG168" s="425">
        <v>6.9110969235770406E-3</v>
      </c>
      <c r="EH168" s="425">
        <v>7.5241021651632949E-3</v>
      </c>
      <c r="EI168" s="425">
        <v>8.1937929174756858E-3</v>
      </c>
      <c r="EJ168" s="425">
        <v>8.9255295122495203E-3</v>
      </c>
      <c r="EK168" s="425">
        <v>9.7251862028561679E-3</v>
      </c>
      <c r="EL168" s="425">
        <v>1.0599200873029692E-2</v>
      </c>
      <c r="EM168" s="425">
        <v>1.1554629581391933E-2</v>
      </c>
      <c r="EN168" s="425">
        <v>1.259920641400065E-2</v>
      </c>
      <c r="EO168" s="425">
        <v>1.3741409163373611E-2</v>
      </c>
      <c r="EP168" s="425">
        <v>1.4990531403204789E-2</v>
      </c>
      <c r="EQ168" s="425">
        <v>1.6356761583727845E-2</v>
      </c>
      <c r="ER168" s="425">
        <v>1.7851269833888402E-2</v>
      </c>
      <c r="ES168" s="425">
        <v>1.9486303223699479E-2</v>
      </c>
      <c r="ET168" s="425">
        <v>2.1275290313953883E-2</v>
      </c>
      <c r="EU168" s="425">
        <v>2.3232955901515095E-2</v>
      </c>
      <c r="EV168" s="425">
        <v>2.5375446957398393E-2</v>
      </c>
      <c r="EW168" s="425">
        <v>2.7720470852584753E-2</v>
      </c>
      <c r="EX168" s="420"/>
      <c r="EY168" s="420">
        <v>833.30612311753987</v>
      </c>
      <c r="EZ168" s="420">
        <v>903.04393607607471</v>
      </c>
      <c r="FA168" s="420">
        <v>979.03352883683783</v>
      </c>
      <c r="FB168" s="420">
        <v>1061.8547575413043</v>
      </c>
      <c r="FC168" s="420">
        <v>1152.1423823163077</v>
      </c>
      <c r="FD168" s="420">
        <v>1250.5913344267833</v>
      </c>
      <c r="FE168" s="420">
        <v>1357.96249305524</v>
      </c>
      <c r="FF168" s="420">
        <v>1475.0890212950719</v>
      </c>
      <c r="FG168" s="420">
        <v>1602.8833157875995</v>
      </c>
      <c r="FH168" s="420">
        <v>1742.3446297498374</v>
      </c>
      <c r="FI168" s="420">
        <v>1894.5674349773221</v>
      </c>
      <c r="FJ168" s="420">
        <v>2060.7505948158278</v>
      </c>
      <c r="FK168" s="420">
        <v>2242.2074271326119</v>
      </c>
      <c r="FL168" s="420">
        <v>2440.3767440443689</v>
      </c>
      <c r="FM168" s="420">
        <v>2656.8349636420348</v>
      </c>
      <c r="FN168" s="420">
        <v>2893.3093982675096</v>
      </c>
      <c r="FO168" s="420">
        <v>3151.6928341241778</v>
      </c>
      <c r="FP168" s="420">
        <v>3434.0595282329773</v>
      </c>
      <c r="FQ168" s="420">
        <v>3742.6827610758933</v>
      </c>
      <c r="FR168" s="420">
        <v>4080.0540968077576</v>
      </c>
      <c r="FS168" s="420">
        <v>4448.9045177835415</v>
      </c>
      <c r="FT168" s="420">
        <v>4852.2276164719924</v>
      </c>
      <c r="FU168" s="420">
        <v>5293.3050457514628</v>
      </c>
      <c r="FV168" s="420">
        <v>5775.7344482658091</v>
      </c>
      <c r="FW168" s="420">
        <v>6303.4601071307661</v>
      </c>
      <c r="FX168" s="420">
        <v>6880.8065840147547</v>
      </c>
      <c r="FY168" s="420">
        <v>7512.5156366773826</v>
      </c>
      <c r="FZ168" s="420">
        <v>8203.7867366676328</v>
      </c>
      <c r="GA168" s="420">
        <v>8960.3215393071114</v>
      </c>
      <c r="GB168" s="420">
        <v>9788.372692593377</v>
      </c>
      <c r="GC168" s="420"/>
      <c r="GD168" s="420">
        <v>32.346805612945467</v>
      </c>
      <c r="GE168" s="420">
        <v>32.346805612945467</v>
      </c>
      <c r="GF168" s="420">
        <v>32.346805612945467</v>
      </c>
      <c r="GG168" s="420">
        <v>32.346805612945467</v>
      </c>
      <c r="GH168" s="420">
        <v>32.346805612945467</v>
      </c>
      <c r="GI168" s="420">
        <v>32.346805612945467</v>
      </c>
      <c r="GJ168" s="420">
        <v>32.346805612945467</v>
      </c>
      <c r="GK168" s="420">
        <v>32.346805612945467</v>
      </c>
      <c r="GL168" s="420">
        <v>32.346805612945467</v>
      </c>
      <c r="GM168" s="420">
        <v>32.346805612945467</v>
      </c>
      <c r="GN168" s="420">
        <v>32.346805612945467</v>
      </c>
      <c r="GO168" s="420">
        <v>32.346805612945467</v>
      </c>
      <c r="GP168" s="420">
        <v>32.346805612945467</v>
      </c>
      <c r="GQ168" s="420">
        <v>32.346805612945467</v>
      </c>
      <c r="GR168" s="420">
        <v>32.346805612945467</v>
      </c>
      <c r="GS168" s="420">
        <v>32.346805612945467</v>
      </c>
      <c r="GT168" s="420">
        <v>32.346805612945467</v>
      </c>
      <c r="GU168" s="420">
        <v>38.71709895684387</v>
      </c>
      <c r="GV168" s="420">
        <v>51.321808778717411</v>
      </c>
      <c r="GW168" s="420">
        <v>68.624213510182543</v>
      </c>
      <c r="GX168" s="420">
        <v>92.482105495209666</v>
      </c>
      <c r="GY168" s="420">
        <v>125.51365268583478</v>
      </c>
      <c r="GZ168" s="420">
        <v>171.41515739317182</v>
      </c>
      <c r="HA168" s="420">
        <v>235.41334056929134</v>
      </c>
      <c r="HB168" s="420">
        <v>324.90957278183618</v>
      </c>
      <c r="HC168" s="420">
        <v>450.39811034790489</v>
      </c>
      <c r="HD168" s="420">
        <v>626.7756381042592</v>
      </c>
      <c r="HE168" s="420">
        <v>875.20984394304969</v>
      </c>
      <c r="HF168" s="420">
        <v>1225.8069055139895</v>
      </c>
      <c r="HG168" s="420">
        <v>1721.4210376129565</v>
      </c>
      <c r="HH168" s="420"/>
      <c r="HI168" s="420">
        <v>19.343683515027156</v>
      </c>
      <c r="HJ168" s="420">
        <v>20.9625197931686</v>
      </c>
      <c r="HK168" s="420">
        <v>22.726479749805875</v>
      </c>
      <c r="HL168" s="420">
        <v>24.649023688870265</v>
      </c>
      <c r="HM168" s="420">
        <v>26.744886410287993</v>
      </c>
      <c r="HN168" s="420">
        <v>29.03019947733538</v>
      </c>
      <c r="HO168" s="420">
        <v>31.522625314050035</v>
      </c>
      <c r="HP168" s="420">
        <v>34.241504283772372</v>
      </c>
      <c r="HQ168" s="420">
        <v>37.208016012309102</v>
      </c>
      <c r="HR168" s="420">
        <v>40.445356342634334</v>
      </c>
      <c r="HS168" s="420">
        <v>43.978931443551666</v>
      </c>
      <c r="HT168" s="420">
        <v>47.836570743520838</v>
      </c>
      <c r="HU168" s="420">
        <v>52.04876052420267</v>
      </c>
      <c r="HV168" s="420">
        <v>56.648900187630261</v>
      </c>
      <c r="HW168" s="420">
        <v>61.673583407836148</v>
      </c>
      <c r="HX168" s="420">
        <v>67.16290659398652</v>
      </c>
      <c r="HY168" s="420">
        <v>73.160807329478615</v>
      </c>
      <c r="HZ168" s="420">
        <v>79.715435712131963</v>
      </c>
      <c r="IA168" s="420">
        <v>86.87956180682977</v>
      </c>
      <c r="IB168" s="420">
        <v>94.711022736247202</v>
      </c>
      <c r="IC168" s="420">
        <v>103.27321328039801</v>
      </c>
      <c r="ID168" s="420">
        <v>112.63562423466011</v>
      </c>
      <c r="IE168" s="420">
        <v>122.87443319202654</v>
      </c>
      <c r="IF168" s="420">
        <v>134.07315287221866</v>
      </c>
      <c r="IG168" s="420">
        <v>146.32334262199817</v>
      </c>
      <c r="IH168" s="420">
        <v>159.72538926192701</v>
      </c>
      <c r="II168" s="420">
        <v>174.38936405977</v>
      </c>
      <c r="IJ168" s="420">
        <v>190.43596327503823</v>
      </c>
      <c r="IK168" s="420">
        <v>207.99754044863721</v>
      </c>
      <c r="IL168" s="420">
        <v>227.21923941263651</v>
      </c>
      <c r="IM168" s="420"/>
      <c r="IN168" s="420">
        <v>14.212941987128927</v>
      </c>
      <c r="IO168" s="420">
        <v>14.212941987128927</v>
      </c>
      <c r="IP168" s="420">
        <v>14.212941987128927</v>
      </c>
      <c r="IQ168" s="420">
        <v>14.212941987128927</v>
      </c>
      <c r="IR168" s="420">
        <v>14.212941987128927</v>
      </c>
      <c r="IS168" s="420">
        <v>14.212941987128927</v>
      </c>
      <c r="IT168" s="420">
        <v>14.212941987128927</v>
      </c>
      <c r="IU168" s="420">
        <v>14.212941987128927</v>
      </c>
      <c r="IV168" s="420">
        <v>14.212941987128927</v>
      </c>
      <c r="IW168" s="420">
        <v>14.212941987128927</v>
      </c>
      <c r="IX168" s="420">
        <v>14.212941987128927</v>
      </c>
      <c r="IY168" s="420">
        <v>14.212941987128927</v>
      </c>
      <c r="IZ168" s="420">
        <v>14.212941987128927</v>
      </c>
      <c r="JA168" s="420">
        <v>14.212941987128927</v>
      </c>
      <c r="JB168" s="420">
        <v>14.212941987128927</v>
      </c>
      <c r="JC168" s="420">
        <v>14.212941987128927</v>
      </c>
      <c r="JD168" s="420">
        <v>14.212941987128927</v>
      </c>
      <c r="JE168" s="420">
        <v>17.012000751113533</v>
      </c>
      <c r="JF168" s="420">
        <v>22.550415010825947</v>
      </c>
      <c r="JG168" s="420">
        <v>30.152960919956481</v>
      </c>
      <c r="JH168" s="420">
        <v>40.635938397728552</v>
      </c>
      <c r="JI168" s="420">
        <v>55.14975066046334</v>
      </c>
      <c r="JJ168" s="420">
        <v>75.318525015919704</v>
      </c>
      <c r="JK168" s="420">
        <v>103.43884315947719</v>
      </c>
      <c r="JL168" s="420">
        <v>142.76281139683698</v>
      </c>
      <c r="JM168" s="420">
        <v>197.90152666343465</v>
      </c>
      <c r="JN168" s="420">
        <v>275.40047972330115</v>
      </c>
      <c r="JO168" s="420">
        <v>384.56059270187745</v>
      </c>
      <c r="JP168" s="420">
        <v>538.61029258851443</v>
      </c>
      <c r="JQ168" s="420">
        <v>756.37939757564641</v>
      </c>
      <c r="JR168" s="420"/>
      <c r="JS168" s="420">
        <v>5.1307415278982287</v>
      </c>
      <c r="JT168" s="420">
        <v>6.7495778060396727</v>
      </c>
      <c r="JU168" s="420">
        <v>8.5135377626769486</v>
      </c>
      <c r="JV168" s="420">
        <v>10.436081701741339</v>
      </c>
      <c r="JW168" s="420">
        <v>12.531944423159066</v>
      </c>
      <c r="JX168" s="420">
        <v>14.817257490206453</v>
      </c>
      <c r="JY168" s="420">
        <v>17.30968332692111</v>
      </c>
      <c r="JZ168" s="420">
        <v>20.028562296643443</v>
      </c>
      <c r="KA168" s="420">
        <v>22.995074025180173</v>
      </c>
      <c r="KB168" s="420">
        <v>26.232414355505405</v>
      </c>
      <c r="KC168" s="420">
        <v>29.765989456422737</v>
      </c>
      <c r="KD168" s="420">
        <v>33.623628756391909</v>
      </c>
      <c r="KE168" s="420">
        <v>37.835818537073742</v>
      </c>
      <c r="KF168" s="420">
        <v>42.435958200501332</v>
      </c>
      <c r="KG168" s="420">
        <v>47.460641420707219</v>
      </c>
      <c r="KH168" s="420">
        <v>52.949964606857591</v>
      </c>
      <c r="KI168" s="420">
        <v>58.947865342349687</v>
      </c>
      <c r="KJ168" s="420">
        <v>62.703434961018431</v>
      </c>
      <c r="KK168" s="420">
        <v>64.329146796003826</v>
      </c>
      <c r="KL168" s="420">
        <v>64.558061816290717</v>
      </c>
      <c r="KM168" s="420">
        <v>62.637274882669459</v>
      </c>
      <c r="KN168" s="420">
        <v>57.485873574196773</v>
      </c>
      <c r="KO168" s="420">
        <v>47.55590817610684</v>
      </c>
      <c r="KP168" s="420">
        <v>30.634309712741469</v>
      </c>
      <c r="KQ168" s="420">
        <v>3.5605312251611849</v>
      </c>
      <c r="KR168" s="420">
        <v>-38.176137401507646</v>
      </c>
      <c r="KS168" s="420">
        <v>-101.01111566353114</v>
      </c>
      <c r="KT168" s="420">
        <v>-194.12462942683922</v>
      </c>
      <c r="KU168" s="420">
        <v>-330.61275213987722</v>
      </c>
      <c r="KV168" s="420">
        <v>-529.1601581630099</v>
      </c>
      <c r="KW168" s="420"/>
      <c r="KX168" s="420">
        <v>755.16987585531058</v>
      </c>
      <c r="KY168" s="420">
        <v>818.36861410205836</v>
      </c>
      <c r="KZ168" s="420">
        <v>887.23292427507613</v>
      </c>
      <c r="LA168" s="420">
        <v>962.28829140108257</v>
      </c>
      <c r="LB168" s="420">
        <v>1044.1099563344062</v>
      </c>
      <c r="LC168" s="420">
        <v>1133.327689026941</v>
      </c>
      <c r="LD168" s="420">
        <v>1230.6310236388906</v>
      </c>
      <c r="LE168" s="420">
        <v>1336.7750004277921</v>
      </c>
      <c r="LF168" s="420">
        <v>1452.5864637420086</v>
      </c>
      <c r="LG168" s="420">
        <v>1578.9709702634211</v>
      </c>
      <c r="LH168" s="420">
        <v>1716.9203669340275</v>
      </c>
      <c r="LI168" s="420">
        <v>1867.5211038096716</v>
      </c>
      <c r="LJ168" s="420">
        <v>2031.9633534611062</v>
      </c>
      <c r="LK168" s="420">
        <v>2211.5510155446532</v>
      </c>
      <c r="LL168" s="420">
        <v>2407.7126928522543</v>
      </c>
      <c r="LM168" s="420">
        <v>2622.0137335922195</v>
      </c>
      <c r="LN168" s="420">
        <v>2856.1694439198463</v>
      </c>
      <c r="LO168" s="420">
        <v>3112.0595849139736</v>
      </c>
      <c r="LP168" s="420">
        <v>3391.7442793695013</v>
      </c>
      <c r="LQ168" s="420">
        <v>3697.4814660454185</v>
      </c>
      <c r="LR168" s="420">
        <v>4031.7460524802077</v>
      </c>
      <c r="LS168" s="420">
        <v>4397.2509322795559</v>
      </c>
      <c r="LT168" s="420">
        <v>4796.9700490255327</v>
      </c>
      <c r="LU168" s="420">
        <v>5234.1637067929105</v>
      </c>
      <c r="LV168" s="420">
        <v>5712.4063468442891</v>
      </c>
      <c r="LW168" s="420">
        <v>6235.6170315838335</v>
      </c>
      <c r="LX168" s="420">
        <v>6808.0929004652426</v>
      </c>
      <c r="LY168" s="420">
        <v>7434.5458884848304</v>
      </c>
      <c r="LZ168" s="420">
        <v>8120.1430263674856</v>
      </c>
      <c r="MA168" s="420">
        <v>8870.5506728271212</v>
      </c>
      <c r="MB168" s="420"/>
      <c r="MC168" s="426">
        <v>1.3011004983715742</v>
      </c>
      <c r="MD168" s="426">
        <v>1.3011004983715742</v>
      </c>
      <c r="ME168" s="426">
        <v>1.3011004983715742</v>
      </c>
      <c r="MF168" s="426">
        <v>1.3011004983715742</v>
      </c>
      <c r="MG168" s="426">
        <v>1.3011004983715742</v>
      </c>
      <c r="MH168" s="426">
        <v>1.3011004983715742</v>
      </c>
      <c r="MI168" s="426">
        <v>1.3011004983715742</v>
      </c>
      <c r="MJ168" s="426">
        <v>1.3011004983715742</v>
      </c>
      <c r="MK168" s="426">
        <v>1.3011004983715742</v>
      </c>
      <c r="ML168" s="426">
        <v>1.3011004983715742</v>
      </c>
      <c r="MM168" s="426">
        <v>1.3011004983715742</v>
      </c>
      <c r="MN168" s="426">
        <v>1.3011004983715742</v>
      </c>
      <c r="MO168" s="426">
        <v>1.3011004983715742</v>
      </c>
      <c r="MP168" s="426">
        <v>1.3011004983715742</v>
      </c>
      <c r="MQ168" s="426">
        <v>1.3011004983715742</v>
      </c>
      <c r="MR168" s="426">
        <v>1.3011004983715742</v>
      </c>
      <c r="MS168" s="426">
        <v>1.3011004983715742</v>
      </c>
      <c r="MT168" s="426">
        <v>1.5573357490388688</v>
      </c>
      <c r="MU168" s="426">
        <v>2.0643408124540121</v>
      </c>
      <c r="MV168" s="426">
        <v>2.7603034273876617</v>
      </c>
      <c r="MW168" s="426">
        <v>3.719950433130661</v>
      </c>
      <c r="MX168" s="426">
        <v>5.0485936081620348</v>
      </c>
      <c r="MY168" s="426">
        <v>6.8949110271166889</v>
      </c>
      <c r="MZ168" s="426">
        <v>9.4691395002985903</v>
      </c>
      <c r="NA168" s="426">
        <v>13.068987773647677</v>
      </c>
      <c r="NB168" s="426">
        <v>18.1165711647504</v>
      </c>
      <c r="NC168" s="426">
        <v>25.211085906369799</v>
      </c>
      <c r="ND168" s="426">
        <v>35.203969682813984</v>
      </c>
      <c r="NE168" s="426">
        <v>49.30619717927501</v>
      </c>
      <c r="NF168" s="426">
        <v>69.241513265506697</v>
      </c>
      <c r="NG168" s="420"/>
      <c r="NH168" s="420">
        <v>753.86877535693895</v>
      </c>
      <c r="NI168" s="420">
        <v>817.06751360368673</v>
      </c>
      <c r="NJ168" s="420">
        <v>885.9318237767045</v>
      </c>
      <c r="NK168" s="420">
        <v>960.98719090271095</v>
      </c>
      <c r="NL168" s="420">
        <v>1042.8088558360346</v>
      </c>
      <c r="NM168" s="420">
        <v>1132.0265885285694</v>
      </c>
      <c r="NN168" s="420">
        <v>1229.329923140519</v>
      </c>
      <c r="NO168" s="420">
        <v>1335.4738999294204</v>
      </c>
      <c r="NP168" s="420">
        <v>1451.285363243637</v>
      </c>
      <c r="NQ168" s="420">
        <v>1577.6698697650495</v>
      </c>
      <c r="NR168" s="420">
        <v>1715.6192664356558</v>
      </c>
      <c r="NS168" s="420">
        <v>1866.2200033112999</v>
      </c>
      <c r="NT168" s="420">
        <v>2030.6622529627346</v>
      </c>
      <c r="NU168" s="420">
        <v>2210.2499150462818</v>
      </c>
      <c r="NV168" s="420">
        <v>2406.411592353883</v>
      </c>
      <c r="NW168" s="420">
        <v>2620.7126330938481</v>
      </c>
      <c r="NX168" s="420">
        <v>2854.8683434214749</v>
      </c>
      <c r="NY168" s="420">
        <v>3110.5022491649347</v>
      </c>
      <c r="NZ168" s="420">
        <v>3389.6799385570475</v>
      </c>
      <c r="OA168" s="420">
        <v>3694.721162618031</v>
      </c>
      <c r="OB168" s="420">
        <v>4028.0261020470771</v>
      </c>
      <c r="OC168" s="420">
        <v>4392.2023386713936</v>
      </c>
      <c r="OD168" s="420">
        <v>4790.0751379984158</v>
      </c>
      <c r="OE168" s="420">
        <v>5224.6945672926122</v>
      </c>
      <c r="OF168" s="420">
        <v>5699.3373590706415</v>
      </c>
      <c r="OG168" s="420">
        <v>6217.5004604190835</v>
      </c>
      <c r="OH168" s="420">
        <v>6782.881814558873</v>
      </c>
      <c r="OI168" s="420">
        <v>7399.3419188020162</v>
      </c>
      <c r="OJ168" s="420">
        <v>8070.8368291882107</v>
      </c>
      <c r="OK168" s="420">
        <v>8801.3091595616152</v>
      </c>
      <c r="OL168" s="420"/>
      <c r="OM168" s="420">
        <v>758.99951688483713</v>
      </c>
      <c r="ON168" s="420">
        <v>823.81709140972646</v>
      </c>
      <c r="OO168" s="420">
        <v>894.44536153938145</v>
      </c>
      <c r="OP168" s="420">
        <v>971.42327260445234</v>
      </c>
      <c r="OQ168" s="420">
        <v>1055.3408002591937</v>
      </c>
      <c r="OR168" s="420">
        <v>1146.8438460187758</v>
      </c>
      <c r="OS168" s="420">
        <v>1246.63960646744</v>
      </c>
      <c r="OT168" s="420">
        <v>1355.5024622260639</v>
      </c>
      <c r="OU168" s="420">
        <v>1474.2804372688172</v>
      </c>
      <c r="OV168" s="420">
        <v>1603.9022841205549</v>
      </c>
      <c r="OW168" s="420">
        <v>1745.3852558920785</v>
      </c>
      <c r="OX168" s="420">
        <v>1899.8436320676919</v>
      </c>
      <c r="OY168" s="420">
        <v>2068.4980714998082</v>
      </c>
      <c r="OZ168" s="420">
        <v>2252.6858732467831</v>
      </c>
      <c r="PA168" s="420">
        <v>2453.8722337745903</v>
      </c>
      <c r="PB168" s="420">
        <v>2673.6625977007056</v>
      </c>
      <c r="PC168" s="420">
        <v>2913.8162087638248</v>
      </c>
      <c r="PD168" s="420">
        <v>3173.2056841259532</v>
      </c>
      <c r="PE168" s="420">
        <v>3454.0090853530514</v>
      </c>
      <c r="PF168" s="420">
        <v>3759.2792244343218</v>
      </c>
      <c r="PG168" s="420">
        <v>4090.6633769297464</v>
      </c>
      <c r="PH168" s="420">
        <v>4449.68821224559</v>
      </c>
      <c r="PI168" s="420">
        <v>4837.6310461745225</v>
      </c>
      <c r="PJ168" s="420">
        <v>5255.3288770053532</v>
      </c>
      <c r="PK168" s="420">
        <v>5702.8978902958024</v>
      </c>
      <c r="PL168" s="420">
        <v>6179.3243230175758</v>
      </c>
      <c r="PM168" s="420">
        <v>6681.8706988953418</v>
      </c>
      <c r="PN168" s="420">
        <v>7205.2172893751767</v>
      </c>
      <c r="PO168" s="420">
        <v>7740.2240770483331</v>
      </c>
      <c r="PP168" s="420">
        <v>8272.1490013986058</v>
      </c>
      <c r="PQ168" s="420"/>
      <c r="PR168" s="420">
        <v>22.711353784178094</v>
      </c>
      <c r="PS168" s="420">
        <v>24.612024016038049</v>
      </c>
      <c r="PT168" s="420">
        <v>26.68308347093404</v>
      </c>
      <c r="PU168" s="420">
        <v>28.940335846460076</v>
      </c>
      <c r="PV168" s="420">
        <v>31.401081221673152</v>
      </c>
      <c r="PW168" s="420">
        <v>34.084259610783874</v>
      </c>
      <c r="PX168" s="420">
        <v>37.010608406476138</v>
      </c>
      <c r="PY168" s="420">
        <v>40.202835064328383</v>
      </c>
      <c r="PZ168" s="420">
        <v>43.685806511797104</v>
      </c>
      <c r="QA168" s="420">
        <v>47.486756910137046</v>
      </c>
      <c r="QB168" s="420">
        <v>51.635515556728429</v>
      </c>
      <c r="QC168" s="420">
        <v>56.16475688996718</v>
      </c>
      <c r="QD168" s="420">
        <v>61.110274750660381</v>
      </c>
      <c r="QE168" s="420">
        <v>66.511283264451109</v>
      </c>
      <c r="QF168" s="420">
        <v>72.410746940997853</v>
      </c>
      <c r="QG168" s="420">
        <v>78.855742839504074</v>
      </c>
      <c r="QH168" s="420">
        <v>85.89785792892431</v>
      </c>
      <c r="QI168" s="420">
        <v>93.593625077234535</v>
      </c>
      <c r="QJ168" s="420">
        <v>102.00500144020833</v>
      </c>
      <c r="QK168" s="420">
        <v>111.1998933891379</v>
      </c>
      <c r="QL168" s="420">
        <v>121.25273252211326</v>
      </c>
      <c r="QM168" s="420">
        <v>132.24510774836884</v>
      </c>
      <c r="QN168" s="420">
        <v>144.26645892373878</v>
      </c>
      <c r="QO168" s="420">
        <v>157.41483805169031</v>
      </c>
      <c r="QP168" s="420">
        <v>171.79774465344582</v>
      </c>
      <c r="QQ168" s="420">
        <v>187.5330425575408</v>
      </c>
      <c r="QR168" s="420">
        <v>204.74996606941264</v>
      </c>
      <c r="QS168" s="420">
        <v>223.5902242615897</v>
      </c>
      <c r="QT168" s="420">
        <v>244.20921298149477</v>
      </c>
      <c r="QU168" s="420">
        <v>266.77734511440644</v>
      </c>
      <c r="QV168" s="424"/>
      <c r="QW168" s="420">
        <v>14.692869058112674</v>
      </c>
      <c r="QX168" s="420">
        <v>14.692869058112674</v>
      </c>
      <c r="QY168" s="420">
        <v>14.692869058112674</v>
      </c>
      <c r="QZ168" s="420">
        <v>14.692869058112674</v>
      </c>
      <c r="RA168" s="420">
        <v>14.692869058112674</v>
      </c>
      <c r="RB168" s="420">
        <v>14.692869058112674</v>
      </c>
      <c r="RC168" s="420">
        <v>14.692869058112674</v>
      </c>
      <c r="RD168" s="420">
        <v>14.692869058112674</v>
      </c>
      <c r="RE168" s="420">
        <v>14.692869058112674</v>
      </c>
      <c r="RF168" s="420">
        <v>14.692869058112674</v>
      </c>
      <c r="RG168" s="420">
        <v>14.692869058112674</v>
      </c>
      <c r="RH168" s="420">
        <v>14.692869058112674</v>
      </c>
      <c r="RI168" s="420">
        <v>14.692869058112674</v>
      </c>
      <c r="RJ168" s="420">
        <v>14.692869058112674</v>
      </c>
      <c r="RK168" s="420">
        <v>14.692869058112674</v>
      </c>
      <c r="RL168" s="420">
        <v>14.692869058112674</v>
      </c>
      <c r="RM168" s="420">
        <v>14.692869058112674</v>
      </c>
      <c r="RN168" s="420">
        <v>17.586443375268967</v>
      </c>
      <c r="RO168" s="420">
        <v>23.311872746698956</v>
      </c>
      <c r="RP168" s="420">
        <v>31.171133106186968</v>
      </c>
      <c r="RQ168" s="420">
        <v>42.008088295304923</v>
      </c>
      <c r="RR168" s="420">
        <v>57.011987087230509</v>
      </c>
      <c r="RS168" s="420">
        <v>77.861798543275356</v>
      </c>
      <c r="RT168" s="420">
        <v>106.93165281622744</v>
      </c>
      <c r="RU168" s="420">
        <v>147.58346977855248</v>
      </c>
      <c r="RV168" s="420">
        <v>204.58404884081392</v>
      </c>
      <c r="RW168" s="420">
        <v>284.69990173605657</v>
      </c>
      <c r="RX168" s="420">
        <v>397.54601394952084</v>
      </c>
      <c r="RY168" s="420">
        <v>556.79749551650741</v>
      </c>
      <c r="RZ168" s="420">
        <v>781.91998932362276</v>
      </c>
      <c r="SA168" s="420"/>
      <c r="SB168" s="420">
        <v>8.0184847260654202</v>
      </c>
      <c r="SC168" s="420">
        <v>9.9191549579253753</v>
      </c>
      <c r="SD168" s="420">
        <v>11.990214412821366</v>
      </c>
      <c r="SE168" s="420">
        <v>14.247466788347403</v>
      </c>
      <c r="SF168" s="420">
        <v>16.708212163560479</v>
      </c>
      <c r="SG168" s="420">
        <v>19.391390552671201</v>
      </c>
      <c r="SH168" s="420">
        <v>22.317739348363464</v>
      </c>
      <c r="SI168" s="420">
        <v>25.509966006215709</v>
      </c>
      <c r="SJ168" s="420">
        <v>28.99293745368443</v>
      </c>
      <c r="SK168" s="420">
        <v>32.793887852024369</v>
      </c>
      <c r="SL168" s="420">
        <v>36.942646498615758</v>
      </c>
      <c r="SM168" s="420">
        <v>41.471887831854502</v>
      </c>
      <c r="SN168" s="420">
        <v>46.417405692547703</v>
      </c>
      <c r="SO168" s="420">
        <v>51.818414206338431</v>
      </c>
      <c r="SP168" s="420">
        <v>57.717877882885176</v>
      </c>
      <c r="SQ168" s="420">
        <v>64.162873781391397</v>
      </c>
      <c r="SR168" s="420">
        <v>71.204988870811633</v>
      </c>
      <c r="SS168" s="420">
        <v>76.007181701965564</v>
      </c>
      <c r="ST168" s="420">
        <v>78.693128693509379</v>
      </c>
      <c r="SU168" s="420">
        <v>80.028760282950927</v>
      </c>
      <c r="SV168" s="420">
        <v>79.244644226808333</v>
      </c>
      <c r="SW168" s="420">
        <v>75.233120661138329</v>
      </c>
      <c r="SX168" s="420">
        <v>66.404660380463426</v>
      </c>
      <c r="SY168" s="420">
        <v>50.483185235462869</v>
      </c>
      <c r="SZ168" s="420">
        <v>24.214274874893334</v>
      </c>
      <c r="TA168" s="420">
        <v>-17.051006283273125</v>
      </c>
      <c r="TB168" s="420">
        <v>-79.949935666643938</v>
      </c>
      <c r="TC168" s="420">
        <v>-173.95578968793114</v>
      </c>
      <c r="TD168" s="420">
        <v>-312.58828253501264</v>
      </c>
      <c r="TE168" s="420">
        <v>-515.14264420921631</v>
      </c>
      <c r="TF168" s="420"/>
      <c r="TG168" s="420">
        <v>1.3363442749640104</v>
      </c>
      <c r="TH168" s="420">
        <v>1.4481803991808788</v>
      </c>
      <c r="TI168" s="420">
        <v>1.5700422869380244</v>
      </c>
      <c r="TJ168" s="420">
        <v>1.7028598335205865</v>
      </c>
      <c r="TK168" s="420">
        <v>1.8476509818404643</v>
      </c>
      <c r="TL168" s="420">
        <v>2.0055301691874212</v>
      </c>
      <c r="TM168" s="420">
        <v>2.1777175912509867</v>
      </c>
      <c r="TN168" s="420">
        <v>2.3655493629342814</v>
      </c>
      <c r="TO168" s="420">
        <v>2.5704886632471711</v>
      </c>
      <c r="TP168" s="420">
        <v>2.7941379600928009</v>
      </c>
      <c r="TQ168" s="420">
        <v>3.0382524201230172</v>
      </c>
      <c r="TR168" s="420">
        <v>3.3047546191165647</v>
      </c>
      <c r="TS168" s="420">
        <v>3.5957506796188596</v>
      </c>
      <c r="TT168" s="420">
        <v>3.9135479749727011</v>
      </c>
      <c r="TU168" s="420">
        <v>4.2606745524734935</v>
      </c>
      <c r="TV168" s="420">
        <v>4.6399004433200099</v>
      </c>
      <c r="TW168" s="420">
        <v>5.0542610434327351</v>
      </c>
      <c r="TX168" s="420">
        <v>5.507082767220286</v>
      </c>
      <c r="TY168" s="420">
        <v>6.0020111961481231</v>
      </c>
      <c r="TZ168" s="420">
        <v>6.5430419656756094</v>
      </c>
      <c r="UA168" s="420">
        <v>7.1345546579680672</v>
      </c>
      <c r="UB168" s="420">
        <v>7.781349993968524</v>
      </c>
      <c r="UC168" s="420">
        <v>8.488690647158883</v>
      </c>
      <c r="UD168" s="420">
        <v>9.2623460329040874</v>
      </c>
      <c r="UE168" s="420">
        <v>10.108641461932548</v>
      </c>
      <c r="UF168" s="420">
        <v>11.034512084565321</v>
      </c>
      <c r="UG168" s="420">
        <v>12.047562094098968</v>
      </c>
      <c r="UH168" s="420">
        <v>13.156129703639676</v>
      </c>
      <c r="UI168" s="420">
        <v>14.369358461081156</v>
      </c>
      <c r="UJ168" s="420">
        <v>15.697275522258634</v>
      </c>
      <c r="UK168" s="420"/>
      <c r="UL168" s="420">
        <v>2.0677318317326265</v>
      </c>
      <c r="UM168" s="420">
        <v>2.0677318317326265</v>
      </c>
      <c r="UN168" s="420">
        <v>2.0677318317326265</v>
      </c>
      <c r="UO168" s="420">
        <v>2.0677318317326265</v>
      </c>
      <c r="UP168" s="420">
        <v>2.0677318317326265</v>
      </c>
      <c r="UQ168" s="420">
        <v>2.0677318317326265</v>
      </c>
      <c r="UR168" s="420">
        <v>2.0677318317326265</v>
      </c>
      <c r="US168" s="420">
        <v>2.0677318317326265</v>
      </c>
      <c r="UT168" s="420">
        <v>2.0677318317326265</v>
      </c>
      <c r="UU168" s="420">
        <v>2.0677318317326265</v>
      </c>
      <c r="UV168" s="420">
        <v>2.0677318317326265</v>
      </c>
      <c r="UW168" s="420">
        <v>2.0677318317326265</v>
      </c>
      <c r="UX168" s="420">
        <v>2.0677318317326265</v>
      </c>
      <c r="UY168" s="420">
        <v>2.0677318317326265</v>
      </c>
      <c r="UZ168" s="420">
        <v>2.0677318317326265</v>
      </c>
      <c r="VA168" s="420">
        <v>2.0677318317326265</v>
      </c>
      <c r="VB168" s="420">
        <v>2.0677318317326265</v>
      </c>
      <c r="VC168" s="420">
        <v>2.4749454058415221</v>
      </c>
      <c r="VD168" s="420">
        <v>3.2806867838405323</v>
      </c>
      <c r="VE168" s="420">
        <v>4.3867228313213236</v>
      </c>
      <c r="VF168" s="420">
        <v>5.9118107576461503</v>
      </c>
      <c r="VG168" s="420">
        <v>8.0233138963084603</v>
      </c>
      <c r="VH168" s="420">
        <v>10.957514062577776</v>
      </c>
      <c r="VI168" s="420">
        <v>15.048523298845536</v>
      </c>
      <c r="VJ168" s="420">
        <v>20.769465588490164</v>
      </c>
      <c r="VK168" s="420">
        <v>28.79117403005235</v>
      </c>
      <c r="VL168" s="420">
        <v>40.065901831865403</v>
      </c>
      <c r="VM168" s="420">
        <v>55.946768760453153</v>
      </c>
      <c r="VN168" s="420">
        <v>78.358277117619295</v>
      </c>
      <c r="VO168" s="420">
        <v>110.03983261524904</v>
      </c>
      <c r="VP168" s="420"/>
      <c r="VQ168" s="420">
        <v>-0.73138755676861611</v>
      </c>
      <c r="VR168" s="420">
        <v>-0.61955143255174772</v>
      </c>
      <c r="VS168" s="420">
        <v>-0.49768954479460215</v>
      </c>
      <c r="VT168" s="420">
        <v>-0.36487199821204008</v>
      </c>
      <c r="VU168" s="420">
        <v>-0.22008084989216226</v>
      </c>
      <c r="VV168" s="420">
        <v>-6.2201662545205316E-2</v>
      </c>
      <c r="VW168" s="420">
        <v>0.1099857595183602</v>
      </c>
      <c r="VX168" s="420">
        <v>0.29781753120165488</v>
      </c>
      <c r="VY168" s="420">
        <v>0.50275683151454453</v>
      </c>
      <c r="VZ168" s="420">
        <v>0.72640612836017437</v>
      </c>
      <c r="WA168" s="420">
        <v>0.97052058839039068</v>
      </c>
      <c r="WB168" s="420">
        <v>1.2370227873839381</v>
      </c>
      <c r="WC168" s="420">
        <v>1.5280188478862331</v>
      </c>
      <c r="WD168" s="420">
        <v>1.8458161432400746</v>
      </c>
      <c r="WE168" s="420">
        <v>2.1929427207408669</v>
      </c>
      <c r="WF168" s="420">
        <v>2.5721686115873834</v>
      </c>
      <c r="WG168" s="420">
        <v>2.9865292117001085</v>
      </c>
      <c r="WH168" s="420">
        <v>3.0321373613787639</v>
      </c>
      <c r="WI168" s="420">
        <v>2.7213244123075908</v>
      </c>
      <c r="WJ168" s="420">
        <v>2.1563191343542858</v>
      </c>
      <c r="WK168" s="420">
        <v>1.2227439003219169</v>
      </c>
      <c r="WL168" s="420">
        <v>-0.24196390233993625</v>
      </c>
      <c r="WM168" s="420">
        <v>-2.4688234154188926</v>
      </c>
      <c r="WN168" s="420">
        <v>-5.7861772659414488</v>
      </c>
      <c r="WO168" s="420">
        <v>-10.660824126557616</v>
      </c>
      <c r="WP168" s="420">
        <v>-17.756661945487028</v>
      </c>
      <c r="WQ168" s="420">
        <v>-28.018339737766436</v>
      </c>
      <c r="WR168" s="420">
        <v>-42.790639056813475</v>
      </c>
      <c r="WS168" s="420">
        <v>-63.988918656538139</v>
      </c>
      <c r="WT168" s="420">
        <v>-94.342557092990404</v>
      </c>
      <c r="WU168" s="420"/>
      <c r="WV168" s="420">
        <v>34.744865688060088</v>
      </c>
      <c r="WW168" s="420">
        <v>37.652597765628869</v>
      </c>
      <c r="WX168" s="420">
        <v>40.82099905408392</v>
      </c>
      <c r="WY168" s="420">
        <v>44.274246771370763</v>
      </c>
      <c r="WZ168" s="420">
        <v>48.038807368099967</v>
      </c>
      <c r="XA168" s="420">
        <v>52.143656142535576</v>
      </c>
      <c r="XB168" s="420">
        <v>56.620518104572206</v>
      </c>
      <c r="XC168" s="420">
        <v>61.504132156244935</v>
      </c>
      <c r="XD168" s="420">
        <v>66.832540858237593</v>
      </c>
      <c r="XE168" s="420">
        <v>72.647408273552216</v>
      </c>
      <c r="XF168" s="420">
        <v>78.994368622891514</v>
      </c>
      <c r="XG168" s="420">
        <v>85.923408753551712</v>
      </c>
      <c r="XH168" s="420">
        <v>93.489287717023828</v>
      </c>
      <c r="XI168" s="420">
        <v>101.75199707266169</v>
      </c>
      <c r="XJ168" s="420">
        <v>110.77726588847322</v>
      </c>
      <c r="XK168" s="420">
        <v>120.63711479847952</v>
      </c>
      <c r="XL168" s="420">
        <v>131.41046390249556</v>
      </c>
      <c r="XM168" s="420">
        <v>143.18379976241692</v>
      </c>
      <c r="XN168" s="420">
        <v>156.05190726320569</v>
      </c>
      <c r="XO168" s="420">
        <v>170.11867267127846</v>
      </c>
      <c r="XP168" s="420">
        <v>185.4979648428546</v>
      </c>
      <c r="XQ168" s="420">
        <v>202.31460221543972</v>
      </c>
      <c r="XR168" s="420">
        <v>220.70541396300729</v>
      </c>
      <c r="XS168" s="420">
        <v>240.82040451608609</v>
      </c>
      <c r="XT168" s="420">
        <v>262.82403154910094</v>
      </c>
      <c r="XU168" s="420">
        <v>286.89660852688877</v>
      </c>
      <c r="XV168" s="420">
        <v>313.23584398885924</v>
      </c>
      <c r="XW168" s="420">
        <v>342.05853094253592</v>
      </c>
      <c r="XX168" s="420">
        <v>373.60240104841307</v>
      </c>
      <c r="XY168" s="420">
        <v>408.12815971695511</v>
      </c>
      <c r="XZ168" s="420"/>
      <c r="YA168" s="420">
        <v>5.9862771950995965E-2</v>
      </c>
      <c r="YB168" s="420">
        <v>5.9862771950995965E-2</v>
      </c>
      <c r="YC168" s="420">
        <v>5.9862771950995965E-2</v>
      </c>
      <c r="YD168" s="420">
        <v>5.9862771950995965E-2</v>
      </c>
      <c r="YE168" s="420">
        <v>5.9862771950995965E-2</v>
      </c>
      <c r="YF168" s="420">
        <v>5.9862771950995965E-2</v>
      </c>
      <c r="YG168" s="420">
        <v>5.9862771950995965E-2</v>
      </c>
      <c r="YH168" s="420">
        <v>5.9862771950995965E-2</v>
      </c>
      <c r="YI168" s="420">
        <v>5.9862771950995965E-2</v>
      </c>
      <c r="YJ168" s="420">
        <v>5.9862771950995965E-2</v>
      </c>
      <c r="YK168" s="420">
        <v>5.9862771950995965E-2</v>
      </c>
      <c r="YL168" s="420">
        <v>5.9862771950995965E-2</v>
      </c>
      <c r="YM168" s="420">
        <v>5.9862771950995965E-2</v>
      </c>
      <c r="YN168" s="420">
        <v>5.9862771950995965E-2</v>
      </c>
      <c r="YO168" s="420">
        <v>5.9862771950995965E-2</v>
      </c>
      <c r="YP168" s="420">
        <v>5.9862771950995965E-2</v>
      </c>
      <c r="YQ168" s="420">
        <v>5.9862771950995965E-2</v>
      </c>
      <c r="YR168" s="420">
        <v>7.1651986078344623E-2</v>
      </c>
      <c r="YS168" s="420">
        <v>9.4978953155220855E-2</v>
      </c>
      <c r="YT168" s="420">
        <v>0.12699973199308567</v>
      </c>
      <c r="YU168" s="420">
        <v>0.17115245496117978</v>
      </c>
      <c r="YV168" s="420">
        <v>0.23228244721826985</v>
      </c>
      <c r="YW168" s="420">
        <v>0.31723028847908341</v>
      </c>
      <c r="YX168" s="420">
        <v>0.43566883510381921</v>
      </c>
      <c r="YY168" s="420">
        <v>0.60129546926112964</v>
      </c>
      <c r="YZ168" s="420">
        <v>0.83353143706176935</v>
      </c>
      <c r="ZA168" s="420">
        <v>1.1599453602076617</v>
      </c>
      <c r="ZB168" s="420">
        <v>1.6197113224763566</v>
      </c>
      <c r="ZC168" s="420">
        <v>2.268545466862812</v>
      </c>
      <c r="ZD168" s="420">
        <v>3.1857561528434251</v>
      </c>
      <c r="ZE168" s="420"/>
      <c r="ZF168" s="420">
        <v>34.685002916109092</v>
      </c>
      <c r="ZG168" s="420">
        <v>37.592734993677873</v>
      </c>
      <c r="ZH168" s="420">
        <v>40.761136282132924</v>
      </c>
      <c r="ZI168" s="420">
        <v>44.214383999419766</v>
      </c>
      <c r="ZJ168" s="420">
        <v>47.97894459614897</v>
      </c>
      <c r="ZK168" s="420">
        <v>52.08379337058458</v>
      </c>
      <c r="ZL168" s="420">
        <v>56.560655332621209</v>
      </c>
      <c r="ZM168" s="420">
        <v>61.444269384293939</v>
      </c>
      <c r="ZN168" s="420">
        <v>66.772678086286604</v>
      </c>
      <c r="ZO168" s="420">
        <v>72.587545501601227</v>
      </c>
      <c r="ZP168" s="420">
        <v>78.934505850940525</v>
      </c>
      <c r="ZQ168" s="420">
        <v>85.863545981600723</v>
      </c>
      <c r="ZR168" s="420">
        <v>93.429424945072839</v>
      </c>
      <c r="ZS168" s="420">
        <v>101.69213430071071</v>
      </c>
      <c r="ZT168" s="420">
        <v>110.71740311652223</v>
      </c>
      <c r="ZU168" s="420">
        <v>120.57725202652853</v>
      </c>
      <c r="ZV168" s="420">
        <v>131.35060113054456</v>
      </c>
      <c r="ZW168" s="420">
        <v>143.11214777633859</v>
      </c>
      <c r="ZX168" s="420">
        <v>155.95692831005047</v>
      </c>
      <c r="ZY168" s="420">
        <v>169.99167293928537</v>
      </c>
      <c r="ZZ168" s="420">
        <v>185.32681238789343</v>
      </c>
      <c r="AAA168" s="420">
        <v>202.08231976822145</v>
      </c>
      <c r="AAB168" s="420">
        <v>220.38818367452819</v>
      </c>
      <c r="AAC168" s="420">
        <v>240.38473568098226</v>
      </c>
      <c r="AAD168" s="420">
        <v>262.22273607983982</v>
      </c>
      <c r="AAE168" s="420">
        <v>286.063077089827</v>
      </c>
      <c r="AAF168" s="420">
        <v>312.0758986286516</v>
      </c>
      <c r="AAG168" s="420">
        <v>340.43881962005958</v>
      </c>
      <c r="AAH168" s="420">
        <v>371.33385558155027</v>
      </c>
      <c r="AAI168" s="420">
        <v>404.94240356411166</v>
      </c>
      <c r="AAJ168" s="420"/>
      <c r="AAK168" s="420">
        <v>800.97161697024308</v>
      </c>
      <c r="AAL168" s="420">
        <v>870.70942992877792</v>
      </c>
      <c r="AAM168" s="420">
        <v>946.69902268954115</v>
      </c>
      <c r="AAN168" s="420">
        <v>1029.5202513940076</v>
      </c>
      <c r="AAO168" s="420">
        <v>1119.807876169011</v>
      </c>
      <c r="AAP168" s="420">
        <v>1218.2568282794864</v>
      </c>
      <c r="AAQ168" s="420">
        <v>1325.6279869079431</v>
      </c>
      <c r="AAR168" s="420">
        <v>1442.7545151477752</v>
      </c>
      <c r="AAS168" s="420">
        <v>1570.5488096403028</v>
      </c>
      <c r="AAT168" s="420">
        <v>1710.0101236025407</v>
      </c>
      <c r="AAU168" s="420">
        <v>1862.2329288300252</v>
      </c>
      <c r="AAV168" s="420">
        <v>2028.4160886685311</v>
      </c>
      <c r="AAW168" s="420">
        <v>2209.872920985315</v>
      </c>
      <c r="AAX168" s="420">
        <v>2408.0422378970725</v>
      </c>
      <c r="AAY168" s="420">
        <v>2624.5004574947388</v>
      </c>
      <c r="AAZ168" s="420">
        <v>2860.9748921202131</v>
      </c>
      <c r="ABA168" s="420">
        <v>3119.3583279768809</v>
      </c>
      <c r="ABB168" s="420">
        <v>3395.3571509656363</v>
      </c>
      <c r="ABC168" s="420">
        <v>3691.3804667689187</v>
      </c>
      <c r="ABD168" s="420">
        <v>4011.4559767909122</v>
      </c>
      <c r="ABE168" s="420">
        <v>4356.4575774447703</v>
      </c>
      <c r="ABF168" s="420">
        <v>4726.7616887726099</v>
      </c>
      <c r="ABG168" s="420">
        <v>5121.9550668140955</v>
      </c>
      <c r="ABH168" s="420">
        <v>5540.4106206558572</v>
      </c>
      <c r="ABI168" s="420">
        <v>5978.6740771239783</v>
      </c>
      <c r="ABJ168" s="420">
        <v>6430.5797318786426</v>
      </c>
      <c r="ABK168" s="420">
        <v>6885.978322119583</v>
      </c>
      <c r="ABL168" s="420">
        <v>7328.9096802504919</v>
      </c>
      <c r="ABM168" s="420">
        <v>7734.9807314383324</v>
      </c>
      <c r="ABN168" s="420">
        <v>8067.6062036605108</v>
      </c>
      <c r="ABQ168" s="344"/>
      <c r="ABR168" s="344"/>
      <c r="ABS168" s="344"/>
      <c r="ABT168" s="344"/>
      <c r="ABU168" s="344"/>
      <c r="ABV168" s="344"/>
      <c r="ABW168" s="344"/>
      <c r="ABX168" s="344"/>
      <c r="ABY168" s="344"/>
      <c r="ABZ168" s="344"/>
      <c r="ACA168" s="344"/>
    </row>
    <row r="169" spans="4:755" hidden="1" outlineLevel="1" x14ac:dyDescent="0.25">
      <c r="D169" s="431" t="b">
        <v>1</v>
      </c>
      <c r="E169" s="416"/>
      <c r="F169" s="417">
        <v>1594</v>
      </c>
      <c r="G169" s="417">
        <v>22006120</v>
      </c>
      <c r="H169" s="417" t="s">
        <v>1825</v>
      </c>
      <c r="I169" s="417" t="s">
        <v>1867</v>
      </c>
      <c r="J169" s="417">
        <v>11</v>
      </c>
      <c r="K169" s="417" t="s">
        <v>1868</v>
      </c>
      <c r="L169" s="417" t="s">
        <v>300</v>
      </c>
      <c r="M169" s="417" t="s">
        <v>253</v>
      </c>
      <c r="N169" s="417" t="s">
        <v>355</v>
      </c>
      <c r="O169" s="417" t="s">
        <v>1826</v>
      </c>
      <c r="P169" s="417" t="s">
        <v>1827</v>
      </c>
      <c r="Q169" s="417" t="s">
        <v>1828</v>
      </c>
      <c r="R169" s="417" t="s">
        <v>298</v>
      </c>
      <c r="S169" s="418"/>
      <c r="T169" s="417">
        <v>0.57433674535164059</v>
      </c>
      <c r="U169" s="417">
        <v>2190</v>
      </c>
      <c r="V169" s="418"/>
      <c r="W169" s="419">
        <v>9.9</v>
      </c>
      <c r="X169" s="417">
        <v>8.8018665792934641E-3</v>
      </c>
      <c r="Y169" s="417">
        <v>6.3307850367012759E-3</v>
      </c>
      <c r="Z169" s="417">
        <v>2.4710815425921882E-3</v>
      </c>
      <c r="AA169" s="420">
        <v>51.892197956299761</v>
      </c>
      <c r="AB169" s="420">
        <v>2025.8512117444084</v>
      </c>
      <c r="AC169" s="420">
        <v>2077.7434097007081</v>
      </c>
      <c r="AD169" s="420">
        <v>60.926455166027509</v>
      </c>
      <c r="AE169" s="420">
        <v>3.5849346687423278</v>
      </c>
      <c r="AF169" s="420">
        <v>93.208072125932446</v>
      </c>
      <c r="AG169" s="418"/>
      <c r="AH169" s="419">
        <v>14.216959715055561</v>
      </c>
      <c r="AI169" s="417">
        <v>2.3831354840911409E-2</v>
      </c>
      <c r="AJ169" s="417">
        <v>1.7140817038295893E-2</v>
      </c>
      <c r="AK169" s="417">
        <v>6.6905378026155156E-3</v>
      </c>
      <c r="AL169" s="420">
        <v>140.4999009960755</v>
      </c>
      <c r="AM169" s="420">
        <v>5485.0614522546857</v>
      </c>
      <c r="AN169" s="420">
        <v>5625.5613532507614</v>
      </c>
      <c r="AO169" s="420">
        <v>164.96046141806357</v>
      </c>
      <c r="AP169" s="420">
        <v>9.7063332422316133</v>
      </c>
      <c r="AQ169" s="420">
        <v>252.36404356502601</v>
      </c>
      <c r="AR169" s="418"/>
      <c r="AS169" s="417">
        <v>5.1679359468684138E-3</v>
      </c>
      <c r="AT169" s="421">
        <v>4.0659390574111693E-6</v>
      </c>
      <c r="AU169" s="417">
        <v>5.1638700078110028E-3</v>
      </c>
      <c r="AV169" s="420">
        <v>28.425883974257854</v>
      </c>
      <c r="AW169" s="420">
        <v>1.3011004983715742</v>
      </c>
      <c r="AX169" s="420">
        <v>29.726984472629429</v>
      </c>
      <c r="AY169" s="420">
        <v>14.692869058112674</v>
      </c>
      <c r="AZ169" s="420">
        <v>2.0677318317326265</v>
      </c>
      <c r="BA169" s="420">
        <v>5.9862771950995965E-2</v>
      </c>
      <c r="BB169" s="418"/>
      <c r="BC169" s="420">
        <v>2235.4628716614106</v>
      </c>
      <c r="BD169" s="420">
        <v>6052.592191476082</v>
      </c>
      <c r="BE169" s="420">
        <v>46.547448134425728</v>
      </c>
      <c r="BF169" s="420">
        <v>6006.0447433416566</v>
      </c>
      <c r="BG169" s="420"/>
      <c r="BH169" s="422">
        <v>3.6190084093339271E-2</v>
      </c>
      <c r="BI169" s="420"/>
      <c r="BJ169" s="423">
        <v>10.264843878369307</v>
      </c>
      <c r="BK169" s="423">
        <v>10.643133317908669</v>
      </c>
      <c r="BL169" s="423">
        <v>11.035363826768</v>
      </c>
      <c r="BM169" s="423">
        <v>11.442049174017937</v>
      </c>
      <c r="BN169" s="423">
        <v>11.863722062618042</v>
      </c>
      <c r="BO169" s="423">
        <v>12.300934827185827</v>
      </c>
      <c r="BP169" s="423">
        <v>12.75426015748063</v>
      </c>
      <c r="BQ169" s="423">
        <v>13.224291848549957</v>
      </c>
      <c r="BR169" s="423">
        <v>13.711645578520923</v>
      </c>
      <c r="BS169" s="423">
        <v>14.216959715055561</v>
      </c>
      <c r="BT169" s="423">
        <v>14.740896151526375</v>
      </c>
      <c r="BU169" s="423">
        <v>15.284141174007392</v>
      </c>
      <c r="BV169" s="423">
        <v>15.847406360216368</v>
      </c>
      <c r="BW169" s="423">
        <v>16.431429511585634</v>
      </c>
      <c r="BX169" s="423">
        <v>17.036975619682483</v>
      </c>
      <c r="BY169" s="423">
        <v>17.664837868244934</v>
      </c>
      <c r="BZ169" s="423">
        <v>18.315838672145485</v>
      </c>
      <c r="CA169" s="423">
        <v>18.990830754643675</v>
      </c>
      <c r="CB169" s="423">
        <v>19.69069826433855</v>
      </c>
      <c r="CC169" s="423">
        <v>20.416357933284111</v>
      </c>
      <c r="CD169" s="423">
        <v>21.168760277784653</v>
      </c>
      <c r="CE169" s="423">
        <v>21.948890843442939</v>
      </c>
      <c r="CF169" s="423">
        <v>22.757771496092055</v>
      </c>
      <c r="CG169" s="423">
        <v>23.596461760301825</v>
      </c>
      <c r="CH169" s="423">
        <v>24.46606020721309</v>
      </c>
      <c r="CI169" s="423">
        <v>25.367705893517794</v>
      </c>
      <c r="CJ169" s="423">
        <v>26.302579853469606</v>
      </c>
      <c r="CK169" s="423">
        <v>27.271906645879525</v>
      </c>
      <c r="CL169" s="423">
        <v>28</v>
      </c>
      <c r="CM169" s="423">
        <v>28</v>
      </c>
      <c r="CN169" s="420"/>
      <c r="CO169" s="417">
        <v>9.708275965660762E-3</v>
      </c>
      <c r="CP169" s="417">
        <v>1.0712191211688215E-2</v>
      </c>
      <c r="CQ169" s="417">
        <v>1.1824348312161174E-2</v>
      </c>
      <c r="CR169" s="417">
        <v>1.3056682379234321E-2</v>
      </c>
      <c r="CS169" s="417">
        <v>1.4422462800766764E-2</v>
      </c>
      <c r="CT169" s="417">
        <v>1.5936443723749291E-2</v>
      </c>
      <c r="CU169" s="417">
        <v>1.7615031607265057E-2</v>
      </c>
      <c r="CV169" s="417">
        <v>1.9476471788502842E-2</v>
      </c>
      <c r="CW169" s="417">
        <v>2.1541056227177734E-2</v>
      </c>
      <c r="CX169" s="417">
        <v>2.3831354840911409E-2</v>
      </c>
      <c r="CY169" s="417">
        <v>2.6372473119585998E-2</v>
      </c>
      <c r="CZ169" s="417">
        <v>2.9192339013647112E-2</v>
      </c>
      <c r="DA169" s="417">
        <v>3.2322022433398018E-2</v>
      </c>
      <c r="DB169" s="417">
        <v>3.5796091077517467E-2</v>
      </c>
      <c r="DC169" s="417">
        <v>3.965300673382742E-2</v>
      </c>
      <c r="DD169" s="417">
        <v>4.3935566668723287E-2</v>
      </c>
      <c r="DE169" s="417">
        <v>4.8691395249228206E-2</v>
      </c>
      <c r="DF169" s="417">
        <v>5.3973491529537086E-2</v>
      </c>
      <c r="DG169" s="417">
        <v>5.9840839189094955E-2</v>
      </c>
      <c r="DH169" s="417">
        <v>6.6359085939407772E-2</v>
      </c>
      <c r="DI169" s="417">
        <v>7.36013003304965E-2</v>
      </c>
      <c r="DJ169" s="417">
        <v>8.1648814794752431E-2</v>
      </c>
      <c r="DK169" s="417">
        <v>9.0592164776594139E-2</v>
      </c>
      <c r="DL169" s="417">
        <v>0.10053213492265475</v>
      </c>
      <c r="DM169" s="417">
        <v>0.11158092456249701</v>
      </c>
      <c r="DN169" s="417">
        <v>0.12386344610882619</v>
      </c>
      <c r="DO169" s="417">
        <v>0.13751877156531145</v>
      </c>
      <c r="DP169" s="417">
        <v>0.15270174406778775</v>
      </c>
      <c r="DQ169" s="417">
        <v>0.1648141839142698</v>
      </c>
      <c r="DR169" s="417">
        <v>0.1648141839142698</v>
      </c>
      <c r="DS169" s="424"/>
      <c r="DT169" s="425">
        <v>6.9827243644160408E-3</v>
      </c>
      <c r="DU169" s="425">
        <v>7.7047952524954425E-3</v>
      </c>
      <c r="DV169" s="425">
        <v>8.5047196170272791E-3</v>
      </c>
      <c r="DW169" s="425">
        <v>9.3910818450571188E-3</v>
      </c>
      <c r="DX169" s="425">
        <v>1.0373426007873455E-2</v>
      </c>
      <c r="DY169" s="425">
        <v>1.1462364096939383E-2</v>
      </c>
      <c r="DZ169" s="425">
        <v>1.2669696537168517E-2</v>
      </c>
      <c r="EA169" s="425">
        <v>1.4008546375430933E-2</v>
      </c>
      <c r="EB169" s="425">
        <v>1.5493508701730928E-2</v>
      </c>
      <c r="EC169" s="425">
        <v>1.7140817038295893E-2</v>
      </c>
      <c r="ED169" s="425">
        <v>1.8968528629944713E-2</v>
      </c>
      <c r="EE169" s="425">
        <v>2.0996730789884673E-2</v>
      </c>
      <c r="EF169" s="425">
        <v>2.3247770701121561E-2</v>
      </c>
      <c r="EG169" s="425">
        <v>2.5746511347838983E-2</v>
      </c>
      <c r="EH169" s="425">
        <v>2.852061655663957E-2</v>
      </c>
      <c r="EI169" s="425">
        <v>3.1600868468023409E-2</v>
      </c>
      <c r="EJ169" s="425">
        <v>3.5021521137924942E-2</v>
      </c>
      <c r="EK169" s="425">
        <v>3.8820694391978043E-2</v>
      </c>
      <c r="EL169" s="425">
        <v>4.3040812526424332E-2</v>
      </c>
      <c r="EM169" s="425">
        <v>4.772909297474253E-2</v>
      </c>
      <c r="EN169" s="425">
        <v>5.2938090644344488E-2</v>
      </c>
      <c r="EO169" s="425">
        <v>5.8726304279938933E-2</v>
      </c>
      <c r="EP169" s="425">
        <v>6.5158851937071313E-2</v>
      </c>
      <c r="EQ169" s="425">
        <v>7.2308223459468232E-2</v>
      </c>
      <c r="ER169" s="425">
        <v>8.0255118756668617E-2</v>
      </c>
      <c r="ES169" s="425">
        <v>8.908938168464671E-2</v>
      </c>
      <c r="ET169" s="425">
        <v>9.8911040453546747E-2</v>
      </c>
      <c r="EU169" s="425">
        <v>0.10983146673647232</v>
      </c>
      <c r="EV169" s="425">
        <v>0.11854339758060124</v>
      </c>
      <c r="EW169" s="425">
        <v>0.11854339758060124</v>
      </c>
      <c r="EX169" s="420"/>
      <c r="EY169" s="420">
        <v>2465.669102521153</v>
      </c>
      <c r="EZ169" s="420">
        <v>2720.6394816528637</v>
      </c>
      <c r="FA169" s="420">
        <v>3003.1006940746374</v>
      </c>
      <c r="FB169" s="420">
        <v>3316.0839718382804</v>
      </c>
      <c r="FC169" s="420">
        <v>3662.9594210027144</v>
      </c>
      <c r="FD169" s="420">
        <v>4047.4742408129941</v>
      </c>
      <c r="FE169" s="420">
        <v>4473.795278131126</v>
      </c>
      <c r="FF169" s="420">
        <v>4946.5564107259916</v>
      </c>
      <c r="FG169" s="420">
        <v>5470.9113093704873</v>
      </c>
      <c r="FH169" s="420">
        <v>6052.5921914760829</v>
      </c>
      <c r="FI169" s="420">
        <v>6697.9752489562743</v>
      </c>
      <c r="FJ169" s="420">
        <v>7414.1535109703218</v>
      </c>
      <c r="FK169" s="420">
        <v>8209.0179890761992</v>
      </c>
      <c r="FL169" s="420">
        <v>9091.3480491343707</v>
      </c>
      <c r="FM169" s="420">
        <v>10070.912062191992</v>
      </c>
      <c r="FN169" s="420">
        <v>11158.579506804926</v>
      </c>
      <c r="FO169" s="420">
        <v>12366.445829241102</v>
      </c>
      <c r="FP169" s="420">
        <v>13707.97151732071</v>
      </c>
      <c r="FQ169" s="420">
        <v>15198.137010050083</v>
      </c>
      <c r="FR169" s="420">
        <v>16853.615250646359</v>
      </c>
      <c r="FS169" s="420">
        <v>18692.963897213809</v>
      </c>
      <c r="FT169" s="420">
        <v>20736.839435650647</v>
      </c>
      <c r="FU169" s="420">
        <v>23008.235696043139</v>
      </c>
      <c r="FV169" s="420">
        <v>25532.749559865533</v>
      </c>
      <c r="FW169" s="420">
        <v>28338.876964110612</v>
      </c>
      <c r="FX169" s="420">
        <v>31458.342663783162</v>
      </c>
      <c r="FY169" s="420">
        <v>34926.467610171188</v>
      </c>
      <c r="FZ169" s="420">
        <v>38782.578243634707</v>
      </c>
      <c r="GA169" s="420">
        <v>41858.847273404172</v>
      </c>
      <c r="GB169" s="420">
        <v>41858.847273404172</v>
      </c>
      <c r="GC169" s="420"/>
      <c r="GD169" s="420">
        <v>32.346805612945467</v>
      </c>
      <c r="GE169" s="420">
        <v>32.346805612945467</v>
      </c>
      <c r="GF169" s="420">
        <v>32.346805612945467</v>
      </c>
      <c r="GG169" s="420">
        <v>32.346805612945467</v>
      </c>
      <c r="GH169" s="420">
        <v>32.346805612945467</v>
      </c>
      <c r="GI169" s="420">
        <v>32.346805612945467</v>
      </c>
      <c r="GJ169" s="420">
        <v>32.346805612945467</v>
      </c>
      <c r="GK169" s="420">
        <v>32.346805612945467</v>
      </c>
      <c r="GL169" s="420">
        <v>32.346805612945467</v>
      </c>
      <c r="GM169" s="420">
        <v>32.346805612945467</v>
      </c>
      <c r="GN169" s="420">
        <v>32.346805612945467</v>
      </c>
      <c r="GO169" s="420">
        <v>32.346805612945467</v>
      </c>
      <c r="GP169" s="420">
        <v>32.346805612945467</v>
      </c>
      <c r="GQ169" s="420">
        <v>32.346805612945467</v>
      </c>
      <c r="GR169" s="420">
        <v>32.346805612945467</v>
      </c>
      <c r="GS169" s="420">
        <v>32.346805612945467</v>
      </c>
      <c r="GT169" s="420">
        <v>32.346805612945467</v>
      </c>
      <c r="GU169" s="420">
        <v>38.71709895684387</v>
      </c>
      <c r="GV169" s="420">
        <v>51.321808778717411</v>
      </c>
      <c r="GW169" s="420">
        <v>68.624213510182543</v>
      </c>
      <c r="GX169" s="420">
        <v>92.482105495209666</v>
      </c>
      <c r="GY169" s="420">
        <v>125.51365268583478</v>
      </c>
      <c r="GZ169" s="420">
        <v>171.41515739317182</v>
      </c>
      <c r="HA169" s="420">
        <v>235.41334056929134</v>
      </c>
      <c r="HB169" s="420">
        <v>324.90957278183618</v>
      </c>
      <c r="HC169" s="420">
        <v>450.39811034790489</v>
      </c>
      <c r="HD169" s="420">
        <v>626.7756381042592</v>
      </c>
      <c r="HE169" s="420">
        <v>875.20984394304969</v>
      </c>
      <c r="HF169" s="420">
        <v>1225.8069055139895</v>
      </c>
      <c r="HG169" s="420">
        <v>1721.4210376129565</v>
      </c>
      <c r="HH169" s="420"/>
      <c r="HI169" s="420">
        <v>57.236016211563019</v>
      </c>
      <c r="HJ169" s="420">
        <v>63.154689053157682</v>
      </c>
      <c r="HK169" s="420">
        <v>69.711511506251469</v>
      </c>
      <c r="HL169" s="420">
        <v>76.976848100570194</v>
      </c>
      <c r="HM169" s="420">
        <v>85.028929708547622</v>
      </c>
      <c r="HN169" s="420">
        <v>93.954740733937783</v>
      </c>
      <c r="HO169" s="420">
        <v>103.85100693540051</v>
      </c>
      <c r="HP169" s="420">
        <v>114.82529534325266</v>
      </c>
      <c r="HQ169" s="420">
        <v>126.99723903542956</v>
      </c>
      <c r="HR169" s="420">
        <v>140.4999009960755</v>
      </c>
      <c r="HS169" s="420">
        <v>155.4812929041926</v>
      </c>
      <c r="HT169" s="420">
        <v>172.10606650949569</v>
      </c>
      <c r="HU169" s="420">
        <v>190.55739726930597</v>
      </c>
      <c r="HV169" s="420">
        <v>211.03908216765754</v>
      </c>
      <c r="HW169" s="420">
        <v>233.77787614220262</v>
      </c>
      <c r="HX169" s="420">
        <v>259.02609433539101</v>
      </c>
      <c r="HY169" s="420">
        <v>287.06451049661388</v>
      </c>
      <c r="HZ169" s="420">
        <v>318.20558532804193</v>
      </c>
      <c r="IA169" s="420">
        <v>352.79706242955569</v>
      </c>
      <c r="IB169" s="420">
        <v>391.22597380285117</v>
      </c>
      <c r="IC169" s="420">
        <v>433.92310167212025</v>
      </c>
      <c r="ID169" s="420">
        <v>481.36794872510484</v>
      </c>
      <c r="IE169" s="420">
        <v>534.09427483665706</v>
      </c>
      <c r="IF169" s="420">
        <v>592.69626497730883</v>
      </c>
      <c r="IG169" s="420">
        <v>657.83540040990135</v>
      </c>
      <c r="IH169" s="420">
        <v>730.24811352509982</v>
      </c>
      <c r="II169" s="420">
        <v>810.75431585866374</v>
      </c>
      <c r="IJ169" s="420">
        <v>900.2668990778925</v>
      </c>
      <c r="IK169" s="420">
        <v>971.67688019781474</v>
      </c>
      <c r="IL169" s="420">
        <v>971.67688019781474</v>
      </c>
      <c r="IM169" s="420"/>
      <c r="IN169" s="420">
        <v>14.212941987128927</v>
      </c>
      <c r="IO169" s="420">
        <v>14.212941987128927</v>
      </c>
      <c r="IP169" s="420">
        <v>14.212941987128927</v>
      </c>
      <c r="IQ169" s="420">
        <v>14.212941987128927</v>
      </c>
      <c r="IR169" s="420">
        <v>14.212941987128927</v>
      </c>
      <c r="IS169" s="420">
        <v>14.212941987128927</v>
      </c>
      <c r="IT169" s="420">
        <v>14.212941987128927</v>
      </c>
      <c r="IU169" s="420">
        <v>14.212941987128927</v>
      </c>
      <c r="IV169" s="420">
        <v>14.212941987128927</v>
      </c>
      <c r="IW169" s="420">
        <v>14.212941987128927</v>
      </c>
      <c r="IX169" s="420">
        <v>14.212941987128927</v>
      </c>
      <c r="IY169" s="420">
        <v>14.212941987128927</v>
      </c>
      <c r="IZ169" s="420">
        <v>14.212941987128927</v>
      </c>
      <c r="JA169" s="420">
        <v>14.212941987128927</v>
      </c>
      <c r="JB169" s="420">
        <v>14.212941987128927</v>
      </c>
      <c r="JC169" s="420">
        <v>14.212941987128927</v>
      </c>
      <c r="JD169" s="420">
        <v>14.212941987128927</v>
      </c>
      <c r="JE169" s="420">
        <v>17.012000751113533</v>
      </c>
      <c r="JF169" s="420">
        <v>22.550415010825947</v>
      </c>
      <c r="JG169" s="420">
        <v>30.152960919956481</v>
      </c>
      <c r="JH169" s="420">
        <v>40.635938397728552</v>
      </c>
      <c r="JI169" s="420">
        <v>55.14975066046334</v>
      </c>
      <c r="JJ169" s="420">
        <v>75.318525015919704</v>
      </c>
      <c r="JK169" s="420">
        <v>103.43884315947719</v>
      </c>
      <c r="JL169" s="420">
        <v>142.76281139683698</v>
      </c>
      <c r="JM169" s="420">
        <v>197.90152666343465</v>
      </c>
      <c r="JN169" s="420">
        <v>275.40047972330115</v>
      </c>
      <c r="JO169" s="420">
        <v>384.56059270187745</v>
      </c>
      <c r="JP169" s="420">
        <v>538.61029258851443</v>
      </c>
      <c r="JQ169" s="420">
        <v>756.37939757564641</v>
      </c>
      <c r="JR169" s="420"/>
      <c r="JS169" s="420">
        <v>43.02307422443409</v>
      </c>
      <c r="JT169" s="420">
        <v>48.941747066028753</v>
      </c>
      <c r="JU169" s="420">
        <v>55.49856951912254</v>
      </c>
      <c r="JV169" s="420">
        <v>62.763906113441266</v>
      </c>
      <c r="JW169" s="420">
        <v>70.815987721418693</v>
      </c>
      <c r="JX169" s="420">
        <v>79.741798746808854</v>
      </c>
      <c r="JY169" s="420">
        <v>89.638064948271577</v>
      </c>
      <c r="JZ169" s="420">
        <v>100.61235335612373</v>
      </c>
      <c r="KA169" s="420">
        <v>112.78429704830063</v>
      </c>
      <c r="KB169" s="420">
        <v>126.28695900894657</v>
      </c>
      <c r="KC169" s="420">
        <v>141.26835091706369</v>
      </c>
      <c r="KD169" s="420">
        <v>157.89312452236678</v>
      </c>
      <c r="KE169" s="420">
        <v>176.34445528217705</v>
      </c>
      <c r="KF169" s="420">
        <v>196.82614018052863</v>
      </c>
      <c r="KG169" s="420">
        <v>219.5649341550737</v>
      </c>
      <c r="KH169" s="420">
        <v>244.81315234826209</v>
      </c>
      <c r="KI169" s="420">
        <v>272.85156850948493</v>
      </c>
      <c r="KJ169" s="420">
        <v>301.1935845769284</v>
      </c>
      <c r="KK169" s="420">
        <v>330.24664741872976</v>
      </c>
      <c r="KL169" s="420">
        <v>361.07301288289472</v>
      </c>
      <c r="KM169" s="420">
        <v>393.28716327439167</v>
      </c>
      <c r="KN169" s="420">
        <v>426.21819806464151</v>
      </c>
      <c r="KO169" s="420">
        <v>458.77574982073736</v>
      </c>
      <c r="KP169" s="420">
        <v>489.25742181783164</v>
      </c>
      <c r="KQ169" s="420">
        <v>515.07258901306432</v>
      </c>
      <c r="KR169" s="420">
        <v>532.34658686166517</v>
      </c>
      <c r="KS169" s="420">
        <v>535.3538361353626</v>
      </c>
      <c r="KT169" s="420">
        <v>515.70630637601505</v>
      </c>
      <c r="KU169" s="420">
        <v>433.06658760930031</v>
      </c>
      <c r="KV169" s="420">
        <v>215.29748262216833</v>
      </c>
      <c r="KW169" s="420"/>
      <c r="KX169" s="420">
        <v>2234.4717966131329</v>
      </c>
      <c r="KY169" s="420">
        <v>2465.5344807985416</v>
      </c>
      <c r="KZ169" s="420">
        <v>2721.5102774487291</v>
      </c>
      <c r="LA169" s="420">
        <v>3005.1461904182779</v>
      </c>
      <c r="LB169" s="420">
        <v>3319.4963225195056</v>
      </c>
      <c r="LC169" s="420">
        <v>3667.9565110206026</v>
      </c>
      <c r="LD169" s="420">
        <v>4054.3028918939258</v>
      </c>
      <c r="LE169" s="420">
        <v>4482.7348401378986</v>
      </c>
      <c r="LF169" s="420">
        <v>4957.9227845538971</v>
      </c>
      <c r="LG169" s="420">
        <v>5485.0614522546857</v>
      </c>
      <c r="LH169" s="420">
        <v>6069.9291615823086</v>
      </c>
      <c r="LI169" s="420">
        <v>6718.9538527630957</v>
      </c>
      <c r="LJ169" s="420">
        <v>7439.2866243588996</v>
      </c>
      <c r="LK169" s="420">
        <v>8238.8836313084739</v>
      </c>
      <c r="LL169" s="420">
        <v>9126.5972981246632</v>
      </c>
      <c r="LM169" s="420">
        <v>10112.27790976749</v>
      </c>
      <c r="LN169" s="420">
        <v>11206.886764135981</v>
      </c>
      <c r="LO169" s="420">
        <v>12422.622205432974</v>
      </c>
      <c r="LP169" s="420">
        <v>13773.060008455786</v>
      </c>
      <c r="LQ169" s="420">
        <v>15273.30975191761</v>
      </c>
      <c r="LR169" s="420">
        <v>16940.189006190238</v>
      </c>
      <c r="LS169" s="420">
        <v>18792.41736958046</v>
      </c>
      <c r="LT169" s="420">
        <v>20850.83261986282</v>
      </c>
      <c r="LU169" s="420">
        <v>23138.631507029833</v>
      </c>
      <c r="LV169" s="420">
        <v>25681.638002133957</v>
      </c>
      <c r="LW169" s="420">
        <v>28508.602139086946</v>
      </c>
      <c r="LX169" s="420">
        <v>31651.532945134961</v>
      </c>
      <c r="LY169" s="420">
        <v>35146.069355671141</v>
      </c>
      <c r="LZ169" s="420">
        <v>37933.887225792394</v>
      </c>
      <c r="MA169" s="420">
        <v>37933.887225792394</v>
      </c>
      <c r="MB169" s="420"/>
      <c r="MC169" s="426">
        <v>1.3011004983715742</v>
      </c>
      <c r="MD169" s="426">
        <v>1.3011004983715742</v>
      </c>
      <c r="ME169" s="426">
        <v>1.3011004983715742</v>
      </c>
      <c r="MF169" s="426">
        <v>1.3011004983715742</v>
      </c>
      <c r="MG169" s="426">
        <v>1.3011004983715742</v>
      </c>
      <c r="MH169" s="426">
        <v>1.3011004983715742</v>
      </c>
      <c r="MI169" s="426">
        <v>1.3011004983715742</v>
      </c>
      <c r="MJ169" s="426">
        <v>1.3011004983715742</v>
      </c>
      <c r="MK169" s="426">
        <v>1.3011004983715742</v>
      </c>
      <c r="ML169" s="426">
        <v>1.3011004983715742</v>
      </c>
      <c r="MM169" s="426">
        <v>1.3011004983715742</v>
      </c>
      <c r="MN169" s="426">
        <v>1.3011004983715742</v>
      </c>
      <c r="MO169" s="426">
        <v>1.3011004983715742</v>
      </c>
      <c r="MP169" s="426">
        <v>1.3011004983715742</v>
      </c>
      <c r="MQ169" s="426">
        <v>1.3011004983715742</v>
      </c>
      <c r="MR169" s="426">
        <v>1.3011004983715742</v>
      </c>
      <c r="MS169" s="426">
        <v>1.3011004983715742</v>
      </c>
      <c r="MT169" s="426">
        <v>1.5573357490388688</v>
      </c>
      <c r="MU169" s="426">
        <v>2.0643408124540121</v>
      </c>
      <c r="MV169" s="426">
        <v>2.7603034273876617</v>
      </c>
      <c r="MW169" s="426">
        <v>3.719950433130661</v>
      </c>
      <c r="MX169" s="426">
        <v>5.0485936081620348</v>
      </c>
      <c r="MY169" s="426">
        <v>6.8949110271166889</v>
      </c>
      <c r="MZ169" s="426">
        <v>9.4691395002985903</v>
      </c>
      <c r="NA169" s="426">
        <v>13.068987773647677</v>
      </c>
      <c r="NB169" s="426">
        <v>18.1165711647504</v>
      </c>
      <c r="NC169" s="426">
        <v>25.211085906369799</v>
      </c>
      <c r="ND169" s="426">
        <v>35.203969682813984</v>
      </c>
      <c r="NE169" s="426">
        <v>49.30619717927501</v>
      </c>
      <c r="NF169" s="426">
        <v>69.241513265506697</v>
      </c>
      <c r="NG169" s="420"/>
      <c r="NH169" s="420">
        <v>2233.1706961147615</v>
      </c>
      <c r="NI169" s="420">
        <v>2464.2333803001702</v>
      </c>
      <c r="NJ169" s="420">
        <v>2720.2091769503577</v>
      </c>
      <c r="NK169" s="420">
        <v>3003.8450899199065</v>
      </c>
      <c r="NL169" s="420">
        <v>3318.1952220211342</v>
      </c>
      <c r="NM169" s="420">
        <v>3666.6554105222313</v>
      </c>
      <c r="NN169" s="420">
        <v>4053.0017913955544</v>
      </c>
      <c r="NO169" s="420">
        <v>4481.4337396395267</v>
      </c>
      <c r="NP169" s="420">
        <v>4956.6216840555253</v>
      </c>
      <c r="NQ169" s="420">
        <v>5483.7603517563139</v>
      </c>
      <c r="NR169" s="420">
        <v>6068.6280610839367</v>
      </c>
      <c r="NS169" s="420">
        <v>6717.6527522647239</v>
      </c>
      <c r="NT169" s="420">
        <v>7437.9855238605278</v>
      </c>
      <c r="NU169" s="420">
        <v>8237.582530810103</v>
      </c>
      <c r="NV169" s="420">
        <v>9125.2961976262923</v>
      </c>
      <c r="NW169" s="420">
        <v>10110.976809269119</v>
      </c>
      <c r="NX169" s="420">
        <v>11205.58566363761</v>
      </c>
      <c r="NY169" s="420">
        <v>12421.064869683934</v>
      </c>
      <c r="NZ169" s="420">
        <v>13770.995667643332</v>
      </c>
      <c r="OA169" s="420">
        <v>15270.549448490223</v>
      </c>
      <c r="OB169" s="420">
        <v>16936.469055757108</v>
      </c>
      <c r="OC169" s="420">
        <v>18787.3687759723</v>
      </c>
      <c r="OD169" s="420">
        <v>20843.937708835703</v>
      </c>
      <c r="OE169" s="420">
        <v>23129.162367529534</v>
      </c>
      <c r="OF169" s="420">
        <v>25668.56901436031</v>
      </c>
      <c r="OG169" s="420">
        <v>28490.485567922195</v>
      </c>
      <c r="OH169" s="420">
        <v>31626.321859228592</v>
      </c>
      <c r="OI169" s="420">
        <v>35110.865385988327</v>
      </c>
      <c r="OJ169" s="420">
        <v>37884.581028613116</v>
      </c>
      <c r="OK169" s="420">
        <v>37864.645712526886</v>
      </c>
      <c r="OL169" s="420"/>
      <c r="OM169" s="420">
        <v>2276.1937703391955</v>
      </c>
      <c r="ON169" s="420">
        <v>2513.1751273661989</v>
      </c>
      <c r="OO169" s="420">
        <v>2775.7077464694803</v>
      </c>
      <c r="OP169" s="420">
        <v>3066.6089960333479</v>
      </c>
      <c r="OQ169" s="420">
        <v>3389.0112097425531</v>
      </c>
      <c r="OR169" s="420">
        <v>3746.3972092690401</v>
      </c>
      <c r="OS169" s="420">
        <v>4142.6398563438261</v>
      </c>
      <c r="OT169" s="420">
        <v>4582.0460929956507</v>
      </c>
      <c r="OU169" s="420">
        <v>5069.405981103826</v>
      </c>
      <c r="OV169" s="420">
        <v>5610.0473107652606</v>
      </c>
      <c r="OW169" s="420">
        <v>6209.8964120010005</v>
      </c>
      <c r="OX169" s="420">
        <v>6875.5458767870905</v>
      </c>
      <c r="OY169" s="420">
        <v>7614.3299791427053</v>
      </c>
      <c r="OZ169" s="420">
        <v>8434.4086709906314</v>
      </c>
      <c r="PA169" s="420">
        <v>9344.8611317813666</v>
      </c>
      <c r="PB169" s="420">
        <v>10355.789961617382</v>
      </c>
      <c r="PC169" s="420">
        <v>11478.437232147095</v>
      </c>
      <c r="PD169" s="420">
        <v>12722.258454260862</v>
      </c>
      <c r="PE169" s="420">
        <v>14101.242315062062</v>
      </c>
      <c r="PF169" s="420">
        <v>15631.622461373117</v>
      </c>
      <c r="PG169" s="420">
        <v>17329.7562190315</v>
      </c>
      <c r="PH169" s="420">
        <v>19213.586974036942</v>
      </c>
      <c r="PI169" s="420">
        <v>21302.713458656439</v>
      </c>
      <c r="PJ169" s="420">
        <v>23618.419789347365</v>
      </c>
      <c r="PK169" s="420">
        <v>26183.641603373373</v>
      </c>
      <c r="PL169" s="420">
        <v>29022.83215478386</v>
      </c>
      <c r="PM169" s="420">
        <v>32161.675695363956</v>
      </c>
      <c r="PN169" s="420">
        <v>35626.571692364341</v>
      </c>
      <c r="PO169" s="420">
        <v>38317.647616222413</v>
      </c>
      <c r="PP169" s="420">
        <v>38079.943195149055</v>
      </c>
      <c r="PQ169" s="420"/>
      <c r="PR169" s="420">
        <v>67.200614214346828</v>
      </c>
      <c r="PS169" s="420">
        <v>74.149708099895435</v>
      </c>
      <c r="PT169" s="420">
        <v>81.848051298933612</v>
      </c>
      <c r="PU169" s="420">
        <v>90.378258569256431</v>
      </c>
      <c r="PV169" s="420">
        <v>99.832180515186892</v>
      </c>
      <c r="PW169" s="420">
        <v>110.31194523274307</v>
      </c>
      <c r="PX169" s="420">
        <v>121.93111810998856</v>
      </c>
      <c r="PY169" s="420">
        <v>134.81599323559269</v>
      </c>
      <c r="PZ169" s="420">
        <v>149.10703140416985</v>
      </c>
      <c r="QA169" s="420">
        <v>164.96046141806357</v>
      </c>
      <c r="QB169" s="420">
        <v>182.55006329199551</v>
      </c>
      <c r="QC169" s="420">
        <v>202.06915409176941</v>
      </c>
      <c r="QD169" s="420">
        <v>223.73279950601545</v>
      </c>
      <c r="QE169" s="420">
        <v>247.78027688854976</v>
      </c>
      <c r="QF169" s="420">
        <v>274.47781844935128</v>
      </c>
      <c r="QG169" s="420">
        <v>304.12166654892087</v>
      </c>
      <c r="QH169" s="420">
        <v>337.04147670249705</v>
      </c>
      <c r="QI169" s="420">
        <v>373.60410797004761</v>
      </c>
      <c r="QJ169" s="420">
        <v>414.21784494312533</v>
      </c>
      <c r="QK169" s="420">
        <v>459.33710059377347</v>
      </c>
      <c r="QL169" s="420">
        <v>509.46765488318471</v>
      </c>
      <c r="QM169" s="420">
        <v>565.17249030501512</v>
      </c>
      <c r="QN169" s="420">
        <v>627.0782925338998</v>
      </c>
      <c r="QO169" s="420">
        <v>695.8826921461723</v>
      </c>
      <c r="QP169" s="420">
        <v>772.36233206872487</v>
      </c>
      <c r="QQ169" s="420">
        <v>857.38185509565301</v>
      </c>
      <c r="QR169" s="420">
        <v>951.90391660466355</v>
      </c>
      <c r="QS169" s="420">
        <v>1057.00033963331</v>
      </c>
      <c r="QT169" s="420">
        <v>1140.842558395633</v>
      </c>
      <c r="QU169" s="420">
        <v>1140.842558395633</v>
      </c>
      <c r="QV169" s="424"/>
      <c r="QW169" s="420">
        <v>14.692869058112674</v>
      </c>
      <c r="QX169" s="420">
        <v>14.692869058112674</v>
      </c>
      <c r="QY169" s="420">
        <v>14.692869058112674</v>
      </c>
      <c r="QZ169" s="420">
        <v>14.692869058112674</v>
      </c>
      <c r="RA169" s="420">
        <v>14.692869058112674</v>
      </c>
      <c r="RB169" s="420">
        <v>14.692869058112674</v>
      </c>
      <c r="RC169" s="420">
        <v>14.692869058112674</v>
      </c>
      <c r="RD169" s="420">
        <v>14.692869058112674</v>
      </c>
      <c r="RE169" s="420">
        <v>14.692869058112674</v>
      </c>
      <c r="RF169" s="420">
        <v>14.692869058112674</v>
      </c>
      <c r="RG169" s="420">
        <v>14.692869058112674</v>
      </c>
      <c r="RH169" s="420">
        <v>14.692869058112674</v>
      </c>
      <c r="RI169" s="420">
        <v>14.692869058112674</v>
      </c>
      <c r="RJ169" s="420">
        <v>14.692869058112674</v>
      </c>
      <c r="RK169" s="420">
        <v>14.692869058112674</v>
      </c>
      <c r="RL169" s="420">
        <v>14.692869058112674</v>
      </c>
      <c r="RM169" s="420">
        <v>14.692869058112674</v>
      </c>
      <c r="RN169" s="420">
        <v>17.586443375268967</v>
      </c>
      <c r="RO169" s="420">
        <v>23.311872746698956</v>
      </c>
      <c r="RP169" s="420">
        <v>31.171133106186968</v>
      </c>
      <c r="RQ169" s="420">
        <v>42.008088295304923</v>
      </c>
      <c r="RR169" s="420">
        <v>57.011987087230509</v>
      </c>
      <c r="RS169" s="420">
        <v>77.861798543275356</v>
      </c>
      <c r="RT169" s="420">
        <v>106.93165281622744</v>
      </c>
      <c r="RU169" s="420">
        <v>147.58346977855248</v>
      </c>
      <c r="RV169" s="420">
        <v>204.58404884081392</v>
      </c>
      <c r="RW169" s="420">
        <v>284.69990173605657</v>
      </c>
      <c r="RX169" s="420">
        <v>397.54601394952084</v>
      </c>
      <c r="RY169" s="420">
        <v>556.79749551650741</v>
      </c>
      <c r="RZ169" s="420">
        <v>781.91998932362276</v>
      </c>
      <c r="SA169" s="420"/>
      <c r="SB169" s="420">
        <v>52.507745156234151</v>
      </c>
      <c r="SC169" s="420">
        <v>59.456839041782757</v>
      </c>
      <c r="SD169" s="420">
        <v>67.155182240820935</v>
      </c>
      <c r="SE169" s="420">
        <v>75.685389511143754</v>
      </c>
      <c r="SF169" s="420">
        <v>85.139311457074214</v>
      </c>
      <c r="SG169" s="420">
        <v>95.619076174630393</v>
      </c>
      <c r="SH169" s="420">
        <v>107.23824905187588</v>
      </c>
      <c r="SI169" s="420">
        <v>120.12312417748001</v>
      </c>
      <c r="SJ169" s="420">
        <v>134.41416234605717</v>
      </c>
      <c r="SK169" s="420">
        <v>150.2675923599509</v>
      </c>
      <c r="SL169" s="420">
        <v>167.85719423388284</v>
      </c>
      <c r="SM169" s="420">
        <v>187.37628503365673</v>
      </c>
      <c r="SN169" s="420">
        <v>209.03993044790278</v>
      </c>
      <c r="SO169" s="420">
        <v>233.08740783043709</v>
      </c>
      <c r="SP169" s="420">
        <v>259.78494939123863</v>
      </c>
      <c r="SQ169" s="420">
        <v>289.42879749080822</v>
      </c>
      <c r="SR169" s="420">
        <v>322.3486076443844</v>
      </c>
      <c r="SS169" s="420">
        <v>356.01766459477864</v>
      </c>
      <c r="ST169" s="420">
        <v>390.90597219642638</v>
      </c>
      <c r="SU169" s="420">
        <v>428.1659674875865</v>
      </c>
      <c r="SV169" s="420">
        <v>467.45956658787981</v>
      </c>
      <c r="SW169" s="420">
        <v>508.16050321778459</v>
      </c>
      <c r="SX169" s="420">
        <v>549.21649399062449</v>
      </c>
      <c r="SY169" s="420">
        <v>588.95103932994482</v>
      </c>
      <c r="SZ169" s="420">
        <v>624.77886229017236</v>
      </c>
      <c r="TA169" s="420">
        <v>652.79780625483909</v>
      </c>
      <c r="TB169" s="420">
        <v>667.20401486860692</v>
      </c>
      <c r="TC169" s="420">
        <v>659.45432568378919</v>
      </c>
      <c r="TD169" s="420">
        <v>584.04506287912557</v>
      </c>
      <c r="TE169" s="420">
        <v>358.92256907201022</v>
      </c>
      <c r="TF169" s="420"/>
      <c r="TG169" s="420">
        <v>3.9541084575050318</v>
      </c>
      <c r="TH169" s="420">
        <v>4.3629956563214094</v>
      </c>
      <c r="TI169" s="420">
        <v>4.8159689558659586</v>
      </c>
      <c r="TJ169" s="420">
        <v>5.3178894383822231</v>
      </c>
      <c r="TK169" s="420">
        <v>5.8741616266655177</v>
      </c>
      <c r="TL169" s="420">
        <v>6.4907947748414863</v>
      </c>
      <c r="TM169" s="420">
        <v>7.174471111438435</v>
      </c>
      <c r="TN169" s="420">
        <v>7.9326218263342962</v>
      </c>
      <c r="TO169" s="420">
        <v>8.7735116835111207</v>
      </c>
      <c r="TP169" s="420">
        <v>9.7063332422316133</v>
      </c>
      <c r="TQ169" s="420">
        <v>10.741311781445805</v>
      </c>
      <c r="TR169" s="420">
        <v>11.889822147259057</v>
      </c>
      <c r="TS169" s="420">
        <v>13.164518882613763</v>
      </c>
      <c r="TT169" s="420">
        <v>14.579481153593129</v>
      </c>
      <c r="TU169" s="420">
        <v>16.150374159770749</v>
      </c>
      <c r="TV169" s="420">
        <v>17.894628908836424</v>
      </c>
      <c r="TW169" s="420">
        <v>19.831642450595456</v>
      </c>
      <c r="TX169" s="420">
        <v>21.983000904887568</v>
      </c>
      <c r="TY169" s="420">
        <v>24.372727884821138</v>
      </c>
      <c r="TZ169" s="420">
        <v>27.027561214104473</v>
      </c>
      <c r="UA169" s="420">
        <v>29.977261168675099</v>
      </c>
      <c r="UB169" s="420">
        <v>33.254953842179837</v>
      </c>
      <c r="UC169" s="420">
        <v>36.897513646486033</v>
      </c>
      <c r="UD169" s="420">
        <v>40.945989417148851</v>
      </c>
      <c r="UE169" s="420">
        <v>45.446079105021745</v>
      </c>
      <c r="UF169" s="420">
        <v>50.448658604987827</v>
      </c>
      <c r="UG169" s="420">
        <v>56.010370907816579</v>
      </c>
      <c r="UH169" s="420">
        <v>62.194282468886598</v>
      </c>
      <c r="UI169" s="420">
        <v>67.127588959905367</v>
      </c>
      <c r="UJ169" s="420">
        <v>67.127588959905367</v>
      </c>
      <c r="UK169" s="420"/>
      <c r="UL169" s="420">
        <v>2.0677318317326265</v>
      </c>
      <c r="UM169" s="420">
        <v>2.0677318317326265</v>
      </c>
      <c r="UN169" s="420">
        <v>2.0677318317326265</v>
      </c>
      <c r="UO169" s="420">
        <v>2.0677318317326265</v>
      </c>
      <c r="UP169" s="420">
        <v>2.0677318317326265</v>
      </c>
      <c r="UQ169" s="420">
        <v>2.0677318317326265</v>
      </c>
      <c r="UR169" s="420">
        <v>2.0677318317326265</v>
      </c>
      <c r="US169" s="420">
        <v>2.0677318317326265</v>
      </c>
      <c r="UT169" s="420">
        <v>2.0677318317326265</v>
      </c>
      <c r="UU169" s="420">
        <v>2.0677318317326265</v>
      </c>
      <c r="UV169" s="420">
        <v>2.0677318317326265</v>
      </c>
      <c r="UW169" s="420">
        <v>2.0677318317326265</v>
      </c>
      <c r="UX169" s="420">
        <v>2.0677318317326265</v>
      </c>
      <c r="UY169" s="420">
        <v>2.0677318317326265</v>
      </c>
      <c r="UZ169" s="420">
        <v>2.0677318317326265</v>
      </c>
      <c r="VA169" s="420">
        <v>2.0677318317326265</v>
      </c>
      <c r="VB169" s="420">
        <v>2.0677318317326265</v>
      </c>
      <c r="VC169" s="420">
        <v>2.4749454058415221</v>
      </c>
      <c r="VD169" s="420">
        <v>3.2806867838405323</v>
      </c>
      <c r="VE169" s="420">
        <v>4.3867228313213236</v>
      </c>
      <c r="VF169" s="420">
        <v>5.9118107576461503</v>
      </c>
      <c r="VG169" s="420">
        <v>8.0233138963084603</v>
      </c>
      <c r="VH169" s="420">
        <v>10.957514062577776</v>
      </c>
      <c r="VI169" s="420">
        <v>15.048523298845536</v>
      </c>
      <c r="VJ169" s="420">
        <v>20.769465588490164</v>
      </c>
      <c r="VK169" s="420">
        <v>28.79117403005235</v>
      </c>
      <c r="VL169" s="420">
        <v>40.065901831865403</v>
      </c>
      <c r="VM169" s="420">
        <v>55.946768760453153</v>
      </c>
      <c r="VN169" s="420">
        <v>78.358277117619295</v>
      </c>
      <c r="VO169" s="420">
        <v>110.03983261524904</v>
      </c>
      <c r="VP169" s="420"/>
      <c r="VQ169" s="420">
        <v>1.8863766257724053</v>
      </c>
      <c r="VR169" s="420">
        <v>2.2952638245887829</v>
      </c>
      <c r="VS169" s="420">
        <v>2.7482371241333321</v>
      </c>
      <c r="VT169" s="420">
        <v>3.2501576066495965</v>
      </c>
      <c r="VU169" s="420">
        <v>3.8064297949328911</v>
      </c>
      <c r="VV169" s="420">
        <v>4.4230629431088602</v>
      </c>
      <c r="VW169" s="420">
        <v>5.106739279705808</v>
      </c>
      <c r="VX169" s="420">
        <v>5.8648899946016702</v>
      </c>
      <c r="VY169" s="420">
        <v>6.7057798517784946</v>
      </c>
      <c r="VZ169" s="420">
        <v>7.6386014104989872</v>
      </c>
      <c r="WA169" s="420">
        <v>8.6735799497131794</v>
      </c>
      <c r="WB169" s="420">
        <v>9.822090315526431</v>
      </c>
      <c r="WC169" s="420">
        <v>11.096787050881137</v>
      </c>
      <c r="WD169" s="420">
        <v>12.511749321860503</v>
      </c>
      <c r="WE169" s="420">
        <v>14.082642328038123</v>
      </c>
      <c r="WF169" s="420">
        <v>15.826897077103798</v>
      </c>
      <c r="WG169" s="420">
        <v>17.76391061886283</v>
      </c>
      <c r="WH169" s="420">
        <v>19.508055499046044</v>
      </c>
      <c r="WI169" s="420">
        <v>21.092041100980605</v>
      </c>
      <c r="WJ169" s="420">
        <v>22.640838382783151</v>
      </c>
      <c r="WK169" s="420">
        <v>24.065450411028948</v>
      </c>
      <c r="WL169" s="420">
        <v>25.231639945871379</v>
      </c>
      <c r="WM169" s="420">
        <v>25.939999583908257</v>
      </c>
      <c r="WN169" s="420">
        <v>25.897466118303313</v>
      </c>
      <c r="WO169" s="420">
        <v>24.676613516531582</v>
      </c>
      <c r="WP169" s="420">
        <v>21.657484574935477</v>
      </c>
      <c r="WQ169" s="420">
        <v>15.944469075951176</v>
      </c>
      <c r="WR169" s="420">
        <v>6.2475137084334449</v>
      </c>
      <c r="WS169" s="420">
        <v>-11.230688157713928</v>
      </c>
      <c r="WT169" s="420">
        <v>-42.912243655343673</v>
      </c>
      <c r="WU169" s="420"/>
      <c r="WV169" s="420">
        <v>102.806567024605</v>
      </c>
      <c r="WW169" s="420">
        <v>113.43760804494738</v>
      </c>
      <c r="WX169" s="420">
        <v>125.21488486485724</v>
      </c>
      <c r="WY169" s="420">
        <v>138.26478531179384</v>
      </c>
      <c r="WZ169" s="420">
        <v>152.72782663280879</v>
      </c>
      <c r="XA169" s="420">
        <v>168.76024905086939</v>
      </c>
      <c r="XB169" s="420">
        <v>186.53579008037366</v>
      </c>
      <c r="XC169" s="420">
        <v>206.24766018291314</v>
      </c>
      <c r="XD169" s="420">
        <v>228.11074269348006</v>
      </c>
      <c r="XE169" s="420">
        <v>252.36404356502601</v>
      </c>
      <c r="XF169" s="420">
        <v>279.27341939633249</v>
      </c>
      <c r="XG169" s="420">
        <v>309.13461545870257</v>
      </c>
      <c r="XH169" s="420">
        <v>342.27664905936433</v>
      </c>
      <c r="XI169" s="420">
        <v>379.06557761609719</v>
      </c>
      <c r="XJ169" s="420">
        <v>419.90869531600572</v>
      </c>
      <c r="XK169" s="420">
        <v>465.2592072442871</v>
      </c>
      <c r="XL169" s="420">
        <v>515.62143545541528</v>
      </c>
      <c r="XM169" s="420">
        <v>571.55661768476011</v>
      </c>
      <c r="XN169" s="420">
        <v>633.68936633679516</v>
      </c>
      <c r="XO169" s="420">
        <v>702.71486311801868</v>
      </c>
      <c r="XP169" s="420">
        <v>779.40687329959621</v>
      </c>
      <c r="XQ169" s="420">
        <v>864.62667319788966</v>
      </c>
      <c r="XR169" s="420">
        <v>959.33299516327781</v>
      </c>
      <c r="XS169" s="420">
        <v>1064.5931062950694</v>
      </c>
      <c r="XT169" s="420">
        <v>1181.5951503930071</v>
      </c>
      <c r="XU169" s="420">
        <v>1311.6618974704734</v>
      </c>
      <c r="XV169" s="420">
        <v>1456.2660616650835</v>
      </c>
      <c r="XW169" s="420">
        <v>1617.0473667834813</v>
      </c>
      <c r="XX169" s="420">
        <v>1745.3130200584212</v>
      </c>
      <c r="XY169" s="420">
        <v>1745.3130200584212</v>
      </c>
      <c r="XZ169" s="420"/>
      <c r="YA169" s="420">
        <v>5.9862771950995965E-2</v>
      </c>
      <c r="YB169" s="420">
        <v>5.9862771950995965E-2</v>
      </c>
      <c r="YC169" s="420">
        <v>5.9862771950995965E-2</v>
      </c>
      <c r="YD169" s="420">
        <v>5.9862771950995965E-2</v>
      </c>
      <c r="YE169" s="420">
        <v>5.9862771950995965E-2</v>
      </c>
      <c r="YF169" s="420">
        <v>5.9862771950995965E-2</v>
      </c>
      <c r="YG169" s="420">
        <v>5.9862771950995965E-2</v>
      </c>
      <c r="YH169" s="420">
        <v>5.9862771950995965E-2</v>
      </c>
      <c r="YI169" s="420">
        <v>5.9862771950995965E-2</v>
      </c>
      <c r="YJ169" s="420">
        <v>5.9862771950995965E-2</v>
      </c>
      <c r="YK169" s="420">
        <v>5.9862771950995965E-2</v>
      </c>
      <c r="YL169" s="420">
        <v>5.9862771950995965E-2</v>
      </c>
      <c r="YM169" s="420">
        <v>5.9862771950995965E-2</v>
      </c>
      <c r="YN169" s="420">
        <v>5.9862771950995965E-2</v>
      </c>
      <c r="YO169" s="420">
        <v>5.9862771950995965E-2</v>
      </c>
      <c r="YP169" s="420">
        <v>5.9862771950995965E-2</v>
      </c>
      <c r="YQ169" s="420">
        <v>5.9862771950995965E-2</v>
      </c>
      <c r="YR169" s="420">
        <v>7.1651986078344623E-2</v>
      </c>
      <c r="YS169" s="420">
        <v>9.4978953155220855E-2</v>
      </c>
      <c r="YT169" s="420">
        <v>0.12699973199308567</v>
      </c>
      <c r="YU169" s="420">
        <v>0.17115245496117978</v>
      </c>
      <c r="YV169" s="420">
        <v>0.23228244721826985</v>
      </c>
      <c r="YW169" s="420">
        <v>0.31723028847908341</v>
      </c>
      <c r="YX169" s="420">
        <v>0.43566883510381921</v>
      </c>
      <c r="YY169" s="420">
        <v>0.60129546926112964</v>
      </c>
      <c r="YZ169" s="420">
        <v>0.83353143706176935</v>
      </c>
      <c r="ZA169" s="420">
        <v>1.1599453602076617</v>
      </c>
      <c r="ZB169" s="420">
        <v>1.6197113224763566</v>
      </c>
      <c r="ZC169" s="420">
        <v>2.268545466862812</v>
      </c>
      <c r="ZD169" s="420">
        <v>3.1857561528434251</v>
      </c>
      <c r="ZE169" s="420"/>
      <c r="ZF169" s="420">
        <v>102.74670425265401</v>
      </c>
      <c r="ZG169" s="420">
        <v>113.37774527299639</v>
      </c>
      <c r="ZH169" s="420">
        <v>125.15502209290625</v>
      </c>
      <c r="ZI169" s="420">
        <v>138.20492253984284</v>
      </c>
      <c r="ZJ169" s="420">
        <v>152.66796386085778</v>
      </c>
      <c r="ZK169" s="420">
        <v>168.70038627891839</v>
      </c>
      <c r="ZL169" s="420">
        <v>186.47592730842265</v>
      </c>
      <c r="ZM169" s="420">
        <v>206.18779741096213</v>
      </c>
      <c r="ZN169" s="420">
        <v>228.05087992152906</v>
      </c>
      <c r="ZO169" s="420">
        <v>252.30418079307501</v>
      </c>
      <c r="ZP169" s="420">
        <v>279.21355662438151</v>
      </c>
      <c r="ZQ169" s="420">
        <v>309.07475268675159</v>
      </c>
      <c r="ZR169" s="420">
        <v>342.21678628741336</v>
      </c>
      <c r="ZS169" s="420">
        <v>379.00571484414621</v>
      </c>
      <c r="ZT169" s="420">
        <v>419.84883254405474</v>
      </c>
      <c r="ZU169" s="420">
        <v>465.19934447233612</v>
      </c>
      <c r="ZV169" s="420">
        <v>515.56157268346431</v>
      </c>
      <c r="ZW169" s="420">
        <v>571.48496569868178</v>
      </c>
      <c r="ZX169" s="420">
        <v>633.59438738363997</v>
      </c>
      <c r="ZY169" s="420">
        <v>702.58786338602556</v>
      </c>
      <c r="ZZ169" s="420">
        <v>779.23572084463501</v>
      </c>
      <c r="AAA169" s="420">
        <v>864.39439075067139</v>
      </c>
      <c r="AAB169" s="420">
        <v>959.01576487479872</v>
      </c>
      <c r="AAC169" s="420">
        <v>1064.1574374599656</v>
      </c>
      <c r="AAD169" s="420">
        <v>1180.9938549237459</v>
      </c>
      <c r="AAE169" s="420">
        <v>1310.8283660334116</v>
      </c>
      <c r="AAF169" s="420">
        <v>1455.1061163048757</v>
      </c>
      <c r="AAG169" s="420">
        <v>1615.4276554610049</v>
      </c>
      <c r="AAH169" s="420">
        <v>1743.0444745915584</v>
      </c>
      <c r="AAI169" s="420">
        <v>1742.1272639055778</v>
      </c>
      <c r="AAJ169" s="420"/>
      <c r="AAK169" s="420">
        <v>2433.3345963738561</v>
      </c>
      <c r="AAL169" s="420">
        <v>2688.3049755055667</v>
      </c>
      <c r="AAM169" s="420">
        <v>2970.766187927341</v>
      </c>
      <c r="AAN169" s="420">
        <v>3283.7494656909839</v>
      </c>
      <c r="AAO169" s="420">
        <v>3630.624914855418</v>
      </c>
      <c r="AAP169" s="420">
        <v>4015.1397346656977</v>
      </c>
      <c r="AAQ169" s="420">
        <v>4441.4607719838305</v>
      </c>
      <c r="AAR169" s="420">
        <v>4914.2219045786942</v>
      </c>
      <c r="AAS169" s="420">
        <v>5438.5768032231908</v>
      </c>
      <c r="AAT169" s="420">
        <v>6020.2576853287856</v>
      </c>
      <c r="AAU169" s="420">
        <v>6665.6407428089778</v>
      </c>
      <c r="AAV169" s="420">
        <v>7381.8190048230254</v>
      </c>
      <c r="AAW169" s="420">
        <v>8176.6834829289028</v>
      </c>
      <c r="AAX169" s="420">
        <v>9059.0135429870752</v>
      </c>
      <c r="AAY169" s="420">
        <v>10038.577556044698</v>
      </c>
      <c r="AAZ169" s="420">
        <v>11126.245000657629</v>
      </c>
      <c r="ABA169" s="420">
        <v>12334.111323093806</v>
      </c>
      <c r="ABB169" s="420">
        <v>13669.269140053368</v>
      </c>
      <c r="ABC169" s="420">
        <v>15146.834715743109</v>
      </c>
      <c r="ABD169" s="420">
        <v>16785.017130629512</v>
      </c>
      <c r="ABE169" s="420">
        <v>18600.516956875043</v>
      </c>
      <c r="ABF169" s="420">
        <v>20611.37350795127</v>
      </c>
      <c r="ABG169" s="420">
        <v>22836.885717105772</v>
      </c>
      <c r="ABH169" s="420">
        <v>25297.425732255579</v>
      </c>
      <c r="ABI169" s="420">
        <v>28014.090934103824</v>
      </c>
      <c r="ABJ169" s="420">
        <v>31008.115811647047</v>
      </c>
      <c r="ABK169" s="420">
        <v>34299.930295613391</v>
      </c>
      <c r="ABL169" s="420">
        <v>37907.701187217572</v>
      </c>
      <c r="ABM169" s="420">
        <v>40633.506465535385</v>
      </c>
      <c r="ABN169" s="420">
        <v>40138.080784471298</v>
      </c>
      <c r="ABQ169" s="344"/>
      <c r="ABR169" s="344"/>
      <c r="ABS169" s="344"/>
      <c r="ABT169" s="344"/>
      <c r="ABU169" s="344"/>
      <c r="ABV169" s="344"/>
      <c r="ABW169" s="344"/>
      <c r="ABX169" s="344"/>
      <c r="ABY169" s="344"/>
      <c r="ABZ169" s="344"/>
      <c r="ACA169" s="344"/>
    </row>
    <row r="170" spans="4:755" hidden="1" outlineLevel="1" x14ac:dyDescent="0.25">
      <c r="D170" s="431" t="b">
        <v>1</v>
      </c>
      <c r="E170" s="416"/>
      <c r="F170" s="417">
        <v>1595</v>
      </c>
      <c r="G170" s="417">
        <v>22006121</v>
      </c>
      <c r="H170" s="417" t="s">
        <v>1825</v>
      </c>
      <c r="I170" s="417" t="s">
        <v>1867</v>
      </c>
      <c r="J170" s="417">
        <v>11</v>
      </c>
      <c r="K170" s="417" t="s">
        <v>1868</v>
      </c>
      <c r="L170" s="417" t="s">
        <v>300</v>
      </c>
      <c r="M170" s="417" t="s">
        <v>253</v>
      </c>
      <c r="N170" s="417" t="s">
        <v>355</v>
      </c>
      <c r="O170" s="417" t="s">
        <v>1826</v>
      </c>
      <c r="P170" s="417" t="s">
        <v>1827</v>
      </c>
      <c r="Q170" s="417" t="s">
        <v>1828</v>
      </c>
      <c r="R170" s="417" t="s">
        <v>298</v>
      </c>
      <c r="S170" s="418"/>
      <c r="T170" s="417">
        <v>0.57433674535164059</v>
      </c>
      <c r="U170" s="417">
        <v>2190</v>
      </c>
      <c r="V170" s="418"/>
      <c r="W170" s="419">
        <v>9.9</v>
      </c>
      <c r="X170" s="417">
        <v>8.8018665792934641E-3</v>
      </c>
      <c r="Y170" s="417">
        <v>6.3307850367012759E-3</v>
      </c>
      <c r="Z170" s="417">
        <v>2.4710815425921882E-3</v>
      </c>
      <c r="AA170" s="420">
        <v>51.892197956299761</v>
      </c>
      <c r="AB170" s="420">
        <v>2025.8512117444084</v>
      </c>
      <c r="AC170" s="420">
        <v>2077.7434097007081</v>
      </c>
      <c r="AD170" s="420">
        <v>60.926455166027509</v>
      </c>
      <c r="AE170" s="420">
        <v>3.5849346687423278</v>
      </c>
      <c r="AF170" s="420">
        <v>93.208072125932446</v>
      </c>
      <c r="AG170" s="418"/>
      <c r="AH170" s="419">
        <v>14.216959715055561</v>
      </c>
      <c r="AI170" s="417">
        <v>2.3831354840911409E-2</v>
      </c>
      <c r="AJ170" s="417">
        <v>1.7140817038295893E-2</v>
      </c>
      <c r="AK170" s="417">
        <v>6.6905378026155156E-3</v>
      </c>
      <c r="AL170" s="420">
        <v>140.4999009960755</v>
      </c>
      <c r="AM170" s="420">
        <v>5485.0614522546857</v>
      </c>
      <c r="AN170" s="420">
        <v>5625.5613532507614</v>
      </c>
      <c r="AO170" s="420">
        <v>164.96046141806357</v>
      </c>
      <c r="AP170" s="420">
        <v>9.7063332422316133</v>
      </c>
      <c r="AQ170" s="420">
        <v>252.36404356502601</v>
      </c>
      <c r="AR170" s="418"/>
      <c r="AS170" s="417">
        <v>5.1679359468684138E-3</v>
      </c>
      <c r="AT170" s="421">
        <v>4.0659390574111693E-6</v>
      </c>
      <c r="AU170" s="417">
        <v>5.1638700078110028E-3</v>
      </c>
      <c r="AV170" s="420">
        <v>28.425883974257854</v>
      </c>
      <c r="AW170" s="420">
        <v>1.3011004983715742</v>
      </c>
      <c r="AX170" s="420">
        <v>29.726984472629429</v>
      </c>
      <c r="AY170" s="420">
        <v>14.692869058112674</v>
      </c>
      <c r="AZ170" s="420">
        <v>2.0677318317326265</v>
      </c>
      <c r="BA170" s="420">
        <v>5.9862771950995965E-2</v>
      </c>
      <c r="BB170" s="418"/>
      <c r="BC170" s="420">
        <v>2235.4628716614106</v>
      </c>
      <c r="BD170" s="420">
        <v>6052.592191476082</v>
      </c>
      <c r="BE170" s="420">
        <v>46.547448134425728</v>
      </c>
      <c r="BF170" s="420">
        <v>6006.0447433416566</v>
      </c>
      <c r="BG170" s="420"/>
      <c r="BH170" s="422">
        <v>3.6190084093339271E-2</v>
      </c>
      <c r="BI170" s="420"/>
      <c r="BJ170" s="423">
        <v>10.264843878369307</v>
      </c>
      <c r="BK170" s="423">
        <v>10.643133317908669</v>
      </c>
      <c r="BL170" s="423">
        <v>11.035363826768</v>
      </c>
      <c r="BM170" s="423">
        <v>11.442049174017937</v>
      </c>
      <c r="BN170" s="423">
        <v>11.863722062618042</v>
      </c>
      <c r="BO170" s="423">
        <v>12.300934827185827</v>
      </c>
      <c r="BP170" s="423">
        <v>12.75426015748063</v>
      </c>
      <c r="BQ170" s="423">
        <v>13.224291848549957</v>
      </c>
      <c r="BR170" s="423">
        <v>13.711645578520923</v>
      </c>
      <c r="BS170" s="423">
        <v>14.216959715055561</v>
      </c>
      <c r="BT170" s="423">
        <v>14.740896151526375</v>
      </c>
      <c r="BU170" s="423">
        <v>15.284141174007392</v>
      </c>
      <c r="BV170" s="423">
        <v>15.847406360216368</v>
      </c>
      <c r="BW170" s="423">
        <v>16.431429511585634</v>
      </c>
      <c r="BX170" s="423">
        <v>17.036975619682483</v>
      </c>
      <c r="BY170" s="423">
        <v>17.664837868244934</v>
      </c>
      <c r="BZ170" s="423">
        <v>18.315838672145485</v>
      </c>
      <c r="CA170" s="423">
        <v>18.990830754643675</v>
      </c>
      <c r="CB170" s="423">
        <v>19.69069826433855</v>
      </c>
      <c r="CC170" s="423">
        <v>20.416357933284111</v>
      </c>
      <c r="CD170" s="423">
        <v>21.168760277784653</v>
      </c>
      <c r="CE170" s="423">
        <v>21.948890843442939</v>
      </c>
      <c r="CF170" s="423">
        <v>22.757771496092055</v>
      </c>
      <c r="CG170" s="423">
        <v>23.596461760301825</v>
      </c>
      <c r="CH170" s="423">
        <v>24.46606020721309</v>
      </c>
      <c r="CI170" s="423">
        <v>25.367705893517794</v>
      </c>
      <c r="CJ170" s="423">
        <v>26.302579853469606</v>
      </c>
      <c r="CK170" s="423">
        <v>27.271906645879525</v>
      </c>
      <c r="CL170" s="423">
        <v>28</v>
      </c>
      <c r="CM170" s="423">
        <v>28</v>
      </c>
      <c r="CN170" s="420"/>
      <c r="CO170" s="417">
        <v>9.708275965660762E-3</v>
      </c>
      <c r="CP170" s="417">
        <v>1.0712191211688215E-2</v>
      </c>
      <c r="CQ170" s="417">
        <v>1.1824348312161174E-2</v>
      </c>
      <c r="CR170" s="417">
        <v>1.3056682379234321E-2</v>
      </c>
      <c r="CS170" s="417">
        <v>1.4422462800766764E-2</v>
      </c>
      <c r="CT170" s="417">
        <v>1.5936443723749291E-2</v>
      </c>
      <c r="CU170" s="417">
        <v>1.7615031607265057E-2</v>
      </c>
      <c r="CV170" s="417">
        <v>1.9476471788502842E-2</v>
      </c>
      <c r="CW170" s="417">
        <v>2.1541056227177734E-2</v>
      </c>
      <c r="CX170" s="417">
        <v>2.3831354840911409E-2</v>
      </c>
      <c r="CY170" s="417">
        <v>2.6372473119585998E-2</v>
      </c>
      <c r="CZ170" s="417">
        <v>2.9192339013647112E-2</v>
      </c>
      <c r="DA170" s="417">
        <v>3.2322022433398018E-2</v>
      </c>
      <c r="DB170" s="417">
        <v>3.5796091077517467E-2</v>
      </c>
      <c r="DC170" s="417">
        <v>3.965300673382742E-2</v>
      </c>
      <c r="DD170" s="417">
        <v>4.3935566668723287E-2</v>
      </c>
      <c r="DE170" s="417">
        <v>4.8691395249228206E-2</v>
      </c>
      <c r="DF170" s="417">
        <v>5.3973491529537086E-2</v>
      </c>
      <c r="DG170" s="417">
        <v>5.9840839189094955E-2</v>
      </c>
      <c r="DH170" s="417">
        <v>6.6359085939407772E-2</v>
      </c>
      <c r="DI170" s="417">
        <v>7.36013003304965E-2</v>
      </c>
      <c r="DJ170" s="417">
        <v>8.1648814794752431E-2</v>
      </c>
      <c r="DK170" s="417">
        <v>9.0592164776594139E-2</v>
      </c>
      <c r="DL170" s="417">
        <v>0.10053213492265475</v>
      </c>
      <c r="DM170" s="417">
        <v>0.11158092456249701</v>
      </c>
      <c r="DN170" s="417">
        <v>0.12386344610882619</v>
      </c>
      <c r="DO170" s="417">
        <v>0.13751877156531145</v>
      </c>
      <c r="DP170" s="417">
        <v>0.15270174406778775</v>
      </c>
      <c r="DQ170" s="417">
        <v>0.1648141839142698</v>
      </c>
      <c r="DR170" s="417">
        <v>0.1648141839142698</v>
      </c>
      <c r="DS170" s="424"/>
      <c r="DT170" s="425">
        <v>6.9827243644160408E-3</v>
      </c>
      <c r="DU170" s="425">
        <v>7.7047952524954425E-3</v>
      </c>
      <c r="DV170" s="425">
        <v>8.5047196170272791E-3</v>
      </c>
      <c r="DW170" s="425">
        <v>9.3910818450571188E-3</v>
      </c>
      <c r="DX170" s="425">
        <v>1.0373426007873455E-2</v>
      </c>
      <c r="DY170" s="425">
        <v>1.1462364096939383E-2</v>
      </c>
      <c r="DZ170" s="425">
        <v>1.2669696537168517E-2</v>
      </c>
      <c r="EA170" s="425">
        <v>1.4008546375430933E-2</v>
      </c>
      <c r="EB170" s="425">
        <v>1.5493508701730928E-2</v>
      </c>
      <c r="EC170" s="425">
        <v>1.7140817038295893E-2</v>
      </c>
      <c r="ED170" s="425">
        <v>1.8968528629944713E-2</v>
      </c>
      <c r="EE170" s="425">
        <v>2.0996730789884673E-2</v>
      </c>
      <c r="EF170" s="425">
        <v>2.3247770701121561E-2</v>
      </c>
      <c r="EG170" s="425">
        <v>2.5746511347838983E-2</v>
      </c>
      <c r="EH170" s="425">
        <v>2.852061655663957E-2</v>
      </c>
      <c r="EI170" s="425">
        <v>3.1600868468023409E-2</v>
      </c>
      <c r="EJ170" s="425">
        <v>3.5021521137924942E-2</v>
      </c>
      <c r="EK170" s="425">
        <v>3.8820694391978043E-2</v>
      </c>
      <c r="EL170" s="425">
        <v>4.3040812526424332E-2</v>
      </c>
      <c r="EM170" s="425">
        <v>4.772909297474253E-2</v>
      </c>
      <c r="EN170" s="425">
        <v>5.2938090644344488E-2</v>
      </c>
      <c r="EO170" s="425">
        <v>5.8726304279938933E-2</v>
      </c>
      <c r="EP170" s="425">
        <v>6.5158851937071313E-2</v>
      </c>
      <c r="EQ170" s="425">
        <v>7.2308223459468232E-2</v>
      </c>
      <c r="ER170" s="425">
        <v>8.0255118756668617E-2</v>
      </c>
      <c r="ES170" s="425">
        <v>8.908938168464671E-2</v>
      </c>
      <c r="ET170" s="425">
        <v>9.8911040453546747E-2</v>
      </c>
      <c r="EU170" s="425">
        <v>0.10983146673647232</v>
      </c>
      <c r="EV170" s="425">
        <v>0.11854339758060124</v>
      </c>
      <c r="EW170" s="425">
        <v>0.11854339758060124</v>
      </c>
      <c r="EX170" s="420"/>
      <c r="EY170" s="420">
        <v>2465.669102521153</v>
      </c>
      <c r="EZ170" s="420">
        <v>2720.6394816528637</v>
      </c>
      <c r="FA170" s="420">
        <v>3003.1006940746374</v>
      </c>
      <c r="FB170" s="420">
        <v>3316.0839718382804</v>
      </c>
      <c r="FC170" s="420">
        <v>3662.9594210027144</v>
      </c>
      <c r="FD170" s="420">
        <v>4047.4742408129941</v>
      </c>
      <c r="FE170" s="420">
        <v>4473.795278131126</v>
      </c>
      <c r="FF170" s="420">
        <v>4946.5564107259916</v>
      </c>
      <c r="FG170" s="420">
        <v>5470.9113093704873</v>
      </c>
      <c r="FH170" s="420">
        <v>6052.5921914760829</v>
      </c>
      <c r="FI170" s="420">
        <v>6697.9752489562743</v>
      </c>
      <c r="FJ170" s="420">
        <v>7414.1535109703218</v>
      </c>
      <c r="FK170" s="420">
        <v>8209.0179890761992</v>
      </c>
      <c r="FL170" s="420">
        <v>9091.3480491343707</v>
      </c>
      <c r="FM170" s="420">
        <v>10070.912062191992</v>
      </c>
      <c r="FN170" s="420">
        <v>11158.579506804926</v>
      </c>
      <c r="FO170" s="420">
        <v>12366.445829241102</v>
      </c>
      <c r="FP170" s="420">
        <v>13707.97151732071</v>
      </c>
      <c r="FQ170" s="420">
        <v>15198.137010050083</v>
      </c>
      <c r="FR170" s="420">
        <v>16853.615250646359</v>
      </c>
      <c r="FS170" s="420">
        <v>18692.963897213809</v>
      </c>
      <c r="FT170" s="420">
        <v>20736.839435650647</v>
      </c>
      <c r="FU170" s="420">
        <v>23008.235696043139</v>
      </c>
      <c r="FV170" s="420">
        <v>25532.749559865533</v>
      </c>
      <c r="FW170" s="420">
        <v>28338.876964110612</v>
      </c>
      <c r="FX170" s="420">
        <v>31458.342663783162</v>
      </c>
      <c r="FY170" s="420">
        <v>34926.467610171188</v>
      </c>
      <c r="FZ170" s="420">
        <v>38782.578243634707</v>
      </c>
      <c r="GA170" s="420">
        <v>41858.847273404172</v>
      </c>
      <c r="GB170" s="420">
        <v>41858.847273404172</v>
      </c>
      <c r="GC170" s="420"/>
      <c r="GD170" s="420">
        <v>32.346805612945467</v>
      </c>
      <c r="GE170" s="420">
        <v>32.346805612945467</v>
      </c>
      <c r="GF170" s="420">
        <v>32.346805612945467</v>
      </c>
      <c r="GG170" s="420">
        <v>32.346805612945467</v>
      </c>
      <c r="GH170" s="420">
        <v>32.346805612945467</v>
      </c>
      <c r="GI170" s="420">
        <v>32.346805612945467</v>
      </c>
      <c r="GJ170" s="420">
        <v>32.346805612945467</v>
      </c>
      <c r="GK170" s="420">
        <v>32.346805612945467</v>
      </c>
      <c r="GL170" s="420">
        <v>32.346805612945467</v>
      </c>
      <c r="GM170" s="420">
        <v>32.346805612945467</v>
      </c>
      <c r="GN170" s="420">
        <v>32.346805612945467</v>
      </c>
      <c r="GO170" s="420">
        <v>32.346805612945467</v>
      </c>
      <c r="GP170" s="420">
        <v>32.346805612945467</v>
      </c>
      <c r="GQ170" s="420">
        <v>32.346805612945467</v>
      </c>
      <c r="GR170" s="420">
        <v>32.346805612945467</v>
      </c>
      <c r="GS170" s="420">
        <v>32.346805612945467</v>
      </c>
      <c r="GT170" s="420">
        <v>32.346805612945467</v>
      </c>
      <c r="GU170" s="420">
        <v>38.71709895684387</v>
      </c>
      <c r="GV170" s="420">
        <v>51.321808778717411</v>
      </c>
      <c r="GW170" s="420">
        <v>68.624213510182543</v>
      </c>
      <c r="GX170" s="420">
        <v>92.482105495209666</v>
      </c>
      <c r="GY170" s="420">
        <v>125.51365268583478</v>
      </c>
      <c r="GZ170" s="420">
        <v>171.41515739317182</v>
      </c>
      <c r="HA170" s="420">
        <v>235.41334056929134</v>
      </c>
      <c r="HB170" s="420">
        <v>324.90957278183618</v>
      </c>
      <c r="HC170" s="420">
        <v>450.39811034790489</v>
      </c>
      <c r="HD170" s="420">
        <v>626.7756381042592</v>
      </c>
      <c r="HE170" s="420">
        <v>875.20984394304969</v>
      </c>
      <c r="HF170" s="420">
        <v>1225.8069055139895</v>
      </c>
      <c r="HG170" s="420">
        <v>1721.4210376129565</v>
      </c>
      <c r="HH170" s="420"/>
      <c r="HI170" s="420">
        <v>57.236016211563019</v>
      </c>
      <c r="HJ170" s="420">
        <v>63.154689053157682</v>
      </c>
      <c r="HK170" s="420">
        <v>69.711511506251469</v>
      </c>
      <c r="HL170" s="420">
        <v>76.976848100570194</v>
      </c>
      <c r="HM170" s="420">
        <v>85.028929708547622</v>
      </c>
      <c r="HN170" s="420">
        <v>93.954740733937783</v>
      </c>
      <c r="HO170" s="420">
        <v>103.85100693540051</v>
      </c>
      <c r="HP170" s="420">
        <v>114.82529534325266</v>
      </c>
      <c r="HQ170" s="420">
        <v>126.99723903542956</v>
      </c>
      <c r="HR170" s="420">
        <v>140.4999009960755</v>
      </c>
      <c r="HS170" s="420">
        <v>155.4812929041926</v>
      </c>
      <c r="HT170" s="420">
        <v>172.10606650949569</v>
      </c>
      <c r="HU170" s="420">
        <v>190.55739726930597</v>
      </c>
      <c r="HV170" s="420">
        <v>211.03908216765754</v>
      </c>
      <c r="HW170" s="420">
        <v>233.77787614220262</v>
      </c>
      <c r="HX170" s="420">
        <v>259.02609433539101</v>
      </c>
      <c r="HY170" s="420">
        <v>287.06451049661388</v>
      </c>
      <c r="HZ170" s="420">
        <v>318.20558532804193</v>
      </c>
      <c r="IA170" s="420">
        <v>352.79706242955569</v>
      </c>
      <c r="IB170" s="420">
        <v>391.22597380285117</v>
      </c>
      <c r="IC170" s="420">
        <v>433.92310167212025</v>
      </c>
      <c r="ID170" s="420">
        <v>481.36794872510484</v>
      </c>
      <c r="IE170" s="420">
        <v>534.09427483665706</v>
      </c>
      <c r="IF170" s="420">
        <v>592.69626497730883</v>
      </c>
      <c r="IG170" s="420">
        <v>657.83540040990135</v>
      </c>
      <c r="IH170" s="420">
        <v>730.24811352509982</v>
      </c>
      <c r="II170" s="420">
        <v>810.75431585866374</v>
      </c>
      <c r="IJ170" s="420">
        <v>900.2668990778925</v>
      </c>
      <c r="IK170" s="420">
        <v>971.67688019781474</v>
      </c>
      <c r="IL170" s="420">
        <v>971.67688019781474</v>
      </c>
      <c r="IM170" s="420"/>
      <c r="IN170" s="420">
        <v>14.212941987128927</v>
      </c>
      <c r="IO170" s="420">
        <v>14.212941987128927</v>
      </c>
      <c r="IP170" s="420">
        <v>14.212941987128927</v>
      </c>
      <c r="IQ170" s="420">
        <v>14.212941987128927</v>
      </c>
      <c r="IR170" s="420">
        <v>14.212941987128927</v>
      </c>
      <c r="IS170" s="420">
        <v>14.212941987128927</v>
      </c>
      <c r="IT170" s="420">
        <v>14.212941987128927</v>
      </c>
      <c r="IU170" s="420">
        <v>14.212941987128927</v>
      </c>
      <c r="IV170" s="420">
        <v>14.212941987128927</v>
      </c>
      <c r="IW170" s="420">
        <v>14.212941987128927</v>
      </c>
      <c r="IX170" s="420">
        <v>14.212941987128927</v>
      </c>
      <c r="IY170" s="420">
        <v>14.212941987128927</v>
      </c>
      <c r="IZ170" s="420">
        <v>14.212941987128927</v>
      </c>
      <c r="JA170" s="420">
        <v>14.212941987128927</v>
      </c>
      <c r="JB170" s="420">
        <v>14.212941987128927</v>
      </c>
      <c r="JC170" s="420">
        <v>14.212941987128927</v>
      </c>
      <c r="JD170" s="420">
        <v>14.212941987128927</v>
      </c>
      <c r="JE170" s="420">
        <v>17.012000751113533</v>
      </c>
      <c r="JF170" s="420">
        <v>22.550415010825947</v>
      </c>
      <c r="JG170" s="420">
        <v>30.152960919956481</v>
      </c>
      <c r="JH170" s="420">
        <v>40.635938397728552</v>
      </c>
      <c r="JI170" s="420">
        <v>55.14975066046334</v>
      </c>
      <c r="JJ170" s="420">
        <v>75.318525015919704</v>
      </c>
      <c r="JK170" s="420">
        <v>103.43884315947719</v>
      </c>
      <c r="JL170" s="420">
        <v>142.76281139683698</v>
      </c>
      <c r="JM170" s="420">
        <v>197.90152666343465</v>
      </c>
      <c r="JN170" s="420">
        <v>275.40047972330115</v>
      </c>
      <c r="JO170" s="420">
        <v>384.56059270187745</v>
      </c>
      <c r="JP170" s="420">
        <v>538.61029258851443</v>
      </c>
      <c r="JQ170" s="420">
        <v>756.37939757564641</v>
      </c>
      <c r="JR170" s="420"/>
      <c r="JS170" s="420">
        <v>43.02307422443409</v>
      </c>
      <c r="JT170" s="420">
        <v>48.941747066028753</v>
      </c>
      <c r="JU170" s="420">
        <v>55.49856951912254</v>
      </c>
      <c r="JV170" s="420">
        <v>62.763906113441266</v>
      </c>
      <c r="JW170" s="420">
        <v>70.815987721418693</v>
      </c>
      <c r="JX170" s="420">
        <v>79.741798746808854</v>
      </c>
      <c r="JY170" s="420">
        <v>89.638064948271577</v>
      </c>
      <c r="JZ170" s="420">
        <v>100.61235335612373</v>
      </c>
      <c r="KA170" s="420">
        <v>112.78429704830063</v>
      </c>
      <c r="KB170" s="420">
        <v>126.28695900894657</v>
      </c>
      <c r="KC170" s="420">
        <v>141.26835091706369</v>
      </c>
      <c r="KD170" s="420">
        <v>157.89312452236678</v>
      </c>
      <c r="KE170" s="420">
        <v>176.34445528217705</v>
      </c>
      <c r="KF170" s="420">
        <v>196.82614018052863</v>
      </c>
      <c r="KG170" s="420">
        <v>219.5649341550737</v>
      </c>
      <c r="KH170" s="420">
        <v>244.81315234826209</v>
      </c>
      <c r="KI170" s="420">
        <v>272.85156850948493</v>
      </c>
      <c r="KJ170" s="420">
        <v>301.1935845769284</v>
      </c>
      <c r="KK170" s="420">
        <v>330.24664741872976</v>
      </c>
      <c r="KL170" s="420">
        <v>361.07301288289472</v>
      </c>
      <c r="KM170" s="420">
        <v>393.28716327439167</v>
      </c>
      <c r="KN170" s="420">
        <v>426.21819806464151</v>
      </c>
      <c r="KO170" s="420">
        <v>458.77574982073736</v>
      </c>
      <c r="KP170" s="420">
        <v>489.25742181783164</v>
      </c>
      <c r="KQ170" s="420">
        <v>515.07258901306432</v>
      </c>
      <c r="KR170" s="420">
        <v>532.34658686166517</v>
      </c>
      <c r="KS170" s="420">
        <v>535.3538361353626</v>
      </c>
      <c r="KT170" s="420">
        <v>515.70630637601505</v>
      </c>
      <c r="KU170" s="420">
        <v>433.06658760930031</v>
      </c>
      <c r="KV170" s="420">
        <v>215.29748262216833</v>
      </c>
      <c r="KW170" s="420"/>
      <c r="KX170" s="420">
        <v>2234.4717966131329</v>
      </c>
      <c r="KY170" s="420">
        <v>2465.5344807985416</v>
      </c>
      <c r="KZ170" s="420">
        <v>2721.5102774487291</v>
      </c>
      <c r="LA170" s="420">
        <v>3005.1461904182779</v>
      </c>
      <c r="LB170" s="420">
        <v>3319.4963225195056</v>
      </c>
      <c r="LC170" s="420">
        <v>3667.9565110206026</v>
      </c>
      <c r="LD170" s="420">
        <v>4054.3028918939258</v>
      </c>
      <c r="LE170" s="420">
        <v>4482.7348401378986</v>
      </c>
      <c r="LF170" s="420">
        <v>4957.9227845538971</v>
      </c>
      <c r="LG170" s="420">
        <v>5485.0614522546857</v>
      </c>
      <c r="LH170" s="420">
        <v>6069.9291615823086</v>
      </c>
      <c r="LI170" s="420">
        <v>6718.9538527630957</v>
      </c>
      <c r="LJ170" s="420">
        <v>7439.2866243588996</v>
      </c>
      <c r="LK170" s="420">
        <v>8238.8836313084739</v>
      </c>
      <c r="LL170" s="420">
        <v>9126.5972981246632</v>
      </c>
      <c r="LM170" s="420">
        <v>10112.27790976749</v>
      </c>
      <c r="LN170" s="420">
        <v>11206.886764135981</v>
      </c>
      <c r="LO170" s="420">
        <v>12422.622205432974</v>
      </c>
      <c r="LP170" s="420">
        <v>13773.060008455786</v>
      </c>
      <c r="LQ170" s="420">
        <v>15273.30975191761</v>
      </c>
      <c r="LR170" s="420">
        <v>16940.189006190238</v>
      </c>
      <c r="LS170" s="420">
        <v>18792.41736958046</v>
      </c>
      <c r="LT170" s="420">
        <v>20850.83261986282</v>
      </c>
      <c r="LU170" s="420">
        <v>23138.631507029833</v>
      </c>
      <c r="LV170" s="420">
        <v>25681.638002133957</v>
      </c>
      <c r="LW170" s="420">
        <v>28508.602139086946</v>
      </c>
      <c r="LX170" s="420">
        <v>31651.532945134961</v>
      </c>
      <c r="LY170" s="420">
        <v>35146.069355671141</v>
      </c>
      <c r="LZ170" s="420">
        <v>37933.887225792394</v>
      </c>
      <c r="MA170" s="420">
        <v>37933.887225792394</v>
      </c>
      <c r="MB170" s="420"/>
      <c r="MC170" s="426">
        <v>1.3011004983715742</v>
      </c>
      <c r="MD170" s="426">
        <v>1.3011004983715742</v>
      </c>
      <c r="ME170" s="426">
        <v>1.3011004983715742</v>
      </c>
      <c r="MF170" s="426">
        <v>1.3011004983715742</v>
      </c>
      <c r="MG170" s="426">
        <v>1.3011004983715742</v>
      </c>
      <c r="MH170" s="426">
        <v>1.3011004983715742</v>
      </c>
      <c r="MI170" s="426">
        <v>1.3011004983715742</v>
      </c>
      <c r="MJ170" s="426">
        <v>1.3011004983715742</v>
      </c>
      <c r="MK170" s="426">
        <v>1.3011004983715742</v>
      </c>
      <c r="ML170" s="426">
        <v>1.3011004983715742</v>
      </c>
      <c r="MM170" s="426">
        <v>1.3011004983715742</v>
      </c>
      <c r="MN170" s="426">
        <v>1.3011004983715742</v>
      </c>
      <c r="MO170" s="426">
        <v>1.3011004983715742</v>
      </c>
      <c r="MP170" s="426">
        <v>1.3011004983715742</v>
      </c>
      <c r="MQ170" s="426">
        <v>1.3011004983715742</v>
      </c>
      <c r="MR170" s="426">
        <v>1.3011004983715742</v>
      </c>
      <c r="MS170" s="426">
        <v>1.3011004983715742</v>
      </c>
      <c r="MT170" s="426">
        <v>1.5573357490388688</v>
      </c>
      <c r="MU170" s="426">
        <v>2.0643408124540121</v>
      </c>
      <c r="MV170" s="426">
        <v>2.7603034273876617</v>
      </c>
      <c r="MW170" s="426">
        <v>3.719950433130661</v>
      </c>
      <c r="MX170" s="426">
        <v>5.0485936081620348</v>
      </c>
      <c r="MY170" s="426">
        <v>6.8949110271166889</v>
      </c>
      <c r="MZ170" s="426">
        <v>9.4691395002985903</v>
      </c>
      <c r="NA170" s="426">
        <v>13.068987773647677</v>
      </c>
      <c r="NB170" s="426">
        <v>18.1165711647504</v>
      </c>
      <c r="NC170" s="426">
        <v>25.211085906369799</v>
      </c>
      <c r="ND170" s="426">
        <v>35.203969682813984</v>
      </c>
      <c r="NE170" s="426">
        <v>49.30619717927501</v>
      </c>
      <c r="NF170" s="426">
        <v>69.241513265506697</v>
      </c>
      <c r="NG170" s="420"/>
      <c r="NH170" s="420">
        <v>2233.1706961147615</v>
      </c>
      <c r="NI170" s="420">
        <v>2464.2333803001702</v>
      </c>
      <c r="NJ170" s="420">
        <v>2720.2091769503577</v>
      </c>
      <c r="NK170" s="420">
        <v>3003.8450899199065</v>
      </c>
      <c r="NL170" s="420">
        <v>3318.1952220211342</v>
      </c>
      <c r="NM170" s="420">
        <v>3666.6554105222313</v>
      </c>
      <c r="NN170" s="420">
        <v>4053.0017913955544</v>
      </c>
      <c r="NO170" s="420">
        <v>4481.4337396395267</v>
      </c>
      <c r="NP170" s="420">
        <v>4956.6216840555253</v>
      </c>
      <c r="NQ170" s="420">
        <v>5483.7603517563139</v>
      </c>
      <c r="NR170" s="420">
        <v>6068.6280610839367</v>
      </c>
      <c r="NS170" s="420">
        <v>6717.6527522647239</v>
      </c>
      <c r="NT170" s="420">
        <v>7437.9855238605278</v>
      </c>
      <c r="NU170" s="420">
        <v>8237.582530810103</v>
      </c>
      <c r="NV170" s="420">
        <v>9125.2961976262923</v>
      </c>
      <c r="NW170" s="420">
        <v>10110.976809269119</v>
      </c>
      <c r="NX170" s="420">
        <v>11205.58566363761</v>
      </c>
      <c r="NY170" s="420">
        <v>12421.064869683934</v>
      </c>
      <c r="NZ170" s="420">
        <v>13770.995667643332</v>
      </c>
      <c r="OA170" s="420">
        <v>15270.549448490223</v>
      </c>
      <c r="OB170" s="420">
        <v>16936.469055757108</v>
      </c>
      <c r="OC170" s="420">
        <v>18787.3687759723</v>
      </c>
      <c r="OD170" s="420">
        <v>20843.937708835703</v>
      </c>
      <c r="OE170" s="420">
        <v>23129.162367529534</v>
      </c>
      <c r="OF170" s="420">
        <v>25668.56901436031</v>
      </c>
      <c r="OG170" s="420">
        <v>28490.485567922195</v>
      </c>
      <c r="OH170" s="420">
        <v>31626.321859228592</v>
      </c>
      <c r="OI170" s="420">
        <v>35110.865385988327</v>
      </c>
      <c r="OJ170" s="420">
        <v>37884.581028613116</v>
      </c>
      <c r="OK170" s="420">
        <v>37864.645712526886</v>
      </c>
      <c r="OL170" s="420"/>
      <c r="OM170" s="420">
        <v>2276.1937703391955</v>
      </c>
      <c r="ON170" s="420">
        <v>2513.1751273661989</v>
      </c>
      <c r="OO170" s="420">
        <v>2775.7077464694803</v>
      </c>
      <c r="OP170" s="420">
        <v>3066.6089960333479</v>
      </c>
      <c r="OQ170" s="420">
        <v>3389.0112097425531</v>
      </c>
      <c r="OR170" s="420">
        <v>3746.3972092690401</v>
      </c>
      <c r="OS170" s="420">
        <v>4142.6398563438261</v>
      </c>
      <c r="OT170" s="420">
        <v>4582.0460929956507</v>
      </c>
      <c r="OU170" s="420">
        <v>5069.405981103826</v>
      </c>
      <c r="OV170" s="420">
        <v>5610.0473107652606</v>
      </c>
      <c r="OW170" s="420">
        <v>6209.8964120010005</v>
      </c>
      <c r="OX170" s="420">
        <v>6875.5458767870905</v>
      </c>
      <c r="OY170" s="420">
        <v>7614.3299791427053</v>
      </c>
      <c r="OZ170" s="420">
        <v>8434.4086709906314</v>
      </c>
      <c r="PA170" s="420">
        <v>9344.8611317813666</v>
      </c>
      <c r="PB170" s="420">
        <v>10355.789961617382</v>
      </c>
      <c r="PC170" s="420">
        <v>11478.437232147095</v>
      </c>
      <c r="PD170" s="420">
        <v>12722.258454260862</v>
      </c>
      <c r="PE170" s="420">
        <v>14101.242315062062</v>
      </c>
      <c r="PF170" s="420">
        <v>15631.622461373117</v>
      </c>
      <c r="PG170" s="420">
        <v>17329.7562190315</v>
      </c>
      <c r="PH170" s="420">
        <v>19213.586974036942</v>
      </c>
      <c r="PI170" s="420">
        <v>21302.713458656439</v>
      </c>
      <c r="PJ170" s="420">
        <v>23618.419789347365</v>
      </c>
      <c r="PK170" s="420">
        <v>26183.641603373373</v>
      </c>
      <c r="PL170" s="420">
        <v>29022.83215478386</v>
      </c>
      <c r="PM170" s="420">
        <v>32161.675695363956</v>
      </c>
      <c r="PN170" s="420">
        <v>35626.571692364341</v>
      </c>
      <c r="PO170" s="420">
        <v>38317.647616222413</v>
      </c>
      <c r="PP170" s="420">
        <v>38079.943195149055</v>
      </c>
      <c r="PQ170" s="420"/>
      <c r="PR170" s="420">
        <v>67.200614214346828</v>
      </c>
      <c r="PS170" s="420">
        <v>74.149708099895435</v>
      </c>
      <c r="PT170" s="420">
        <v>81.848051298933612</v>
      </c>
      <c r="PU170" s="420">
        <v>90.378258569256431</v>
      </c>
      <c r="PV170" s="420">
        <v>99.832180515186892</v>
      </c>
      <c r="PW170" s="420">
        <v>110.31194523274307</v>
      </c>
      <c r="PX170" s="420">
        <v>121.93111810998856</v>
      </c>
      <c r="PY170" s="420">
        <v>134.81599323559269</v>
      </c>
      <c r="PZ170" s="420">
        <v>149.10703140416985</v>
      </c>
      <c r="QA170" s="420">
        <v>164.96046141806357</v>
      </c>
      <c r="QB170" s="420">
        <v>182.55006329199551</v>
      </c>
      <c r="QC170" s="420">
        <v>202.06915409176941</v>
      </c>
      <c r="QD170" s="420">
        <v>223.73279950601545</v>
      </c>
      <c r="QE170" s="420">
        <v>247.78027688854976</v>
      </c>
      <c r="QF170" s="420">
        <v>274.47781844935128</v>
      </c>
      <c r="QG170" s="420">
        <v>304.12166654892087</v>
      </c>
      <c r="QH170" s="420">
        <v>337.04147670249705</v>
      </c>
      <c r="QI170" s="420">
        <v>373.60410797004761</v>
      </c>
      <c r="QJ170" s="420">
        <v>414.21784494312533</v>
      </c>
      <c r="QK170" s="420">
        <v>459.33710059377347</v>
      </c>
      <c r="QL170" s="420">
        <v>509.46765488318471</v>
      </c>
      <c r="QM170" s="420">
        <v>565.17249030501512</v>
      </c>
      <c r="QN170" s="420">
        <v>627.0782925338998</v>
      </c>
      <c r="QO170" s="420">
        <v>695.8826921461723</v>
      </c>
      <c r="QP170" s="420">
        <v>772.36233206872487</v>
      </c>
      <c r="QQ170" s="420">
        <v>857.38185509565301</v>
      </c>
      <c r="QR170" s="420">
        <v>951.90391660466355</v>
      </c>
      <c r="QS170" s="420">
        <v>1057.00033963331</v>
      </c>
      <c r="QT170" s="420">
        <v>1140.842558395633</v>
      </c>
      <c r="QU170" s="420">
        <v>1140.842558395633</v>
      </c>
      <c r="QV170" s="424"/>
      <c r="QW170" s="420">
        <v>14.692869058112674</v>
      </c>
      <c r="QX170" s="420">
        <v>14.692869058112674</v>
      </c>
      <c r="QY170" s="420">
        <v>14.692869058112674</v>
      </c>
      <c r="QZ170" s="420">
        <v>14.692869058112674</v>
      </c>
      <c r="RA170" s="420">
        <v>14.692869058112674</v>
      </c>
      <c r="RB170" s="420">
        <v>14.692869058112674</v>
      </c>
      <c r="RC170" s="420">
        <v>14.692869058112674</v>
      </c>
      <c r="RD170" s="420">
        <v>14.692869058112674</v>
      </c>
      <c r="RE170" s="420">
        <v>14.692869058112674</v>
      </c>
      <c r="RF170" s="420">
        <v>14.692869058112674</v>
      </c>
      <c r="RG170" s="420">
        <v>14.692869058112674</v>
      </c>
      <c r="RH170" s="420">
        <v>14.692869058112674</v>
      </c>
      <c r="RI170" s="420">
        <v>14.692869058112674</v>
      </c>
      <c r="RJ170" s="420">
        <v>14.692869058112674</v>
      </c>
      <c r="RK170" s="420">
        <v>14.692869058112674</v>
      </c>
      <c r="RL170" s="420">
        <v>14.692869058112674</v>
      </c>
      <c r="RM170" s="420">
        <v>14.692869058112674</v>
      </c>
      <c r="RN170" s="420">
        <v>17.586443375268967</v>
      </c>
      <c r="RO170" s="420">
        <v>23.311872746698956</v>
      </c>
      <c r="RP170" s="420">
        <v>31.171133106186968</v>
      </c>
      <c r="RQ170" s="420">
        <v>42.008088295304923</v>
      </c>
      <c r="RR170" s="420">
        <v>57.011987087230509</v>
      </c>
      <c r="RS170" s="420">
        <v>77.861798543275356</v>
      </c>
      <c r="RT170" s="420">
        <v>106.93165281622744</v>
      </c>
      <c r="RU170" s="420">
        <v>147.58346977855248</v>
      </c>
      <c r="RV170" s="420">
        <v>204.58404884081392</v>
      </c>
      <c r="RW170" s="420">
        <v>284.69990173605657</v>
      </c>
      <c r="RX170" s="420">
        <v>397.54601394952084</v>
      </c>
      <c r="RY170" s="420">
        <v>556.79749551650741</v>
      </c>
      <c r="RZ170" s="420">
        <v>781.91998932362276</v>
      </c>
      <c r="SA170" s="420"/>
      <c r="SB170" s="420">
        <v>52.507745156234151</v>
      </c>
      <c r="SC170" s="420">
        <v>59.456839041782757</v>
      </c>
      <c r="SD170" s="420">
        <v>67.155182240820935</v>
      </c>
      <c r="SE170" s="420">
        <v>75.685389511143754</v>
      </c>
      <c r="SF170" s="420">
        <v>85.139311457074214</v>
      </c>
      <c r="SG170" s="420">
        <v>95.619076174630393</v>
      </c>
      <c r="SH170" s="420">
        <v>107.23824905187588</v>
      </c>
      <c r="SI170" s="420">
        <v>120.12312417748001</v>
      </c>
      <c r="SJ170" s="420">
        <v>134.41416234605717</v>
      </c>
      <c r="SK170" s="420">
        <v>150.2675923599509</v>
      </c>
      <c r="SL170" s="420">
        <v>167.85719423388284</v>
      </c>
      <c r="SM170" s="420">
        <v>187.37628503365673</v>
      </c>
      <c r="SN170" s="420">
        <v>209.03993044790278</v>
      </c>
      <c r="SO170" s="420">
        <v>233.08740783043709</v>
      </c>
      <c r="SP170" s="420">
        <v>259.78494939123863</v>
      </c>
      <c r="SQ170" s="420">
        <v>289.42879749080822</v>
      </c>
      <c r="SR170" s="420">
        <v>322.3486076443844</v>
      </c>
      <c r="SS170" s="420">
        <v>356.01766459477864</v>
      </c>
      <c r="ST170" s="420">
        <v>390.90597219642638</v>
      </c>
      <c r="SU170" s="420">
        <v>428.1659674875865</v>
      </c>
      <c r="SV170" s="420">
        <v>467.45956658787981</v>
      </c>
      <c r="SW170" s="420">
        <v>508.16050321778459</v>
      </c>
      <c r="SX170" s="420">
        <v>549.21649399062449</v>
      </c>
      <c r="SY170" s="420">
        <v>588.95103932994482</v>
      </c>
      <c r="SZ170" s="420">
        <v>624.77886229017236</v>
      </c>
      <c r="TA170" s="420">
        <v>652.79780625483909</v>
      </c>
      <c r="TB170" s="420">
        <v>667.20401486860692</v>
      </c>
      <c r="TC170" s="420">
        <v>659.45432568378919</v>
      </c>
      <c r="TD170" s="420">
        <v>584.04506287912557</v>
      </c>
      <c r="TE170" s="420">
        <v>358.92256907201022</v>
      </c>
      <c r="TF170" s="420"/>
      <c r="TG170" s="420">
        <v>3.9541084575050318</v>
      </c>
      <c r="TH170" s="420">
        <v>4.3629956563214094</v>
      </c>
      <c r="TI170" s="420">
        <v>4.8159689558659586</v>
      </c>
      <c r="TJ170" s="420">
        <v>5.3178894383822231</v>
      </c>
      <c r="TK170" s="420">
        <v>5.8741616266655177</v>
      </c>
      <c r="TL170" s="420">
        <v>6.4907947748414863</v>
      </c>
      <c r="TM170" s="420">
        <v>7.174471111438435</v>
      </c>
      <c r="TN170" s="420">
        <v>7.9326218263342962</v>
      </c>
      <c r="TO170" s="420">
        <v>8.7735116835111207</v>
      </c>
      <c r="TP170" s="420">
        <v>9.7063332422316133</v>
      </c>
      <c r="TQ170" s="420">
        <v>10.741311781445805</v>
      </c>
      <c r="TR170" s="420">
        <v>11.889822147259057</v>
      </c>
      <c r="TS170" s="420">
        <v>13.164518882613763</v>
      </c>
      <c r="TT170" s="420">
        <v>14.579481153593129</v>
      </c>
      <c r="TU170" s="420">
        <v>16.150374159770749</v>
      </c>
      <c r="TV170" s="420">
        <v>17.894628908836424</v>
      </c>
      <c r="TW170" s="420">
        <v>19.831642450595456</v>
      </c>
      <c r="TX170" s="420">
        <v>21.983000904887568</v>
      </c>
      <c r="TY170" s="420">
        <v>24.372727884821138</v>
      </c>
      <c r="TZ170" s="420">
        <v>27.027561214104473</v>
      </c>
      <c r="UA170" s="420">
        <v>29.977261168675099</v>
      </c>
      <c r="UB170" s="420">
        <v>33.254953842179837</v>
      </c>
      <c r="UC170" s="420">
        <v>36.897513646486033</v>
      </c>
      <c r="UD170" s="420">
        <v>40.945989417148851</v>
      </c>
      <c r="UE170" s="420">
        <v>45.446079105021745</v>
      </c>
      <c r="UF170" s="420">
        <v>50.448658604987827</v>
      </c>
      <c r="UG170" s="420">
        <v>56.010370907816579</v>
      </c>
      <c r="UH170" s="420">
        <v>62.194282468886598</v>
      </c>
      <c r="UI170" s="420">
        <v>67.127588959905367</v>
      </c>
      <c r="UJ170" s="420">
        <v>67.127588959905367</v>
      </c>
      <c r="UK170" s="420"/>
      <c r="UL170" s="420">
        <v>2.0677318317326265</v>
      </c>
      <c r="UM170" s="420">
        <v>2.0677318317326265</v>
      </c>
      <c r="UN170" s="420">
        <v>2.0677318317326265</v>
      </c>
      <c r="UO170" s="420">
        <v>2.0677318317326265</v>
      </c>
      <c r="UP170" s="420">
        <v>2.0677318317326265</v>
      </c>
      <c r="UQ170" s="420">
        <v>2.0677318317326265</v>
      </c>
      <c r="UR170" s="420">
        <v>2.0677318317326265</v>
      </c>
      <c r="US170" s="420">
        <v>2.0677318317326265</v>
      </c>
      <c r="UT170" s="420">
        <v>2.0677318317326265</v>
      </c>
      <c r="UU170" s="420">
        <v>2.0677318317326265</v>
      </c>
      <c r="UV170" s="420">
        <v>2.0677318317326265</v>
      </c>
      <c r="UW170" s="420">
        <v>2.0677318317326265</v>
      </c>
      <c r="UX170" s="420">
        <v>2.0677318317326265</v>
      </c>
      <c r="UY170" s="420">
        <v>2.0677318317326265</v>
      </c>
      <c r="UZ170" s="420">
        <v>2.0677318317326265</v>
      </c>
      <c r="VA170" s="420">
        <v>2.0677318317326265</v>
      </c>
      <c r="VB170" s="420">
        <v>2.0677318317326265</v>
      </c>
      <c r="VC170" s="420">
        <v>2.4749454058415221</v>
      </c>
      <c r="VD170" s="420">
        <v>3.2806867838405323</v>
      </c>
      <c r="VE170" s="420">
        <v>4.3867228313213236</v>
      </c>
      <c r="VF170" s="420">
        <v>5.9118107576461503</v>
      </c>
      <c r="VG170" s="420">
        <v>8.0233138963084603</v>
      </c>
      <c r="VH170" s="420">
        <v>10.957514062577776</v>
      </c>
      <c r="VI170" s="420">
        <v>15.048523298845536</v>
      </c>
      <c r="VJ170" s="420">
        <v>20.769465588490164</v>
      </c>
      <c r="VK170" s="420">
        <v>28.79117403005235</v>
      </c>
      <c r="VL170" s="420">
        <v>40.065901831865403</v>
      </c>
      <c r="VM170" s="420">
        <v>55.946768760453153</v>
      </c>
      <c r="VN170" s="420">
        <v>78.358277117619295</v>
      </c>
      <c r="VO170" s="420">
        <v>110.03983261524904</v>
      </c>
      <c r="VP170" s="420"/>
      <c r="VQ170" s="420">
        <v>1.8863766257724053</v>
      </c>
      <c r="VR170" s="420">
        <v>2.2952638245887829</v>
      </c>
      <c r="VS170" s="420">
        <v>2.7482371241333321</v>
      </c>
      <c r="VT170" s="420">
        <v>3.2501576066495965</v>
      </c>
      <c r="VU170" s="420">
        <v>3.8064297949328911</v>
      </c>
      <c r="VV170" s="420">
        <v>4.4230629431088602</v>
      </c>
      <c r="VW170" s="420">
        <v>5.106739279705808</v>
      </c>
      <c r="VX170" s="420">
        <v>5.8648899946016702</v>
      </c>
      <c r="VY170" s="420">
        <v>6.7057798517784946</v>
      </c>
      <c r="VZ170" s="420">
        <v>7.6386014104989872</v>
      </c>
      <c r="WA170" s="420">
        <v>8.6735799497131794</v>
      </c>
      <c r="WB170" s="420">
        <v>9.822090315526431</v>
      </c>
      <c r="WC170" s="420">
        <v>11.096787050881137</v>
      </c>
      <c r="WD170" s="420">
        <v>12.511749321860503</v>
      </c>
      <c r="WE170" s="420">
        <v>14.082642328038123</v>
      </c>
      <c r="WF170" s="420">
        <v>15.826897077103798</v>
      </c>
      <c r="WG170" s="420">
        <v>17.76391061886283</v>
      </c>
      <c r="WH170" s="420">
        <v>19.508055499046044</v>
      </c>
      <c r="WI170" s="420">
        <v>21.092041100980605</v>
      </c>
      <c r="WJ170" s="420">
        <v>22.640838382783151</v>
      </c>
      <c r="WK170" s="420">
        <v>24.065450411028948</v>
      </c>
      <c r="WL170" s="420">
        <v>25.231639945871379</v>
      </c>
      <c r="WM170" s="420">
        <v>25.939999583908257</v>
      </c>
      <c r="WN170" s="420">
        <v>25.897466118303313</v>
      </c>
      <c r="WO170" s="420">
        <v>24.676613516531582</v>
      </c>
      <c r="WP170" s="420">
        <v>21.657484574935477</v>
      </c>
      <c r="WQ170" s="420">
        <v>15.944469075951176</v>
      </c>
      <c r="WR170" s="420">
        <v>6.2475137084334449</v>
      </c>
      <c r="WS170" s="420">
        <v>-11.230688157713928</v>
      </c>
      <c r="WT170" s="420">
        <v>-42.912243655343673</v>
      </c>
      <c r="WU170" s="420"/>
      <c r="WV170" s="420">
        <v>102.806567024605</v>
      </c>
      <c r="WW170" s="420">
        <v>113.43760804494738</v>
      </c>
      <c r="WX170" s="420">
        <v>125.21488486485724</v>
      </c>
      <c r="WY170" s="420">
        <v>138.26478531179384</v>
      </c>
      <c r="WZ170" s="420">
        <v>152.72782663280879</v>
      </c>
      <c r="XA170" s="420">
        <v>168.76024905086939</v>
      </c>
      <c r="XB170" s="420">
        <v>186.53579008037366</v>
      </c>
      <c r="XC170" s="420">
        <v>206.24766018291314</v>
      </c>
      <c r="XD170" s="420">
        <v>228.11074269348006</v>
      </c>
      <c r="XE170" s="420">
        <v>252.36404356502601</v>
      </c>
      <c r="XF170" s="420">
        <v>279.27341939633249</v>
      </c>
      <c r="XG170" s="420">
        <v>309.13461545870257</v>
      </c>
      <c r="XH170" s="420">
        <v>342.27664905936433</v>
      </c>
      <c r="XI170" s="420">
        <v>379.06557761609719</v>
      </c>
      <c r="XJ170" s="420">
        <v>419.90869531600572</v>
      </c>
      <c r="XK170" s="420">
        <v>465.2592072442871</v>
      </c>
      <c r="XL170" s="420">
        <v>515.62143545541528</v>
      </c>
      <c r="XM170" s="420">
        <v>571.55661768476011</v>
      </c>
      <c r="XN170" s="420">
        <v>633.68936633679516</v>
      </c>
      <c r="XO170" s="420">
        <v>702.71486311801868</v>
      </c>
      <c r="XP170" s="420">
        <v>779.40687329959621</v>
      </c>
      <c r="XQ170" s="420">
        <v>864.62667319788966</v>
      </c>
      <c r="XR170" s="420">
        <v>959.33299516327781</v>
      </c>
      <c r="XS170" s="420">
        <v>1064.5931062950694</v>
      </c>
      <c r="XT170" s="420">
        <v>1181.5951503930071</v>
      </c>
      <c r="XU170" s="420">
        <v>1311.6618974704734</v>
      </c>
      <c r="XV170" s="420">
        <v>1456.2660616650835</v>
      </c>
      <c r="XW170" s="420">
        <v>1617.0473667834813</v>
      </c>
      <c r="XX170" s="420">
        <v>1745.3130200584212</v>
      </c>
      <c r="XY170" s="420">
        <v>1745.3130200584212</v>
      </c>
      <c r="XZ170" s="420"/>
      <c r="YA170" s="420">
        <v>5.9862771950995965E-2</v>
      </c>
      <c r="YB170" s="420">
        <v>5.9862771950995965E-2</v>
      </c>
      <c r="YC170" s="420">
        <v>5.9862771950995965E-2</v>
      </c>
      <c r="YD170" s="420">
        <v>5.9862771950995965E-2</v>
      </c>
      <c r="YE170" s="420">
        <v>5.9862771950995965E-2</v>
      </c>
      <c r="YF170" s="420">
        <v>5.9862771950995965E-2</v>
      </c>
      <c r="YG170" s="420">
        <v>5.9862771950995965E-2</v>
      </c>
      <c r="YH170" s="420">
        <v>5.9862771950995965E-2</v>
      </c>
      <c r="YI170" s="420">
        <v>5.9862771950995965E-2</v>
      </c>
      <c r="YJ170" s="420">
        <v>5.9862771950995965E-2</v>
      </c>
      <c r="YK170" s="420">
        <v>5.9862771950995965E-2</v>
      </c>
      <c r="YL170" s="420">
        <v>5.9862771950995965E-2</v>
      </c>
      <c r="YM170" s="420">
        <v>5.9862771950995965E-2</v>
      </c>
      <c r="YN170" s="420">
        <v>5.9862771950995965E-2</v>
      </c>
      <c r="YO170" s="420">
        <v>5.9862771950995965E-2</v>
      </c>
      <c r="YP170" s="420">
        <v>5.9862771950995965E-2</v>
      </c>
      <c r="YQ170" s="420">
        <v>5.9862771950995965E-2</v>
      </c>
      <c r="YR170" s="420">
        <v>7.1651986078344623E-2</v>
      </c>
      <c r="YS170" s="420">
        <v>9.4978953155220855E-2</v>
      </c>
      <c r="YT170" s="420">
        <v>0.12699973199308567</v>
      </c>
      <c r="YU170" s="420">
        <v>0.17115245496117978</v>
      </c>
      <c r="YV170" s="420">
        <v>0.23228244721826985</v>
      </c>
      <c r="YW170" s="420">
        <v>0.31723028847908341</v>
      </c>
      <c r="YX170" s="420">
        <v>0.43566883510381921</v>
      </c>
      <c r="YY170" s="420">
        <v>0.60129546926112964</v>
      </c>
      <c r="YZ170" s="420">
        <v>0.83353143706176935</v>
      </c>
      <c r="ZA170" s="420">
        <v>1.1599453602076617</v>
      </c>
      <c r="ZB170" s="420">
        <v>1.6197113224763566</v>
      </c>
      <c r="ZC170" s="420">
        <v>2.268545466862812</v>
      </c>
      <c r="ZD170" s="420">
        <v>3.1857561528434251</v>
      </c>
      <c r="ZE170" s="420"/>
      <c r="ZF170" s="420">
        <v>102.74670425265401</v>
      </c>
      <c r="ZG170" s="420">
        <v>113.37774527299639</v>
      </c>
      <c r="ZH170" s="420">
        <v>125.15502209290625</v>
      </c>
      <c r="ZI170" s="420">
        <v>138.20492253984284</v>
      </c>
      <c r="ZJ170" s="420">
        <v>152.66796386085778</v>
      </c>
      <c r="ZK170" s="420">
        <v>168.70038627891839</v>
      </c>
      <c r="ZL170" s="420">
        <v>186.47592730842265</v>
      </c>
      <c r="ZM170" s="420">
        <v>206.18779741096213</v>
      </c>
      <c r="ZN170" s="420">
        <v>228.05087992152906</v>
      </c>
      <c r="ZO170" s="420">
        <v>252.30418079307501</v>
      </c>
      <c r="ZP170" s="420">
        <v>279.21355662438151</v>
      </c>
      <c r="ZQ170" s="420">
        <v>309.07475268675159</v>
      </c>
      <c r="ZR170" s="420">
        <v>342.21678628741336</v>
      </c>
      <c r="ZS170" s="420">
        <v>379.00571484414621</v>
      </c>
      <c r="ZT170" s="420">
        <v>419.84883254405474</v>
      </c>
      <c r="ZU170" s="420">
        <v>465.19934447233612</v>
      </c>
      <c r="ZV170" s="420">
        <v>515.56157268346431</v>
      </c>
      <c r="ZW170" s="420">
        <v>571.48496569868178</v>
      </c>
      <c r="ZX170" s="420">
        <v>633.59438738363997</v>
      </c>
      <c r="ZY170" s="420">
        <v>702.58786338602556</v>
      </c>
      <c r="ZZ170" s="420">
        <v>779.23572084463501</v>
      </c>
      <c r="AAA170" s="420">
        <v>864.39439075067139</v>
      </c>
      <c r="AAB170" s="420">
        <v>959.01576487479872</v>
      </c>
      <c r="AAC170" s="420">
        <v>1064.1574374599656</v>
      </c>
      <c r="AAD170" s="420">
        <v>1180.9938549237459</v>
      </c>
      <c r="AAE170" s="420">
        <v>1310.8283660334116</v>
      </c>
      <c r="AAF170" s="420">
        <v>1455.1061163048757</v>
      </c>
      <c r="AAG170" s="420">
        <v>1615.4276554610049</v>
      </c>
      <c r="AAH170" s="420">
        <v>1743.0444745915584</v>
      </c>
      <c r="AAI170" s="420">
        <v>1742.1272639055778</v>
      </c>
      <c r="AAJ170" s="420"/>
      <c r="AAK170" s="420">
        <v>2433.3345963738561</v>
      </c>
      <c r="AAL170" s="420">
        <v>2688.3049755055667</v>
      </c>
      <c r="AAM170" s="420">
        <v>2970.766187927341</v>
      </c>
      <c r="AAN170" s="420">
        <v>3283.7494656909839</v>
      </c>
      <c r="AAO170" s="420">
        <v>3630.624914855418</v>
      </c>
      <c r="AAP170" s="420">
        <v>4015.1397346656977</v>
      </c>
      <c r="AAQ170" s="420">
        <v>4441.4607719838305</v>
      </c>
      <c r="AAR170" s="420">
        <v>4914.2219045786942</v>
      </c>
      <c r="AAS170" s="420">
        <v>5438.5768032231908</v>
      </c>
      <c r="AAT170" s="420">
        <v>6020.2576853287856</v>
      </c>
      <c r="AAU170" s="420">
        <v>6665.6407428089778</v>
      </c>
      <c r="AAV170" s="420">
        <v>7381.8190048230254</v>
      </c>
      <c r="AAW170" s="420">
        <v>8176.6834829289028</v>
      </c>
      <c r="AAX170" s="420">
        <v>9059.0135429870752</v>
      </c>
      <c r="AAY170" s="420">
        <v>10038.577556044698</v>
      </c>
      <c r="AAZ170" s="420">
        <v>11126.245000657629</v>
      </c>
      <c r="ABA170" s="420">
        <v>12334.111323093806</v>
      </c>
      <c r="ABB170" s="420">
        <v>13669.269140053368</v>
      </c>
      <c r="ABC170" s="420">
        <v>15146.834715743109</v>
      </c>
      <c r="ABD170" s="420">
        <v>16785.017130629512</v>
      </c>
      <c r="ABE170" s="420">
        <v>18600.516956875043</v>
      </c>
      <c r="ABF170" s="420">
        <v>20611.37350795127</v>
      </c>
      <c r="ABG170" s="420">
        <v>22836.885717105772</v>
      </c>
      <c r="ABH170" s="420">
        <v>25297.425732255579</v>
      </c>
      <c r="ABI170" s="420">
        <v>28014.090934103824</v>
      </c>
      <c r="ABJ170" s="420">
        <v>31008.115811647047</v>
      </c>
      <c r="ABK170" s="420">
        <v>34299.930295613391</v>
      </c>
      <c r="ABL170" s="420">
        <v>37907.701187217572</v>
      </c>
      <c r="ABM170" s="420">
        <v>40633.506465535385</v>
      </c>
      <c r="ABN170" s="420">
        <v>40138.080784471298</v>
      </c>
      <c r="ABQ170" s="344"/>
      <c r="ABR170" s="344"/>
      <c r="ABS170" s="344"/>
      <c r="ABT170" s="344"/>
      <c r="ABU170" s="344"/>
      <c r="ABV170" s="344"/>
      <c r="ABW170" s="344"/>
      <c r="ABX170" s="344"/>
      <c r="ABY170" s="344"/>
      <c r="ABZ170" s="344"/>
      <c r="ACA170" s="344"/>
    </row>
    <row r="171" spans="4:755" hidden="1" outlineLevel="1" x14ac:dyDescent="0.25">
      <c r="D171" s="431" t="b">
        <v>1</v>
      </c>
      <c r="E171" s="416"/>
      <c r="F171" s="417">
        <v>1596</v>
      </c>
      <c r="G171" s="417">
        <v>22006119</v>
      </c>
      <c r="H171" s="417" t="s">
        <v>1825</v>
      </c>
      <c r="I171" s="417" t="s">
        <v>1867</v>
      </c>
      <c r="J171" s="417">
        <v>11</v>
      </c>
      <c r="K171" s="417" t="s">
        <v>1868</v>
      </c>
      <c r="L171" s="417" t="s">
        <v>300</v>
      </c>
      <c r="M171" s="417" t="s">
        <v>253</v>
      </c>
      <c r="N171" s="417" t="s">
        <v>355</v>
      </c>
      <c r="O171" s="417" t="s">
        <v>1826</v>
      </c>
      <c r="P171" s="417" t="s">
        <v>1827</v>
      </c>
      <c r="Q171" s="417" t="s">
        <v>1828</v>
      </c>
      <c r="R171" s="417" t="s">
        <v>298</v>
      </c>
      <c r="S171" s="418"/>
      <c r="T171" s="417">
        <v>0.57433674535164059</v>
      </c>
      <c r="U171" s="417">
        <v>2190</v>
      </c>
      <c r="V171" s="418"/>
      <c r="W171" s="419">
        <v>9.9</v>
      </c>
      <c r="X171" s="417">
        <v>8.8018665792934641E-3</v>
      </c>
      <c r="Y171" s="417">
        <v>6.3307850367012759E-3</v>
      </c>
      <c r="Z171" s="417">
        <v>2.4710815425921882E-3</v>
      </c>
      <c r="AA171" s="420">
        <v>51.892197956299761</v>
      </c>
      <c r="AB171" s="420">
        <v>2025.8512117444084</v>
      </c>
      <c r="AC171" s="420">
        <v>2077.7434097007081</v>
      </c>
      <c r="AD171" s="420">
        <v>60.926455166027509</v>
      </c>
      <c r="AE171" s="420">
        <v>3.5849346687423278</v>
      </c>
      <c r="AF171" s="420">
        <v>93.208072125932446</v>
      </c>
      <c r="AG171" s="418"/>
      <c r="AH171" s="419">
        <v>14.216959715055561</v>
      </c>
      <c r="AI171" s="417">
        <v>2.3831354840911409E-2</v>
      </c>
      <c r="AJ171" s="417">
        <v>1.7140817038295893E-2</v>
      </c>
      <c r="AK171" s="417">
        <v>6.6905378026155156E-3</v>
      </c>
      <c r="AL171" s="420">
        <v>140.4999009960755</v>
      </c>
      <c r="AM171" s="420">
        <v>5485.0614522546857</v>
      </c>
      <c r="AN171" s="420">
        <v>5625.5613532507614</v>
      </c>
      <c r="AO171" s="420">
        <v>164.96046141806357</v>
      </c>
      <c r="AP171" s="420">
        <v>9.7063332422316133</v>
      </c>
      <c r="AQ171" s="420">
        <v>252.36404356502601</v>
      </c>
      <c r="AR171" s="418"/>
      <c r="AS171" s="417">
        <v>5.1679359468684138E-3</v>
      </c>
      <c r="AT171" s="421">
        <v>4.0659390574111693E-6</v>
      </c>
      <c r="AU171" s="417">
        <v>5.1638700078110028E-3</v>
      </c>
      <c r="AV171" s="420">
        <v>28.425883974257854</v>
      </c>
      <c r="AW171" s="420">
        <v>1.3011004983715742</v>
      </c>
      <c r="AX171" s="420">
        <v>29.726984472629429</v>
      </c>
      <c r="AY171" s="420">
        <v>14.692869058112674</v>
      </c>
      <c r="AZ171" s="420">
        <v>2.0677318317326265</v>
      </c>
      <c r="BA171" s="420">
        <v>5.9862771950995965E-2</v>
      </c>
      <c r="BB171" s="418"/>
      <c r="BC171" s="420">
        <v>2235.4628716614106</v>
      </c>
      <c r="BD171" s="420">
        <v>6052.592191476082</v>
      </c>
      <c r="BE171" s="420">
        <v>46.547448134425728</v>
      </c>
      <c r="BF171" s="420">
        <v>6006.0447433416566</v>
      </c>
      <c r="BG171" s="420"/>
      <c r="BH171" s="422">
        <v>3.6190084093339271E-2</v>
      </c>
      <c r="BI171" s="420"/>
      <c r="BJ171" s="423">
        <v>10.264843878369307</v>
      </c>
      <c r="BK171" s="423">
        <v>10.643133317908669</v>
      </c>
      <c r="BL171" s="423">
        <v>11.035363826768</v>
      </c>
      <c r="BM171" s="423">
        <v>11.442049174017937</v>
      </c>
      <c r="BN171" s="423">
        <v>11.863722062618042</v>
      </c>
      <c r="BO171" s="423">
        <v>12.300934827185827</v>
      </c>
      <c r="BP171" s="423">
        <v>12.75426015748063</v>
      </c>
      <c r="BQ171" s="423">
        <v>13.224291848549957</v>
      </c>
      <c r="BR171" s="423">
        <v>13.711645578520923</v>
      </c>
      <c r="BS171" s="423">
        <v>14.216959715055561</v>
      </c>
      <c r="BT171" s="423">
        <v>14.740896151526375</v>
      </c>
      <c r="BU171" s="423">
        <v>15.284141174007392</v>
      </c>
      <c r="BV171" s="423">
        <v>15.847406360216368</v>
      </c>
      <c r="BW171" s="423">
        <v>16.431429511585634</v>
      </c>
      <c r="BX171" s="423">
        <v>17.036975619682483</v>
      </c>
      <c r="BY171" s="423">
        <v>17.664837868244934</v>
      </c>
      <c r="BZ171" s="423">
        <v>18.315838672145485</v>
      </c>
      <c r="CA171" s="423">
        <v>18.990830754643675</v>
      </c>
      <c r="CB171" s="423">
        <v>19.69069826433855</v>
      </c>
      <c r="CC171" s="423">
        <v>20.416357933284111</v>
      </c>
      <c r="CD171" s="423">
        <v>21.168760277784653</v>
      </c>
      <c r="CE171" s="423">
        <v>21.948890843442939</v>
      </c>
      <c r="CF171" s="423">
        <v>22.757771496092055</v>
      </c>
      <c r="CG171" s="423">
        <v>23.596461760301825</v>
      </c>
      <c r="CH171" s="423">
        <v>24.46606020721309</v>
      </c>
      <c r="CI171" s="423">
        <v>25.367705893517794</v>
      </c>
      <c r="CJ171" s="423">
        <v>26.302579853469606</v>
      </c>
      <c r="CK171" s="423">
        <v>27.271906645879525</v>
      </c>
      <c r="CL171" s="423">
        <v>28</v>
      </c>
      <c r="CM171" s="423">
        <v>28</v>
      </c>
      <c r="CN171" s="420"/>
      <c r="CO171" s="417">
        <v>9.708275965660762E-3</v>
      </c>
      <c r="CP171" s="417">
        <v>1.0712191211688215E-2</v>
      </c>
      <c r="CQ171" s="417">
        <v>1.1824348312161174E-2</v>
      </c>
      <c r="CR171" s="417">
        <v>1.3056682379234321E-2</v>
      </c>
      <c r="CS171" s="417">
        <v>1.4422462800766764E-2</v>
      </c>
      <c r="CT171" s="417">
        <v>1.5936443723749291E-2</v>
      </c>
      <c r="CU171" s="417">
        <v>1.7615031607265057E-2</v>
      </c>
      <c r="CV171" s="417">
        <v>1.9476471788502842E-2</v>
      </c>
      <c r="CW171" s="417">
        <v>2.1541056227177734E-2</v>
      </c>
      <c r="CX171" s="417">
        <v>2.3831354840911409E-2</v>
      </c>
      <c r="CY171" s="417">
        <v>2.6372473119585998E-2</v>
      </c>
      <c r="CZ171" s="417">
        <v>2.9192339013647112E-2</v>
      </c>
      <c r="DA171" s="417">
        <v>3.2322022433398018E-2</v>
      </c>
      <c r="DB171" s="417">
        <v>3.5796091077517467E-2</v>
      </c>
      <c r="DC171" s="417">
        <v>3.965300673382742E-2</v>
      </c>
      <c r="DD171" s="417">
        <v>4.3935566668723287E-2</v>
      </c>
      <c r="DE171" s="417">
        <v>4.8691395249228206E-2</v>
      </c>
      <c r="DF171" s="417">
        <v>5.3973491529537086E-2</v>
      </c>
      <c r="DG171" s="417">
        <v>5.9840839189094955E-2</v>
      </c>
      <c r="DH171" s="417">
        <v>6.6359085939407772E-2</v>
      </c>
      <c r="DI171" s="417">
        <v>7.36013003304965E-2</v>
      </c>
      <c r="DJ171" s="417">
        <v>8.1648814794752431E-2</v>
      </c>
      <c r="DK171" s="417">
        <v>9.0592164776594139E-2</v>
      </c>
      <c r="DL171" s="417">
        <v>0.10053213492265475</v>
      </c>
      <c r="DM171" s="417">
        <v>0.11158092456249701</v>
      </c>
      <c r="DN171" s="417">
        <v>0.12386344610882619</v>
      </c>
      <c r="DO171" s="417">
        <v>0.13751877156531145</v>
      </c>
      <c r="DP171" s="417">
        <v>0.15270174406778775</v>
      </c>
      <c r="DQ171" s="417">
        <v>0.1648141839142698</v>
      </c>
      <c r="DR171" s="417">
        <v>0.1648141839142698</v>
      </c>
      <c r="DS171" s="424"/>
      <c r="DT171" s="425">
        <v>6.9827243644160408E-3</v>
      </c>
      <c r="DU171" s="425">
        <v>7.7047952524954425E-3</v>
      </c>
      <c r="DV171" s="425">
        <v>8.5047196170272791E-3</v>
      </c>
      <c r="DW171" s="425">
        <v>9.3910818450571188E-3</v>
      </c>
      <c r="DX171" s="425">
        <v>1.0373426007873455E-2</v>
      </c>
      <c r="DY171" s="425">
        <v>1.1462364096939383E-2</v>
      </c>
      <c r="DZ171" s="425">
        <v>1.2669696537168517E-2</v>
      </c>
      <c r="EA171" s="425">
        <v>1.4008546375430933E-2</v>
      </c>
      <c r="EB171" s="425">
        <v>1.5493508701730928E-2</v>
      </c>
      <c r="EC171" s="425">
        <v>1.7140817038295893E-2</v>
      </c>
      <c r="ED171" s="425">
        <v>1.8968528629944713E-2</v>
      </c>
      <c r="EE171" s="425">
        <v>2.0996730789884673E-2</v>
      </c>
      <c r="EF171" s="425">
        <v>2.3247770701121561E-2</v>
      </c>
      <c r="EG171" s="425">
        <v>2.5746511347838983E-2</v>
      </c>
      <c r="EH171" s="425">
        <v>2.852061655663957E-2</v>
      </c>
      <c r="EI171" s="425">
        <v>3.1600868468023409E-2</v>
      </c>
      <c r="EJ171" s="425">
        <v>3.5021521137924942E-2</v>
      </c>
      <c r="EK171" s="425">
        <v>3.8820694391978043E-2</v>
      </c>
      <c r="EL171" s="425">
        <v>4.3040812526424332E-2</v>
      </c>
      <c r="EM171" s="425">
        <v>4.772909297474253E-2</v>
      </c>
      <c r="EN171" s="425">
        <v>5.2938090644344488E-2</v>
      </c>
      <c r="EO171" s="425">
        <v>5.8726304279938933E-2</v>
      </c>
      <c r="EP171" s="425">
        <v>6.5158851937071313E-2</v>
      </c>
      <c r="EQ171" s="425">
        <v>7.2308223459468232E-2</v>
      </c>
      <c r="ER171" s="425">
        <v>8.0255118756668617E-2</v>
      </c>
      <c r="ES171" s="425">
        <v>8.908938168464671E-2</v>
      </c>
      <c r="ET171" s="425">
        <v>9.8911040453546747E-2</v>
      </c>
      <c r="EU171" s="425">
        <v>0.10983146673647232</v>
      </c>
      <c r="EV171" s="425">
        <v>0.11854339758060124</v>
      </c>
      <c r="EW171" s="425">
        <v>0.11854339758060124</v>
      </c>
      <c r="EX171" s="420"/>
      <c r="EY171" s="420">
        <v>2465.669102521153</v>
      </c>
      <c r="EZ171" s="420">
        <v>2720.6394816528637</v>
      </c>
      <c r="FA171" s="420">
        <v>3003.1006940746374</v>
      </c>
      <c r="FB171" s="420">
        <v>3316.0839718382804</v>
      </c>
      <c r="FC171" s="420">
        <v>3662.9594210027144</v>
      </c>
      <c r="FD171" s="420">
        <v>4047.4742408129941</v>
      </c>
      <c r="FE171" s="420">
        <v>4473.795278131126</v>
      </c>
      <c r="FF171" s="420">
        <v>4946.5564107259916</v>
      </c>
      <c r="FG171" s="420">
        <v>5470.9113093704873</v>
      </c>
      <c r="FH171" s="420">
        <v>6052.5921914760829</v>
      </c>
      <c r="FI171" s="420">
        <v>6697.9752489562743</v>
      </c>
      <c r="FJ171" s="420">
        <v>7414.1535109703218</v>
      </c>
      <c r="FK171" s="420">
        <v>8209.0179890761992</v>
      </c>
      <c r="FL171" s="420">
        <v>9091.3480491343707</v>
      </c>
      <c r="FM171" s="420">
        <v>10070.912062191992</v>
      </c>
      <c r="FN171" s="420">
        <v>11158.579506804926</v>
      </c>
      <c r="FO171" s="420">
        <v>12366.445829241102</v>
      </c>
      <c r="FP171" s="420">
        <v>13707.97151732071</v>
      </c>
      <c r="FQ171" s="420">
        <v>15198.137010050083</v>
      </c>
      <c r="FR171" s="420">
        <v>16853.615250646359</v>
      </c>
      <c r="FS171" s="420">
        <v>18692.963897213809</v>
      </c>
      <c r="FT171" s="420">
        <v>20736.839435650647</v>
      </c>
      <c r="FU171" s="420">
        <v>23008.235696043139</v>
      </c>
      <c r="FV171" s="420">
        <v>25532.749559865533</v>
      </c>
      <c r="FW171" s="420">
        <v>28338.876964110612</v>
      </c>
      <c r="FX171" s="420">
        <v>31458.342663783162</v>
      </c>
      <c r="FY171" s="420">
        <v>34926.467610171188</v>
      </c>
      <c r="FZ171" s="420">
        <v>38782.578243634707</v>
      </c>
      <c r="GA171" s="420">
        <v>41858.847273404172</v>
      </c>
      <c r="GB171" s="420">
        <v>41858.847273404172</v>
      </c>
      <c r="GC171" s="420"/>
      <c r="GD171" s="420">
        <v>32.346805612945467</v>
      </c>
      <c r="GE171" s="420">
        <v>32.346805612945467</v>
      </c>
      <c r="GF171" s="420">
        <v>32.346805612945467</v>
      </c>
      <c r="GG171" s="420">
        <v>32.346805612945467</v>
      </c>
      <c r="GH171" s="420">
        <v>32.346805612945467</v>
      </c>
      <c r="GI171" s="420">
        <v>32.346805612945467</v>
      </c>
      <c r="GJ171" s="420">
        <v>32.346805612945467</v>
      </c>
      <c r="GK171" s="420">
        <v>32.346805612945467</v>
      </c>
      <c r="GL171" s="420">
        <v>32.346805612945467</v>
      </c>
      <c r="GM171" s="420">
        <v>32.346805612945467</v>
      </c>
      <c r="GN171" s="420">
        <v>32.346805612945467</v>
      </c>
      <c r="GO171" s="420">
        <v>32.346805612945467</v>
      </c>
      <c r="GP171" s="420">
        <v>32.346805612945467</v>
      </c>
      <c r="GQ171" s="420">
        <v>32.346805612945467</v>
      </c>
      <c r="GR171" s="420">
        <v>32.346805612945467</v>
      </c>
      <c r="GS171" s="420">
        <v>32.346805612945467</v>
      </c>
      <c r="GT171" s="420">
        <v>32.346805612945467</v>
      </c>
      <c r="GU171" s="420">
        <v>38.71709895684387</v>
      </c>
      <c r="GV171" s="420">
        <v>51.321808778717411</v>
      </c>
      <c r="GW171" s="420">
        <v>68.624213510182543</v>
      </c>
      <c r="GX171" s="420">
        <v>92.482105495209666</v>
      </c>
      <c r="GY171" s="420">
        <v>125.51365268583478</v>
      </c>
      <c r="GZ171" s="420">
        <v>171.41515739317182</v>
      </c>
      <c r="HA171" s="420">
        <v>235.41334056929134</v>
      </c>
      <c r="HB171" s="420">
        <v>324.90957278183618</v>
      </c>
      <c r="HC171" s="420">
        <v>450.39811034790489</v>
      </c>
      <c r="HD171" s="420">
        <v>626.7756381042592</v>
      </c>
      <c r="HE171" s="420">
        <v>875.20984394304969</v>
      </c>
      <c r="HF171" s="420">
        <v>1225.8069055139895</v>
      </c>
      <c r="HG171" s="420">
        <v>1721.4210376129565</v>
      </c>
      <c r="HH171" s="420"/>
      <c r="HI171" s="420">
        <v>57.236016211563019</v>
      </c>
      <c r="HJ171" s="420">
        <v>63.154689053157682</v>
      </c>
      <c r="HK171" s="420">
        <v>69.711511506251469</v>
      </c>
      <c r="HL171" s="420">
        <v>76.976848100570194</v>
      </c>
      <c r="HM171" s="420">
        <v>85.028929708547622</v>
      </c>
      <c r="HN171" s="420">
        <v>93.954740733937783</v>
      </c>
      <c r="HO171" s="420">
        <v>103.85100693540051</v>
      </c>
      <c r="HP171" s="420">
        <v>114.82529534325266</v>
      </c>
      <c r="HQ171" s="420">
        <v>126.99723903542956</v>
      </c>
      <c r="HR171" s="420">
        <v>140.4999009960755</v>
      </c>
      <c r="HS171" s="420">
        <v>155.4812929041926</v>
      </c>
      <c r="HT171" s="420">
        <v>172.10606650949569</v>
      </c>
      <c r="HU171" s="420">
        <v>190.55739726930597</v>
      </c>
      <c r="HV171" s="420">
        <v>211.03908216765754</v>
      </c>
      <c r="HW171" s="420">
        <v>233.77787614220262</v>
      </c>
      <c r="HX171" s="420">
        <v>259.02609433539101</v>
      </c>
      <c r="HY171" s="420">
        <v>287.06451049661388</v>
      </c>
      <c r="HZ171" s="420">
        <v>318.20558532804193</v>
      </c>
      <c r="IA171" s="420">
        <v>352.79706242955569</v>
      </c>
      <c r="IB171" s="420">
        <v>391.22597380285117</v>
      </c>
      <c r="IC171" s="420">
        <v>433.92310167212025</v>
      </c>
      <c r="ID171" s="420">
        <v>481.36794872510484</v>
      </c>
      <c r="IE171" s="420">
        <v>534.09427483665706</v>
      </c>
      <c r="IF171" s="420">
        <v>592.69626497730883</v>
      </c>
      <c r="IG171" s="420">
        <v>657.83540040990135</v>
      </c>
      <c r="IH171" s="420">
        <v>730.24811352509982</v>
      </c>
      <c r="II171" s="420">
        <v>810.75431585866374</v>
      </c>
      <c r="IJ171" s="420">
        <v>900.2668990778925</v>
      </c>
      <c r="IK171" s="420">
        <v>971.67688019781474</v>
      </c>
      <c r="IL171" s="420">
        <v>971.67688019781474</v>
      </c>
      <c r="IM171" s="420"/>
      <c r="IN171" s="420">
        <v>14.212941987128927</v>
      </c>
      <c r="IO171" s="420">
        <v>14.212941987128927</v>
      </c>
      <c r="IP171" s="420">
        <v>14.212941987128927</v>
      </c>
      <c r="IQ171" s="420">
        <v>14.212941987128927</v>
      </c>
      <c r="IR171" s="420">
        <v>14.212941987128927</v>
      </c>
      <c r="IS171" s="420">
        <v>14.212941987128927</v>
      </c>
      <c r="IT171" s="420">
        <v>14.212941987128927</v>
      </c>
      <c r="IU171" s="420">
        <v>14.212941987128927</v>
      </c>
      <c r="IV171" s="420">
        <v>14.212941987128927</v>
      </c>
      <c r="IW171" s="420">
        <v>14.212941987128927</v>
      </c>
      <c r="IX171" s="420">
        <v>14.212941987128927</v>
      </c>
      <c r="IY171" s="420">
        <v>14.212941987128927</v>
      </c>
      <c r="IZ171" s="420">
        <v>14.212941987128927</v>
      </c>
      <c r="JA171" s="420">
        <v>14.212941987128927</v>
      </c>
      <c r="JB171" s="420">
        <v>14.212941987128927</v>
      </c>
      <c r="JC171" s="420">
        <v>14.212941987128927</v>
      </c>
      <c r="JD171" s="420">
        <v>14.212941987128927</v>
      </c>
      <c r="JE171" s="420">
        <v>17.012000751113533</v>
      </c>
      <c r="JF171" s="420">
        <v>22.550415010825947</v>
      </c>
      <c r="JG171" s="420">
        <v>30.152960919956481</v>
      </c>
      <c r="JH171" s="420">
        <v>40.635938397728552</v>
      </c>
      <c r="JI171" s="420">
        <v>55.14975066046334</v>
      </c>
      <c r="JJ171" s="420">
        <v>75.318525015919704</v>
      </c>
      <c r="JK171" s="420">
        <v>103.43884315947719</v>
      </c>
      <c r="JL171" s="420">
        <v>142.76281139683698</v>
      </c>
      <c r="JM171" s="420">
        <v>197.90152666343465</v>
      </c>
      <c r="JN171" s="420">
        <v>275.40047972330115</v>
      </c>
      <c r="JO171" s="420">
        <v>384.56059270187745</v>
      </c>
      <c r="JP171" s="420">
        <v>538.61029258851443</v>
      </c>
      <c r="JQ171" s="420">
        <v>756.37939757564641</v>
      </c>
      <c r="JR171" s="420"/>
      <c r="JS171" s="420">
        <v>43.02307422443409</v>
      </c>
      <c r="JT171" s="420">
        <v>48.941747066028753</v>
      </c>
      <c r="JU171" s="420">
        <v>55.49856951912254</v>
      </c>
      <c r="JV171" s="420">
        <v>62.763906113441266</v>
      </c>
      <c r="JW171" s="420">
        <v>70.815987721418693</v>
      </c>
      <c r="JX171" s="420">
        <v>79.741798746808854</v>
      </c>
      <c r="JY171" s="420">
        <v>89.638064948271577</v>
      </c>
      <c r="JZ171" s="420">
        <v>100.61235335612373</v>
      </c>
      <c r="KA171" s="420">
        <v>112.78429704830063</v>
      </c>
      <c r="KB171" s="420">
        <v>126.28695900894657</v>
      </c>
      <c r="KC171" s="420">
        <v>141.26835091706369</v>
      </c>
      <c r="KD171" s="420">
        <v>157.89312452236678</v>
      </c>
      <c r="KE171" s="420">
        <v>176.34445528217705</v>
      </c>
      <c r="KF171" s="420">
        <v>196.82614018052863</v>
      </c>
      <c r="KG171" s="420">
        <v>219.5649341550737</v>
      </c>
      <c r="KH171" s="420">
        <v>244.81315234826209</v>
      </c>
      <c r="KI171" s="420">
        <v>272.85156850948493</v>
      </c>
      <c r="KJ171" s="420">
        <v>301.1935845769284</v>
      </c>
      <c r="KK171" s="420">
        <v>330.24664741872976</v>
      </c>
      <c r="KL171" s="420">
        <v>361.07301288289472</v>
      </c>
      <c r="KM171" s="420">
        <v>393.28716327439167</v>
      </c>
      <c r="KN171" s="420">
        <v>426.21819806464151</v>
      </c>
      <c r="KO171" s="420">
        <v>458.77574982073736</v>
      </c>
      <c r="KP171" s="420">
        <v>489.25742181783164</v>
      </c>
      <c r="KQ171" s="420">
        <v>515.07258901306432</v>
      </c>
      <c r="KR171" s="420">
        <v>532.34658686166517</v>
      </c>
      <c r="KS171" s="420">
        <v>535.3538361353626</v>
      </c>
      <c r="KT171" s="420">
        <v>515.70630637601505</v>
      </c>
      <c r="KU171" s="420">
        <v>433.06658760930031</v>
      </c>
      <c r="KV171" s="420">
        <v>215.29748262216833</v>
      </c>
      <c r="KW171" s="420"/>
      <c r="KX171" s="420">
        <v>2234.4717966131329</v>
      </c>
      <c r="KY171" s="420">
        <v>2465.5344807985416</v>
      </c>
      <c r="KZ171" s="420">
        <v>2721.5102774487291</v>
      </c>
      <c r="LA171" s="420">
        <v>3005.1461904182779</v>
      </c>
      <c r="LB171" s="420">
        <v>3319.4963225195056</v>
      </c>
      <c r="LC171" s="420">
        <v>3667.9565110206026</v>
      </c>
      <c r="LD171" s="420">
        <v>4054.3028918939258</v>
      </c>
      <c r="LE171" s="420">
        <v>4482.7348401378986</v>
      </c>
      <c r="LF171" s="420">
        <v>4957.9227845538971</v>
      </c>
      <c r="LG171" s="420">
        <v>5485.0614522546857</v>
      </c>
      <c r="LH171" s="420">
        <v>6069.9291615823086</v>
      </c>
      <c r="LI171" s="420">
        <v>6718.9538527630957</v>
      </c>
      <c r="LJ171" s="420">
        <v>7439.2866243588996</v>
      </c>
      <c r="LK171" s="420">
        <v>8238.8836313084739</v>
      </c>
      <c r="LL171" s="420">
        <v>9126.5972981246632</v>
      </c>
      <c r="LM171" s="420">
        <v>10112.27790976749</v>
      </c>
      <c r="LN171" s="420">
        <v>11206.886764135981</v>
      </c>
      <c r="LO171" s="420">
        <v>12422.622205432974</v>
      </c>
      <c r="LP171" s="420">
        <v>13773.060008455786</v>
      </c>
      <c r="LQ171" s="420">
        <v>15273.30975191761</v>
      </c>
      <c r="LR171" s="420">
        <v>16940.189006190238</v>
      </c>
      <c r="LS171" s="420">
        <v>18792.41736958046</v>
      </c>
      <c r="LT171" s="420">
        <v>20850.83261986282</v>
      </c>
      <c r="LU171" s="420">
        <v>23138.631507029833</v>
      </c>
      <c r="LV171" s="420">
        <v>25681.638002133957</v>
      </c>
      <c r="LW171" s="420">
        <v>28508.602139086946</v>
      </c>
      <c r="LX171" s="420">
        <v>31651.532945134961</v>
      </c>
      <c r="LY171" s="420">
        <v>35146.069355671141</v>
      </c>
      <c r="LZ171" s="420">
        <v>37933.887225792394</v>
      </c>
      <c r="MA171" s="420">
        <v>37933.887225792394</v>
      </c>
      <c r="MB171" s="420"/>
      <c r="MC171" s="426">
        <v>1.3011004983715742</v>
      </c>
      <c r="MD171" s="426">
        <v>1.3011004983715742</v>
      </c>
      <c r="ME171" s="426">
        <v>1.3011004983715742</v>
      </c>
      <c r="MF171" s="426">
        <v>1.3011004983715742</v>
      </c>
      <c r="MG171" s="426">
        <v>1.3011004983715742</v>
      </c>
      <c r="MH171" s="426">
        <v>1.3011004983715742</v>
      </c>
      <c r="MI171" s="426">
        <v>1.3011004983715742</v>
      </c>
      <c r="MJ171" s="426">
        <v>1.3011004983715742</v>
      </c>
      <c r="MK171" s="426">
        <v>1.3011004983715742</v>
      </c>
      <c r="ML171" s="426">
        <v>1.3011004983715742</v>
      </c>
      <c r="MM171" s="426">
        <v>1.3011004983715742</v>
      </c>
      <c r="MN171" s="426">
        <v>1.3011004983715742</v>
      </c>
      <c r="MO171" s="426">
        <v>1.3011004983715742</v>
      </c>
      <c r="MP171" s="426">
        <v>1.3011004983715742</v>
      </c>
      <c r="MQ171" s="426">
        <v>1.3011004983715742</v>
      </c>
      <c r="MR171" s="426">
        <v>1.3011004983715742</v>
      </c>
      <c r="MS171" s="426">
        <v>1.3011004983715742</v>
      </c>
      <c r="MT171" s="426">
        <v>1.5573357490388688</v>
      </c>
      <c r="MU171" s="426">
        <v>2.0643408124540121</v>
      </c>
      <c r="MV171" s="426">
        <v>2.7603034273876617</v>
      </c>
      <c r="MW171" s="426">
        <v>3.719950433130661</v>
      </c>
      <c r="MX171" s="426">
        <v>5.0485936081620348</v>
      </c>
      <c r="MY171" s="426">
        <v>6.8949110271166889</v>
      </c>
      <c r="MZ171" s="426">
        <v>9.4691395002985903</v>
      </c>
      <c r="NA171" s="426">
        <v>13.068987773647677</v>
      </c>
      <c r="NB171" s="426">
        <v>18.1165711647504</v>
      </c>
      <c r="NC171" s="426">
        <v>25.211085906369799</v>
      </c>
      <c r="ND171" s="426">
        <v>35.203969682813984</v>
      </c>
      <c r="NE171" s="426">
        <v>49.30619717927501</v>
      </c>
      <c r="NF171" s="426">
        <v>69.241513265506697</v>
      </c>
      <c r="NG171" s="420"/>
      <c r="NH171" s="420">
        <v>2233.1706961147615</v>
      </c>
      <c r="NI171" s="420">
        <v>2464.2333803001702</v>
      </c>
      <c r="NJ171" s="420">
        <v>2720.2091769503577</v>
      </c>
      <c r="NK171" s="420">
        <v>3003.8450899199065</v>
      </c>
      <c r="NL171" s="420">
        <v>3318.1952220211342</v>
      </c>
      <c r="NM171" s="420">
        <v>3666.6554105222313</v>
      </c>
      <c r="NN171" s="420">
        <v>4053.0017913955544</v>
      </c>
      <c r="NO171" s="420">
        <v>4481.4337396395267</v>
      </c>
      <c r="NP171" s="420">
        <v>4956.6216840555253</v>
      </c>
      <c r="NQ171" s="420">
        <v>5483.7603517563139</v>
      </c>
      <c r="NR171" s="420">
        <v>6068.6280610839367</v>
      </c>
      <c r="NS171" s="420">
        <v>6717.6527522647239</v>
      </c>
      <c r="NT171" s="420">
        <v>7437.9855238605278</v>
      </c>
      <c r="NU171" s="420">
        <v>8237.582530810103</v>
      </c>
      <c r="NV171" s="420">
        <v>9125.2961976262923</v>
      </c>
      <c r="NW171" s="420">
        <v>10110.976809269119</v>
      </c>
      <c r="NX171" s="420">
        <v>11205.58566363761</v>
      </c>
      <c r="NY171" s="420">
        <v>12421.064869683934</v>
      </c>
      <c r="NZ171" s="420">
        <v>13770.995667643332</v>
      </c>
      <c r="OA171" s="420">
        <v>15270.549448490223</v>
      </c>
      <c r="OB171" s="420">
        <v>16936.469055757108</v>
      </c>
      <c r="OC171" s="420">
        <v>18787.3687759723</v>
      </c>
      <c r="OD171" s="420">
        <v>20843.937708835703</v>
      </c>
      <c r="OE171" s="420">
        <v>23129.162367529534</v>
      </c>
      <c r="OF171" s="420">
        <v>25668.56901436031</v>
      </c>
      <c r="OG171" s="420">
        <v>28490.485567922195</v>
      </c>
      <c r="OH171" s="420">
        <v>31626.321859228592</v>
      </c>
      <c r="OI171" s="420">
        <v>35110.865385988327</v>
      </c>
      <c r="OJ171" s="420">
        <v>37884.581028613116</v>
      </c>
      <c r="OK171" s="420">
        <v>37864.645712526886</v>
      </c>
      <c r="OL171" s="420"/>
      <c r="OM171" s="420">
        <v>2276.1937703391955</v>
      </c>
      <c r="ON171" s="420">
        <v>2513.1751273661989</v>
      </c>
      <c r="OO171" s="420">
        <v>2775.7077464694803</v>
      </c>
      <c r="OP171" s="420">
        <v>3066.6089960333479</v>
      </c>
      <c r="OQ171" s="420">
        <v>3389.0112097425531</v>
      </c>
      <c r="OR171" s="420">
        <v>3746.3972092690401</v>
      </c>
      <c r="OS171" s="420">
        <v>4142.6398563438261</v>
      </c>
      <c r="OT171" s="420">
        <v>4582.0460929956507</v>
      </c>
      <c r="OU171" s="420">
        <v>5069.405981103826</v>
      </c>
      <c r="OV171" s="420">
        <v>5610.0473107652606</v>
      </c>
      <c r="OW171" s="420">
        <v>6209.8964120010005</v>
      </c>
      <c r="OX171" s="420">
        <v>6875.5458767870905</v>
      </c>
      <c r="OY171" s="420">
        <v>7614.3299791427053</v>
      </c>
      <c r="OZ171" s="420">
        <v>8434.4086709906314</v>
      </c>
      <c r="PA171" s="420">
        <v>9344.8611317813666</v>
      </c>
      <c r="PB171" s="420">
        <v>10355.789961617382</v>
      </c>
      <c r="PC171" s="420">
        <v>11478.437232147095</v>
      </c>
      <c r="PD171" s="420">
        <v>12722.258454260862</v>
      </c>
      <c r="PE171" s="420">
        <v>14101.242315062062</v>
      </c>
      <c r="PF171" s="420">
        <v>15631.622461373117</v>
      </c>
      <c r="PG171" s="420">
        <v>17329.7562190315</v>
      </c>
      <c r="PH171" s="420">
        <v>19213.586974036942</v>
      </c>
      <c r="PI171" s="420">
        <v>21302.713458656439</v>
      </c>
      <c r="PJ171" s="420">
        <v>23618.419789347365</v>
      </c>
      <c r="PK171" s="420">
        <v>26183.641603373373</v>
      </c>
      <c r="PL171" s="420">
        <v>29022.83215478386</v>
      </c>
      <c r="PM171" s="420">
        <v>32161.675695363956</v>
      </c>
      <c r="PN171" s="420">
        <v>35626.571692364341</v>
      </c>
      <c r="PO171" s="420">
        <v>38317.647616222413</v>
      </c>
      <c r="PP171" s="420">
        <v>38079.943195149055</v>
      </c>
      <c r="PQ171" s="420"/>
      <c r="PR171" s="420">
        <v>67.200614214346828</v>
      </c>
      <c r="PS171" s="420">
        <v>74.149708099895435</v>
      </c>
      <c r="PT171" s="420">
        <v>81.848051298933612</v>
      </c>
      <c r="PU171" s="420">
        <v>90.378258569256431</v>
      </c>
      <c r="PV171" s="420">
        <v>99.832180515186892</v>
      </c>
      <c r="PW171" s="420">
        <v>110.31194523274307</v>
      </c>
      <c r="PX171" s="420">
        <v>121.93111810998856</v>
      </c>
      <c r="PY171" s="420">
        <v>134.81599323559269</v>
      </c>
      <c r="PZ171" s="420">
        <v>149.10703140416985</v>
      </c>
      <c r="QA171" s="420">
        <v>164.96046141806357</v>
      </c>
      <c r="QB171" s="420">
        <v>182.55006329199551</v>
      </c>
      <c r="QC171" s="420">
        <v>202.06915409176941</v>
      </c>
      <c r="QD171" s="420">
        <v>223.73279950601545</v>
      </c>
      <c r="QE171" s="420">
        <v>247.78027688854976</v>
      </c>
      <c r="QF171" s="420">
        <v>274.47781844935128</v>
      </c>
      <c r="QG171" s="420">
        <v>304.12166654892087</v>
      </c>
      <c r="QH171" s="420">
        <v>337.04147670249705</v>
      </c>
      <c r="QI171" s="420">
        <v>373.60410797004761</v>
      </c>
      <c r="QJ171" s="420">
        <v>414.21784494312533</v>
      </c>
      <c r="QK171" s="420">
        <v>459.33710059377347</v>
      </c>
      <c r="QL171" s="420">
        <v>509.46765488318471</v>
      </c>
      <c r="QM171" s="420">
        <v>565.17249030501512</v>
      </c>
      <c r="QN171" s="420">
        <v>627.0782925338998</v>
      </c>
      <c r="QO171" s="420">
        <v>695.8826921461723</v>
      </c>
      <c r="QP171" s="420">
        <v>772.36233206872487</v>
      </c>
      <c r="QQ171" s="420">
        <v>857.38185509565301</v>
      </c>
      <c r="QR171" s="420">
        <v>951.90391660466355</v>
      </c>
      <c r="QS171" s="420">
        <v>1057.00033963331</v>
      </c>
      <c r="QT171" s="420">
        <v>1140.842558395633</v>
      </c>
      <c r="QU171" s="420">
        <v>1140.842558395633</v>
      </c>
      <c r="QV171" s="424"/>
      <c r="QW171" s="420">
        <v>14.692869058112674</v>
      </c>
      <c r="QX171" s="420">
        <v>14.692869058112674</v>
      </c>
      <c r="QY171" s="420">
        <v>14.692869058112674</v>
      </c>
      <c r="QZ171" s="420">
        <v>14.692869058112674</v>
      </c>
      <c r="RA171" s="420">
        <v>14.692869058112674</v>
      </c>
      <c r="RB171" s="420">
        <v>14.692869058112674</v>
      </c>
      <c r="RC171" s="420">
        <v>14.692869058112674</v>
      </c>
      <c r="RD171" s="420">
        <v>14.692869058112674</v>
      </c>
      <c r="RE171" s="420">
        <v>14.692869058112674</v>
      </c>
      <c r="RF171" s="420">
        <v>14.692869058112674</v>
      </c>
      <c r="RG171" s="420">
        <v>14.692869058112674</v>
      </c>
      <c r="RH171" s="420">
        <v>14.692869058112674</v>
      </c>
      <c r="RI171" s="420">
        <v>14.692869058112674</v>
      </c>
      <c r="RJ171" s="420">
        <v>14.692869058112674</v>
      </c>
      <c r="RK171" s="420">
        <v>14.692869058112674</v>
      </c>
      <c r="RL171" s="420">
        <v>14.692869058112674</v>
      </c>
      <c r="RM171" s="420">
        <v>14.692869058112674</v>
      </c>
      <c r="RN171" s="420">
        <v>17.586443375268967</v>
      </c>
      <c r="RO171" s="420">
        <v>23.311872746698956</v>
      </c>
      <c r="RP171" s="420">
        <v>31.171133106186968</v>
      </c>
      <c r="RQ171" s="420">
        <v>42.008088295304923</v>
      </c>
      <c r="RR171" s="420">
        <v>57.011987087230509</v>
      </c>
      <c r="RS171" s="420">
        <v>77.861798543275356</v>
      </c>
      <c r="RT171" s="420">
        <v>106.93165281622744</v>
      </c>
      <c r="RU171" s="420">
        <v>147.58346977855248</v>
      </c>
      <c r="RV171" s="420">
        <v>204.58404884081392</v>
      </c>
      <c r="RW171" s="420">
        <v>284.69990173605657</v>
      </c>
      <c r="RX171" s="420">
        <v>397.54601394952084</v>
      </c>
      <c r="RY171" s="420">
        <v>556.79749551650741</v>
      </c>
      <c r="RZ171" s="420">
        <v>781.91998932362276</v>
      </c>
      <c r="SA171" s="420"/>
      <c r="SB171" s="420">
        <v>52.507745156234151</v>
      </c>
      <c r="SC171" s="420">
        <v>59.456839041782757</v>
      </c>
      <c r="SD171" s="420">
        <v>67.155182240820935</v>
      </c>
      <c r="SE171" s="420">
        <v>75.685389511143754</v>
      </c>
      <c r="SF171" s="420">
        <v>85.139311457074214</v>
      </c>
      <c r="SG171" s="420">
        <v>95.619076174630393</v>
      </c>
      <c r="SH171" s="420">
        <v>107.23824905187588</v>
      </c>
      <c r="SI171" s="420">
        <v>120.12312417748001</v>
      </c>
      <c r="SJ171" s="420">
        <v>134.41416234605717</v>
      </c>
      <c r="SK171" s="420">
        <v>150.2675923599509</v>
      </c>
      <c r="SL171" s="420">
        <v>167.85719423388284</v>
      </c>
      <c r="SM171" s="420">
        <v>187.37628503365673</v>
      </c>
      <c r="SN171" s="420">
        <v>209.03993044790278</v>
      </c>
      <c r="SO171" s="420">
        <v>233.08740783043709</v>
      </c>
      <c r="SP171" s="420">
        <v>259.78494939123863</v>
      </c>
      <c r="SQ171" s="420">
        <v>289.42879749080822</v>
      </c>
      <c r="SR171" s="420">
        <v>322.3486076443844</v>
      </c>
      <c r="SS171" s="420">
        <v>356.01766459477864</v>
      </c>
      <c r="ST171" s="420">
        <v>390.90597219642638</v>
      </c>
      <c r="SU171" s="420">
        <v>428.1659674875865</v>
      </c>
      <c r="SV171" s="420">
        <v>467.45956658787981</v>
      </c>
      <c r="SW171" s="420">
        <v>508.16050321778459</v>
      </c>
      <c r="SX171" s="420">
        <v>549.21649399062449</v>
      </c>
      <c r="SY171" s="420">
        <v>588.95103932994482</v>
      </c>
      <c r="SZ171" s="420">
        <v>624.77886229017236</v>
      </c>
      <c r="TA171" s="420">
        <v>652.79780625483909</v>
      </c>
      <c r="TB171" s="420">
        <v>667.20401486860692</v>
      </c>
      <c r="TC171" s="420">
        <v>659.45432568378919</v>
      </c>
      <c r="TD171" s="420">
        <v>584.04506287912557</v>
      </c>
      <c r="TE171" s="420">
        <v>358.92256907201022</v>
      </c>
      <c r="TF171" s="420"/>
      <c r="TG171" s="420">
        <v>3.9541084575050318</v>
      </c>
      <c r="TH171" s="420">
        <v>4.3629956563214094</v>
      </c>
      <c r="TI171" s="420">
        <v>4.8159689558659586</v>
      </c>
      <c r="TJ171" s="420">
        <v>5.3178894383822231</v>
      </c>
      <c r="TK171" s="420">
        <v>5.8741616266655177</v>
      </c>
      <c r="TL171" s="420">
        <v>6.4907947748414863</v>
      </c>
      <c r="TM171" s="420">
        <v>7.174471111438435</v>
      </c>
      <c r="TN171" s="420">
        <v>7.9326218263342962</v>
      </c>
      <c r="TO171" s="420">
        <v>8.7735116835111207</v>
      </c>
      <c r="TP171" s="420">
        <v>9.7063332422316133</v>
      </c>
      <c r="TQ171" s="420">
        <v>10.741311781445805</v>
      </c>
      <c r="TR171" s="420">
        <v>11.889822147259057</v>
      </c>
      <c r="TS171" s="420">
        <v>13.164518882613763</v>
      </c>
      <c r="TT171" s="420">
        <v>14.579481153593129</v>
      </c>
      <c r="TU171" s="420">
        <v>16.150374159770749</v>
      </c>
      <c r="TV171" s="420">
        <v>17.894628908836424</v>
      </c>
      <c r="TW171" s="420">
        <v>19.831642450595456</v>
      </c>
      <c r="TX171" s="420">
        <v>21.983000904887568</v>
      </c>
      <c r="TY171" s="420">
        <v>24.372727884821138</v>
      </c>
      <c r="TZ171" s="420">
        <v>27.027561214104473</v>
      </c>
      <c r="UA171" s="420">
        <v>29.977261168675099</v>
      </c>
      <c r="UB171" s="420">
        <v>33.254953842179837</v>
      </c>
      <c r="UC171" s="420">
        <v>36.897513646486033</v>
      </c>
      <c r="UD171" s="420">
        <v>40.945989417148851</v>
      </c>
      <c r="UE171" s="420">
        <v>45.446079105021745</v>
      </c>
      <c r="UF171" s="420">
        <v>50.448658604987827</v>
      </c>
      <c r="UG171" s="420">
        <v>56.010370907816579</v>
      </c>
      <c r="UH171" s="420">
        <v>62.194282468886598</v>
      </c>
      <c r="UI171" s="420">
        <v>67.127588959905367</v>
      </c>
      <c r="UJ171" s="420">
        <v>67.127588959905367</v>
      </c>
      <c r="UK171" s="420"/>
      <c r="UL171" s="420">
        <v>2.0677318317326265</v>
      </c>
      <c r="UM171" s="420">
        <v>2.0677318317326265</v>
      </c>
      <c r="UN171" s="420">
        <v>2.0677318317326265</v>
      </c>
      <c r="UO171" s="420">
        <v>2.0677318317326265</v>
      </c>
      <c r="UP171" s="420">
        <v>2.0677318317326265</v>
      </c>
      <c r="UQ171" s="420">
        <v>2.0677318317326265</v>
      </c>
      <c r="UR171" s="420">
        <v>2.0677318317326265</v>
      </c>
      <c r="US171" s="420">
        <v>2.0677318317326265</v>
      </c>
      <c r="UT171" s="420">
        <v>2.0677318317326265</v>
      </c>
      <c r="UU171" s="420">
        <v>2.0677318317326265</v>
      </c>
      <c r="UV171" s="420">
        <v>2.0677318317326265</v>
      </c>
      <c r="UW171" s="420">
        <v>2.0677318317326265</v>
      </c>
      <c r="UX171" s="420">
        <v>2.0677318317326265</v>
      </c>
      <c r="UY171" s="420">
        <v>2.0677318317326265</v>
      </c>
      <c r="UZ171" s="420">
        <v>2.0677318317326265</v>
      </c>
      <c r="VA171" s="420">
        <v>2.0677318317326265</v>
      </c>
      <c r="VB171" s="420">
        <v>2.0677318317326265</v>
      </c>
      <c r="VC171" s="420">
        <v>2.4749454058415221</v>
      </c>
      <c r="VD171" s="420">
        <v>3.2806867838405323</v>
      </c>
      <c r="VE171" s="420">
        <v>4.3867228313213236</v>
      </c>
      <c r="VF171" s="420">
        <v>5.9118107576461503</v>
      </c>
      <c r="VG171" s="420">
        <v>8.0233138963084603</v>
      </c>
      <c r="VH171" s="420">
        <v>10.957514062577776</v>
      </c>
      <c r="VI171" s="420">
        <v>15.048523298845536</v>
      </c>
      <c r="VJ171" s="420">
        <v>20.769465588490164</v>
      </c>
      <c r="VK171" s="420">
        <v>28.79117403005235</v>
      </c>
      <c r="VL171" s="420">
        <v>40.065901831865403</v>
      </c>
      <c r="VM171" s="420">
        <v>55.946768760453153</v>
      </c>
      <c r="VN171" s="420">
        <v>78.358277117619295</v>
      </c>
      <c r="VO171" s="420">
        <v>110.03983261524904</v>
      </c>
      <c r="VP171" s="420"/>
      <c r="VQ171" s="420">
        <v>1.8863766257724053</v>
      </c>
      <c r="VR171" s="420">
        <v>2.2952638245887829</v>
      </c>
      <c r="VS171" s="420">
        <v>2.7482371241333321</v>
      </c>
      <c r="VT171" s="420">
        <v>3.2501576066495965</v>
      </c>
      <c r="VU171" s="420">
        <v>3.8064297949328911</v>
      </c>
      <c r="VV171" s="420">
        <v>4.4230629431088602</v>
      </c>
      <c r="VW171" s="420">
        <v>5.106739279705808</v>
      </c>
      <c r="VX171" s="420">
        <v>5.8648899946016702</v>
      </c>
      <c r="VY171" s="420">
        <v>6.7057798517784946</v>
      </c>
      <c r="VZ171" s="420">
        <v>7.6386014104989872</v>
      </c>
      <c r="WA171" s="420">
        <v>8.6735799497131794</v>
      </c>
      <c r="WB171" s="420">
        <v>9.822090315526431</v>
      </c>
      <c r="WC171" s="420">
        <v>11.096787050881137</v>
      </c>
      <c r="WD171" s="420">
        <v>12.511749321860503</v>
      </c>
      <c r="WE171" s="420">
        <v>14.082642328038123</v>
      </c>
      <c r="WF171" s="420">
        <v>15.826897077103798</v>
      </c>
      <c r="WG171" s="420">
        <v>17.76391061886283</v>
      </c>
      <c r="WH171" s="420">
        <v>19.508055499046044</v>
      </c>
      <c r="WI171" s="420">
        <v>21.092041100980605</v>
      </c>
      <c r="WJ171" s="420">
        <v>22.640838382783151</v>
      </c>
      <c r="WK171" s="420">
        <v>24.065450411028948</v>
      </c>
      <c r="WL171" s="420">
        <v>25.231639945871379</v>
      </c>
      <c r="WM171" s="420">
        <v>25.939999583908257</v>
      </c>
      <c r="WN171" s="420">
        <v>25.897466118303313</v>
      </c>
      <c r="WO171" s="420">
        <v>24.676613516531582</v>
      </c>
      <c r="WP171" s="420">
        <v>21.657484574935477</v>
      </c>
      <c r="WQ171" s="420">
        <v>15.944469075951176</v>
      </c>
      <c r="WR171" s="420">
        <v>6.2475137084334449</v>
      </c>
      <c r="WS171" s="420">
        <v>-11.230688157713928</v>
      </c>
      <c r="WT171" s="420">
        <v>-42.912243655343673</v>
      </c>
      <c r="WU171" s="420"/>
      <c r="WV171" s="420">
        <v>102.806567024605</v>
      </c>
      <c r="WW171" s="420">
        <v>113.43760804494738</v>
      </c>
      <c r="WX171" s="420">
        <v>125.21488486485724</v>
      </c>
      <c r="WY171" s="420">
        <v>138.26478531179384</v>
      </c>
      <c r="WZ171" s="420">
        <v>152.72782663280879</v>
      </c>
      <c r="XA171" s="420">
        <v>168.76024905086939</v>
      </c>
      <c r="XB171" s="420">
        <v>186.53579008037366</v>
      </c>
      <c r="XC171" s="420">
        <v>206.24766018291314</v>
      </c>
      <c r="XD171" s="420">
        <v>228.11074269348006</v>
      </c>
      <c r="XE171" s="420">
        <v>252.36404356502601</v>
      </c>
      <c r="XF171" s="420">
        <v>279.27341939633249</v>
      </c>
      <c r="XG171" s="420">
        <v>309.13461545870257</v>
      </c>
      <c r="XH171" s="420">
        <v>342.27664905936433</v>
      </c>
      <c r="XI171" s="420">
        <v>379.06557761609719</v>
      </c>
      <c r="XJ171" s="420">
        <v>419.90869531600572</v>
      </c>
      <c r="XK171" s="420">
        <v>465.2592072442871</v>
      </c>
      <c r="XL171" s="420">
        <v>515.62143545541528</v>
      </c>
      <c r="XM171" s="420">
        <v>571.55661768476011</v>
      </c>
      <c r="XN171" s="420">
        <v>633.68936633679516</v>
      </c>
      <c r="XO171" s="420">
        <v>702.71486311801868</v>
      </c>
      <c r="XP171" s="420">
        <v>779.40687329959621</v>
      </c>
      <c r="XQ171" s="420">
        <v>864.62667319788966</v>
      </c>
      <c r="XR171" s="420">
        <v>959.33299516327781</v>
      </c>
      <c r="XS171" s="420">
        <v>1064.5931062950694</v>
      </c>
      <c r="XT171" s="420">
        <v>1181.5951503930071</v>
      </c>
      <c r="XU171" s="420">
        <v>1311.6618974704734</v>
      </c>
      <c r="XV171" s="420">
        <v>1456.2660616650835</v>
      </c>
      <c r="XW171" s="420">
        <v>1617.0473667834813</v>
      </c>
      <c r="XX171" s="420">
        <v>1745.3130200584212</v>
      </c>
      <c r="XY171" s="420">
        <v>1745.3130200584212</v>
      </c>
      <c r="XZ171" s="420"/>
      <c r="YA171" s="420">
        <v>5.9862771950995965E-2</v>
      </c>
      <c r="YB171" s="420">
        <v>5.9862771950995965E-2</v>
      </c>
      <c r="YC171" s="420">
        <v>5.9862771950995965E-2</v>
      </c>
      <c r="YD171" s="420">
        <v>5.9862771950995965E-2</v>
      </c>
      <c r="YE171" s="420">
        <v>5.9862771950995965E-2</v>
      </c>
      <c r="YF171" s="420">
        <v>5.9862771950995965E-2</v>
      </c>
      <c r="YG171" s="420">
        <v>5.9862771950995965E-2</v>
      </c>
      <c r="YH171" s="420">
        <v>5.9862771950995965E-2</v>
      </c>
      <c r="YI171" s="420">
        <v>5.9862771950995965E-2</v>
      </c>
      <c r="YJ171" s="420">
        <v>5.9862771950995965E-2</v>
      </c>
      <c r="YK171" s="420">
        <v>5.9862771950995965E-2</v>
      </c>
      <c r="YL171" s="420">
        <v>5.9862771950995965E-2</v>
      </c>
      <c r="YM171" s="420">
        <v>5.9862771950995965E-2</v>
      </c>
      <c r="YN171" s="420">
        <v>5.9862771950995965E-2</v>
      </c>
      <c r="YO171" s="420">
        <v>5.9862771950995965E-2</v>
      </c>
      <c r="YP171" s="420">
        <v>5.9862771950995965E-2</v>
      </c>
      <c r="YQ171" s="420">
        <v>5.9862771950995965E-2</v>
      </c>
      <c r="YR171" s="420">
        <v>7.1651986078344623E-2</v>
      </c>
      <c r="YS171" s="420">
        <v>9.4978953155220855E-2</v>
      </c>
      <c r="YT171" s="420">
        <v>0.12699973199308567</v>
      </c>
      <c r="YU171" s="420">
        <v>0.17115245496117978</v>
      </c>
      <c r="YV171" s="420">
        <v>0.23228244721826985</v>
      </c>
      <c r="YW171" s="420">
        <v>0.31723028847908341</v>
      </c>
      <c r="YX171" s="420">
        <v>0.43566883510381921</v>
      </c>
      <c r="YY171" s="420">
        <v>0.60129546926112964</v>
      </c>
      <c r="YZ171" s="420">
        <v>0.83353143706176935</v>
      </c>
      <c r="ZA171" s="420">
        <v>1.1599453602076617</v>
      </c>
      <c r="ZB171" s="420">
        <v>1.6197113224763566</v>
      </c>
      <c r="ZC171" s="420">
        <v>2.268545466862812</v>
      </c>
      <c r="ZD171" s="420">
        <v>3.1857561528434251</v>
      </c>
      <c r="ZE171" s="420"/>
      <c r="ZF171" s="420">
        <v>102.74670425265401</v>
      </c>
      <c r="ZG171" s="420">
        <v>113.37774527299639</v>
      </c>
      <c r="ZH171" s="420">
        <v>125.15502209290625</v>
      </c>
      <c r="ZI171" s="420">
        <v>138.20492253984284</v>
      </c>
      <c r="ZJ171" s="420">
        <v>152.66796386085778</v>
      </c>
      <c r="ZK171" s="420">
        <v>168.70038627891839</v>
      </c>
      <c r="ZL171" s="420">
        <v>186.47592730842265</v>
      </c>
      <c r="ZM171" s="420">
        <v>206.18779741096213</v>
      </c>
      <c r="ZN171" s="420">
        <v>228.05087992152906</v>
      </c>
      <c r="ZO171" s="420">
        <v>252.30418079307501</v>
      </c>
      <c r="ZP171" s="420">
        <v>279.21355662438151</v>
      </c>
      <c r="ZQ171" s="420">
        <v>309.07475268675159</v>
      </c>
      <c r="ZR171" s="420">
        <v>342.21678628741336</v>
      </c>
      <c r="ZS171" s="420">
        <v>379.00571484414621</v>
      </c>
      <c r="ZT171" s="420">
        <v>419.84883254405474</v>
      </c>
      <c r="ZU171" s="420">
        <v>465.19934447233612</v>
      </c>
      <c r="ZV171" s="420">
        <v>515.56157268346431</v>
      </c>
      <c r="ZW171" s="420">
        <v>571.48496569868178</v>
      </c>
      <c r="ZX171" s="420">
        <v>633.59438738363997</v>
      </c>
      <c r="ZY171" s="420">
        <v>702.58786338602556</v>
      </c>
      <c r="ZZ171" s="420">
        <v>779.23572084463501</v>
      </c>
      <c r="AAA171" s="420">
        <v>864.39439075067139</v>
      </c>
      <c r="AAB171" s="420">
        <v>959.01576487479872</v>
      </c>
      <c r="AAC171" s="420">
        <v>1064.1574374599656</v>
      </c>
      <c r="AAD171" s="420">
        <v>1180.9938549237459</v>
      </c>
      <c r="AAE171" s="420">
        <v>1310.8283660334116</v>
      </c>
      <c r="AAF171" s="420">
        <v>1455.1061163048757</v>
      </c>
      <c r="AAG171" s="420">
        <v>1615.4276554610049</v>
      </c>
      <c r="AAH171" s="420">
        <v>1743.0444745915584</v>
      </c>
      <c r="AAI171" s="420">
        <v>1742.1272639055778</v>
      </c>
      <c r="AAJ171" s="420"/>
      <c r="AAK171" s="420">
        <v>2433.3345963738561</v>
      </c>
      <c r="AAL171" s="420">
        <v>2688.3049755055667</v>
      </c>
      <c r="AAM171" s="420">
        <v>2970.766187927341</v>
      </c>
      <c r="AAN171" s="420">
        <v>3283.7494656909839</v>
      </c>
      <c r="AAO171" s="420">
        <v>3630.624914855418</v>
      </c>
      <c r="AAP171" s="420">
        <v>4015.1397346656977</v>
      </c>
      <c r="AAQ171" s="420">
        <v>4441.4607719838305</v>
      </c>
      <c r="AAR171" s="420">
        <v>4914.2219045786942</v>
      </c>
      <c r="AAS171" s="420">
        <v>5438.5768032231908</v>
      </c>
      <c r="AAT171" s="420">
        <v>6020.2576853287856</v>
      </c>
      <c r="AAU171" s="420">
        <v>6665.6407428089778</v>
      </c>
      <c r="AAV171" s="420">
        <v>7381.8190048230254</v>
      </c>
      <c r="AAW171" s="420">
        <v>8176.6834829289028</v>
      </c>
      <c r="AAX171" s="420">
        <v>9059.0135429870752</v>
      </c>
      <c r="AAY171" s="420">
        <v>10038.577556044698</v>
      </c>
      <c r="AAZ171" s="420">
        <v>11126.245000657629</v>
      </c>
      <c r="ABA171" s="420">
        <v>12334.111323093806</v>
      </c>
      <c r="ABB171" s="420">
        <v>13669.269140053368</v>
      </c>
      <c r="ABC171" s="420">
        <v>15146.834715743109</v>
      </c>
      <c r="ABD171" s="420">
        <v>16785.017130629512</v>
      </c>
      <c r="ABE171" s="420">
        <v>18600.516956875043</v>
      </c>
      <c r="ABF171" s="420">
        <v>20611.37350795127</v>
      </c>
      <c r="ABG171" s="420">
        <v>22836.885717105772</v>
      </c>
      <c r="ABH171" s="420">
        <v>25297.425732255579</v>
      </c>
      <c r="ABI171" s="420">
        <v>28014.090934103824</v>
      </c>
      <c r="ABJ171" s="420">
        <v>31008.115811647047</v>
      </c>
      <c r="ABK171" s="420">
        <v>34299.930295613391</v>
      </c>
      <c r="ABL171" s="420">
        <v>37907.701187217572</v>
      </c>
      <c r="ABM171" s="420">
        <v>40633.506465535385</v>
      </c>
      <c r="ABN171" s="420">
        <v>40138.080784471298</v>
      </c>
      <c r="ABQ171" s="344"/>
      <c r="ABR171" s="344"/>
      <c r="ABS171" s="344"/>
      <c r="ABT171" s="344"/>
      <c r="ABU171" s="344"/>
      <c r="ABV171" s="344"/>
      <c r="ABW171" s="344"/>
      <c r="ABX171" s="344"/>
      <c r="ABY171" s="344"/>
      <c r="ABZ171" s="344"/>
      <c r="ACA171" s="344"/>
    </row>
    <row r="172" spans="4:755" hidden="1" outlineLevel="1" x14ac:dyDescent="0.25">
      <c r="D172" s="431" t="b">
        <v>1</v>
      </c>
      <c r="E172" s="416"/>
      <c r="F172" s="417">
        <v>1597</v>
      </c>
      <c r="G172" s="417">
        <v>22006155</v>
      </c>
      <c r="H172" s="417" t="s">
        <v>1825</v>
      </c>
      <c r="I172" s="417" t="s">
        <v>1869</v>
      </c>
      <c r="J172" s="417">
        <v>11</v>
      </c>
      <c r="K172" s="417" t="s">
        <v>1870</v>
      </c>
      <c r="L172" s="417" t="s">
        <v>1781</v>
      </c>
      <c r="M172" s="417" t="s">
        <v>253</v>
      </c>
      <c r="N172" s="417" t="s">
        <v>301</v>
      </c>
      <c r="O172" s="417" t="s">
        <v>1843</v>
      </c>
      <c r="P172" s="417" t="s">
        <v>1844</v>
      </c>
      <c r="Q172" s="417" t="s">
        <v>1845</v>
      </c>
      <c r="R172" s="417" t="s">
        <v>298</v>
      </c>
      <c r="S172" s="418"/>
      <c r="T172" s="417">
        <v>0.57433674535164059</v>
      </c>
      <c r="U172" s="417">
        <v>2190</v>
      </c>
      <c r="V172" s="418"/>
      <c r="W172" s="419">
        <v>8.25</v>
      </c>
      <c r="X172" s="417">
        <v>5.4066664277844598E-3</v>
      </c>
      <c r="Y172" s="417">
        <v>3.8887709341079942E-3</v>
      </c>
      <c r="Z172" s="417">
        <v>1.5178954936764656E-3</v>
      </c>
      <c r="AA172" s="420">
        <v>31.87548936657393</v>
      </c>
      <c r="AB172" s="420">
        <v>1244.4066989145581</v>
      </c>
      <c r="AC172" s="420">
        <v>1276.282188281132</v>
      </c>
      <c r="AD172" s="420">
        <v>37.424904904263833</v>
      </c>
      <c r="AE172" s="420">
        <v>2.2020949470976423</v>
      </c>
      <c r="AF172" s="420">
        <v>97.500190387437954</v>
      </c>
      <c r="AG172" s="418"/>
      <c r="AH172" s="419">
        <v>11.588514272148281</v>
      </c>
      <c r="AI172" s="417">
        <v>1.3520766404783894E-2</v>
      </c>
      <c r="AJ172" s="417">
        <v>9.7248765212492178E-3</v>
      </c>
      <c r="AK172" s="417">
        <v>3.7958898835346762E-3</v>
      </c>
      <c r="AL172" s="420">
        <v>79.712897312998493</v>
      </c>
      <c r="AM172" s="420">
        <v>3111.9604867997496</v>
      </c>
      <c r="AN172" s="420">
        <v>3191.673384112748</v>
      </c>
      <c r="AO172" s="420">
        <v>93.590644751345692</v>
      </c>
      <c r="AP172" s="420">
        <v>5.5069074037665278</v>
      </c>
      <c r="AQ172" s="420">
        <v>243.82441866137245</v>
      </c>
      <c r="AR172" s="418"/>
      <c r="AS172" s="417">
        <v>5.1679359468684138E-3</v>
      </c>
      <c r="AT172" s="421">
        <v>4.0659390574111693E-6</v>
      </c>
      <c r="AU172" s="417">
        <v>5.1638700078110028E-3</v>
      </c>
      <c r="AV172" s="420">
        <v>28.425883974257854</v>
      </c>
      <c r="AW172" s="420">
        <v>1.3011004983715742</v>
      </c>
      <c r="AX172" s="420">
        <v>29.726984472629429</v>
      </c>
      <c r="AY172" s="420">
        <v>14.692869058112674</v>
      </c>
      <c r="AZ172" s="420">
        <v>2.0677318317326265</v>
      </c>
      <c r="BA172" s="420">
        <v>0.1019421917409085</v>
      </c>
      <c r="BB172" s="418"/>
      <c r="BC172" s="420">
        <v>1413.4093785199316</v>
      </c>
      <c r="BD172" s="420">
        <v>3534.5953549292326</v>
      </c>
      <c r="BE172" s="420">
        <v>46.589527554215643</v>
      </c>
      <c r="BF172" s="420">
        <v>3488.0058273750169</v>
      </c>
      <c r="BG172" s="420"/>
      <c r="BH172" s="422">
        <v>3.3980125829170121E-2</v>
      </c>
      <c r="BI172" s="420"/>
      <c r="BJ172" s="423">
        <v>8.5351533747251143</v>
      </c>
      <c r="BK172" s="423">
        <v>8.8301628036462425</v>
      </c>
      <c r="BL172" s="423">
        <v>9.1353689518682906</v>
      </c>
      <c r="BM172" s="423">
        <v>9.4511242592603253</v>
      </c>
      <c r="BN172" s="423">
        <v>9.777793347439049</v>
      </c>
      <c r="BO172" s="423">
        <v>10.115753440819292</v>
      </c>
      <c r="BP172" s="423">
        <v>10.465394802217695</v>
      </c>
      <c r="BQ172" s="423">
        <v>10.827121183512608</v>
      </c>
      <c r="BR172" s="423">
        <v>11.201350291880656</v>
      </c>
      <c r="BS172" s="423">
        <v>11.588514272148281</v>
      </c>
      <c r="BT172" s="423">
        <v>11.989060205815342</v>
      </c>
      <c r="BU172" s="423">
        <v>12.403450627326954</v>
      </c>
      <c r="BV172" s="423">
        <v>12.832164058189816</v>
      </c>
      <c r="BW172" s="423">
        <v>13.275695559549712</v>
      </c>
      <c r="BX172" s="423">
        <v>13.734557303868357</v>
      </c>
      <c r="BY172" s="423">
        <v>14.209279166359694</v>
      </c>
      <c r="BZ172" s="423">
        <v>14.700409336868629</v>
      </c>
      <c r="CA172" s="423">
        <v>15.208514952898771</v>
      </c>
      <c r="CB172" s="423">
        <v>15.734182754520159</v>
      </c>
      <c r="CC172" s="423">
        <v>16.278019761913264</v>
      </c>
      <c r="CD172" s="423">
        <v>16.840653976331645</v>
      </c>
      <c r="CE172" s="423">
        <v>17.422735105292723</v>
      </c>
      <c r="CF172" s="423">
        <v>18.024935312834049</v>
      </c>
      <c r="CG172" s="423">
        <v>18.647949995701502</v>
      </c>
      <c r="CH172" s="423">
        <v>19.292498586365678</v>
      </c>
      <c r="CI172" s="423">
        <v>19.959325383793761</v>
      </c>
      <c r="CJ172" s="423">
        <v>20.649200412936239</v>
      </c>
      <c r="CK172" s="423">
        <v>21.362920313920963</v>
      </c>
      <c r="CL172" s="423">
        <v>22.101309261981356</v>
      </c>
      <c r="CM172" s="423">
        <v>22.865219919181044</v>
      </c>
      <c r="CN172" s="420"/>
      <c r="CO172" s="417">
        <v>5.9155805235448552E-3</v>
      </c>
      <c r="CP172" s="417">
        <v>6.4750747165629834E-3</v>
      </c>
      <c r="CQ172" s="417">
        <v>7.0903189524079407E-3</v>
      </c>
      <c r="CR172" s="417">
        <v>7.7670207304650499E-3</v>
      </c>
      <c r="CS172" s="417">
        <v>8.5114816088278002E-3</v>
      </c>
      <c r="CT172" s="417">
        <v>9.3306596909443901E-3</v>
      </c>
      <c r="CU172" s="417">
        <v>1.0232238730220887E-2</v>
      </c>
      <c r="CV172" s="417">
        <v>1.1224704556656114E-2</v>
      </c>
      <c r="CW172" s="417">
        <v>1.2317429604712028E-2</v>
      </c>
      <c r="CX172" s="417">
        <v>1.3520766404783894E-2</v>
      </c>
      <c r="CY172" s="417">
        <v>1.4846150992688135E-2</v>
      </c>
      <c r="CZ172" s="417">
        <v>1.6306217293482708E-2</v>
      </c>
      <c r="DA172" s="417">
        <v>1.7914923648730877E-2</v>
      </c>
      <c r="DB172" s="417">
        <v>1.9687692781179763E-2</v>
      </c>
      <c r="DC172" s="417">
        <v>2.1641566629043391E-2</v>
      </c>
      <c r="DD172" s="417">
        <v>2.3795377635085761E-2</v>
      </c>
      <c r="DE172" s="417">
        <v>2.6169938245076851E-2</v>
      </c>
      <c r="DF172" s="417">
        <v>2.8788250557696786E-2</v>
      </c>
      <c r="DG172" s="417">
        <v>3.1675738275532377E-2</v>
      </c>
      <c r="DH172" s="417">
        <v>3.486050333659519E-2</v>
      </c>
      <c r="DI172" s="417">
        <v>3.8373609860171617E-2</v>
      </c>
      <c r="DJ172" s="417">
        <v>4.2249398322427356E-2</v>
      </c>
      <c r="DK172" s="417">
        <v>4.6525833188949227E-2</v>
      </c>
      <c r="DL172" s="417">
        <v>5.1244887576548714E-2</v>
      </c>
      <c r="DM172" s="417">
        <v>5.6452968898745771E-2</v>
      </c>
      <c r="DN172" s="417">
        <v>6.220138987236342E-2</v>
      </c>
      <c r="DO172" s="417">
        <v>6.8546889730976654E-2</v>
      </c>
      <c r="DP172" s="417">
        <v>7.5552211009424983E-2</v>
      </c>
      <c r="DQ172" s="417">
        <v>8.3286737837597338E-2</v>
      </c>
      <c r="DR172" s="417">
        <v>9.1827202317177004E-2</v>
      </c>
      <c r="DS172" s="424"/>
      <c r="DT172" s="425">
        <v>4.2548098547598523E-3</v>
      </c>
      <c r="DU172" s="425">
        <v>4.6572287545887927E-3</v>
      </c>
      <c r="DV172" s="425">
        <v>5.0997461419083311E-3</v>
      </c>
      <c r="DW172" s="425">
        <v>5.5864671632098054E-3</v>
      </c>
      <c r="DX172" s="425">
        <v>6.1219242445788623E-3</v>
      </c>
      <c r="DY172" s="425">
        <v>6.7111220355176296E-3</v>
      </c>
      <c r="DZ172" s="425">
        <v>7.3595871127641425E-3</v>
      </c>
      <c r="EA172" s="425">
        <v>8.0734229505186623E-3</v>
      </c>
      <c r="EB172" s="425">
        <v>8.8593707175224651E-3</v>
      </c>
      <c r="EC172" s="425">
        <v>9.7248765212492178E-3</v>
      </c>
      <c r="ED172" s="425">
        <v>1.0678165785678435E-2</v>
      </c>
      <c r="EE172" s="425">
        <v>1.1728325522410557E-2</v>
      </c>
      <c r="EF172" s="425">
        <v>1.2885395336012391E-2</v>
      </c>
      <c r="EG172" s="425">
        <v>1.4160468094287934E-2</v>
      </c>
      <c r="EH172" s="425">
        <v>1.5565801293584191E-2</v>
      </c>
      <c r="EI172" s="425">
        <v>1.7114940259290928E-2</v>
      </c>
      <c r="EJ172" s="425">
        <v>1.8822854443520564E-2</v>
      </c>
      <c r="EK172" s="425">
        <v>2.0706088216813637E-2</v>
      </c>
      <c r="EL172" s="425">
        <v>2.2782927700013302E-2</v>
      </c>
      <c r="EM172" s="425">
        <v>2.507358534772371E-2</v>
      </c>
      <c r="EN172" s="425">
        <v>2.7600404177733847E-2</v>
      </c>
      <c r="EO172" s="425">
        <v>3.0388083743337679E-2</v>
      </c>
      <c r="EP172" s="425">
        <v>3.3463930169718929E-2</v>
      </c>
      <c r="EQ172" s="425">
        <v>3.6858132823810119E-2</v>
      </c>
      <c r="ER172" s="425">
        <v>4.0604070461862221E-2</v>
      </c>
      <c r="ES172" s="425">
        <v>4.4738650003212116E-2</v>
      </c>
      <c r="ET172" s="425">
        <v>4.9302681415572314E-2</v>
      </c>
      <c r="EU172" s="425">
        <v>5.4341292570076527E-2</v>
      </c>
      <c r="EV172" s="425">
        <v>5.9904388337166554E-2</v>
      </c>
      <c r="EW172" s="425">
        <v>6.6047158651476451E-2</v>
      </c>
      <c r="EX172" s="420"/>
      <c r="EY172" s="420">
        <v>1546.4495735118542</v>
      </c>
      <c r="EZ172" s="420">
        <v>1692.7124048149701</v>
      </c>
      <c r="FA172" s="420">
        <v>1853.5493983004294</v>
      </c>
      <c r="FB172" s="420">
        <v>2030.4526070228796</v>
      </c>
      <c r="FC172" s="420">
        <v>2225.0693827151549</v>
      </c>
      <c r="FD172" s="420">
        <v>2439.2187110316868</v>
      </c>
      <c r="FE172" s="420">
        <v>2674.9092768564674</v>
      </c>
      <c r="FF172" s="420">
        <v>2934.3594437347847</v>
      </c>
      <c r="FG172" s="420">
        <v>3220.0193511278089</v>
      </c>
      <c r="FH172" s="420">
        <v>3534.5953549292326</v>
      </c>
      <c r="FI172" s="420">
        <v>3881.0770607475997</v>
      </c>
      <c r="FJ172" s="420">
        <v>4262.7672260958634</v>
      </c>
      <c r="FK172" s="420">
        <v>4683.3148371168954</v>
      </c>
      <c r="FL172" s="420">
        <v>5146.7516981145509</v>
      </c>
      <c r="FM172" s="420">
        <v>5657.5329082930748</v>
      </c>
      <c r="FN172" s="420">
        <v>6220.5816401060247</v>
      </c>
      <c r="FO172" s="420">
        <v>6841.3386778951644</v>
      </c>
      <c r="FP172" s="420">
        <v>7525.8172245155683</v>
      </c>
      <c r="FQ172" s="420">
        <v>8280.6635379069285</v>
      </c>
      <c r="FR172" s="420">
        <v>9113.2240196404564</v>
      </c>
      <c r="FS172" s="420">
        <v>10031.619443971691</v>
      </c>
      <c r="FT172" s="420">
        <v>11044.82708954792</v>
      </c>
      <c r="FU172" s="420">
        <v>12162.771617420061</v>
      </c>
      <c r="FV172" s="420">
        <v>13396.425629234507</v>
      </c>
      <c r="FW172" s="420">
        <v>14757.920939368556</v>
      </c>
      <c r="FX172" s="420">
        <v>16260.671705356022</v>
      </c>
      <c r="FY172" s="420">
        <v>17919.510683375993</v>
      </c>
      <c r="FZ172" s="420">
        <v>19750.840011115106</v>
      </c>
      <c r="GA172" s="420">
        <v>21772.798070368386</v>
      </c>
      <c r="GB172" s="420">
        <v>24005.444147870243</v>
      </c>
      <c r="GC172" s="420"/>
      <c r="GD172" s="420">
        <v>32.388885032735381</v>
      </c>
      <c r="GE172" s="420">
        <v>32.388885032735381</v>
      </c>
      <c r="GF172" s="420">
        <v>32.388885032735381</v>
      </c>
      <c r="GG172" s="420">
        <v>32.388885032735381</v>
      </c>
      <c r="GH172" s="420">
        <v>32.388885032735381</v>
      </c>
      <c r="GI172" s="420">
        <v>32.388885032735381</v>
      </c>
      <c r="GJ172" s="420">
        <v>32.388885032735381</v>
      </c>
      <c r="GK172" s="420">
        <v>32.388885032735381</v>
      </c>
      <c r="GL172" s="420">
        <v>32.388885032735381</v>
      </c>
      <c r="GM172" s="420">
        <v>32.388885032735381</v>
      </c>
      <c r="GN172" s="420">
        <v>32.388885032735381</v>
      </c>
      <c r="GO172" s="420">
        <v>32.388885032735381</v>
      </c>
      <c r="GP172" s="420">
        <v>32.388885032735381</v>
      </c>
      <c r="GQ172" s="420">
        <v>32.388885032735381</v>
      </c>
      <c r="GR172" s="420">
        <v>32.388885032735381</v>
      </c>
      <c r="GS172" s="420">
        <v>32.388885032735381</v>
      </c>
      <c r="GT172" s="420">
        <v>32.388885032735381</v>
      </c>
      <c r="GU172" s="420">
        <v>38.767465384971189</v>
      </c>
      <c r="GV172" s="420">
        <v>51.388572463571435</v>
      </c>
      <c r="GW172" s="420">
        <v>68.713485604700963</v>
      </c>
      <c r="GX172" s="420">
        <v>92.602413923397407</v>
      </c>
      <c r="GY172" s="420">
        <v>125.6769313027075</v>
      </c>
      <c r="GZ172" s="420">
        <v>171.63814851175741</v>
      </c>
      <c r="HA172" s="420">
        <v>235.71958585670842</v>
      </c>
      <c r="HB172" s="420">
        <v>325.3322422247</v>
      </c>
      <c r="HC172" s="420">
        <v>450.98402573580114</v>
      </c>
      <c r="HD172" s="420">
        <v>627.59100007556071</v>
      </c>
      <c r="HE172" s="420">
        <v>876.34838982817428</v>
      </c>
      <c r="HF172" s="420">
        <v>1227.401537267607</v>
      </c>
      <c r="HG172" s="420">
        <v>1723.6604055228411</v>
      </c>
      <c r="HH172" s="420"/>
      <c r="HI172" s="420">
        <v>34.875838299614628</v>
      </c>
      <c r="HJ172" s="420">
        <v>38.174386756120249</v>
      </c>
      <c r="HK172" s="420">
        <v>41.801614616293257</v>
      </c>
      <c r="HL172" s="420">
        <v>45.791170957323175</v>
      </c>
      <c r="HM172" s="420">
        <v>50.180207183071275</v>
      </c>
      <c r="HN172" s="420">
        <v>55.009745419728844</v>
      </c>
      <c r="HO172" s="420">
        <v>60.325085928235161</v>
      </c>
      <c r="HP172" s="420">
        <v>66.176257684393903</v>
      </c>
      <c r="HQ172" s="420">
        <v>72.618516720553515</v>
      </c>
      <c r="HR172" s="420">
        <v>79.712897312998493</v>
      </c>
      <c r="HS172" s="420">
        <v>87.526821641907887</v>
      </c>
      <c r="HT172" s="420">
        <v>96.134774151480713</v>
      </c>
      <c r="HU172" s="420">
        <v>105.61904750282666</v>
      </c>
      <c r="HV172" s="420">
        <v>116.07056774834706</v>
      </c>
      <c r="HW172" s="420">
        <v>127.58980717120997</v>
      </c>
      <c r="HX172" s="420">
        <v>140.28779413558169</v>
      </c>
      <c r="HY172" s="420">
        <v>154.287230291859</v>
      </c>
      <c r="HZ172" s="420">
        <v>169.72372658657983</v>
      </c>
      <c r="IA172" s="420">
        <v>186.74717075043543</v>
      </c>
      <c r="IB172" s="420">
        <v>205.52324029252162</v>
      </c>
      <c r="IC172" s="420">
        <v>226.23507652869753</v>
      </c>
      <c r="ID172" s="420">
        <v>249.08513683218621</v>
      </c>
      <c r="IE172" s="420">
        <v>274.29724413256622</v>
      </c>
      <c r="IF172" s="420">
        <v>302.11885472411353</v>
      </c>
      <c r="IG172" s="420">
        <v>332.82356769712601</v>
      </c>
      <c r="IH172" s="420">
        <v>366.71390179976549</v>
      </c>
      <c r="II172" s="420">
        <v>404.12436829893642</v>
      </c>
      <c r="IJ172" s="420">
        <v>445.42487146537951</v>
      </c>
      <c r="IK172" s="420">
        <v>491.02447169222705</v>
      </c>
      <c r="IL172" s="420">
        <v>541.37555000278564</v>
      </c>
      <c r="IM172" s="420"/>
      <c r="IN172" s="420">
        <v>14.212941987128927</v>
      </c>
      <c r="IO172" s="420">
        <v>14.212941987128927</v>
      </c>
      <c r="IP172" s="420">
        <v>14.212941987128927</v>
      </c>
      <c r="IQ172" s="420">
        <v>14.212941987128927</v>
      </c>
      <c r="IR172" s="420">
        <v>14.212941987128927</v>
      </c>
      <c r="IS172" s="420">
        <v>14.212941987128927</v>
      </c>
      <c r="IT172" s="420">
        <v>14.212941987128927</v>
      </c>
      <c r="IU172" s="420">
        <v>14.212941987128927</v>
      </c>
      <c r="IV172" s="420">
        <v>14.212941987128927</v>
      </c>
      <c r="IW172" s="420">
        <v>14.212941987128927</v>
      </c>
      <c r="IX172" s="420">
        <v>14.212941987128927</v>
      </c>
      <c r="IY172" s="420">
        <v>14.212941987128927</v>
      </c>
      <c r="IZ172" s="420">
        <v>14.212941987128927</v>
      </c>
      <c r="JA172" s="420">
        <v>14.212941987128927</v>
      </c>
      <c r="JB172" s="420">
        <v>14.212941987128927</v>
      </c>
      <c r="JC172" s="420">
        <v>14.212941987128927</v>
      </c>
      <c r="JD172" s="420">
        <v>14.212941987128927</v>
      </c>
      <c r="JE172" s="420">
        <v>17.012000751113533</v>
      </c>
      <c r="JF172" s="420">
        <v>22.550415010825947</v>
      </c>
      <c r="JG172" s="420">
        <v>30.152960919956481</v>
      </c>
      <c r="JH172" s="420">
        <v>40.635938397728552</v>
      </c>
      <c r="JI172" s="420">
        <v>55.14975066046334</v>
      </c>
      <c r="JJ172" s="420">
        <v>75.318525015919704</v>
      </c>
      <c r="JK172" s="420">
        <v>103.43884315947719</v>
      </c>
      <c r="JL172" s="420">
        <v>142.76281139683698</v>
      </c>
      <c r="JM172" s="420">
        <v>197.90152666343465</v>
      </c>
      <c r="JN172" s="420">
        <v>275.40047972330115</v>
      </c>
      <c r="JO172" s="420">
        <v>384.56059270187745</v>
      </c>
      <c r="JP172" s="420">
        <v>538.61029258851443</v>
      </c>
      <c r="JQ172" s="420">
        <v>756.37939757564641</v>
      </c>
      <c r="JR172" s="420"/>
      <c r="JS172" s="420">
        <v>20.662896312485699</v>
      </c>
      <c r="JT172" s="420">
        <v>23.961444768991321</v>
      </c>
      <c r="JU172" s="420">
        <v>27.588672629164328</v>
      </c>
      <c r="JV172" s="420">
        <v>31.578228970194246</v>
      </c>
      <c r="JW172" s="420">
        <v>35.967265195942346</v>
      </c>
      <c r="JX172" s="420">
        <v>40.796803432599916</v>
      </c>
      <c r="JY172" s="420">
        <v>46.112143941106233</v>
      </c>
      <c r="JZ172" s="420">
        <v>51.963315697264974</v>
      </c>
      <c r="KA172" s="420">
        <v>58.405574733424586</v>
      </c>
      <c r="KB172" s="420">
        <v>65.499955325869564</v>
      </c>
      <c r="KC172" s="420">
        <v>73.313879654778958</v>
      </c>
      <c r="KD172" s="420">
        <v>81.921832164351784</v>
      </c>
      <c r="KE172" s="420">
        <v>91.406105515697732</v>
      </c>
      <c r="KF172" s="420">
        <v>101.85762576121813</v>
      </c>
      <c r="KG172" s="420">
        <v>113.37686518408104</v>
      </c>
      <c r="KH172" s="420">
        <v>126.07485214845276</v>
      </c>
      <c r="KI172" s="420">
        <v>140.07428830473009</v>
      </c>
      <c r="KJ172" s="420">
        <v>152.7117258354663</v>
      </c>
      <c r="KK172" s="420">
        <v>164.19675573960947</v>
      </c>
      <c r="KL172" s="420">
        <v>175.37027937256514</v>
      </c>
      <c r="KM172" s="420">
        <v>185.59913813096898</v>
      </c>
      <c r="KN172" s="420">
        <v>193.93538617172288</v>
      </c>
      <c r="KO172" s="420">
        <v>198.97871911664652</v>
      </c>
      <c r="KP172" s="420">
        <v>198.68001156463635</v>
      </c>
      <c r="KQ172" s="420">
        <v>190.06075630028903</v>
      </c>
      <c r="KR172" s="420">
        <v>168.81237513633084</v>
      </c>
      <c r="KS172" s="420">
        <v>128.72388857563527</v>
      </c>
      <c r="KT172" s="420">
        <v>60.864278763502057</v>
      </c>
      <c r="KU172" s="420">
        <v>-47.585820896287373</v>
      </c>
      <c r="KV172" s="420">
        <v>-215.00384757286076</v>
      </c>
      <c r="KW172" s="420"/>
      <c r="KX172" s="420">
        <v>1361.5391535231527</v>
      </c>
      <c r="KY172" s="420">
        <v>1490.3132014684136</v>
      </c>
      <c r="KZ172" s="420">
        <v>1631.9187654106659</v>
      </c>
      <c r="LA172" s="420">
        <v>1787.6694922271377</v>
      </c>
      <c r="LB172" s="420">
        <v>1959.0157582652359</v>
      </c>
      <c r="LC172" s="420">
        <v>2147.5590513656416</v>
      </c>
      <c r="LD172" s="420">
        <v>2355.0678760845258</v>
      </c>
      <c r="LE172" s="420">
        <v>2583.4953441659718</v>
      </c>
      <c r="LF172" s="420">
        <v>2834.9986296071888</v>
      </c>
      <c r="LG172" s="420">
        <v>3111.9604867997496</v>
      </c>
      <c r="LH172" s="420">
        <v>3417.0130514170992</v>
      </c>
      <c r="LI172" s="420">
        <v>3753.0641671713784</v>
      </c>
      <c r="LJ172" s="420">
        <v>4123.3265075239651</v>
      </c>
      <c r="LK172" s="420">
        <v>4531.3497901721385</v>
      </c>
      <c r="LL172" s="420">
        <v>4981.0564139469407</v>
      </c>
      <c r="LM172" s="420">
        <v>5476.7808829730966</v>
      </c>
      <c r="LN172" s="420">
        <v>6023.3134219265803</v>
      </c>
      <c r="LO172" s="420">
        <v>6625.948229380364</v>
      </c>
      <c r="LP172" s="420">
        <v>7290.536864004257</v>
      </c>
      <c r="LQ172" s="420">
        <v>8023.5473112715872</v>
      </c>
      <c r="LR172" s="420">
        <v>8832.1293368748302</v>
      </c>
      <c r="LS172" s="420">
        <v>9724.1867978680566</v>
      </c>
      <c r="LT172" s="420">
        <v>10708.457654310057</v>
      </c>
      <c r="LU172" s="420">
        <v>11794.602503619239</v>
      </c>
      <c r="LV172" s="420">
        <v>12993.302547795911</v>
      </c>
      <c r="LW172" s="420">
        <v>14316.368001027877</v>
      </c>
      <c r="LX172" s="420">
        <v>15776.85805298314</v>
      </c>
      <c r="LY172" s="420">
        <v>17389.21362242449</v>
      </c>
      <c r="LZ172" s="420">
        <v>19169.404267893296</v>
      </c>
      <c r="MA172" s="420">
        <v>21135.090768472463</v>
      </c>
      <c r="MB172" s="420"/>
      <c r="MC172" s="426">
        <v>1.3011004983715742</v>
      </c>
      <c r="MD172" s="426">
        <v>1.3011004983715742</v>
      </c>
      <c r="ME172" s="426">
        <v>1.3011004983715742</v>
      </c>
      <c r="MF172" s="426">
        <v>1.3011004983715742</v>
      </c>
      <c r="MG172" s="426">
        <v>1.3011004983715742</v>
      </c>
      <c r="MH172" s="426">
        <v>1.3011004983715742</v>
      </c>
      <c r="MI172" s="426">
        <v>1.3011004983715742</v>
      </c>
      <c r="MJ172" s="426">
        <v>1.3011004983715742</v>
      </c>
      <c r="MK172" s="426">
        <v>1.3011004983715742</v>
      </c>
      <c r="ML172" s="426">
        <v>1.3011004983715742</v>
      </c>
      <c r="MM172" s="426">
        <v>1.3011004983715742</v>
      </c>
      <c r="MN172" s="426">
        <v>1.3011004983715742</v>
      </c>
      <c r="MO172" s="426">
        <v>1.3011004983715742</v>
      </c>
      <c r="MP172" s="426">
        <v>1.3011004983715742</v>
      </c>
      <c r="MQ172" s="426">
        <v>1.3011004983715742</v>
      </c>
      <c r="MR172" s="426">
        <v>1.3011004983715742</v>
      </c>
      <c r="MS172" s="426">
        <v>1.3011004983715742</v>
      </c>
      <c r="MT172" s="426">
        <v>1.5573357490388688</v>
      </c>
      <c r="MU172" s="426">
        <v>2.0643408124540121</v>
      </c>
      <c r="MV172" s="426">
        <v>2.7603034273876617</v>
      </c>
      <c r="MW172" s="426">
        <v>3.719950433130661</v>
      </c>
      <c r="MX172" s="426">
        <v>5.0485936081620348</v>
      </c>
      <c r="MY172" s="426">
        <v>6.8949110271166889</v>
      </c>
      <c r="MZ172" s="426">
        <v>9.4691395002985903</v>
      </c>
      <c r="NA172" s="426">
        <v>13.068987773647677</v>
      </c>
      <c r="NB172" s="426">
        <v>18.1165711647504</v>
      </c>
      <c r="NC172" s="426">
        <v>25.211085906369799</v>
      </c>
      <c r="ND172" s="426">
        <v>35.203969682813984</v>
      </c>
      <c r="NE172" s="426">
        <v>49.30619717927501</v>
      </c>
      <c r="NF172" s="426">
        <v>69.241513265506697</v>
      </c>
      <c r="NG172" s="420"/>
      <c r="NH172" s="420">
        <v>1360.238053024781</v>
      </c>
      <c r="NI172" s="420">
        <v>1489.012100970042</v>
      </c>
      <c r="NJ172" s="420">
        <v>1630.6176649122942</v>
      </c>
      <c r="NK172" s="420">
        <v>1786.368391728766</v>
      </c>
      <c r="NL172" s="420">
        <v>1957.7146577668643</v>
      </c>
      <c r="NM172" s="420">
        <v>2146.2579508672702</v>
      </c>
      <c r="NN172" s="420">
        <v>2353.7667755861544</v>
      </c>
      <c r="NO172" s="420">
        <v>2582.1942436676004</v>
      </c>
      <c r="NP172" s="420">
        <v>2833.6975291088174</v>
      </c>
      <c r="NQ172" s="420">
        <v>3110.6593863013782</v>
      </c>
      <c r="NR172" s="420">
        <v>3415.7119509187278</v>
      </c>
      <c r="NS172" s="420">
        <v>3751.763066673007</v>
      </c>
      <c r="NT172" s="420">
        <v>4122.0254070255933</v>
      </c>
      <c r="NU172" s="420">
        <v>4530.0486896737666</v>
      </c>
      <c r="NV172" s="420">
        <v>4979.7553134485688</v>
      </c>
      <c r="NW172" s="420">
        <v>5475.4797824747247</v>
      </c>
      <c r="NX172" s="420">
        <v>6022.0123214282085</v>
      </c>
      <c r="NY172" s="420">
        <v>6624.3908936313255</v>
      </c>
      <c r="NZ172" s="420">
        <v>7288.4725231918028</v>
      </c>
      <c r="OA172" s="420">
        <v>8020.7870078441993</v>
      </c>
      <c r="OB172" s="420">
        <v>8828.4093864416991</v>
      </c>
      <c r="OC172" s="420">
        <v>9719.1382042598943</v>
      </c>
      <c r="OD172" s="420">
        <v>10701.562743282941</v>
      </c>
      <c r="OE172" s="420">
        <v>11785.133364118939</v>
      </c>
      <c r="OF172" s="420">
        <v>12980.233560022263</v>
      </c>
      <c r="OG172" s="420">
        <v>14298.251429863127</v>
      </c>
      <c r="OH172" s="420">
        <v>15751.646967076769</v>
      </c>
      <c r="OI172" s="420">
        <v>17354.009652741675</v>
      </c>
      <c r="OJ172" s="420">
        <v>19120.098070714022</v>
      </c>
      <c r="OK172" s="420">
        <v>21065.849255206955</v>
      </c>
      <c r="OL172" s="420"/>
      <c r="OM172" s="420">
        <v>1380.9009493372666</v>
      </c>
      <c r="ON172" s="420">
        <v>1512.9735457390332</v>
      </c>
      <c r="OO172" s="420">
        <v>1658.2063375414587</v>
      </c>
      <c r="OP172" s="420">
        <v>1817.9466206989603</v>
      </c>
      <c r="OQ172" s="420">
        <v>1993.6819229628068</v>
      </c>
      <c r="OR172" s="420">
        <v>2187.0547542998702</v>
      </c>
      <c r="OS172" s="420">
        <v>2399.8789195272607</v>
      </c>
      <c r="OT172" s="420">
        <v>2634.1575593648654</v>
      </c>
      <c r="OU172" s="420">
        <v>2892.103103842242</v>
      </c>
      <c r="OV172" s="420">
        <v>3176.1593416272476</v>
      </c>
      <c r="OW172" s="420">
        <v>3489.0258305735069</v>
      </c>
      <c r="OX172" s="420">
        <v>3833.6848988373586</v>
      </c>
      <c r="OY172" s="420">
        <v>4213.4315125412913</v>
      </c>
      <c r="OZ172" s="420">
        <v>4631.9063154349851</v>
      </c>
      <c r="PA172" s="420">
        <v>5093.1321786326498</v>
      </c>
      <c r="PB172" s="420">
        <v>5601.5546346231777</v>
      </c>
      <c r="PC172" s="420">
        <v>6162.0866097329381</v>
      </c>
      <c r="PD172" s="420">
        <v>6777.102619466792</v>
      </c>
      <c r="PE172" s="420">
        <v>7452.669278931412</v>
      </c>
      <c r="PF172" s="420">
        <v>8196.1572872167635</v>
      </c>
      <c r="PG172" s="420">
        <v>9014.0085245726677</v>
      </c>
      <c r="PH172" s="420">
        <v>9913.073590431617</v>
      </c>
      <c r="PI172" s="420">
        <v>10900.541462399588</v>
      </c>
      <c r="PJ172" s="420">
        <v>11983.813375683576</v>
      </c>
      <c r="PK172" s="420">
        <v>13170.294316322552</v>
      </c>
      <c r="PL172" s="420">
        <v>14467.063804999458</v>
      </c>
      <c r="PM172" s="420">
        <v>15880.370855652405</v>
      </c>
      <c r="PN172" s="420">
        <v>17414.873931505179</v>
      </c>
      <c r="PO172" s="420">
        <v>19072.512249817733</v>
      </c>
      <c r="PP172" s="420">
        <v>20850.845407634093</v>
      </c>
      <c r="PQ172" s="420"/>
      <c r="PR172" s="420">
        <v>40.947604499784624</v>
      </c>
      <c r="PS172" s="420">
        <v>44.820419153299611</v>
      </c>
      <c r="PT172" s="420">
        <v>49.079135189685424</v>
      </c>
      <c r="PU172" s="420">
        <v>53.763259877346471</v>
      </c>
      <c r="PV172" s="420">
        <v>58.916412554658478</v>
      </c>
      <c r="PW172" s="420">
        <v>64.586757162071947</v>
      </c>
      <c r="PX172" s="420">
        <v>70.827480583662165</v>
      </c>
      <c r="PY172" s="420">
        <v>77.697321671729853</v>
      </c>
      <c r="PZ172" s="420">
        <v>85.261156348092129</v>
      </c>
      <c r="QA172" s="420">
        <v>93.590644751345692</v>
      </c>
      <c r="QB172" s="420">
        <v>102.76494703657464</v>
      </c>
      <c r="QC172" s="420">
        <v>112.87151513930641</v>
      </c>
      <c r="QD172" s="420">
        <v>124.00696859629332</v>
      </c>
      <c r="QE172" s="420">
        <v>136.27806337997873</v>
      </c>
      <c r="QF172" s="420">
        <v>149.8027636602566</v>
      </c>
      <c r="QG172" s="420">
        <v>164.71142746623187</v>
      </c>
      <c r="QH172" s="420">
        <v>181.14811839312975</v>
      </c>
      <c r="QI172" s="420">
        <v>199.27205679737466</v>
      </c>
      <c r="QJ172" s="420">
        <v>219.25922535966913</v>
      </c>
      <c r="QK172" s="420">
        <v>241.30414548645757</v>
      </c>
      <c r="QL172" s="420">
        <v>265.62184278099454</v>
      </c>
      <c r="QM172" s="420">
        <v>292.45002176454648</v>
      </c>
      <c r="QN172" s="420">
        <v>322.05147218627013</v>
      </c>
      <c r="QO172" s="420">
        <v>354.71673164936061</v>
      </c>
      <c r="QP172" s="420">
        <v>390.76703192593379</v>
      </c>
      <c r="QQ172" s="420">
        <v>430.55755926118002</v>
      </c>
      <c r="QR172" s="420">
        <v>474.48106220899069</v>
      </c>
      <c r="QS172" s="420">
        <v>522.97184413007517</v>
      </c>
      <c r="QT172" s="420">
        <v>576.51018145680507</v>
      </c>
      <c r="QU172" s="420">
        <v>635.62721322780033</v>
      </c>
      <c r="QV172" s="424"/>
      <c r="QW172" s="420">
        <v>14.692869058112674</v>
      </c>
      <c r="QX172" s="420">
        <v>14.692869058112674</v>
      </c>
      <c r="QY172" s="420">
        <v>14.692869058112674</v>
      </c>
      <c r="QZ172" s="420">
        <v>14.692869058112674</v>
      </c>
      <c r="RA172" s="420">
        <v>14.692869058112674</v>
      </c>
      <c r="RB172" s="420">
        <v>14.692869058112674</v>
      </c>
      <c r="RC172" s="420">
        <v>14.692869058112674</v>
      </c>
      <c r="RD172" s="420">
        <v>14.692869058112674</v>
      </c>
      <c r="RE172" s="420">
        <v>14.692869058112674</v>
      </c>
      <c r="RF172" s="420">
        <v>14.692869058112674</v>
      </c>
      <c r="RG172" s="420">
        <v>14.692869058112674</v>
      </c>
      <c r="RH172" s="420">
        <v>14.692869058112674</v>
      </c>
      <c r="RI172" s="420">
        <v>14.692869058112674</v>
      </c>
      <c r="RJ172" s="420">
        <v>14.692869058112674</v>
      </c>
      <c r="RK172" s="420">
        <v>14.692869058112674</v>
      </c>
      <c r="RL172" s="420">
        <v>14.692869058112674</v>
      </c>
      <c r="RM172" s="420">
        <v>14.692869058112674</v>
      </c>
      <c r="RN172" s="420">
        <v>17.586443375268967</v>
      </c>
      <c r="RO172" s="420">
        <v>23.311872746698956</v>
      </c>
      <c r="RP172" s="420">
        <v>31.171133106186968</v>
      </c>
      <c r="RQ172" s="420">
        <v>42.008088295304923</v>
      </c>
      <c r="RR172" s="420">
        <v>57.011987087230509</v>
      </c>
      <c r="RS172" s="420">
        <v>77.861798543275356</v>
      </c>
      <c r="RT172" s="420">
        <v>106.93165281622744</v>
      </c>
      <c r="RU172" s="420">
        <v>147.58346977855248</v>
      </c>
      <c r="RV172" s="420">
        <v>204.58404884081392</v>
      </c>
      <c r="RW172" s="420">
        <v>284.69990173605657</v>
      </c>
      <c r="RX172" s="420">
        <v>397.54601394952084</v>
      </c>
      <c r="RY172" s="420">
        <v>556.79749551650741</v>
      </c>
      <c r="RZ172" s="420">
        <v>781.91998932362276</v>
      </c>
      <c r="SA172" s="420"/>
      <c r="SB172" s="420">
        <v>26.254735441671951</v>
      </c>
      <c r="SC172" s="420">
        <v>30.127550095186937</v>
      </c>
      <c r="SD172" s="420">
        <v>34.386266131572754</v>
      </c>
      <c r="SE172" s="420">
        <v>39.070390819233793</v>
      </c>
      <c r="SF172" s="420">
        <v>44.223543496545801</v>
      </c>
      <c r="SG172" s="420">
        <v>49.89388810395927</v>
      </c>
      <c r="SH172" s="420">
        <v>56.134611525549488</v>
      </c>
      <c r="SI172" s="420">
        <v>63.004452613617175</v>
      </c>
      <c r="SJ172" s="420">
        <v>70.568287289979452</v>
      </c>
      <c r="SK172" s="420">
        <v>78.897775693233015</v>
      </c>
      <c r="SL172" s="420">
        <v>88.072077978461962</v>
      </c>
      <c r="SM172" s="420">
        <v>98.178646081193733</v>
      </c>
      <c r="SN172" s="420">
        <v>109.31409953818064</v>
      </c>
      <c r="SO172" s="420">
        <v>121.58519432186606</v>
      </c>
      <c r="SP172" s="420">
        <v>135.10989460214392</v>
      </c>
      <c r="SQ172" s="420">
        <v>150.01855840811919</v>
      </c>
      <c r="SR172" s="420">
        <v>166.45524933501707</v>
      </c>
      <c r="SS172" s="420">
        <v>181.68561342210569</v>
      </c>
      <c r="ST172" s="420">
        <v>195.94735261297018</v>
      </c>
      <c r="SU172" s="420">
        <v>210.1330123802706</v>
      </c>
      <c r="SV172" s="420">
        <v>223.61375448568961</v>
      </c>
      <c r="SW172" s="420">
        <v>235.43803467731595</v>
      </c>
      <c r="SX172" s="420">
        <v>244.18967364299476</v>
      </c>
      <c r="SY172" s="420">
        <v>247.78507883313318</v>
      </c>
      <c r="SZ172" s="420">
        <v>243.18356214738131</v>
      </c>
      <c r="TA172" s="420">
        <v>225.9735104203661</v>
      </c>
      <c r="TB172" s="420">
        <v>189.78116047293412</v>
      </c>
      <c r="TC172" s="420">
        <v>125.42583018055433</v>
      </c>
      <c r="TD172" s="420">
        <v>19.712685940297661</v>
      </c>
      <c r="TE172" s="420">
        <v>-146.29277609582243</v>
      </c>
      <c r="TF172" s="420"/>
      <c r="TG172" s="420">
        <v>2.4093718660178953</v>
      </c>
      <c r="TH172" s="420">
        <v>2.6372496816427375</v>
      </c>
      <c r="TI172" s="420">
        <v>2.8878340742775008</v>
      </c>
      <c r="TJ172" s="420">
        <v>3.1634496658911648</v>
      </c>
      <c r="TK172" s="420">
        <v>3.4666630341377918</v>
      </c>
      <c r="TL172" s="420">
        <v>3.8003081627020272</v>
      </c>
      <c r="TM172" s="420">
        <v>4.1675145870890189</v>
      </c>
      <c r="TN172" s="420">
        <v>4.5717385226232974</v>
      </c>
      <c r="TO172" s="420">
        <v>5.0167972920205077</v>
      </c>
      <c r="TP172" s="420">
        <v>5.5069074037665278</v>
      </c>
      <c r="TQ172" s="420">
        <v>6.0467266700313074</v>
      </c>
      <c r="TR172" s="420">
        <v>6.6414007943465379</v>
      </c>
      <c r="TS172" s="420">
        <v>7.2966149052173481</v>
      </c>
      <c r="TT172" s="420">
        <v>8.018650562692903</v>
      </c>
      <c r="TU172" s="420">
        <v>8.8144488212161036</v>
      </c>
      <c r="TV172" s="420">
        <v>9.6916799943907233</v>
      </c>
      <c r="TW172" s="420">
        <v>10.658820836290454</v>
      </c>
      <c r="TX172" s="420">
        <v>11.725239930302621</v>
      </c>
      <c r="TY172" s="420">
        <v>12.901292161040638</v>
      </c>
      <c r="TZ172" s="420">
        <v>14.198423238448974</v>
      </c>
      <c r="UA172" s="420">
        <v>15.629285346832003</v>
      </c>
      <c r="UB172" s="420">
        <v>17.207865106236564</v>
      </c>
      <c r="UC172" s="420">
        <v>18.949625160595776</v>
      </c>
      <c r="UD172" s="420">
        <v>20.871660847615242</v>
      </c>
      <c r="UE172" s="420">
        <v>22.992873561006807</v>
      </c>
      <c r="UF172" s="420">
        <v>25.334162587964727</v>
      </c>
      <c r="UG172" s="420">
        <v>27.918637395519482</v>
      </c>
      <c r="UH172" s="420">
        <v>30.771852550571701</v>
      </c>
      <c r="UI172" s="420">
        <v>33.922067692194361</v>
      </c>
      <c r="UJ172" s="420">
        <v>37.400535233617283</v>
      </c>
      <c r="UK172" s="420"/>
      <c r="UL172" s="420">
        <v>2.0677318317326265</v>
      </c>
      <c r="UM172" s="420">
        <v>2.0677318317326265</v>
      </c>
      <c r="UN172" s="420">
        <v>2.0677318317326265</v>
      </c>
      <c r="UO172" s="420">
        <v>2.0677318317326265</v>
      </c>
      <c r="UP172" s="420">
        <v>2.0677318317326265</v>
      </c>
      <c r="UQ172" s="420">
        <v>2.0677318317326265</v>
      </c>
      <c r="UR172" s="420">
        <v>2.0677318317326265</v>
      </c>
      <c r="US172" s="420">
        <v>2.0677318317326265</v>
      </c>
      <c r="UT172" s="420">
        <v>2.0677318317326265</v>
      </c>
      <c r="UU172" s="420">
        <v>2.0677318317326265</v>
      </c>
      <c r="UV172" s="420">
        <v>2.0677318317326265</v>
      </c>
      <c r="UW172" s="420">
        <v>2.0677318317326265</v>
      </c>
      <c r="UX172" s="420">
        <v>2.0677318317326265</v>
      </c>
      <c r="UY172" s="420">
        <v>2.0677318317326265</v>
      </c>
      <c r="UZ172" s="420">
        <v>2.0677318317326265</v>
      </c>
      <c r="VA172" s="420">
        <v>2.0677318317326265</v>
      </c>
      <c r="VB172" s="420">
        <v>2.0677318317326265</v>
      </c>
      <c r="VC172" s="420">
        <v>2.4749454058415221</v>
      </c>
      <c r="VD172" s="420">
        <v>3.2806867838405323</v>
      </c>
      <c r="VE172" s="420">
        <v>4.3867228313213236</v>
      </c>
      <c r="VF172" s="420">
        <v>5.9118107576461503</v>
      </c>
      <c r="VG172" s="420">
        <v>8.0233138963084603</v>
      </c>
      <c r="VH172" s="420">
        <v>10.957514062577776</v>
      </c>
      <c r="VI172" s="420">
        <v>15.048523298845536</v>
      </c>
      <c r="VJ172" s="420">
        <v>20.769465588490164</v>
      </c>
      <c r="VK172" s="420">
        <v>28.79117403005235</v>
      </c>
      <c r="VL172" s="420">
        <v>40.065901831865403</v>
      </c>
      <c r="VM172" s="420">
        <v>55.946768760453153</v>
      </c>
      <c r="VN172" s="420">
        <v>78.358277117619295</v>
      </c>
      <c r="VO172" s="420">
        <v>110.03983261524904</v>
      </c>
      <c r="VP172" s="420"/>
      <c r="VQ172" s="420">
        <v>0.34164003428526879</v>
      </c>
      <c r="VR172" s="420">
        <v>0.56951784991011101</v>
      </c>
      <c r="VS172" s="420">
        <v>0.82010224254487429</v>
      </c>
      <c r="VT172" s="420">
        <v>1.0957178341585383</v>
      </c>
      <c r="VU172" s="420">
        <v>1.3989312024051652</v>
      </c>
      <c r="VV172" s="420">
        <v>1.7325763309694007</v>
      </c>
      <c r="VW172" s="420">
        <v>2.0997827553563924</v>
      </c>
      <c r="VX172" s="420">
        <v>2.5040066908906708</v>
      </c>
      <c r="VY172" s="420">
        <v>2.9490654602878812</v>
      </c>
      <c r="VZ172" s="420">
        <v>3.4391755720339012</v>
      </c>
      <c r="WA172" s="420">
        <v>3.9789948382986808</v>
      </c>
      <c r="WB172" s="420">
        <v>4.5736689626139118</v>
      </c>
      <c r="WC172" s="420">
        <v>5.228883073484722</v>
      </c>
      <c r="WD172" s="420">
        <v>5.9509187309602769</v>
      </c>
      <c r="WE172" s="420">
        <v>6.7467169894834775</v>
      </c>
      <c r="WF172" s="420">
        <v>7.6239481626580972</v>
      </c>
      <c r="WG172" s="420">
        <v>8.5910890045578281</v>
      </c>
      <c r="WH172" s="420">
        <v>9.2502945244610988</v>
      </c>
      <c r="WI172" s="420">
        <v>9.620605377200107</v>
      </c>
      <c r="WJ172" s="420">
        <v>9.8117004071276508</v>
      </c>
      <c r="WK172" s="420">
        <v>9.7174745891858514</v>
      </c>
      <c r="WL172" s="420">
        <v>9.1845512099281041</v>
      </c>
      <c r="WM172" s="420">
        <v>7.9921110980180003</v>
      </c>
      <c r="WN172" s="420">
        <v>5.8231375487697061</v>
      </c>
      <c r="WO172" s="420">
        <v>2.2234079725166431</v>
      </c>
      <c r="WP172" s="420">
        <v>-3.457011442087623</v>
      </c>
      <c r="WQ172" s="420">
        <v>-12.147264436345921</v>
      </c>
      <c r="WR172" s="420">
        <v>-25.174916209881452</v>
      </c>
      <c r="WS172" s="420">
        <v>-44.436209425424934</v>
      </c>
      <c r="WT172" s="420">
        <v>-72.639297381631764</v>
      </c>
      <c r="WU172" s="420"/>
      <c r="WV172" s="420">
        <v>106.67760532328445</v>
      </c>
      <c r="WW172" s="420">
        <v>116.76714775549381</v>
      </c>
      <c r="WX172" s="420">
        <v>127.86204900950746</v>
      </c>
      <c r="WY172" s="420">
        <v>140.06523429518109</v>
      </c>
      <c r="WZ172" s="420">
        <v>153.49034167805146</v>
      </c>
      <c r="XA172" s="420">
        <v>168.26284892154246</v>
      </c>
      <c r="XB172" s="420">
        <v>184.52131967295543</v>
      </c>
      <c r="XC172" s="420">
        <v>202.41878169006614</v>
      </c>
      <c r="XD172" s="420">
        <v>222.12425115995401</v>
      </c>
      <c r="XE172" s="420">
        <v>243.82441866137245</v>
      </c>
      <c r="XF172" s="420">
        <v>267.72551398198675</v>
      </c>
      <c r="XG172" s="420">
        <v>294.05536883935184</v>
      </c>
      <c r="XH172" s="420">
        <v>323.06569858859262</v>
      </c>
      <c r="XI172" s="420">
        <v>355.03462625139355</v>
      </c>
      <c r="XJ172" s="420">
        <v>390.26947469345072</v>
      </c>
      <c r="XK172" s="420">
        <v>429.10985553672384</v>
      </c>
      <c r="XL172" s="420">
        <v>471.93108644730518</v>
      </c>
      <c r="XM172" s="420">
        <v>519.14797182094719</v>
      </c>
      <c r="XN172" s="420">
        <v>571.21898563152615</v>
      </c>
      <c r="XO172" s="420">
        <v>628.65089935144169</v>
      </c>
      <c r="XP172" s="420">
        <v>692.00390244033736</v>
      </c>
      <c r="XQ172" s="420">
        <v>761.8972679768932</v>
      </c>
      <c r="XR172" s="420">
        <v>839.01562163057338</v>
      </c>
      <c r="XS172" s="420">
        <v>924.11587839417939</v>
      </c>
      <c r="XT172" s="420">
        <v>1018.0349183885796</v>
      </c>
      <c r="XU172" s="420">
        <v>1121.6980806792351</v>
      </c>
      <c r="XV172" s="420">
        <v>1236.128562489406</v>
      </c>
      <c r="XW172" s="420">
        <v>1362.4578205445905</v>
      </c>
      <c r="XX172" s="420">
        <v>1501.9370816338642</v>
      </c>
      <c r="XY172" s="420">
        <v>1655.9500809335766</v>
      </c>
      <c r="XZ172" s="420"/>
      <c r="YA172" s="420">
        <v>0.1019421917409085</v>
      </c>
      <c r="YB172" s="420">
        <v>0.1019421917409085</v>
      </c>
      <c r="YC172" s="420">
        <v>0.1019421917409085</v>
      </c>
      <c r="YD172" s="420">
        <v>0.1019421917409085</v>
      </c>
      <c r="YE172" s="420">
        <v>0.1019421917409085</v>
      </c>
      <c r="YF172" s="420">
        <v>0.1019421917409085</v>
      </c>
      <c r="YG172" s="420">
        <v>0.1019421917409085</v>
      </c>
      <c r="YH172" s="420">
        <v>0.1019421917409085</v>
      </c>
      <c r="YI172" s="420">
        <v>0.1019421917409085</v>
      </c>
      <c r="YJ172" s="420">
        <v>0.1019421917409085</v>
      </c>
      <c r="YK172" s="420">
        <v>0.1019421917409085</v>
      </c>
      <c r="YL172" s="420">
        <v>0.1019421917409085</v>
      </c>
      <c r="YM172" s="420">
        <v>0.1019421917409085</v>
      </c>
      <c r="YN172" s="420">
        <v>0.1019421917409085</v>
      </c>
      <c r="YO172" s="420">
        <v>0.1019421917409085</v>
      </c>
      <c r="YP172" s="420">
        <v>0.1019421917409085</v>
      </c>
      <c r="YQ172" s="420">
        <v>0.1019421917409085</v>
      </c>
      <c r="YR172" s="420">
        <v>0.12201841420565873</v>
      </c>
      <c r="YS172" s="420">
        <v>0.16174263800925112</v>
      </c>
      <c r="YT172" s="420">
        <v>0.21627182651149743</v>
      </c>
      <c r="YU172" s="420">
        <v>0.29146088314892193</v>
      </c>
      <c r="YV172" s="420">
        <v>0.39556106409099151</v>
      </c>
      <c r="YW172" s="420">
        <v>0.54022140706466903</v>
      </c>
      <c r="YX172" s="420">
        <v>0.74191412252089795</v>
      </c>
      <c r="YY172" s="420">
        <v>1.0239649121249523</v>
      </c>
      <c r="YZ172" s="420">
        <v>1.4194468249579977</v>
      </c>
      <c r="ZA172" s="420">
        <v>1.9753073315092169</v>
      </c>
      <c r="ZB172" s="420">
        <v>2.7582572076009275</v>
      </c>
      <c r="ZC172" s="420">
        <v>3.8631772204803494</v>
      </c>
      <c r="ZD172" s="420">
        <v>5.4251240627279413</v>
      </c>
      <c r="ZE172" s="420"/>
      <c r="ZF172" s="420">
        <v>106.57566313154355</v>
      </c>
      <c r="ZG172" s="420">
        <v>116.66520556375291</v>
      </c>
      <c r="ZH172" s="420">
        <v>127.76010681776656</v>
      </c>
      <c r="ZI172" s="420">
        <v>139.96329210344018</v>
      </c>
      <c r="ZJ172" s="420">
        <v>153.38839948631056</v>
      </c>
      <c r="ZK172" s="420">
        <v>168.16090672980155</v>
      </c>
      <c r="ZL172" s="420">
        <v>184.41937748121453</v>
      </c>
      <c r="ZM172" s="420">
        <v>202.31683949832524</v>
      </c>
      <c r="ZN172" s="420">
        <v>222.02230896821311</v>
      </c>
      <c r="ZO172" s="420">
        <v>243.72247646963154</v>
      </c>
      <c r="ZP172" s="420">
        <v>267.62357179024582</v>
      </c>
      <c r="ZQ172" s="420">
        <v>293.95342664761091</v>
      </c>
      <c r="ZR172" s="420">
        <v>322.96375639685169</v>
      </c>
      <c r="ZS172" s="420">
        <v>354.93268405965262</v>
      </c>
      <c r="ZT172" s="420">
        <v>390.16753250170979</v>
      </c>
      <c r="ZU172" s="420">
        <v>429.00791334498291</v>
      </c>
      <c r="ZV172" s="420">
        <v>471.82914425556424</v>
      </c>
      <c r="ZW172" s="420">
        <v>519.02595340674156</v>
      </c>
      <c r="ZX172" s="420">
        <v>571.05724299351687</v>
      </c>
      <c r="ZY172" s="420">
        <v>628.43462752493019</v>
      </c>
      <c r="ZZ172" s="420">
        <v>691.71244155718841</v>
      </c>
      <c r="AAA172" s="420">
        <v>761.50170691280221</v>
      </c>
      <c r="AAB172" s="420">
        <v>838.4754002235087</v>
      </c>
      <c r="AAC172" s="420">
        <v>923.37396427165845</v>
      </c>
      <c r="AAD172" s="420">
        <v>1017.0109534764547</v>
      </c>
      <c r="AAE172" s="420">
        <v>1120.2786338542771</v>
      </c>
      <c r="AAF172" s="420">
        <v>1234.1532551578969</v>
      </c>
      <c r="AAG172" s="420">
        <v>1359.6995633369895</v>
      </c>
      <c r="AAH172" s="420">
        <v>1498.0739044133838</v>
      </c>
      <c r="AAI172" s="420">
        <v>1650.5249568708487</v>
      </c>
      <c r="AAJ172" s="420"/>
      <c r="AAK172" s="420">
        <v>1514.0729879447674</v>
      </c>
      <c r="AAL172" s="420">
        <v>1660.3358192478831</v>
      </c>
      <c r="AAM172" s="420">
        <v>1821.1728127333429</v>
      </c>
      <c r="AAN172" s="420">
        <v>1998.0760214557927</v>
      </c>
      <c r="AAO172" s="420">
        <v>2192.6927971480682</v>
      </c>
      <c r="AAP172" s="420">
        <v>2406.8421254646005</v>
      </c>
      <c r="AAQ172" s="420">
        <v>2642.5326912893811</v>
      </c>
      <c r="AAR172" s="420">
        <v>2901.9828581676984</v>
      </c>
      <c r="AAS172" s="420">
        <v>3187.6427655607226</v>
      </c>
      <c r="AAT172" s="420">
        <v>3502.2187693621463</v>
      </c>
      <c r="AAU172" s="420">
        <v>3848.7004751805134</v>
      </c>
      <c r="AAV172" s="420">
        <v>4230.3906405287771</v>
      </c>
      <c r="AAW172" s="420">
        <v>4650.9382515498082</v>
      </c>
      <c r="AAX172" s="420">
        <v>5114.3751125474637</v>
      </c>
      <c r="AAY172" s="420">
        <v>5625.1563227259867</v>
      </c>
      <c r="AAZ172" s="420">
        <v>6188.2050545389375</v>
      </c>
      <c r="ABA172" s="420">
        <v>6808.9620923280772</v>
      </c>
      <c r="ABB172" s="420">
        <v>7487.0644808201005</v>
      </c>
      <c r="ABC172" s="420">
        <v>8229.2944799150991</v>
      </c>
      <c r="ABD172" s="420">
        <v>9044.5366275290926</v>
      </c>
      <c r="ABE172" s="420">
        <v>9939.0521952047311</v>
      </c>
      <c r="ABF172" s="420">
        <v>10919.197883231664</v>
      </c>
      <c r="ABG172" s="420">
        <v>11991.198647364108</v>
      </c>
      <c r="ABH172" s="420">
        <v>13160.795556337138</v>
      </c>
      <c r="ABI172" s="420">
        <v>14432.712239918905</v>
      </c>
      <c r="ABJ172" s="420">
        <v>15809.858937832014</v>
      </c>
      <c r="ABK172" s="420">
        <v>17292.15800684689</v>
      </c>
      <c r="ABL172" s="420">
        <v>18874.824408812841</v>
      </c>
      <c r="ABM172" s="420">
        <v>20545.862630745989</v>
      </c>
      <c r="ABN172" s="420">
        <v>22282.438291027487</v>
      </c>
      <c r="ABQ172" s="344"/>
      <c r="ABR172" s="344"/>
      <c r="ABS172" s="344"/>
      <c r="ABT172" s="344"/>
      <c r="ABU172" s="344"/>
      <c r="ABV172" s="344"/>
      <c r="ABW172" s="344"/>
      <c r="ABX172" s="344"/>
      <c r="ABY172" s="344"/>
      <c r="ABZ172" s="344"/>
      <c r="ACA172" s="344"/>
    </row>
    <row r="173" spans="4:755" hidden="1" outlineLevel="1" x14ac:dyDescent="0.25">
      <c r="D173" s="431" t="b">
        <v>1</v>
      </c>
      <c r="E173" s="416"/>
      <c r="F173" s="417">
        <v>1598</v>
      </c>
      <c r="G173" s="417">
        <v>22006156</v>
      </c>
      <c r="H173" s="417" t="s">
        <v>1825</v>
      </c>
      <c r="I173" s="417" t="s">
        <v>1869</v>
      </c>
      <c r="J173" s="417">
        <v>11</v>
      </c>
      <c r="K173" s="417" t="s">
        <v>1870</v>
      </c>
      <c r="L173" s="417" t="s">
        <v>300</v>
      </c>
      <c r="M173" s="417" t="s">
        <v>253</v>
      </c>
      <c r="N173" s="417" t="s">
        <v>355</v>
      </c>
      <c r="O173" s="417" t="s">
        <v>1826</v>
      </c>
      <c r="P173" s="417" t="s">
        <v>1827</v>
      </c>
      <c r="Q173" s="417" t="s">
        <v>1828</v>
      </c>
      <c r="R173" s="417" t="s">
        <v>298</v>
      </c>
      <c r="S173" s="418"/>
      <c r="T173" s="417">
        <v>0.57433674535164059</v>
      </c>
      <c r="U173" s="417">
        <v>2190</v>
      </c>
      <c r="V173" s="418"/>
      <c r="W173" s="419">
        <v>9.9</v>
      </c>
      <c r="X173" s="417">
        <v>8.8018665792934641E-3</v>
      </c>
      <c r="Y173" s="417">
        <v>6.3307850367012759E-3</v>
      </c>
      <c r="Z173" s="417">
        <v>2.4710815425921882E-3</v>
      </c>
      <c r="AA173" s="420">
        <v>51.892197956299761</v>
      </c>
      <c r="AB173" s="420">
        <v>2025.8512117444084</v>
      </c>
      <c r="AC173" s="420">
        <v>2077.7434097007081</v>
      </c>
      <c r="AD173" s="420">
        <v>60.926455166027509</v>
      </c>
      <c r="AE173" s="420">
        <v>3.5849346687423278</v>
      </c>
      <c r="AF173" s="420">
        <v>158.72694916701315</v>
      </c>
      <c r="AG173" s="418"/>
      <c r="AH173" s="419">
        <v>14.216959715055561</v>
      </c>
      <c r="AI173" s="417">
        <v>2.3831354840911409E-2</v>
      </c>
      <c r="AJ173" s="417">
        <v>1.7140817038295893E-2</v>
      </c>
      <c r="AK173" s="417">
        <v>6.6905378026155156E-3</v>
      </c>
      <c r="AL173" s="420">
        <v>140.4999009960755</v>
      </c>
      <c r="AM173" s="420">
        <v>5485.0614522546857</v>
      </c>
      <c r="AN173" s="420">
        <v>5625.5613532507614</v>
      </c>
      <c r="AO173" s="420">
        <v>164.96046141806357</v>
      </c>
      <c r="AP173" s="420">
        <v>9.7063332422316133</v>
      </c>
      <c r="AQ173" s="420">
        <v>429.75864429860979</v>
      </c>
      <c r="AR173" s="418"/>
      <c r="AS173" s="417">
        <v>5.1679359468684138E-3</v>
      </c>
      <c r="AT173" s="421">
        <v>4.0659390574111693E-6</v>
      </c>
      <c r="AU173" s="417">
        <v>5.1638700078110028E-3</v>
      </c>
      <c r="AV173" s="420">
        <v>28.425883974257854</v>
      </c>
      <c r="AW173" s="420">
        <v>1.3011004983715742</v>
      </c>
      <c r="AX173" s="420">
        <v>29.726984472629429</v>
      </c>
      <c r="AY173" s="420">
        <v>14.692869058112674</v>
      </c>
      <c r="AZ173" s="420">
        <v>2.0677318317326265</v>
      </c>
      <c r="BA173" s="420">
        <v>0.1019421917409085</v>
      </c>
      <c r="BB173" s="418"/>
      <c r="BC173" s="420">
        <v>2300.9817487024911</v>
      </c>
      <c r="BD173" s="420">
        <v>6229.9867922096655</v>
      </c>
      <c r="BE173" s="420">
        <v>46.589527554215643</v>
      </c>
      <c r="BF173" s="420">
        <v>6183.3972646554503</v>
      </c>
      <c r="BG173" s="420"/>
      <c r="BH173" s="422">
        <v>3.6190084093339271E-2</v>
      </c>
      <c r="BI173" s="420"/>
      <c r="BJ173" s="423">
        <v>10.264843878369307</v>
      </c>
      <c r="BK173" s="423">
        <v>10.643133317908669</v>
      </c>
      <c r="BL173" s="423">
        <v>11.035363826768</v>
      </c>
      <c r="BM173" s="423">
        <v>11.442049174017937</v>
      </c>
      <c r="BN173" s="423">
        <v>11.863722062618042</v>
      </c>
      <c r="BO173" s="423">
        <v>12.300934827185827</v>
      </c>
      <c r="BP173" s="423">
        <v>12.75426015748063</v>
      </c>
      <c r="BQ173" s="423">
        <v>13.224291848549957</v>
      </c>
      <c r="BR173" s="423">
        <v>13.711645578520923</v>
      </c>
      <c r="BS173" s="423">
        <v>14.216959715055561</v>
      </c>
      <c r="BT173" s="423">
        <v>14.740896151526375</v>
      </c>
      <c r="BU173" s="423">
        <v>15.284141174007392</v>
      </c>
      <c r="BV173" s="423">
        <v>15.847406360216368</v>
      </c>
      <c r="BW173" s="423">
        <v>16.431429511585634</v>
      </c>
      <c r="BX173" s="423">
        <v>17.036975619682483</v>
      </c>
      <c r="BY173" s="423">
        <v>17.664837868244934</v>
      </c>
      <c r="BZ173" s="423">
        <v>18.315838672145485</v>
      </c>
      <c r="CA173" s="423">
        <v>18.990830754643675</v>
      </c>
      <c r="CB173" s="423">
        <v>19.69069826433855</v>
      </c>
      <c r="CC173" s="423">
        <v>20.416357933284111</v>
      </c>
      <c r="CD173" s="423">
        <v>21.168760277784653</v>
      </c>
      <c r="CE173" s="423">
        <v>21.948890843442939</v>
      </c>
      <c r="CF173" s="423">
        <v>22.757771496092055</v>
      </c>
      <c r="CG173" s="423">
        <v>23.596461760301825</v>
      </c>
      <c r="CH173" s="423">
        <v>24.46606020721309</v>
      </c>
      <c r="CI173" s="423">
        <v>25.367705893517794</v>
      </c>
      <c r="CJ173" s="423">
        <v>26.302579853469606</v>
      </c>
      <c r="CK173" s="423">
        <v>27.271906645879525</v>
      </c>
      <c r="CL173" s="423">
        <v>28</v>
      </c>
      <c r="CM173" s="423">
        <v>28</v>
      </c>
      <c r="CN173" s="420"/>
      <c r="CO173" s="417">
        <v>9.708275965660762E-3</v>
      </c>
      <c r="CP173" s="417">
        <v>1.0712191211688215E-2</v>
      </c>
      <c r="CQ173" s="417">
        <v>1.1824348312161174E-2</v>
      </c>
      <c r="CR173" s="417">
        <v>1.3056682379234321E-2</v>
      </c>
      <c r="CS173" s="417">
        <v>1.4422462800766764E-2</v>
      </c>
      <c r="CT173" s="417">
        <v>1.5936443723749291E-2</v>
      </c>
      <c r="CU173" s="417">
        <v>1.7615031607265057E-2</v>
      </c>
      <c r="CV173" s="417">
        <v>1.9476471788502842E-2</v>
      </c>
      <c r="CW173" s="417">
        <v>2.1541056227177734E-2</v>
      </c>
      <c r="CX173" s="417">
        <v>2.3831354840911409E-2</v>
      </c>
      <c r="CY173" s="417">
        <v>2.6372473119585998E-2</v>
      </c>
      <c r="CZ173" s="417">
        <v>2.9192339013647112E-2</v>
      </c>
      <c r="DA173" s="417">
        <v>3.2322022433398018E-2</v>
      </c>
      <c r="DB173" s="417">
        <v>3.5796091077517467E-2</v>
      </c>
      <c r="DC173" s="417">
        <v>3.965300673382742E-2</v>
      </c>
      <c r="DD173" s="417">
        <v>4.3935566668723287E-2</v>
      </c>
      <c r="DE173" s="417">
        <v>4.8691395249228206E-2</v>
      </c>
      <c r="DF173" s="417">
        <v>5.3973491529537086E-2</v>
      </c>
      <c r="DG173" s="417">
        <v>5.9840839189094955E-2</v>
      </c>
      <c r="DH173" s="417">
        <v>6.6359085939407772E-2</v>
      </c>
      <c r="DI173" s="417">
        <v>7.36013003304965E-2</v>
      </c>
      <c r="DJ173" s="417">
        <v>8.1648814794752431E-2</v>
      </c>
      <c r="DK173" s="417">
        <v>9.0592164776594139E-2</v>
      </c>
      <c r="DL173" s="417">
        <v>0.10053213492265475</v>
      </c>
      <c r="DM173" s="417">
        <v>0.11158092456249701</v>
      </c>
      <c r="DN173" s="417">
        <v>0.12386344610882619</v>
      </c>
      <c r="DO173" s="417">
        <v>0.13751877156531145</v>
      </c>
      <c r="DP173" s="417">
        <v>0.15270174406778775</v>
      </c>
      <c r="DQ173" s="417">
        <v>0.1648141839142698</v>
      </c>
      <c r="DR173" s="417">
        <v>0.1648141839142698</v>
      </c>
      <c r="DS173" s="424"/>
      <c r="DT173" s="425">
        <v>6.9827243644160408E-3</v>
      </c>
      <c r="DU173" s="425">
        <v>7.7047952524954425E-3</v>
      </c>
      <c r="DV173" s="425">
        <v>8.5047196170272791E-3</v>
      </c>
      <c r="DW173" s="425">
        <v>9.3910818450571188E-3</v>
      </c>
      <c r="DX173" s="425">
        <v>1.0373426007873455E-2</v>
      </c>
      <c r="DY173" s="425">
        <v>1.1462364096939383E-2</v>
      </c>
      <c r="DZ173" s="425">
        <v>1.2669696537168517E-2</v>
      </c>
      <c r="EA173" s="425">
        <v>1.4008546375430933E-2</v>
      </c>
      <c r="EB173" s="425">
        <v>1.5493508701730928E-2</v>
      </c>
      <c r="EC173" s="425">
        <v>1.7140817038295893E-2</v>
      </c>
      <c r="ED173" s="425">
        <v>1.8968528629944713E-2</v>
      </c>
      <c r="EE173" s="425">
        <v>2.0996730789884673E-2</v>
      </c>
      <c r="EF173" s="425">
        <v>2.3247770701121561E-2</v>
      </c>
      <c r="EG173" s="425">
        <v>2.5746511347838983E-2</v>
      </c>
      <c r="EH173" s="425">
        <v>2.852061655663957E-2</v>
      </c>
      <c r="EI173" s="425">
        <v>3.1600868468023409E-2</v>
      </c>
      <c r="EJ173" s="425">
        <v>3.5021521137924942E-2</v>
      </c>
      <c r="EK173" s="425">
        <v>3.8820694391978043E-2</v>
      </c>
      <c r="EL173" s="425">
        <v>4.3040812526424332E-2</v>
      </c>
      <c r="EM173" s="425">
        <v>4.772909297474253E-2</v>
      </c>
      <c r="EN173" s="425">
        <v>5.2938090644344488E-2</v>
      </c>
      <c r="EO173" s="425">
        <v>5.8726304279938933E-2</v>
      </c>
      <c r="EP173" s="425">
        <v>6.5158851937071313E-2</v>
      </c>
      <c r="EQ173" s="425">
        <v>7.2308223459468232E-2</v>
      </c>
      <c r="ER173" s="425">
        <v>8.0255118756668617E-2</v>
      </c>
      <c r="ES173" s="425">
        <v>8.908938168464671E-2</v>
      </c>
      <c r="ET173" s="425">
        <v>9.8911040453546747E-2</v>
      </c>
      <c r="EU173" s="425">
        <v>0.10983146673647232</v>
      </c>
      <c r="EV173" s="425">
        <v>0.11854339758060124</v>
      </c>
      <c r="EW173" s="425">
        <v>0.11854339758060124</v>
      </c>
      <c r="EX173" s="420"/>
      <c r="EY173" s="420">
        <v>2537.9350626495857</v>
      </c>
      <c r="EZ173" s="420">
        <v>2800.3783339197521</v>
      </c>
      <c r="FA173" s="420">
        <v>3091.1181635711569</v>
      </c>
      <c r="FB173" s="420">
        <v>3413.2746256232381</v>
      </c>
      <c r="FC173" s="420">
        <v>3770.3166001146988</v>
      </c>
      <c r="FD173" s="420">
        <v>4166.1011124432443</v>
      </c>
      <c r="FE173" s="420">
        <v>4604.9171350184179</v>
      </c>
      <c r="FF173" s="420">
        <v>5091.5343593019197</v>
      </c>
      <c r="FG173" s="420">
        <v>5631.257504301876</v>
      </c>
      <c r="FH173" s="420">
        <v>6229.9867922096664</v>
      </c>
      <c r="FI173" s="420">
        <v>6894.2852938797296</v>
      </c>
      <c r="FJ173" s="420">
        <v>7631.4539270975356</v>
      </c>
      <c r="FK173" s="420">
        <v>8449.6149800047806</v>
      </c>
      <c r="FL173" s="420">
        <v>9357.805131700994</v>
      </c>
      <c r="FM173" s="420">
        <v>10366.079053090794</v>
      </c>
      <c r="FN173" s="420">
        <v>11485.624794797617</v>
      </c>
      <c r="FO173" s="420">
        <v>12728.892306877771</v>
      </c>
      <c r="FP173" s="420">
        <v>14109.736588756889</v>
      </c>
      <c r="FQ173" s="420">
        <v>15643.57713908918</v>
      </c>
      <c r="FR173" s="420">
        <v>17347.575566115211</v>
      </c>
      <c r="FS173" s="420">
        <v>19240.833431814794</v>
      </c>
      <c r="FT173" s="420">
        <v>21344.612640219806</v>
      </c>
      <c r="FU173" s="420">
        <v>23682.580944452875</v>
      </c>
      <c r="FV173" s="420">
        <v>26281.085441503434</v>
      </c>
      <c r="FW173" s="420">
        <v>29169.457251903063</v>
      </c>
      <c r="FX173" s="420">
        <v>32380.350947182989</v>
      </c>
      <c r="FY173" s="420">
        <v>35950.122695585058</v>
      </c>
      <c r="FZ173" s="420">
        <v>39919.251550757144</v>
      </c>
      <c r="GA173" s="420">
        <v>43085.682530815204</v>
      </c>
      <c r="GB173" s="420">
        <v>43085.682530815204</v>
      </c>
      <c r="GC173" s="420"/>
      <c r="GD173" s="420">
        <v>32.388885032735381</v>
      </c>
      <c r="GE173" s="420">
        <v>32.388885032735381</v>
      </c>
      <c r="GF173" s="420">
        <v>32.388885032735381</v>
      </c>
      <c r="GG173" s="420">
        <v>32.388885032735381</v>
      </c>
      <c r="GH173" s="420">
        <v>32.388885032735381</v>
      </c>
      <c r="GI173" s="420">
        <v>32.388885032735381</v>
      </c>
      <c r="GJ173" s="420">
        <v>32.388885032735381</v>
      </c>
      <c r="GK173" s="420">
        <v>32.388885032735381</v>
      </c>
      <c r="GL173" s="420">
        <v>32.388885032735381</v>
      </c>
      <c r="GM173" s="420">
        <v>32.388885032735381</v>
      </c>
      <c r="GN173" s="420">
        <v>32.388885032735381</v>
      </c>
      <c r="GO173" s="420">
        <v>32.388885032735381</v>
      </c>
      <c r="GP173" s="420">
        <v>32.388885032735381</v>
      </c>
      <c r="GQ173" s="420">
        <v>32.388885032735381</v>
      </c>
      <c r="GR173" s="420">
        <v>32.388885032735381</v>
      </c>
      <c r="GS173" s="420">
        <v>32.388885032735381</v>
      </c>
      <c r="GT173" s="420">
        <v>32.388885032735381</v>
      </c>
      <c r="GU173" s="420">
        <v>38.767465384971189</v>
      </c>
      <c r="GV173" s="420">
        <v>51.388572463571435</v>
      </c>
      <c r="GW173" s="420">
        <v>68.713485604700963</v>
      </c>
      <c r="GX173" s="420">
        <v>92.602413923397407</v>
      </c>
      <c r="GY173" s="420">
        <v>125.6769313027075</v>
      </c>
      <c r="GZ173" s="420">
        <v>171.63814851175741</v>
      </c>
      <c r="HA173" s="420">
        <v>235.71958585670842</v>
      </c>
      <c r="HB173" s="420">
        <v>325.3322422247</v>
      </c>
      <c r="HC173" s="420">
        <v>450.98402573580114</v>
      </c>
      <c r="HD173" s="420">
        <v>627.59100007556071</v>
      </c>
      <c r="HE173" s="420">
        <v>876.34838982817428</v>
      </c>
      <c r="HF173" s="420">
        <v>1227.401537267607</v>
      </c>
      <c r="HG173" s="420">
        <v>1723.6604055228411</v>
      </c>
      <c r="HH173" s="420"/>
      <c r="HI173" s="420">
        <v>57.236016211563019</v>
      </c>
      <c r="HJ173" s="420">
        <v>63.154689053157682</v>
      </c>
      <c r="HK173" s="420">
        <v>69.711511506251469</v>
      </c>
      <c r="HL173" s="420">
        <v>76.976848100570194</v>
      </c>
      <c r="HM173" s="420">
        <v>85.028929708547622</v>
      </c>
      <c r="HN173" s="420">
        <v>93.954740733937783</v>
      </c>
      <c r="HO173" s="420">
        <v>103.85100693540051</v>
      </c>
      <c r="HP173" s="420">
        <v>114.82529534325266</v>
      </c>
      <c r="HQ173" s="420">
        <v>126.99723903542956</v>
      </c>
      <c r="HR173" s="420">
        <v>140.4999009960755</v>
      </c>
      <c r="HS173" s="420">
        <v>155.4812929041926</v>
      </c>
      <c r="HT173" s="420">
        <v>172.10606650949569</v>
      </c>
      <c r="HU173" s="420">
        <v>190.55739726930597</v>
      </c>
      <c r="HV173" s="420">
        <v>211.03908216765754</v>
      </c>
      <c r="HW173" s="420">
        <v>233.77787614220262</v>
      </c>
      <c r="HX173" s="420">
        <v>259.02609433539101</v>
      </c>
      <c r="HY173" s="420">
        <v>287.06451049661388</v>
      </c>
      <c r="HZ173" s="420">
        <v>318.20558532804193</v>
      </c>
      <c r="IA173" s="420">
        <v>352.79706242955569</v>
      </c>
      <c r="IB173" s="420">
        <v>391.22597380285117</v>
      </c>
      <c r="IC173" s="420">
        <v>433.92310167212025</v>
      </c>
      <c r="ID173" s="420">
        <v>481.36794872510484</v>
      </c>
      <c r="IE173" s="420">
        <v>534.09427483665706</v>
      </c>
      <c r="IF173" s="420">
        <v>592.69626497730883</v>
      </c>
      <c r="IG173" s="420">
        <v>657.83540040990135</v>
      </c>
      <c r="IH173" s="420">
        <v>730.24811352509982</v>
      </c>
      <c r="II173" s="420">
        <v>810.75431585866374</v>
      </c>
      <c r="IJ173" s="420">
        <v>900.2668990778925</v>
      </c>
      <c r="IK173" s="420">
        <v>971.67688019781474</v>
      </c>
      <c r="IL173" s="420">
        <v>971.67688019781474</v>
      </c>
      <c r="IM173" s="420"/>
      <c r="IN173" s="420">
        <v>14.212941987128927</v>
      </c>
      <c r="IO173" s="420">
        <v>14.212941987128927</v>
      </c>
      <c r="IP173" s="420">
        <v>14.212941987128927</v>
      </c>
      <c r="IQ173" s="420">
        <v>14.212941987128927</v>
      </c>
      <c r="IR173" s="420">
        <v>14.212941987128927</v>
      </c>
      <c r="IS173" s="420">
        <v>14.212941987128927</v>
      </c>
      <c r="IT173" s="420">
        <v>14.212941987128927</v>
      </c>
      <c r="IU173" s="420">
        <v>14.212941987128927</v>
      </c>
      <c r="IV173" s="420">
        <v>14.212941987128927</v>
      </c>
      <c r="IW173" s="420">
        <v>14.212941987128927</v>
      </c>
      <c r="IX173" s="420">
        <v>14.212941987128927</v>
      </c>
      <c r="IY173" s="420">
        <v>14.212941987128927</v>
      </c>
      <c r="IZ173" s="420">
        <v>14.212941987128927</v>
      </c>
      <c r="JA173" s="420">
        <v>14.212941987128927</v>
      </c>
      <c r="JB173" s="420">
        <v>14.212941987128927</v>
      </c>
      <c r="JC173" s="420">
        <v>14.212941987128927</v>
      </c>
      <c r="JD173" s="420">
        <v>14.212941987128927</v>
      </c>
      <c r="JE173" s="420">
        <v>17.012000751113533</v>
      </c>
      <c r="JF173" s="420">
        <v>22.550415010825947</v>
      </c>
      <c r="JG173" s="420">
        <v>30.152960919956481</v>
      </c>
      <c r="JH173" s="420">
        <v>40.635938397728552</v>
      </c>
      <c r="JI173" s="420">
        <v>55.14975066046334</v>
      </c>
      <c r="JJ173" s="420">
        <v>75.318525015919704</v>
      </c>
      <c r="JK173" s="420">
        <v>103.43884315947719</v>
      </c>
      <c r="JL173" s="420">
        <v>142.76281139683698</v>
      </c>
      <c r="JM173" s="420">
        <v>197.90152666343465</v>
      </c>
      <c r="JN173" s="420">
        <v>275.40047972330115</v>
      </c>
      <c r="JO173" s="420">
        <v>384.56059270187745</v>
      </c>
      <c r="JP173" s="420">
        <v>538.61029258851443</v>
      </c>
      <c r="JQ173" s="420">
        <v>756.37939757564641</v>
      </c>
      <c r="JR173" s="420"/>
      <c r="JS173" s="420">
        <v>43.02307422443409</v>
      </c>
      <c r="JT173" s="420">
        <v>48.941747066028753</v>
      </c>
      <c r="JU173" s="420">
        <v>55.49856951912254</v>
      </c>
      <c r="JV173" s="420">
        <v>62.763906113441266</v>
      </c>
      <c r="JW173" s="420">
        <v>70.815987721418693</v>
      </c>
      <c r="JX173" s="420">
        <v>79.741798746808854</v>
      </c>
      <c r="JY173" s="420">
        <v>89.638064948271577</v>
      </c>
      <c r="JZ173" s="420">
        <v>100.61235335612373</v>
      </c>
      <c r="KA173" s="420">
        <v>112.78429704830063</v>
      </c>
      <c r="KB173" s="420">
        <v>126.28695900894657</v>
      </c>
      <c r="KC173" s="420">
        <v>141.26835091706369</v>
      </c>
      <c r="KD173" s="420">
        <v>157.89312452236678</v>
      </c>
      <c r="KE173" s="420">
        <v>176.34445528217705</v>
      </c>
      <c r="KF173" s="420">
        <v>196.82614018052863</v>
      </c>
      <c r="KG173" s="420">
        <v>219.5649341550737</v>
      </c>
      <c r="KH173" s="420">
        <v>244.81315234826209</v>
      </c>
      <c r="KI173" s="420">
        <v>272.85156850948493</v>
      </c>
      <c r="KJ173" s="420">
        <v>301.1935845769284</v>
      </c>
      <c r="KK173" s="420">
        <v>330.24664741872976</v>
      </c>
      <c r="KL173" s="420">
        <v>361.07301288289472</v>
      </c>
      <c r="KM173" s="420">
        <v>393.28716327439167</v>
      </c>
      <c r="KN173" s="420">
        <v>426.21819806464151</v>
      </c>
      <c r="KO173" s="420">
        <v>458.77574982073736</v>
      </c>
      <c r="KP173" s="420">
        <v>489.25742181783164</v>
      </c>
      <c r="KQ173" s="420">
        <v>515.07258901306432</v>
      </c>
      <c r="KR173" s="420">
        <v>532.34658686166517</v>
      </c>
      <c r="KS173" s="420">
        <v>535.3538361353626</v>
      </c>
      <c r="KT173" s="420">
        <v>515.70630637601505</v>
      </c>
      <c r="KU173" s="420">
        <v>433.06658760930031</v>
      </c>
      <c r="KV173" s="420">
        <v>215.29748262216833</v>
      </c>
      <c r="KW173" s="420"/>
      <c r="KX173" s="420">
        <v>2234.4717966131329</v>
      </c>
      <c r="KY173" s="420">
        <v>2465.5344807985416</v>
      </c>
      <c r="KZ173" s="420">
        <v>2721.5102774487291</v>
      </c>
      <c r="LA173" s="420">
        <v>3005.1461904182779</v>
      </c>
      <c r="LB173" s="420">
        <v>3319.4963225195056</v>
      </c>
      <c r="LC173" s="420">
        <v>3667.9565110206026</v>
      </c>
      <c r="LD173" s="420">
        <v>4054.3028918939258</v>
      </c>
      <c r="LE173" s="420">
        <v>4482.7348401378986</v>
      </c>
      <c r="LF173" s="420">
        <v>4957.9227845538971</v>
      </c>
      <c r="LG173" s="420">
        <v>5485.0614522546857</v>
      </c>
      <c r="LH173" s="420">
        <v>6069.9291615823086</v>
      </c>
      <c r="LI173" s="420">
        <v>6718.9538527630957</v>
      </c>
      <c r="LJ173" s="420">
        <v>7439.2866243588996</v>
      </c>
      <c r="LK173" s="420">
        <v>8238.8836313084739</v>
      </c>
      <c r="LL173" s="420">
        <v>9126.5972981246632</v>
      </c>
      <c r="LM173" s="420">
        <v>10112.27790976749</v>
      </c>
      <c r="LN173" s="420">
        <v>11206.886764135981</v>
      </c>
      <c r="LO173" s="420">
        <v>12422.622205432974</v>
      </c>
      <c r="LP173" s="420">
        <v>13773.060008455786</v>
      </c>
      <c r="LQ173" s="420">
        <v>15273.30975191761</v>
      </c>
      <c r="LR173" s="420">
        <v>16940.189006190238</v>
      </c>
      <c r="LS173" s="420">
        <v>18792.41736958046</v>
      </c>
      <c r="LT173" s="420">
        <v>20850.83261986282</v>
      </c>
      <c r="LU173" s="420">
        <v>23138.631507029833</v>
      </c>
      <c r="LV173" s="420">
        <v>25681.638002133957</v>
      </c>
      <c r="LW173" s="420">
        <v>28508.602139086946</v>
      </c>
      <c r="LX173" s="420">
        <v>31651.532945134961</v>
      </c>
      <c r="LY173" s="420">
        <v>35146.069355671141</v>
      </c>
      <c r="LZ173" s="420">
        <v>37933.887225792394</v>
      </c>
      <c r="MA173" s="420">
        <v>37933.887225792394</v>
      </c>
      <c r="MB173" s="420"/>
      <c r="MC173" s="426">
        <v>1.3011004983715742</v>
      </c>
      <c r="MD173" s="426">
        <v>1.3011004983715742</v>
      </c>
      <c r="ME173" s="426">
        <v>1.3011004983715742</v>
      </c>
      <c r="MF173" s="426">
        <v>1.3011004983715742</v>
      </c>
      <c r="MG173" s="426">
        <v>1.3011004983715742</v>
      </c>
      <c r="MH173" s="426">
        <v>1.3011004983715742</v>
      </c>
      <c r="MI173" s="426">
        <v>1.3011004983715742</v>
      </c>
      <c r="MJ173" s="426">
        <v>1.3011004983715742</v>
      </c>
      <c r="MK173" s="426">
        <v>1.3011004983715742</v>
      </c>
      <c r="ML173" s="426">
        <v>1.3011004983715742</v>
      </c>
      <c r="MM173" s="426">
        <v>1.3011004983715742</v>
      </c>
      <c r="MN173" s="426">
        <v>1.3011004983715742</v>
      </c>
      <c r="MO173" s="426">
        <v>1.3011004983715742</v>
      </c>
      <c r="MP173" s="426">
        <v>1.3011004983715742</v>
      </c>
      <c r="MQ173" s="426">
        <v>1.3011004983715742</v>
      </c>
      <c r="MR173" s="426">
        <v>1.3011004983715742</v>
      </c>
      <c r="MS173" s="426">
        <v>1.3011004983715742</v>
      </c>
      <c r="MT173" s="426">
        <v>1.5573357490388688</v>
      </c>
      <c r="MU173" s="426">
        <v>2.0643408124540121</v>
      </c>
      <c r="MV173" s="426">
        <v>2.7603034273876617</v>
      </c>
      <c r="MW173" s="426">
        <v>3.719950433130661</v>
      </c>
      <c r="MX173" s="426">
        <v>5.0485936081620348</v>
      </c>
      <c r="MY173" s="426">
        <v>6.8949110271166889</v>
      </c>
      <c r="MZ173" s="426">
        <v>9.4691395002985903</v>
      </c>
      <c r="NA173" s="426">
        <v>13.068987773647677</v>
      </c>
      <c r="NB173" s="426">
        <v>18.1165711647504</v>
      </c>
      <c r="NC173" s="426">
        <v>25.211085906369799</v>
      </c>
      <c r="ND173" s="426">
        <v>35.203969682813984</v>
      </c>
      <c r="NE173" s="426">
        <v>49.30619717927501</v>
      </c>
      <c r="NF173" s="426">
        <v>69.241513265506697</v>
      </c>
      <c r="NG173" s="420"/>
      <c r="NH173" s="420">
        <v>2233.1706961147615</v>
      </c>
      <c r="NI173" s="420">
        <v>2464.2333803001702</v>
      </c>
      <c r="NJ173" s="420">
        <v>2720.2091769503577</v>
      </c>
      <c r="NK173" s="420">
        <v>3003.8450899199065</v>
      </c>
      <c r="NL173" s="420">
        <v>3318.1952220211342</v>
      </c>
      <c r="NM173" s="420">
        <v>3666.6554105222313</v>
      </c>
      <c r="NN173" s="420">
        <v>4053.0017913955544</v>
      </c>
      <c r="NO173" s="420">
        <v>4481.4337396395267</v>
      </c>
      <c r="NP173" s="420">
        <v>4956.6216840555253</v>
      </c>
      <c r="NQ173" s="420">
        <v>5483.7603517563139</v>
      </c>
      <c r="NR173" s="420">
        <v>6068.6280610839367</v>
      </c>
      <c r="NS173" s="420">
        <v>6717.6527522647239</v>
      </c>
      <c r="NT173" s="420">
        <v>7437.9855238605278</v>
      </c>
      <c r="NU173" s="420">
        <v>8237.582530810103</v>
      </c>
      <c r="NV173" s="420">
        <v>9125.2961976262923</v>
      </c>
      <c r="NW173" s="420">
        <v>10110.976809269119</v>
      </c>
      <c r="NX173" s="420">
        <v>11205.58566363761</v>
      </c>
      <c r="NY173" s="420">
        <v>12421.064869683934</v>
      </c>
      <c r="NZ173" s="420">
        <v>13770.995667643332</v>
      </c>
      <c r="OA173" s="420">
        <v>15270.549448490223</v>
      </c>
      <c r="OB173" s="420">
        <v>16936.469055757108</v>
      </c>
      <c r="OC173" s="420">
        <v>18787.3687759723</v>
      </c>
      <c r="OD173" s="420">
        <v>20843.937708835703</v>
      </c>
      <c r="OE173" s="420">
        <v>23129.162367529534</v>
      </c>
      <c r="OF173" s="420">
        <v>25668.56901436031</v>
      </c>
      <c r="OG173" s="420">
        <v>28490.485567922195</v>
      </c>
      <c r="OH173" s="420">
        <v>31626.321859228592</v>
      </c>
      <c r="OI173" s="420">
        <v>35110.865385988327</v>
      </c>
      <c r="OJ173" s="420">
        <v>37884.581028613116</v>
      </c>
      <c r="OK173" s="420">
        <v>37864.645712526886</v>
      </c>
      <c r="OL173" s="420"/>
      <c r="OM173" s="420">
        <v>2276.1937703391955</v>
      </c>
      <c r="ON173" s="420">
        <v>2513.1751273661989</v>
      </c>
      <c r="OO173" s="420">
        <v>2775.7077464694803</v>
      </c>
      <c r="OP173" s="420">
        <v>3066.6089960333479</v>
      </c>
      <c r="OQ173" s="420">
        <v>3389.0112097425531</v>
      </c>
      <c r="OR173" s="420">
        <v>3746.3972092690401</v>
      </c>
      <c r="OS173" s="420">
        <v>4142.6398563438261</v>
      </c>
      <c r="OT173" s="420">
        <v>4582.0460929956507</v>
      </c>
      <c r="OU173" s="420">
        <v>5069.405981103826</v>
      </c>
      <c r="OV173" s="420">
        <v>5610.0473107652606</v>
      </c>
      <c r="OW173" s="420">
        <v>6209.8964120010005</v>
      </c>
      <c r="OX173" s="420">
        <v>6875.5458767870905</v>
      </c>
      <c r="OY173" s="420">
        <v>7614.3299791427053</v>
      </c>
      <c r="OZ173" s="420">
        <v>8434.4086709906314</v>
      </c>
      <c r="PA173" s="420">
        <v>9344.8611317813666</v>
      </c>
      <c r="PB173" s="420">
        <v>10355.789961617382</v>
      </c>
      <c r="PC173" s="420">
        <v>11478.437232147095</v>
      </c>
      <c r="PD173" s="420">
        <v>12722.258454260862</v>
      </c>
      <c r="PE173" s="420">
        <v>14101.242315062062</v>
      </c>
      <c r="PF173" s="420">
        <v>15631.622461373117</v>
      </c>
      <c r="PG173" s="420">
        <v>17329.7562190315</v>
      </c>
      <c r="PH173" s="420">
        <v>19213.586974036942</v>
      </c>
      <c r="PI173" s="420">
        <v>21302.713458656439</v>
      </c>
      <c r="PJ173" s="420">
        <v>23618.419789347365</v>
      </c>
      <c r="PK173" s="420">
        <v>26183.641603373373</v>
      </c>
      <c r="PL173" s="420">
        <v>29022.83215478386</v>
      </c>
      <c r="PM173" s="420">
        <v>32161.675695363956</v>
      </c>
      <c r="PN173" s="420">
        <v>35626.571692364341</v>
      </c>
      <c r="PO173" s="420">
        <v>38317.647616222413</v>
      </c>
      <c r="PP173" s="420">
        <v>38079.943195149055</v>
      </c>
      <c r="PQ173" s="420"/>
      <c r="PR173" s="420">
        <v>67.200614214346828</v>
      </c>
      <c r="PS173" s="420">
        <v>74.149708099895435</v>
      </c>
      <c r="PT173" s="420">
        <v>81.848051298933612</v>
      </c>
      <c r="PU173" s="420">
        <v>90.378258569256431</v>
      </c>
      <c r="PV173" s="420">
        <v>99.832180515186892</v>
      </c>
      <c r="PW173" s="420">
        <v>110.31194523274307</v>
      </c>
      <c r="PX173" s="420">
        <v>121.93111810998856</v>
      </c>
      <c r="PY173" s="420">
        <v>134.81599323559269</v>
      </c>
      <c r="PZ173" s="420">
        <v>149.10703140416985</v>
      </c>
      <c r="QA173" s="420">
        <v>164.96046141806357</v>
      </c>
      <c r="QB173" s="420">
        <v>182.55006329199551</v>
      </c>
      <c r="QC173" s="420">
        <v>202.06915409176941</v>
      </c>
      <c r="QD173" s="420">
        <v>223.73279950601545</v>
      </c>
      <c r="QE173" s="420">
        <v>247.78027688854976</v>
      </c>
      <c r="QF173" s="420">
        <v>274.47781844935128</v>
      </c>
      <c r="QG173" s="420">
        <v>304.12166654892087</v>
      </c>
      <c r="QH173" s="420">
        <v>337.04147670249705</v>
      </c>
      <c r="QI173" s="420">
        <v>373.60410797004761</v>
      </c>
      <c r="QJ173" s="420">
        <v>414.21784494312533</v>
      </c>
      <c r="QK173" s="420">
        <v>459.33710059377347</v>
      </c>
      <c r="QL173" s="420">
        <v>509.46765488318471</v>
      </c>
      <c r="QM173" s="420">
        <v>565.17249030501512</v>
      </c>
      <c r="QN173" s="420">
        <v>627.0782925338998</v>
      </c>
      <c r="QO173" s="420">
        <v>695.8826921461723</v>
      </c>
      <c r="QP173" s="420">
        <v>772.36233206872487</v>
      </c>
      <c r="QQ173" s="420">
        <v>857.38185509565301</v>
      </c>
      <c r="QR173" s="420">
        <v>951.90391660466355</v>
      </c>
      <c r="QS173" s="420">
        <v>1057.00033963331</v>
      </c>
      <c r="QT173" s="420">
        <v>1140.842558395633</v>
      </c>
      <c r="QU173" s="420">
        <v>1140.842558395633</v>
      </c>
      <c r="QV173" s="424"/>
      <c r="QW173" s="420">
        <v>14.692869058112674</v>
      </c>
      <c r="QX173" s="420">
        <v>14.692869058112674</v>
      </c>
      <c r="QY173" s="420">
        <v>14.692869058112674</v>
      </c>
      <c r="QZ173" s="420">
        <v>14.692869058112674</v>
      </c>
      <c r="RA173" s="420">
        <v>14.692869058112674</v>
      </c>
      <c r="RB173" s="420">
        <v>14.692869058112674</v>
      </c>
      <c r="RC173" s="420">
        <v>14.692869058112674</v>
      </c>
      <c r="RD173" s="420">
        <v>14.692869058112674</v>
      </c>
      <c r="RE173" s="420">
        <v>14.692869058112674</v>
      </c>
      <c r="RF173" s="420">
        <v>14.692869058112674</v>
      </c>
      <c r="RG173" s="420">
        <v>14.692869058112674</v>
      </c>
      <c r="RH173" s="420">
        <v>14.692869058112674</v>
      </c>
      <c r="RI173" s="420">
        <v>14.692869058112674</v>
      </c>
      <c r="RJ173" s="420">
        <v>14.692869058112674</v>
      </c>
      <c r="RK173" s="420">
        <v>14.692869058112674</v>
      </c>
      <c r="RL173" s="420">
        <v>14.692869058112674</v>
      </c>
      <c r="RM173" s="420">
        <v>14.692869058112674</v>
      </c>
      <c r="RN173" s="420">
        <v>17.586443375268967</v>
      </c>
      <c r="RO173" s="420">
        <v>23.311872746698956</v>
      </c>
      <c r="RP173" s="420">
        <v>31.171133106186968</v>
      </c>
      <c r="RQ173" s="420">
        <v>42.008088295304923</v>
      </c>
      <c r="RR173" s="420">
        <v>57.011987087230509</v>
      </c>
      <c r="RS173" s="420">
        <v>77.861798543275356</v>
      </c>
      <c r="RT173" s="420">
        <v>106.93165281622744</v>
      </c>
      <c r="RU173" s="420">
        <v>147.58346977855248</v>
      </c>
      <c r="RV173" s="420">
        <v>204.58404884081392</v>
      </c>
      <c r="RW173" s="420">
        <v>284.69990173605657</v>
      </c>
      <c r="RX173" s="420">
        <v>397.54601394952084</v>
      </c>
      <c r="RY173" s="420">
        <v>556.79749551650741</v>
      </c>
      <c r="RZ173" s="420">
        <v>781.91998932362276</v>
      </c>
      <c r="SA173" s="420"/>
      <c r="SB173" s="420">
        <v>52.507745156234151</v>
      </c>
      <c r="SC173" s="420">
        <v>59.456839041782757</v>
      </c>
      <c r="SD173" s="420">
        <v>67.155182240820935</v>
      </c>
      <c r="SE173" s="420">
        <v>75.685389511143754</v>
      </c>
      <c r="SF173" s="420">
        <v>85.139311457074214</v>
      </c>
      <c r="SG173" s="420">
        <v>95.619076174630393</v>
      </c>
      <c r="SH173" s="420">
        <v>107.23824905187588</v>
      </c>
      <c r="SI173" s="420">
        <v>120.12312417748001</v>
      </c>
      <c r="SJ173" s="420">
        <v>134.41416234605717</v>
      </c>
      <c r="SK173" s="420">
        <v>150.2675923599509</v>
      </c>
      <c r="SL173" s="420">
        <v>167.85719423388284</v>
      </c>
      <c r="SM173" s="420">
        <v>187.37628503365673</v>
      </c>
      <c r="SN173" s="420">
        <v>209.03993044790278</v>
      </c>
      <c r="SO173" s="420">
        <v>233.08740783043709</v>
      </c>
      <c r="SP173" s="420">
        <v>259.78494939123863</v>
      </c>
      <c r="SQ173" s="420">
        <v>289.42879749080822</v>
      </c>
      <c r="SR173" s="420">
        <v>322.3486076443844</v>
      </c>
      <c r="SS173" s="420">
        <v>356.01766459477864</v>
      </c>
      <c r="ST173" s="420">
        <v>390.90597219642638</v>
      </c>
      <c r="SU173" s="420">
        <v>428.1659674875865</v>
      </c>
      <c r="SV173" s="420">
        <v>467.45956658787981</v>
      </c>
      <c r="SW173" s="420">
        <v>508.16050321778459</v>
      </c>
      <c r="SX173" s="420">
        <v>549.21649399062449</v>
      </c>
      <c r="SY173" s="420">
        <v>588.95103932994482</v>
      </c>
      <c r="SZ173" s="420">
        <v>624.77886229017236</v>
      </c>
      <c r="TA173" s="420">
        <v>652.79780625483909</v>
      </c>
      <c r="TB173" s="420">
        <v>667.20401486860692</v>
      </c>
      <c r="TC173" s="420">
        <v>659.45432568378919</v>
      </c>
      <c r="TD173" s="420">
        <v>584.04506287912557</v>
      </c>
      <c r="TE173" s="420">
        <v>358.92256907201022</v>
      </c>
      <c r="TF173" s="420"/>
      <c r="TG173" s="420">
        <v>3.9541084575050318</v>
      </c>
      <c r="TH173" s="420">
        <v>4.3629956563214094</v>
      </c>
      <c r="TI173" s="420">
        <v>4.8159689558659586</v>
      </c>
      <c r="TJ173" s="420">
        <v>5.3178894383822231</v>
      </c>
      <c r="TK173" s="420">
        <v>5.8741616266655177</v>
      </c>
      <c r="TL173" s="420">
        <v>6.4907947748414863</v>
      </c>
      <c r="TM173" s="420">
        <v>7.174471111438435</v>
      </c>
      <c r="TN173" s="420">
        <v>7.9326218263342962</v>
      </c>
      <c r="TO173" s="420">
        <v>8.7735116835111207</v>
      </c>
      <c r="TP173" s="420">
        <v>9.7063332422316133</v>
      </c>
      <c r="TQ173" s="420">
        <v>10.741311781445805</v>
      </c>
      <c r="TR173" s="420">
        <v>11.889822147259057</v>
      </c>
      <c r="TS173" s="420">
        <v>13.164518882613763</v>
      </c>
      <c r="TT173" s="420">
        <v>14.579481153593129</v>
      </c>
      <c r="TU173" s="420">
        <v>16.150374159770749</v>
      </c>
      <c r="TV173" s="420">
        <v>17.894628908836424</v>
      </c>
      <c r="TW173" s="420">
        <v>19.831642450595456</v>
      </c>
      <c r="TX173" s="420">
        <v>21.983000904887568</v>
      </c>
      <c r="TY173" s="420">
        <v>24.372727884821138</v>
      </c>
      <c r="TZ173" s="420">
        <v>27.027561214104473</v>
      </c>
      <c r="UA173" s="420">
        <v>29.977261168675099</v>
      </c>
      <c r="UB173" s="420">
        <v>33.254953842179837</v>
      </c>
      <c r="UC173" s="420">
        <v>36.897513646486033</v>
      </c>
      <c r="UD173" s="420">
        <v>40.945989417148851</v>
      </c>
      <c r="UE173" s="420">
        <v>45.446079105021745</v>
      </c>
      <c r="UF173" s="420">
        <v>50.448658604987827</v>
      </c>
      <c r="UG173" s="420">
        <v>56.010370907816579</v>
      </c>
      <c r="UH173" s="420">
        <v>62.194282468886598</v>
      </c>
      <c r="UI173" s="420">
        <v>67.127588959905367</v>
      </c>
      <c r="UJ173" s="420">
        <v>67.127588959905367</v>
      </c>
      <c r="UK173" s="420"/>
      <c r="UL173" s="420">
        <v>2.0677318317326265</v>
      </c>
      <c r="UM173" s="420">
        <v>2.0677318317326265</v>
      </c>
      <c r="UN173" s="420">
        <v>2.0677318317326265</v>
      </c>
      <c r="UO173" s="420">
        <v>2.0677318317326265</v>
      </c>
      <c r="UP173" s="420">
        <v>2.0677318317326265</v>
      </c>
      <c r="UQ173" s="420">
        <v>2.0677318317326265</v>
      </c>
      <c r="UR173" s="420">
        <v>2.0677318317326265</v>
      </c>
      <c r="US173" s="420">
        <v>2.0677318317326265</v>
      </c>
      <c r="UT173" s="420">
        <v>2.0677318317326265</v>
      </c>
      <c r="UU173" s="420">
        <v>2.0677318317326265</v>
      </c>
      <c r="UV173" s="420">
        <v>2.0677318317326265</v>
      </c>
      <c r="UW173" s="420">
        <v>2.0677318317326265</v>
      </c>
      <c r="UX173" s="420">
        <v>2.0677318317326265</v>
      </c>
      <c r="UY173" s="420">
        <v>2.0677318317326265</v>
      </c>
      <c r="UZ173" s="420">
        <v>2.0677318317326265</v>
      </c>
      <c r="VA173" s="420">
        <v>2.0677318317326265</v>
      </c>
      <c r="VB173" s="420">
        <v>2.0677318317326265</v>
      </c>
      <c r="VC173" s="420">
        <v>2.4749454058415221</v>
      </c>
      <c r="VD173" s="420">
        <v>3.2806867838405323</v>
      </c>
      <c r="VE173" s="420">
        <v>4.3867228313213236</v>
      </c>
      <c r="VF173" s="420">
        <v>5.9118107576461503</v>
      </c>
      <c r="VG173" s="420">
        <v>8.0233138963084603</v>
      </c>
      <c r="VH173" s="420">
        <v>10.957514062577776</v>
      </c>
      <c r="VI173" s="420">
        <v>15.048523298845536</v>
      </c>
      <c r="VJ173" s="420">
        <v>20.769465588490164</v>
      </c>
      <c r="VK173" s="420">
        <v>28.79117403005235</v>
      </c>
      <c r="VL173" s="420">
        <v>40.065901831865403</v>
      </c>
      <c r="VM173" s="420">
        <v>55.946768760453153</v>
      </c>
      <c r="VN173" s="420">
        <v>78.358277117619295</v>
      </c>
      <c r="VO173" s="420">
        <v>110.03983261524904</v>
      </c>
      <c r="VP173" s="420"/>
      <c r="VQ173" s="420">
        <v>1.8863766257724053</v>
      </c>
      <c r="VR173" s="420">
        <v>2.2952638245887829</v>
      </c>
      <c r="VS173" s="420">
        <v>2.7482371241333321</v>
      </c>
      <c r="VT173" s="420">
        <v>3.2501576066495965</v>
      </c>
      <c r="VU173" s="420">
        <v>3.8064297949328911</v>
      </c>
      <c r="VV173" s="420">
        <v>4.4230629431088602</v>
      </c>
      <c r="VW173" s="420">
        <v>5.106739279705808</v>
      </c>
      <c r="VX173" s="420">
        <v>5.8648899946016702</v>
      </c>
      <c r="VY173" s="420">
        <v>6.7057798517784946</v>
      </c>
      <c r="VZ173" s="420">
        <v>7.6386014104989872</v>
      </c>
      <c r="WA173" s="420">
        <v>8.6735799497131794</v>
      </c>
      <c r="WB173" s="420">
        <v>9.822090315526431</v>
      </c>
      <c r="WC173" s="420">
        <v>11.096787050881137</v>
      </c>
      <c r="WD173" s="420">
        <v>12.511749321860503</v>
      </c>
      <c r="WE173" s="420">
        <v>14.082642328038123</v>
      </c>
      <c r="WF173" s="420">
        <v>15.826897077103798</v>
      </c>
      <c r="WG173" s="420">
        <v>17.76391061886283</v>
      </c>
      <c r="WH173" s="420">
        <v>19.508055499046044</v>
      </c>
      <c r="WI173" s="420">
        <v>21.092041100980605</v>
      </c>
      <c r="WJ173" s="420">
        <v>22.640838382783151</v>
      </c>
      <c r="WK173" s="420">
        <v>24.065450411028948</v>
      </c>
      <c r="WL173" s="420">
        <v>25.231639945871379</v>
      </c>
      <c r="WM173" s="420">
        <v>25.939999583908257</v>
      </c>
      <c r="WN173" s="420">
        <v>25.897466118303313</v>
      </c>
      <c r="WO173" s="420">
        <v>24.676613516531582</v>
      </c>
      <c r="WP173" s="420">
        <v>21.657484574935477</v>
      </c>
      <c r="WQ173" s="420">
        <v>15.944469075951176</v>
      </c>
      <c r="WR173" s="420">
        <v>6.2475137084334449</v>
      </c>
      <c r="WS173" s="420">
        <v>-11.230688157713928</v>
      </c>
      <c r="WT173" s="420">
        <v>-42.912243655343673</v>
      </c>
      <c r="WU173" s="420"/>
      <c r="WV173" s="420">
        <v>175.07252715303773</v>
      </c>
      <c r="WW173" s="420">
        <v>193.17646031183583</v>
      </c>
      <c r="WX173" s="420">
        <v>213.23235436137679</v>
      </c>
      <c r="WY173" s="420">
        <v>235.45543909675121</v>
      </c>
      <c r="WZ173" s="420">
        <v>260.08500574479314</v>
      </c>
      <c r="XA173" s="420">
        <v>287.38712068111931</v>
      </c>
      <c r="XB173" s="420">
        <v>317.6576469676649</v>
      </c>
      <c r="XC173" s="420">
        <v>351.2256087588417</v>
      </c>
      <c r="XD173" s="420">
        <v>388.45693762486889</v>
      </c>
      <c r="XE173" s="420">
        <v>429.75864429860979</v>
      </c>
      <c r="XF173" s="420">
        <v>475.58346431978777</v>
      </c>
      <c r="XG173" s="420">
        <v>526.43503158591659</v>
      </c>
      <c r="XH173" s="420">
        <v>582.87363998794672</v>
      </c>
      <c r="XI173" s="420">
        <v>645.52266018271985</v>
      </c>
      <c r="XJ173" s="420">
        <v>715.07568621480777</v>
      </c>
      <c r="XK173" s="420">
        <v>792.30449523697837</v>
      </c>
      <c r="XL173" s="420">
        <v>878.06791309208506</v>
      </c>
      <c r="XM173" s="420">
        <v>973.3216891209388</v>
      </c>
      <c r="XN173" s="420">
        <v>1079.1294953758922</v>
      </c>
      <c r="XO173" s="420">
        <v>1196.6751785868728</v>
      </c>
      <c r="XP173" s="420">
        <v>1327.2764079005783</v>
      </c>
      <c r="XQ173" s="420">
        <v>1472.3998777670477</v>
      </c>
      <c r="XR173" s="420">
        <v>1633.6782435730131</v>
      </c>
      <c r="XS173" s="420">
        <v>1812.928987932971</v>
      </c>
      <c r="XT173" s="420">
        <v>2012.1754381854598</v>
      </c>
      <c r="XU173" s="420">
        <v>2233.6701808703033</v>
      </c>
      <c r="XV173" s="420">
        <v>2479.9211470789519</v>
      </c>
      <c r="XW173" s="420">
        <v>2753.7206739059175</v>
      </c>
      <c r="XX173" s="420">
        <v>2972.1482774694587</v>
      </c>
      <c r="XY173" s="420">
        <v>2972.1482774694587</v>
      </c>
      <c r="XZ173" s="420"/>
      <c r="YA173" s="420">
        <v>0.1019421917409085</v>
      </c>
      <c r="YB173" s="420">
        <v>0.1019421917409085</v>
      </c>
      <c r="YC173" s="420">
        <v>0.1019421917409085</v>
      </c>
      <c r="YD173" s="420">
        <v>0.1019421917409085</v>
      </c>
      <c r="YE173" s="420">
        <v>0.1019421917409085</v>
      </c>
      <c r="YF173" s="420">
        <v>0.1019421917409085</v>
      </c>
      <c r="YG173" s="420">
        <v>0.1019421917409085</v>
      </c>
      <c r="YH173" s="420">
        <v>0.1019421917409085</v>
      </c>
      <c r="YI173" s="420">
        <v>0.1019421917409085</v>
      </c>
      <c r="YJ173" s="420">
        <v>0.1019421917409085</v>
      </c>
      <c r="YK173" s="420">
        <v>0.1019421917409085</v>
      </c>
      <c r="YL173" s="420">
        <v>0.1019421917409085</v>
      </c>
      <c r="YM173" s="420">
        <v>0.1019421917409085</v>
      </c>
      <c r="YN173" s="420">
        <v>0.1019421917409085</v>
      </c>
      <c r="YO173" s="420">
        <v>0.1019421917409085</v>
      </c>
      <c r="YP173" s="420">
        <v>0.1019421917409085</v>
      </c>
      <c r="YQ173" s="420">
        <v>0.1019421917409085</v>
      </c>
      <c r="YR173" s="420">
        <v>0.12201841420565873</v>
      </c>
      <c r="YS173" s="420">
        <v>0.16174263800925112</v>
      </c>
      <c r="YT173" s="420">
        <v>0.21627182651149743</v>
      </c>
      <c r="YU173" s="420">
        <v>0.29146088314892193</v>
      </c>
      <c r="YV173" s="420">
        <v>0.39556106409099151</v>
      </c>
      <c r="YW173" s="420">
        <v>0.54022140706466903</v>
      </c>
      <c r="YX173" s="420">
        <v>0.74191412252089795</v>
      </c>
      <c r="YY173" s="420">
        <v>1.0239649121249523</v>
      </c>
      <c r="YZ173" s="420">
        <v>1.4194468249579977</v>
      </c>
      <c r="ZA173" s="420">
        <v>1.9753073315092169</v>
      </c>
      <c r="ZB173" s="420">
        <v>2.7582572076009275</v>
      </c>
      <c r="ZC173" s="420">
        <v>3.8631772204803494</v>
      </c>
      <c r="ZD173" s="420">
        <v>5.4251240627279413</v>
      </c>
      <c r="ZE173" s="420"/>
      <c r="ZF173" s="420">
        <v>174.97058496129682</v>
      </c>
      <c r="ZG173" s="420">
        <v>193.07451812009492</v>
      </c>
      <c r="ZH173" s="420">
        <v>213.13041216963589</v>
      </c>
      <c r="ZI173" s="420">
        <v>235.3534969050103</v>
      </c>
      <c r="ZJ173" s="420">
        <v>259.9830635530522</v>
      </c>
      <c r="ZK173" s="420">
        <v>287.28517848937838</v>
      </c>
      <c r="ZL173" s="420">
        <v>317.55570477592397</v>
      </c>
      <c r="ZM173" s="420">
        <v>351.12366656710077</v>
      </c>
      <c r="ZN173" s="420">
        <v>388.35499543312795</v>
      </c>
      <c r="ZO173" s="420">
        <v>429.65670210686886</v>
      </c>
      <c r="ZP173" s="420">
        <v>475.48152212804683</v>
      </c>
      <c r="ZQ173" s="420">
        <v>526.33308939417566</v>
      </c>
      <c r="ZR173" s="420">
        <v>582.77169779620579</v>
      </c>
      <c r="ZS173" s="420">
        <v>645.42071799097891</v>
      </c>
      <c r="ZT173" s="420">
        <v>714.97374402306684</v>
      </c>
      <c r="ZU173" s="420">
        <v>792.20255304523744</v>
      </c>
      <c r="ZV173" s="420">
        <v>877.96597090034413</v>
      </c>
      <c r="ZW173" s="420">
        <v>973.19967070673317</v>
      </c>
      <c r="ZX173" s="420">
        <v>1078.9677527378831</v>
      </c>
      <c r="ZY173" s="420">
        <v>1196.4589067603613</v>
      </c>
      <c r="ZZ173" s="420">
        <v>1326.9849470174295</v>
      </c>
      <c r="AAA173" s="420">
        <v>1472.0043167029567</v>
      </c>
      <c r="AAB173" s="420">
        <v>1633.1380221659485</v>
      </c>
      <c r="AAC173" s="420">
        <v>1812.1870738104501</v>
      </c>
      <c r="AAD173" s="420">
        <v>2011.1514732733349</v>
      </c>
      <c r="AAE173" s="420">
        <v>2232.2507340453453</v>
      </c>
      <c r="AAF173" s="420">
        <v>2477.9458397474427</v>
      </c>
      <c r="AAG173" s="420">
        <v>2750.9624166983167</v>
      </c>
      <c r="AAH173" s="420">
        <v>2968.2851002489783</v>
      </c>
      <c r="AAI173" s="420">
        <v>2966.7231534067309</v>
      </c>
      <c r="AAJ173" s="420"/>
      <c r="AAK173" s="420">
        <v>2505.5584770824989</v>
      </c>
      <c r="AAL173" s="420">
        <v>2768.0017483526653</v>
      </c>
      <c r="AAM173" s="420">
        <v>3058.7415780040706</v>
      </c>
      <c r="AAN173" s="420">
        <v>3380.8980400561513</v>
      </c>
      <c r="AAO173" s="420">
        <v>3737.9400145476125</v>
      </c>
      <c r="AAP173" s="420">
        <v>4133.7245268761581</v>
      </c>
      <c r="AAQ173" s="420">
        <v>4572.5405494513316</v>
      </c>
      <c r="AAR173" s="420">
        <v>5059.1577737348334</v>
      </c>
      <c r="AAS173" s="420">
        <v>5598.8809187347897</v>
      </c>
      <c r="AAT173" s="420">
        <v>6197.6102066425792</v>
      </c>
      <c r="AAU173" s="420">
        <v>6861.9087083126433</v>
      </c>
      <c r="AAV173" s="420">
        <v>7599.0773415304493</v>
      </c>
      <c r="AAW173" s="420">
        <v>8417.2383944376943</v>
      </c>
      <c r="AAX173" s="420">
        <v>9325.4285461339077</v>
      </c>
      <c r="AAY173" s="420">
        <v>10333.70246752371</v>
      </c>
      <c r="AAZ173" s="420">
        <v>11453.248209230531</v>
      </c>
      <c r="ABA173" s="420">
        <v>12696.515721310687</v>
      </c>
      <c r="ABB173" s="420">
        <v>14070.983845061419</v>
      </c>
      <c r="ABC173" s="420">
        <v>15592.208081097351</v>
      </c>
      <c r="ABD173" s="420">
        <v>17278.888174003849</v>
      </c>
      <c r="ABE173" s="420">
        <v>19148.266183047839</v>
      </c>
      <c r="ABF173" s="420">
        <v>21218.983433903555</v>
      </c>
      <c r="ABG173" s="420">
        <v>23511.007974396918</v>
      </c>
      <c r="ABH173" s="420">
        <v>26045.455368606064</v>
      </c>
      <c r="ABI173" s="420">
        <v>28844.248552453413</v>
      </c>
      <c r="ABJ173" s="420">
        <v>31929.538179658979</v>
      </c>
      <c r="ABK173" s="420">
        <v>35322.770019055955</v>
      </c>
      <c r="ABL173" s="420">
        <v>39043.23594845488</v>
      </c>
      <c r="ABM173" s="420">
        <v>41858.747091192803</v>
      </c>
      <c r="ABN173" s="420">
        <v>41362.676673972455</v>
      </c>
      <c r="ABQ173" s="344"/>
      <c r="ABR173" s="344"/>
      <c r="ABS173" s="344"/>
      <c r="ABT173" s="344"/>
      <c r="ABU173" s="344"/>
      <c r="ABV173" s="344"/>
      <c r="ABW173" s="344"/>
      <c r="ABX173" s="344"/>
      <c r="ABY173" s="344"/>
      <c r="ABZ173" s="344"/>
      <c r="ACA173" s="344"/>
    </row>
    <row r="174" spans="4:755" hidden="1" outlineLevel="1" x14ac:dyDescent="0.25">
      <c r="D174" s="431" t="b">
        <v>1</v>
      </c>
      <c r="E174" s="416"/>
      <c r="F174" s="417">
        <v>1599</v>
      </c>
      <c r="G174" s="417">
        <v>22006157</v>
      </c>
      <c r="H174" s="417" t="s">
        <v>1825</v>
      </c>
      <c r="I174" s="417" t="s">
        <v>1869</v>
      </c>
      <c r="J174" s="417">
        <v>11</v>
      </c>
      <c r="K174" s="417" t="s">
        <v>1870</v>
      </c>
      <c r="L174" s="417" t="s">
        <v>300</v>
      </c>
      <c r="M174" s="417" t="s">
        <v>253</v>
      </c>
      <c r="N174" s="417" t="s">
        <v>355</v>
      </c>
      <c r="O174" s="417" t="s">
        <v>1826</v>
      </c>
      <c r="P174" s="417" t="s">
        <v>1827</v>
      </c>
      <c r="Q174" s="417" t="s">
        <v>1828</v>
      </c>
      <c r="R174" s="417" t="s">
        <v>298</v>
      </c>
      <c r="S174" s="418"/>
      <c r="T174" s="417">
        <v>0.57433674535164059</v>
      </c>
      <c r="U174" s="417">
        <v>2190</v>
      </c>
      <c r="V174" s="418"/>
      <c r="W174" s="419">
        <v>9.9</v>
      </c>
      <c r="X174" s="417">
        <v>8.8018665792934641E-3</v>
      </c>
      <c r="Y174" s="417">
        <v>6.3307850367012759E-3</v>
      </c>
      <c r="Z174" s="417">
        <v>2.4710815425921882E-3</v>
      </c>
      <c r="AA174" s="420">
        <v>51.892197956299761</v>
      </c>
      <c r="AB174" s="420">
        <v>2025.8512117444084</v>
      </c>
      <c r="AC174" s="420">
        <v>2077.7434097007081</v>
      </c>
      <c r="AD174" s="420">
        <v>60.926455166027509</v>
      </c>
      <c r="AE174" s="420">
        <v>3.5849346687423278</v>
      </c>
      <c r="AF174" s="420">
        <v>158.72694916701315</v>
      </c>
      <c r="AG174" s="418"/>
      <c r="AH174" s="419">
        <v>14.216959715055561</v>
      </c>
      <c r="AI174" s="417">
        <v>2.3831354840911409E-2</v>
      </c>
      <c r="AJ174" s="417">
        <v>1.7140817038295893E-2</v>
      </c>
      <c r="AK174" s="417">
        <v>6.6905378026155156E-3</v>
      </c>
      <c r="AL174" s="420">
        <v>140.4999009960755</v>
      </c>
      <c r="AM174" s="420">
        <v>5485.0614522546857</v>
      </c>
      <c r="AN174" s="420">
        <v>5625.5613532507614</v>
      </c>
      <c r="AO174" s="420">
        <v>164.96046141806357</v>
      </c>
      <c r="AP174" s="420">
        <v>9.7063332422316133</v>
      </c>
      <c r="AQ174" s="420">
        <v>429.75864429860979</v>
      </c>
      <c r="AR174" s="418"/>
      <c r="AS174" s="417">
        <v>5.1679359468684138E-3</v>
      </c>
      <c r="AT174" s="421">
        <v>4.0659390574111693E-6</v>
      </c>
      <c r="AU174" s="417">
        <v>5.1638700078110028E-3</v>
      </c>
      <c r="AV174" s="420">
        <v>28.425883974257854</v>
      </c>
      <c r="AW174" s="420">
        <v>1.3011004983715742</v>
      </c>
      <c r="AX174" s="420">
        <v>29.726984472629429</v>
      </c>
      <c r="AY174" s="420">
        <v>14.692869058112674</v>
      </c>
      <c r="AZ174" s="420">
        <v>2.0677318317326265</v>
      </c>
      <c r="BA174" s="420">
        <v>0.1019421917409085</v>
      </c>
      <c r="BB174" s="418"/>
      <c r="BC174" s="420">
        <v>2300.9817487024911</v>
      </c>
      <c r="BD174" s="420">
        <v>6229.9867922096655</v>
      </c>
      <c r="BE174" s="420">
        <v>46.589527554215643</v>
      </c>
      <c r="BF174" s="420">
        <v>6183.3972646554503</v>
      </c>
      <c r="BG174" s="420"/>
      <c r="BH174" s="422">
        <v>3.6190084093339271E-2</v>
      </c>
      <c r="BI174" s="420"/>
      <c r="BJ174" s="423">
        <v>10.264843878369307</v>
      </c>
      <c r="BK174" s="423">
        <v>10.643133317908669</v>
      </c>
      <c r="BL174" s="423">
        <v>11.035363826768</v>
      </c>
      <c r="BM174" s="423">
        <v>11.442049174017937</v>
      </c>
      <c r="BN174" s="423">
        <v>11.863722062618042</v>
      </c>
      <c r="BO174" s="423">
        <v>12.300934827185827</v>
      </c>
      <c r="BP174" s="423">
        <v>12.75426015748063</v>
      </c>
      <c r="BQ174" s="423">
        <v>13.224291848549957</v>
      </c>
      <c r="BR174" s="423">
        <v>13.711645578520923</v>
      </c>
      <c r="BS174" s="423">
        <v>14.216959715055561</v>
      </c>
      <c r="BT174" s="423">
        <v>14.740896151526375</v>
      </c>
      <c r="BU174" s="423">
        <v>15.284141174007392</v>
      </c>
      <c r="BV174" s="423">
        <v>15.847406360216368</v>
      </c>
      <c r="BW174" s="423">
        <v>16.431429511585634</v>
      </c>
      <c r="BX174" s="423">
        <v>17.036975619682483</v>
      </c>
      <c r="BY174" s="423">
        <v>17.664837868244934</v>
      </c>
      <c r="BZ174" s="423">
        <v>18.315838672145485</v>
      </c>
      <c r="CA174" s="423">
        <v>18.990830754643675</v>
      </c>
      <c r="CB174" s="423">
        <v>19.69069826433855</v>
      </c>
      <c r="CC174" s="423">
        <v>20.416357933284111</v>
      </c>
      <c r="CD174" s="423">
        <v>21.168760277784653</v>
      </c>
      <c r="CE174" s="423">
        <v>21.948890843442939</v>
      </c>
      <c r="CF174" s="423">
        <v>22.757771496092055</v>
      </c>
      <c r="CG174" s="423">
        <v>23.596461760301825</v>
      </c>
      <c r="CH174" s="423">
        <v>24.46606020721309</v>
      </c>
      <c r="CI174" s="423">
        <v>25.367705893517794</v>
      </c>
      <c r="CJ174" s="423">
        <v>26.302579853469606</v>
      </c>
      <c r="CK174" s="423">
        <v>27.271906645879525</v>
      </c>
      <c r="CL174" s="423">
        <v>28</v>
      </c>
      <c r="CM174" s="423">
        <v>28</v>
      </c>
      <c r="CN174" s="420"/>
      <c r="CO174" s="417">
        <v>9.708275965660762E-3</v>
      </c>
      <c r="CP174" s="417">
        <v>1.0712191211688215E-2</v>
      </c>
      <c r="CQ174" s="417">
        <v>1.1824348312161174E-2</v>
      </c>
      <c r="CR174" s="417">
        <v>1.3056682379234321E-2</v>
      </c>
      <c r="CS174" s="417">
        <v>1.4422462800766764E-2</v>
      </c>
      <c r="CT174" s="417">
        <v>1.5936443723749291E-2</v>
      </c>
      <c r="CU174" s="417">
        <v>1.7615031607265057E-2</v>
      </c>
      <c r="CV174" s="417">
        <v>1.9476471788502842E-2</v>
      </c>
      <c r="CW174" s="417">
        <v>2.1541056227177734E-2</v>
      </c>
      <c r="CX174" s="417">
        <v>2.3831354840911409E-2</v>
      </c>
      <c r="CY174" s="417">
        <v>2.6372473119585998E-2</v>
      </c>
      <c r="CZ174" s="417">
        <v>2.9192339013647112E-2</v>
      </c>
      <c r="DA174" s="417">
        <v>3.2322022433398018E-2</v>
      </c>
      <c r="DB174" s="417">
        <v>3.5796091077517467E-2</v>
      </c>
      <c r="DC174" s="417">
        <v>3.965300673382742E-2</v>
      </c>
      <c r="DD174" s="417">
        <v>4.3935566668723287E-2</v>
      </c>
      <c r="DE174" s="417">
        <v>4.8691395249228206E-2</v>
      </c>
      <c r="DF174" s="417">
        <v>5.3973491529537086E-2</v>
      </c>
      <c r="DG174" s="417">
        <v>5.9840839189094955E-2</v>
      </c>
      <c r="DH174" s="417">
        <v>6.6359085939407772E-2</v>
      </c>
      <c r="DI174" s="417">
        <v>7.36013003304965E-2</v>
      </c>
      <c r="DJ174" s="417">
        <v>8.1648814794752431E-2</v>
      </c>
      <c r="DK174" s="417">
        <v>9.0592164776594139E-2</v>
      </c>
      <c r="DL174" s="417">
        <v>0.10053213492265475</v>
      </c>
      <c r="DM174" s="417">
        <v>0.11158092456249701</v>
      </c>
      <c r="DN174" s="417">
        <v>0.12386344610882619</v>
      </c>
      <c r="DO174" s="417">
        <v>0.13751877156531145</v>
      </c>
      <c r="DP174" s="417">
        <v>0.15270174406778775</v>
      </c>
      <c r="DQ174" s="417">
        <v>0.1648141839142698</v>
      </c>
      <c r="DR174" s="417">
        <v>0.1648141839142698</v>
      </c>
      <c r="DS174" s="424"/>
      <c r="DT174" s="425">
        <v>6.9827243644160408E-3</v>
      </c>
      <c r="DU174" s="425">
        <v>7.7047952524954425E-3</v>
      </c>
      <c r="DV174" s="425">
        <v>8.5047196170272791E-3</v>
      </c>
      <c r="DW174" s="425">
        <v>9.3910818450571188E-3</v>
      </c>
      <c r="DX174" s="425">
        <v>1.0373426007873455E-2</v>
      </c>
      <c r="DY174" s="425">
        <v>1.1462364096939383E-2</v>
      </c>
      <c r="DZ174" s="425">
        <v>1.2669696537168517E-2</v>
      </c>
      <c r="EA174" s="425">
        <v>1.4008546375430933E-2</v>
      </c>
      <c r="EB174" s="425">
        <v>1.5493508701730928E-2</v>
      </c>
      <c r="EC174" s="425">
        <v>1.7140817038295893E-2</v>
      </c>
      <c r="ED174" s="425">
        <v>1.8968528629944713E-2</v>
      </c>
      <c r="EE174" s="425">
        <v>2.0996730789884673E-2</v>
      </c>
      <c r="EF174" s="425">
        <v>2.3247770701121561E-2</v>
      </c>
      <c r="EG174" s="425">
        <v>2.5746511347838983E-2</v>
      </c>
      <c r="EH174" s="425">
        <v>2.852061655663957E-2</v>
      </c>
      <c r="EI174" s="425">
        <v>3.1600868468023409E-2</v>
      </c>
      <c r="EJ174" s="425">
        <v>3.5021521137924942E-2</v>
      </c>
      <c r="EK174" s="425">
        <v>3.8820694391978043E-2</v>
      </c>
      <c r="EL174" s="425">
        <v>4.3040812526424332E-2</v>
      </c>
      <c r="EM174" s="425">
        <v>4.772909297474253E-2</v>
      </c>
      <c r="EN174" s="425">
        <v>5.2938090644344488E-2</v>
      </c>
      <c r="EO174" s="425">
        <v>5.8726304279938933E-2</v>
      </c>
      <c r="EP174" s="425">
        <v>6.5158851937071313E-2</v>
      </c>
      <c r="EQ174" s="425">
        <v>7.2308223459468232E-2</v>
      </c>
      <c r="ER174" s="425">
        <v>8.0255118756668617E-2</v>
      </c>
      <c r="ES174" s="425">
        <v>8.908938168464671E-2</v>
      </c>
      <c r="ET174" s="425">
        <v>9.8911040453546747E-2</v>
      </c>
      <c r="EU174" s="425">
        <v>0.10983146673647232</v>
      </c>
      <c r="EV174" s="425">
        <v>0.11854339758060124</v>
      </c>
      <c r="EW174" s="425">
        <v>0.11854339758060124</v>
      </c>
      <c r="EX174" s="420"/>
      <c r="EY174" s="420">
        <v>2537.9350626495857</v>
      </c>
      <c r="EZ174" s="420">
        <v>2800.3783339197521</v>
      </c>
      <c r="FA174" s="420">
        <v>3091.1181635711569</v>
      </c>
      <c r="FB174" s="420">
        <v>3413.2746256232381</v>
      </c>
      <c r="FC174" s="420">
        <v>3770.3166001146988</v>
      </c>
      <c r="FD174" s="420">
        <v>4166.1011124432443</v>
      </c>
      <c r="FE174" s="420">
        <v>4604.9171350184179</v>
      </c>
      <c r="FF174" s="420">
        <v>5091.5343593019197</v>
      </c>
      <c r="FG174" s="420">
        <v>5631.257504301876</v>
      </c>
      <c r="FH174" s="420">
        <v>6229.9867922096664</v>
      </c>
      <c r="FI174" s="420">
        <v>6894.2852938797296</v>
      </c>
      <c r="FJ174" s="420">
        <v>7631.4539270975356</v>
      </c>
      <c r="FK174" s="420">
        <v>8449.6149800047806</v>
      </c>
      <c r="FL174" s="420">
        <v>9357.805131700994</v>
      </c>
      <c r="FM174" s="420">
        <v>10366.079053090794</v>
      </c>
      <c r="FN174" s="420">
        <v>11485.624794797617</v>
      </c>
      <c r="FO174" s="420">
        <v>12728.892306877771</v>
      </c>
      <c r="FP174" s="420">
        <v>14109.736588756889</v>
      </c>
      <c r="FQ174" s="420">
        <v>15643.57713908918</v>
      </c>
      <c r="FR174" s="420">
        <v>17347.575566115211</v>
      </c>
      <c r="FS174" s="420">
        <v>19240.833431814794</v>
      </c>
      <c r="FT174" s="420">
        <v>21344.612640219806</v>
      </c>
      <c r="FU174" s="420">
        <v>23682.580944452875</v>
      </c>
      <c r="FV174" s="420">
        <v>26281.085441503434</v>
      </c>
      <c r="FW174" s="420">
        <v>29169.457251903063</v>
      </c>
      <c r="FX174" s="420">
        <v>32380.350947182989</v>
      </c>
      <c r="FY174" s="420">
        <v>35950.122695585058</v>
      </c>
      <c r="FZ174" s="420">
        <v>39919.251550757144</v>
      </c>
      <c r="GA174" s="420">
        <v>43085.682530815204</v>
      </c>
      <c r="GB174" s="420">
        <v>43085.682530815204</v>
      </c>
      <c r="GC174" s="420"/>
      <c r="GD174" s="420">
        <v>32.388885032735381</v>
      </c>
      <c r="GE174" s="420">
        <v>32.388885032735381</v>
      </c>
      <c r="GF174" s="420">
        <v>32.388885032735381</v>
      </c>
      <c r="GG174" s="420">
        <v>32.388885032735381</v>
      </c>
      <c r="GH174" s="420">
        <v>32.388885032735381</v>
      </c>
      <c r="GI174" s="420">
        <v>32.388885032735381</v>
      </c>
      <c r="GJ174" s="420">
        <v>32.388885032735381</v>
      </c>
      <c r="GK174" s="420">
        <v>32.388885032735381</v>
      </c>
      <c r="GL174" s="420">
        <v>32.388885032735381</v>
      </c>
      <c r="GM174" s="420">
        <v>32.388885032735381</v>
      </c>
      <c r="GN174" s="420">
        <v>32.388885032735381</v>
      </c>
      <c r="GO174" s="420">
        <v>32.388885032735381</v>
      </c>
      <c r="GP174" s="420">
        <v>32.388885032735381</v>
      </c>
      <c r="GQ174" s="420">
        <v>32.388885032735381</v>
      </c>
      <c r="GR174" s="420">
        <v>32.388885032735381</v>
      </c>
      <c r="GS174" s="420">
        <v>32.388885032735381</v>
      </c>
      <c r="GT174" s="420">
        <v>32.388885032735381</v>
      </c>
      <c r="GU174" s="420">
        <v>38.767465384971189</v>
      </c>
      <c r="GV174" s="420">
        <v>51.388572463571435</v>
      </c>
      <c r="GW174" s="420">
        <v>68.713485604700963</v>
      </c>
      <c r="GX174" s="420">
        <v>92.602413923397407</v>
      </c>
      <c r="GY174" s="420">
        <v>125.6769313027075</v>
      </c>
      <c r="GZ174" s="420">
        <v>171.63814851175741</v>
      </c>
      <c r="HA174" s="420">
        <v>235.71958585670842</v>
      </c>
      <c r="HB174" s="420">
        <v>325.3322422247</v>
      </c>
      <c r="HC174" s="420">
        <v>450.98402573580114</v>
      </c>
      <c r="HD174" s="420">
        <v>627.59100007556071</v>
      </c>
      <c r="HE174" s="420">
        <v>876.34838982817428</v>
      </c>
      <c r="HF174" s="420">
        <v>1227.401537267607</v>
      </c>
      <c r="HG174" s="420">
        <v>1723.6604055228411</v>
      </c>
      <c r="HH174" s="420"/>
      <c r="HI174" s="420">
        <v>57.236016211563019</v>
      </c>
      <c r="HJ174" s="420">
        <v>63.154689053157682</v>
      </c>
      <c r="HK174" s="420">
        <v>69.711511506251469</v>
      </c>
      <c r="HL174" s="420">
        <v>76.976848100570194</v>
      </c>
      <c r="HM174" s="420">
        <v>85.028929708547622</v>
      </c>
      <c r="HN174" s="420">
        <v>93.954740733937783</v>
      </c>
      <c r="HO174" s="420">
        <v>103.85100693540051</v>
      </c>
      <c r="HP174" s="420">
        <v>114.82529534325266</v>
      </c>
      <c r="HQ174" s="420">
        <v>126.99723903542956</v>
      </c>
      <c r="HR174" s="420">
        <v>140.4999009960755</v>
      </c>
      <c r="HS174" s="420">
        <v>155.4812929041926</v>
      </c>
      <c r="HT174" s="420">
        <v>172.10606650949569</v>
      </c>
      <c r="HU174" s="420">
        <v>190.55739726930597</v>
      </c>
      <c r="HV174" s="420">
        <v>211.03908216765754</v>
      </c>
      <c r="HW174" s="420">
        <v>233.77787614220262</v>
      </c>
      <c r="HX174" s="420">
        <v>259.02609433539101</v>
      </c>
      <c r="HY174" s="420">
        <v>287.06451049661388</v>
      </c>
      <c r="HZ174" s="420">
        <v>318.20558532804193</v>
      </c>
      <c r="IA174" s="420">
        <v>352.79706242955569</v>
      </c>
      <c r="IB174" s="420">
        <v>391.22597380285117</v>
      </c>
      <c r="IC174" s="420">
        <v>433.92310167212025</v>
      </c>
      <c r="ID174" s="420">
        <v>481.36794872510484</v>
      </c>
      <c r="IE174" s="420">
        <v>534.09427483665706</v>
      </c>
      <c r="IF174" s="420">
        <v>592.69626497730883</v>
      </c>
      <c r="IG174" s="420">
        <v>657.83540040990135</v>
      </c>
      <c r="IH174" s="420">
        <v>730.24811352509982</v>
      </c>
      <c r="II174" s="420">
        <v>810.75431585866374</v>
      </c>
      <c r="IJ174" s="420">
        <v>900.2668990778925</v>
      </c>
      <c r="IK174" s="420">
        <v>971.67688019781474</v>
      </c>
      <c r="IL174" s="420">
        <v>971.67688019781474</v>
      </c>
      <c r="IM174" s="420"/>
      <c r="IN174" s="420">
        <v>14.212941987128927</v>
      </c>
      <c r="IO174" s="420">
        <v>14.212941987128927</v>
      </c>
      <c r="IP174" s="420">
        <v>14.212941987128927</v>
      </c>
      <c r="IQ174" s="420">
        <v>14.212941987128927</v>
      </c>
      <c r="IR174" s="420">
        <v>14.212941987128927</v>
      </c>
      <c r="IS174" s="420">
        <v>14.212941987128927</v>
      </c>
      <c r="IT174" s="420">
        <v>14.212941987128927</v>
      </c>
      <c r="IU174" s="420">
        <v>14.212941987128927</v>
      </c>
      <c r="IV174" s="420">
        <v>14.212941987128927</v>
      </c>
      <c r="IW174" s="420">
        <v>14.212941987128927</v>
      </c>
      <c r="IX174" s="420">
        <v>14.212941987128927</v>
      </c>
      <c r="IY174" s="420">
        <v>14.212941987128927</v>
      </c>
      <c r="IZ174" s="420">
        <v>14.212941987128927</v>
      </c>
      <c r="JA174" s="420">
        <v>14.212941987128927</v>
      </c>
      <c r="JB174" s="420">
        <v>14.212941987128927</v>
      </c>
      <c r="JC174" s="420">
        <v>14.212941987128927</v>
      </c>
      <c r="JD174" s="420">
        <v>14.212941987128927</v>
      </c>
      <c r="JE174" s="420">
        <v>17.012000751113533</v>
      </c>
      <c r="JF174" s="420">
        <v>22.550415010825947</v>
      </c>
      <c r="JG174" s="420">
        <v>30.152960919956481</v>
      </c>
      <c r="JH174" s="420">
        <v>40.635938397728552</v>
      </c>
      <c r="JI174" s="420">
        <v>55.14975066046334</v>
      </c>
      <c r="JJ174" s="420">
        <v>75.318525015919704</v>
      </c>
      <c r="JK174" s="420">
        <v>103.43884315947719</v>
      </c>
      <c r="JL174" s="420">
        <v>142.76281139683698</v>
      </c>
      <c r="JM174" s="420">
        <v>197.90152666343465</v>
      </c>
      <c r="JN174" s="420">
        <v>275.40047972330115</v>
      </c>
      <c r="JO174" s="420">
        <v>384.56059270187745</v>
      </c>
      <c r="JP174" s="420">
        <v>538.61029258851443</v>
      </c>
      <c r="JQ174" s="420">
        <v>756.37939757564641</v>
      </c>
      <c r="JR174" s="420"/>
      <c r="JS174" s="420">
        <v>43.02307422443409</v>
      </c>
      <c r="JT174" s="420">
        <v>48.941747066028753</v>
      </c>
      <c r="JU174" s="420">
        <v>55.49856951912254</v>
      </c>
      <c r="JV174" s="420">
        <v>62.763906113441266</v>
      </c>
      <c r="JW174" s="420">
        <v>70.815987721418693</v>
      </c>
      <c r="JX174" s="420">
        <v>79.741798746808854</v>
      </c>
      <c r="JY174" s="420">
        <v>89.638064948271577</v>
      </c>
      <c r="JZ174" s="420">
        <v>100.61235335612373</v>
      </c>
      <c r="KA174" s="420">
        <v>112.78429704830063</v>
      </c>
      <c r="KB174" s="420">
        <v>126.28695900894657</v>
      </c>
      <c r="KC174" s="420">
        <v>141.26835091706369</v>
      </c>
      <c r="KD174" s="420">
        <v>157.89312452236678</v>
      </c>
      <c r="KE174" s="420">
        <v>176.34445528217705</v>
      </c>
      <c r="KF174" s="420">
        <v>196.82614018052863</v>
      </c>
      <c r="KG174" s="420">
        <v>219.5649341550737</v>
      </c>
      <c r="KH174" s="420">
        <v>244.81315234826209</v>
      </c>
      <c r="KI174" s="420">
        <v>272.85156850948493</v>
      </c>
      <c r="KJ174" s="420">
        <v>301.1935845769284</v>
      </c>
      <c r="KK174" s="420">
        <v>330.24664741872976</v>
      </c>
      <c r="KL174" s="420">
        <v>361.07301288289472</v>
      </c>
      <c r="KM174" s="420">
        <v>393.28716327439167</v>
      </c>
      <c r="KN174" s="420">
        <v>426.21819806464151</v>
      </c>
      <c r="KO174" s="420">
        <v>458.77574982073736</v>
      </c>
      <c r="KP174" s="420">
        <v>489.25742181783164</v>
      </c>
      <c r="KQ174" s="420">
        <v>515.07258901306432</v>
      </c>
      <c r="KR174" s="420">
        <v>532.34658686166517</v>
      </c>
      <c r="KS174" s="420">
        <v>535.3538361353626</v>
      </c>
      <c r="KT174" s="420">
        <v>515.70630637601505</v>
      </c>
      <c r="KU174" s="420">
        <v>433.06658760930031</v>
      </c>
      <c r="KV174" s="420">
        <v>215.29748262216833</v>
      </c>
      <c r="KW174" s="420"/>
      <c r="KX174" s="420">
        <v>2234.4717966131329</v>
      </c>
      <c r="KY174" s="420">
        <v>2465.5344807985416</v>
      </c>
      <c r="KZ174" s="420">
        <v>2721.5102774487291</v>
      </c>
      <c r="LA174" s="420">
        <v>3005.1461904182779</v>
      </c>
      <c r="LB174" s="420">
        <v>3319.4963225195056</v>
      </c>
      <c r="LC174" s="420">
        <v>3667.9565110206026</v>
      </c>
      <c r="LD174" s="420">
        <v>4054.3028918939258</v>
      </c>
      <c r="LE174" s="420">
        <v>4482.7348401378986</v>
      </c>
      <c r="LF174" s="420">
        <v>4957.9227845538971</v>
      </c>
      <c r="LG174" s="420">
        <v>5485.0614522546857</v>
      </c>
      <c r="LH174" s="420">
        <v>6069.9291615823086</v>
      </c>
      <c r="LI174" s="420">
        <v>6718.9538527630957</v>
      </c>
      <c r="LJ174" s="420">
        <v>7439.2866243588996</v>
      </c>
      <c r="LK174" s="420">
        <v>8238.8836313084739</v>
      </c>
      <c r="LL174" s="420">
        <v>9126.5972981246632</v>
      </c>
      <c r="LM174" s="420">
        <v>10112.27790976749</v>
      </c>
      <c r="LN174" s="420">
        <v>11206.886764135981</v>
      </c>
      <c r="LO174" s="420">
        <v>12422.622205432974</v>
      </c>
      <c r="LP174" s="420">
        <v>13773.060008455786</v>
      </c>
      <c r="LQ174" s="420">
        <v>15273.30975191761</v>
      </c>
      <c r="LR174" s="420">
        <v>16940.189006190238</v>
      </c>
      <c r="LS174" s="420">
        <v>18792.41736958046</v>
      </c>
      <c r="LT174" s="420">
        <v>20850.83261986282</v>
      </c>
      <c r="LU174" s="420">
        <v>23138.631507029833</v>
      </c>
      <c r="LV174" s="420">
        <v>25681.638002133957</v>
      </c>
      <c r="LW174" s="420">
        <v>28508.602139086946</v>
      </c>
      <c r="LX174" s="420">
        <v>31651.532945134961</v>
      </c>
      <c r="LY174" s="420">
        <v>35146.069355671141</v>
      </c>
      <c r="LZ174" s="420">
        <v>37933.887225792394</v>
      </c>
      <c r="MA174" s="420">
        <v>37933.887225792394</v>
      </c>
      <c r="MB174" s="420"/>
      <c r="MC174" s="426">
        <v>1.3011004983715742</v>
      </c>
      <c r="MD174" s="426">
        <v>1.3011004983715742</v>
      </c>
      <c r="ME174" s="426">
        <v>1.3011004983715742</v>
      </c>
      <c r="MF174" s="426">
        <v>1.3011004983715742</v>
      </c>
      <c r="MG174" s="426">
        <v>1.3011004983715742</v>
      </c>
      <c r="MH174" s="426">
        <v>1.3011004983715742</v>
      </c>
      <c r="MI174" s="426">
        <v>1.3011004983715742</v>
      </c>
      <c r="MJ174" s="426">
        <v>1.3011004983715742</v>
      </c>
      <c r="MK174" s="426">
        <v>1.3011004983715742</v>
      </c>
      <c r="ML174" s="426">
        <v>1.3011004983715742</v>
      </c>
      <c r="MM174" s="426">
        <v>1.3011004983715742</v>
      </c>
      <c r="MN174" s="426">
        <v>1.3011004983715742</v>
      </c>
      <c r="MO174" s="426">
        <v>1.3011004983715742</v>
      </c>
      <c r="MP174" s="426">
        <v>1.3011004983715742</v>
      </c>
      <c r="MQ174" s="426">
        <v>1.3011004983715742</v>
      </c>
      <c r="MR174" s="426">
        <v>1.3011004983715742</v>
      </c>
      <c r="MS174" s="426">
        <v>1.3011004983715742</v>
      </c>
      <c r="MT174" s="426">
        <v>1.5573357490388688</v>
      </c>
      <c r="MU174" s="426">
        <v>2.0643408124540121</v>
      </c>
      <c r="MV174" s="426">
        <v>2.7603034273876617</v>
      </c>
      <c r="MW174" s="426">
        <v>3.719950433130661</v>
      </c>
      <c r="MX174" s="426">
        <v>5.0485936081620348</v>
      </c>
      <c r="MY174" s="426">
        <v>6.8949110271166889</v>
      </c>
      <c r="MZ174" s="426">
        <v>9.4691395002985903</v>
      </c>
      <c r="NA174" s="426">
        <v>13.068987773647677</v>
      </c>
      <c r="NB174" s="426">
        <v>18.1165711647504</v>
      </c>
      <c r="NC174" s="426">
        <v>25.211085906369799</v>
      </c>
      <c r="ND174" s="426">
        <v>35.203969682813984</v>
      </c>
      <c r="NE174" s="426">
        <v>49.30619717927501</v>
      </c>
      <c r="NF174" s="426">
        <v>69.241513265506697</v>
      </c>
      <c r="NG174" s="420"/>
      <c r="NH174" s="420">
        <v>2233.1706961147615</v>
      </c>
      <c r="NI174" s="420">
        <v>2464.2333803001702</v>
      </c>
      <c r="NJ174" s="420">
        <v>2720.2091769503577</v>
      </c>
      <c r="NK174" s="420">
        <v>3003.8450899199065</v>
      </c>
      <c r="NL174" s="420">
        <v>3318.1952220211342</v>
      </c>
      <c r="NM174" s="420">
        <v>3666.6554105222313</v>
      </c>
      <c r="NN174" s="420">
        <v>4053.0017913955544</v>
      </c>
      <c r="NO174" s="420">
        <v>4481.4337396395267</v>
      </c>
      <c r="NP174" s="420">
        <v>4956.6216840555253</v>
      </c>
      <c r="NQ174" s="420">
        <v>5483.7603517563139</v>
      </c>
      <c r="NR174" s="420">
        <v>6068.6280610839367</v>
      </c>
      <c r="NS174" s="420">
        <v>6717.6527522647239</v>
      </c>
      <c r="NT174" s="420">
        <v>7437.9855238605278</v>
      </c>
      <c r="NU174" s="420">
        <v>8237.582530810103</v>
      </c>
      <c r="NV174" s="420">
        <v>9125.2961976262923</v>
      </c>
      <c r="NW174" s="420">
        <v>10110.976809269119</v>
      </c>
      <c r="NX174" s="420">
        <v>11205.58566363761</v>
      </c>
      <c r="NY174" s="420">
        <v>12421.064869683934</v>
      </c>
      <c r="NZ174" s="420">
        <v>13770.995667643332</v>
      </c>
      <c r="OA174" s="420">
        <v>15270.549448490223</v>
      </c>
      <c r="OB174" s="420">
        <v>16936.469055757108</v>
      </c>
      <c r="OC174" s="420">
        <v>18787.3687759723</v>
      </c>
      <c r="OD174" s="420">
        <v>20843.937708835703</v>
      </c>
      <c r="OE174" s="420">
        <v>23129.162367529534</v>
      </c>
      <c r="OF174" s="420">
        <v>25668.56901436031</v>
      </c>
      <c r="OG174" s="420">
        <v>28490.485567922195</v>
      </c>
      <c r="OH174" s="420">
        <v>31626.321859228592</v>
      </c>
      <c r="OI174" s="420">
        <v>35110.865385988327</v>
      </c>
      <c r="OJ174" s="420">
        <v>37884.581028613116</v>
      </c>
      <c r="OK174" s="420">
        <v>37864.645712526886</v>
      </c>
      <c r="OL174" s="420"/>
      <c r="OM174" s="420">
        <v>2276.1937703391955</v>
      </c>
      <c r="ON174" s="420">
        <v>2513.1751273661989</v>
      </c>
      <c r="OO174" s="420">
        <v>2775.7077464694803</v>
      </c>
      <c r="OP174" s="420">
        <v>3066.6089960333479</v>
      </c>
      <c r="OQ174" s="420">
        <v>3389.0112097425531</v>
      </c>
      <c r="OR174" s="420">
        <v>3746.3972092690401</v>
      </c>
      <c r="OS174" s="420">
        <v>4142.6398563438261</v>
      </c>
      <c r="OT174" s="420">
        <v>4582.0460929956507</v>
      </c>
      <c r="OU174" s="420">
        <v>5069.405981103826</v>
      </c>
      <c r="OV174" s="420">
        <v>5610.0473107652606</v>
      </c>
      <c r="OW174" s="420">
        <v>6209.8964120010005</v>
      </c>
      <c r="OX174" s="420">
        <v>6875.5458767870905</v>
      </c>
      <c r="OY174" s="420">
        <v>7614.3299791427053</v>
      </c>
      <c r="OZ174" s="420">
        <v>8434.4086709906314</v>
      </c>
      <c r="PA174" s="420">
        <v>9344.8611317813666</v>
      </c>
      <c r="PB174" s="420">
        <v>10355.789961617382</v>
      </c>
      <c r="PC174" s="420">
        <v>11478.437232147095</v>
      </c>
      <c r="PD174" s="420">
        <v>12722.258454260862</v>
      </c>
      <c r="PE174" s="420">
        <v>14101.242315062062</v>
      </c>
      <c r="PF174" s="420">
        <v>15631.622461373117</v>
      </c>
      <c r="PG174" s="420">
        <v>17329.7562190315</v>
      </c>
      <c r="PH174" s="420">
        <v>19213.586974036942</v>
      </c>
      <c r="PI174" s="420">
        <v>21302.713458656439</v>
      </c>
      <c r="PJ174" s="420">
        <v>23618.419789347365</v>
      </c>
      <c r="PK174" s="420">
        <v>26183.641603373373</v>
      </c>
      <c r="PL174" s="420">
        <v>29022.83215478386</v>
      </c>
      <c r="PM174" s="420">
        <v>32161.675695363956</v>
      </c>
      <c r="PN174" s="420">
        <v>35626.571692364341</v>
      </c>
      <c r="PO174" s="420">
        <v>38317.647616222413</v>
      </c>
      <c r="PP174" s="420">
        <v>38079.943195149055</v>
      </c>
      <c r="PQ174" s="420"/>
      <c r="PR174" s="420">
        <v>67.200614214346828</v>
      </c>
      <c r="PS174" s="420">
        <v>74.149708099895435</v>
      </c>
      <c r="PT174" s="420">
        <v>81.848051298933612</v>
      </c>
      <c r="PU174" s="420">
        <v>90.378258569256431</v>
      </c>
      <c r="PV174" s="420">
        <v>99.832180515186892</v>
      </c>
      <c r="PW174" s="420">
        <v>110.31194523274307</v>
      </c>
      <c r="PX174" s="420">
        <v>121.93111810998856</v>
      </c>
      <c r="PY174" s="420">
        <v>134.81599323559269</v>
      </c>
      <c r="PZ174" s="420">
        <v>149.10703140416985</v>
      </c>
      <c r="QA174" s="420">
        <v>164.96046141806357</v>
      </c>
      <c r="QB174" s="420">
        <v>182.55006329199551</v>
      </c>
      <c r="QC174" s="420">
        <v>202.06915409176941</v>
      </c>
      <c r="QD174" s="420">
        <v>223.73279950601545</v>
      </c>
      <c r="QE174" s="420">
        <v>247.78027688854976</v>
      </c>
      <c r="QF174" s="420">
        <v>274.47781844935128</v>
      </c>
      <c r="QG174" s="420">
        <v>304.12166654892087</v>
      </c>
      <c r="QH174" s="420">
        <v>337.04147670249705</v>
      </c>
      <c r="QI174" s="420">
        <v>373.60410797004761</v>
      </c>
      <c r="QJ174" s="420">
        <v>414.21784494312533</v>
      </c>
      <c r="QK174" s="420">
        <v>459.33710059377347</v>
      </c>
      <c r="QL174" s="420">
        <v>509.46765488318471</v>
      </c>
      <c r="QM174" s="420">
        <v>565.17249030501512</v>
      </c>
      <c r="QN174" s="420">
        <v>627.0782925338998</v>
      </c>
      <c r="QO174" s="420">
        <v>695.8826921461723</v>
      </c>
      <c r="QP174" s="420">
        <v>772.36233206872487</v>
      </c>
      <c r="QQ174" s="420">
        <v>857.38185509565301</v>
      </c>
      <c r="QR174" s="420">
        <v>951.90391660466355</v>
      </c>
      <c r="QS174" s="420">
        <v>1057.00033963331</v>
      </c>
      <c r="QT174" s="420">
        <v>1140.842558395633</v>
      </c>
      <c r="QU174" s="420">
        <v>1140.842558395633</v>
      </c>
      <c r="QV174" s="424"/>
      <c r="QW174" s="420">
        <v>14.692869058112674</v>
      </c>
      <c r="QX174" s="420">
        <v>14.692869058112674</v>
      </c>
      <c r="QY174" s="420">
        <v>14.692869058112674</v>
      </c>
      <c r="QZ174" s="420">
        <v>14.692869058112674</v>
      </c>
      <c r="RA174" s="420">
        <v>14.692869058112674</v>
      </c>
      <c r="RB174" s="420">
        <v>14.692869058112674</v>
      </c>
      <c r="RC174" s="420">
        <v>14.692869058112674</v>
      </c>
      <c r="RD174" s="420">
        <v>14.692869058112674</v>
      </c>
      <c r="RE174" s="420">
        <v>14.692869058112674</v>
      </c>
      <c r="RF174" s="420">
        <v>14.692869058112674</v>
      </c>
      <c r="RG174" s="420">
        <v>14.692869058112674</v>
      </c>
      <c r="RH174" s="420">
        <v>14.692869058112674</v>
      </c>
      <c r="RI174" s="420">
        <v>14.692869058112674</v>
      </c>
      <c r="RJ174" s="420">
        <v>14.692869058112674</v>
      </c>
      <c r="RK174" s="420">
        <v>14.692869058112674</v>
      </c>
      <c r="RL174" s="420">
        <v>14.692869058112674</v>
      </c>
      <c r="RM174" s="420">
        <v>14.692869058112674</v>
      </c>
      <c r="RN174" s="420">
        <v>17.586443375268967</v>
      </c>
      <c r="RO174" s="420">
        <v>23.311872746698956</v>
      </c>
      <c r="RP174" s="420">
        <v>31.171133106186968</v>
      </c>
      <c r="RQ174" s="420">
        <v>42.008088295304923</v>
      </c>
      <c r="RR174" s="420">
        <v>57.011987087230509</v>
      </c>
      <c r="RS174" s="420">
        <v>77.861798543275356</v>
      </c>
      <c r="RT174" s="420">
        <v>106.93165281622744</v>
      </c>
      <c r="RU174" s="420">
        <v>147.58346977855248</v>
      </c>
      <c r="RV174" s="420">
        <v>204.58404884081392</v>
      </c>
      <c r="RW174" s="420">
        <v>284.69990173605657</v>
      </c>
      <c r="RX174" s="420">
        <v>397.54601394952084</v>
      </c>
      <c r="RY174" s="420">
        <v>556.79749551650741</v>
      </c>
      <c r="RZ174" s="420">
        <v>781.91998932362276</v>
      </c>
      <c r="SA174" s="420"/>
      <c r="SB174" s="420">
        <v>52.507745156234151</v>
      </c>
      <c r="SC174" s="420">
        <v>59.456839041782757</v>
      </c>
      <c r="SD174" s="420">
        <v>67.155182240820935</v>
      </c>
      <c r="SE174" s="420">
        <v>75.685389511143754</v>
      </c>
      <c r="SF174" s="420">
        <v>85.139311457074214</v>
      </c>
      <c r="SG174" s="420">
        <v>95.619076174630393</v>
      </c>
      <c r="SH174" s="420">
        <v>107.23824905187588</v>
      </c>
      <c r="SI174" s="420">
        <v>120.12312417748001</v>
      </c>
      <c r="SJ174" s="420">
        <v>134.41416234605717</v>
      </c>
      <c r="SK174" s="420">
        <v>150.2675923599509</v>
      </c>
      <c r="SL174" s="420">
        <v>167.85719423388284</v>
      </c>
      <c r="SM174" s="420">
        <v>187.37628503365673</v>
      </c>
      <c r="SN174" s="420">
        <v>209.03993044790278</v>
      </c>
      <c r="SO174" s="420">
        <v>233.08740783043709</v>
      </c>
      <c r="SP174" s="420">
        <v>259.78494939123863</v>
      </c>
      <c r="SQ174" s="420">
        <v>289.42879749080822</v>
      </c>
      <c r="SR174" s="420">
        <v>322.3486076443844</v>
      </c>
      <c r="SS174" s="420">
        <v>356.01766459477864</v>
      </c>
      <c r="ST174" s="420">
        <v>390.90597219642638</v>
      </c>
      <c r="SU174" s="420">
        <v>428.1659674875865</v>
      </c>
      <c r="SV174" s="420">
        <v>467.45956658787981</v>
      </c>
      <c r="SW174" s="420">
        <v>508.16050321778459</v>
      </c>
      <c r="SX174" s="420">
        <v>549.21649399062449</v>
      </c>
      <c r="SY174" s="420">
        <v>588.95103932994482</v>
      </c>
      <c r="SZ174" s="420">
        <v>624.77886229017236</v>
      </c>
      <c r="TA174" s="420">
        <v>652.79780625483909</v>
      </c>
      <c r="TB174" s="420">
        <v>667.20401486860692</v>
      </c>
      <c r="TC174" s="420">
        <v>659.45432568378919</v>
      </c>
      <c r="TD174" s="420">
        <v>584.04506287912557</v>
      </c>
      <c r="TE174" s="420">
        <v>358.92256907201022</v>
      </c>
      <c r="TF174" s="420"/>
      <c r="TG174" s="420">
        <v>3.9541084575050318</v>
      </c>
      <c r="TH174" s="420">
        <v>4.3629956563214094</v>
      </c>
      <c r="TI174" s="420">
        <v>4.8159689558659586</v>
      </c>
      <c r="TJ174" s="420">
        <v>5.3178894383822231</v>
      </c>
      <c r="TK174" s="420">
        <v>5.8741616266655177</v>
      </c>
      <c r="TL174" s="420">
        <v>6.4907947748414863</v>
      </c>
      <c r="TM174" s="420">
        <v>7.174471111438435</v>
      </c>
      <c r="TN174" s="420">
        <v>7.9326218263342962</v>
      </c>
      <c r="TO174" s="420">
        <v>8.7735116835111207</v>
      </c>
      <c r="TP174" s="420">
        <v>9.7063332422316133</v>
      </c>
      <c r="TQ174" s="420">
        <v>10.741311781445805</v>
      </c>
      <c r="TR174" s="420">
        <v>11.889822147259057</v>
      </c>
      <c r="TS174" s="420">
        <v>13.164518882613763</v>
      </c>
      <c r="TT174" s="420">
        <v>14.579481153593129</v>
      </c>
      <c r="TU174" s="420">
        <v>16.150374159770749</v>
      </c>
      <c r="TV174" s="420">
        <v>17.894628908836424</v>
      </c>
      <c r="TW174" s="420">
        <v>19.831642450595456</v>
      </c>
      <c r="TX174" s="420">
        <v>21.983000904887568</v>
      </c>
      <c r="TY174" s="420">
        <v>24.372727884821138</v>
      </c>
      <c r="TZ174" s="420">
        <v>27.027561214104473</v>
      </c>
      <c r="UA174" s="420">
        <v>29.977261168675099</v>
      </c>
      <c r="UB174" s="420">
        <v>33.254953842179837</v>
      </c>
      <c r="UC174" s="420">
        <v>36.897513646486033</v>
      </c>
      <c r="UD174" s="420">
        <v>40.945989417148851</v>
      </c>
      <c r="UE174" s="420">
        <v>45.446079105021745</v>
      </c>
      <c r="UF174" s="420">
        <v>50.448658604987827</v>
      </c>
      <c r="UG174" s="420">
        <v>56.010370907816579</v>
      </c>
      <c r="UH174" s="420">
        <v>62.194282468886598</v>
      </c>
      <c r="UI174" s="420">
        <v>67.127588959905367</v>
      </c>
      <c r="UJ174" s="420">
        <v>67.127588959905367</v>
      </c>
      <c r="UK174" s="420"/>
      <c r="UL174" s="420">
        <v>2.0677318317326265</v>
      </c>
      <c r="UM174" s="420">
        <v>2.0677318317326265</v>
      </c>
      <c r="UN174" s="420">
        <v>2.0677318317326265</v>
      </c>
      <c r="UO174" s="420">
        <v>2.0677318317326265</v>
      </c>
      <c r="UP174" s="420">
        <v>2.0677318317326265</v>
      </c>
      <c r="UQ174" s="420">
        <v>2.0677318317326265</v>
      </c>
      <c r="UR174" s="420">
        <v>2.0677318317326265</v>
      </c>
      <c r="US174" s="420">
        <v>2.0677318317326265</v>
      </c>
      <c r="UT174" s="420">
        <v>2.0677318317326265</v>
      </c>
      <c r="UU174" s="420">
        <v>2.0677318317326265</v>
      </c>
      <c r="UV174" s="420">
        <v>2.0677318317326265</v>
      </c>
      <c r="UW174" s="420">
        <v>2.0677318317326265</v>
      </c>
      <c r="UX174" s="420">
        <v>2.0677318317326265</v>
      </c>
      <c r="UY174" s="420">
        <v>2.0677318317326265</v>
      </c>
      <c r="UZ174" s="420">
        <v>2.0677318317326265</v>
      </c>
      <c r="VA174" s="420">
        <v>2.0677318317326265</v>
      </c>
      <c r="VB174" s="420">
        <v>2.0677318317326265</v>
      </c>
      <c r="VC174" s="420">
        <v>2.4749454058415221</v>
      </c>
      <c r="VD174" s="420">
        <v>3.2806867838405323</v>
      </c>
      <c r="VE174" s="420">
        <v>4.3867228313213236</v>
      </c>
      <c r="VF174" s="420">
        <v>5.9118107576461503</v>
      </c>
      <c r="VG174" s="420">
        <v>8.0233138963084603</v>
      </c>
      <c r="VH174" s="420">
        <v>10.957514062577776</v>
      </c>
      <c r="VI174" s="420">
        <v>15.048523298845536</v>
      </c>
      <c r="VJ174" s="420">
        <v>20.769465588490164</v>
      </c>
      <c r="VK174" s="420">
        <v>28.79117403005235</v>
      </c>
      <c r="VL174" s="420">
        <v>40.065901831865403</v>
      </c>
      <c r="VM174" s="420">
        <v>55.946768760453153</v>
      </c>
      <c r="VN174" s="420">
        <v>78.358277117619295</v>
      </c>
      <c r="VO174" s="420">
        <v>110.03983261524904</v>
      </c>
      <c r="VP174" s="420"/>
      <c r="VQ174" s="420">
        <v>1.8863766257724053</v>
      </c>
      <c r="VR174" s="420">
        <v>2.2952638245887829</v>
      </c>
      <c r="VS174" s="420">
        <v>2.7482371241333321</v>
      </c>
      <c r="VT174" s="420">
        <v>3.2501576066495965</v>
      </c>
      <c r="VU174" s="420">
        <v>3.8064297949328911</v>
      </c>
      <c r="VV174" s="420">
        <v>4.4230629431088602</v>
      </c>
      <c r="VW174" s="420">
        <v>5.106739279705808</v>
      </c>
      <c r="VX174" s="420">
        <v>5.8648899946016702</v>
      </c>
      <c r="VY174" s="420">
        <v>6.7057798517784946</v>
      </c>
      <c r="VZ174" s="420">
        <v>7.6386014104989872</v>
      </c>
      <c r="WA174" s="420">
        <v>8.6735799497131794</v>
      </c>
      <c r="WB174" s="420">
        <v>9.822090315526431</v>
      </c>
      <c r="WC174" s="420">
        <v>11.096787050881137</v>
      </c>
      <c r="WD174" s="420">
        <v>12.511749321860503</v>
      </c>
      <c r="WE174" s="420">
        <v>14.082642328038123</v>
      </c>
      <c r="WF174" s="420">
        <v>15.826897077103798</v>
      </c>
      <c r="WG174" s="420">
        <v>17.76391061886283</v>
      </c>
      <c r="WH174" s="420">
        <v>19.508055499046044</v>
      </c>
      <c r="WI174" s="420">
        <v>21.092041100980605</v>
      </c>
      <c r="WJ174" s="420">
        <v>22.640838382783151</v>
      </c>
      <c r="WK174" s="420">
        <v>24.065450411028948</v>
      </c>
      <c r="WL174" s="420">
        <v>25.231639945871379</v>
      </c>
      <c r="WM174" s="420">
        <v>25.939999583908257</v>
      </c>
      <c r="WN174" s="420">
        <v>25.897466118303313</v>
      </c>
      <c r="WO174" s="420">
        <v>24.676613516531582</v>
      </c>
      <c r="WP174" s="420">
        <v>21.657484574935477</v>
      </c>
      <c r="WQ174" s="420">
        <v>15.944469075951176</v>
      </c>
      <c r="WR174" s="420">
        <v>6.2475137084334449</v>
      </c>
      <c r="WS174" s="420">
        <v>-11.230688157713928</v>
      </c>
      <c r="WT174" s="420">
        <v>-42.912243655343673</v>
      </c>
      <c r="WU174" s="420"/>
      <c r="WV174" s="420">
        <v>175.07252715303773</v>
      </c>
      <c r="WW174" s="420">
        <v>193.17646031183583</v>
      </c>
      <c r="WX174" s="420">
        <v>213.23235436137679</v>
      </c>
      <c r="WY174" s="420">
        <v>235.45543909675121</v>
      </c>
      <c r="WZ174" s="420">
        <v>260.08500574479314</v>
      </c>
      <c r="XA174" s="420">
        <v>287.38712068111931</v>
      </c>
      <c r="XB174" s="420">
        <v>317.6576469676649</v>
      </c>
      <c r="XC174" s="420">
        <v>351.2256087588417</v>
      </c>
      <c r="XD174" s="420">
        <v>388.45693762486889</v>
      </c>
      <c r="XE174" s="420">
        <v>429.75864429860979</v>
      </c>
      <c r="XF174" s="420">
        <v>475.58346431978777</v>
      </c>
      <c r="XG174" s="420">
        <v>526.43503158591659</v>
      </c>
      <c r="XH174" s="420">
        <v>582.87363998794672</v>
      </c>
      <c r="XI174" s="420">
        <v>645.52266018271985</v>
      </c>
      <c r="XJ174" s="420">
        <v>715.07568621480777</v>
      </c>
      <c r="XK174" s="420">
        <v>792.30449523697837</v>
      </c>
      <c r="XL174" s="420">
        <v>878.06791309208506</v>
      </c>
      <c r="XM174" s="420">
        <v>973.3216891209388</v>
      </c>
      <c r="XN174" s="420">
        <v>1079.1294953758922</v>
      </c>
      <c r="XO174" s="420">
        <v>1196.6751785868728</v>
      </c>
      <c r="XP174" s="420">
        <v>1327.2764079005783</v>
      </c>
      <c r="XQ174" s="420">
        <v>1472.3998777670477</v>
      </c>
      <c r="XR174" s="420">
        <v>1633.6782435730131</v>
      </c>
      <c r="XS174" s="420">
        <v>1812.928987932971</v>
      </c>
      <c r="XT174" s="420">
        <v>2012.1754381854598</v>
      </c>
      <c r="XU174" s="420">
        <v>2233.6701808703033</v>
      </c>
      <c r="XV174" s="420">
        <v>2479.9211470789519</v>
      </c>
      <c r="XW174" s="420">
        <v>2753.7206739059175</v>
      </c>
      <c r="XX174" s="420">
        <v>2972.1482774694587</v>
      </c>
      <c r="XY174" s="420">
        <v>2972.1482774694587</v>
      </c>
      <c r="XZ174" s="420"/>
      <c r="YA174" s="420">
        <v>0.1019421917409085</v>
      </c>
      <c r="YB174" s="420">
        <v>0.1019421917409085</v>
      </c>
      <c r="YC174" s="420">
        <v>0.1019421917409085</v>
      </c>
      <c r="YD174" s="420">
        <v>0.1019421917409085</v>
      </c>
      <c r="YE174" s="420">
        <v>0.1019421917409085</v>
      </c>
      <c r="YF174" s="420">
        <v>0.1019421917409085</v>
      </c>
      <c r="YG174" s="420">
        <v>0.1019421917409085</v>
      </c>
      <c r="YH174" s="420">
        <v>0.1019421917409085</v>
      </c>
      <c r="YI174" s="420">
        <v>0.1019421917409085</v>
      </c>
      <c r="YJ174" s="420">
        <v>0.1019421917409085</v>
      </c>
      <c r="YK174" s="420">
        <v>0.1019421917409085</v>
      </c>
      <c r="YL174" s="420">
        <v>0.1019421917409085</v>
      </c>
      <c r="YM174" s="420">
        <v>0.1019421917409085</v>
      </c>
      <c r="YN174" s="420">
        <v>0.1019421917409085</v>
      </c>
      <c r="YO174" s="420">
        <v>0.1019421917409085</v>
      </c>
      <c r="YP174" s="420">
        <v>0.1019421917409085</v>
      </c>
      <c r="YQ174" s="420">
        <v>0.1019421917409085</v>
      </c>
      <c r="YR174" s="420">
        <v>0.12201841420565873</v>
      </c>
      <c r="YS174" s="420">
        <v>0.16174263800925112</v>
      </c>
      <c r="YT174" s="420">
        <v>0.21627182651149743</v>
      </c>
      <c r="YU174" s="420">
        <v>0.29146088314892193</v>
      </c>
      <c r="YV174" s="420">
        <v>0.39556106409099151</v>
      </c>
      <c r="YW174" s="420">
        <v>0.54022140706466903</v>
      </c>
      <c r="YX174" s="420">
        <v>0.74191412252089795</v>
      </c>
      <c r="YY174" s="420">
        <v>1.0239649121249523</v>
      </c>
      <c r="YZ174" s="420">
        <v>1.4194468249579977</v>
      </c>
      <c r="ZA174" s="420">
        <v>1.9753073315092169</v>
      </c>
      <c r="ZB174" s="420">
        <v>2.7582572076009275</v>
      </c>
      <c r="ZC174" s="420">
        <v>3.8631772204803494</v>
      </c>
      <c r="ZD174" s="420">
        <v>5.4251240627279413</v>
      </c>
      <c r="ZE174" s="420"/>
      <c r="ZF174" s="420">
        <v>174.97058496129682</v>
      </c>
      <c r="ZG174" s="420">
        <v>193.07451812009492</v>
      </c>
      <c r="ZH174" s="420">
        <v>213.13041216963589</v>
      </c>
      <c r="ZI174" s="420">
        <v>235.3534969050103</v>
      </c>
      <c r="ZJ174" s="420">
        <v>259.9830635530522</v>
      </c>
      <c r="ZK174" s="420">
        <v>287.28517848937838</v>
      </c>
      <c r="ZL174" s="420">
        <v>317.55570477592397</v>
      </c>
      <c r="ZM174" s="420">
        <v>351.12366656710077</v>
      </c>
      <c r="ZN174" s="420">
        <v>388.35499543312795</v>
      </c>
      <c r="ZO174" s="420">
        <v>429.65670210686886</v>
      </c>
      <c r="ZP174" s="420">
        <v>475.48152212804683</v>
      </c>
      <c r="ZQ174" s="420">
        <v>526.33308939417566</v>
      </c>
      <c r="ZR174" s="420">
        <v>582.77169779620579</v>
      </c>
      <c r="ZS174" s="420">
        <v>645.42071799097891</v>
      </c>
      <c r="ZT174" s="420">
        <v>714.97374402306684</v>
      </c>
      <c r="ZU174" s="420">
        <v>792.20255304523744</v>
      </c>
      <c r="ZV174" s="420">
        <v>877.96597090034413</v>
      </c>
      <c r="ZW174" s="420">
        <v>973.19967070673317</v>
      </c>
      <c r="ZX174" s="420">
        <v>1078.9677527378831</v>
      </c>
      <c r="ZY174" s="420">
        <v>1196.4589067603613</v>
      </c>
      <c r="ZZ174" s="420">
        <v>1326.9849470174295</v>
      </c>
      <c r="AAA174" s="420">
        <v>1472.0043167029567</v>
      </c>
      <c r="AAB174" s="420">
        <v>1633.1380221659485</v>
      </c>
      <c r="AAC174" s="420">
        <v>1812.1870738104501</v>
      </c>
      <c r="AAD174" s="420">
        <v>2011.1514732733349</v>
      </c>
      <c r="AAE174" s="420">
        <v>2232.2507340453453</v>
      </c>
      <c r="AAF174" s="420">
        <v>2477.9458397474427</v>
      </c>
      <c r="AAG174" s="420">
        <v>2750.9624166983167</v>
      </c>
      <c r="AAH174" s="420">
        <v>2968.2851002489783</v>
      </c>
      <c r="AAI174" s="420">
        <v>2966.7231534067309</v>
      </c>
      <c r="AAJ174" s="420"/>
      <c r="AAK174" s="420">
        <v>2505.5584770824989</v>
      </c>
      <c r="AAL174" s="420">
        <v>2768.0017483526653</v>
      </c>
      <c r="AAM174" s="420">
        <v>3058.7415780040706</v>
      </c>
      <c r="AAN174" s="420">
        <v>3380.8980400561513</v>
      </c>
      <c r="AAO174" s="420">
        <v>3737.9400145476125</v>
      </c>
      <c r="AAP174" s="420">
        <v>4133.7245268761581</v>
      </c>
      <c r="AAQ174" s="420">
        <v>4572.5405494513316</v>
      </c>
      <c r="AAR174" s="420">
        <v>5059.1577737348334</v>
      </c>
      <c r="AAS174" s="420">
        <v>5598.8809187347897</v>
      </c>
      <c r="AAT174" s="420">
        <v>6197.6102066425792</v>
      </c>
      <c r="AAU174" s="420">
        <v>6861.9087083126433</v>
      </c>
      <c r="AAV174" s="420">
        <v>7599.0773415304493</v>
      </c>
      <c r="AAW174" s="420">
        <v>8417.2383944376943</v>
      </c>
      <c r="AAX174" s="420">
        <v>9325.4285461339077</v>
      </c>
      <c r="AAY174" s="420">
        <v>10333.70246752371</v>
      </c>
      <c r="AAZ174" s="420">
        <v>11453.248209230531</v>
      </c>
      <c r="ABA174" s="420">
        <v>12696.515721310687</v>
      </c>
      <c r="ABB174" s="420">
        <v>14070.983845061419</v>
      </c>
      <c r="ABC174" s="420">
        <v>15592.208081097351</v>
      </c>
      <c r="ABD174" s="420">
        <v>17278.888174003849</v>
      </c>
      <c r="ABE174" s="420">
        <v>19148.266183047839</v>
      </c>
      <c r="ABF174" s="420">
        <v>21218.983433903555</v>
      </c>
      <c r="ABG174" s="420">
        <v>23511.007974396918</v>
      </c>
      <c r="ABH174" s="420">
        <v>26045.455368606064</v>
      </c>
      <c r="ABI174" s="420">
        <v>28844.248552453413</v>
      </c>
      <c r="ABJ174" s="420">
        <v>31929.538179658979</v>
      </c>
      <c r="ABK174" s="420">
        <v>35322.770019055955</v>
      </c>
      <c r="ABL174" s="420">
        <v>39043.23594845488</v>
      </c>
      <c r="ABM174" s="420">
        <v>41858.747091192803</v>
      </c>
      <c r="ABN174" s="420">
        <v>41362.676673972455</v>
      </c>
      <c r="ABQ174" s="344"/>
      <c r="ABR174" s="344"/>
      <c r="ABS174" s="344"/>
      <c r="ABT174" s="344"/>
      <c r="ABU174" s="344"/>
      <c r="ABV174" s="344"/>
      <c r="ABW174" s="344"/>
      <c r="ABX174" s="344"/>
      <c r="ABY174" s="344"/>
      <c r="ABZ174" s="344"/>
      <c r="ACA174" s="344"/>
    </row>
    <row r="175" spans="4:755" hidden="1" outlineLevel="1" x14ac:dyDescent="0.25">
      <c r="D175" s="431" t="b">
        <v>1</v>
      </c>
      <c r="E175" s="416"/>
      <c r="F175" s="417">
        <v>1600</v>
      </c>
      <c r="G175" s="417">
        <v>22006158</v>
      </c>
      <c r="H175" s="417" t="s">
        <v>1825</v>
      </c>
      <c r="I175" s="417" t="s">
        <v>1871</v>
      </c>
      <c r="J175" s="417">
        <v>11</v>
      </c>
      <c r="K175" s="417" t="s">
        <v>1872</v>
      </c>
      <c r="L175" s="417" t="s">
        <v>1781</v>
      </c>
      <c r="M175" s="417" t="s">
        <v>253</v>
      </c>
      <c r="N175" s="417" t="s">
        <v>301</v>
      </c>
      <c r="O175" s="417" t="s">
        <v>1843</v>
      </c>
      <c r="P175" s="417" t="s">
        <v>1844</v>
      </c>
      <c r="Q175" s="417" t="s">
        <v>1845</v>
      </c>
      <c r="R175" s="417" t="s">
        <v>298</v>
      </c>
      <c r="S175" s="418"/>
      <c r="T175" s="417">
        <v>0.81881079364216602</v>
      </c>
      <c r="U175" s="417">
        <v>2190</v>
      </c>
      <c r="V175" s="418"/>
      <c r="W175" s="419">
        <v>8.25</v>
      </c>
      <c r="X175" s="417">
        <v>5.4066664277844598E-3</v>
      </c>
      <c r="Y175" s="417">
        <v>4.3154228688305945E-3</v>
      </c>
      <c r="Z175" s="417">
        <v>1.0912435589538654E-3</v>
      </c>
      <c r="AA175" s="420">
        <v>32.11014793067136</v>
      </c>
      <c r="AB175" s="420">
        <v>1380.9353180257901</v>
      </c>
      <c r="AC175" s="420">
        <v>1413.0454659564616</v>
      </c>
      <c r="AD175" s="420">
        <v>39.847106939566537</v>
      </c>
      <c r="AE175" s="420">
        <v>2.2063614664448683</v>
      </c>
      <c r="AF175" s="420">
        <v>54.098654618981726</v>
      </c>
      <c r="AG175" s="418"/>
      <c r="AH175" s="419">
        <v>11.588514272148281</v>
      </c>
      <c r="AI175" s="417">
        <v>1.3520766404783894E-2</v>
      </c>
      <c r="AJ175" s="417">
        <v>1.0791829924530866E-2</v>
      </c>
      <c r="AK175" s="417">
        <v>2.7289364802530278E-3</v>
      </c>
      <c r="AL175" s="420">
        <v>80.299721684803401</v>
      </c>
      <c r="AM175" s="420">
        <v>3453.3855758498771</v>
      </c>
      <c r="AN175" s="420">
        <v>3533.6852975346806</v>
      </c>
      <c r="AO175" s="420">
        <v>99.647986801563405</v>
      </c>
      <c r="AP175" s="420">
        <v>5.517576937799344</v>
      </c>
      <c r="AQ175" s="420">
        <v>135.28766416167997</v>
      </c>
      <c r="AR175" s="418"/>
      <c r="AS175" s="417">
        <v>5.1679359468684138E-3</v>
      </c>
      <c r="AT175" s="421">
        <v>5.7966599097906909E-6</v>
      </c>
      <c r="AU175" s="417">
        <v>5.1621392869586231E-3</v>
      </c>
      <c r="AV175" s="420">
        <v>28.426835870726663</v>
      </c>
      <c r="AW175" s="420">
        <v>1.8549311711330212</v>
      </c>
      <c r="AX175" s="420">
        <v>30.281767041859684</v>
      </c>
      <c r="AY175" s="420">
        <v>14.702694761994456</v>
      </c>
      <c r="AZ175" s="420">
        <v>2.0677491389411502</v>
      </c>
      <c r="BA175" s="420">
        <v>7.2667618431665373E-2</v>
      </c>
      <c r="BB175" s="418"/>
      <c r="BC175" s="420">
        <v>1509.1975889814548</v>
      </c>
      <c r="BD175" s="420">
        <v>3774.1385254357233</v>
      </c>
      <c r="BE175" s="420">
        <v>47.124878561226957</v>
      </c>
      <c r="BF175" s="420">
        <v>3727.0136468744963</v>
      </c>
      <c r="BG175" s="420"/>
      <c r="BH175" s="422">
        <v>3.3980125829170121E-2</v>
      </c>
      <c r="BI175" s="420"/>
      <c r="BJ175" s="423">
        <v>8.5351533747251143</v>
      </c>
      <c r="BK175" s="423">
        <v>8.8301628036462425</v>
      </c>
      <c r="BL175" s="423">
        <v>9.1353689518682906</v>
      </c>
      <c r="BM175" s="423">
        <v>9.4511242592603253</v>
      </c>
      <c r="BN175" s="423">
        <v>9.777793347439049</v>
      </c>
      <c r="BO175" s="423">
        <v>10.115753440819292</v>
      </c>
      <c r="BP175" s="423">
        <v>10.465394802217695</v>
      </c>
      <c r="BQ175" s="423">
        <v>10.827121183512608</v>
      </c>
      <c r="BR175" s="423">
        <v>11.201350291880656</v>
      </c>
      <c r="BS175" s="423">
        <v>11.588514272148281</v>
      </c>
      <c r="BT175" s="423">
        <v>11.989060205815342</v>
      </c>
      <c r="BU175" s="423">
        <v>12.403450627326954</v>
      </c>
      <c r="BV175" s="423">
        <v>12.832164058189816</v>
      </c>
      <c r="BW175" s="423">
        <v>13.275695559549712</v>
      </c>
      <c r="BX175" s="423">
        <v>13.734557303868357</v>
      </c>
      <c r="BY175" s="423">
        <v>14.209279166359694</v>
      </c>
      <c r="BZ175" s="423">
        <v>14.700409336868629</v>
      </c>
      <c r="CA175" s="423">
        <v>15.208514952898771</v>
      </c>
      <c r="CB175" s="423">
        <v>15.734182754520159</v>
      </c>
      <c r="CC175" s="423">
        <v>16.278019761913264</v>
      </c>
      <c r="CD175" s="423">
        <v>16.840653976331645</v>
      </c>
      <c r="CE175" s="423">
        <v>17.422735105292723</v>
      </c>
      <c r="CF175" s="423">
        <v>18.024935312834049</v>
      </c>
      <c r="CG175" s="423">
        <v>18.647949995701502</v>
      </c>
      <c r="CH175" s="423">
        <v>19.292498586365678</v>
      </c>
      <c r="CI175" s="423">
        <v>19.959325383793761</v>
      </c>
      <c r="CJ175" s="423">
        <v>20.649200412936239</v>
      </c>
      <c r="CK175" s="423">
        <v>21.362920313920963</v>
      </c>
      <c r="CL175" s="423">
        <v>22.101309261981356</v>
      </c>
      <c r="CM175" s="423">
        <v>22.865219919181044</v>
      </c>
      <c r="CN175" s="420"/>
      <c r="CO175" s="417">
        <v>5.9155805235448552E-3</v>
      </c>
      <c r="CP175" s="417">
        <v>6.4750747165629834E-3</v>
      </c>
      <c r="CQ175" s="417">
        <v>7.0903189524079407E-3</v>
      </c>
      <c r="CR175" s="417">
        <v>7.7670207304650499E-3</v>
      </c>
      <c r="CS175" s="417">
        <v>8.5114816088278002E-3</v>
      </c>
      <c r="CT175" s="417">
        <v>9.3306596909443901E-3</v>
      </c>
      <c r="CU175" s="417">
        <v>1.0232238730220887E-2</v>
      </c>
      <c r="CV175" s="417">
        <v>1.1224704556656114E-2</v>
      </c>
      <c r="CW175" s="417">
        <v>1.2317429604712028E-2</v>
      </c>
      <c r="CX175" s="417">
        <v>1.3520766404783894E-2</v>
      </c>
      <c r="CY175" s="417">
        <v>1.4846150992688135E-2</v>
      </c>
      <c r="CZ175" s="417">
        <v>1.6306217293482708E-2</v>
      </c>
      <c r="DA175" s="417">
        <v>1.7914923648730877E-2</v>
      </c>
      <c r="DB175" s="417">
        <v>1.9687692781179763E-2</v>
      </c>
      <c r="DC175" s="417">
        <v>2.1641566629043391E-2</v>
      </c>
      <c r="DD175" s="417">
        <v>2.3795377635085761E-2</v>
      </c>
      <c r="DE175" s="417">
        <v>2.6169938245076851E-2</v>
      </c>
      <c r="DF175" s="417">
        <v>2.8788250557696786E-2</v>
      </c>
      <c r="DG175" s="417">
        <v>3.1675738275532377E-2</v>
      </c>
      <c r="DH175" s="417">
        <v>3.486050333659519E-2</v>
      </c>
      <c r="DI175" s="417">
        <v>3.8373609860171617E-2</v>
      </c>
      <c r="DJ175" s="417">
        <v>4.2249398322427356E-2</v>
      </c>
      <c r="DK175" s="417">
        <v>4.6525833188949227E-2</v>
      </c>
      <c r="DL175" s="417">
        <v>5.1244887576548714E-2</v>
      </c>
      <c r="DM175" s="417">
        <v>5.6452968898745771E-2</v>
      </c>
      <c r="DN175" s="417">
        <v>6.220138987236342E-2</v>
      </c>
      <c r="DO175" s="417">
        <v>6.8546889730976654E-2</v>
      </c>
      <c r="DP175" s="417">
        <v>7.5552211009424983E-2</v>
      </c>
      <c r="DQ175" s="417">
        <v>8.3286737837597338E-2</v>
      </c>
      <c r="DR175" s="417">
        <v>9.1827202317177004E-2</v>
      </c>
      <c r="DS175" s="424"/>
      <c r="DT175" s="425">
        <v>4.7216213196594982E-3</v>
      </c>
      <c r="DU175" s="425">
        <v>5.1681911363437071E-3</v>
      </c>
      <c r="DV175" s="425">
        <v>5.6592587989680214E-3</v>
      </c>
      <c r="DW175" s="425">
        <v>6.1993798453486501E-3</v>
      </c>
      <c r="DX175" s="425">
        <v>6.7935839713747607E-3</v>
      </c>
      <c r="DY175" s="425">
        <v>7.4474249057893752E-3</v>
      </c>
      <c r="DZ175" s="425">
        <v>8.1670355672050811E-3</v>
      </c>
      <c r="EA175" s="425">
        <v>8.9591890653239678E-3</v>
      </c>
      <c r="EB175" s="425">
        <v>9.8313661682966121E-3</v>
      </c>
      <c r="EC175" s="425">
        <v>1.0791829924530866E-2</v>
      </c>
      <c r="ED175" s="425">
        <v>1.1849708200735422E-2</v>
      </c>
      <c r="EE175" s="425">
        <v>1.3015084979313522E-2</v>
      </c>
      <c r="EF175" s="425">
        <v>1.4299101348253039E-2</v>
      </c>
      <c r="EG175" s="425">
        <v>1.5714067216317861E-2</v>
      </c>
      <c r="EH175" s="425">
        <v>1.7273584896667138E-2</v>
      </c>
      <c r="EI175" s="425">
        <v>1.899268582415365E-2</v>
      </c>
      <c r="EJ175" s="425">
        <v>2.0887981806742863E-2</v>
      </c>
      <c r="EK175" s="425">
        <v>2.2977832361153801E-2</v>
      </c>
      <c r="EL175" s="425">
        <v>2.528252984849659E-2</v>
      </c>
      <c r="EM175" s="425">
        <v>2.7824504309087606E-2</v>
      </c>
      <c r="EN175" s="425">
        <v>3.0628550098665237E-2</v>
      </c>
      <c r="EO175" s="425">
        <v>3.3722076652997618E-2</v>
      </c>
      <c r="EP175" s="425">
        <v>3.7135385956714964E-2</v>
      </c>
      <c r="EQ175" s="425">
        <v>4.0901979567678111E-2</v>
      </c>
      <c r="ER175" s="425">
        <v>4.5058898353168703E-2</v>
      </c>
      <c r="ES175" s="425">
        <v>4.9647098431822363E-2</v>
      </c>
      <c r="ET175" s="425">
        <v>5.4711867189018056E-2</v>
      </c>
      <c r="EU175" s="425">
        <v>6.0303283647256865E-2</v>
      </c>
      <c r="EV175" s="425">
        <v>6.6476727931215743E-2</v>
      </c>
      <c r="EW175" s="425">
        <v>7.3293445074373589E-2</v>
      </c>
      <c r="EX175" s="420"/>
      <c r="EY175" s="420">
        <v>1651.2540551198715</v>
      </c>
      <c r="EZ175" s="420">
        <v>1807.4292692615925</v>
      </c>
      <c r="FA175" s="420">
        <v>1979.166351579137</v>
      </c>
      <c r="FB175" s="420">
        <v>2168.0584731006315</v>
      </c>
      <c r="FC175" s="420">
        <v>2375.8646282838545</v>
      </c>
      <c r="FD175" s="420">
        <v>2604.5270773159505</v>
      </c>
      <c r="FE175" s="420">
        <v>2856.1906357259818</v>
      </c>
      <c r="FF175" s="420">
        <v>3133.2240078432806</v>
      </c>
      <c r="FG175" s="420">
        <v>3438.243381605796</v>
      </c>
      <c r="FH175" s="420">
        <v>3774.1385254357228</v>
      </c>
      <c r="FI175" s="420">
        <v>4144.1016535952604</v>
      </c>
      <c r="FJ175" s="420">
        <v>4551.659354878343</v>
      </c>
      <c r="FK175" s="420">
        <v>5000.7079109799524</v>
      </c>
      <c r="FL175" s="420">
        <v>5495.5523657374424</v>
      </c>
      <c r="FM175" s="420">
        <v>6040.9497450201989</v>
      </c>
      <c r="FN175" s="420">
        <v>6642.156869753604</v>
      </c>
      <c r="FO175" s="420">
        <v>7304.9832518423163</v>
      </c>
      <c r="FP175" s="420">
        <v>8035.849615097055</v>
      </c>
      <c r="FQ175" s="420">
        <v>8841.852641208814</v>
      </c>
      <c r="FR175" s="420">
        <v>9730.8366049555661</v>
      </c>
      <c r="FS175" s="420">
        <v>10711.472633834683</v>
      </c>
      <c r="FT175" s="420">
        <v>11793.346405920818</v>
      </c>
      <c r="FU175" s="420">
        <v>12987.055186774112</v>
      </c>
      <c r="FV175" s="420">
        <v>14304.315202564627</v>
      </c>
      <c r="FW175" s="420">
        <v>15758.080453234988</v>
      </c>
      <c r="FX175" s="420">
        <v>17362.674187601755</v>
      </c>
      <c r="FY175" s="420">
        <v>19133.93439301927</v>
      </c>
      <c r="FZ175" s="420">
        <v>21089.374796951677</v>
      </c>
      <c r="GA175" s="420">
        <v>23248.363038024519</v>
      </c>
      <c r="GB175" s="420">
        <v>25632.317841510598</v>
      </c>
      <c r="GC175" s="420"/>
      <c r="GD175" s="420">
        <v>32.928995522090744</v>
      </c>
      <c r="GE175" s="420">
        <v>32.928995522090744</v>
      </c>
      <c r="GF175" s="420">
        <v>32.928995522090744</v>
      </c>
      <c r="GG175" s="420">
        <v>32.928995522090744</v>
      </c>
      <c r="GH175" s="420">
        <v>32.928995522090744</v>
      </c>
      <c r="GI175" s="420">
        <v>32.928995522090744</v>
      </c>
      <c r="GJ175" s="420">
        <v>32.928995522090744</v>
      </c>
      <c r="GK175" s="420">
        <v>32.928995522090744</v>
      </c>
      <c r="GL175" s="420">
        <v>32.928995522090744</v>
      </c>
      <c r="GM175" s="420">
        <v>32.928995522090744</v>
      </c>
      <c r="GN175" s="420">
        <v>32.928995522090744</v>
      </c>
      <c r="GO175" s="420">
        <v>32.928995522090744</v>
      </c>
      <c r="GP175" s="420">
        <v>32.928995522090744</v>
      </c>
      <c r="GQ175" s="420">
        <v>32.928995522090744</v>
      </c>
      <c r="GR175" s="420">
        <v>32.928995522090744</v>
      </c>
      <c r="GS175" s="420">
        <v>32.928995522090744</v>
      </c>
      <c r="GT175" s="420">
        <v>32.928995522090744</v>
      </c>
      <c r="GU175" s="420">
        <v>39.413943788873674</v>
      </c>
      <c r="GV175" s="420">
        <v>52.245517893848543</v>
      </c>
      <c r="GW175" s="420">
        <v>69.859337778919297</v>
      </c>
      <c r="GX175" s="420">
        <v>94.146633029708212</v>
      </c>
      <c r="GY175" s="420">
        <v>127.7726943645721</v>
      </c>
      <c r="GZ175" s="420">
        <v>174.50035152649656</v>
      </c>
      <c r="HA175" s="420">
        <v>239.65039794669033</v>
      </c>
      <c r="HB175" s="420">
        <v>330.75741682930482</v>
      </c>
      <c r="HC175" s="420">
        <v>458.50454404278912</v>
      </c>
      <c r="HD175" s="420">
        <v>638.05658053080765</v>
      </c>
      <c r="HE175" s="420">
        <v>890.96219815153859</v>
      </c>
      <c r="HF175" s="420">
        <v>1247.8694368034849</v>
      </c>
      <c r="HG175" s="420">
        <v>1752.4038174732211</v>
      </c>
      <c r="HH175" s="420"/>
      <c r="HI175" s="420">
        <v>35.132584605309432</v>
      </c>
      <c r="HJ175" s="420">
        <v>38.455416066085455</v>
      </c>
      <c r="HK175" s="420">
        <v>42.109346577676092</v>
      </c>
      <c r="HL175" s="420">
        <v>46.128272932499542</v>
      </c>
      <c r="HM175" s="420">
        <v>50.549620032809031</v>
      </c>
      <c r="HN175" s="420">
        <v>55.414711998378309</v>
      </c>
      <c r="HO175" s="420">
        <v>60.769182578177677</v>
      </c>
      <c r="HP175" s="420">
        <v>66.663429047536823</v>
      </c>
      <c r="HQ175" s="420">
        <v>73.153114218479303</v>
      </c>
      <c r="HR175" s="420">
        <v>80.299721684803401</v>
      </c>
      <c r="HS175" s="420">
        <v>88.17116997018924</v>
      </c>
      <c r="HT175" s="420">
        <v>96.842491852777343</v>
      </c>
      <c r="HU175" s="420">
        <v>106.39658580955901</v>
      </c>
      <c r="HV175" s="420">
        <v>116.92504726546353</v>
      </c>
      <c r="HW175" s="420">
        <v>128.52908815290559</v>
      </c>
      <c r="HX175" s="420">
        <v>141.32055419625621</v>
      </c>
      <c r="HY175" s="420">
        <v>155.42305034163127</v>
      </c>
      <c r="HZ175" s="420">
        <v>170.97318586596694</v>
      </c>
      <c r="IA175" s="420">
        <v>188.12195193210121</v>
      </c>
      <c r="IB175" s="420">
        <v>207.03624572127174</v>
      </c>
      <c r="IC175" s="420">
        <v>227.9005567852098</v>
      </c>
      <c r="ID175" s="420">
        <v>250.91883293249919</v>
      </c>
      <c r="IE175" s="420">
        <v>276.31654481541398</v>
      </c>
      <c r="IF175" s="420">
        <v>304.34297043324091</v>
      </c>
      <c r="IG175" s="420">
        <v>335.27372303734461</v>
      </c>
      <c r="IH175" s="420">
        <v>369.41354843550118</v>
      </c>
      <c r="II175" s="420">
        <v>407.09942047433162</v>
      </c>
      <c r="IJ175" s="420">
        <v>448.70396655782872</v>
      </c>
      <c r="IK175" s="420">
        <v>494.63925846895404</v>
      </c>
      <c r="IL175" s="420">
        <v>545.36100753537903</v>
      </c>
      <c r="IM175" s="420"/>
      <c r="IN175" s="420">
        <v>14.213417935363331</v>
      </c>
      <c r="IO175" s="420">
        <v>14.213417935363331</v>
      </c>
      <c r="IP175" s="420">
        <v>14.213417935363331</v>
      </c>
      <c r="IQ175" s="420">
        <v>14.213417935363331</v>
      </c>
      <c r="IR175" s="420">
        <v>14.213417935363331</v>
      </c>
      <c r="IS175" s="420">
        <v>14.213417935363331</v>
      </c>
      <c r="IT175" s="420">
        <v>14.213417935363331</v>
      </c>
      <c r="IU175" s="420">
        <v>14.213417935363331</v>
      </c>
      <c r="IV175" s="420">
        <v>14.213417935363331</v>
      </c>
      <c r="IW175" s="420">
        <v>14.213417935363331</v>
      </c>
      <c r="IX175" s="420">
        <v>14.213417935363331</v>
      </c>
      <c r="IY175" s="420">
        <v>14.213417935363331</v>
      </c>
      <c r="IZ175" s="420">
        <v>14.213417935363331</v>
      </c>
      <c r="JA175" s="420">
        <v>14.213417935363331</v>
      </c>
      <c r="JB175" s="420">
        <v>14.213417935363331</v>
      </c>
      <c r="JC175" s="420">
        <v>14.213417935363331</v>
      </c>
      <c r="JD175" s="420">
        <v>14.213417935363331</v>
      </c>
      <c r="JE175" s="420">
        <v>17.012570431319681</v>
      </c>
      <c r="JF175" s="420">
        <v>22.551170155694564</v>
      </c>
      <c r="JG175" s="420">
        <v>30.153970650983659</v>
      </c>
      <c r="JH175" s="420">
        <v>40.637299171813979</v>
      </c>
      <c r="JI175" s="420">
        <v>55.151597458014365</v>
      </c>
      <c r="JJ175" s="420">
        <v>75.321047204431551</v>
      </c>
      <c r="JK175" s="420">
        <v>103.44230701198676</v>
      </c>
      <c r="JL175" s="420">
        <v>142.76759208953834</v>
      </c>
      <c r="JM175" s="420">
        <v>197.90815378414524</v>
      </c>
      <c r="JN175" s="420">
        <v>275.40970204843245</v>
      </c>
      <c r="JO175" s="420">
        <v>384.57347046745787</v>
      </c>
      <c r="JP175" s="420">
        <v>538.62832901039121</v>
      </c>
      <c r="JQ175" s="420">
        <v>756.40472642305497</v>
      </c>
      <c r="JR175" s="420"/>
      <c r="JS175" s="420">
        <v>20.919166669946101</v>
      </c>
      <c r="JT175" s="420">
        <v>24.241998130722124</v>
      </c>
      <c r="JU175" s="420">
        <v>27.895928642312761</v>
      </c>
      <c r="JV175" s="420">
        <v>31.91485499713621</v>
      </c>
      <c r="JW175" s="420">
        <v>36.3362020974457</v>
      </c>
      <c r="JX175" s="420">
        <v>41.201294063014977</v>
      </c>
      <c r="JY175" s="420">
        <v>46.555764642814346</v>
      </c>
      <c r="JZ175" s="420">
        <v>52.450011112173492</v>
      </c>
      <c r="KA175" s="420">
        <v>58.939696283115971</v>
      </c>
      <c r="KB175" s="420">
        <v>66.086303749440077</v>
      </c>
      <c r="KC175" s="420">
        <v>73.957752034825916</v>
      </c>
      <c r="KD175" s="420">
        <v>82.629073917414019</v>
      </c>
      <c r="KE175" s="420">
        <v>92.183167874195675</v>
      </c>
      <c r="KF175" s="420">
        <v>102.71162933010021</v>
      </c>
      <c r="KG175" s="420">
        <v>114.31567021754225</v>
      </c>
      <c r="KH175" s="420">
        <v>127.10713626089287</v>
      </c>
      <c r="KI175" s="420">
        <v>141.20963240626793</v>
      </c>
      <c r="KJ175" s="420">
        <v>153.96061543464725</v>
      </c>
      <c r="KK175" s="420">
        <v>165.57078177640665</v>
      </c>
      <c r="KL175" s="420">
        <v>176.88227507028807</v>
      </c>
      <c r="KM175" s="420">
        <v>187.26325761339581</v>
      </c>
      <c r="KN175" s="420">
        <v>195.76723547448483</v>
      </c>
      <c r="KO175" s="420">
        <v>200.99549761098243</v>
      </c>
      <c r="KP175" s="420">
        <v>200.90066342125414</v>
      </c>
      <c r="KQ175" s="420">
        <v>192.50613094780627</v>
      </c>
      <c r="KR175" s="420">
        <v>171.50539465135594</v>
      </c>
      <c r="KS175" s="420">
        <v>131.68971842589917</v>
      </c>
      <c r="KT175" s="420">
        <v>64.130496090370855</v>
      </c>
      <c r="KU175" s="420">
        <v>-43.989070541437172</v>
      </c>
      <c r="KV175" s="420">
        <v>-211.04371888767594</v>
      </c>
      <c r="KW175" s="420"/>
      <c r="KX175" s="420">
        <v>1510.9188222910393</v>
      </c>
      <c r="KY175" s="420">
        <v>1653.8211636299864</v>
      </c>
      <c r="KZ175" s="420">
        <v>1810.9628156697668</v>
      </c>
      <c r="LA175" s="420">
        <v>1983.8015505115679</v>
      </c>
      <c r="LB175" s="420">
        <v>2173.9468708399236</v>
      </c>
      <c r="LC175" s="420">
        <v>2383.1759698526002</v>
      </c>
      <c r="LD175" s="420">
        <v>2613.4513815056262</v>
      </c>
      <c r="LE175" s="420">
        <v>2866.9405009036695</v>
      </c>
      <c r="LF175" s="420">
        <v>3146.0371738549161</v>
      </c>
      <c r="LG175" s="420">
        <v>3453.3855758498771</v>
      </c>
      <c r="LH175" s="420">
        <v>3791.9066242353351</v>
      </c>
      <c r="LI175" s="420">
        <v>4164.8271933803271</v>
      </c>
      <c r="LJ175" s="420">
        <v>4575.7124314409721</v>
      </c>
      <c r="LK175" s="420">
        <v>5028.5015092217154</v>
      </c>
      <c r="LL175" s="420">
        <v>5527.5471669334838</v>
      </c>
      <c r="LM175" s="420">
        <v>6077.6594637291682</v>
      </c>
      <c r="LN175" s="420">
        <v>6684.1541781577162</v>
      </c>
      <c r="LO175" s="420">
        <v>7352.9063555692164</v>
      </c>
      <c r="LP175" s="420">
        <v>8090.4095515189092</v>
      </c>
      <c r="LQ175" s="420">
        <v>8903.8413789080332</v>
      </c>
      <c r="LR175" s="420">
        <v>9801.1360315728762</v>
      </c>
      <c r="LS175" s="420">
        <v>10791.064528959238</v>
      </c>
      <c r="LT175" s="420">
        <v>11883.323506148789</v>
      </c>
      <c r="LU175" s="420">
        <v>13088.633461656995</v>
      </c>
      <c r="LV175" s="420">
        <v>14418.847473013984</v>
      </c>
      <c r="LW175" s="420">
        <v>15887.071498183157</v>
      </c>
      <c r="LX175" s="420">
        <v>17507.797500485776</v>
      </c>
      <c r="LY175" s="420">
        <v>19297.050767122197</v>
      </c>
      <c r="LZ175" s="420">
        <v>21272.552937989039</v>
      </c>
      <c r="MA175" s="420">
        <v>23453.902423799547</v>
      </c>
      <c r="MB175" s="420"/>
      <c r="MC175" s="426">
        <v>1.8549311711330212</v>
      </c>
      <c r="MD175" s="426">
        <v>1.8549311711330212</v>
      </c>
      <c r="ME175" s="426">
        <v>1.8549311711330212</v>
      </c>
      <c r="MF175" s="426">
        <v>1.8549311711330212</v>
      </c>
      <c r="MG175" s="426">
        <v>1.8549311711330212</v>
      </c>
      <c r="MH175" s="426">
        <v>1.8549311711330212</v>
      </c>
      <c r="MI175" s="426">
        <v>1.8549311711330212</v>
      </c>
      <c r="MJ175" s="426">
        <v>1.8549311711330212</v>
      </c>
      <c r="MK175" s="426">
        <v>1.8549311711330212</v>
      </c>
      <c r="ML175" s="426">
        <v>1.8549311711330212</v>
      </c>
      <c r="MM175" s="426">
        <v>1.8549311711330212</v>
      </c>
      <c r="MN175" s="426">
        <v>1.8549311711330212</v>
      </c>
      <c r="MO175" s="426">
        <v>1.8549311711330212</v>
      </c>
      <c r="MP175" s="426">
        <v>1.8549311711330212</v>
      </c>
      <c r="MQ175" s="426">
        <v>1.8549311711330212</v>
      </c>
      <c r="MR175" s="426">
        <v>1.8549311711330212</v>
      </c>
      <c r="MS175" s="426">
        <v>1.8549311711330212</v>
      </c>
      <c r="MT175" s="426">
        <v>2.2202363525549949</v>
      </c>
      <c r="MU175" s="426">
        <v>2.9430548413866262</v>
      </c>
      <c r="MV175" s="426">
        <v>3.9352631681065153</v>
      </c>
      <c r="MW175" s="426">
        <v>5.303396641627633</v>
      </c>
      <c r="MX175" s="426">
        <v>7.1975943948091903</v>
      </c>
      <c r="MY175" s="426">
        <v>9.8298212954300421</v>
      </c>
      <c r="MZ175" s="426">
        <v>13.499804238715029</v>
      </c>
      <c r="NA175" s="426">
        <v>18.631975644338166</v>
      </c>
      <c r="NB175" s="426">
        <v>25.828129809806679</v>
      </c>
      <c r="NC175" s="426">
        <v>35.94251878649456</v>
      </c>
      <c r="ND175" s="426">
        <v>50.189005994542768</v>
      </c>
      <c r="NE175" s="426">
        <v>70.294033544938969</v>
      </c>
      <c r="NF175" s="426">
        <v>98.715081158879855</v>
      </c>
      <c r="NG175" s="420"/>
      <c r="NH175" s="420">
        <v>1509.0638911199062</v>
      </c>
      <c r="NI175" s="420">
        <v>1651.9662324588533</v>
      </c>
      <c r="NJ175" s="420">
        <v>1809.1078844986337</v>
      </c>
      <c r="NK175" s="420">
        <v>1981.9466193404348</v>
      </c>
      <c r="NL175" s="420">
        <v>2172.0919396687905</v>
      </c>
      <c r="NM175" s="420">
        <v>2381.3210386814671</v>
      </c>
      <c r="NN175" s="420">
        <v>2611.5964503344931</v>
      </c>
      <c r="NO175" s="420">
        <v>2865.0855697325364</v>
      </c>
      <c r="NP175" s="420">
        <v>3144.182242683783</v>
      </c>
      <c r="NQ175" s="420">
        <v>3451.530644678744</v>
      </c>
      <c r="NR175" s="420">
        <v>3790.051693064202</v>
      </c>
      <c r="NS175" s="420">
        <v>4162.972262209194</v>
      </c>
      <c r="NT175" s="420">
        <v>4573.857500269839</v>
      </c>
      <c r="NU175" s="420">
        <v>5026.6465780505823</v>
      </c>
      <c r="NV175" s="420">
        <v>5525.6922357623507</v>
      </c>
      <c r="NW175" s="420">
        <v>6075.8045325580351</v>
      </c>
      <c r="NX175" s="420">
        <v>6682.2992469865831</v>
      </c>
      <c r="NY175" s="420">
        <v>7350.6861192166616</v>
      </c>
      <c r="NZ175" s="420">
        <v>8087.4664966775226</v>
      </c>
      <c r="OA175" s="420">
        <v>8899.9061157399265</v>
      </c>
      <c r="OB175" s="420">
        <v>9795.8326349312483</v>
      </c>
      <c r="OC175" s="420">
        <v>10783.866934564428</v>
      </c>
      <c r="OD175" s="420">
        <v>11873.493684853358</v>
      </c>
      <c r="OE175" s="420">
        <v>13075.133657418281</v>
      </c>
      <c r="OF175" s="420">
        <v>14400.215497369645</v>
      </c>
      <c r="OG175" s="420">
        <v>15861.243368373351</v>
      </c>
      <c r="OH175" s="420">
        <v>17471.854981699282</v>
      </c>
      <c r="OI175" s="420">
        <v>19246.861761127653</v>
      </c>
      <c r="OJ175" s="420">
        <v>21202.258904444101</v>
      </c>
      <c r="OK175" s="420">
        <v>23355.187342640667</v>
      </c>
      <c r="OL175" s="420"/>
      <c r="OM175" s="420">
        <v>1529.9830577898524</v>
      </c>
      <c r="ON175" s="420">
        <v>1676.2082305895754</v>
      </c>
      <c r="OO175" s="420">
        <v>1837.0038131409465</v>
      </c>
      <c r="OP175" s="420">
        <v>2013.8614743375711</v>
      </c>
      <c r="OQ175" s="420">
        <v>2208.428141766236</v>
      </c>
      <c r="OR175" s="420">
        <v>2422.5223327444819</v>
      </c>
      <c r="OS175" s="420">
        <v>2658.1522149773073</v>
      </c>
      <c r="OT175" s="420">
        <v>2917.5355808447098</v>
      </c>
      <c r="OU175" s="420">
        <v>3203.1219389668991</v>
      </c>
      <c r="OV175" s="420">
        <v>3517.6169484281841</v>
      </c>
      <c r="OW175" s="420">
        <v>3864.0094450990277</v>
      </c>
      <c r="OX175" s="420">
        <v>4245.6013361266077</v>
      </c>
      <c r="OY175" s="420">
        <v>4666.0406681440345</v>
      </c>
      <c r="OZ175" s="420">
        <v>5129.3582073806829</v>
      </c>
      <c r="PA175" s="420">
        <v>5640.0079059798927</v>
      </c>
      <c r="PB175" s="420">
        <v>6202.9116688189279</v>
      </c>
      <c r="PC175" s="420">
        <v>6823.5088793928508</v>
      </c>
      <c r="PD175" s="420">
        <v>7504.6467346513091</v>
      </c>
      <c r="PE175" s="420">
        <v>8253.0372784539286</v>
      </c>
      <c r="PF175" s="420">
        <v>9076.788390810214</v>
      </c>
      <c r="PG175" s="420">
        <v>9983.0958925446448</v>
      </c>
      <c r="PH175" s="420">
        <v>10979.634170038913</v>
      </c>
      <c r="PI175" s="420">
        <v>12074.48918246434</v>
      </c>
      <c r="PJ175" s="420">
        <v>13276.034320839535</v>
      </c>
      <c r="PK175" s="420">
        <v>14592.721628317451</v>
      </c>
      <c r="PL175" s="420">
        <v>16032.748763024707</v>
      </c>
      <c r="PM175" s="420">
        <v>17603.544700125181</v>
      </c>
      <c r="PN175" s="420">
        <v>19310.992257218026</v>
      </c>
      <c r="PO175" s="420">
        <v>21158.269833902665</v>
      </c>
      <c r="PP175" s="420">
        <v>23144.143623752992</v>
      </c>
      <c r="PQ175" s="420"/>
      <c r="PR175" s="420">
        <v>43.597801506667338</v>
      </c>
      <c r="PS175" s="420">
        <v>47.721271160110646</v>
      </c>
      <c r="PT175" s="420">
        <v>52.255618375185939</v>
      </c>
      <c r="PU175" s="420">
        <v>57.242907396359357</v>
      </c>
      <c r="PV175" s="420">
        <v>62.729580678069546</v>
      </c>
      <c r="PW175" s="420">
        <v>68.766919411027914</v>
      </c>
      <c r="PX175" s="420">
        <v>75.411552822829393</v>
      </c>
      <c r="PY175" s="420">
        <v>82.726021441903242</v>
      </c>
      <c r="PZ175" s="420">
        <v>90.779400067532578</v>
      </c>
      <c r="QA175" s="420">
        <v>99.647986801563405</v>
      </c>
      <c r="QB175" s="420">
        <v>109.4160651758595</v>
      </c>
      <c r="QC175" s="420">
        <v>120.17674716053662</v>
      </c>
      <c r="QD175" s="420">
        <v>132.03290566932066</v>
      </c>
      <c r="QE175" s="420">
        <v>145.09820609859099</v>
      </c>
      <c r="QF175" s="420">
        <v>159.49824745534031</v>
      </c>
      <c r="QG175" s="420">
        <v>175.37182475693746</v>
      </c>
      <c r="QH175" s="420">
        <v>192.87232563388358</v>
      </c>
      <c r="QI175" s="420">
        <v>212.16927544865163</v>
      </c>
      <c r="QJ175" s="420">
        <v>233.45004677347509</v>
      </c>
      <c r="QK175" s="420">
        <v>256.92175076346336</v>
      </c>
      <c r="QL175" s="420">
        <v>282.81332983622724</v>
      </c>
      <c r="QM175" s="420">
        <v>311.3778731446501</v>
      </c>
      <c r="QN175" s="420">
        <v>342.89517862713672</v>
      </c>
      <c r="QO175" s="420">
        <v>377.67458796335518</v>
      </c>
      <c r="QP175" s="420">
        <v>416.05812357951203</v>
      </c>
      <c r="QQ175" s="420">
        <v>458.42395996480786</v>
      </c>
      <c r="QR175" s="420">
        <v>505.19026501218292</v>
      </c>
      <c r="QS175" s="420">
        <v>556.81945091754244</v>
      </c>
      <c r="QT175" s="420">
        <v>613.82287840204913</v>
      </c>
      <c r="QU175" s="420">
        <v>676.76606270551258</v>
      </c>
      <c r="QV175" s="424"/>
      <c r="QW175" s="420">
        <v>14.702694761994456</v>
      </c>
      <c r="QX175" s="420">
        <v>14.702694761994456</v>
      </c>
      <c r="QY175" s="420">
        <v>14.702694761994456</v>
      </c>
      <c r="QZ175" s="420">
        <v>14.702694761994456</v>
      </c>
      <c r="RA175" s="420">
        <v>14.702694761994456</v>
      </c>
      <c r="RB175" s="420">
        <v>14.702694761994456</v>
      </c>
      <c r="RC175" s="420">
        <v>14.702694761994456</v>
      </c>
      <c r="RD175" s="420">
        <v>14.702694761994456</v>
      </c>
      <c r="RE175" s="420">
        <v>14.702694761994456</v>
      </c>
      <c r="RF175" s="420">
        <v>14.702694761994456</v>
      </c>
      <c r="RG175" s="420">
        <v>14.702694761994456</v>
      </c>
      <c r="RH175" s="420">
        <v>14.702694761994456</v>
      </c>
      <c r="RI175" s="420">
        <v>14.702694761994456</v>
      </c>
      <c r="RJ175" s="420">
        <v>14.702694761994456</v>
      </c>
      <c r="RK175" s="420">
        <v>14.702694761994456</v>
      </c>
      <c r="RL175" s="420">
        <v>14.702694761994456</v>
      </c>
      <c r="RM175" s="420">
        <v>14.702694761994456</v>
      </c>
      <c r="RN175" s="420">
        <v>17.598204126981631</v>
      </c>
      <c r="RO175" s="420">
        <v>23.327462319956091</v>
      </c>
      <c r="RP175" s="420">
        <v>31.191978478343326</v>
      </c>
      <c r="RQ175" s="420">
        <v>42.036180768912153</v>
      </c>
      <c r="RR175" s="420">
        <v>57.050113262629999</v>
      </c>
      <c r="RS175" s="420">
        <v>77.913867813964657</v>
      </c>
      <c r="RT175" s="420">
        <v>107.00316225063445</v>
      </c>
      <c r="RU175" s="420">
        <v>147.68216469417141</v>
      </c>
      <c r="RV175" s="420">
        <v>204.72086230283386</v>
      </c>
      <c r="RW175" s="420">
        <v>284.89029184424896</v>
      </c>
      <c r="RX175" s="420">
        <v>397.81186872553508</v>
      </c>
      <c r="RY175" s="420">
        <v>557.16984807007782</v>
      </c>
      <c r="RZ175" s="420">
        <v>782.44289021139059</v>
      </c>
      <c r="SA175" s="420"/>
      <c r="SB175" s="420">
        <v>28.89510674467288</v>
      </c>
      <c r="SC175" s="420">
        <v>33.018576398116188</v>
      </c>
      <c r="SD175" s="420">
        <v>37.552923613191481</v>
      </c>
      <c r="SE175" s="420">
        <v>42.540212634364899</v>
      </c>
      <c r="SF175" s="420">
        <v>48.026885916075088</v>
      </c>
      <c r="SG175" s="420">
        <v>54.064224649033456</v>
      </c>
      <c r="SH175" s="420">
        <v>60.708858060834935</v>
      </c>
      <c r="SI175" s="420">
        <v>68.023326679908791</v>
      </c>
      <c r="SJ175" s="420">
        <v>76.076705305538127</v>
      </c>
      <c r="SK175" s="420">
        <v>84.945292039568955</v>
      </c>
      <c r="SL175" s="420">
        <v>94.71337041386505</v>
      </c>
      <c r="SM175" s="420">
        <v>105.47405239854217</v>
      </c>
      <c r="SN175" s="420">
        <v>117.3302109073262</v>
      </c>
      <c r="SO175" s="420">
        <v>130.39551133659654</v>
      </c>
      <c r="SP175" s="420">
        <v>144.79555269334585</v>
      </c>
      <c r="SQ175" s="420">
        <v>160.66912999494301</v>
      </c>
      <c r="SR175" s="420">
        <v>178.16963087188913</v>
      </c>
      <c r="SS175" s="420">
        <v>194.57107132166999</v>
      </c>
      <c r="ST175" s="420">
        <v>210.12258445351901</v>
      </c>
      <c r="SU175" s="420">
        <v>225.72977228512005</v>
      </c>
      <c r="SV175" s="420">
        <v>240.77714906731509</v>
      </c>
      <c r="SW175" s="420">
        <v>254.3277598820201</v>
      </c>
      <c r="SX175" s="420">
        <v>264.98131081317206</v>
      </c>
      <c r="SY175" s="420">
        <v>270.67142571272075</v>
      </c>
      <c r="SZ175" s="420">
        <v>268.37595888534065</v>
      </c>
      <c r="TA175" s="420">
        <v>253.703097661974</v>
      </c>
      <c r="TB175" s="420">
        <v>220.29997316793396</v>
      </c>
      <c r="TC175" s="420">
        <v>159.00758219200736</v>
      </c>
      <c r="TD175" s="420">
        <v>56.653030331971308</v>
      </c>
      <c r="TE175" s="420">
        <v>-105.67682750587801</v>
      </c>
      <c r="TF175" s="420"/>
      <c r="TG175" s="420">
        <v>2.4140399806668915</v>
      </c>
      <c r="TH175" s="420">
        <v>2.6423593054602867</v>
      </c>
      <c r="TI175" s="420">
        <v>2.8934292008480975</v>
      </c>
      <c r="TJ175" s="420">
        <v>3.1695787927125534</v>
      </c>
      <c r="TK175" s="420">
        <v>3.4733796314057503</v>
      </c>
      <c r="TL175" s="420">
        <v>3.8076711914047445</v>
      </c>
      <c r="TM175" s="420">
        <v>4.1755890716334276</v>
      </c>
      <c r="TN175" s="420">
        <v>4.5805961837713509</v>
      </c>
      <c r="TO175" s="420">
        <v>5.0265172465282486</v>
      </c>
      <c r="TP175" s="420">
        <v>5.517576937799344</v>
      </c>
      <c r="TQ175" s="420">
        <v>6.0584420941818777</v>
      </c>
      <c r="TR175" s="420">
        <v>6.6542683889155665</v>
      </c>
      <c r="TS175" s="420">
        <v>7.3107519653397546</v>
      </c>
      <c r="TT175" s="420">
        <v>8.0341865539132016</v>
      </c>
      <c r="TU175" s="420">
        <v>8.8315266572469326</v>
      </c>
      <c r="TV175" s="420">
        <v>9.7104574500393497</v>
      </c>
      <c r="TW175" s="420">
        <v>10.679472109922678</v>
      </c>
      <c r="TX175" s="420">
        <v>11.747957371746022</v>
      </c>
      <c r="TY175" s="420">
        <v>12.926288182525472</v>
      </c>
      <c r="TZ175" s="420">
        <v>14.225932428062611</v>
      </c>
      <c r="UA175" s="420">
        <v>15.659566806041319</v>
      </c>
      <c r="UB175" s="420">
        <v>17.241205035333163</v>
      </c>
      <c r="UC175" s="420">
        <v>18.986339718465736</v>
      </c>
      <c r="UD175" s="420">
        <v>20.912099315053922</v>
      </c>
      <c r="UE175" s="420">
        <v>23.037421839919872</v>
      </c>
      <c r="UF175" s="420">
        <v>25.383247072250832</v>
      </c>
      <c r="UG175" s="420">
        <v>27.972729253253942</v>
      </c>
      <c r="UH175" s="420">
        <v>30.831472461343505</v>
      </c>
      <c r="UI175" s="420">
        <v>33.987791088134855</v>
      </c>
      <c r="UJ175" s="420">
        <v>37.472998097846258</v>
      </c>
      <c r="UK175" s="420"/>
      <c r="UL175" s="420">
        <v>2.0677491389411502</v>
      </c>
      <c r="UM175" s="420">
        <v>2.0677491389411502</v>
      </c>
      <c r="UN175" s="420">
        <v>2.0677491389411502</v>
      </c>
      <c r="UO175" s="420">
        <v>2.0677491389411502</v>
      </c>
      <c r="UP175" s="420">
        <v>2.0677491389411502</v>
      </c>
      <c r="UQ175" s="420">
        <v>2.0677491389411502</v>
      </c>
      <c r="UR175" s="420">
        <v>2.0677491389411502</v>
      </c>
      <c r="US175" s="420">
        <v>2.0677491389411502</v>
      </c>
      <c r="UT175" s="420">
        <v>2.0677491389411502</v>
      </c>
      <c r="UU175" s="420">
        <v>2.0677491389411502</v>
      </c>
      <c r="UV175" s="420">
        <v>2.0677491389411502</v>
      </c>
      <c r="UW175" s="420">
        <v>2.0677491389411502</v>
      </c>
      <c r="UX175" s="420">
        <v>2.0677491389411502</v>
      </c>
      <c r="UY175" s="420">
        <v>2.0677491389411502</v>
      </c>
      <c r="UZ175" s="420">
        <v>2.0677491389411502</v>
      </c>
      <c r="VA175" s="420">
        <v>2.0677491389411502</v>
      </c>
      <c r="VB175" s="420">
        <v>2.0677491389411502</v>
      </c>
      <c r="VC175" s="420">
        <v>2.474966121485382</v>
      </c>
      <c r="VD175" s="420">
        <v>3.2807142436539363</v>
      </c>
      <c r="VE175" s="420">
        <v>4.3867595488132203</v>
      </c>
      <c r="VF175" s="420">
        <v>5.9118602403401663</v>
      </c>
      <c r="VG175" s="420">
        <v>8.0233810525830442</v>
      </c>
      <c r="VH175" s="420">
        <v>10.957605778523661</v>
      </c>
      <c r="VI175" s="420">
        <v>15.048649257118612</v>
      </c>
      <c r="VJ175" s="420">
        <v>20.769639431861123</v>
      </c>
      <c r="VK175" s="420">
        <v>28.791415016260007</v>
      </c>
      <c r="VL175" s="420">
        <v>40.066237189142903</v>
      </c>
      <c r="VM175" s="420">
        <v>55.947237042837898</v>
      </c>
      <c r="VN175" s="420">
        <v>78.35893298750571</v>
      </c>
      <c r="VO175" s="420">
        <v>110.04075366424573</v>
      </c>
      <c r="VP175" s="420"/>
      <c r="VQ175" s="420">
        <v>0.34629084172574132</v>
      </c>
      <c r="VR175" s="420">
        <v>0.57461016651913654</v>
      </c>
      <c r="VS175" s="420">
        <v>0.82568006190694732</v>
      </c>
      <c r="VT175" s="420">
        <v>1.1018296537714032</v>
      </c>
      <c r="VU175" s="420">
        <v>1.4056304924646001</v>
      </c>
      <c r="VV175" s="420">
        <v>1.7399220524635943</v>
      </c>
      <c r="VW175" s="420">
        <v>2.1078399326922774</v>
      </c>
      <c r="VX175" s="420">
        <v>2.5128470448302007</v>
      </c>
      <c r="VY175" s="420">
        <v>2.9587681075870984</v>
      </c>
      <c r="VZ175" s="420">
        <v>3.4498277988581938</v>
      </c>
      <c r="WA175" s="420">
        <v>3.9906929552407275</v>
      </c>
      <c r="WB175" s="420">
        <v>4.5865192499744163</v>
      </c>
      <c r="WC175" s="420">
        <v>5.2430028263986044</v>
      </c>
      <c r="WD175" s="420">
        <v>5.9664374149720514</v>
      </c>
      <c r="WE175" s="420">
        <v>6.7637775183057824</v>
      </c>
      <c r="WF175" s="420">
        <v>7.6427083110981995</v>
      </c>
      <c r="WG175" s="420">
        <v>8.6117229709815284</v>
      </c>
      <c r="WH175" s="420">
        <v>9.27299125026064</v>
      </c>
      <c r="WI175" s="420">
        <v>9.6455739388715358</v>
      </c>
      <c r="WJ175" s="420">
        <v>9.8391728792493911</v>
      </c>
      <c r="WK175" s="420">
        <v>9.7477065657011526</v>
      </c>
      <c r="WL175" s="420">
        <v>9.2178239827501187</v>
      </c>
      <c r="WM175" s="420">
        <v>8.0287339399420752</v>
      </c>
      <c r="WN175" s="420">
        <v>5.8634500579353102</v>
      </c>
      <c r="WO175" s="420">
        <v>2.2677824080587499</v>
      </c>
      <c r="WP175" s="420">
        <v>-3.4081679440091754</v>
      </c>
      <c r="WQ175" s="420">
        <v>-12.093507935888962</v>
      </c>
      <c r="WR175" s="420">
        <v>-25.115764581494393</v>
      </c>
      <c r="WS175" s="420">
        <v>-44.371141899370855</v>
      </c>
      <c r="WT175" s="420">
        <v>-72.56775556639947</v>
      </c>
      <c r="WU175" s="420"/>
      <c r="WV175" s="420">
        <v>59.190806736188513</v>
      </c>
      <c r="WW175" s="420">
        <v>64.789059099949938</v>
      </c>
      <c r="WX175" s="420">
        <v>70.945141755660202</v>
      </c>
      <c r="WY175" s="420">
        <v>77.716163467492279</v>
      </c>
      <c r="WZ175" s="420">
        <v>85.165177101646591</v>
      </c>
      <c r="XA175" s="420">
        <v>93.361804862539401</v>
      </c>
      <c r="XB175" s="420">
        <v>102.38292974771539</v>
      </c>
      <c r="XC175" s="420">
        <v>112.31346026640004</v>
      </c>
      <c r="XD175" s="420">
        <v>123.24717621834036</v>
      </c>
      <c r="XE175" s="420">
        <v>135.28766416167997</v>
      </c>
      <c r="XF175" s="420">
        <v>148.54935211969513</v>
      </c>
      <c r="XG175" s="420">
        <v>163.15865409578686</v>
      </c>
      <c r="XH175" s="420">
        <v>179.25523609476056</v>
      </c>
      <c r="XI175" s="420">
        <v>196.99341659775945</v>
      </c>
      <c r="XJ175" s="420">
        <v>216.54371582122195</v>
      </c>
      <c r="XK175" s="420">
        <v>238.09456962120325</v>
      </c>
      <c r="XL175" s="420">
        <v>261.85422559916356</v>
      </c>
      <c r="XM175" s="420">
        <v>288.05284084147502</v>
      </c>
      <c r="XN175" s="420">
        <v>316.94480280180522</v>
      </c>
      <c r="XO175" s="420">
        <v>348.81129713473501</v>
      </c>
      <c r="XP175" s="420">
        <v>383.96314883432916</v>
      </c>
      <c r="XQ175" s="420">
        <v>422.74396584909988</v>
      </c>
      <c r="XR175" s="420">
        <v>465.53361746430767</v>
      </c>
      <c r="XS175" s="420">
        <v>512.75208319598141</v>
      </c>
      <c r="XT175" s="420">
        <v>564.86371176422688</v>
      </c>
      <c r="XU175" s="420">
        <v>622.38193394603854</v>
      </c>
      <c r="XV175" s="420">
        <v>685.87447779372587</v>
      </c>
      <c r="XW175" s="420">
        <v>755.96913989276618</v>
      </c>
      <c r="XX175" s="420">
        <v>833.36017207634438</v>
      </c>
      <c r="XY175" s="420">
        <v>918.81534937231118</v>
      </c>
      <c r="XZ175" s="420"/>
      <c r="YA175" s="420">
        <v>7.2667618431665373E-2</v>
      </c>
      <c r="YB175" s="420">
        <v>7.2667618431665373E-2</v>
      </c>
      <c r="YC175" s="420">
        <v>7.2667618431665373E-2</v>
      </c>
      <c r="YD175" s="420">
        <v>7.2667618431665373E-2</v>
      </c>
      <c r="YE175" s="420">
        <v>7.2667618431665373E-2</v>
      </c>
      <c r="YF175" s="420">
        <v>7.2667618431665373E-2</v>
      </c>
      <c r="YG175" s="420">
        <v>7.2667618431665373E-2</v>
      </c>
      <c r="YH175" s="420">
        <v>7.2667618431665373E-2</v>
      </c>
      <c r="YI175" s="420">
        <v>7.2667618431665373E-2</v>
      </c>
      <c r="YJ175" s="420">
        <v>7.2667618431665373E-2</v>
      </c>
      <c r="YK175" s="420">
        <v>7.2667618431665373E-2</v>
      </c>
      <c r="YL175" s="420">
        <v>7.2667618431665373E-2</v>
      </c>
      <c r="YM175" s="420">
        <v>7.2667618431665373E-2</v>
      </c>
      <c r="YN175" s="420">
        <v>7.2667618431665373E-2</v>
      </c>
      <c r="YO175" s="420">
        <v>7.2667618431665373E-2</v>
      </c>
      <c r="YP175" s="420">
        <v>7.2667618431665373E-2</v>
      </c>
      <c r="YQ175" s="420">
        <v>7.2667618431665373E-2</v>
      </c>
      <c r="YR175" s="420">
        <v>8.6978584761735533E-2</v>
      </c>
      <c r="YS175" s="420">
        <v>0.11529526785984022</v>
      </c>
      <c r="YT175" s="420">
        <v>0.1541653980365634</v>
      </c>
      <c r="YU175" s="420">
        <v>0.20776253563638863</v>
      </c>
      <c r="YV175" s="420">
        <v>0.28196843702206564</v>
      </c>
      <c r="YW175" s="420">
        <v>0.38508690471326618</v>
      </c>
      <c r="YX175" s="420">
        <v>0.52885985129136259</v>
      </c>
      <c r="YY175" s="420">
        <v>0.72991457463289044</v>
      </c>
      <c r="YZ175" s="420">
        <v>1.0118265901349497</v>
      </c>
      <c r="ZA175" s="420">
        <v>1.4080615395850984</v>
      </c>
      <c r="ZB175" s="420">
        <v>1.9661729738728173</v>
      </c>
      <c r="ZC175" s="420">
        <v>2.7537949047167087</v>
      </c>
      <c r="ZD175" s="420">
        <v>3.8672000140699248</v>
      </c>
      <c r="ZE175" s="420"/>
      <c r="ZF175" s="420">
        <v>59.118139117756847</v>
      </c>
      <c r="ZG175" s="420">
        <v>64.716391481518272</v>
      </c>
      <c r="ZH175" s="420">
        <v>70.872474137228537</v>
      </c>
      <c r="ZI175" s="420">
        <v>77.643495849060614</v>
      </c>
      <c r="ZJ175" s="420">
        <v>85.092509483214926</v>
      </c>
      <c r="ZK175" s="420">
        <v>93.289137244107735</v>
      </c>
      <c r="ZL175" s="420">
        <v>102.31026212928373</v>
      </c>
      <c r="ZM175" s="420">
        <v>112.24079264796838</v>
      </c>
      <c r="ZN175" s="420">
        <v>123.17450859990869</v>
      </c>
      <c r="ZO175" s="420">
        <v>135.2149965432483</v>
      </c>
      <c r="ZP175" s="420">
        <v>148.47668450126346</v>
      </c>
      <c r="ZQ175" s="420">
        <v>163.08598647735519</v>
      </c>
      <c r="ZR175" s="420">
        <v>179.1825684763289</v>
      </c>
      <c r="ZS175" s="420">
        <v>196.92074897932778</v>
      </c>
      <c r="ZT175" s="420">
        <v>216.47104820279029</v>
      </c>
      <c r="ZU175" s="420">
        <v>238.02190200277158</v>
      </c>
      <c r="ZV175" s="420">
        <v>261.78155798073192</v>
      </c>
      <c r="ZW175" s="420">
        <v>287.96586225671331</v>
      </c>
      <c r="ZX175" s="420">
        <v>316.82950753394539</v>
      </c>
      <c r="ZY175" s="420">
        <v>348.65713173669843</v>
      </c>
      <c r="ZZ175" s="420">
        <v>383.75538629869277</v>
      </c>
      <c r="AAA175" s="420">
        <v>422.46199741207784</v>
      </c>
      <c r="AAB175" s="420">
        <v>465.14853055959441</v>
      </c>
      <c r="AAC175" s="420">
        <v>512.22322334469004</v>
      </c>
      <c r="AAD175" s="420">
        <v>564.13379718959402</v>
      </c>
      <c r="AAE175" s="420">
        <v>621.37010735590354</v>
      </c>
      <c r="AAF175" s="420">
        <v>684.46641625414077</v>
      </c>
      <c r="AAG175" s="420">
        <v>754.00296691889332</v>
      </c>
      <c r="AAH175" s="420">
        <v>830.60637717162763</v>
      </c>
      <c r="AAI175" s="420">
        <v>914.94814935824127</v>
      </c>
      <c r="AAJ175" s="420"/>
      <c r="AAK175" s="420">
        <v>1618.3425944940079</v>
      </c>
      <c r="AAL175" s="420">
        <v>1774.5178086357289</v>
      </c>
      <c r="AAM175" s="420">
        <v>1946.2548909532734</v>
      </c>
      <c r="AAN175" s="420">
        <v>2135.147012474768</v>
      </c>
      <c r="AAO175" s="420">
        <v>2342.9531676579904</v>
      </c>
      <c r="AAP175" s="420">
        <v>2571.6156166900869</v>
      </c>
      <c r="AAQ175" s="420">
        <v>2823.2791751001182</v>
      </c>
      <c r="AAR175" s="420">
        <v>3100.312547217417</v>
      </c>
      <c r="AAS175" s="420">
        <v>3405.3319209799329</v>
      </c>
      <c r="AAT175" s="420">
        <v>3741.2270648098597</v>
      </c>
      <c r="AAU175" s="420">
        <v>4111.1901929693968</v>
      </c>
      <c r="AAV175" s="420">
        <v>4518.7478942524795</v>
      </c>
      <c r="AAW175" s="420">
        <v>4967.7964503540879</v>
      </c>
      <c r="AAX175" s="420">
        <v>5462.6409051115788</v>
      </c>
      <c r="AAY175" s="420">
        <v>6008.0382843943344</v>
      </c>
      <c r="AAZ175" s="420">
        <v>6609.2454091277405</v>
      </c>
      <c r="ABA175" s="420">
        <v>7272.0717912164537</v>
      </c>
      <c r="ABB175" s="420">
        <v>7996.4566594799526</v>
      </c>
      <c r="ABC175" s="420">
        <v>8789.6349443802646</v>
      </c>
      <c r="ABD175" s="420">
        <v>9661.0144677112821</v>
      </c>
      <c r="ABE175" s="420">
        <v>10617.376134476353</v>
      </c>
      <c r="ABF175" s="420">
        <v>11665.641751315761</v>
      </c>
      <c r="ABG175" s="420">
        <v>12812.647757777049</v>
      </c>
      <c r="ABH175" s="420">
        <v>14064.792419954882</v>
      </c>
      <c r="ABI175" s="420">
        <v>15427.499166800444</v>
      </c>
      <c r="ABJ175" s="420">
        <v>16904.413800098577</v>
      </c>
      <c r="ABK175" s="420">
        <v>18496.217581611367</v>
      </c>
      <c r="ABL175" s="420">
        <v>20198.887041747432</v>
      </c>
      <c r="ABM175" s="420">
        <v>22001.158099506894</v>
      </c>
      <c r="ABN175" s="420">
        <v>23880.847190038956</v>
      </c>
      <c r="ABQ175" s="344"/>
      <c r="ABR175" s="344"/>
      <c r="ABS175" s="344"/>
      <c r="ABT175" s="344"/>
      <c r="ABU175" s="344"/>
      <c r="ABV175" s="344"/>
      <c r="ABW175" s="344"/>
      <c r="ABX175" s="344"/>
      <c r="ABY175" s="344"/>
      <c r="ABZ175" s="344"/>
      <c r="ACA175" s="344"/>
    </row>
    <row r="176" spans="4:755" hidden="1" outlineLevel="1" x14ac:dyDescent="0.25">
      <c r="D176" s="431" t="b">
        <v>1</v>
      </c>
      <c r="E176" s="416"/>
      <c r="F176" s="417">
        <v>1601</v>
      </c>
      <c r="G176" s="417">
        <v>22006159</v>
      </c>
      <c r="H176" s="417" t="s">
        <v>1825</v>
      </c>
      <c r="I176" s="417" t="s">
        <v>1871</v>
      </c>
      <c r="J176" s="417">
        <v>11</v>
      </c>
      <c r="K176" s="417" t="s">
        <v>1872</v>
      </c>
      <c r="L176" s="417" t="s">
        <v>300</v>
      </c>
      <c r="M176" s="417" t="s">
        <v>318</v>
      </c>
      <c r="N176" s="417" t="s">
        <v>355</v>
      </c>
      <c r="O176" s="417" t="s">
        <v>1826</v>
      </c>
      <c r="P176" s="417" t="s">
        <v>1827</v>
      </c>
      <c r="Q176" s="417" t="s">
        <v>1828</v>
      </c>
      <c r="R176" s="417" t="s">
        <v>298</v>
      </c>
      <c r="S176" s="418"/>
      <c r="T176" s="417">
        <v>0.81881079364216602</v>
      </c>
      <c r="U176" s="417">
        <v>2190</v>
      </c>
      <c r="V176" s="418"/>
      <c r="W176" s="419">
        <v>9.9</v>
      </c>
      <c r="X176" s="417">
        <v>8.8018665792934641E-3</v>
      </c>
      <c r="Y176" s="417">
        <v>7.0253596799467596E-3</v>
      </c>
      <c r="Z176" s="417">
        <v>1.7765068993467045E-3</v>
      </c>
      <c r="AA176" s="420">
        <v>52.274214010084776</v>
      </c>
      <c r="AB176" s="420">
        <v>2248.1150975829632</v>
      </c>
      <c r="AC176" s="420">
        <v>2300.3893115930482</v>
      </c>
      <c r="AD176" s="420">
        <v>64.869716587384275</v>
      </c>
      <c r="AE176" s="420">
        <v>3.5918804151747827</v>
      </c>
      <c r="AF176" s="420">
        <v>88.070744965614495</v>
      </c>
      <c r="AG176" s="418"/>
      <c r="AH176" s="419">
        <v>14.216959715055561</v>
      </c>
      <c r="AI176" s="417">
        <v>2.3831354840911409E-2</v>
      </c>
      <c r="AJ176" s="417">
        <v>1.9021401643568487E-2</v>
      </c>
      <c r="AK176" s="417">
        <v>4.809953197342922E-3</v>
      </c>
      <c r="AL176" s="420">
        <v>141.53422252897542</v>
      </c>
      <c r="AM176" s="420">
        <v>6086.8485259419158</v>
      </c>
      <c r="AN176" s="420">
        <v>6228.3827484708909</v>
      </c>
      <c r="AO176" s="420">
        <v>175.63697659995731</v>
      </c>
      <c r="AP176" s="420">
        <v>9.7251390882843403</v>
      </c>
      <c r="AQ176" s="420">
        <v>238.45455455057015</v>
      </c>
      <c r="AR176" s="418"/>
      <c r="AS176" s="417">
        <v>5.1679359468684138E-3</v>
      </c>
      <c r="AT176" s="421">
        <v>5.7966599097906909E-6</v>
      </c>
      <c r="AU176" s="417">
        <v>5.1621392869586231E-3</v>
      </c>
      <c r="AV176" s="420">
        <v>28.426835870726663</v>
      </c>
      <c r="AW176" s="420">
        <v>1.8549311711330212</v>
      </c>
      <c r="AX176" s="420">
        <v>30.281767041859684</v>
      </c>
      <c r="AY176" s="420">
        <v>14.702694761994456</v>
      </c>
      <c r="AZ176" s="420">
        <v>2.0677491389411502</v>
      </c>
      <c r="BA176" s="420">
        <v>7.2667618431665373E-2</v>
      </c>
      <c r="BB176" s="418"/>
      <c r="BC176" s="420">
        <v>2456.9216535612213</v>
      </c>
      <c r="BD176" s="420">
        <v>6652.1994187097025</v>
      </c>
      <c r="BE176" s="420">
        <v>47.124878561226957</v>
      </c>
      <c r="BF176" s="420">
        <v>6605.0745401484755</v>
      </c>
      <c r="BG176" s="420"/>
      <c r="BH176" s="422">
        <v>3.6190084093339271E-2</v>
      </c>
      <c r="BI176" s="420"/>
      <c r="BJ176" s="423">
        <v>10.264843878369307</v>
      </c>
      <c r="BK176" s="423">
        <v>10.643133317908669</v>
      </c>
      <c r="BL176" s="423">
        <v>11.035363826768</v>
      </c>
      <c r="BM176" s="423">
        <v>11.442049174017937</v>
      </c>
      <c r="BN176" s="423">
        <v>11.863722062618042</v>
      </c>
      <c r="BO176" s="423">
        <v>12.300934827185827</v>
      </c>
      <c r="BP176" s="423">
        <v>12.75426015748063</v>
      </c>
      <c r="BQ176" s="423">
        <v>13.224291848549957</v>
      </c>
      <c r="BR176" s="423">
        <v>13.711645578520923</v>
      </c>
      <c r="BS176" s="423">
        <v>14.216959715055561</v>
      </c>
      <c r="BT176" s="423">
        <v>14.740896151526375</v>
      </c>
      <c r="BU176" s="423">
        <v>15.284141174007392</v>
      </c>
      <c r="BV176" s="423">
        <v>15.847406360216368</v>
      </c>
      <c r="BW176" s="423">
        <v>16.431429511585634</v>
      </c>
      <c r="BX176" s="423">
        <v>17.036975619682483</v>
      </c>
      <c r="BY176" s="423">
        <v>17.664837868244934</v>
      </c>
      <c r="BZ176" s="423">
        <v>18.315838672145485</v>
      </c>
      <c r="CA176" s="423">
        <v>18.990830754643675</v>
      </c>
      <c r="CB176" s="423">
        <v>19.69069826433855</v>
      </c>
      <c r="CC176" s="423">
        <v>20.416357933284111</v>
      </c>
      <c r="CD176" s="423">
        <v>21.168760277784653</v>
      </c>
      <c r="CE176" s="423">
        <v>21.948890843442939</v>
      </c>
      <c r="CF176" s="423">
        <v>22.757771496092055</v>
      </c>
      <c r="CG176" s="423">
        <v>23.596461760301825</v>
      </c>
      <c r="CH176" s="423">
        <v>24.46606020721309</v>
      </c>
      <c r="CI176" s="423">
        <v>25.367705893517794</v>
      </c>
      <c r="CJ176" s="423">
        <v>26.302579853469606</v>
      </c>
      <c r="CK176" s="423">
        <v>27.271906645879525</v>
      </c>
      <c r="CL176" s="423">
        <v>28</v>
      </c>
      <c r="CM176" s="423">
        <v>28</v>
      </c>
      <c r="CN176" s="420"/>
      <c r="CO176" s="417">
        <v>9.708275965660762E-3</v>
      </c>
      <c r="CP176" s="417">
        <v>1.0712191211688215E-2</v>
      </c>
      <c r="CQ176" s="417">
        <v>1.1824348312161174E-2</v>
      </c>
      <c r="CR176" s="417">
        <v>1.3056682379234321E-2</v>
      </c>
      <c r="CS176" s="417">
        <v>1.4422462800766764E-2</v>
      </c>
      <c r="CT176" s="417">
        <v>1.5936443723749291E-2</v>
      </c>
      <c r="CU176" s="417">
        <v>1.7615031607265057E-2</v>
      </c>
      <c r="CV176" s="417">
        <v>1.9476471788502842E-2</v>
      </c>
      <c r="CW176" s="417">
        <v>2.1541056227177734E-2</v>
      </c>
      <c r="CX176" s="417">
        <v>2.3831354840911409E-2</v>
      </c>
      <c r="CY176" s="417">
        <v>2.6372473119585998E-2</v>
      </c>
      <c r="CZ176" s="417">
        <v>2.9192339013647112E-2</v>
      </c>
      <c r="DA176" s="417">
        <v>3.2322022433398018E-2</v>
      </c>
      <c r="DB176" s="417">
        <v>3.5796091077517467E-2</v>
      </c>
      <c r="DC176" s="417">
        <v>3.965300673382742E-2</v>
      </c>
      <c r="DD176" s="417">
        <v>4.3935566668723287E-2</v>
      </c>
      <c r="DE176" s="417">
        <v>4.8691395249228206E-2</v>
      </c>
      <c r="DF176" s="417">
        <v>5.3973491529537086E-2</v>
      </c>
      <c r="DG176" s="417">
        <v>5.9840839189094955E-2</v>
      </c>
      <c r="DH176" s="417">
        <v>6.6359085939407772E-2</v>
      </c>
      <c r="DI176" s="417">
        <v>7.36013003304965E-2</v>
      </c>
      <c r="DJ176" s="417">
        <v>8.1648814794752431E-2</v>
      </c>
      <c r="DK176" s="417">
        <v>9.0592164776594139E-2</v>
      </c>
      <c r="DL176" s="417">
        <v>0.10053213492265475</v>
      </c>
      <c r="DM176" s="417">
        <v>0.11158092456249701</v>
      </c>
      <c r="DN176" s="417">
        <v>0.12386344610882619</v>
      </c>
      <c r="DO176" s="417">
        <v>0.13751877156531145</v>
      </c>
      <c r="DP176" s="417">
        <v>0.15270174406778775</v>
      </c>
      <c r="DQ176" s="417">
        <v>0.1648141839142698</v>
      </c>
      <c r="DR176" s="417">
        <v>0.1648141839142698</v>
      </c>
      <c r="DS176" s="424"/>
      <c r="DT176" s="425">
        <v>7.7488257651394951E-3</v>
      </c>
      <c r="DU176" s="425">
        <v>8.5501178124555727E-3</v>
      </c>
      <c r="DV176" s="425">
        <v>9.437804938935106E-3</v>
      </c>
      <c r="DW176" s="425">
        <v>1.0421413357563926E-2</v>
      </c>
      <c r="DX176" s="425">
        <v>1.1511534256199996E-2</v>
      </c>
      <c r="DY176" s="425">
        <v>1.2719943908483558E-2</v>
      </c>
      <c r="DZ176" s="425">
        <v>1.405973740908506E-2</v>
      </c>
      <c r="EA176" s="425">
        <v>1.5545477584545686E-2</v>
      </c>
      <c r="EB176" s="425">
        <v>1.719336080802401E-2</v>
      </c>
      <c r="EC176" s="425">
        <v>1.9021401643568487E-2</v>
      </c>
      <c r="ED176" s="425">
        <v>2.1049638465400575E-2</v>
      </c>
      <c r="EE176" s="425">
        <v>2.330036244269856E-2</v>
      </c>
      <c r="EF176" s="425">
        <v>2.5798372553399531E-2</v>
      </c>
      <c r="EG176" s="425">
        <v>2.8571259594789272E-2</v>
      </c>
      <c r="EH176" s="425">
        <v>3.1649722497707998E-2</v>
      </c>
      <c r="EI176" s="425">
        <v>3.5067920629039795E-2</v>
      </c>
      <c r="EJ176" s="425">
        <v>3.8863866188225973E-2</v>
      </c>
      <c r="EK176" s="425">
        <v>4.3079861272788726E-2</v>
      </c>
      <c r="EL176" s="425">
        <v>4.7762984710794383E-2</v>
      </c>
      <c r="EM176" s="425">
        <v>5.2965634340967176E-2</v>
      </c>
      <c r="EN176" s="425">
        <v>5.8746131070647183E-2</v>
      </c>
      <c r="EO176" s="425">
        <v>6.5169391765597454E-2</v>
      </c>
      <c r="EP176" s="425">
        <v>7.2307678832330691E-2</v>
      </c>
      <c r="EQ176" s="425">
        <v>8.0241435252621021E-2</v>
      </c>
      <c r="ER176" s="425">
        <v>8.9060214831780685E-2</v>
      </c>
      <c r="ES176" s="425">
        <v>9.8863718538898429E-2</v>
      </c>
      <c r="ET176" s="425">
        <v>0.10976294906168643</v>
      </c>
      <c r="EU176" s="425">
        <v>0.12188149708553071</v>
      </c>
      <c r="EV176" s="425">
        <v>0.13154924718792829</v>
      </c>
      <c r="EW176" s="425">
        <v>0.13154924718792829</v>
      </c>
      <c r="EX176" s="420"/>
      <c r="EY176" s="420">
        <v>2709.933537835404</v>
      </c>
      <c r="EZ176" s="420">
        <v>2990.1628601143443</v>
      </c>
      <c r="FA176" s="420">
        <v>3300.6064277028486</v>
      </c>
      <c r="FB176" s="420">
        <v>3644.5957652526904</v>
      </c>
      <c r="FC176" s="420">
        <v>4025.8348423783304</v>
      </c>
      <c r="FD176" s="420">
        <v>4448.4420790643771</v>
      </c>
      <c r="FE176" s="420">
        <v>4916.9971158014232</v>
      </c>
      <c r="FF176" s="420">
        <v>5436.5928909579097</v>
      </c>
      <c r="FG176" s="420">
        <v>6012.8936298169974</v>
      </c>
      <c r="FH176" s="420">
        <v>6652.1994187097025</v>
      </c>
      <c r="FI176" s="420">
        <v>7361.5181145671668</v>
      </c>
      <c r="FJ176" s="420">
        <v>8148.645425898615</v>
      </c>
      <c r="FK176" s="420">
        <v>9022.2540966852175</v>
      </c>
      <c r="FL176" s="420">
        <v>9991.9932310837266</v>
      </c>
      <c r="FM176" s="420">
        <v>11068.598915409812</v>
      </c>
      <c r="FN176" s="420">
        <v>12264.017426009861</v>
      </c>
      <c r="FO176" s="420">
        <v>13591.542458888283</v>
      </c>
      <c r="FP176" s="420">
        <v>15065.967981062888</v>
      </c>
      <c r="FQ176" s="420">
        <v>16703.7584865055</v>
      </c>
      <c r="FR176" s="420">
        <v>18523.238643336517</v>
      </c>
      <c r="FS176" s="420">
        <v>20544.804546080195</v>
      </c>
      <c r="FT176" s="420">
        <v>22791.159039920378</v>
      </c>
      <c r="FU176" s="420">
        <v>25287.573866004535</v>
      </c>
      <c r="FV176" s="420">
        <v>28062.181691242513</v>
      </c>
      <c r="FW176" s="420">
        <v>31146.301436437549</v>
      </c>
      <c r="FX176" s="420">
        <v>34574.800707092378</v>
      </c>
      <c r="FY176" s="420">
        <v>38386.499566444749</v>
      </c>
      <c r="FZ176" s="420">
        <v>42624.620375332677</v>
      </c>
      <c r="GA176" s="420">
        <v>46005.643646724711</v>
      </c>
      <c r="GB176" s="420">
        <v>46005.643646724711</v>
      </c>
      <c r="GC176" s="420"/>
      <c r="GD176" s="420">
        <v>32.928995522090744</v>
      </c>
      <c r="GE176" s="420">
        <v>32.928995522090744</v>
      </c>
      <c r="GF176" s="420">
        <v>32.928995522090744</v>
      </c>
      <c r="GG176" s="420">
        <v>32.928995522090744</v>
      </c>
      <c r="GH176" s="420">
        <v>32.928995522090744</v>
      </c>
      <c r="GI176" s="420">
        <v>32.928995522090744</v>
      </c>
      <c r="GJ176" s="420">
        <v>32.928995522090744</v>
      </c>
      <c r="GK176" s="420">
        <v>32.928995522090744</v>
      </c>
      <c r="GL176" s="420">
        <v>32.928995522090744</v>
      </c>
      <c r="GM176" s="420">
        <v>32.928995522090744</v>
      </c>
      <c r="GN176" s="420">
        <v>32.928995522090744</v>
      </c>
      <c r="GO176" s="420">
        <v>32.928995522090744</v>
      </c>
      <c r="GP176" s="420">
        <v>32.928995522090744</v>
      </c>
      <c r="GQ176" s="420">
        <v>32.928995522090744</v>
      </c>
      <c r="GR176" s="420">
        <v>32.928995522090744</v>
      </c>
      <c r="GS176" s="420">
        <v>32.928995522090744</v>
      </c>
      <c r="GT176" s="420">
        <v>32.928995522090744</v>
      </c>
      <c r="GU176" s="420">
        <v>39.413943788873674</v>
      </c>
      <c r="GV176" s="420">
        <v>52.245517893848543</v>
      </c>
      <c r="GW176" s="420">
        <v>69.859337778919297</v>
      </c>
      <c r="GX176" s="420">
        <v>94.146633029708212</v>
      </c>
      <c r="GY176" s="420">
        <v>127.7726943645721</v>
      </c>
      <c r="GZ176" s="420">
        <v>174.50035152649656</v>
      </c>
      <c r="HA176" s="420">
        <v>239.65039794669033</v>
      </c>
      <c r="HB176" s="420">
        <v>330.75741682930482</v>
      </c>
      <c r="HC176" s="420">
        <v>458.50454404278912</v>
      </c>
      <c r="HD176" s="420">
        <v>638.05658053080765</v>
      </c>
      <c r="HE176" s="420">
        <v>890.96219815153859</v>
      </c>
      <c r="HF176" s="420">
        <v>1247.8694368034849</v>
      </c>
      <c r="HG176" s="420">
        <v>1752.4038174732211</v>
      </c>
      <c r="HH176" s="420"/>
      <c r="HI176" s="420">
        <v>57.657371981960921</v>
      </c>
      <c r="HJ176" s="420">
        <v>63.619616461135756</v>
      </c>
      <c r="HK176" s="420">
        <v>70.224708433300776</v>
      </c>
      <c r="HL176" s="420">
        <v>77.543530432448932</v>
      </c>
      <c r="HM176" s="420">
        <v>85.654889245127208</v>
      </c>
      <c r="HN176" s="420">
        <v>94.646409630287067</v>
      </c>
      <c r="HO176" s="420">
        <v>104.61552941495461</v>
      </c>
      <c r="HP176" s="420">
        <v>115.67060750826576</v>
      </c>
      <c r="HQ176" s="420">
        <v>127.93215769389076</v>
      </c>
      <c r="HR176" s="420">
        <v>141.53422252897542</v>
      </c>
      <c r="HS176" s="420">
        <v>156.62590331369333</v>
      </c>
      <c r="HT176" s="420">
        <v>173.37306391854335</v>
      </c>
      <c r="HU176" s="420">
        <v>191.96022828805889</v>
      </c>
      <c r="HV176" s="420">
        <v>212.59269370348022</v>
      </c>
      <c r="HW176" s="420">
        <v>235.49888440979024</v>
      </c>
      <c r="HX176" s="420">
        <v>260.93297302395001</v>
      </c>
      <c r="HY176" s="420">
        <v>289.17780027427943</v>
      </c>
      <c r="HZ176" s="420">
        <v>320.5481271124878</v>
      </c>
      <c r="IA176" s="420">
        <v>355.3942571309592</v>
      </c>
      <c r="IB176" s="420">
        <v>394.10607155427476</v>
      </c>
      <c r="IC176" s="420">
        <v>437.11752390658677</v>
      </c>
      <c r="ID176" s="420">
        <v>484.91164684221701</v>
      </c>
      <c r="IE176" s="420">
        <v>538.02612962904971</v>
      </c>
      <c r="IF176" s="420">
        <v>597.05953146354273</v>
      </c>
      <c r="IG176" s="420">
        <v>662.67820325121295</v>
      </c>
      <c r="IH176" s="420">
        <v>735.6239987949383</v>
      </c>
      <c r="II176" s="420">
        <v>816.72286559314057</v>
      </c>
      <c r="IJ176" s="420">
        <v>906.89441576987451</v>
      </c>
      <c r="IK176" s="420">
        <v>978.83009748184463</v>
      </c>
      <c r="IL176" s="420">
        <v>978.83009748184463</v>
      </c>
      <c r="IM176" s="420"/>
      <c r="IN176" s="420">
        <v>14.213417935363331</v>
      </c>
      <c r="IO176" s="420">
        <v>14.213417935363331</v>
      </c>
      <c r="IP176" s="420">
        <v>14.213417935363331</v>
      </c>
      <c r="IQ176" s="420">
        <v>14.213417935363331</v>
      </c>
      <c r="IR176" s="420">
        <v>14.213417935363331</v>
      </c>
      <c r="IS176" s="420">
        <v>14.213417935363331</v>
      </c>
      <c r="IT176" s="420">
        <v>14.213417935363331</v>
      </c>
      <c r="IU176" s="420">
        <v>14.213417935363331</v>
      </c>
      <c r="IV176" s="420">
        <v>14.213417935363331</v>
      </c>
      <c r="IW176" s="420">
        <v>14.213417935363331</v>
      </c>
      <c r="IX176" s="420">
        <v>14.213417935363331</v>
      </c>
      <c r="IY176" s="420">
        <v>14.213417935363331</v>
      </c>
      <c r="IZ176" s="420">
        <v>14.213417935363331</v>
      </c>
      <c r="JA176" s="420">
        <v>14.213417935363331</v>
      </c>
      <c r="JB176" s="420">
        <v>14.213417935363331</v>
      </c>
      <c r="JC176" s="420">
        <v>14.213417935363331</v>
      </c>
      <c r="JD176" s="420">
        <v>14.213417935363331</v>
      </c>
      <c r="JE176" s="420">
        <v>17.012570431319681</v>
      </c>
      <c r="JF176" s="420">
        <v>22.551170155694564</v>
      </c>
      <c r="JG176" s="420">
        <v>30.153970650983659</v>
      </c>
      <c r="JH176" s="420">
        <v>40.637299171813979</v>
      </c>
      <c r="JI176" s="420">
        <v>55.151597458014365</v>
      </c>
      <c r="JJ176" s="420">
        <v>75.321047204431551</v>
      </c>
      <c r="JK176" s="420">
        <v>103.44230701198676</v>
      </c>
      <c r="JL176" s="420">
        <v>142.76759208953834</v>
      </c>
      <c r="JM176" s="420">
        <v>197.90815378414524</v>
      </c>
      <c r="JN176" s="420">
        <v>275.40970204843245</v>
      </c>
      <c r="JO176" s="420">
        <v>384.57347046745787</v>
      </c>
      <c r="JP176" s="420">
        <v>538.62832901039121</v>
      </c>
      <c r="JQ176" s="420">
        <v>756.40472642305497</v>
      </c>
      <c r="JR176" s="420"/>
      <c r="JS176" s="420">
        <v>43.44395404659759</v>
      </c>
      <c r="JT176" s="420">
        <v>49.406198525772425</v>
      </c>
      <c r="JU176" s="420">
        <v>56.011290497937445</v>
      </c>
      <c r="JV176" s="420">
        <v>63.330112497085601</v>
      </c>
      <c r="JW176" s="420">
        <v>71.44147130976387</v>
      </c>
      <c r="JX176" s="420">
        <v>80.432991694923743</v>
      </c>
      <c r="JY176" s="420">
        <v>90.402111479591269</v>
      </c>
      <c r="JZ176" s="420">
        <v>101.45718957290242</v>
      </c>
      <c r="KA176" s="420">
        <v>113.71873975852742</v>
      </c>
      <c r="KB176" s="420">
        <v>127.32080459361208</v>
      </c>
      <c r="KC176" s="420">
        <v>142.41248537832999</v>
      </c>
      <c r="KD176" s="420">
        <v>159.15964598318001</v>
      </c>
      <c r="KE176" s="420">
        <v>177.74681035269555</v>
      </c>
      <c r="KF176" s="420">
        <v>198.37927576811688</v>
      </c>
      <c r="KG176" s="420">
        <v>221.2854664744269</v>
      </c>
      <c r="KH176" s="420">
        <v>246.71955508858667</v>
      </c>
      <c r="KI176" s="420">
        <v>274.9643823389161</v>
      </c>
      <c r="KJ176" s="420">
        <v>303.53555668116815</v>
      </c>
      <c r="KK176" s="420">
        <v>332.84308697526467</v>
      </c>
      <c r="KL176" s="420">
        <v>363.95210090329113</v>
      </c>
      <c r="KM176" s="420">
        <v>396.48022473477278</v>
      </c>
      <c r="KN176" s="420">
        <v>429.76004938420266</v>
      </c>
      <c r="KO176" s="420">
        <v>462.70508242461813</v>
      </c>
      <c r="KP176" s="420">
        <v>493.61722445155596</v>
      </c>
      <c r="KQ176" s="420">
        <v>519.91061116167464</v>
      </c>
      <c r="KR176" s="420">
        <v>537.71584501079303</v>
      </c>
      <c r="KS176" s="420">
        <v>541.31316354470812</v>
      </c>
      <c r="KT176" s="420">
        <v>522.3209453024167</v>
      </c>
      <c r="KU176" s="420">
        <v>440.20176847145342</v>
      </c>
      <c r="KV176" s="420">
        <v>222.42537105878966</v>
      </c>
      <c r="KW176" s="420"/>
      <c r="KX176" s="420">
        <v>2479.6242448446383</v>
      </c>
      <c r="KY176" s="420">
        <v>2736.0376999857831</v>
      </c>
      <c r="KZ176" s="420">
        <v>3020.097580459234</v>
      </c>
      <c r="LA176" s="420">
        <v>3334.8522744204561</v>
      </c>
      <c r="LB176" s="420">
        <v>3683.6909619839985</v>
      </c>
      <c r="LC176" s="420">
        <v>4070.3820507147389</v>
      </c>
      <c r="LD176" s="420">
        <v>4499.115970907219</v>
      </c>
      <c r="LE176" s="420">
        <v>4974.5528270546192</v>
      </c>
      <c r="LF176" s="420">
        <v>5501.8754585676834</v>
      </c>
      <c r="LG176" s="420">
        <v>6086.8485259419158</v>
      </c>
      <c r="LH176" s="420">
        <v>6735.8843089281836</v>
      </c>
      <c r="LI176" s="420">
        <v>7456.1159816635391</v>
      </c>
      <c r="LJ176" s="420">
        <v>8255.47921708785</v>
      </c>
      <c r="LK176" s="420">
        <v>9142.8030703325676</v>
      </c>
      <c r="LL176" s="420">
        <v>10127.911199266558</v>
      </c>
      <c r="LM176" s="420">
        <v>11221.734601292734</v>
      </c>
      <c r="LN176" s="420">
        <v>12436.437180232311</v>
      </c>
      <c r="LO176" s="420">
        <v>13785.555607292392</v>
      </c>
      <c r="LP176" s="420">
        <v>15284.155107454202</v>
      </c>
      <c r="LQ176" s="420">
        <v>16949.002989109496</v>
      </c>
      <c r="LR176" s="420">
        <v>18798.7619426071</v>
      </c>
      <c r="LS176" s="420">
        <v>20854.205364991187</v>
      </c>
      <c r="LT176" s="420">
        <v>23138.457226345821</v>
      </c>
      <c r="LU176" s="420">
        <v>25677.259280838727</v>
      </c>
      <c r="LV176" s="420">
        <v>28499.268746169819</v>
      </c>
      <c r="LW176" s="420">
        <v>31636.389932447499</v>
      </c>
      <c r="LX176" s="420">
        <v>35124.143699739659</v>
      </c>
      <c r="LY176" s="420">
        <v>39002.079067369828</v>
      </c>
      <c r="LZ176" s="420">
        <v>42095.759100137053</v>
      </c>
      <c r="MA176" s="420">
        <v>42095.759100137053</v>
      </c>
      <c r="MB176" s="420"/>
      <c r="MC176" s="426">
        <v>1.8549311711330212</v>
      </c>
      <c r="MD176" s="426">
        <v>1.8549311711330212</v>
      </c>
      <c r="ME176" s="426">
        <v>1.8549311711330212</v>
      </c>
      <c r="MF176" s="426">
        <v>1.8549311711330212</v>
      </c>
      <c r="MG176" s="426">
        <v>1.8549311711330212</v>
      </c>
      <c r="MH176" s="426">
        <v>1.8549311711330212</v>
      </c>
      <c r="MI176" s="426">
        <v>1.8549311711330212</v>
      </c>
      <c r="MJ176" s="426">
        <v>1.8549311711330212</v>
      </c>
      <c r="MK176" s="426">
        <v>1.8549311711330212</v>
      </c>
      <c r="ML176" s="426">
        <v>1.8549311711330212</v>
      </c>
      <c r="MM176" s="426">
        <v>1.8549311711330212</v>
      </c>
      <c r="MN176" s="426">
        <v>1.8549311711330212</v>
      </c>
      <c r="MO176" s="426">
        <v>1.8549311711330212</v>
      </c>
      <c r="MP176" s="426">
        <v>1.8549311711330212</v>
      </c>
      <c r="MQ176" s="426">
        <v>1.8549311711330212</v>
      </c>
      <c r="MR176" s="426">
        <v>1.8549311711330212</v>
      </c>
      <c r="MS176" s="426">
        <v>1.8549311711330212</v>
      </c>
      <c r="MT176" s="426">
        <v>2.2202363525549949</v>
      </c>
      <c r="MU176" s="426">
        <v>2.9430548413866262</v>
      </c>
      <c r="MV176" s="426">
        <v>3.9352631681065153</v>
      </c>
      <c r="MW176" s="426">
        <v>5.303396641627633</v>
      </c>
      <c r="MX176" s="426">
        <v>7.1975943948091903</v>
      </c>
      <c r="MY176" s="426">
        <v>9.8298212954300421</v>
      </c>
      <c r="MZ176" s="426">
        <v>13.499804238715029</v>
      </c>
      <c r="NA176" s="426">
        <v>18.631975644338166</v>
      </c>
      <c r="NB176" s="426">
        <v>25.828129809806679</v>
      </c>
      <c r="NC176" s="426">
        <v>35.94251878649456</v>
      </c>
      <c r="ND176" s="426">
        <v>50.189005994542768</v>
      </c>
      <c r="NE176" s="426">
        <v>70.294033544938969</v>
      </c>
      <c r="NF176" s="426">
        <v>98.715081158879855</v>
      </c>
      <c r="NG176" s="420"/>
      <c r="NH176" s="420">
        <v>2477.7693136735052</v>
      </c>
      <c r="NI176" s="420">
        <v>2734.18276881465</v>
      </c>
      <c r="NJ176" s="420">
        <v>3018.2426492881009</v>
      </c>
      <c r="NK176" s="420">
        <v>3332.997343249323</v>
      </c>
      <c r="NL176" s="420">
        <v>3681.8360308128654</v>
      </c>
      <c r="NM176" s="420">
        <v>4068.5271195436057</v>
      </c>
      <c r="NN176" s="420">
        <v>4497.2610397360859</v>
      </c>
      <c r="NO176" s="420">
        <v>4972.6978958834861</v>
      </c>
      <c r="NP176" s="420">
        <v>5500.0205273965503</v>
      </c>
      <c r="NQ176" s="420">
        <v>6084.9935947707827</v>
      </c>
      <c r="NR176" s="420">
        <v>6734.0293777570505</v>
      </c>
      <c r="NS176" s="420">
        <v>7454.261050492406</v>
      </c>
      <c r="NT176" s="420">
        <v>8253.6242859167178</v>
      </c>
      <c r="NU176" s="420">
        <v>9140.9481391614354</v>
      </c>
      <c r="NV176" s="420">
        <v>10126.056268095426</v>
      </c>
      <c r="NW176" s="420">
        <v>11219.879670121602</v>
      </c>
      <c r="NX176" s="420">
        <v>12434.582249061179</v>
      </c>
      <c r="NY176" s="420">
        <v>13783.335370939836</v>
      </c>
      <c r="NZ176" s="420">
        <v>15281.212052612815</v>
      </c>
      <c r="OA176" s="420">
        <v>16945.06772594139</v>
      </c>
      <c r="OB176" s="420">
        <v>18793.458545965474</v>
      </c>
      <c r="OC176" s="420">
        <v>20847.007770596378</v>
      </c>
      <c r="OD176" s="420">
        <v>23128.627405050393</v>
      </c>
      <c r="OE176" s="420">
        <v>25663.759476600011</v>
      </c>
      <c r="OF176" s="420">
        <v>28480.636770525482</v>
      </c>
      <c r="OG176" s="420">
        <v>31610.561802637691</v>
      </c>
      <c r="OH176" s="420">
        <v>35088.201180953161</v>
      </c>
      <c r="OI176" s="420">
        <v>38951.890061375285</v>
      </c>
      <c r="OJ176" s="420">
        <v>42025.465066592114</v>
      </c>
      <c r="OK176" s="420">
        <v>41997.044018978173</v>
      </c>
      <c r="OL176" s="420"/>
      <c r="OM176" s="420">
        <v>2521.213267720103</v>
      </c>
      <c r="ON176" s="420">
        <v>2783.5889673404226</v>
      </c>
      <c r="OO176" s="420">
        <v>3074.2539397860382</v>
      </c>
      <c r="OP176" s="420">
        <v>3396.3274557464088</v>
      </c>
      <c r="OQ176" s="420">
        <v>3753.2775021226294</v>
      </c>
      <c r="OR176" s="420">
        <v>4148.9601112385299</v>
      </c>
      <c r="OS176" s="420">
        <v>4587.6631512156773</v>
      </c>
      <c r="OT176" s="420">
        <v>5074.1550854563884</v>
      </c>
      <c r="OU176" s="420">
        <v>5613.7392671550779</v>
      </c>
      <c r="OV176" s="420">
        <v>6212.3143993643944</v>
      </c>
      <c r="OW176" s="420">
        <v>6876.4418631353801</v>
      </c>
      <c r="OX176" s="420">
        <v>7613.4206964755858</v>
      </c>
      <c r="OY176" s="420">
        <v>8431.3710962694131</v>
      </c>
      <c r="OZ176" s="420">
        <v>9339.3274149295521</v>
      </c>
      <c r="PA176" s="420">
        <v>10347.341734569853</v>
      </c>
      <c r="PB176" s="420">
        <v>11466.599225210188</v>
      </c>
      <c r="PC176" s="420">
        <v>12709.546631400095</v>
      </c>
      <c r="PD176" s="420">
        <v>14086.870927621005</v>
      </c>
      <c r="PE176" s="420">
        <v>15614.055139588079</v>
      </c>
      <c r="PF176" s="420">
        <v>17309.01982684468</v>
      </c>
      <c r="PG176" s="420">
        <v>19189.938770700246</v>
      </c>
      <c r="PH176" s="420">
        <v>21276.767819980581</v>
      </c>
      <c r="PI176" s="420">
        <v>23591.332487475011</v>
      </c>
      <c r="PJ176" s="420">
        <v>26157.376701051566</v>
      </c>
      <c r="PK176" s="420">
        <v>29000.547381687156</v>
      </c>
      <c r="PL176" s="420">
        <v>32148.277647648483</v>
      </c>
      <c r="PM176" s="420">
        <v>35629.514344497868</v>
      </c>
      <c r="PN176" s="420">
        <v>39474.211006677702</v>
      </c>
      <c r="PO176" s="420">
        <v>42465.666835063566</v>
      </c>
      <c r="PP176" s="420">
        <v>42219.46939003696</v>
      </c>
      <c r="PQ176" s="420"/>
      <c r="PR176" s="420">
        <v>71.549949635237638</v>
      </c>
      <c r="PS176" s="420">
        <v>78.948800424541716</v>
      </c>
      <c r="PT176" s="420">
        <v>87.145393187950688</v>
      </c>
      <c r="PU176" s="420">
        <v>96.227689647667276</v>
      </c>
      <c r="PV176" s="420">
        <v>106.29348513175613</v>
      </c>
      <c r="PW176" s="420">
        <v>117.45151763631931</v>
      </c>
      <c r="PX176" s="420">
        <v>129.82270269004985</v>
      </c>
      <c r="PY176" s="420">
        <v>143.54150834490173</v>
      </c>
      <c r="PZ176" s="420">
        <v>158.75748625152386</v>
      </c>
      <c r="QA176" s="420">
        <v>175.63697659995731</v>
      </c>
      <c r="QB176" s="420">
        <v>194.36500673625085</v>
      </c>
      <c r="QC176" s="420">
        <v>215.14740552794632</v>
      </c>
      <c r="QD176" s="420">
        <v>238.21315807242249</v>
      </c>
      <c r="QE176" s="420">
        <v>263.8170281514482</v>
      </c>
      <c r="QF176" s="420">
        <v>292.24247896603595</v>
      </c>
      <c r="QG176" s="420">
        <v>323.80492617453262</v>
      </c>
      <c r="QH176" s="420">
        <v>358.85536114491862</v>
      </c>
      <c r="QI176" s="420">
        <v>397.78438666514143</v>
      </c>
      <c r="QJ176" s="420">
        <v>441.02671218397745</v>
      </c>
      <c r="QK176" s="420">
        <v>489.0661610361289</v>
      </c>
      <c r="QL176" s="420">
        <v>542.44124810234496</v>
      </c>
      <c r="QM176" s="420">
        <v>601.75139303879121</v>
      </c>
      <c r="QN176" s="420">
        <v>667.66384165834563</v>
      </c>
      <c r="QO176" s="420">
        <v>740.92137634751271</v>
      </c>
      <c r="QP176" s="420">
        <v>822.35090565398013</v>
      </c>
      <c r="QQ176" s="420">
        <v>912.8730334902757</v>
      </c>
      <c r="QR176" s="420">
        <v>1013.5127198898169</v>
      </c>
      <c r="QS176" s="420">
        <v>1125.4111580582298</v>
      </c>
      <c r="QT176" s="420">
        <v>1214.6797845415563</v>
      </c>
      <c r="QU176" s="420">
        <v>1214.6797845415563</v>
      </c>
      <c r="QV176" s="424"/>
      <c r="QW176" s="420">
        <v>14.702694761994456</v>
      </c>
      <c r="QX176" s="420">
        <v>14.702694761994456</v>
      </c>
      <c r="QY176" s="420">
        <v>14.702694761994456</v>
      </c>
      <c r="QZ176" s="420">
        <v>14.702694761994456</v>
      </c>
      <c r="RA176" s="420">
        <v>14.702694761994456</v>
      </c>
      <c r="RB176" s="420">
        <v>14.702694761994456</v>
      </c>
      <c r="RC176" s="420">
        <v>14.702694761994456</v>
      </c>
      <c r="RD176" s="420">
        <v>14.702694761994456</v>
      </c>
      <c r="RE176" s="420">
        <v>14.702694761994456</v>
      </c>
      <c r="RF176" s="420">
        <v>14.702694761994456</v>
      </c>
      <c r="RG176" s="420">
        <v>14.702694761994456</v>
      </c>
      <c r="RH176" s="420">
        <v>14.702694761994456</v>
      </c>
      <c r="RI176" s="420">
        <v>14.702694761994456</v>
      </c>
      <c r="RJ176" s="420">
        <v>14.702694761994456</v>
      </c>
      <c r="RK176" s="420">
        <v>14.702694761994456</v>
      </c>
      <c r="RL176" s="420">
        <v>14.702694761994456</v>
      </c>
      <c r="RM176" s="420">
        <v>14.702694761994456</v>
      </c>
      <c r="RN176" s="420">
        <v>17.598204126981631</v>
      </c>
      <c r="RO176" s="420">
        <v>23.327462319956091</v>
      </c>
      <c r="RP176" s="420">
        <v>31.191978478343326</v>
      </c>
      <c r="RQ176" s="420">
        <v>42.036180768912153</v>
      </c>
      <c r="RR176" s="420">
        <v>57.050113262629999</v>
      </c>
      <c r="RS176" s="420">
        <v>77.913867813964657</v>
      </c>
      <c r="RT176" s="420">
        <v>107.00316225063445</v>
      </c>
      <c r="RU176" s="420">
        <v>147.68216469417141</v>
      </c>
      <c r="RV176" s="420">
        <v>204.72086230283386</v>
      </c>
      <c r="RW176" s="420">
        <v>284.89029184424896</v>
      </c>
      <c r="RX176" s="420">
        <v>397.81186872553508</v>
      </c>
      <c r="RY176" s="420">
        <v>557.16984807007782</v>
      </c>
      <c r="RZ176" s="420">
        <v>782.44289021139059</v>
      </c>
      <c r="SA176" s="420"/>
      <c r="SB176" s="420">
        <v>56.84725487324318</v>
      </c>
      <c r="SC176" s="420">
        <v>64.246105662547265</v>
      </c>
      <c r="SD176" s="420">
        <v>72.442698425956237</v>
      </c>
      <c r="SE176" s="420">
        <v>81.524994885672825</v>
      </c>
      <c r="SF176" s="420">
        <v>91.590790369761677</v>
      </c>
      <c r="SG176" s="420">
        <v>102.74882287432486</v>
      </c>
      <c r="SH176" s="420">
        <v>115.1200079280554</v>
      </c>
      <c r="SI176" s="420">
        <v>128.83881358290728</v>
      </c>
      <c r="SJ176" s="420">
        <v>144.05479148952941</v>
      </c>
      <c r="SK176" s="420">
        <v>160.93428183796286</v>
      </c>
      <c r="SL176" s="420">
        <v>179.6623119742564</v>
      </c>
      <c r="SM176" s="420">
        <v>200.44471076595187</v>
      </c>
      <c r="SN176" s="420">
        <v>223.51046331042804</v>
      </c>
      <c r="SO176" s="420">
        <v>249.11433338945375</v>
      </c>
      <c r="SP176" s="420">
        <v>277.5397842040415</v>
      </c>
      <c r="SQ176" s="420">
        <v>309.10223141253817</v>
      </c>
      <c r="SR176" s="420">
        <v>344.15266638292417</v>
      </c>
      <c r="SS176" s="420">
        <v>380.18618253815981</v>
      </c>
      <c r="ST176" s="420">
        <v>417.69924986402134</v>
      </c>
      <c r="SU176" s="420">
        <v>457.87418255778556</v>
      </c>
      <c r="SV176" s="420">
        <v>500.40506733343278</v>
      </c>
      <c r="SW176" s="420">
        <v>544.70127977616119</v>
      </c>
      <c r="SX176" s="420">
        <v>589.74997384438097</v>
      </c>
      <c r="SY176" s="420">
        <v>633.91821409687827</v>
      </c>
      <c r="SZ176" s="420">
        <v>674.6687409598087</v>
      </c>
      <c r="TA176" s="420">
        <v>708.15217118744181</v>
      </c>
      <c r="TB176" s="420">
        <v>728.62242804556797</v>
      </c>
      <c r="TC176" s="420">
        <v>727.59928933269475</v>
      </c>
      <c r="TD176" s="420">
        <v>657.50993647147845</v>
      </c>
      <c r="TE176" s="420">
        <v>432.23689433016568</v>
      </c>
      <c r="TF176" s="420"/>
      <c r="TG176" s="420">
        <v>3.961769471512266</v>
      </c>
      <c r="TH176" s="420">
        <v>4.3714488819210109</v>
      </c>
      <c r="TI176" s="420">
        <v>4.8252998090850374</v>
      </c>
      <c r="TJ176" s="420">
        <v>5.3281927535072917</v>
      </c>
      <c r="TK176" s="420">
        <v>5.8855427091487824</v>
      </c>
      <c r="TL176" s="420">
        <v>6.5033705729569276</v>
      </c>
      <c r="TM176" s="420">
        <v>7.1883715201576006</v>
      </c>
      <c r="TN176" s="420">
        <v>7.9479911384254445</v>
      </c>
      <c r="TO176" s="420">
        <v>8.7905102045740531</v>
      </c>
      <c r="TP176" s="420">
        <v>9.7251390882843403</v>
      </c>
      <c r="TQ176" s="420">
        <v>10.762122879800364</v>
      </c>
      <c r="TR176" s="420">
        <v>11.912858463787195</v>
      </c>
      <c r="TS176" s="420">
        <v>13.190024901136542</v>
      </c>
      <c r="TT176" s="420">
        <v>14.607728636062632</v>
      </c>
      <c r="TU176" s="420">
        <v>16.181665219181433</v>
      </c>
      <c r="TV176" s="420">
        <v>17.929299430446587</v>
      </c>
      <c r="TW176" s="420">
        <v>19.870065901098467</v>
      </c>
      <c r="TX176" s="420">
        <v>22.025592573695675</v>
      </c>
      <c r="TY176" s="420">
        <v>24.419949606664836</v>
      </c>
      <c r="TZ176" s="420">
        <v>27.079926627766724</v>
      </c>
      <c r="UA176" s="420">
        <v>30.035341572938123</v>
      </c>
      <c r="UB176" s="420">
        <v>33.319384717036428</v>
      </c>
      <c r="UC176" s="420">
        <v>36.969001915438625</v>
      </c>
      <c r="UD176" s="420">
        <v>41.02532153508038</v>
      </c>
      <c r="UE176" s="420">
        <v>45.534130065772857</v>
      </c>
      <c r="UF176" s="420">
        <v>50.546401973530344</v>
      </c>
      <c r="UG176" s="420">
        <v>56.118889993897973</v>
      </c>
      <c r="UH176" s="420">
        <v>62.314782772377185</v>
      </c>
      <c r="UI176" s="420">
        <v>67.257647455978628</v>
      </c>
      <c r="UJ176" s="420">
        <v>67.257647455978628</v>
      </c>
      <c r="UK176" s="420"/>
      <c r="UL176" s="420">
        <v>2.0677491389411502</v>
      </c>
      <c r="UM176" s="420">
        <v>2.0677491389411502</v>
      </c>
      <c r="UN176" s="420">
        <v>2.0677491389411502</v>
      </c>
      <c r="UO176" s="420">
        <v>2.0677491389411502</v>
      </c>
      <c r="UP176" s="420">
        <v>2.0677491389411502</v>
      </c>
      <c r="UQ176" s="420">
        <v>2.0677491389411502</v>
      </c>
      <c r="UR176" s="420">
        <v>2.0677491389411502</v>
      </c>
      <c r="US176" s="420">
        <v>2.0677491389411502</v>
      </c>
      <c r="UT176" s="420">
        <v>2.0677491389411502</v>
      </c>
      <c r="UU176" s="420">
        <v>2.0677491389411502</v>
      </c>
      <c r="UV176" s="420">
        <v>2.0677491389411502</v>
      </c>
      <c r="UW176" s="420">
        <v>2.0677491389411502</v>
      </c>
      <c r="UX176" s="420">
        <v>2.0677491389411502</v>
      </c>
      <c r="UY176" s="420">
        <v>2.0677491389411502</v>
      </c>
      <c r="UZ176" s="420">
        <v>2.0677491389411502</v>
      </c>
      <c r="VA176" s="420">
        <v>2.0677491389411502</v>
      </c>
      <c r="VB176" s="420">
        <v>2.0677491389411502</v>
      </c>
      <c r="VC176" s="420">
        <v>2.474966121485382</v>
      </c>
      <c r="VD176" s="420">
        <v>3.2807142436539363</v>
      </c>
      <c r="VE176" s="420">
        <v>4.3867595488132203</v>
      </c>
      <c r="VF176" s="420">
        <v>5.9118602403401663</v>
      </c>
      <c r="VG176" s="420">
        <v>8.0233810525830442</v>
      </c>
      <c r="VH176" s="420">
        <v>10.957605778523661</v>
      </c>
      <c r="VI176" s="420">
        <v>15.048649257118612</v>
      </c>
      <c r="VJ176" s="420">
        <v>20.769639431861123</v>
      </c>
      <c r="VK176" s="420">
        <v>28.791415016260007</v>
      </c>
      <c r="VL176" s="420">
        <v>40.066237189142903</v>
      </c>
      <c r="VM176" s="420">
        <v>55.947237042837898</v>
      </c>
      <c r="VN176" s="420">
        <v>78.35893298750571</v>
      </c>
      <c r="VO176" s="420">
        <v>110.04075366424573</v>
      </c>
      <c r="VP176" s="420"/>
      <c r="VQ176" s="420">
        <v>1.8940203325711158</v>
      </c>
      <c r="VR176" s="420">
        <v>2.3036997429798607</v>
      </c>
      <c r="VS176" s="420">
        <v>2.7575506701438872</v>
      </c>
      <c r="VT176" s="420">
        <v>3.2604436145661415</v>
      </c>
      <c r="VU176" s="420">
        <v>3.8177935702076322</v>
      </c>
      <c r="VV176" s="420">
        <v>4.4356214340157774</v>
      </c>
      <c r="VW176" s="420">
        <v>5.1206223812164504</v>
      </c>
      <c r="VX176" s="420">
        <v>5.8802419994842943</v>
      </c>
      <c r="VY176" s="420">
        <v>6.7227610656329029</v>
      </c>
      <c r="VZ176" s="420">
        <v>7.6573899493431901</v>
      </c>
      <c r="WA176" s="420">
        <v>8.6943737408592128</v>
      </c>
      <c r="WB176" s="420">
        <v>9.845109324846046</v>
      </c>
      <c r="WC176" s="420">
        <v>11.122275762195393</v>
      </c>
      <c r="WD176" s="420">
        <v>12.539979497121482</v>
      </c>
      <c r="WE176" s="420">
        <v>14.113916080240283</v>
      </c>
      <c r="WF176" s="420">
        <v>15.861550291505438</v>
      </c>
      <c r="WG176" s="420">
        <v>17.802316762157318</v>
      </c>
      <c r="WH176" s="420">
        <v>19.550626452210295</v>
      </c>
      <c r="WI176" s="420">
        <v>21.139235363010901</v>
      </c>
      <c r="WJ176" s="420">
        <v>22.693167078953504</v>
      </c>
      <c r="WK176" s="420">
        <v>24.123481332597954</v>
      </c>
      <c r="WL176" s="420">
        <v>25.296003664453384</v>
      </c>
      <c r="WM176" s="420">
        <v>26.011396136914964</v>
      </c>
      <c r="WN176" s="420">
        <v>25.976672277961768</v>
      </c>
      <c r="WO176" s="420">
        <v>24.764490633911734</v>
      </c>
      <c r="WP176" s="420">
        <v>21.754986957270336</v>
      </c>
      <c r="WQ176" s="420">
        <v>16.05265280475507</v>
      </c>
      <c r="WR176" s="420">
        <v>6.3675457295392874</v>
      </c>
      <c r="WS176" s="420">
        <v>-11.101285531527083</v>
      </c>
      <c r="WT176" s="420">
        <v>-42.7831062082671</v>
      </c>
      <c r="WU176" s="420"/>
      <c r="WV176" s="420">
        <v>97.14020190205477</v>
      </c>
      <c r="WW176" s="420">
        <v>107.18529436096274</v>
      </c>
      <c r="WX176" s="420">
        <v>118.31344581327822</v>
      </c>
      <c r="WY176" s="420">
        <v>130.64407799861092</v>
      </c>
      <c r="WZ176" s="420">
        <v>144.30996330829964</v>
      </c>
      <c r="XA176" s="420">
        <v>159.45873051007501</v>
      </c>
      <c r="XB176" s="420">
        <v>176.25454126904199</v>
      </c>
      <c r="XC176" s="420">
        <v>194.87995691169729</v>
      </c>
      <c r="XD176" s="420">
        <v>215.53801709932515</v>
      </c>
      <c r="XE176" s="420">
        <v>238.45455455057015</v>
      </c>
      <c r="XF176" s="420">
        <v>263.88077270923901</v>
      </c>
      <c r="XG176" s="420">
        <v>292.09611632479982</v>
      </c>
      <c r="XH176" s="420">
        <v>323.41146833575038</v>
      </c>
      <c r="XI176" s="420">
        <v>358.17271026017011</v>
      </c>
      <c r="XJ176" s="420">
        <v>396.76468754824469</v>
      </c>
      <c r="XK176" s="420">
        <v>439.61562608819776</v>
      </c>
      <c r="XL176" s="420">
        <v>487.2020513356772</v>
      </c>
      <c r="XM176" s="420">
        <v>540.05426741917097</v>
      </c>
      <c r="XN176" s="420">
        <v>598.76246012969898</v>
      </c>
      <c r="XO176" s="420">
        <v>663.98349500885115</v>
      </c>
      <c r="XP176" s="420">
        <v>736.44848989123057</v>
      </c>
      <c r="XQ176" s="420">
        <v>816.9712503311498</v>
      </c>
      <c r="XR176" s="420">
        <v>906.45766645587867</v>
      </c>
      <c r="XS176" s="420">
        <v>1005.9161810576522</v>
      </c>
      <c r="XT176" s="420">
        <v>1116.4694512967676</v>
      </c>
      <c r="XU176" s="420">
        <v>1239.3673403861369</v>
      </c>
      <c r="XV176" s="420">
        <v>1376.0013912282395</v>
      </c>
      <c r="XW176" s="420">
        <v>1527.9209513623662</v>
      </c>
      <c r="XX176" s="420">
        <v>1649.1170171082845</v>
      </c>
      <c r="XY176" s="420">
        <v>1649.1170171082845</v>
      </c>
      <c r="XZ176" s="420"/>
      <c r="YA176" s="420">
        <v>7.2667618431665373E-2</v>
      </c>
      <c r="YB176" s="420">
        <v>7.2667618431665373E-2</v>
      </c>
      <c r="YC176" s="420">
        <v>7.2667618431665373E-2</v>
      </c>
      <c r="YD176" s="420">
        <v>7.2667618431665373E-2</v>
      </c>
      <c r="YE176" s="420">
        <v>7.2667618431665373E-2</v>
      </c>
      <c r="YF176" s="420">
        <v>7.2667618431665373E-2</v>
      </c>
      <c r="YG176" s="420">
        <v>7.2667618431665373E-2</v>
      </c>
      <c r="YH176" s="420">
        <v>7.2667618431665373E-2</v>
      </c>
      <c r="YI176" s="420">
        <v>7.2667618431665373E-2</v>
      </c>
      <c r="YJ176" s="420">
        <v>7.2667618431665373E-2</v>
      </c>
      <c r="YK176" s="420">
        <v>7.2667618431665373E-2</v>
      </c>
      <c r="YL176" s="420">
        <v>7.2667618431665373E-2</v>
      </c>
      <c r="YM176" s="420">
        <v>7.2667618431665373E-2</v>
      </c>
      <c r="YN176" s="420">
        <v>7.2667618431665373E-2</v>
      </c>
      <c r="YO176" s="420">
        <v>7.2667618431665373E-2</v>
      </c>
      <c r="YP176" s="420">
        <v>7.2667618431665373E-2</v>
      </c>
      <c r="YQ176" s="420">
        <v>7.2667618431665373E-2</v>
      </c>
      <c r="YR176" s="420">
        <v>8.6978584761735533E-2</v>
      </c>
      <c r="YS176" s="420">
        <v>0.11529526785984022</v>
      </c>
      <c r="YT176" s="420">
        <v>0.1541653980365634</v>
      </c>
      <c r="YU176" s="420">
        <v>0.20776253563638863</v>
      </c>
      <c r="YV176" s="420">
        <v>0.28196843702206564</v>
      </c>
      <c r="YW176" s="420">
        <v>0.38508690471326618</v>
      </c>
      <c r="YX176" s="420">
        <v>0.52885985129136259</v>
      </c>
      <c r="YY176" s="420">
        <v>0.72991457463289044</v>
      </c>
      <c r="YZ176" s="420">
        <v>1.0118265901349497</v>
      </c>
      <c r="ZA176" s="420">
        <v>1.4080615395850984</v>
      </c>
      <c r="ZB176" s="420">
        <v>1.9661729738728173</v>
      </c>
      <c r="ZC176" s="420">
        <v>2.7537949047167087</v>
      </c>
      <c r="ZD176" s="420">
        <v>3.8672000140699248</v>
      </c>
      <c r="ZE176" s="420"/>
      <c r="ZF176" s="420">
        <v>97.067534283623104</v>
      </c>
      <c r="ZG176" s="420">
        <v>107.11262674253108</v>
      </c>
      <c r="ZH176" s="420">
        <v>118.24077819484656</v>
      </c>
      <c r="ZI176" s="420">
        <v>130.57141038017926</v>
      </c>
      <c r="ZJ176" s="420">
        <v>144.23729568986798</v>
      </c>
      <c r="ZK176" s="420">
        <v>159.38606289164335</v>
      </c>
      <c r="ZL176" s="420">
        <v>176.18187365061033</v>
      </c>
      <c r="ZM176" s="420">
        <v>194.80728929326563</v>
      </c>
      <c r="ZN176" s="420">
        <v>215.46534948089348</v>
      </c>
      <c r="ZO176" s="420">
        <v>238.38188693213849</v>
      </c>
      <c r="ZP176" s="420">
        <v>263.80810509080737</v>
      </c>
      <c r="ZQ176" s="420">
        <v>292.02344870636819</v>
      </c>
      <c r="ZR176" s="420">
        <v>323.33880071731875</v>
      </c>
      <c r="ZS176" s="420">
        <v>358.10004264173847</v>
      </c>
      <c r="ZT176" s="420">
        <v>396.69201992981306</v>
      </c>
      <c r="ZU176" s="420">
        <v>439.54295846976612</v>
      </c>
      <c r="ZV176" s="420">
        <v>487.12938371724556</v>
      </c>
      <c r="ZW176" s="420">
        <v>539.96728883440926</v>
      </c>
      <c r="ZX176" s="420">
        <v>598.64716486183909</v>
      </c>
      <c r="ZY176" s="420">
        <v>663.82932961081463</v>
      </c>
      <c r="ZZ176" s="420">
        <v>736.24072735559423</v>
      </c>
      <c r="AAA176" s="420">
        <v>816.6892818941277</v>
      </c>
      <c r="AAB176" s="420">
        <v>906.0725795511654</v>
      </c>
      <c r="AAC176" s="420">
        <v>1005.3873212063609</v>
      </c>
      <c r="AAD176" s="420">
        <v>1115.7395367221347</v>
      </c>
      <c r="AAE176" s="420">
        <v>1238.355513796002</v>
      </c>
      <c r="AAF176" s="420">
        <v>1374.5933296886544</v>
      </c>
      <c r="AAG176" s="420">
        <v>1525.9547783884934</v>
      </c>
      <c r="AAH176" s="420">
        <v>1646.3632222035678</v>
      </c>
      <c r="AAI176" s="420">
        <v>1645.2498170942144</v>
      </c>
      <c r="AAJ176" s="420"/>
      <c r="AAK176" s="420">
        <v>2677.0220772095404</v>
      </c>
      <c r="AAL176" s="420">
        <v>2957.2513994884807</v>
      </c>
      <c r="AAM176" s="420">
        <v>3267.694967076985</v>
      </c>
      <c r="AAN176" s="420">
        <v>3611.6843046268268</v>
      </c>
      <c r="AAO176" s="420">
        <v>3992.9233817524664</v>
      </c>
      <c r="AAP176" s="420">
        <v>4415.5306184385136</v>
      </c>
      <c r="AAQ176" s="420">
        <v>4884.0856551755596</v>
      </c>
      <c r="AAR176" s="420">
        <v>5403.6814303320452</v>
      </c>
      <c r="AAS176" s="420">
        <v>5979.9821691911338</v>
      </c>
      <c r="AAT176" s="420">
        <v>6619.2879580838389</v>
      </c>
      <c r="AAU176" s="420">
        <v>7328.6066539413032</v>
      </c>
      <c r="AAV176" s="420">
        <v>8115.7339652727514</v>
      </c>
      <c r="AAW176" s="420">
        <v>8989.3426360593548</v>
      </c>
      <c r="AAX176" s="420">
        <v>9959.0817704578658</v>
      </c>
      <c r="AAY176" s="420">
        <v>11035.687454783947</v>
      </c>
      <c r="AAZ176" s="420">
        <v>12231.105965383998</v>
      </c>
      <c r="ABA176" s="420">
        <v>13558.630998262423</v>
      </c>
      <c r="ABB176" s="420">
        <v>15026.575025445783</v>
      </c>
      <c r="ABC176" s="420">
        <v>16651.54078967695</v>
      </c>
      <c r="ABD176" s="420">
        <v>18453.416506092235</v>
      </c>
      <c r="ABE176" s="420">
        <v>20450.708046721869</v>
      </c>
      <c r="ABF176" s="420">
        <v>22663.454385315323</v>
      </c>
      <c r="ABG176" s="420">
        <v>25113.166437007472</v>
      </c>
      <c r="ABH176" s="420">
        <v>27822.658908632766</v>
      </c>
      <c r="ABI176" s="420">
        <v>30815.720150003013</v>
      </c>
      <c r="ABJ176" s="420">
        <v>34116.540319589199</v>
      </c>
      <c r="ABK176" s="420">
        <v>37748.782755036846</v>
      </c>
      <c r="ABL176" s="420">
        <v>41734.132620128432</v>
      </c>
      <c r="ABM176" s="420">
        <v>44758.438708207083</v>
      </c>
      <c r="ABN176" s="420">
        <v>44254.172995253073</v>
      </c>
      <c r="ABQ176" s="344"/>
      <c r="ABR176" s="344"/>
      <c r="ABS176" s="344"/>
      <c r="ABT176" s="344"/>
      <c r="ABU176" s="344"/>
      <c r="ABV176" s="344"/>
      <c r="ABW176" s="344"/>
      <c r="ABX176" s="344"/>
      <c r="ABY176" s="344"/>
      <c r="ABZ176" s="344"/>
      <c r="ACA176" s="344"/>
    </row>
    <row r="177" spans="4:755" hidden="1" outlineLevel="1" x14ac:dyDescent="0.25">
      <c r="D177" s="431" t="b">
        <v>1</v>
      </c>
      <c r="E177" s="416"/>
      <c r="F177" s="417">
        <v>1602</v>
      </c>
      <c r="G177" s="417">
        <v>22006160</v>
      </c>
      <c r="H177" s="417" t="s">
        <v>1825</v>
      </c>
      <c r="I177" s="417" t="s">
        <v>1871</v>
      </c>
      <c r="J177" s="417">
        <v>11</v>
      </c>
      <c r="K177" s="417" t="s">
        <v>1872</v>
      </c>
      <c r="L177" s="417" t="s">
        <v>300</v>
      </c>
      <c r="M177" s="417" t="s">
        <v>318</v>
      </c>
      <c r="N177" s="417" t="s">
        <v>355</v>
      </c>
      <c r="O177" s="417" t="s">
        <v>1826</v>
      </c>
      <c r="P177" s="417" t="s">
        <v>1827</v>
      </c>
      <c r="Q177" s="417" t="s">
        <v>1828</v>
      </c>
      <c r="R177" s="417" t="s">
        <v>298</v>
      </c>
      <c r="S177" s="418"/>
      <c r="T177" s="417">
        <v>0.81881079364216602</v>
      </c>
      <c r="U177" s="417">
        <v>2190</v>
      </c>
      <c r="V177" s="418"/>
      <c r="W177" s="419">
        <v>9.9</v>
      </c>
      <c r="X177" s="417">
        <v>8.8018665792934641E-3</v>
      </c>
      <c r="Y177" s="417">
        <v>7.0253596799467596E-3</v>
      </c>
      <c r="Z177" s="417">
        <v>1.7765068993467045E-3</v>
      </c>
      <c r="AA177" s="420">
        <v>52.274214010084776</v>
      </c>
      <c r="AB177" s="420">
        <v>2248.1150975829632</v>
      </c>
      <c r="AC177" s="420">
        <v>2300.3893115930482</v>
      </c>
      <c r="AD177" s="420">
        <v>64.869716587384275</v>
      </c>
      <c r="AE177" s="420">
        <v>3.5918804151747827</v>
      </c>
      <c r="AF177" s="420">
        <v>88.070744965614495</v>
      </c>
      <c r="AG177" s="418"/>
      <c r="AH177" s="419">
        <v>14.216959715055561</v>
      </c>
      <c r="AI177" s="417">
        <v>2.3831354840911409E-2</v>
      </c>
      <c r="AJ177" s="417">
        <v>1.9021401643568487E-2</v>
      </c>
      <c r="AK177" s="417">
        <v>4.809953197342922E-3</v>
      </c>
      <c r="AL177" s="420">
        <v>141.53422252897542</v>
      </c>
      <c r="AM177" s="420">
        <v>6086.8485259419158</v>
      </c>
      <c r="AN177" s="420">
        <v>6228.3827484708909</v>
      </c>
      <c r="AO177" s="420">
        <v>175.63697659995731</v>
      </c>
      <c r="AP177" s="420">
        <v>9.7251390882843403</v>
      </c>
      <c r="AQ177" s="420">
        <v>238.45455455057015</v>
      </c>
      <c r="AR177" s="418"/>
      <c r="AS177" s="417">
        <v>5.1679359468684138E-3</v>
      </c>
      <c r="AT177" s="421">
        <v>5.7966599097906909E-6</v>
      </c>
      <c r="AU177" s="417">
        <v>5.1621392869586231E-3</v>
      </c>
      <c r="AV177" s="420">
        <v>28.426835870726663</v>
      </c>
      <c r="AW177" s="420">
        <v>1.8549311711330212</v>
      </c>
      <c r="AX177" s="420">
        <v>30.281767041859684</v>
      </c>
      <c r="AY177" s="420">
        <v>14.702694761994456</v>
      </c>
      <c r="AZ177" s="420">
        <v>2.0677491389411502</v>
      </c>
      <c r="BA177" s="420">
        <v>7.2667618431665373E-2</v>
      </c>
      <c r="BB177" s="418"/>
      <c r="BC177" s="420">
        <v>2456.9216535612213</v>
      </c>
      <c r="BD177" s="420">
        <v>6652.1994187097025</v>
      </c>
      <c r="BE177" s="420">
        <v>47.124878561226957</v>
      </c>
      <c r="BF177" s="420">
        <v>6605.0745401484755</v>
      </c>
      <c r="BG177" s="420"/>
      <c r="BH177" s="422">
        <v>3.6190084093339271E-2</v>
      </c>
      <c r="BI177" s="420"/>
      <c r="BJ177" s="423">
        <v>10.264843878369307</v>
      </c>
      <c r="BK177" s="423">
        <v>10.643133317908669</v>
      </c>
      <c r="BL177" s="423">
        <v>11.035363826768</v>
      </c>
      <c r="BM177" s="423">
        <v>11.442049174017937</v>
      </c>
      <c r="BN177" s="423">
        <v>11.863722062618042</v>
      </c>
      <c r="BO177" s="423">
        <v>12.300934827185827</v>
      </c>
      <c r="BP177" s="423">
        <v>12.75426015748063</v>
      </c>
      <c r="BQ177" s="423">
        <v>13.224291848549957</v>
      </c>
      <c r="BR177" s="423">
        <v>13.711645578520923</v>
      </c>
      <c r="BS177" s="423">
        <v>14.216959715055561</v>
      </c>
      <c r="BT177" s="423">
        <v>14.740896151526375</v>
      </c>
      <c r="BU177" s="423">
        <v>15.284141174007392</v>
      </c>
      <c r="BV177" s="423">
        <v>15.847406360216368</v>
      </c>
      <c r="BW177" s="423">
        <v>16.431429511585634</v>
      </c>
      <c r="BX177" s="423">
        <v>17.036975619682483</v>
      </c>
      <c r="BY177" s="423">
        <v>17.664837868244934</v>
      </c>
      <c r="BZ177" s="423">
        <v>18.315838672145485</v>
      </c>
      <c r="CA177" s="423">
        <v>18.990830754643675</v>
      </c>
      <c r="CB177" s="423">
        <v>19.69069826433855</v>
      </c>
      <c r="CC177" s="423">
        <v>20.416357933284111</v>
      </c>
      <c r="CD177" s="423">
        <v>21.168760277784653</v>
      </c>
      <c r="CE177" s="423">
        <v>21.948890843442939</v>
      </c>
      <c r="CF177" s="423">
        <v>22.757771496092055</v>
      </c>
      <c r="CG177" s="423">
        <v>23.596461760301825</v>
      </c>
      <c r="CH177" s="423">
        <v>24.46606020721309</v>
      </c>
      <c r="CI177" s="423">
        <v>25.367705893517794</v>
      </c>
      <c r="CJ177" s="423">
        <v>26.302579853469606</v>
      </c>
      <c r="CK177" s="423">
        <v>27.271906645879525</v>
      </c>
      <c r="CL177" s="423">
        <v>28</v>
      </c>
      <c r="CM177" s="423">
        <v>28</v>
      </c>
      <c r="CN177" s="420"/>
      <c r="CO177" s="417">
        <v>9.708275965660762E-3</v>
      </c>
      <c r="CP177" s="417">
        <v>1.0712191211688215E-2</v>
      </c>
      <c r="CQ177" s="417">
        <v>1.1824348312161174E-2</v>
      </c>
      <c r="CR177" s="417">
        <v>1.3056682379234321E-2</v>
      </c>
      <c r="CS177" s="417">
        <v>1.4422462800766764E-2</v>
      </c>
      <c r="CT177" s="417">
        <v>1.5936443723749291E-2</v>
      </c>
      <c r="CU177" s="417">
        <v>1.7615031607265057E-2</v>
      </c>
      <c r="CV177" s="417">
        <v>1.9476471788502842E-2</v>
      </c>
      <c r="CW177" s="417">
        <v>2.1541056227177734E-2</v>
      </c>
      <c r="CX177" s="417">
        <v>2.3831354840911409E-2</v>
      </c>
      <c r="CY177" s="417">
        <v>2.6372473119585998E-2</v>
      </c>
      <c r="CZ177" s="417">
        <v>2.9192339013647112E-2</v>
      </c>
      <c r="DA177" s="417">
        <v>3.2322022433398018E-2</v>
      </c>
      <c r="DB177" s="417">
        <v>3.5796091077517467E-2</v>
      </c>
      <c r="DC177" s="417">
        <v>3.965300673382742E-2</v>
      </c>
      <c r="DD177" s="417">
        <v>4.3935566668723287E-2</v>
      </c>
      <c r="DE177" s="417">
        <v>4.8691395249228206E-2</v>
      </c>
      <c r="DF177" s="417">
        <v>5.3973491529537086E-2</v>
      </c>
      <c r="DG177" s="417">
        <v>5.9840839189094955E-2</v>
      </c>
      <c r="DH177" s="417">
        <v>6.6359085939407772E-2</v>
      </c>
      <c r="DI177" s="417">
        <v>7.36013003304965E-2</v>
      </c>
      <c r="DJ177" s="417">
        <v>8.1648814794752431E-2</v>
      </c>
      <c r="DK177" s="417">
        <v>9.0592164776594139E-2</v>
      </c>
      <c r="DL177" s="417">
        <v>0.10053213492265475</v>
      </c>
      <c r="DM177" s="417">
        <v>0.11158092456249701</v>
      </c>
      <c r="DN177" s="417">
        <v>0.12386344610882619</v>
      </c>
      <c r="DO177" s="417">
        <v>0.13751877156531145</v>
      </c>
      <c r="DP177" s="417">
        <v>0.15270174406778775</v>
      </c>
      <c r="DQ177" s="417">
        <v>0.1648141839142698</v>
      </c>
      <c r="DR177" s="417">
        <v>0.1648141839142698</v>
      </c>
      <c r="DS177" s="424"/>
      <c r="DT177" s="425">
        <v>7.7488257651394951E-3</v>
      </c>
      <c r="DU177" s="425">
        <v>8.5501178124555727E-3</v>
      </c>
      <c r="DV177" s="425">
        <v>9.437804938935106E-3</v>
      </c>
      <c r="DW177" s="425">
        <v>1.0421413357563926E-2</v>
      </c>
      <c r="DX177" s="425">
        <v>1.1511534256199996E-2</v>
      </c>
      <c r="DY177" s="425">
        <v>1.2719943908483558E-2</v>
      </c>
      <c r="DZ177" s="425">
        <v>1.405973740908506E-2</v>
      </c>
      <c r="EA177" s="425">
        <v>1.5545477584545686E-2</v>
      </c>
      <c r="EB177" s="425">
        <v>1.719336080802401E-2</v>
      </c>
      <c r="EC177" s="425">
        <v>1.9021401643568487E-2</v>
      </c>
      <c r="ED177" s="425">
        <v>2.1049638465400575E-2</v>
      </c>
      <c r="EE177" s="425">
        <v>2.330036244269856E-2</v>
      </c>
      <c r="EF177" s="425">
        <v>2.5798372553399531E-2</v>
      </c>
      <c r="EG177" s="425">
        <v>2.8571259594789272E-2</v>
      </c>
      <c r="EH177" s="425">
        <v>3.1649722497707998E-2</v>
      </c>
      <c r="EI177" s="425">
        <v>3.5067920629039795E-2</v>
      </c>
      <c r="EJ177" s="425">
        <v>3.8863866188225973E-2</v>
      </c>
      <c r="EK177" s="425">
        <v>4.3079861272788726E-2</v>
      </c>
      <c r="EL177" s="425">
        <v>4.7762984710794383E-2</v>
      </c>
      <c r="EM177" s="425">
        <v>5.2965634340967176E-2</v>
      </c>
      <c r="EN177" s="425">
        <v>5.8746131070647183E-2</v>
      </c>
      <c r="EO177" s="425">
        <v>6.5169391765597454E-2</v>
      </c>
      <c r="EP177" s="425">
        <v>7.2307678832330691E-2</v>
      </c>
      <c r="EQ177" s="425">
        <v>8.0241435252621021E-2</v>
      </c>
      <c r="ER177" s="425">
        <v>8.9060214831780685E-2</v>
      </c>
      <c r="ES177" s="425">
        <v>9.8863718538898429E-2</v>
      </c>
      <c r="ET177" s="425">
        <v>0.10976294906168643</v>
      </c>
      <c r="EU177" s="425">
        <v>0.12188149708553071</v>
      </c>
      <c r="EV177" s="425">
        <v>0.13154924718792829</v>
      </c>
      <c r="EW177" s="425">
        <v>0.13154924718792829</v>
      </c>
      <c r="EX177" s="420"/>
      <c r="EY177" s="420">
        <v>2709.933537835404</v>
      </c>
      <c r="EZ177" s="420">
        <v>2990.1628601143443</v>
      </c>
      <c r="FA177" s="420">
        <v>3300.6064277028486</v>
      </c>
      <c r="FB177" s="420">
        <v>3644.5957652526904</v>
      </c>
      <c r="FC177" s="420">
        <v>4025.8348423783304</v>
      </c>
      <c r="FD177" s="420">
        <v>4448.4420790643771</v>
      </c>
      <c r="FE177" s="420">
        <v>4916.9971158014232</v>
      </c>
      <c r="FF177" s="420">
        <v>5436.5928909579097</v>
      </c>
      <c r="FG177" s="420">
        <v>6012.8936298169974</v>
      </c>
      <c r="FH177" s="420">
        <v>6652.1994187097025</v>
      </c>
      <c r="FI177" s="420">
        <v>7361.5181145671668</v>
      </c>
      <c r="FJ177" s="420">
        <v>8148.645425898615</v>
      </c>
      <c r="FK177" s="420">
        <v>9022.2540966852175</v>
      </c>
      <c r="FL177" s="420">
        <v>9991.9932310837266</v>
      </c>
      <c r="FM177" s="420">
        <v>11068.598915409812</v>
      </c>
      <c r="FN177" s="420">
        <v>12264.017426009861</v>
      </c>
      <c r="FO177" s="420">
        <v>13591.542458888283</v>
      </c>
      <c r="FP177" s="420">
        <v>15065.967981062888</v>
      </c>
      <c r="FQ177" s="420">
        <v>16703.7584865055</v>
      </c>
      <c r="FR177" s="420">
        <v>18523.238643336517</v>
      </c>
      <c r="FS177" s="420">
        <v>20544.804546080195</v>
      </c>
      <c r="FT177" s="420">
        <v>22791.159039920378</v>
      </c>
      <c r="FU177" s="420">
        <v>25287.573866004535</v>
      </c>
      <c r="FV177" s="420">
        <v>28062.181691242513</v>
      </c>
      <c r="FW177" s="420">
        <v>31146.301436437549</v>
      </c>
      <c r="FX177" s="420">
        <v>34574.800707092378</v>
      </c>
      <c r="FY177" s="420">
        <v>38386.499566444749</v>
      </c>
      <c r="FZ177" s="420">
        <v>42624.620375332677</v>
      </c>
      <c r="GA177" s="420">
        <v>46005.643646724711</v>
      </c>
      <c r="GB177" s="420">
        <v>46005.643646724711</v>
      </c>
      <c r="GC177" s="420"/>
      <c r="GD177" s="420">
        <v>32.928995522090744</v>
      </c>
      <c r="GE177" s="420">
        <v>32.928995522090744</v>
      </c>
      <c r="GF177" s="420">
        <v>32.928995522090744</v>
      </c>
      <c r="GG177" s="420">
        <v>32.928995522090744</v>
      </c>
      <c r="GH177" s="420">
        <v>32.928995522090744</v>
      </c>
      <c r="GI177" s="420">
        <v>32.928995522090744</v>
      </c>
      <c r="GJ177" s="420">
        <v>32.928995522090744</v>
      </c>
      <c r="GK177" s="420">
        <v>32.928995522090744</v>
      </c>
      <c r="GL177" s="420">
        <v>32.928995522090744</v>
      </c>
      <c r="GM177" s="420">
        <v>32.928995522090744</v>
      </c>
      <c r="GN177" s="420">
        <v>32.928995522090744</v>
      </c>
      <c r="GO177" s="420">
        <v>32.928995522090744</v>
      </c>
      <c r="GP177" s="420">
        <v>32.928995522090744</v>
      </c>
      <c r="GQ177" s="420">
        <v>32.928995522090744</v>
      </c>
      <c r="GR177" s="420">
        <v>32.928995522090744</v>
      </c>
      <c r="GS177" s="420">
        <v>32.928995522090744</v>
      </c>
      <c r="GT177" s="420">
        <v>32.928995522090744</v>
      </c>
      <c r="GU177" s="420">
        <v>39.413943788873674</v>
      </c>
      <c r="GV177" s="420">
        <v>52.245517893848543</v>
      </c>
      <c r="GW177" s="420">
        <v>69.859337778919297</v>
      </c>
      <c r="GX177" s="420">
        <v>94.146633029708212</v>
      </c>
      <c r="GY177" s="420">
        <v>127.7726943645721</v>
      </c>
      <c r="GZ177" s="420">
        <v>174.50035152649656</v>
      </c>
      <c r="HA177" s="420">
        <v>239.65039794669033</v>
      </c>
      <c r="HB177" s="420">
        <v>330.75741682930482</v>
      </c>
      <c r="HC177" s="420">
        <v>458.50454404278912</v>
      </c>
      <c r="HD177" s="420">
        <v>638.05658053080765</v>
      </c>
      <c r="HE177" s="420">
        <v>890.96219815153859</v>
      </c>
      <c r="HF177" s="420">
        <v>1247.8694368034849</v>
      </c>
      <c r="HG177" s="420">
        <v>1752.4038174732211</v>
      </c>
      <c r="HH177" s="420"/>
      <c r="HI177" s="420">
        <v>57.657371981960921</v>
      </c>
      <c r="HJ177" s="420">
        <v>63.619616461135756</v>
      </c>
      <c r="HK177" s="420">
        <v>70.224708433300776</v>
      </c>
      <c r="HL177" s="420">
        <v>77.543530432448932</v>
      </c>
      <c r="HM177" s="420">
        <v>85.654889245127208</v>
      </c>
      <c r="HN177" s="420">
        <v>94.646409630287067</v>
      </c>
      <c r="HO177" s="420">
        <v>104.61552941495461</v>
      </c>
      <c r="HP177" s="420">
        <v>115.67060750826576</v>
      </c>
      <c r="HQ177" s="420">
        <v>127.93215769389076</v>
      </c>
      <c r="HR177" s="420">
        <v>141.53422252897542</v>
      </c>
      <c r="HS177" s="420">
        <v>156.62590331369333</v>
      </c>
      <c r="HT177" s="420">
        <v>173.37306391854335</v>
      </c>
      <c r="HU177" s="420">
        <v>191.96022828805889</v>
      </c>
      <c r="HV177" s="420">
        <v>212.59269370348022</v>
      </c>
      <c r="HW177" s="420">
        <v>235.49888440979024</v>
      </c>
      <c r="HX177" s="420">
        <v>260.93297302395001</v>
      </c>
      <c r="HY177" s="420">
        <v>289.17780027427943</v>
      </c>
      <c r="HZ177" s="420">
        <v>320.5481271124878</v>
      </c>
      <c r="IA177" s="420">
        <v>355.3942571309592</v>
      </c>
      <c r="IB177" s="420">
        <v>394.10607155427476</v>
      </c>
      <c r="IC177" s="420">
        <v>437.11752390658677</v>
      </c>
      <c r="ID177" s="420">
        <v>484.91164684221701</v>
      </c>
      <c r="IE177" s="420">
        <v>538.02612962904971</v>
      </c>
      <c r="IF177" s="420">
        <v>597.05953146354273</v>
      </c>
      <c r="IG177" s="420">
        <v>662.67820325121295</v>
      </c>
      <c r="IH177" s="420">
        <v>735.6239987949383</v>
      </c>
      <c r="II177" s="420">
        <v>816.72286559314057</v>
      </c>
      <c r="IJ177" s="420">
        <v>906.89441576987451</v>
      </c>
      <c r="IK177" s="420">
        <v>978.83009748184463</v>
      </c>
      <c r="IL177" s="420">
        <v>978.83009748184463</v>
      </c>
      <c r="IM177" s="420"/>
      <c r="IN177" s="420">
        <v>14.213417935363331</v>
      </c>
      <c r="IO177" s="420">
        <v>14.213417935363331</v>
      </c>
      <c r="IP177" s="420">
        <v>14.213417935363331</v>
      </c>
      <c r="IQ177" s="420">
        <v>14.213417935363331</v>
      </c>
      <c r="IR177" s="420">
        <v>14.213417935363331</v>
      </c>
      <c r="IS177" s="420">
        <v>14.213417935363331</v>
      </c>
      <c r="IT177" s="420">
        <v>14.213417935363331</v>
      </c>
      <c r="IU177" s="420">
        <v>14.213417935363331</v>
      </c>
      <c r="IV177" s="420">
        <v>14.213417935363331</v>
      </c>
      <c r="IW177" s="420">
        <v>14.213417935363331</v>
      </c>
      <c r="IX177" s="420">
        <v>14.213417935363331</v>
      </c>
      <c r="IY177" s="420">
        <v>14.213417935363331</v>
      </c>
      <c r="IZ177" s="420">
        <v>14.213417935363331</v>
      </c>
      <c r="JA177" s="420">
        <v>14.213417935363331</v>
      </c>
      <c r="JB177" s="420">
        <v>14.213417935363331</v>
      </c>
      <c r="JC177" s="420">
        <v>14.213417935363331</v>
      </c>
      <c r="JD177" s="420">
        <v>14.213417935363331</v>
      </c>
      <c r="JE177" s="420">
        <v>17.012570431319681</v>
      </c>
      <c r="JF177" s="420">
        <v>22.551170155694564</v>
      </c>
      <c r="JG177" s="420">
        <v>30.153970650983659</v>
      </c>
      <c r="JH177" s="420">
        <v>40.637299171813979</v>
      </c>
      <c r="JI177" s="420">
        <v>55.151597458014365</v>
      </c>
      <c r="JJ177" s="420">
        <v>75.321047204431551</v>
      </c>
      <c r="JK177" s="420">
        <v>103.44230701198676</v>
      </c>
      <c r="JL177" s="420">
        <v>142.76759208953834</v>
      </c>
      <c r="JM177" s="420">
        <v>197.90815378414524</v>
      </c>
      <c r="JN177" s="420">
        <v>275.40970204843245</v>
      </c>
      <c r="JO177" s="420">
        <v>384.57347046745787</v>
      </c>
      <c r="JP177" s="420">
        <v>538.62832901039121</v>
      </c>
      <c r="JQ177" s="420">
        <v>756.40472642305497</v>
      </c>
      <c r="JR177" s="420"/>
      <c r="JS177" s="420">
        <v>43.44395404659759</v>
      </c>
      <c r="JT177" s="420">
        <v>49.406198525772425</v>
      </c>
      <c r="JU177" s="420">
        <v>56.011290497937445</v>
      </c>
      <c r="JV177" s="420">
        <v>63.330112497085601</v>
      </c>
      <c r="JW177" s="420">
        <v>71.44147130976387</v>
      </c>
      <c r="JX177" s="420">
        <v>80.432991694923743</v>
      </c>
      <c r="JY177" s="420">
        <v>90.402111479591269</v>
      </c>
      <c r="JZ177" s="420">
        <v>101.45718957290242</v>
      </c>
      <c r="KA177" s="420">
        <v>113.71873975852742</v>
      </c>
      <c r="KB177" s="420">
        <v>127.32080459361208</v>
      </c>
      <c r="KC177" s="420">
        <v>142.41248537832999</v>
      </c>
      <c r="KD177" s="420">
        <v>159.15964598318001</v>
      </c>
      <c r="KE177" s="420">
        <v>177.74681035269555</v>
      </c>
      <c r="KF177" s="420">
        <v>198.37927576811688</v>
      </c>
      <c r="KG177" s="420">
        <v>221.2854664744269</v>
      </c>
      <c r="KH177" s="420">
        <v>246.71955508858667</v>
      </c>
      <c r="KI177" s="420">
        <v>274.9643823389161</v>
      </c>
      <c r="KJ177" s="420">
        <v>303.53555668116815</v>
      </c>
      <c r="KK177" s="420">
        <v>332.84308697526467</v>
      </c>
      <c r="KL177" s="420">
        <v>363.95210090329113</v>
      </c>
      <c r="KM177" s="420">
        <v>396.48022473477278</v>
      </c>
      <c r="KN177" s="420">
        <v>429.76004938420266</v>
      </c>
      <c r="KO177" s="420">
        <v>462.70508242461813</v>
      </c>
      <c r="KP177" s="420">
        <v>493.61722445155596</v>
      </c>
      <c r="KQ177" s="420">
        <v>519.91061116167464</v>
      </c>
      <c r="KR177" s="420">
        <v>537.71584501079303</v>
      </c>
      <c r="KS177" s="420">
        <v>541.31316354470812</v>
      </c>
      <c r="KT177" s="420">
        <v>522.3209453024167</v>
      </c>
      <c r="KU177" s="420">
        <v>440.20176847145342</v>
      </c>
      <c r="KV177" s="420">
        <v>222.42537105878966</v>
      </c>
      <c r="KW177" s="420"/>
      <c r="KX177" s="420">
        <v>2479.6242448446383</v>
      </c>
      <c r="KY177" s="420">
        <v>2736.0376999857831</v>
      </c>
      <c r="KZ177" s="420">
        <v>3020.097580459234</v>
      </c>
      <c r="LA177" s="420">
        <v>3334.8522744204561</v>
      </c>
      <c r="LB177" s="420">
        <v>3683.6909619839985</v>
      </c>
      <c r="LC177" s="420">
        <v>4070.3820507147389</v>
      </c>
      <c r="LD177" s="420">
        <v>4499.115970907219</v>
      </c>
      <c r="LE177" s="420">
        <v>4974.5528270546192</v>
      </c>
      <c r="LF177" s="420">
        <v>5501.8754585676834</v>
      </c>
      <c r="LG177" s="420">
        <v>6086.8485259419158</v>
      </c>
      <c r="LH177" s="420">
        <v>6735.8843089281836</v>
      </c>
      <c r="LI177" s="420">
        <v>7456.1159816635391</v>
      </c>
      <c r="LJ177" s="420">
        <v>8255.47921708785</v>
      </c>
      <c r="LK177" s="420">
        <v>9142.8030703325676</v>
      </c>
      <c r="LL177" s="420">
        <v>10127.911199266558</v>
      </c>
      <c r="LM177" s="420">
        <v>11221.734601292734</v>
      </c>
      <c r="LN177" s="420">
        <v>12436.437180232311</v>
      </c>
      <c r="LO177" s="420">
        <v>13785.555607292392</v>
      </c>
      <c r="LP177" s="420">
        <v>15284.155107454202</v>
      </c>
      <c r="LQ177" s="420">
        <v>16949.002989109496</v>
      </c>
      <c r="LR177" s="420">
        <v>18798.7619426071</v>
      </c>
      <c r="LS177" s="420">
        <v>20854.205364991187</v>
      </c>
      <c r="LT177" s="420">
        <v>23138.457226345821</v>
      </c>
      <c r="LU177" s="420">
        <v>25677.259280838727</v>
      </c>
      <c r="LV177" s="420">
        <v>28499.268746169819</v>
      </c>
      <c r="LW177" s="420">
        <v>31636.389932447499</v>
      </c>
      <c r="LX177" s="420">
        <v>35124.143699739659</v>
      </c>
      <c r="LY177" s="420">
        <v>39002.079067369828</v>
      </c>
      <c r="LZ177" s="420">
        <v>42095.759100137053</v>
      </c>
      <c r="MA177" s="420">
        <v>42095.759100137053</v>
      </c>
      <c r="MB177" s="420"/>
      <c r="MC177" s="426">
        <v>1.8549311711330212</v>
      </c>
      <c r="MD177" s="426">
        <v>1.8549311711330212</v>
      </c>
      <c r="ME177" s="426">
        <v>1.8549311711330212</v>
      </c>
      <c r="MF177" s="426">
        <v>1.8549311711330212</v>
      </c>
      <c r="MG177" s="426">
        <v>1.8549311711330212</v>
      </c>
      <c r="MH177" s="426">
        <v>1.8549311711330212</v>
      </c>
      <c r="MI177" s="426">
        <v>1.8549311711330212</v>
      </c>
      <c r="MJ177" s="426">
        <v>1.8549311711330212</v>
      </c>
      <c r="MK177" s="426">
        <v>1.8549311711330212</v>
      </c>
      <c r="ML177" s="426">
        <v>1.8549311711330212</v>
      </c>
      <c r="MM177" s="426">
        <v>1.8549311711330212</v>
      </c>
      <c r="MN177" s="426">
        <v>1.8549311711330212</v>
      </c>
      <c r="MO177" s="426">
        <v>1.8549311711330212</v>
      </c>
      <c r="MP177" s="426">
        <v>1.8549311711330212</v>
      </c>
      <c r="MQ177" s="426">
        <v>1.8549311711330212</v>
      </c>
      <c r="MR177" s="426">
        <v>1.8549311711330212</v>
      </c>
      <c r="MS177" s="426">
        <v>1.8549311711330212</v>
      </c>
      <c r="MT177" s="426">
        <v>2.2202363525549949</v>
      </c>
      <c r="MU177" s="426">
        <v>2.9430548413866262</v>
      </c>
      <c r="MV177" s="426">
        <v>3.9352631681065153</v>
      </c>
      <c r="MW177" s="426">
        <v>5.303396641627633</v>
      </c>
      <c r="MX177" s="426">
        <v>7.1975943948091903</v>
      </c>
      <c r="MY177" s="426">
        <v>9.8298212954300421</v>
      </c>
      <c r="MZ177" s="426">
        <v>13.499804238715029</v>
      </c>
      <c r="NA177" s="426">
        <v>18.631975644338166</v>
      </c>
      <c r="NB177" s="426">
        <v>25.828129809806679</v>
      </c>
      <c r="NC177" s="426">
        <v>35.94251878649456</v>
      </c>
      <c r="ND177" s="426">
        <v>50.189005994542768</v>
      </c>
      <c r="NE177" s="426">
        <v>70.294033544938969</v>
      </c>
      <c r="NF177" s="426">
        <v>98.715081158879855</v>
      </c>
      <c r="NG177" s="420"/>
      <c r="NH177" s="420">
        <v>2477.7693136735052</v>
      </c>
      <c r="NI177" s="420">
        <v>2734.18276881465</v>
      </c>
      <c r="NJ177" s="420">
        <v>3018.2426492881009</v>
      </c>
      <c r="NK177" s="420">
        <v>3332.997343249323</v>
      </c>
      <c r="NL177" s="420">
        <v>3681.8360308128654</v>
      </c>
      <c r="NM177" s="420">
        <v>4068.5271195436057</v>
      </c>
      <c r="NN177" s="420">
        <v>4497.2610397360859</v>
      </c>
      <c r="NO177" s="420">
        <v>4972.6978958834861</v>
      </c>
      <c r="NP177" s="420">
        <v>5500.0205273965503</v>
      </c>
      <c r="NQ177" s="420">
        <v>6084.9935947707827</v>
      </c>
      <c r="NR177" s="420">
        <v>6734.0293777570505</v>
      </c>
      <c r="NS177" s="420">
        <v>7454.261050492406</v>
      </c>
      <c r="NT177" s="420">
        <v>8253.6242859167178</v>
      </c>
      <c r="NU177" s="420">
        <v>9140.9481391614354</v>
      </c>
      <c r="NV177" s="420">
        <v>10126.056268095426</v>
      </c>
      <c r="NW177" s="420">
        <v>11219.879670121602</v>
      </c>
      <c r="NX177" s="420">
        <v>12434.582249061179</v>
      </c>
      <c r="NY177" s="420">
        <v>13783.335370939836</v>
      </c>
      <c r="NZ177" s="420">
        <v>15281.212052612815</v>
      </c>
      <c r="OA177" s="420">
        <v>16945.06772594139</v>
      </c>
      <c r="OB177" s="420">
        <v>18793.458545965474</v>
      </c>
      <c r="OC177" s="420">
        <v>20847.007770596378</v>
      </c>
      <c r="OD177" s="420">
        <v>23128.627405050393</v>
      </c>
      <c r="OE177" s="420">
        <v>25663.759476600011</v>
      </c>
      <c r="OF177" s="420">
        <v>28480.636770525482</v>
      </c>
      <c r="OG177" s="420">
        <v>31610.561802637691</v>
      </c>
      <c r="OH177" s="420">
        <v>35088.201180953161</v>
      </c>
      <c r="OI177" s="420">
        <v>38951.890061375285</v>
      </c>
      <c r="OJ177" s="420">
        <v>42025.465066592114</v>
      </c>
      <c r="OK177" s="420">
        <v>41997.044018978173</v>
      </c>
      <c r="OL177" s="420"/>
      <c r="OM177" s="420">
        <v>2521.213267720103</v>
      </c>
      <c r="ON177" s="420">
        <v>2783.5889673404226</v>
      </c>
      <c r="OO177" s="420">
        <v>3074.2539397860382</v>
      </c>
      <c r="OP177" s="420">
        <v>3396.3274557464088</v>
      </c>
      <c r="OQ177" s="420">
        <v>3753.2775021226294</v>
      </c>
      <c r="OR177" s="420">
        <v>4148.9601112385299</v>
      </c>
      <c r="OS177" s="420">
        <v>4587.6631512156773</v>
      </c>
      <c r="OT177" s="420">
        <v>5074.1550854563884</v>
      </c>
      <c r="OU177" s="420">
        <v>5613.7392671550779</v>
      </c>
      <c r="OV177" s="420">
        <v>6212.3143993643944</v>
      </c>
      <c r="OW177" s="420">
        <v>6876.4418631353801</v>
      </c>
      <c r="OX177" s="420">
        <v>7613.4206964755858</v>
      </c>
      <c r="OY177" s="420">
        <v>8431.3710962694131</v>
      </c>
      <c r="OZ177" s="420">
        <v>9339.3274149295521</v>
      </c>
      <c r="PA177" s="420">
        <v>10347.341734569853</v>
      </c>
      <c r="PB177" s="420">
        <v>11466.599225210188</v>
      </c>
      <c r="PC177" s="420">
        <v>12709.546631400095</v>
      </c>
      <c r="PD177" s="420">
        <v>14086.870927621005</v>
      </c>
      <c r="PE177" s="420">
        <v>15614.055139588079</v>
      </c>
      <c r="PF177" s="420">
        <v>17309.01982684468</v>
      </c>
      <c r="PG177" s="420">
        <v>19189.938770700246</v>
      </c>
      <c r="PH177" s="420">
        <v>21276.767819980581</v>
      </c>
      <c r="PI177" s="420">
        <v>23591.332487475011</v>
      </c>
      <c r="PJ177" s="420">
        <v>26157.376701051566</v>
      </c>
      <c r="PK177" s="420">
        <v>29000.547381687156</v>
      </c>
      <c r="PL177" s="420">
        <v>32148.277647648483</v>
      </c>
      <c r="PM177" s="420">
        <v>35629.514344497868</v>
      </c>
      <c r="PN177" s="420">
        <v>39474.211006677702</v>
      </c>
      <c r="PO177" s="420">
        <v>42465.666835063566</v>
      </c>
      <c r="PP177" s="420">
        <v>42219.46939003696</v>
      </c>
      <c r="PQ177" s="420"/>
      <c r="PR177" s="420">
        <v>71.549949635237638</v>
      </c>
      <c r="PS177" s="420">
        <v>78.948800424541716</v>
      </c>
      <c r="PT177" s="420">
        <v>87.145393187950688</v>
      </c>
      <c r="PU177" s="420">
        <v>96.227689647667276</v>
      </c>
      <c r="PV177" s="420">
        <v>106.29348513175613</v>
      </c>
      <c r="PW177" s="420">
        <v>117.45151763631931</v>
      </c>
      <c r="PX177" s="420">
        <v>129.82270269004985</v>
      </c>
      <c r="PY177" s="420">
        <v>143.54150834490173</v>
      </c>
      <c r="PZ177" s="420">
        <v>158.75748625152386</v>
      </c>
      <c r="QA177" s="420">
        <v>175.63697659995731</v>
      </c>
      <c r="QB177" s="420">
        <v>194.36500673625085</v>
      </c>
      <c r="QC177" s="420">
        <v>215.14740552794632</v>
      </c>
      <c r="QD177" s="420">
        <v>238.21315807242249</v>
      </c>
      <c r="QE177" s="420">
        <v>263.8170281514482</v>
      </c>
      <c r="QF177" s="420">
        <v>292.24247896603595</v>
      </c>
      <c r="QG177" s="420">
        <v>323.80492617453262</v>
      </c>
      <c r="QH177" s="420">
        <v>358.85536114491862</v>
      </c>
      <c r="QI177" s="420">
        <v>397.78438666514143</v>
      </c>
      <c r="QJ177" s="420">
        <v>441.02671218397745</v>
      </c>
      <c r="QK177" s="420">
        <v>489.0661610361289</v>
      </c>
      <c r="QL177" s="420">
        <v>542.44124810234496</v>
      </c>
      <c r="QM177" s="420">
        <v>601.75139303879121</v>
      </c>
      <c r="QN177" s="420">
        <v>667.66384165834563</v>
      </c>
      <c r="QO177" s="420">
        <v>740.92137634751271</v>
      </c>
      <c r="QP177" s="420">
        <v>822.35090565398013</v>
      </c>
      <c r="QQ177" s="420">
        <v>912.8730334902757</v>
      </c>
      <c r="QR177" s="420">
        <v>1013.5127198898169</v>
      </c>
      <c r="QS177" s="420">
        <v>1125.4111580582298</v>
      </c>
      <c r="QT177" s="420">
        <v>1214.6797845415563</v>
      </c>
      <c r="QU177" s="420">
        <v>1214.6797845415563</v>
      </c>
      <c r="QV177" s="424"/>
      <c r="QW177" s="420">
        <v>14.702694761994456</v>
      </c>
      <c r="QX177" s="420">
        <v>14.702694761994456</v>
      </c>
      <c r="QY177" s="420">
        <v>14.702694761994456</v>
      </c>
      <c r="QZ177" s="420">
        <v>14.702694761994456</v>
      </c>
      <c r="RA177" s="420">
        <v>14.702694761994456</v>
      </c>
      <c r="RB177" s="420">
        <v>14.702694761994456</v>
      </c>
      <c r="RC177" s="420">
        <v>14.702694761994456</v>
      </c>
      <c r="RD177" s="420">
        <v>14.702694761994456</v>
      </c>
      <c r="RE177" s="420">
        <v>14.702694761994456</v>
      </c>
      <c r="RF177" s="420">
        <v>14.702694761994456</v>
      </c>
      <c r="RG177" s="420">
        <v>14.702694761994456</v>
      </c>
      <c r="RH177" s="420">
        <v>14.702694761994456</v>
      </c>
      <c r="RI177" s="420">
        <v>14.702694761994456</v>
      </c>
      <c r="RJ177" s="420">
        <v>14.702694761994456</v>
      </c>
      <c r="RK177" s="420">
        <v>14.702694761994456</v>
      </c>
      <c r="RL177" s="420">
        <v>14.702694761994456</v>
      </c>
      <c r="RM177" s="420">
        <v>14.702694761994456</v>
      </c>
      <c r="RN177" s="420">
        <v>17.598204126981631</v>
      </c>
      <c r="RO177" s="420">
        <v>23.327462319956091</v>
      </c>
      <c r="RP177" s="420">
        <v>31.191978478343326</v>
      </c>
      <c r="RQ177" s="420">
        <v>42.036180768912153</v>
      </c>
      <c r="RR177" s="420">
        <v>57.050113262629999</v>
      </c>
      <c r="RS177" s="420">
        <v>77.913867813964657</v>
      </c>
      <c r="RT177" s="420">
        <v>107.00316225063445</v>
      </c>
      <c r="RU177" s="420">
        <v>147.68216469417141</v>
      </c>
      <c r="RV177" s="420">
        <v>204.72086230283386</v>
      </c>
      <c r="RW177" s="420">
        <v>284.89029184424896</v>
      </c>
      <c r="RX177" s="420">
        <v>397.81186872553508</v>
      </c>
      <c r="RY177" s="420">
        <v>557.16984807007782</v>
      </c>
      <c r="RZ177" s="420">
        <v>782.44289021139059</v>
      </c>
      <c r="SA177" s="420"/>
      <c r="SB177" s="420">
        <v>56.84725487324318</v>
      </c>
      <c r="SC177" s="420">
        <v>64.246105662547265</v>
      </c>
      <c r="SD177" s="420">
        <v>72.442698425956237</v>
      </c>
      <c r="SE177" s="420">
        <v>81.524994885672825</v>
      </c>
      <c r="SF177" s="420">
        <v>91.590790369761677</v>
      </c>
      <c r="SG177" s="420">
        <v>102.74882287432486</v>
      </c>
      <c r="SH177" s="420">
        <v>115.1200079280554</v>
      </c>
      <c r="SI177" s="420">
        <v>128.83881358290728</v>
      </c>
      <c r="SJ177" s="420">
        <v>144.05479148952941</v>
      </c>
      <c r="SK177" s="420">
        <v>160.93428183796286</v>
      </c>
      <c r="SL177" s="420">
        <v>179.6623119742564</v>
      </c>
      <c r="SM177" s="420">
        <v>200.44471076595187</v>
      </c>
      <c r="SN177" s="420">
        <v>223.51046331042804</v>
      </c>
      <c r="SO177" s="420">
        <v>249.11433338945375</v>
      </c>
      <c r="SP177" s="420">
        <v>277.5397842040415</v>
      </c>
      <c r="SQ177" s="420">
        <v>309.10223141253817</v>
      </c>
      <c r="SR177" s="420">
        <v>344.15266638292417</v>
      </c>
      <c r="SS177" s="420">
        <v>380.18618253815981</v>
      </c>
      <c r="ST177" s="420">
        <v>417.69924986402134</v>
      </c>
      <c r="SU177" s="420">
        <v>457.87418255778556</v>
      </c>
      <c r="SV177" s="420">
        <v>500.40506733343278</v>
      </c>
      <c r="SW177" s="420">
        <v>544.70127977616119</v>
      </c>
      <c r="SX177" s="420">
        <v>589.74997384438097</v>
      </c>
      <c r="SY177" s="420">
        <v>633.91821409687827</v>
      </c>
      <c r="SZ177" s="420">
        <v>674.6687409598087</v>
      </c>
      <c r="TA177" s="420">
        <v>708.15217118744181</v>
      </c>
      <c r="TB177" s="420">
        <v>728.62242804556797</v>
      </c>
      <c r="TC177" s="420">
        <v>727.59928933269475</v>
      </c>
      <c r="TD177" s="420">
        <v>657.50993647147845</v>
      </c>
      <c r="TE177" s="420">
        <v>432.23689433016568</v>
      </c>
      <c r="TF177" s="420"/>
      <c r="TG177" s="420">
        <v>3.961769471512266</v>
      </c>
      <c r="TH177" s="420">
        <v>4.3714488819210109</v>
      </c>
      <c r="TI177" s="420">
        <v>4.8252998090850374</v>
      </c>
      <c r="TJ177" s="420">
        <v>5.3281927535072917</v>
      </c>
      <c r="TK177" s="420">
        <v>5.8855427091487824</v>
      </c>
      <c r="TL177" s="420">
        <v>6.5033705729569276</v>
      </c>
      <c r="TM177" s="420">
        <v>7.1883715201576006</v>
      </c>
      <c r="TN177" s="420">
        <v>7.9479911384254445</v>
      </c>
      <c r="TO177" s="420">
        <v>8.7905102045740531</v>
      </c>
      <c r="TP177" s="420">
        <v>9.7251390882843403</v>
      </c>
      <c r="TQ177" s="420">
        <v>10.762122879800364</v>
      </c>
      <c r="TR177" s="420">
        <v>11.912858463787195</v>
      </c>
      <c r="TS177" s="420">
        <v>13.190024901136542</v>
      </c>
      <c r="TT177" s="420">
        <v>14.607728636062632</v>
      </c>
      <c r="TU177" s="420">
        <v>16.181665219181433</v>
      </c>
      <c r="TV177" s="420">
        <v>17.929299430446587</v>
      </c>
      <c r="TW177" s="420">
        <v>19.870065901098467</v>
      </c>
      <c r="TX177" s="420">
        <v>22.025592573695675</v>
      </c>
      <c r="TY177" s="420">
        <v>24.419949606664836</v>
      </c>
      <c r="TZ177" s="420">
        <v>27.079926627766724</v>
      </c>
      <c r="UA177" s="420">
        <v>30.035341572938123</v>
      </c>
      <c r="UB177" s="420">
        <v>33.319384717036428</v>
      </c>
      <c r="UC177" s="420">
        <v>36.969001915438625</v>
      </c>
      <c r="UD177" s="420">
        <v>41.02532153508038</v>
      </c>
      <c r="UE177" s="420">
        <v>45.534130065772857</v>
      </c>
      <c r="UF177" s="420">
        <v>50.546401973530344</v>
      </c>
      <c r="UG177" s="420">
        <v>56.118889993897973</v>
      </c>
      <c r="UH177" s="420">
        <v>62.314782772377185</v>
      </c>
      <c r="UI177" s="420">
        <v>67.257647455978628</v>
      </c>
      <c r="UJ177" s="420">
        <v>67.257647455978628</v>
      </c>
      <c r="UK177" s="420"/>
      <c r="UL177" s="420">
        <v>2.0677491389411502</v>
      </c>
      <c r="UM177" s="420">
        <v>2.0677491389411502</v>
      </c>
      <c r="UN177" s="420">
        <v>2.0677491389411502</v>
      </c>
      <c r="UO177" s="420">
        <v>2.0677491389411502</v>
      </c>
      <c r="UP177" s="420">
        <v>2.0677491389411502</v>
      </c>
      <c r="UQ177" s="420">
        <v>2.0677491389411502</v>
      </c>
      <c r="UR177" s="420">
        <v>2.0677491389411502</v>
      </c>
      <c r="US177" s="420">
        <v>2.0677491389411502</v>
      </c>
      <c r="UT177" s="420">
        <v>2.0677491389411502</v>
      </c>
      <c r="UU177" s="420">
        <v>2.0677491389411502</v>
      </c>
      <c r="UV177" s="420">
        <v>2.0677491389411502</v>
      </c>
      <c r="UW177" s="420">
        <v>2.0677491389411502</v>
      </c>
      <c r="UX177" s="420">
        <v>2.0677491389411502</v>
      </c>
      <c r="UY177" s="420">
        <v>2.0677491389411502</v>
      </c>
      <c r="UZ177" s="420">
        <v>2.0677491389411502</v>
      </c>
      <c r="VA177" s="420">
        <v>2.0677491389411502</v>
      </c>
      <c r="VB177" s="420">
        <v>2.0677491389411502</v>
      </c>
      <c r="VC177" s="420">
        <v>2.474966121485382</v>
      </c>
      <c r="VD177" s="420">
        <v>3.2807142436539363</v>
      </c>
      <c r="VE177" s="420">
        <v>4.3867595488132203</v>
      </c>
      <c r="VF177" s="420">
        <v>5.9118602403401663</v>
      </c>
      <c r="VG177" s="420">
        <v>8.0233810525830442</v>
      </c>
      <c r="VH177" s="420">
        <v>10.957605778523661</v>
      </c>
      <c r="VI177" s="420">
        <v>15.048649257118612</v>
      </c>
      <c r="VJ177" s="420">
        <v>20.769639431861123</v>
      </c>
      <c r="VK177" s="420">
        <v>28.791415016260007</v>
      </c>
      <c r="VL177" s="420">
        <v>40.066237189142903</v>
      </c>
      <c r="VM177" s="420">
        <v>55.947237042837898</v>
      </c>
      <c r="VN177" s="420">
        <v>78.35893298750571</v>
      </c>
      <c r="VO177" s="420">
        <v>110.04075366424573</v>
      </c>
      <c r="VP177" s="420"/>
      <c r="VQ177" s="420">
        <v>1.8940203325711158</v>
      </c>
      <c r="VR177" s="420">
        <v>2.3036997429798607</v>
      </c>
      <c r="VS177" s="420">
        <v>2.7575506701438872</v>
      </c>
      <c r="VT177" s="420">
        <v>3.2604436145661415</v>
      </c>
      <c r="VU177" s="420">
        <v>3.8177935702076322</v>
      </c>
      <c r="VV177" s="420">
        <v>4.4356214340157774</v>
      </c>
      <c r="VW177" s="420">
        <v>5.1206223812164504</v>
      </c>
      <c r="VX177" s="420">
        <v>5.8802419994842943</v>
      </c>
      <c r="VY177" s="420">
        <v>6.7227610656329029</v>
      </c>
      <c r="VZ177" s="420">
        <v>7.6573899493431901</v>
      </c>
      <c r="WA177" s="420">
        <v>8.6943737408592128</v>
      </c>
      <c r="WB177" s="420">
        <v>9.845109324846046</v>
      </c>
      <c r="WC177" s="420">
        <v>11.122275762195393</v>
      </c>
      <c r="WD177" s="420">
        <v>12.539979497121482</v>
      </c>
      <c r="WE177" s="420">
        <v>14.113916080240283</v>
      </c>
      <c r="WF177" s="420">
        <v>15.861550291505438</v>
      </c>
      <c r="WG177" s="420">
        <v>17.802316762157318</v>
      </c>
      <c r="WH177" s="420">
        <v>19.550626452210295</v>
      </c>
      <c r="WI177" s="420">
        <v>21.139235363010901</v>
      </c>
      <c r="WJ177" s="420">
        <v>22.693167078953504</v>
      </c>
      <c r="WK177" s="420">
        <v>24.123481332597954</v>
      </c>
      <c r="WL177" s="420">
        <v>25.296003664453384</v>
      </c>
      <c r="WM177" s="420">
        <v>26.011396136914964</v>
      </c>
      <c r="WN177" s="420">
        <v>25.976672277961768</v>
      </c>
      <c r="WO177" s="420">
        <v>24.764490633911734</v>
      </c>
      <c r="WP177" s="420">
        <v>21.754986957270336</v>
      </c>
      <c r="WQ177" s="420">
        <v>16.05265280475507</v>
      </c>
      <c r="WR177" s="420">
        <v>6.3675457295392874</v>
      </c>
      <c r="WS177" s="420">
        <v>-11.101285531527083</v>
      </c>
      <c r="WT177" s="420">
        <v>-42.7831062082671</v>
      </c>
      <c r="WU177" s="420"/>
      <c r="WV177" s="420">
        <v>97.14020190205477</v>
      </c>
      <c r="WW177" s="420">
        <v>107.18529436096274</v>
      </c>
      <c r="WX177" s="420">
        <v>118.31344581327822</v>
      </c>
      <c r="WY177" s="420">
        <v>130.64407799861092</v>
      </c>
      <c r="WZ177" s="420">
        <v>144.30996330829964</v>
      </c>
      <c r="XA177" s="420">
        <v>159.45873051007501</v>
      </c>
      <c r="XB177" s="420">
        <v>176.25454126904199</v>
      </c>
      <c r="XC177" s="420">
        <v>194.87995691169729</v>
      </c>
      <c r="XD177" s="420">
        <v>215.53801709932515</v>
      </c>
      <c r="XE177" s="420">
        <v>238.45455455057015</v>
      </c>
      <c r="XF177" s="420">
        <v>263.88077270923901</v>
      </c>
      <c r="XG177" s="420">
        <v>292.09611632479982</v>
      </c>
      <c r="XH177" s="420">
        <v>323.41146833575038</v>
      </c>
      <c r="XI177" s="420">
        <v>358.17271026017011</v>
      </c>
      <c r="XJ177" s="420">
        <v>396.76468754824469</v>
      </c>
      <c r="XK177" s="420">
        <v>439.61562608819776</v>
      </c>
      <c r="XL177" s="420">
        <v>487.2020513356772</v>
      </c>
      <c r="XM177" s="420">
        <v>540.05426741917097</v>
      </c>
      <c r="XN177" s="420">
        <v>598.76246012969898</v>
      </c>
      <c r="XO177" s="420">
        <v>663.98349500885115</v>
      </c>
      <c r="XP177" s="420">
        <v>736.44848989123057</v>
      </c>
      <c r="XQ177" s="420">
        <v>816.9712503311498</v>
      </c>
      <c r="XR177" s="420">
        <v>906.45766645587867</v>
      </c>
      <c r="XS177" s="420">
        <v>1005.9161810576522</v>
      </c>
      <c r="XT177" s="420">
        <v>1116.4694512967676</v>
      </c>
      <c r="XU177" s="420">
        <v>1239.3673403861369</v>
      </c>
      <c r="XV177" s="420">
        <v>1376.0013912282395</v>
      </c>
      <c r="XW177" s="420">
        <v>1527.9209513623662</v>
      </c>
      <c r="XX177" s="420">
        <v>1649.1170171082845</v>
      </c>
      <c r="XY177" s="420">
        <v>1649.1170171082845</v>
      </c>
      <c r="XZ177" s="420"/>
      <c r="YA177" s="420">
        <v>7.2667618431665373E-2</v>
      </c>
      <c r="YB177" s="420">
        <v>7.2667618431665373E-2</v>
      </c>
      <c r="YC177" s="420">
        <v>7.2667618431665373E-2</v>
      </c>
      <c r="YD177" s="420">
        <v>7.2667618431665373E-2</v>
      </c>
      <c r="YE177" s="420">
        <v>7.2667618431665373E-2</v>
      </c>
      <c r="YF177" s="420">
        <v>7.2667618431665373E-2</v>
      </c>
      <c r="YG177" s="420">
        <v>7.2667618431665373E-2</v>
      </c>
      <c r="YH177" s="420">
        <v>7.2667618431665373E-2</v>
      </c>
      <c r="YI177" s="420">
        <v>7.2667618431665373E-2</v>
      </c>
      <c r="YJ177" s="420">
        <v>7.2667618431665373E-2</v>
      </c>
      <c r="YK177" s="420">
        <v>7.2667618431665373E-2</v>
      </c>
      <c r="YL177" s="420">
        <v>7.2667618431665373E-2</v>
      </c>
      <c r="YM177" s="420">
        <v>7.2667618431665373E-2</v>
      </c>
      <c r="YN177" s="420">
        <v>7.2667618431665373E-2</v>
      </c>
      <c r="YO177" s="420">
        <v>7.2667618431665373E-2</v>
      </c>
      <c r="YP177" s="420">
        <v>7.2667618431665373E-2</v>
      </c>
      <c r="YQ177" s="420">
        <v>7.2667618431665373E-2</v>
      </c>
      <c r="YR177" s="420">
        <v>8.6978584761735533E-2</v>
      </c>
      <c r="YS177" s="420">
        <v>0.11529526785984022</v>
      </c>
      <c r="YT177" s="420">
        <v>0.1541653980365634</v>
      </c>
      <c r="YU177" s="420">
        <v>0.20776253563638863</v>
      </c>
      <c r="YV177" s="420">
        <v>0.28196843702206564</v>
      </c>
      <c r="YW177" s="420">
        <v>0.38508690471326618</v>
      </c>
      <c r="YX177" s="420">
        <v>0.52885985129136259</v>
      </c>
      <c r="YY177" s="420">
        <v>0.72991457463289044</v>
      </c>
      <c r="YZ177" s="420">
        <v>1.0118265901349497</v>
      </c>
      <c r="ZA177" s="420">
        <v>1.4080615395850984</v>
      </c>
      <c r="ZB177" s="420">
        <v>1.9661729738728173</v>
      </c>
      <c r="ZC177" s="420">
        <v>2.7537949047167087</v>
      </c>
      <c r="ZD177" s="420">
        <v>3.8672000140699248</v>
      </c>
      <c r="ZE177" s="420"/>
      <c r="ZF177" s="420">
        <v>97.067534283623104</v>
      </c>
      <c r="ZG177" s="420">
        <v>107.11262674253108</v>
      </c>
      <c r="ZH177" s="420">
        <v>118.24077819484656</v>
      </c>
      <c r="ZI177" s="420">
        <v>130.57141038017926</v>
      </c>
      <c r="ZJ177" s="420">
        <v>144.23729568986798</v>
      </c>
      <c r="ZK177" s="420">
        <v>159.38606289164335</v>
      </c>
      <c r="ZL177" s="420">
        <v>176.18187365061033</v>
      </c>
      <c r="ZM177" s="420">
        <v>194.80728929326563</v>
      </c>
      <c r="ZN177" s="420">
        <v>215.46534948089348</v>
      </c>
      <c r="ZO177" s="420">
        <v>238.38188693213849</v>
      </c>
      <c r="ZP177" s="420">
        <v>263.80810509080737</v>
      </c>
      <c r="ZQ177" s="420">
        <v>292.02344870636819</v>
      </c>
      <c r="ZR177" s="420">
        <v>323.33880071731875</v>
      </c>
      <c r="ZS177" s="420">
        <v>358.10004264173847</v>
      </c>
      <c r="ZT177" s="420">
        <v>396.69201992981306</v>
      </c>
      <c r="ZU177" s="420">
        <v>439.54295846976612</v>
      </c>
      <c r="ZV177" s="420">
        <v>487.12938371724556</v>
      </c>
      <c r="ZW177" s="420">
        <v>539.96728883440926</v>
      </c>
      <c r="ZX177" s="420">
        <v>598.64716486183909</v>
      </c>
      <c r="ZY177" s="420">
        <v>663.82932961081463</v>
      </c>
      <c r="ZZ177" s="420">
        <v>736.24072735559423</v>
      </c>
      <c r="AAA177" s="420">
        <v>816.6892818941277</v>
      </c>
      <c r="AAB177" s="420">
        <v>906.0725795511654</v>
      </c>
      <c r="AAC177" s="420">
        <v>1005.3873212063609</v>
      </c>
      <c r="AAD177" s="420">
        <v>1115.7395367221347</v>
      </c>
      <c r="AAE177" s="420">
        <v>1238.355513796002</v>
      </c>
      <c r="AAF177" s="420">
        <v>1374.5933296886544</v>
      </c>
      <c r="AAG177" s="420">
        <v>1525.9547783884934</v>
      </c>
      <c r="AAH177" s="420">
        <v>1646.3632222035678</v>
      </c>
      <c r="AAI177" s="420">
        <v>1645.2498170942144</v>
      </c>
      <c r="AAJ177" s="420"/>
      <c r="AAK177" s="420">
        <v>2677.0220772095404</v>
      </c>
      <c r="AAL177" s="420">
        <v>2957.2513994884807</v>
      </c>
      <c r="AAM177" s="420">
        <v>3267.694967076985</v>
      </c>
      <c r="AAN177" s="420">
        <v>3611.6843046268268</v>
      </c>
      <c r="AAO177" s="420">
        <v>3992.9233817524664</v>
      </c>
      <c r="AAP177" s="420">
        <v>4415.5306184385136</v>
      </c>
      <c r="AAQ177" s="420">
        <v>4884.0856551755596</v>
      </c>
      <c r="AAR177" s="420">
        <v>5403.6814303320452</v>
      </c>
      <c r="AAS177" s="420">
        <v>5979.9821691911338</v>
      </c>
      <c r="AAT177" s="420">
        <v>6619.2879580838389</v>
      </c>
      <c r="AAU177" s="420">
        <v>7328.6066539413032</v>
      </c>
      <c r="AAV177" s="420">
        <v>8115.7339652727514</v>
      </c>
      <c r="AAW177" s="420">
        <v>8989.3426360593548</v>
      </c>
      <c r="AAX177" s="420">
        <v>9959.0817704578658</v>
      </c>
      <c r="AAY177" s="420">
        <v>11035.687454783947</v>
      </c>
      <c r="AAZ177" s="420">
        <v>12231.105965383998</v>
      </c>
      <c r="ABA177" s="420">
        <v>13558.630998262423</v>
      </c>
      <c r="ABB177" s="420">
        <v>15026.575025445783</v>
      </c>
      <c r="ABC177" s="420">
        <v>16651.54078967695</v>
      </c>
      <c r="ABD177" s="420">
        <v>18453.416506092235</v>
      </c>
      <c r="ABE177" s="420">
        <v>20450.708046721869</v>
      </c>
      <c r="ABF177" s="420">
        <v>22663.454385315323</v>
      </c>
      <c r="ABG177" s="420">
        <v>25113.166437007472</v>
      </c>
      <c r="ABH177" s="420">
        <v>27822.658908632766</v>
      </c>
      <c r="ABI177" s="420">
        <v>30815.720150003013</v>
      </c>
      <c r="ABJ177" s="420">
        <v>34116.540319589199</v>
      </c>
      <c r="ABK177" s="420">
        <v>37748.782755036846</v>
      </c>
      <c r="ABL177" s="420">
        <v>41734.132620128432</v>
      </c>
      <c r="ABM177" s="420">
        <v>44758.438708207083</v>
      </c>
      <c r="ABN177" s="420">
        <v>44254.172995253073</v>
      </c>
      <c r="ABQ177" s="344"/>
      <c r="ABR177" s="344"/>
      <c r="ABS177" s="344"/>
      <c r="ABT177" s="344"/>
      <c r="ABU177" s="344"/>
      <c r="ABV177" s="344"/>
      <c r="ABW177" s="344"/>
      <c r="ABX177" s="344"/>
      <c r="ABY177" s="344"/>
      <c r="ABZ177" s="344"/>
      <c r="ACA177" s="344"/>
    </row>
    <row r="178" spans="4:755" hidden="1" outlineLevel="1" x14ac:dyDescent="0.25">
      <c r="D178" s="431" t="b">
        <v>1</v>
      </c>
      <c r="E178" s="416"/>
      <c r="F178" s="417">
        <v>1603</v>
      </c>
      <c r="G178" s="417">
        <v>22006161</v>
      </c>
      <c r="H178" s="417" t="s">
        <v>1825</v>
      </c>
      <c r="I178" s="417" t="s">
        <v>1873</v>
      </c>
      <c r="J178" s="417">
        <v>11</v>
      </c>
      <c r="K178" s="417" t="s">
        <v>1874</v>
      </c>
      <c r="L178" s="417" t="s">
        <v>1781</v>
      </c>
      <c r="M178" s="417" t="s">
        <v>253</v>
      </c>
      <c r="N178" s="417" t="s">
        <v>301</v>
      </c>
      <c r="O178" s="417" t="s">
        <v>1843</v>
      </c>
      <c r="P178" s="417" t="s">
        <v>1844</v>
      </c>
      <c r="Q178" s="417" t="s">
        <v>1845</v>
      </c>
      <c r="R178" s="417" t="s">
        <v>298</v>
      </c>
      <c r="S178" s="418"/>
      <c r="T178" s="417">
        <v>0.57433674535164059</v>
      </c>
      <c r="U178" s="417">
        <v>2190</v>
      </c>
      <c r="V178" s="418"/>
      <c r="W178" s="419">
        <v>8.25</v>
      </c>
      <c r="X178" s="417">
        <v>5.4066664277844598E-3</v>
      </c>
      <c r="Y178" s="417">
        <v>3.8887709341079942E-3</v>
      </c>
      <c r="Z178" s="417">
        <v>1.5178954936764656E-3</v>
      </c>
      <c r="AA178" s="420">
        <v>31.87548936657393</v>
      </c>
      <c r="AB178" s="420">
        <v>1244.4066989145581</v>
      </c>
      <c r="AC178" s="420">
        <v>1276.282188281132</v>
      </c>
      <c r="AD178" s="420">
        <v>37.424904904263833</v>
      </c>
      <c r="AE178" s="420">
        <v>2.2020949470976423</v>
      </c>
      <c r="AF178" s="420">
        <v>97.500190387437954</v>
      </c>
      <c r="AG178" s="418"/>
      <c r="AH178" s="419">
        <v>11.588514272148281</v>
      </c>
      <c r="AI178" s="417">
        <v>1.3520766404783894E-2</v>
      </c>
      <c r="AJ178" s="417">
        <v>9.7248765212492178E-3</v>
      </c>
      <c r="AK178" s="417">
        <v>3.7958898835346762E-3</v>
      </c>
      <c r="AL178" s="420">
        <v>79.712897312998493</v>
      </c>
      <c r="AM178" s="420">
        <v>3111.9604867997496</v>
      </c>
      <c r="AN178" s="420">
        <v>3191.673384112748</v>
      </c>
      <c r="AO178" s="420">
        <v>93.590644751345692</v>
      </c>
      <c r="AP178" s="420">
        <v>5.5069074037665278</v>
      </c>
      <c r="AQ178" s="420">
        <v>243.82441866137245</v>
      </c>
      <c r="AR178" s="418"/>
      <c r="AS178" s="417">
        <v>5.1679359468684138E-3</v>
      </c>
      <c r="AT178" s="421">
        <v>4.0659390574111693E-6</v>
      </c>
      <c r="AU178" s="417">
        <v>5.1638700078110028E-3</v>
      </c>
      <c r="AV178" s="420">
        <v>28.425883974257854</v>
      </c>
      <c r="AW178" s="420">
        <v>1.3011004983715742</v>
      </c>
      <c r="AX178" s="420">
        <v>29.726984472629429</v>
      </c>
      <c r="AY178" s="420">
        <v>14.692869058112674</v>
      </c>
      <c r="AZ178" s="420">
        <v>2.0677318317326265</v>
      </c>
      <c r="BA178" s="420">
        <v>0.1019421917409085</v>
      </c>
      <c r="BB178" s="418"/>
      <c r="BC178" s="420">
        <v>1413.4093785199316</v>
      </c>
      <c r="BD178" s="420">
        <v>3534.5953549292326</v>
      </c>
      <c r="BE178" s="420">
        <v>46.589527554215643</v>
      </c>
      <c r="BF178" s="420">
        <v>3488.0058273750169</v>
      </c>
      <c r="BG178" s="420"/>
      <c r="BH178" s="422">
        <v>3.3980125829170121E-2</v>
      </c>
      <c r="BI178" s="420"/>
      <c r="BJ178" s="423">
        <v>8.5351533747251143</v>
      </c>
      <c r="BK178" s="423">
        <v>8.8301628036462425</v>
      </c>
      <c r="BL178" s="423">
        <v>9.1353689518682906</v>
      </c>
      <c r="BM178" s="423">
        <v>9.4511242592603253</v>
      </c>
      <c r="BN178" s="423">
        <v>9.777793347439049</v>
      </c>
      <c r="BO178" s="423">
        <v>10.115753440819292</v>
      </c>
      <c r="BP178" s="423">
        <v>10.465394802217695</v>
      </c>
      <c r="BQ178" s="423">
        <v>10.827121183512608</v>
      </c>
      <c r="BR178" s="423">
        <v>11.201350291880656</v>
      </c>
      <c r="BS178" s="423">
        <v>11.588514272148281</v>
      </c>
      <c r="BT178" s="423">
        <v>11.989060205815342</v>
      </c>
      <c r="BU178" s="423">
        <v>12.403450627326954</v>
      </c>
      <c r="BV178" s="423">
        <v>12.832164058189816</v>
      </c>
      <c r="BW178" s="423">
        <v>13.275695559549712</v>
      </c>
      <c r="BX178" s="423">
        <v>13.734557303868357</v>
      </c>
      <c r="BY178" s="423">
        <v>14.209279166359694</v>
      </c>
      <c r="BZ178" s="423">
        <v>14.700409336868629</v>
      </c>
      <c r="CA178" s="423">
        <v>15.208514952898771</v>
      </c>
      <c r="CB178" s="423">
        <v>15.734182754520159</v>
      </c>
      <c r="CC178" s="423">
        <v>16.278019761913264</v>
      </c>
      <c r="CD178" s="423">
        <v>16.840653976331645</v>
      </c>
      <c r="CE178" s="423">
        <v>17.422735105292723</v>
      </c>
      <c r="CF178" s="423">
        <v>18.024935312834049</v>
      </c>
      <c r="CG178" s="423">
        <v>18.647949995701502</v>
      </c>
      <c r="CH178" s="423">
        <v>19.292498586365678</v>
      </c>
      <c r="CI178" s="423">
        <v>19.959325383793761</v>
      </c>
      <c r="CJ178" s="423">
        <v>20.649200412936239</v>
      </c>
      <c r="CK178" s="423">
        <v>21.362920313920963</v>
      </c>
      <c r="CL178" s="423">
        <v>22.101309261981356</v>
      </c>
      <c r="CM178" s="423">
        <v>22.865219919181044</v>
      </c>
      <c r="CN178" s="420"/>
      <c r="CO178" s="417">
        <v>5.9155805235448552E-3</v>
      </c>
      <c r="CP178" s="417">
        <v>6.4750747165629834E-3</v>
      </c>
      <c r="CQ178" s="417">
        <v>7.0903189524079407E-3</v>
      </c>
      <c r="CR178" s="417">
        <v>7.7670207304650499E-3</v>
      </c>
      <c r="CS178" s="417">
        <v>8.5114816088278002E-3</v>
      </c>
      <c r="CT178" s="417">
        <v>9.3306596909443901E-3</v>
      </c>
      <c r="CU178" s="417">
        <v>1.0232238730220887E-2</v>
      </c>
      <c r="CV178" s="417">
        <v>1.1224704556656114E-2</v>
      </c>
      <c r="CW178" s="417">
        <v>1.2317429604712028E-2</v>
      </c>
      <c r="CX178" s="417">
        <v>1.3520766404783894E-2</v>
      </c>
      <c r="CY178" s="417">
        <v>1.4846150992688135E-2</v>
      </c>
      <c r="CZ178" s="417">
        <v>1.6306217293482708E-2</v>
      </c>
      <c r="DA178" s="417">
        <v>1.7914923648730877E-2</v>
      </c>
      <c r="DB178" s="417">
        <v>1.9687692781179763E-2</v>
      </c>
      <c r="DC178" s="417">
        <v>2.1641566629043391E-2</v>
      </c>
      <c r="DD178" s="417">
        <v>2.3795377635085761E-2</v>
      </c>
      <c r="DE178" s="417">
        <v>2.6169938245076851E-2</v>
      </c>
      <c r="DF178" s="417">
        <v>2.8788250557696786E-2</v>
      </c>
      <c r="DG178" s="417">
        <v>3.1675738275532377E-2</v>
      </c>
      <c r="DH178" s="417">
        <v>3.486050333659519E-2</v>
      </c>
      <c r="DI178" s="417">
        <v>3.8373609860171617E-2</v>
      </c>
      <c r="DJ178" s="417">
        <v>4.2249398322427356E-2</v>
      </c>
      <c r="DK178" s="417">
        <v>4.6525833188949227E-2</v>
      </c>
      <c r="DL178" s="417">
        <v>5.1244887576548714E-2</v>
      </c>
      <c r="DM178" s="417">
        <v>5.6452968898745771E-2</v>
      </c>
      <c r="DN178" s="417">
        <v>6.220138987236342E-2</v>
      </c>
      <c r="DO178" s="417">
        <v>6.8546889730976654E-2</v>
      </c>
      <c r="DP178" s="417">
        <v>7.5552211009424983E-2</v>
      </c>
      <c r="DQ178" s="417">
        <v>8.3286737837597338E-2</v>
      </c>
      <c r="DR178" s="417">
        <v>9.1827202317177004E-2</v>
      </c>
      <c r="DS178" s="424"/>
      <c r="DT178" s="425">
        <v>4.2548098547598523E-3</v>
      </c>
      <c r="DU178" s="425">
        <v>4.6572287545887927E-3</v>
      </c>
      <c r="DV178" s="425">
        <v>5.0997461419083311E-3</v>
      </c>
      <c r="DW178" s="425">
        <v>5.5864671632098054E-3</v>
      </c>
      <c r="DX178" s="425">
        <v>6.1219242445788623E-3</v>
      </c>
      <c r="DY178" s="425">
        <v>6.7111220355176296E-3</v>
      </c>
      <c r="DZ178" s="425">
        <v>7.3595871127641425E-3</v>
      </c>
      <c r="EA178" s="425">
        <v>8.0734229505186623E-3</v>
      </c>
      <c r="EB178" s="425">
        <v>8.8593707175224651E-3</v>
      </c>
      <c r="EC178" s="425">
        <v>9.7248765212492178E-3</v>
      </c>
      <c r="ED178" s="425">
        <v>1.0678165785678435E-2</v>
      </c>
      <c r="EE178" s="425">
        <v>1.1728325522410557E-2</v>
      </c>
      <c r="EF178" s="425">
        <v>1.2885395336012391E-2</v>
      </c>
      <c r="EG178" s="425">
        <v>1.4160468094287934E-2</v>
      </c>
      <c r="EH178" s="425">
        <v>1.5565801293584191E-2</v>
      </c>
      <c r="EI178" s="425">
        <v>1.7114940259290928E-2</v>
      </c>
      <c r="EJ178" s="425">
        <v>1.8822854443520564E-2</v>
      </c>
      <c r="EK178" s="425">
        <v>2.0706088216813637E-2</v>
      </c>
      <c r="EL178" s="425">
        <v>2.2782927700013302E-2</v>
      </c>
      <c r="EM178" s="425">
        <v>2.507358534772371E-2</v>
      </c>
      <c r="EN178" s="425">
        <v>2.7600404177733847E-2</v>
      </c>
      <c r="EO178" s="425">
        <v>3.0388083743337679E-2</v>
      </c>
      <c r="EP178" s="425">
        <v>3.3463930169718929E-2</v>
      </c>
      <c r="EQ178" s="425">
        <v>3.6858132823810119E-2</v>
      </c>
      <c r="ER178" s="425">
        <v>4.0604070461862221E-2</v>
      </c>
      <c r="ES178" s="425">
        <v>4.4738650003212116E-2</v>
      </c>
      <c r="ET178" s="425">
        <v>4.9302681415572314E-2</v>
      </c>
      <c r="EU178" s="425">
        <v>5.4341292570076527E-2</v>
      </c>
      <c r="EV178" s="425">
        <v>5.9904388337166554E-2</v>
      </c>
      <c r="EW178" s="425">
        <v>6.6047158651476451E-2</v>
      </c>
      <c r="EX178" s="420"/>
      <c r="EY178" s="420">
        <v>1546.4495735118542</v>
      </c>
      <c r="EZ178" s="420">
        <v>1692.7124048149701</v>
      </c>
      <c r="FA178" s="420">
        <v>1853.5493983004294</v>
      </c>
      <c r="FB178" s="420">
        <v>2030.4526070228796</v>
      </c>
      <c r="FC178" s="420">
        <v>2225.0693827151549</v>
      </c>
      <c r="FD178" s="420">
        <v>2439.2187110316868</v>
      </c>
      <c r="FE178" s="420">
        <v>2674.9092768564674</v>
      </c>
      <c r="FF178" s="420">
        <v>2934.3594437347847</v>
      </c>
      <c r="FG178" s="420">
        <v>3220.0193511278089</v>
      </c>
      <c r="FH178" s="420">
        <v>3534.5953549292326</v>
      </c>
      <c r="FI178" s="420">
        <v>3881.0770607475997</v>
      </c>
      <c r="FJ178" s="420">
        <v>4262.7672260958634</v>
      </c>
      <c r="FK178" s="420">
        <v>4683.3148371168954</v>
      </c>
      <c r="FL178" s="420">
        <v>5146.7516981145509</v>
      </c>
      <c r="FM178" s="420">
        <v>5657.5329082930748</v>
      </c>
      <c r="FN178" s="420">
        <v>6220.5816401060247</v>
      </c>
      <c r="FO178" s="420">
        <v>6841.3386778951644</v>
      </c>
      <c r="FP178" s="420">
        <v>7525.8172245155683</v>
      </c>
      <c r="FQ178" s="420">
        <v>8280.6635379069285</v>
      </c>
      <c r="FR178" s="420">
        <v>9113.2240196404564</v>
      </c>
      <c r="FS178" s="420">
        <v>10031.619443971691</v>
      </c>
      <c r="FT178" s="420">
        <v>11044.82708954792</v>
      </c>
      <c r="FU178" s="420">
        <v>12162.771617420061</v>
      </c>
      <c r="FV178" s="420">
        <v>13396.425629234507</v>
      </c>
      <c r="FW178" s="420">
        <v>14757.920939368556</v>
      </c>
      <c r="FX178" s="420">
        <v>16260.671705356022</v>
      </c>
      <c r="FY178" s="420">
        <v>17919.510683375993</v>
      </c>
      <c r="FZ178" s="420">
        <v>19750.840011115106</v>
      </c>
      <c r="GA178" s="420">
        <v>21772.798070368386</v>
      </c>
      <c r="GB178" s="420">
        <v>24005.444147870243</v>
      </c>
      <c r="GC178" s="420"/>
      <c r="GD178" s="420">
        <v>32.388885032735381</v>
      </c>
      <c r="GE178" s="420">
        <v>32.388885032735381</v>
      </c>
      <c r="GF178" s="420">
        <v>32.388885032735381</v>
      </c>
      <c r="GG178" s="420">
        <v>32.388885032735381</v>
      </c>
      <c r="GH178" s="420">
        <v>32.388885032735381</v>
      </c>
      <c r="GI178" s="420">
        <v>32.388885032735381</v>
      </c>
      <c r="GJ178" s="420">
        <v>32.388885032735381</v>
      </c>
      <c r="GK178" s="420">
        <v>32.388885032735381</v>
      </c>
      <c r="GL178" s="420">
        <v>32.388885032735381</v>
      </c>
      <c r="GM178" s="420">
        <v>32.388885032735381</v>
      </c>
      <c r="GN178" s="420">
        <v>32.388885032735381</v>
      </c>
      <c r="GO178" s="420">
        <v>32.388885032735381</v>
      </c>
      <c r="GP178" s="420">
        <v>32.388885032735381</v>
      </c>
      <c r="GQ178" s="420">
        <v>32.388885032735381</v>
      </c>
      <c r="GR178" s="420">
        <v>32.388885032735381</v>
      </c>
      <c r="GS178" s="420">
        <v>32.388885032735381</v>
      </c>
      <c r="GT178" s="420">
        <v>32.388885032735381</v>
      </c>
      <c r="GU178" s="420">
        <v>38.767465384971189</v>
      </c>
      <c r="GV178" s="420">
        <v>51.388572463571435</v>
      </c>
      <c r="GW178" s="420">
        <v>68.713485604700963</v>
      </c>
      <c r="GX178" s="420">
        <v>92.602413923397407</v>
      </c>
      <c r="GY178" s="420">
        <v>125.6769313027075</v>
      </c>
      <c r="GZ178" s="420">
        <v>171.63814851175741</v>
      </c>
      <c r="HA178" s="420">
        <v>235.71958585670842</v>
      </c>
      <c r="HB178" s="420">
        <v>325.3322422247</v>
      </c>
      <c r="HC178" s="420">
        <v>450.98402573580114</v>
      </c>
      <c r="HD178" s="420">
        <v>627.59100007556071</v>
      </c>
      <c r="HE178" s="420">
        <v>876.34838982817428</v>
      </c>
      <c r="HF178" s="420">
        <v>1227.401537267607</v>
      </c>
      <c r="HG178" s="420">
        <v>1723.6604055228411</v>
      </c>
      <c r="HH178" s="420"/>
      <c r="HI178" s="420">
        <v>34.875838299614628</v>
      </c>
      <c r="HJ178" s="420">
        <v>38.174386756120249</v>
      </c>
      <c r="HK178" s="420">
        <v>41.801614616293257</v>
      </c>
      <c r="HL178" s="420">
        <v>45.791170957323175</v>
      </c>
      <c r="HM178" s="420">
        <v>50.180207183071275</v>
      </c>
      <c r="HN178" s="420">
        <v>55.009745419728844</v>
      </c>
      <c r="HO178" s="420">
        <v>60.325085928235161</v>
      </c>
      <c r="HP178" s="420">
        <v>66.176257684393903</v>
      </c>
      <c r="HQ178" s="420">
        <v>72.618516720553515</v>
      </c>
      <c r="HR178" s="420">
        <v>79.712897312998493</v>
      </c>
      <c r="HS178" s="420">
        <v>87.526821641907887</v>
      </c>
      <c r="HT178" s="420">
        <v>96.134774151480713</v>
      </c>
      <c r="HU178" s="420">
        <v>105.61904750282666</v>
      </c>
      <c r="HV178" s="420">
        <v>116.07056774834706</v>
      </c>
      <c r="HW178" s="420">
        <v>127.58980717120997</v>
      </c>
      <c r="HX178" s="420">
        <v>140.28779413558169</v>
      </c>
      <c r="HY178" s="420">
        <v>154.287230291859</v>
      </c>
      <c r="HZ178" s="420">
        <v>169.72372658657983</v>
      </c>
      <c r="IA178" s="420">
        <v>186.74717075043543</v>
      </c>
      <c r="IB178" s="420">
        <v>205.52324029252162</v>
      </c>
      <c r="IC178" s="420">
        <v>226.23507652869753</v>
      </c>
      <c r="ID178" s="420">
        <v>249.08513683218621</v>
      </c>
      <c r="IE178" s="420">
        <v>274.29724413256622</v>
      </c>
      <c r="IF178" s="420">
        <v>302.11885472411353</v>
      </c>
      <c r="IG178" s="420">
        <v>332.82356769712601</v>
      </c>
      <c r="IH178" s="420">
        <v>366.71390179976549</v>
      </c>
      <c r="II178" s="420">
        <v>404.12436829893642</v>
      </c>
      <c r="IJ178" s="420">
        <v>445.42487146537951</v>
      </c>
      <c r="IK178" s="420">
        <v>491.02447169222705</v>
      </c>
      <c r="IL178" s="420">
        <v>541.37555000278564</v>
      </c>
      <c r="IM178" s="420"/>
      <c r="IN178" s="420">
        <v>14.212941987128927</v>
      </c>
      <c r="IO178" s="420">
        <v>14.212941987128927</v>
      </c>
      <c r="IP178" s="420">
        <v>14.212941987128927</v>
      </c>
      <c r="IQ178" s="420">
        <v>14.212941987128927</v>
      </c>
      <c r="IR178" s="420">
        <v>14.212941987128927</v>
      </c>
      <c r="IS178" s="420">
        <v>14.212941987128927</v>
      </c>
      <c r="IT178" s="420">
        <v>14.212941987128927</v>
      </c>
      <c r="IU178" s="420">
        <v>14.212941987128927</v>
      </c>
      <c r="IV178" s="420">
        <v>14.212941987128927</v>
      </c>
      <c r="IW178" s="420">
        <v>14.212941987128927</v>
      </c>
      <c r="IX178" s="420">
        <v>14.212941987128927</v>
      </c>
      <c r="IY178" s="420">
        <v>14.212941987128927</v>
      </c>
      <c r="IZ178" s="420">
        <v>14.212941987128927</v>
      </c>
      <c r="JA178" s="420">
        <v>14.212941987128927</v>
      </c>
      <c r="JB178" s="420">
        <v>14.212941987128927</v>
      </c>
      <c r="JC178" s="420">
        <v>14.212941987128927</v>
      </c>
      <c r="JD178" s="420">
        <v>14.212941987128927</v>
      </c>
      <c r="JE178" s="420">
        <v>17.012000751113533</v>
      </c>
      <c r="JF178" s="420">
        <v>22.550415010825947</v>
      </c>
      <c r="JG178" s="420">
        <v>30.152960919956481</v>
      </c>
      <c r="JH178" s="420">
        <v>40.635938397728552</v>
      </c>
      <c r="JI178" s="420">
        <v>55.14975066046334</v>
      </c>
      <c r="JJ178" s="420">
        <v>75.318525015919704</v>
      </c>
      <c r="JK178" s="420">
        <v>103.43884315947719</v>
      </c>
      <c r="JL178" s="420">
        <v>142.76281139683698</v>
      </c>
      <c r="JM178" s="420">
        <v>197.90152666343465</v>
      </c>
      <c r="JN178" s="420">
        <v>275.40047972330115</v>
      </c>
      <c r="JO178" s="420">
        <v>384.56059270187745</v>
      </c>
      <c r="JP178" s="420">
        <v>538.61029258851443</v>
      </c>
      <c r="JQ178" s="420">
        <v>756.37939757564641</v>
      </c>
      <c r="JR178" s="420"/>
      <c r="JS178" s="420">
        <v>20.662896312485699</v>
      </c>
      <c r="JT178" s="420">
        <v>23.961444768991321</v>
      </c>
      <c r="JU178" s="420">
        <v>27.588672629164328</v>
      </c>
      <c r="JV178" s="420">
        <v>31.578228970194246</v>
      </c>
      <c r="JW178" s="420">
        <v>35.967265195942346</v>
      </c>
      <c r="JX178" s="420">
        <v>40.796803432599916</v>
      </c>
      <c r="JY178" s="420">
        <v>46.112143941106233</v>
      </c>
      <c r="JZ178" s="420">
        <v>51.963315697264974</v>
      </c>
      <c r="KA178" s="420">
        <v>58.405574733424586</v>
      </c>
      <c r="KB178" s="420">
        <v>65.499955325869564</v>
      </c>
      <c r="KC178" s="420">
        <v>73.313879654778958</v>
      </c>
      <c r="KD178" s="420">
        <v>81.921832164351784</v>
      </c>
      <c r="KE178" s="420">
        <v>91.406105515697732</v>
      </c>
      <c r="KF178" s="420">
        <v>101.85762576121813</v>
      </c>
      <c r="KG178" s="420">
        <v>113.37686518408104</v>
      </c>
      <c r="KH178" s="420">
        <v>126.07485214845276</v>
      </c>
      <c r="KI178" s="420">
        <v>140.07428830473009</v>
      </c>
      <c r="KJ178" s="420">
        <v>152.7117258354663</v>
      </c>
      <c r="KK178" s="420">
        <v>164.19675573960947</v>
      </c>
      <c r="KL178" s="420">
        <v>175.37027937256514</v>
      </c>
      <c r="KM178" s="420">
        <v>185.59913813096898</v>
      </c>
      <c r="KN178" s="420">
        <v>193.93538617172288</v>
      </c>
      <c r="KO178" s="420">
        <v>198.97871911664652</v>
      </c>
      <c r="KP178" s="420">
        <v>198.68001156463635</v>
      </c>
      <c r="KQ178" s="420">
        <v>190.06075630028903</v>
      </c>
      <c r="KR178" s="420">
        <v>168.81237513633084</v>
      </c>
      <c r="KS178" s="420">
        <v>128.72388857563527</v>
      </c>
      <c r="KT178" s="420">
        <v>60.864278763502057</v>
      </c>
      <c r="KU178" s="420">
        <v>-47.585820896287373</v>
      </c>
      <c r="KV178" s="420">
        <v>-215.00384757286076</v>
      </c>
      <c r="KW178" s="420"/>
      <c r="KX178" s="420">
        <v>1361.5391535231527</v>
      </c>
      <c r="KY178" s="420">
        <v>1490.3132014684136</v>
      </c>
      <c r="KZ178" s="420">
        <v>1631.9187654106659</v>
      </c>
      <c r="LA178" s="420">
        <v>1787.6694922271377</v>
      </c>
      <c r="LB178" s="420">
        <v>1959.0157582652359</v>
      </c>
      <c r="LC178" s="420">
        <v>2147.5590513656416</v>
      </c>
      <c r="LD178" s="420">
        <v>2355.0678760845258</v>
      </c>
      <c r="LE178" s="420">
        <v>2583.4953441659718</v>
      </c>
      <c r="LF178" s="420">
        <v>2834.9986296071888</v>
      </c>
      <c r="LG178" s="420">
        <v>3111.9604867997496</v>
      </c>
      <c r="LH178" s="420">
        <v>3417.0130514170992</v>
      </c>
      <c r="LI178" s="420">
        <v>3753.0641671713784</v>
      </c>
      <c r="LJ178" s="420">
        <v>4123.3265075239651</v>
      </c>
      <c r="LK178" s="420">
        <v>4531.3497901721385</v>
      </c>
      <c r="LL178" s="420">
        <v>4981.0564139469407</v>
      </c>
      <c r="LM178" s="420">
        <v>5476.7808829730966</v>
      </c>
      <c r="LN178" s="420">
        <v>6023.3134219265803</v>
      </c>
      <c r="LO178" s="420">
        <v>6625.948229380364</v>
      </c>
      <c r="LP178" s="420">
        <v>7290.536864004257</v>
      </c>
      <c r="LQ178" s="420">
        <v>8023.5473112715872</v>
      </c>
      <c r="LR178" s="420">
        <v>8832.1293368748302</v>
      </c>
      <c r="LS178" s="420">
        <v>9724.1867978680566</v>
      </c>
      <c r="LT178" s="420">
        <v>10708.457654310057</v>
      </c>
      <c r="LU178" s="420">
        <v>11794.602503619239</v>
      </c>
      <c r="LV178" s="420">
        <v>12993.302547795911</v>
      </c>
      <c r="LW178" s="420">
        <v>14316.368001027877</v>
      </c>
      <c r="LX178" s="420">
        <v>15776.85805298314</v>
      </c>
      <c r="LY178" s="420">
        <v>17389.21362242449</v>
      </c>
      <c r="LZ178" s="420">
        <v>19169.404267893296</v>
      </c>
      <c r="MA178" s="420">
        <v>21135.090768472463</v>
      </c>
      <c r="MB178" s="420"/>
      <c r="MC178" s="426">
        <v>1.3011004983715742</v>
      </c>
      <c r="MD178" s="426">
        <v>1.3011004983715742</v>
      </c>
      <c r="ME178" s="426">
        <v>1.3011004983715742</v>
      </c>
      <c r="MF178" s="426">
        <v>1.3011004983715742</v>
      </c>
      <c r="MG178" s="426">
        <v>1.3011004983715742</v>
      </c>
      <c r="MH178" s="426">
        <v>1.3011004983715742</v>
      </c>
      <c r="MI178" s="426">
        <v>1.3011004983715742</v>
      </c>
      <c r="MJ178" s="426">
        <v>1.3011004983715742</v>
      </c>
      <c r="MK178" s="426">
        <v>1.3011004983715742</v>
      </c>
      <c r="ML178" s="426">
        <v>1.3011004983715742</v>
      </c>
      <c r="MM178" s="426">
        <v>1.3011004983715742</v>
      </c>
      <c r="MN178" s="426">
        <v>1.3011004983715742</v>
      </c>
      <c r="MO178" s="426">
        <v>1.3011004983715742</v>
      </c>
      <c r="MP178" s="426">
        <v>1.3011004983715742</v>
      </c>
      <c r="MQ178" s="426">
        <v>1.3011004983715742</v>
      </c>
      <c r="MR178" s="426">
        <v>1.3011004983715742</v>
      </c>
      <c r="MS178" s="426">
        <v>1.3011004983715742</v>
      </c>
      <c r="MT178" s="426">
        <v>1.5573357490388688</v>
      </c>
      <c r="MU178" s="426">
        <v>2.0643408124540121</v>
      </c>
      <c r="MV178" s="426">
        <v>2.7603034273876617</v>
      </c>
      <c r="MW178" s="426">
        <v>3.719950433130661</v>
      </c>
      <c r="MX178" s="426">
        <v>5.0485936081620348</v>
      </c>
      <c r="MY178" s="426">
        <v>6.8949110271166889</v>
      </c>
      <c r="MZ178" s="426">
        <v>9.4691395002985903</v>
      </c>
      <c r="NA178" s="426">
        <v>13.068987773647677</v>
      </c>
      <c r="NB178" s="426">
        <v>18.1165711647504</v>
      </c>
      <c r="NC178" s="426">
        <v>25.211085906369799</v>
      </c>
      <c r="ND178" s="426">
        <v>35.203969682813984</v>
      </c>
      <c r="NE178" s="426">
        <v>49.30619717927501</v>
      </c>
      <c r="NF178" s="426">
        <v>69.241513265506697</v>
      </c>
      <c r="NG178" s="420"/>
      <c r="NH178" s="420">
        <v>1360.238053024781</v>
      </c>
      <c r="NI178" s="420">
        <v>1489.012100970042</v>
      </c>
      <c r="NJ178" s="420">
        <v>1630.6176649122942</v>
      </c>
      <c r="NK178" s="420">
        <v>1786.368391728766</v>
      </c>
      <c r="NL178" s="420">
        <v>1957.7146577668643</v>
      </c>
      <c r="NM178" s="420">
        <v>2146.2579508672702</v>
      </c>
      <c r="NN178" s="420">
        <v>2353.7667755861544</v>
      </c>
      <c r="NO178" s="420">
        <v>2582.1942436676004</v>
      </c>
      <c r="NP178" s="420">
        <v>2833.6975291088174</v>
      </c>
      <c r="NQ178" s="420">
        <v>3110.6593863013782</v>
      </c>
      <c r="NR178" s="420">
        <v>3415.7119509187278</v>
      </c>
      <c r="NS178" s="420">
        <v>3751.763066673007</v>
      </c>
      <c r="NT178" s="420">
        <v>4122.0254070255933</v>
      </c>
      <c r="NU178" s="420">
        <v>4530.0486896737666</v>
      </c>
      <c r="NV178" s="420">
        <v>4979.7553134485688</v>
      </c>
      <c r="NW178" s="420">
        <v>5475.4797824747247</v>
      </c>
      <c r="NX178" s="420">
        <v>6022.0123214282085</v>
      </c>
      <c r="NY178" s="420">
        <v>6624.3908936313255</v>
      </c>
      <c r="NZ178" s="420">
        <v>7288.4725231918028</v>
      </c>
      <c r="OA178" s="420">
        <v>8020.7870078441993</v>
      </c>
      <c r="OB178" s="420">
        <v>8828.4093864416991</v>
      </c>
      <c r="OC178" s="420">
        <v>9719.1382042598943</v>
      </c>
      <c r="OD178" s="420">
        <v>10701.562743282941</v>
      </c>
      <c r="OE178" s="420">
        <v>11785.133364118939</v>
      </c>
      <c r="OF178" s="420">
        <v>12980.233560022263</v>
      </c>
      <c r="OG178" s="420">
        <v>14298.251429863127</v>
      </c>
      <c r="OH178" s="420">
        <v>15751.646967076769</v>
      </c>
      <c r="OI178" s="420">
        <v>17354.009652741675</v>
      </c>
      <c r="OJ178" s="420">
        <v>19120.098070714022</v>
      </c>
      <c r="OK178" s="420">
        <v>21065.849255206955</v>
      </c>
      <c r="OL178" s="420"/>
      <c r="OM178" s="420">
        <v>1380.9009493372666</v>
      </c>
      <c r="ON178" s="420">
        <v>1512.9735457390332</v>
      </c>
      <c r="OO178" s="420">
        <v>1658.2063375414587</v>
      </c>
      <c r="OP178" s="420">
        <v>1817.9466206989603</v>
      </c>
      <c r="OQ178" s="420">
        <v>1993.6819229628068</v>
      </c>
      <c r="OR178" s="420">
        <v>2187.0547542998702</v>
      </c>
      <c r="OS178" s="420">
        <v>2399.8789195272607</v>
      </c>
      <c r="OT178" s="420">
        <v>2634.1575593648654</v>
      </c>
      <c r="OU178" s="420">
        <v>2892.103103842242</v>
      </c>
      <c r="OV178" s="420">
        <v>3176.1593416272476</v>
      </c>
      <c r="OW178" s="420">
        <v>3489.0258305735069</v>
      </c>
      <c r="OX178" s="420">
        <v>3833.6848988373586</v>
      </c>
      <c r="OY178" s="420">
        <v>4213.4315125412913</v>
      </c>
      <c r="OZ178" s="420">
        <v>4631.9063154349851</v>
      </c>
      <c r="PA178" s="420">
        <v>5093.1321786326498</v>
      </c>
      <c r="PB178" s="420">
        <v>5601.5546346231777</v>
      </c>
      <c r="PC178" s="420">
        <v>6162.0866097329381</v>
      </c>
      <c r="PD178" s="420">
        <v>6777.102619466792</v>
      </c>
      <c r="PE178" s="420">
        <v>7452.669278931412</v>
      </c>
      <c r="PF178" s="420">
        <v>8196.1572872167635</v>
      </c>
      <c r="PG178" s="420">
        <v>9014.0085245726677</v>
      </c>
      <c r="PH178" s="420">
        <v>9913.073590431617</v>
      </c>
      <c r="PI178" s="420">
        <v>10900.541462399588</v>
      </c>
      <c r="PJ178" s="420">
        <v>11983.813375683576</v>
      </c>
      <c r="PK178" s="420">
        <v>13170.294316322552</v>
      </c>
      <c r="PL178" s="420">
        <v>14467.063804999458</v>
      </c>
      <c r="PM178" s="420">
        <v>15880.370855652405</v>
      </c>
      <c r="PN178" s="420">
        <v>17414.873931505179</v>
      </c>
      <c r="PO178" s="420">
        <v>19072.512249817733</v>
      </c>
      <c r="PP178" s="420">
        <v>20850.845407634093</v>
      </c>
      <c r="PQ178" s="420"/>
      <c r="PR178" s="420">
        <v>40.947604499784624</v>
      </c>
      <c r="PS178" s="420">
        <v>44.820419153299611</v>
      </c>
      <c r="PT178" s="420">
        <v>49.079135189685424</v>
      </c>
      <c r="PU178" s="420">
        <v>53.763259877346471</v>
      </c>
      <c r="PV178" s="420">
        <v>58.916412554658478</v>
      </c>
      <c r="PW178" s="420">
        <v>64.586757162071947</v>
      </c>
      <c r="PX178" s="420">
        <v>70.827480583662165</v>
      </c>
      <c r="PY178" s="420">
        <v>77.697321671729853</v>
      </c>
      <c r="PZ178" s="420">
        <v>85.261156348092129</v>
      </c>
      <c r="QA178" s="420">
        <v>93.590644751345692</v>
      </c>
      <c r="QB178" s="420">
        <v>102.76494703657464</v>
      </c>
      <c r="QC178" s="420">
        <v>112.87151513930641</v>
      </c>
      <c r="QD178" s="420">
        <v>124.00696859629332</v>
      </c>
      <c r="QE178" s="420">
        <v>136.27806337997873</v>
      </c>
      <c r="QF178" s="420">
        <v>149.8027636602566</v>
      </c>
      <c r="QG178" s="420">
        <v>164.71142746623187</v>
      </c>
      <c r="QH178" s="420">
        <v>181.14811839312975</v>
      </c>
      <c r="QI178" s="420">
        <v>199.27205679737466</v>
      </c>
      <c r="QJ178" s="420">
        <v>219.25922535966913</v>
      </c>
      <c r="QK178" s="420">
        <v>241.30414548645757</v>
      </c>
      <c r="QL178" s="420">
        <v>265.62184278099454</v>
      </c>
      <c r="QM178" s="420">
        <v>292.45002176454648</v>
      </c>
      <c r="QN178" s="420">
        <v>322.05147218627013</v>
      </c>
      <c r="QO178" s="420">
        <v>354.71673164936061</v>
      </c>
      <c r="QP178" s="420">
        <v>390.76703192593379</v>
      </c>
      <c r="QQ178" s="420">
        <v>430.55755926118002</v>
      </c>
      <c r="QR178" s="420">
        <v>474.48106220899069</v>
      </c>
      <c r="QS178" s="420">
        <v>522.97184413007517</v>
      </c>
      <c r="QT178" s="420">
        <v>576.51018145680507</v>
      </c>
      <c r="QU178" s="420">
        <v>635.62721322780033</v>
      </c>
      <c r="QV178" s="424"/>
      <c r="QW178" s="420">
        <v>14.692869058112674</v>
      </c>
      <c r="QX178" s="420">
        <v>14.692869058112674</v>
      </c>
      <c r="QY178" s="420">
        <v>14.692869058112674</v>
      </c>
      <c r="QZ178" s="420">
        <v>14.692869058112674</v>
      </c>
      <c r="RA178" s="420">
        <v>14.692869058112674</v>
      </c>
      <c r="RB178" s="420">
        <v>14.692869058112674</v>
      </c>
      <c r="RC178" s="420">
        <v>14.692869058112674</v>
      </c>
      <c r="RD178" s="420">
        <v>14.692869058112674</v>
      </c>
      <c r="RE178" s="420">
        <v>14.692869058112674</v>
      </c>
      <c r="RF178" s="420">
        <v>14.692869058112674</v>
      </c>
      <c r="RG178" s="420">
        <v>14.692869058112674</v>
      </c>
      <c r="RH178" s="420">
        <v>14.692869058112674</v>
      </c>
      <c r="RI178" s="420">
        <v>14.692869058112674</v>
      </c>
      <c r="RJ178" s="420">
        <v>14.692869058112674</v>
      </c>
      <c r="RK178" s="420">
        <v>14.692869058112674</v>
      </c>
      <c r="RL178" s="420">
        <v>14.692869058112674</v>
      </c>
      <c r="RM178" s="420">
        <v>14.692869058112674</v>
      </c>
      <c r="RN178" s="420">
        <v>17.586443375268967</v>
      </c>
      <c r="RO178" s="420">
        <v>23.311872746698956</v>
      </c>
      <c r="RP178" s="420">
        <v>31.171133106186968</v>
      </c>
      <c r="RQ178" s="420">
        <v>42.008088295304923</v>
      </c>
      <c r="RR178" s="420">
        <v>57.011987087230509</v>
      </c>
      <c r="RS178" s="420">
        <v>77.861798543275356</v>
      </c>
      <c r="RT178" s="420">
        <v>106.93165281622744</v>
      </c>
      <c r="RU178" s="420">
        <v>147.58346977855248</v>
      </c>
      <c r="RV178" s="420">
        <v>204.58404884081392</v>
      </c>
      <c r="RW178" s="420">
        <v>284.69990173605657</v>
      </c>
      <c r="RX178" s="420">
        <v>397.54601394952084</v>
      </c>
      <c r="RY178" s="420">
        <v>556.79749551650741</v>
      </c>
      <c r="RZ178" s="420">
        <v>781.91998932362276</v>
      </c>
      <c r="SA178" s="420"/>
      <c r="SB178" s="420">
        <v>26.254735441671951</v>
      </c>
      <c r="SC178" s="420">
        <v>30.127550095186937</v>
      </c>
      <c r="SD178" s="420">
        <v>34.386266131572754</v>
      </c>
      <c r="SE178" s="420">
        <v>39.070390819233793</v>
      </c>
      <c r="SF178" s="420">
        <v>44.223543496545801</v>
      </c>
      <c r="SG178" s="420">
        <v>49.89388810395927</v>
      </c>
      <c r="SH178" s="420">
        <v>56.134611525549488</v>
      </c>
      <c r="SI178" s="420">
        <v>63.004452613617175</v>
      </c>
      <c r="SJ178" s="420">
        <v>70.568287289979452</v>
      </c>
      <c r="SK178" s="420">
        <v>78.897775693233015</v>
      </c>
      <c r="SL178" s="420">
        <v>88.072077978461962</v>
      </c>
      <c r="SM178" s="420">
        <v>98.178646081193733</v>
      </c>
      <c r="SN178" s="420">
        <v>109.31409953818064</v>
      </c>
      <c r="SO178" s="420">
        <v>121.58519432186606</v>
      </c>
      <c r="SP178" s="420">
        <v>135.10989460214392</v>
      </c>
      <c r="SQ178" s="420">
        <v>150.01855840811919</v>
      </c>
      <c r="SR178" s="420">
        <v>166.45524933501707</v>
      </c>
      <c r="SS178" s="420">
        <v>181.68561342210569</v>
      </c>
      <c r="ST178" s="420">
        <v>195.94735261297018</v>
      </c>
      <c r="SU178" s="420">
        <v>210.1330123802706</v>
      </c>
      <c r="SV178" s="420">
        <v>223.61375448568961</v>
      </c>
      <c r="SW178" s="420">
        <v>235.43803467731595</v>
      </c>
      <c r="SX178" s="420">
        <v>244.18967364299476</v>
      </c>
      <c r="SY178" s="420">
        <v>247.78507883313318</v>
      </c>
      <c r="SZ178" s="420">
        <v>243.18356214738131</v>
      </c>
      <c r="TA178" s="420">
        <v>225.9735104203661</v>
      </c>
      <c r="TB178" s="420">
        <v>189.78116047293412</v>
      </c>
      <c r="TC178" s="420">
        <v>125.42583018055433</v>
      </c>
      <c r="TD178" s="420">
        <v>19.712685940297661</v>
      </c>
      <c r="TE178" s="420">
        <v>-146.29277609582243</v>
      </c>
      <c r="TF178" s="420"/>
      <c r="TG178" s="420">
        <v>2.4093718660178953</v>
      </c>
      <c r="TH178" s="420">
        <v>2.6372496816427375</v>
      </c>
      <c r="TI178" s="420">
        <v>2.8878340742775008</v>
      </c>
      <c r="TJ178" s="420">
        <v>3.1634496658911648</v>
      </c>
      <c r="TK178" s="420">
        <v>3.4666630341377918</v>
      </c>
      <c r="TL178" s="420">
        <v>3.8003081627020272</v>
      </c>
      <c r="TM178" s="420">
        <v>4.1675145870890189</v>
      </c>
      <c r="TN178" s="420">
        <v>4.5717385226232974</v>
      </c>
      <c r="TO178" s="420">
        <v>5.0167972920205077</v>
      </c>
      <c r="TP178" s="420">
        <v>5.5069074037665278</v>
      </c>
      <c r="TQ178" s="420">
        <v>6.0467266700313074</v>
      </c>
      <c r="TR178" s="420">
        <v>6.6414007943465379</v>
      </c>
      <c r="TS178" s="420">
        <v>7.2966149052173481</v>
      </c>
      <c r="TT178" s="420">
        <v>8.018650562692903</v>
      </c>
      <c r="TU178" s="420">
        <v>8.8144488212161036</v>
      </c>
      <c r="TV178" s="420">
        <v>9.6916799943907233</v>
      </c>
      <c r="TW178" s="420">
        <v>10.658820836290454</v>
      </c>
      <c r="TX178" s="420">
        <v>11.725239930302621</v>
      </c>
      <c r="TY178" s="420">
        <v>12.901292161040638</v>
      </c>
      <c r="TZ178" s="420">
        <v>14.198423238448974</v>
      </c>
      <c r="UA178" s="420">
        <v>15.629285346832003</v>
      </c>
      <c r="UB178" s="420">
        <v>17.207865106236564</v>
      </c>
      <c r="UC178" s="420">
        <v>18.949625160595776</v>
      </c>
      <c r="UD178" s="420">
        <v>20.871660847615242</v>
      </c>
      <c r="UE178" s="420">
        <v>22.992873561006807</v>
      </c>
      <c r="UF178" s="420">
        <v>25.334162587964727</v>
      </c>
      <c r="UG178" s="420">
        <v>27.918637395519482</v>
      </c>
      <c r="UH178" s="420">
        <v>30.771852550571701</v>
      </c>
      <c r="UI178" s="420">
        <v>33.922067692194361</v>
      </c>
      <c r="UJ178" s="420">
        <v>37.400535233617283</v>
      </c>
      <c r="UK178" s="420"/>
      <c r="UL178" s="420">
        <v>2.0677318317326265</v>
      </c>
      <c r="UM178" s="420">
        <v>2.0677318317326265</v>
      </c>
      <c r="UN178" s="420">
        <v>2.0677318317326265</v>
      </c>
      <c r="UO178" s="420">
        <v>2.0677318317326265</v>
      </c>
      <c r="UP178" s="420">
        <v>2.0677318317326265</v>
      </c>
      <c r="UQ178" s="420">
        <v>2.0677318317326265</v>
      </c>
      <c r="UR178" s="420">
        <v>2.0677318317326265</v>
      </c>
      <c r="US178" s="420">
        <v>2.0677318317326265</v>
      </c>
      <c r="UT178" s="420">
        <v>2.0677318317326265</v>
      </c>
      <c r="UU178" s="420">
        <v>2.0677318317326265</v>
      </c>
      <c r="UV178" s="420">
        <v>2.0677318317326265</v>
      </c>
      <c r="UW178" s="420">
        <v>2.0677318317326265</v>
      </c>
      <c r="UX178" s="420">
        <v>2.0677318317326265</v>
      </c>
      <c r="UY178" s="420">
        <v>2.0677318317326265</v>
      </c>
      <c r="UZ178" s="420">
        <v>2.0677318317326265</v>
      </c>
      <c r="VA178" s="420">
        <v>2.0677318317326265</v>
      </c>
      <c r="VB178" s="420">
        <v>2.0677318317326265</v>
      </c>
      <c r="VC178" s="420">
        <v>2.4749454058415221</v>
      </c>
      <c r="VD178" s="420">
        <v>3.2806867838405323</v>
      </c>
      <c r="VE178" s="420">
        <v>4.3867228313213236</v>
      </c>
      <c r="VF178" s="420">
        <v>5.9118107576461503</v>
      </c>
      <c r="VG178" s="420">
        <v>8.0233138963084603</v>
      </c>
      <c r="VH178" s="420">
        <v>10.957514062577776</v>
      </c>
      <c r="VI178" s="420">
        <v>15.048523298845536</v>
      </c>
      <c r="VJ178" s="420">
        <v>20.769465588490164</v>
      </c>
      <c r="VK178" s="420">
        <v>28.79117403005235</v>
      </c>
      <c r="VL178" s="420">
        <v>40.065901831865403</v>
      </c>
      <c r="VM178" s="420">
        <v>55.946768760453153</v>
      </c>
      <c r="VN178" s="420">
        <v>78.358277117619295</v>
      </c>
      <c r="VO178" s="420">
        <v>110.03983261524904</v>
      </c>
      <c r="VP178" s="420"/>
      <c r="VQ178" s="420">
        <v>0.34164003428526879</v>
      </c>
      <c r="VR178" s="420">
        <v>0.56951784991011101</v>
      </c>
      <c r="VS178" s="420">
        <v>0.82010224254487429</v>
      </c>
      <c r="VT178" s="420">
        <v>1.0957178341585383</v>
      </c>
      <c r="VU178" s="420">
        <v>1.3989312024051652</v>
      </c>
      <c r="VV178" s="420">
        <v>1.7325763309694007</v>
      </c>
      <c r="VW178" s="420">
        <v>2.0997827553563924</v>
      </c>
      <c r="VX178" s="420">
        <v>2.5040066908906708</v>
      </c>
      <c r="VY178" s="420">
        <v>2.9490654602878812</v>
      </c>
      <c r="VZ178" s="420">
        <v>3.4391755720339012</v>
      </c>
      <c r="WA178" s="420">
        <v>3.9789948382986808</v>
      </c>
      <c r="WB178" s="420">
        <v>4.5736689626139118</v>
      </c>
      <c r="WC178" s="420">
        <v>5.228883073484722</v>
      </c>
      <c r="WD178" s="420">
        <v>5.9509187309602769</v>
      </c>
      <c r="WE178" s="420">
        <v>6.7467169894834775</v>
      </c>
      <c r="WF178" s="420">
        <v>7.6239481626580972</v>
      </c>
      <c r="WG178" s="420">
        <v>8.5910890045578281</v>
      </c>
      <c r="WH178" s="420">
        <v>9.2502945244610988</v>
      </c>
      <c r="WI178" s="420">
        <v>9.620605377200107</v>
      </c>
      <c r="WJ178" s="420">
        <v>9.8117004071276508</v>
      </c>
      <c r="WK178" s="420">
        <v>9.7174745891858514</v>
      </c>
      <c r="WL178" s="420">
        <v>9.1845512099281041</v>
      </c>
      <c r="WM178" s="420">
        <v>7.9921110980180003</v>
      </c>
      <c r="WN178" s="420">
        <v>5.8231375487697061</v>
      </c>
      <c r="WO178" s="420">
        <v>2.2234079725166431</v>
      </c>
      <c r="WP178" s="420">
        <v>-3.457011442087623</v>
      </c>
      <c r="WQ178" s="420">
        <v>-12.147264436345921</v>
      </c>
      <c r="WR178" s="420">
        <v>-25.174916209881452</v>
      </c>
      <c r="WS178" s="420">
        <v>-44.436209425424934</v>
      </c>
      <c r="WT178" s="420">
        <v>-72.639297381631764</v>
      </c>
      <c r="WU178" s="420"/>
      <c r="WV178" s="420">
        <v>106.67760532328445</v>
      </c>
      <c r="WW178" s="420">
        <v>116.76714775549381</v>
      </c>
      <c r="WX178" s="420">
        <v>127.86204900950746</v>
      </c>
      <c r="WY178" s="420">
        <v>140.06523429518109</v>
      </c>
      <c r="WZ178" s="420">
        <v>153.49034167805146</v>
      </c>
      <c r="XA178" s="420">
        <v>168.26284892154246</v>
      </c>
      <c r="XB178" s="420">
        <v>184.52131967295543</v>
      </c>
      <c r="XC178" s="420">
        <v>202.41878169006614</v>
      </c>
      <c r="XD178" s="420">
        <v>222.12425115995401</v>
      </c>
      <c r="XE178" s="420">
        <v>243.82441866137245</v>
      </c>
      <c r="XF178" s="420">
        <v>267.72551398198675</v>
      </c>
      <c r="XG178" s="420">
        <v>294.05536883935184</v>
      </c>
      <c r="XH178" s="420">
        <v>323.06569858859262</v>
      </c>
      <c r="XI178" s="420">
        <v>355.03462625139355</v>
      </c>
      <c r="XJ178" s="420">
        <v>390.26947469345072</v>
      </c>
      <c r="XK178" s="420">
        <v>429.10985553672384</v>
      </c>
      <c r="XL178" s="420">
        <v>471.93108644730518</v>
      </c>
      <c r="XM178" s="420">
        <v>519.14797182094719</v>
      </c>
      <c r="XN178" s="420">
        <v>571.21898563152615</v>
      </c>
      <c r="XO178" s="420">
        <v>628.65089935144169</v>
      </c>
      <c r="XP178" s="420">
        <v>692.00390244033736</v>
      </c>
      <c r="XQ178" s="420">
        <v>761.8972679768932</v>
      </c>
      <c r="XR178" s="420">
        <v>839.01562163057338</v>
      </c>
      <c r="XS178" s="420">
        <v>924.11587839417939</v>
      </c>
      <c r="XT178" s="420">
        <v>1018.0349183885796</v>
      </c>
      <c r="XU178" s="420">
        <v>1121.6980806792351</v>
      </c>
      <c r="XV178" s="420">
        <v>1236.128562489406</v>
      </c>
      <c r="XW178" s="420">
        <v>1362.4578205445905</v>
      </c>
      <c r="XX178" s="420">
        <v>1501.9370816338642</v>
      </c>
      <c r="XY178" s="420">
        <v>1655.9500809335766</v>
      </c>
      <c r="XZ178" s="420"/>
      <c r="YA178" s="420">
        <v>0.1019421917409085</v>
      </c>
      <c r="YB178" s="420">
        <v>0.1019421917409085</v>
      </c>
      <c r="YC178" s="420">
        <v>0.1019421917409085</v>
      </c>
      <c r="YD178" s="420">
        <v>0.1019421917409085</v>
      </c>
      <c r="YE178" s="420">
        <v>0.1019421917409085</v>
      </c>
      <c r="YF178" s="420">
        <v>0.1019421917409085</v>
      </c>
      <c r="YG178" s="420">
        <v>0.1019421917409085</v>
      </c>
      <c r="YH178" s="420">
        <v>0.1019421917409085</v>
      </c>
      <c r="YI178" s="420">
        <v>0.1019421917409085</v>
      </c>
      <c r="YJ178" s="420">
        <v>0.1019421917409085</v>
      </c>
      <c r="YK178" s="420">
        <v>0.1019421917409085</v>
      </c>
      <c r="YL178" s="420">
        <v>0.1019421917409085</v>
      </c>
      <c r="YM178" s="420">
        <v>0.1019421917409085</v>
      </c>
      <c r="YN178" s="420">
        <v>0.1019421917409085</v>
      </c>
      <c r="YO178" s="420">
        <v>0.1019421917409085</v>
      </c>
      <c r="YP178" s="420">
        <v>0.1019421917409085</v>
      </c>
      <c r="YQ178" s="420">
        <v>0.1019421917409085</v>
      </c>
      <c r="YR178" s="420">
        <v>0.12201841420565873</v>
      </c>
      <c r="YS178" s="420">
        <v>0.16174263800925112</v>
      </c>
      <c r="YT178" s="420">
        <v>0.21627182651149743</v>
      </c>
      <c r="YU178" s="420">
        <v>0.29146088314892193</v>
      </c>
      <c r="YV178" s="420">
        <v>0.39556106409099151</v>
      </c>
      <c r="YW178" s="420">
        <v>0.54022140706466903</v>
      </c>
      <c r="YX178" s="420">
        <v>0.74191412252089795</v>
      </c>
      <c r="YY178" s="420">
        <v>1.0239649121249523</v>
      </c>
      <c r="YZ178" s="420">
        <v>1.4194468249579977</v>
      </c>
      <c r="ZA178" s="420">
        <v>1.9753073315092169</v>
      </c>
      <c r="ZB178" s="420">
        <v>2.7582572076009275</v>
      </c>
      <c r="ZC178" s="420">
        <v>3.8631772204803494</v>
      </c>
      <c r="ZD178" s="420">
        <v>5.4251240627279413</v>
      </c>
      <c r="ZE178" s="420"/>
      <c r="ZF178" s="420">
        <v>106.57566313154355</v>
      </c>
      <c r="ZG178" s="420">
        <v>116.66520556375291</v>
      </c>
      <c r="ZH178" s="420">
        <v>127.76010681776656</v>
      </c>
      <c r="ZI178" s="420">
        <v>139.96329210344018</v>
      </c>
      <c r="ZJ178" s="420">
        <v>153.38839948631056</v>
      </c>
      <c r="ZK178" s="420">
        <v>168.16090672980155</v>
      </c>
      <c r="ZL178" s="420">
        <v>184.41937748121453</v>
      </c>
      <c r="ZM178" s="420">
        <v>202.31683949832524</v>
      </c>
      <c r="ZN178" s="420">
        <v>222.02230896821311</v>
      </c>
      <c r="ZO178" s="420">
        <v>243.72247646963154</v>
      </c>
      <c r="ZP178" s="420">
        <v>267.62357179024582</v>
      </c>
      <c r="ZQ178" s="420">
        <v>293.95342664761091</v>
      </c>
      <c r="ZR178" s="420">
        <v>322.96375639685169</v>
      </c>
      <c r="ZS178" s="420">
        <v>354.93268405965262</v>
      </c>
      <c r="ZT178" s="420">
        <v>390.16753250170979</v>
      </c>
      <c r="ZU178" s="420">
        <v>429.00791334498291</v>
      </c>
      <c r="ZV178" s="420">
        <v>471.82914425556424</v>
      </c>
      <c r="ZW178" s="420">
        <v>519.02595340674156</v>
      </c>
      <c r="ZX178" s="420">
        <v>571.05724299351687</v>
      </c>
      <c r="ZY178" s="420">
        <v>628.43462752493019</v>
      </c>
      <c r="ZZ178" s="420">
        <v>691.71244155718841</v>
      </c>
      <c r="AAA178" s="420">
        <v>761.50170691280221</v>
      </c>
      <c r="AAB178" s="420">
        <v>838.4754002235087</v>
      </c>
      <c r="AAC178" s="420">
        <v>923.37396427165845</v>
      </c>
      <c r="AAD178" s="420">
        <v>1017.0109534764547</v>
      </c>
      <c r="AAE178" s="420">
        <v>1120.2786338542771</v>
      </c>
      <c r="AAF178" s="420">
        <v>1234.1532551578969</v>
      </c>
      <c r="AAG178" s="420">
        <v>1359.6995633369895</v>
      </c>
      <c r="AAH178" s="420">
        <v>1498.0739044133838</v>
      </c>
      <c r="AAI178" s="420">
        <v>1650.5249568708487</v>
      </c>
      <c r="AAJ178" s="420"/>
      <c r="AAK178" s="420">
        <v>1514.0729879447674</v>
      </c>
      <c r="AAL178" s="420">
        <v>1660.3358192478831</v>
      </c>
      <c r="AAM178" s="420">
        <v>1821.1728127333429</v>
      </c>
      <c r="AAN178" s="420">
        <v>1998.0760214557927</v>
      </c>
      <c r="AAO178" s="420">
        <v>2192.6927971480682</v>
      </c>
      <c r="AAP178" s="420">
        <v>2406.8421254646005</v>
      </c>
      <c r="AAQ178" s="420">
        <v>2642.5326912893811</v>
      </c>
      <c r="AAR178" s="420">
        <v>2901.9828581676984</v>
      </c>
      <c r="AAS178" s="420">
        <v>3187.6427655607226</v>
      </c>
      <c r="AAT178" s="420">
        <v>3502.2187693621463</v>
      </c>
      <c r="AAU178" s="420">
        <v>3848.7004751805134</v>
      </c>
      <c r="AAV178" s="420">
        <v>4230.3906405287771</v>
      </c>
      <c r="AAW178" s="420">
        <v>4650.9382515498082</v>
      </c>
      <c r="AAX178" s="420">
        <v>5114.3751125474637</v>
      </c>
      <c r="AAY178" s="420">
        <v>5625.1563227259867</v>
      </c>
      <c r="AAZ178" s="420">
        <v>6188.2050545389375</v>
      </c>
      <c r="ABA178" s="420">
        <v>6808.9620923280772</v>
      </c>
      <c r="ABB178" s="420">
        <v>7487.0644808201005</v>
      </c>
      <c r="ABC178" s="420">
        <v>8229.2944799150991</v>
      </c>
      <c r="ABD178" s="420">
        <v>9044.5366275290926</v>
      </c>
      <c r="ABE178" s="420">
        <v>9939.0521952047311</v>
      </c>
      <c r="ABF178" s="420">
        <v>10919.197883231664</v>
      </c>
      <c r="ABG178" s="420">
        <v>11991.198647364108</v>
      </c>
      <c r="ABH178" s="420">
        <v>13160.795556337138</v>
      </c>
      <c r="ABI178" s="420">
        <v>14432.712239918905</v>
      </c>
      <c r="ABJ178" s="420">
        <v>15809.858937832014</v>
      </c>
      <c r="ABK178" s="420">
        <v>17292.15800684689</v>
      </c>
      <c r="ABL178" s="420">
        <v>18874.824408812841</v>
      </c>
      <c r="ABM178" s="420">
        <v>20545.862630745989</v>
      </c>
      <c r="ABN178" s="420">
        <v>22282.438291027487</v>
      </c>
      <c r="ABQ178" s="344"/>
      <c r="ABR178" s="344"/>
      <c r="ABS178" s="344"/>
      <c r="ABT178" s="344"/>
      <c r="ABU178" s="344"/>
      <c r="ABV178" s="344"/>
      <c r="ABW178" s="344"/>
      <c r="ABX178" s="344"/>
      <c r="ABY178" s="344"/>
      <c r="ABZ178" s="344"/>
      <c r="ACA178" s="344"/>
    </row>
    <row r="179" spans="4:755" hidden="1" outlineLevel="1" x14ac:dyDescent="0.25">
      <c r="D179" s="431" t="b">
        <v>1</v>
      </c>
      <c r="E179" s="416"/>
      <c r="F179" s="417">
        <v>1604</v>
      </c>
      <c r="G179" s="417">
        <v>22006162</v>
      </c>
      <c r="H179" s="417" t="s">
        <v>1825</v>
      </c>
      <c r="I179" s="417" t="s">
        <v>1873</v>
      </c>
      <c r="J179" s="417">
        <v>11</v>
      </c>
      <c r="K179" s="417" t="s">
        <v>1874</v>
      </c>
      <c r="L179" s="417" t="s">
        <v>300</v>
      </c>
      <c r="M179" s="417" t="s">
        <v>253</v>
      </c>
      <c r="N179" s="417" t="s">
        <v>355</v>
      </c>
      <c r="O179" s="417" t="s">
        <v>1826</v>
      </c>
      <c r="P179" s="417" t="s">
        <v>1827</v>
      </c>
      <c r="Q179" s="417" t="s">
        <v>1828</v>
      </c>
      <c r="R179" s="417" t="s">
        <v>298</v>
      </c>
      <c r="S179" s="418"/>
      <c r="T179" s="417">
        <v>0.57433674535164059</v>
      </c>
      <c r="U179" s="417">
        <v>2190</v>
      </c>
      <c r="V179" s="418"/>
      <c r="W179" s="419">
        <v>9.9</v>
      </c>
      <c r="X179" s="417">
        <v>8.8018665792934641E-3</v>
      </c>
      <c r="Y179" s="417">
        <v>6.3307850367012759E-3</v>
      </c>
      <c r="Z179" s="417">
        <v>2.4710815425921882E-3</v>
      </c>
      <c r="AA179" s="420">
        <v>51.892197956299761</v>
      </c>
      <c r="AB179" s="420">
        <v>2025.8512117444084</v>
      </c>
      <c r="AC179" s="420">
        <v>2077.7434097007081</v>
      </c>
      <c r="AD179" s="420">
        <v>60.926455166027509</v>
      </c>
      <c r="AE179" s="420">
        <v>3.5849346687423278</v>
      </c>
      <c r="AF179" s="420">
        <v>158.72694916701315</v>
      </c>
      <c r="AG179" s="418"/>
      <c r="AH179" s="419">
        <v>14.216959715055561</v>
      </c>
      <c r="AI179" s="417">
        <v>2.3831354840911409E-2</v>
      </c>
      <c r="AJ179" s="417">
        <v>1.7140817038295893E-2</v>
      </c>
      <c r="AK179" s="417">
        <v>6.6905378026155156E-3</v>
      </c>
      <c r="AL179" s="420">
        <v>140.4999009960755</v>
      </c>
      <c r="AM179" s="420">
        <v>5485.0614522546857</v>
      </c>
      <c r="AN179" s="420">
        <v>5625.5613532507614</v>
      </c>
      <c r="AO179" s="420">
        <v>164.96046141806357</v>
      </c>
      <c r="AP179" s="420">
        <v>9.7063332422316133</v>
      </c>
      <c r="AQ179" s="420">
        <v>429.75864429860979</v>
      </c>
      <c r="AR179" s="418"/>
      <c r="AS179" s="417">
        <v>5.1679359468684138E-3</v>
      </c>
      <c r="AT179" s="421">
        <v>4.0659390574111693E-6</v>
      </c>
      <c r="AU179" s="417">
        <v>5.1638700078110028E-3</v>
      </c>
      <c r="AV179" s="420">
        <v>28.425883974257854</v>
      </c>
      <c r="AW179" s="420">
        <v>1.3011004983715742</v>
      </c>
      <c r="AX179" s="420">
        <v>29.726984472629429</v>
      </c>
      <c r="AY179" s="420">
        <v>14.692869058112674</v>
      </c>
      <c r="AZ179" s="420">
        <v>2.0677318317326265</v>
      </c>
      <c r="BA179" s="420">
        <v>0.1019421917409085</v>
      </c>
      <c r="BB179" s="418"/>
      <c r="BC179" s="420">
        <v>2300.9817487024911</v>
      </c>
      <c r="BD179" s="420">
        <v>6229.9867922096655</v>
      </c>
      <c r="BE179" s="420">
        <v>46.589527554215643</v>
      </c>
      <c r="BF179" s="420">
        <v>6183.3972646554503</v>
      </c>
      <c r="BG179" s="420"/>
      <c r="BH179" s="422">
        <v>3.6190084093339271E-2</v>
      </c>
      <c r="BI179" s="420"/>
      <c r="BJ179" s="423">
        <v>10.264843878369307</v>
      </c>
      <c r="BK179" s="423">
        <v>10.643133317908669</v>
      </c>
      <c r="BL179" s="423">
        <v>11.035363826768</v>
      </c>
      <c r="BM179" s="423">
        <v>11.442049174017937</v>
      </c>
      <c r="BN179" s="423">
        <v>11.863722062618042</v>
      </c>
      <c r="BO179" s="423">
        <v>12.300934827185827</v>
      </c>
      <c r="BP179" s="423">
        <v>12.75426015748063</v>
      </c>
      <c r="BQ179" s="423">
        <v>13.224291848549957</v>
      </c>
      <c r="BR179" s="423">
        <v>13.711645578520923</v>
      </c>
      <c r="BS179" s="423">
        <v>14.216959715055561</v>
      </c>
      <c r="BT179" s="423">
        <v>14.740896151526375</v>
      </c>
      <c r="BU179" s="423">
        <v>15.284141174007392</v>
      </c>
      <c r="BV179" s="423">
        <v>15.847406360216368</v>
      </c>
      <c r="BW179" s="423">
        <v>16.431429511585634</v>
      </c>
      <c r="BX179" s="423">
        <v>17.036975619682483</v>
      </c>
      <c r="BY179" s="423">
        <v>17.664837868244934</v>
      </c>
      <c r="BZ179" s="423">
        <v>18.315838672145485</v>
      </c>
      <c r="CA179" s="423">
        <v>18.990830754643675</v>
      </c>
      <c r="CB179" s="423">
        <v>19.69069826433855</v>
      </c>
      <c r="CC179" s="423">
        <v>20.416357933284111</v>
      </c>
      <c r="CD179" s="423">
        <v>21.168760277784653</v>
      </c>
      <c r="CE179" s="423">
        <v>21.948890843442939</v>
      </c>
      <c r="CF179" s="423">
        <v>22.757771496092055</v>
      </c>
      <c r="CG179" s="423">
        <v>23.596461760301825</v>
      </c>
      <c r="CH179" s="423">
        <v>24.46606020721309</v>
      </c>
      <c r="CI179" s="423">
        <v>25.367705893517794</v>
      </c>
      <c r="CJ179" s="423">
        <v>26.302579853469606</v>
      </c>
      <c r="CK179" s="423">
        <v>27.271906645879525</v>
      </c>
      <c r="CL179" s="423">
        <v>28</v>
      </c>
      <c r="CM179" s="423">
        <v>28</v>
      </c>
      <c r="CN179" s="420"/>
      <c r="CO179" s="417">
        <v>9.708275965660762E-3</v>
      </c>
      <c r="CP179" s="417">
        <v>1.0712191211688215E-2</v>
      </c>
      <c r="CQ179" s="417">
        <v>1.1824348312161174E-2</v>
      </c>
      <c r="CR179" s="417">
        <v>1.3056682379234321E-2</v>
      </c>
      <c r="CS179" s="417">
        <v>1.4422462800766764E-2</v>
      </c>
      <c r="CT179" s="417">
        <v>1.5936443723749291E-2</v>
      </c>
      <c r="CU179" s="417">
        <v>1.7615031607265057E-2</v>
      </c>
      <c r="CV179" s="417">
        <v>1.9476471788502842E-2</v>
      </c>
      <c r="CW179" s="417">
        <v>2.1541056227177734E-2</v>
      </c>
      <c r="CX179" s="417">
        <v>2.3831354840911409E-2</v>
      </c>
      <c r="CY179" s="417">
        <v>2.6372473119585998E-2</v>
      </c>
      <c r="CZ179" s="417">
        <v>2.9192339013647112E-2</v>
      </c>
      <c r="DA179" s="417">
        <v>3.2322022433398018E-2</v>
      </c>
      <c r="DB179" s="417">
        <v>3.5796091077517467E-2</v>
      </c>
      <c r="DC179" s="417">
        <v>3.965300673382742E-2</v>
      </c>
      <c r="DD179" s="417">
        <v>4.3935566668723287E-2</v>
      </c>
      <c r="DE179" s="417">
        <v>4.8691395249228206E-2</v>
      </c>
      <c r="DF179" s="417">
        <v>5.3973491529537086E-2</v>
      </c>
      <c r="DG179" s="417">
        <v>5.9840839189094955E-2</v>
      </c>
      <c r="DH179" s="417">
        <v>6.6359085939407772E-2</v>
      </c>
      <c r="DI179" s="417">
        <v>7.36013003304965E-2</v>
      </c>
      <c r="DJ179" s="417">
        <v>8.1648814794752431E-2</v>
      </c>
      <c r="DK179" s="417">
        <v>9.0592164776594139E-2</v>
      </c>
      <c r="DL179" s="417">
        <v>0.10053213492265475</v>
      </c>
      <c r="DM179" s="417">
        <v>0.11158092456249701</v>
      </c>
      <c r="DN179" s="417">
        <v>0.12386344610882619</v>
      </c>
      <c r="DO179" s="417">
        <v>0.13751877156531145</v>
      </c>
      <c r="DP179" s="417">
        <v>0.15270174406778775</v>
      </c>
      <c r="DQ179" s="417">
        <v>0.1648141839142698</v>
      </c>
      <c r="DR179" s="417">
        <v>0.1648141839142698</v>
      </c>
      <c r="DS179" s="424"/>
      <c r="DT179" s="425">
        <v>6.9827243644160408E-3</v>
      </c>
      <c r="DU179" s="425">
        <v>7.7047952524954425E-3</v>
      </c>
      <c r="DV179" s="425">
        <v>8.5047196170272791E-3</v>
      </c>
      <c r="DW179" s="425">
        <v>9.3910818450571188E-3</v>
      </c>
      <c r="DX179" s="425">
        <v>1.0373426007873455E-2</v>
      </c>
      <c r="DY179" s="425">
        <v>1.1462364096939383E-2</v>
      </c>
      <c r="DZ179" s="425">
        <v>1.2669696537168517E-2</v>
      </c>
      <c r="EA179" s="425">
        <v>1.4008546375430933E-2</v>
      </c>
      <c r="EB179" s="425">
        <v>1.5493508701730928E-2</v>
      </c>
      <c r="EC179" s="425">
        <v>1.7140817038295893E-2</v>
      </c>
      <c r="ED179" s="425">
        <v>1.8968528629944713E-2</v>
      </c>
      <c r="EE179" s="425">
        <v>2.0996730789884673E-2</v>
      </c>
      <c r="EF179" s="425">
        <v>2.3247770701121561E-2</v>
      </c>
      <c r="EG179" s="425">
        <v>2.5746511347838983E-2</v>
      </c>
      <c r="EH179" s="425">
        <v>2.852061655663957E-2</v>
      </c>
      <c r="EI179" s="425">
        <v>3.1600868468023409E-2</v>
      </c>
      <c r="EJ179" s="425">
        <v>3.5021521137924942E-2</v>
      </c>
      <c r="EK179" s="425">
        <v>3.8820694391978043E-2</v>
      </c>
      <c r="EL179" s="425">
        <v>4.3040812526424332E-2</v>
      </c>
      <c r="EM179" s="425">
        <v>4.772909297474253E-2</v>
      </c>
      <c r="EN179" s="425">
        <v>5.2938090644344488E-2</v>
      </c>
      <c r="EO179" s="425">
        <v>5.8726304279938933E-2</v>
      </c>
      <c r="EP179" s="425">
        <v>6.5158851937071313E-2</v>
      </c>
      <c r="EQ179" s="425">
        <v>7.2308223459468232E-2</v>
      </c>
      <c r="ER179" s="425">
        <v>8.0255118756668617E-2</v>
      </c>
      <c r="ES179" s="425">
        <v>8.908938168464671E-2</v>
      </c>
      <c r="ET179" s="425">
        <v>9.8911040453546747E-2</v>
      </c>
      <c r="EU179" s="425">
        <v>0.10983146673647232</v>
      </c>
      <c r="EV179" s="425">
        <v>0.11854339758060124</v>
      </c>
      <c r="EW179" s="425">
        <v>0.11854339758060124</v>
      </c>
      <c r="EX179" s="420"/>
      <c r="EY179" s="420">
        <v>2537.9350626495857</v>
      </c>
      <c r="EZ179" s="420">
        <v>2800.3783339197521</v>
      </c>
      <c r="FA179" s="420">
        <v>3091.1181635711569</v>
      </c>
      <c r="FB179" s="420">
        <v>3413.2746256232381</v>
      </c>
      <c r="FC179" s="420">
        <v>3770.3166001146988</v>
      </c>
      <c r="FD179" s="420">
        <v>4166.1011124432443</v>
      </c>
      <c r="FE179" s="420">
        <v>4604.9171350184179</v>
      </c>
      <c r="FF179" s="420">
        <v>5091.5343593019197</v>
      </c>
      <c r="FG179" s="420">
        <v>5631.257504301876</v>
      </c>
      <c r="FH179" s="420">
        <v>6229.9867922096664</v>
      </c>
      <c r="FI179" s="420">
        <v>6894.2852938797296</v>
      </c>
      <c r="FJ179" s="420">
        <v>7631.4539270975356</v>
      </c>
      <c r="FK179" s="420">
        <v>8449.6149800047806</v>
      </c>
      <c r="FL179" s="420">
        <v>9357.805131700994</v>
      </c>
      <c r="FM179" s="420">
        <v>10366.079053090794</v>
      </c>
      <c r="FN179" s="420">
        <v>11485.624794797617</v>
      </c>
      <c r="FO179" s="420">
        <v>12728.892306877771</v>
      </c>
      <c r="FP179" s="420">
        <v>14109.736588756889</v>
      </c>
      <c r="FQ179" s="420">
        <v>15643.57713908918</v>
      </c>
      <c r="FR179" s="420">
        <v>17347.575566115211</v>
      </c>
      <c r="FS179" s="420">
        <v>19240.833431814794</v>
      </c>
      <c r="FT179" s="420">
        <v>21344.612640219806</v>
      </c>
      <c r="FU179" s="420">
        <v>23682.580944452875</v>
      </c>
      <c r="FV179" s="420">
        <v>26281.085441503434</v>
      </c>
      <c r="FW179" s="420">
        <v>29169.457251903063</v>
      </c>
      <c r="FX179" s="420">
        <v>32380.350947182989</v>
      </c>
      <c r="FY179" s="420">
        <v>35950.122695585058</v>
      </c>
      <c r="FZ179" s="420">
        <v>39919.251550757144</v>
      </c>
      <c r="GA179" s="420">
        <v>43085.682530815204</v>
      </c>
      <c r="GB179" s="420">
        <v>43085.682530815204</v>
      </c>
      <c r="GC179" s="420"/>
      <c r="GD179" s="420">
        <v>32.388885032735381</v>
      </c>
      <c r="GE179" s="420">
        <v>32.388885032735381</v>
      </c>
      <c r="GF179" s="420">
        <v>32.388885032735381</v>
      </c>
      <c r="GG179" s="420">
        <v>32.388885032735381</v>
      </c>
      <c r="GH179" s="420">
        <v>32.388885032735381</v>
      </c>
      <c r="GI179" s="420">
        <v>32.388885032735381</v>
      </c>
      <c r="GJ179" s="420">
        <v>32.388885032735381</v>
      </c>
      <c r="GK179" s="420">
        <v>32.388885032735381</v>
      </c>
      <c r="GL179" s="420">
        <v>32.388885032735381</v>
      </c>
      <c r="GM179" s="420">
        <v>32.388885032735381</v>
      </c>
      <c r="GN179" s="420">
        <v>32.388885032735381</v>
      </c>
      <c r="GO179" s="420">
        <v>32.388885032735381</v>
      </c>
      <c r="GP179" s="420">
        <v>32.388885032735381</v>
      </c>
      <c r="GQ179" s="420">
        <v>32.388885032735381</v>
      </c>
      <c r="GR179" s="420">
        <v>32.388885032735381</v>
      </c>
      <c r="GS179" s="420">
        <v>32.388885032735381</v>
      </c>
      <c r="GT179" s="420">
        <v>32.388885032735381</v>
      </c>
      <c r="GU179" s="420">
        <v>38.767465384971189</v>
      </c>
      <c r="GV179" s="420">
        <v>51.388572463571435</v>
      </c>
      <c r="GW179" s="420">
        <v>68.713485604700963</v>
      </c>
      <c r="GX179" s="420">
        <v>92.602413923397407</v>
      </c>
      <c r="GY179" s="420">
        <v>125.6769313027075</v>
      </c>
      <c r="GZ179" s="420">
        <v>171.63814851175741</v>
      </c>
      <c r="HA179" s="420">
        <v>235.71958585670842</v>
      </c>
      <c r="HB179" s="420">
        <v>325.3322422247</v>
      </c>
      <c r="HC179" s="420">
        <v>450.98402573580114</v>
      </c>
      <c r="HD179" s="420">
        <v>627.59100007556071</v>
      </c>
      <c r="HE179" s="420">
        <v>876.34838982817428</v>
      </c>
      <c r="HF179" s="420">
        <v>1227.401537267607</v>
      </c>
      <c r="HG179" s="420">
        <v>1723.6604055228411</v>
      </c>
      <c r="HH179" s="420"/>
      <c r="HI179" s="420">
        <v>57.236016211563019</v>
      </c>
      <c r="HJ179" s="420">
        <v>63.154689053157682</v>
      </c>
      <c r="HK179" s="420">
        <v>69.711511506251469</v>
      </c>
      <c r="HL179" s="420">
        <v>76.976848100570194</v>
      </c>
      <c r="HM179" s="420">
        <v>85.028929708547622</v>
      </c>
      <c r="HN179" s="420">
        <v>93.954740733937783</v>
      </c>
      <c r="HO179" s="420">
        <v>103.85100693540051</v>
      </c>
      <c r="HP179" s="420">
        <v>114.82529534325266</v>
      </c>
      <c r="HQ179" s="420">
        <v>126.99723903542956</v>
      </c>
      <c r="HR179" s="420">
        <v>140.4999009960755</v>
      </c>
      <c r="HS179" s="420">
        <v>155.4812929041926</v>
      </c>
      <c r="HT179" s="420">
        <v>172.10606650949569</v>
      </c>
      <c r="HU179" s="420">
        <v>190.55739726930597</v>
      </c>
      <c r="HV179" s="420">
        <v>211.03908216765754</v>
      </c>
      <c r="HW179" s="420">
        <v>233.77787614220262</v>
      </c>
      <c r="HX179" s="420">
        <v>259.02609433539101</v>
      </c>
      <c r="HY179" s="420">
        <v>287.06451049661388</v>
      </c>
      <c r="HZ179" s="420">
        <v>318.20558532804193</v>
      </c>
      <c r="IA179" s="420">
        <v>352.79706242955569</v>
      </c>
      <c r="IB179" s="420">
        <v>391.22597380285117</v>
      </c>
      <c r="IC179" s="420">
        <v>433.92310167212025</v>
      </c>
      <c r="ID179" s="420">
        <v>481.36794872510484</v>
      </c>
      <c r="IE179" s="420">
        <v>534.09427483665706</v>
      </c>
      <c r="IF179" s="420">
        <v>592.69626497730883</v>
      </c>
      <c r="IG179" s="420">
        <v>657.83540040990135</v>
      </c>
      <c r="IH179" s="420">
        <v>730.24811352509982</v>
      </c>
      <c r="II179" s="420">
        <v>810.75431585866374</v>
      </c>
      <c r="IJ179" s="420">
        <v>900.2668990778925</v>
      </c>
      <c r="IK179" s="420">
        <v>971.67688019781474</v>
      </c>
      <c r="IL179" s="420">
        <v>971.67688019781474</v>
      </c>
      <c r="IM179" s="420"/>
      <c r="IN179" s="420">
        <v>14.212941987128927</v>
      </c>
      <c r="IO179" s="420">
        <v>14.212941987128927</v>
      </c>
      <c r="IP179" s="420">
        <v>14.212941987128927</v>
      </c>
      <c r="IQ179" s="420">
        <v>14.212941987128927</v>
      </c>
      <c r="IR179" s="420">
        <v>14.212941987128927</v>
      </c>
      <c r="IS179" s="420">
        <v>14.212941987128927</v>
      </c>
      <c r="IT179" s="420">
        <v>14.212941987128927</v>
      </c>
      <c r="IU179" s="420">
        <v>14.212941987128927</v>
      </c>
      <c r="IV179" s="420">
        <v>14.212941987128927</v>
      </c>
      <c r="IW179" s="420">
        <v>14.212941987128927</v>
      </c>
      <c r="IX179" s="420">
        <v>14.212941987128927</v>
      </c>
      <c r="IY179" s="420">
        <v>14.212941987128927</v>
      </c>
      <c r="IZ179" s="420">
        <v>14.212941987128927</v>
      </c>
      <c r="JA179" s="420">
        <v>14.212941987128927</v>
      </c>
      <c r="JB179" s="420">
        <v>14.212941987128927</v>
      </c>
      <c r="JC179" s="420">
        <v>14.212941987128927</v>
      </c>
      <c r="JD179" s="420">
        <v>14.212941987128927</v>
      </c>
      <c r="JE179" s="420">
        <v>17.012000751113533</v>
      </c>
      <c r="JF179" s="420">
        <v>22.550415010825947</v>
      </c>
      <c r="JG179" s="420">
        <v>30.152960919956481</v>
      </c>
      <c r="JH179" s="420">
        <v>40.635938397728552</v>
      </c>
      <c r="JI179" s="420">
        <v>55.14975066046334</v>
      </c>
      <c r="JJ179" s="420">
        <v>75.318525015919704</v>
      </c>
      <c r="JK179" s="420">
        <v>103.43884315947719</v>
      </c>
      <c r="JL179" s="420">
        <v>142.76281139683698</v>
      </c>
      <c r="JM179" s="420">
        <v>197.90152666343465</v>
      </c>
      <c r="JN179" s="420">
        <v>275.40047972330115</v>
      </c>
      <c r="JO179" s="420">
        <v>384.56059270187745</v>
      </c>
      <c r="JP179" s="420">
        <v>538.61029258851443</v>
      </c>
      <c r="JQ179" s="420">
        <v>756.37939757564641</v>
      </c>
      <c r="JR179" s="420"/>
      <c r="JS179" s="420">
        <v>43.02307422443409</v>
      </c>
      <c r="JT179" s="420">
        <v>48.941747066028753</v>
      </c>
      <c r="JU179" s="420">
        <v>55.49856951912254</v>
      </c>
      <c r="JV179" s="420">
        <v>62.763906113441266</v>
      </c>
      <c r="JW179" s="420">
        <v>70.815987721418693</v>
      </c>
      <c r="JX179" s="420">
        <v>79.741798746808854</v>
      </c>
      <c r="JY179" s="420">
        <v>89.638064948271577</v>
      </c>
      <c r="JZ179" s="420">
        <v>100.61235335612373</v>
      </c>
      <c r="KA179" s="420">
        <v>112.78429704830063</v>
      </c>
      <c r="KB179" s="420">
        <v>126.28695900894657</v>
      </c>
      <c r="KC179" s="420">
        <v>141.26835091706369</v>
      </c>
      <c r="KD179" s="420">
        <v>157.89312452236678</v>
      </c>
      <c r="KE179" s="420">
        <v>176.34445528217705</v>
      </c>
      <c r="KF179" s="420">
        <v>196.82614018052863</v>
      </c>
      <c r="KG179" s="420">
        <v>219.5649341550737</v>
      </c>
      <c r="KH179" s="420">
        <v>244.81315234826209</v>
      </c>
      <c r="KI179" s="420">
        <v>272.85156850948493</v>
      </c>
      <c r="KJ179" s="420">
        <v>301.1935845769284</v>
      </c>
      <c r="KK179" s="420">
        <v>330.24664741872976</v>
      </c>
      <c r="KL179" s="420">
        <v>361.07301288289472</v>
      </c>
      <c r="KM179" s="420">
        <v>393.28716327439167</v>
      </c>
      <c r="KN179" s="420">
        <v>426.21819806464151</v>
      </c>
      <c r="KO179" s="420">
        <v>458.77574982073736</v>
      </c>
      <c r="KP179" s="420">
        <v>489.25742181783164</v>
      </c>
      <c r="KQ179" s="420">
        <v>515.07258901306432</v>
      </c>
      <c r="KR179" s="420">
        <v>532.34658686166517</v>
      </c>
      <c r="KS179" s="420">
        <v>535.3538361353626</v>
      </c>
      <c r="KT179" s="420">
        <v>515.70630637601505</v>
      </c>
      <c r="KU179" s="420">
        <v>433.06658760930031</v>
      </c>
      <c r="KV179" s="420">
        <v>215.29748262216833</v>
      </c>
      <c r="KW179" s="420"/>
      <c r="KX179" s="420">
        <v>2234.4717966131329</v>
      </c>
      <c r="KY179" s="420">
        <v>2465.5344807985416</v>
      </c>
      <c r="KZ179" s="420">
        <v>2721.5102774487291</v>
      </c>
      <c r="LA179" s="420">
        <v>3005.1461904182779</v>
      </c>
      <c r="LB179" s="420">
        <v>3319.4963225195056</v>
      </c>
      <c r="LC179" s="420">
        <v>3667.9565110206026</v>
      </c>
      <c r="LD179" s="420">
        <v>4054.3028918939258</v>
      </c>
      <c r="LE179" s="420">
        <v>4482.7348401378986</v>
      </c>
      <c r="LF179" s="420">
        <v>4957.9227845538971</v>
      </c>
      <c r="LG179" s="420">
        <v>5485.0614522546857</v>
      </c>
      <c r="LH179" s="420">
        <v>6069.9291615823086</v>
      </c>
      <c r="LI179" s="420">
        <v>6718.9538527630957</v>
      </c>
      <c r="LJ179" s="420">
        <v>7439.2866243588996</v>
      </c>
      <c r="LK179" s="420">
        <v>8238.8836313084739</v>
      </c>
      <c r="LL179" s="420">
        <v>9126.5972981246632</v>
      </c>
      <c r="LM179" s="420">
        <v>10112.27790976749</v>
      </c>
      <c r="LN179" s="420">
        <v>11206.886764135981</v>
      </c>
      <c r="LO179" s="420">
        <v>12422.622205432974</v>
      </c>
      <c r="LP179" s="420">
        <v>13773.060008455786</v>
      </c>
      <c r="LQ179" s="420">
        <v>15273.30975191761</v>
      </c>
      <c r="LR179" s="420">
        <v>16940.189006190238</v>
      </c>
      <c r="LS179" s="420">
        <v>18792.41736958046</v>
      </c>
      <c r="LT179" s="420">
        <v>20850.83261986282</v>
      </c>
      <c r="LU179" s="420">
        <v>23138.631507029833</v>
      </c>
      <c r="LV179" s="420">
        <v>25681.638002133957</v>
      </c>
      <c r="LW179" s="420">
        <v>28508.602139086946</v>
      </c>
      <c r="LX179" s="420">
        <v>31651.532945134961</v>
      </c>
      <c r="LY179" s="420">
        <v>35146.069355671141</v>
      </c>
      <c r="LZ179" s="420">
        <v>37933.887225792394</v>
      </c>
      <c r="MA179" s="420">
        <v>37933.887225792394</v>
      </c>
      <c r="MB179" s="420"/>
      <c r="MC179" s="426">
        <v>1.3011004983715742</v>
      </c>
      <c r="MD179" s="426">
        <v>1.3011004983715742</v>
      </c>
      <c r="ME179" s="426">
        <v>1.3011004983715742</v>
      </c>
      <c r="MF179" s="426">
        <v>1.3011004983715742</v>
      </c>
      <c r="MG179" s="426">
        <v>1.3011004983715742</v>
      </c>
      <c r="MH179" s="426">
        <v>1.3011004983715742</v>
      </c>
      <c r="MI179" s="426">
        <v>1.3011004983715742</v>
      </c>
      <c r="MJ179" s="426">
        <v>1.3011004983715742</v>
      </c>
      <c r="MK179" s="426">
        <v>1.3011004983715742</v>
      </c>
      <c r="ML179" s="426">
        <v>1.3011004983715742</v>
      </c>
      <c r="MM179" s="426">
        <v>1.3011004983715742</v>
      </c>
      <c r="MN179" s="426">
        <v>1.3011004983715742</v>
      </c>
      <c r="MO179" s="426">
        <v>1.3011004983715742</v>
      </c>
      <c r="MP179" s="426">
        <v>1.3011004983715742</v>
      </c>
      <c r="MQ179" s="426">
        <v>1.3011004983715742</v>
      </c>
      <c r="MR179" s="426">
        <v>1.3011004983715742</v>
      </c>
      <c r="MS179" s="426">
        <v>1.3011004983715742</v>
      </c>
      <c r="MT179" s="426">
        <v>1.5573357490388688</v>
      </c>
      <c r="MU179" s="426">
        <v>2.0643408124540121</v>
      </c>
      <c r="MV179" s="426">
        <v>2.7603034273876617</v>
      </c>
      <c r="MW179" s="426">
        <v>3.719950433130661</v>
      </c>
      <c r="MX179" s="426">
        <v>5.0485936081620348</v>
      </c>
      <c r="MY179" s="426">
        <v>6.8949110271166889</v>
      </c>
      <c r="MZ179" s="426">
        <v>9.4691395002985903</v>
      </c>
      <c r="NA179" s="426">
        <v>13.068987773647677</v>
      </c>
      <c r="NB179" s="426">
        <v>18.1165711647504</v>
      </c>
      <c r="NC179" s="426">
        <v>25.211085906369799</v>
      </c>
      <c r="ND179" s="426">
        <v>35.203969682813984</v>
      </c>
      <c r="NE179" s="426">
        <v>49.30619717927501</v>
      </c>
      <c r="NF179" s="426">
        <v>69.241513265506697</v>
      </c>
      <c r="NG179" s="420"/>
      <c r="NH179" s="420">
        <v>2233.1706961147615</v>
      </c>
      <c r="NI179" s="420">
        <v>2464.2333803001702</v>
      </c>
      <c r="NJ179" s="420">
        <v>2720.2091769503577</v>
      </c>
      <c r="NK179" s="420">
        <v>3003.8450899199065</v>
      </c>
      <c r="NL179" s="420">
        <v>3318.1952220211342</v>
      </c>
      <c r="NM179" s="420">
        <v>3666.6554105222313</v>
      </c>
      <c r="NN179" s="420">
        <v>4053.0017913955544</v>
      </c>
      <c r="NO179" s="420">
        <v>4481.4337396395267</v>
      </c>
      <c r="NP179" s="420">
        <v>4956.6216840555253</v>
      </c>
      <c r="NQ179" s="420">
        <v>5483.7603517563139</v>
      </c>
      <c r="NR179" s="420">
        <v>6068.6280610839367</v>
      </c>
      <c r="NS179" s="420">
        <v>6717.6527522647239</v>
      </c>
      <c r="NT179" s="420">
        <v>7437.9855238605278</v>
      </c>
      <c r="NU179" s="420">
        <v>8237.582530810103</v>
      </c>
      <c r="NV179" s="420">
        <v>9125.2961976262923</v>
      </c>
      <c r="NW179" s="420">
        <v>10110.976809269119</v>
      </c>
      <c r="NX179" s="420">
        <v>11205.58566363761</v>
      </c>
      <c r="NY179" s="420">
        <v>12421.064869683934</v>
      </c>
      <c r="NZ179" s="420">
        <v>13770.995667643332</v>
      </c>
      <c r="OA179" s="420">
        <v>15270.549448490223</v>
      </c>
      <c r="OB179" s="420">
        <v>16936.469055757108</v>
      </c>
      <c r="OC179" s="420">
        <v>18787.3687759723</v>
      </c>
      <c r="OD179" s="420">
        <v>20843.937708835703</v>
      </c>
      <c r="OE179" s="420">
        <v>23129.162367529534</v>
      </c>
      <c r="OF179" s="420">
        <v>25668.56901436031</v>
      </c>
      <c r="OG179" s="420">
        <v>28490.485567922195</v>
      </c>
      <c r="OH179" s="420">
        <v>31626.321859228592</v>
      </c>
      <c r="OI179" s="420">
        <v>35110.865385988327</v>
      </c>
      <c r="OJ179" s="420">
        <v>37884.581028613116</v>
      </c>
      <c r="OK179" s="420">
        <v>37864.645712526886</v>
      </c>
      <c r="OL179" s="420"/>
      <c r="OM179" s="420">
        <v>2276.1937703391955</v>
      </c>
      <c r="ON179" s="420">
        <v>2513.1751273661989</v>
      </c>
      <c r="OO179" s="420">
        <v>2775.7077464694803</v>
      </c>
      <c r="OP179" s="420">
        <v>3066.6089960333479</v>
      </c>
      <c r="OQ179" s="420">
        <v>3389.0112097425531</v>
      </c>
      <c r="OR179" s="420">
        <v>3746.3972092690401</v>
      </c>
      <c r="OS179" s="420">
        <v>4142.6398563438261</v>
      </c>
      <c r="OT179" s="420">
        <v>4582.0460929956507</v>
      </c>
      <c r="OU179" s="420">
        <v>5069.405981103826</v>
      </c>
      <c r="OV179" s="420">
        <v>5610.0473107652606</v>
      </c>
      <c r="OW179" s="420">
        <v>6209.8964120010005</v>
      </c>
      <c r="OX179" s="420">
        <v>6875.5458767870905</v>
      </c>
      <c r="OY179" s="420">
        <v>7614.3299791427053</v>
      </c>
      <c r="OZ179" s="420">
        <v>8434.4086709906314</v>
      </c>
      <c r="PA179" s="420">
        <v>9344.8611317813666</v>
      </c>
      <c r="PB179" s="420">
        <v>10355.789961617382</v>
      </c>
      <c r="PC179" s="420">
        <v>11478.437232147095</v>
      </c>
      <c r="PD179" s="420">
        <v>12722.258454260862</v>
      </c>
      <c r="PE179" s="420">
        <v>14101.242315062062</v>
      </c>
      <c r="PF179" s="420">
        <v>15631.622461373117</v>
      </c>
      <c r="PG179" s="420">
        <v>17329.7562190315</v>
      </c>
      <c r="PH179" s="420">
        <v>19213.586974036942</v>
      </c>
      <c r="PI179" s="420">
        <v>21302.713458656439</v>
      </c>
      <c r="PJ179" s="420">
        <v>23618.419789347365</v>
      </c>
      <c r="PK179" s="420">
        <v>26183.641603373373</v>
      </c>
      <c r="PL179" s="420">
        <v>29022.83215478386</v>
      </c>
      <c r="PM179" s="420">
        <v>32161.675695363956</v>
      </c>
      <c r="PN179" s="420">
        <v>35626.571692364341</v>
      </c>
      <c r="PO179" s="420">
        <v>38317.647616222413</v>
      </c>
      <c r="PP179" s="420">
        <v>38079.943195149055</v>
      </c>
      <c r="PQ179" s="420"/>
      <c r="PR179" s="420">
        <v>67.200614214346828</v>
      </c>
      <c r="PS179" s="420">
        <v>74.149708099895435</v>
      </c>
      <c r="PT179" s="420">
        <v>81.848051298933612</v>
      </c>
      <c r="PU179" s="420">
        <v>90.378258569256431</v>
      </c>
      <c r="PV179" s="420">
        <v>99.832180515186892</v>
      </c>
      <c r="PW179" s="420">
        <v>110.31194523274307</v>
      </c>
      <c r="PX179" s="420">
        <v>121.93111810998856</v>
      </c>
      <c r="PY179" s="420">
        <v>134.81599323559269</v>
      </c>
      <c r="PZ179" s="420">
        <v>149.10703140416985</v>
      </c>
      <c r="QA179" s="420">
        <v>164.96046141806357</v>
      </c>
      <c r="QB179" s="420">
        <v>182.55006329199551</v>
      </c>
      <c r="QC179" s="420">
        <v>202.06915409176941</v>
      </c>
      <c r="QD179" s="420">
        <v>223.73279950601545</v>
      </c>
      <c r="QE179" s="420">
        <v>247.78027688854976</v>
      </c>
      <c r="QF179" s="420">
        <v>274.47781844935128</v>
      </c>
      <c r="QG179" s="420">
        <v>304.12166654892087</v>
      </c>
      <c r="QH179" s="420">
        <v>337.04147670249705</v>
      </c>
      <c r="QI179" s="420">
        <v>373.60410797004761</v>
      </c>
      <c r="QJ179" s="420">
        <v>414.21784494312533</v>
      </c>
      <c r="QK179" s="420">
        <v>459.33710059377347</v>
      </c>
      <c r="QL179" s="420">
        <v>509.46765488318471</v>
      </c>
      <c r="QM179" s="420">
        <v>565.17249030501512</v>
      </c>
      <c r="QN179" s="420">
        <v>627.0782925338998</v>
      </c>
      <c r="QO179" s="420">
        <v>695.8826921461723</v>
      </c>
      <c r="QP179" s="420">
        <v>772.36233206872487</v>
      </c>
      <c r="QQ179" s="420">
        <v>857.38185509565301</v>
      </c>
      <c r="QR179" s="420">
        <v>951.90391660466355</v>
      </c>
      <c r="QS179" s="420">
        <v>1057.00033963331</v>
      </c>
      <c r="QT179" s="420">
        <v>1140.842558395633</v>
      </c>
      <c r="QU179" s="420">
        <v>1140.842558395633</v>
      </c>
      <c r="QV179" s="424"/>
      <c r="QW179" s="420">
        <v>14.692869058112674</v>
      </c>
      <c r="QX179" s="420">
        <v>14.692869058112674</v>
      </c>
      <c r="QY179" s="420">
        <v>14.692869058112674</v>
      </c>
      <c r="QZ179" s="420">
        <v>14.692869058112674</v>
      </c>
      <c r="RA179" s="420">
        <v>14.692869058112674</v>
      </c>
      <c r="RB179" s="420">
        <v>14.692869058112674</v>
      </c>
      <c r="RC179" s="420">
        <v>14.692869058112674</v>
      </c>
      <c r="RD179" s="420">
        <v>14.692869058112674</v>
      </c>
      <c r="RE179" s="420">
        <v>14.692869058112674</v>
      </c>
      <c r="RF179" s="420">
        <v>14.692869058112674</v>
      </c>
      <c r="RG179" s="420">
        <v>14.692869058112674</v>
      </c>
      <c r="RH179" s="420">
        <v>14.692869058112674</v>
      </c>
      <c r="RI179" s="420">
        <v>14.692869058112674</v>
      </c>
      <c r="RJ179" s="420">
        <v>14.692869058112674</v>
      </c>
      <c r="RK179" s="420">
        <v>14.692869058112674</v>
      </c>
      <c r="RL179" s="420">
        <v>14.692869058112674</v>
      </c>
      <c r="RM179" s="420">
        <v>14.692869058112674</v>
      </c>
      <c r="RN179" s="420">
        <v>17.586443375268967</v>
      </c>
      <c r="RO179" s="420">
        <v>23.311872746698956</v>
      </c>
      <c r="RP179" s="420">
        <v>31.171133106186968</v>
      </c>
      <c r="RQ179" s="420">
        <v>42.008088295304923</v>
      </c>
      <c r="RR179" s="420">
        <v>57.011987087230509</v>
      </c>
      <c r="RS179" s="420">
        <v>77.861798543275356</v>
      </c>
      <c r="RT179" s="420">
        <v>106.93165281622744</v>
      </c>
      <c r="RU179" s="420">
        <v>147.58346977855248</v>
      </c>
      <c r="RV179" s="420">
        <v>204.58404884081392</v>
      </c>
      <c r="RW179" s="420">
        <v>284.69990173605657</v>
      </c>
      <c r="RX179" s="420">
        <v>397.54601394952084</v>
      </c>
      <c r="RY179" s="420">
        <v>556.79749551650741</v>
      </c>
      <c r="RZ179" s="420">
        <v>781.91998932362276</v>
      </c>
      <c r="SA179" s="420"/>
      <c r="SB179" s="420">
        <v>52.507745156234151</v>
      </c>
      <c r="SC179" s="420">
        <v>59.456839041782757</v>
      </c>
      <c r="SD179" s="420">
        <v>67.155182240820935</v>
      </c>
      <c r="SE179" s="420">
        <v>75.685389511143754</v>
      </c>
      <c r="SF179" s="420">
        <v>85.139311457074214</v>
      </c>
      <c r="SG179" s="420">
        <v>95.619076174630393</v>
      </c>
      <c r="SH179" s="420">
        <v>107.23824905187588</v>
      </c>
      <c r="SI179" s="420">
        <v>120.12312417748001</v>
      </c>
      <c r="SJ179" s="420">
        <v>134.41416234605717</v>
      </c>
      <c r="SK179" s="420">
        <v>150.2675923599509</v>
      </c>
      <c r="SL179" s="420">
        <v>167.85719423388284</v>
      </c>
      <c r="SM179" s="420">
        <v>187.37628503365673</v>
      </c>
      <c r="SN179" s="420">
        <v>209.03993044790278</v>
      </c>
      <c r="SO179" s="420">
        <v>233.08740783043709</v>
      </c>
      <c r="SP179" s="420">
        <v>259.78494939123863</v>
      </c>
      <c r="SQ179" s="420">
        <v>289.42879749080822</v>
      </c>
      <c r="SR179" s="420">
        <v>322.3486076443844</v>
      </c>
      <c r="SS179" s="420">
        <v>356.01766459477864</v>
      </c>
      <c r="ST179" s="420">
        <v>390.90597219642638</v>
      </c>
      <c r="SU179" s="420">
        <v>428.1659674875865</v>
      </c>
      <c r="SV179" s="420">
        <v>467.45956658787981</v>
      </c>
      <c r="SW179" s="420">
        <v>508.16050321778459</v>
      </c>
      <c r="SX179" s="420">
        <v>549.21649399062449</v>
      </c>
      <c r="SY179" s="420">
        <v>588.95103932994482</v>
      </c>
      <c r="SZ179" s="420">
        <v>624.77886229017236</v>
      </c>
      <c r="TA179" s="420">
        <v>652.79780625483909</v>
      </c>
      <c r="TB179" s="420">
        <v>667.20401486860692</v>
      </c>
      <c r="TC179" s="420">
        <v>659.45432568378919</v>
      </c>
      <c r="TD179" s="420">
        <v>584.04506287912557</v>
      </c>
      <c r="TE179" s="420">
        <v>358.92256907201022</v>
      </c>
      <c r="TF179" s="420"/>
      <c r="TG179" s="420">
        <v>3.9541084575050318</v>
      </c>
      <c r="TH179" s="420">
        <v>4.3629956563214094</v>
      </c>
      <c r="TI179" s="420">
        <v>4.8159689558659586</v>
      </c>
      <c r="TJ179" s="420">
        <v>5.3178894383822231</v>
      </c>
      <c r="TK179" s="420">
        <v>5.8741616266655177</v>
      </c>
      <c r="TL179" s="420">
        <v>6.4907947748414863</v>
      </c>
      <c r="TM179" s="420">
        <v>7.174471111438435</v>
      </c>
      <c r="TN179" s="420">
        <v>7.9326218263342962</v>
      </c>
      <c r="TO179" s="420">
        <v>8.7735116835111207</v>
      </c>
      <c r="TP179" s="420">
        <v>9.7063332422316133</v>
      </c>
      <c r="TQ179" s="420">
        <v>10.741311781445805</v>
      </c>
      <c r="TR179" s="420">
        <v>11.889822147259057</v>
      </c>
      <c r="TS179" s="420">
        <v>13.164518882613763</v>
      </c>
      <c r="TT179" s="420">
        <v>14.579481153593129</v>
      </c>
      <c r="TU179" s="420">
        <v>16.150374159770749</v>
      </c>
      <c r="TV179" s="420">
        <v>17.894628908836424</v>
      </c>
      <c r="TW179" s="420">
        <v>19.831642450595456</v>
      </c>
      <c r="TX179" s="420">
        <v>21.983000904887568</v>
      </c>
      <c r="TY179" s="420">
        <v>24.372727884821138</v>
      </c>
      <c r="TZ179" s="420">
        <v>27.027561214104473</v>
      </c>
      <c r="UA179" s="420">
        <v>29.977261168675099</v>
      </c>
      <c r="UB179" s="420">
        <v>33.254953842179837</v>
      </c>
      <c r="UC179" s="420">
        <v>36.897513646486033</v>
      </c>
      <c r="UD179" s="420">
        <v>40.945989417148851</v>
      </c>
      <c r="UE179" s="420">
        <v>45.446079105021745</v>
      </c>
      <c r="UF179" s="420">
        <v>50.448658604987827</v>
      </c>
      <c r="UG179" s="420">
        <v>56.010370907816579</v>
      </c>
      <c r="UH179" s="420">
        <v>62.194282468886598</v>
      </c>
      <c r="UI179" s="420">
        <v>67.127588959905367</v>
      </c>
      <c r="UJ179" s="420">
        <v>67.127588959905367</v>
      </c>
      <c r="UK179" s="420"/>
      <c r="UL179" s="420">
        <v>2.0677318317326265</v>
      </c>
      <c r="UM179" s="420">
        <v>2.0677318317326265</v>
      </c>
      <c r="UN179" s="420">
        <v>2.0677318317326265</v>
      </c>
      <c r="UO179" s="420">
        <v>2.0677318317326265</v>
      </c>
      <c r="UP179" s="420">
        <v>2.0677318317326265</v>
      </c>
      <c r="UQ179" s="420">
        <v>2.0677318317326265</v>
      </c>
      <c r="UR179" s="420">
        <v>2.0677318317326265</v>
      </c>
      <c r="US179" s="420">
        <v>2.0677318317326265</v>
      </c>
      <c r="UT179" s="420">
        <v>2.0677318317326265</v>
      </c>
      <c r="UU179" s="420">
        <v>2.0677318317326265</v>
      </c>
      <c r="UV179" s="420">
        <v>2.0677318317326265</v>
      </c>
      <c r="UW179" s="420">
        <v>2.0677318317326265</v>
      </c>
      <c r="UX179" s="420">
        <v>2.0677318317326265</v>
      </c>
      <c r="UY179" s="420">
        <v>2.0677318317326265</v>
      </c>
      <c r="UZ179" s="420">
        <v>2.0677318317326265</v>
      </c>
      <c r="VA179" s="420">
        <v>2.0677318317326265</v>
      </c>
      <c r="VB179" s="420">
        <v>2.0677318317326265</v>
      </c>
      <c r="VC179" s="420">
        <v>2.4749454058415221</v>
      </c>
      <c r="VD179" s="420">
        <v>3.2806867838405323</v>
      </c>
      <c r="VE179" s="420">
        <v>4.3867228313213236</v>
      </c>
      <c r="VF179" s="420">
        <v>5.9118107576461503</v>
      </c>
      <c r="VG179" s="420">
        <v>8.0233138963084603</v>
      </c>
      <c r="VH179" s="420">
        <v>10.957514062577776</v>
      </c>
      <c r="VI179" s="420">
        <v>15.048523298845536</v>
      </c>
      <c r="VJ179" s="420">
        <v>20.769465588490164</v>
      </c>
      <c r="VK179" s="420">
        <v>28.79117403005235</v>
      </c>
      <c r="VL179" s="420">
        <v>40.065901831865403</v>
      </c>
      <c r="VM179" s="420">
        <v>55.946768760453153</v>
      </c>
      <c r="VN179" s="420">
        <v>78.358277117619295</v>
      </c>
      <c r="VO179" s="420">
        <v>110.03983261524904</v>
      </c>
      <c r="VP179" s="420"/>
      <c r="VQ179" s="420">
        <v>1.8863766257724053</v>
      </c>
      <c r="VR179" s="420">
        <v>2.2952638245887829</v>
      </c>
      <c r="VS179" s="420">
        <v>2.7482371241333321</v>
      </c>
      <c r="VT179" s="420">
        <v>3.2501576066495965</v>
      </c>
      <c r="VU179" s="420">
        <v>3.8064297949328911</v>
      </c>
      <c r="VV179" s="420">
        <v>4.4230629431088602</v>
      </c>
      <c r="VW179" s="420">
        <v>5.106739279705808</v>
      </c>
      <c r="VX179" s="420">
        <v>5.8648899946016702</v>
      </c>
      <c r="VY179" s="420">
        <v>6.7057798517784946</v>
      </c>
      <c r="VZ179" s="420">
        <v>7.6386014104989872</v>
      </c>
      <c r="WA179" s="420">
        <v>8.6735799497131794</v>
      </c>
      <c r="WB179" s="420">
        <v>9.822090315526431</v>
      </c>
      <c r="WC179" s="420">
        <v>11.096787050881137</v>
      </c>
      <c r="WD179" s="420">
        <v>12.511749321860503</v>
      </c>
      <c r="WE179" s="420">
        <v>14.082642328038123</v>
      </c>
      <c r="WF179" s="420">
        <v>15.826897077103798</v>
      </c>
      <c r="WG179" s="420">
        <v>17.76391061886283</v>
      </c>
      <c r="WH179" s="420">
        <v>19.508055499046044</v>
      </c>
      <c r="WI179" s="420">
        <v>21.092041100980605</v>
      </c>
      <c r="WJ179" s="420">
        <v>22.640838382783151</v>
      </c>
      <c r="WK179" s="420">
        <v>24.065450411028948</v>
      </c>
      <c r="WL179" s="420">
        <v>25.231639945871379</v>
      </c>
      <c r="WM179" s="420">
        <v>25.939999583908257</v>
      </c>
      <c r="WN179" s="420">
        <v>25.897466118303313</v>
      </c>
      <c r="WO179" s="420">
        <v>24.676613516531582</v>
      </c>
      <c r="WP179" s="420">
        <v>21.657484574935477</v>
      </c>
      <c r="WQ179" s="420">
        <v>15.944469075951176</v>
      </c>
      <c r="WR179" s="420">
        <v>6.2475137084334449</v>
      </c>
      <c r="WS179" s="420">
        <v>-11.230688157713928</v>
      </c>
      <c r="WT179" s="420">
        <v>-42.912243655343673</v>
      </c>
      <c r="WU179" s="420"/>
      <c r="WV179" s="420">
        <v>175.07252715303773</v>
      </c>
      <c r="WW179" s="420">
        <v>193.17646031183583</v>
      </c>
      <c r="WX179" s="420">
        <v>213.23235436137679</v>
      </c>
      <c r="WY179" s="420">
        <v>235.45543909675121</v>
      </c>
      <c r="WZ179" s="420">
        <v>260.08500574479314</v>
      </c>
      <c r="XA179" s="420">
        <v>287.38712068111931</v>
      </c>
      <c r="XB179" s="420">
        <v>317.6576469676649</v>
      </c>
      <c r="XC179" s="420">
        <v>351.2256087588417</v>
      </c>
      <c r="XD179" s="420">
        <v>388.45693762486889</v>
      </c>
      <c r="XE179" s="420">
        <v>429.75864429860979</v>
      </c>
      <c r="XF179" s="420">
        <v>475.58346431978777</v>
      </c>
      <c r="XG179" s="420">
        <v>526.43503158591659</v>
      </c>
      <c r="XH179" s="420">
        <v>582.87363998794672</v>
      </c>
      <c r="XI179" s="420">
        <v>645.52266018271985</v>
      </c>
      <c r="XJ179" s="420">
        <v>715.07568621480777</v>
      </c>
      <c r="XK179" s="420">
        <v>792.30449523697837</v>
      </c>
      <c r="XL179" s="420">
        <v>878.06791309208506</v>
      </c>
      <c r="XM179" s="420">
        <v>973.3216891209388</v>
      </c>
      <c r="XN179" s="420">
        <v>1079.1294953758922</v>
      </c>
      <c r="XO179" s="420">
        <v>1196.6751785868728</v>
      </c>
      <c r="XP179" s="420">
        <v>1327.2764079005783</v>
      </c>
      <c r="XQ179" s="420">
        <v>1472.3998777670477</v>
      </c>
      <c r="XR179" s="420">
        <v>1633.6782435730131</v>
      </c>
      <c r="XS179" s="420">
        <v>1812.928987932971</v>
      </c>
      <c r="XT179" s="420">
        <v>2012.1754381854598</v>
      </c>
      <c r="XU179" s="420">
        <v>2233.6701808703033</v>
      </c>
      <c r="XV179" s="420">
        <v>2479.9211470789519</v>
      </c>
      <c r="XW179" s="420">
        <v>2753.7206739059175</v>
      </c>
      <c r="XX179" s="420">
        <v>2972.1482774694587</v>
      </c>
      <c r="XY179" s="420">
        <v>2972.1482774694587</v>
      </c>
      <c r="XZ179" s="420"/>
      <c r="YA179" s="420">
        <v>0.1019421917409085</v>
      </c>
      <c r="YB179" s="420">
        <v>0.1019421917409085</v>
      </c>
      <c r="YC179" s="420">
        <v>0.1019421917409085</v>
      </c>
      <c r="YD179" s="420">
        <v>0.1019421917409085</v>
      </c>
      <c r="YE179" s="420">
        <v>0.1019421917409085</v>
      </c>
      <c r="YF179" s="420">
        <v>0.1019421917409085</v>
      </c>
      <c r="YG179" s="420">
        <v>0.1019421917409085</v>
      </c>
      <c r="YH179" s="420">
        <v>0.1019421917409085</v>
      </c>
      <c r="YI179" s="420">
        <v>0.1019421917409085</v>
      </c>
      <c r="YJ179" s="420">
        <v>0.1019421917409085</v>
      </c>
      <c r="YK179" s="420">
        <v>0.1019421917409085</v>
      </c>
      <c r="YL179" s="420">
        <v>0.1019421917409085</v>
      </c>
      <c r="YM179" s="420">
        <v>0.1019421917409085</v>
      </c>
      <c r="YN179" s="420">
        <v>0.1019421917409085</v>
      </c>
      <c r="YO179" s="420">
        <v>0.1019421917409085</v>
      </c>
      <c r="YP179" s="420">
        <v>0.1019421917409085</v>
      </c>
      <c r="YQ179" s="420">
        <v>0.1019421917409085</v>
      </c>
      <c r="YR179" s="420">
        <v>0.12201841420565873</v>
      </c>
      <c r="YS179" s="420">
        <v>0.16174263800925112</v>
      </c>
      <c r="YT179" s="420">
        <v>0.21627182651149743</v>
      </c>
      <c r="YU179" s="420">
        <v>0.29146088314892193</v>
      </c>
      <c r="YV179" s="420">
        <v>0.39556106409099151</v>
      </c>
      <c r="YW179" s="420">
        <v>0.54022140706466903</v>
      </c>
      <c r="YX179" s="420">
        <v>0.74191412252089795</v>
      </c>
      <c r="YY179" s="420">
        <v>1.0239649121249523</v>
      </c>
      <c r="YZ179" s="420">
        <v>1.4194468249579977</v>
      </c>
      <c r="ZA179" s="420">
        <v>1.9753073315092169</v>
      </c>
      <c r="ZB179" s="420">
        <v>2.7582572076009275</v>
      </c>
      <c r="ZC179" s="420">
        <v>3.8631772204803494</v>
      </c>
      <c r="ZD179" s="420">
        <v>5.4251240627279413</v>
      </c>
      <c r="ZE179" s="420"/>
      <c r="ZF179" s="420">
        <v>174.97058496129682</v>
      </c>
      <c r="ZG179" s="420">
        <v>193.07451812009492</v>
      </c>
      <c r="ZH179" s="420">
        <v>213.13041216963589</v>
      </c>
      <c r="ZI179" s="420">
        <v>235.3534969050103</v>
      </c>
      <c r="ZJ179" s="420">
        <v>259.9830635530522</v>
      </c>
      <c r="ZK179" s="420">
        <v>287.28517848937838</v>
      </c>
      <c r="ZL179" s="420">
        <v>317.55570477592397</v>
      </c>
      <c r="ZM179" s="420">
        <v>351.12366656710077</v>
      </c>
      <c r="ZN179" s="420">
        <v>388.35499543312795</v>
      </c>
      <c r="ZO179" s="420">
        <v>429.65670210686886</v>
      </c>
      <c r="ZP179" s="420">
        <v>475.48152212804683</v>
      </c>
      <c r="ZQ179" s="420">
        <v>526.33308939417566</v>
      </c>
      <c r="ZR179" s="420">
        <v>582.77169779620579</v>
      </c>
      <c r="ZS179" s="420">
        <v>645.42071799097891</v>
      </c>
      <c r="ZT179" s="420">
        <v>714.97374402306684</v>
      </c>
      <c r="ZU179" s="420">
        <v>792.20255304523744</v>
      </c>
      <c r="ZV179" s="420">
        <v>877.96597090034413</v>
      </c>
      <c r="ZW179" s="420">
        <v>973.19967070673317</v>
      </c>
      <c r="ZX179" s="420">
        <v>1078.9677527378831</v>
      </c>
      <c r="ZY179" s="420">
        <v>1196.4589067603613</v>
      </c>
      <c r="ZZ179" s="420">
        <v>1326.9849470174295</v>
      </c>
      <c r="AAA179" s="420">
        <v>1472.0043167029567</v>
      </c>
      <c r="AAB179" s="420">
        <v>1633.1380221659485</v>
      </c>
      <c r="AAC179" s="420">
        <v>1812.1870738104501</v>
      </c>
      <c r="AAD179" s="420">
        <v>2011.1514732733349</v>
      </c>
      <c r="AAE179" s="420">
        <v>2232.2507340453453</v>
      </c>
      <c r="AAF179" s="420">
        <v>2477.9458397474427</v>
      </c>
      <c r="AAG179" s="420">
        <v>2750.9624166983167</v>
      </c>
      <c r="AAH179" s="420">
        <v>2968.2851002489783</v>
      </c>
      <c r="AAI179" s="420">
        <v>2966.7231534067309</v>
      </c>
      <c r="AAJ179" s="420"/>
      <c r="AAK179" s="420">
        <v>2505.5584770824989</v>
      </c>
      <c r="AAL179" s="420">
        <v>2768.0017483526653</v>
      </c>
      <c r="AAM179" s="420">
        <v>3058.7415780040706</v>
      </c>
      <c r="AAN179" s="420">
        <v>3380.8980400561513</v>
      </c>
      <c r="AAO179" s="420">
        <v>3737.9400145476125</v>
      </c>
      <c r="AAP179" s="420">
        <v>4133.7245268761581</v>
      </c>
      <c r="AAQ179" s="420">
        <v>4572.5405494513316</v>
      </c>
      <c r="AAR179" s="420">
        <v>5059.1577737348334</v>
      </c>
      <c r="AAS179" s="420">
        <v>5598.8809187347897</v>
      </c>
      <c r="AAT179" s="420">
        <v>6197.6102066425792</v>
      </c>
      <c r="AAU179" s="420">
        <v>6861.9087083126433</v>
      </c>
      <c r="AAV179" s="420">
        <v>7599.0773415304493</v>
      </c>
      <c r="AAW179" s="420">
        <v>8417.2383944376943</v>
      </c>
      <c r="AAX179" s="420">
        <v>9325.4285461339077</v>
      </c>
      <c r="AAY179" s="420">
        <v>10333.70246752371</v>
      </c>
      <c r="AAZ179" s="420">
        <v>11453.248209230531</v>
      </c>
      <c r="ABA179" s="420">
        <v>12696.515721310687</v>
      </c>
      <c r="ABB179" s="420">
        <v>14070.983845061419</v>
      </c>
      <c r="ABC179" s="420">
        <v>15592.208081097351</v>
      </c>
      <c r="ABD179" s="420">
        <v>17278.888174003849</v>
      </c>
      <c r="ABE179" s="420">
        <v>19148.266183047839</v>
      </c>
      <c r="ABF179" s="420">
        <v>21218.983433903555</v>
      </c>
      <c r="ABG179" s="420">
        <v>23511.007974396918</v>
      </c>
      <c r="ABH179" s="420">
        <v>26045.455368606064</v>
      </c>
      <c r="ABI179" s="420">
        <v>28844.248552453413</v>
      </c>
      <c r="ABJ179" s="420">
        <v>31929.538179658979</v>
      </c>
      <c r="ABK179" s="420">
        <v>35322.770019055955</v>
      </c>
      <c r="ABL179" s="420">
        <v>39043.23594845488</v>
      </c>
      <c r="ABM179" s="420">
        <v>41858.747091192803</v>
      </c>
      <c r="ABN179" s="420">
        <v>41362.676673972455</v>
      </c>
      <c r="ABQ179" s="344"/>
      <c r="ABR179" s="344"/>
      <c r="ABS179" s="344"/>
      <c r="ABT179" s="344"/>
      <c r="ABU179" s="344"/>
      <c r="ABV179" s="344"/>
      <c r="ABW179" s="344"/>
      <c r="ABX179" s="344"/>
      <c r="ABY179" s="344"/>
      <c r="ABZ179" s="344"/>
      <c r="ACA179" s="344"/>
    </row>
    <row r="180" spans="4:755" hidden="1" outlineLevel="1" x14ac:dyDescent="0.25">
      <c r="D180" s="431" t="b">
        <v>1</v>
      </c>
      <c r="E180" s="416"/>
      <c r="F180" s="417">
        <v>1605</v>
      </c>
      <c r="G180" s="417">
        <v>22006163</v>
      </c>
      <c r="H180" s="417" t="s">
        <v>1825</v>
      </c>
      <c r="I180" s="417" t="s">
        <v>1873</v>
      </c>
      <c r="J180" s="417">
        <v>11</v>
      </c>
      <c r="K180" s="417" t="s">
        <v>1874</v>
      </c>
      <c r="L180" s="417" t="s">
        <v>300</v>
      </c>
      <c r="M180" s="417" t="s">
        <v>253</v>
      </c>
      <c r="N180" s="417" t="s">
        <v>355</v>
      </c>
      <c r="O180" s="417" t="s">
        <v>1826</v>
      </c>
      <c r="P180" s="417" t="s">
        <v>1827</v>
      </c>
      <c r="Q180" s="417" t="s">
        <v>1828</v>
      </c>
      <c r="R180" s="417" t="s">
        <v>298</v>
      </c>
      <c r="S180" s="418"/>
      <c r="T180" s="417">
        <v>0.57433674535164059</v>
      </c>
      <c r="U180" s="417">
        <v>2190</v>
      </c>
      <c r="V180" s="418"/>
      <c r="W180" s="419">
        <v>9.9</v>
      </c>
      <c r="X180" s="417">
        <v>8.8018665792934641E-3</v>
      </c>
      <c r="Y180" s="417">
        <v>6.3307850367012759E-3</v>
      </c>
      <c r="Z180" s="417">
        <v>2.4710815425921882E-3</v>
      </c>
      <c r="AA180" s="420">
        <v>51.892197956299761</v>
      </c>
      <c r="AB180" s="420">
        <v>2025.8512117444084</v>
      </c>
      <c r="AC180" s="420">
        <v>2077.7434097007081</v>
      </c>
      <c r="AD180" s="420">
        <v>60.926455166027509</v>
      </c>
      <c r="AE180" s="420">
        <v>3.5849346687423278</v>
      </c>
      <c r="AF180" s="420">
        <v>158.72694916701315</v>
      </c>
      <c r="AG180" s="418"/>
      <c r="AH180" s="419">
        <v>14.216959715055561</v>
      </c>
      <c r="AI180" s="417">
        <v>2.3831354840911409E-2</v>
      </c>
      <c r="AJ180" s="417">
        <v>1.7140817038295893E-2</v>
      </c>
      <c r="AK180" s="417">
        <v>6.6905378026155156E-3</v>
      </c>
      <c r="AL180" s="420">
        <v>140.4999009960755</v>
      </c>
      <c r="AM180" s="420">
        <v>5485.0614522546857</v>
      </c>
      <c r="AN180" s="420">
        <v>5625.5613532507614</v>
      </c>
      <c r="AO180" s="420">
        <v>164.96046141806357</v>
      </c>
      <c r="AP180" s="420">
        <v>9.7063332422316133</v>
      </c>
      <c r="AQ180" s="420">
        <v>429.75864429860979</v>
      </c>
      <c r="AR180" s="418"/>
      <c r="AS180" s="417">
        <v>5.1679359468684138E-3</v>
      </c>
      <c r="AT180" s="421">
        <v>4.0659390574111693E-6</v>
      </c>
      <c r="AU180" s="417">
        <v>5.1638700078110028E-3</v>
      </c>
      <c r="AV180" s="420">
        <v>28.425883974257854</v>
      </c>
      <c r="AW180" s="420">
        <v>1.3011004983715742</v>
      </c>
      <c r="AX180" s="420">
        <v>29.726984472629429</v>
      </c>
      <c r="AY180" s="420">
        <v>14.692869058112674</v>
      </c>
      <c r="AZ180" s="420">
        <v>2.0677318317326265</v>
      </c>
      <c r="BA180" s="420">
        <v>0.1019421917409085</v>
      </c>
      <c r="BB180" s="418"/>
      <c r="BC180" s="420">
        <v>2300.9817487024911</v>
      </c>
      <c r="BD180" s="420">
        <v>6229.9867922096655</v>
      </c>
      <c r="BE180" s="420">
        <v>46.589527554215643</v>
      </c>
      <c r="BF180" s="420">
        <v>6183.3972646554503</v>
      </c>
      <c r="BG180" s="420"/>
      <c r="BH180" s="422">
        <v>3.6190084093339271E-2</v>
      </c>
      <c r="BI180" s="420"/>
      <c r="BJ180" s="423">
        <v>10.264843878369307</v>
      </c>
      <c r="BK180" s="423">
        <v>10.643133317908669</v>
      </c>
      <c r="BL180" s="423">
        <v>11.035363826768</v>
      </c>
      <c r="BM180" s="423">
        <v>11.442049174017937</v>
      </c>
      <c r="BN180" s="423">
        <v>11.863722062618042</v>
      </c>
      <c r="BO180" s="423">
        <v>12.300934827185827</v>
      </c>
      <c r="BP180" s="423">
        <v>12.75426015748063</v>
      </c>
      <c r="BQ180" s="423">
        <v>13.224291848549957</v>
      </c>
      <c r="BR180" s="423">
        <v>13.711645578520923</v>
      </c>
      <c r="BS180" s="423">
        <v>14.216959715055561</v>
      </c>
      <c r="BT180" s="423">
        <v>14.740896151526375</v>
      </c>
      <c r="BU180" s="423">
        <v>15.284141174007392</v>
      </c>
      <c r="BV180" s="423">
        <v>15.847406360216368</v>
      </c>
      <c r="BW180" s="423">
        <v>16.431429511585634</v>
      </c>
      <c r="BX180" s="423">
        <v>17.036975619682483</v>
      </c>
      <c r="BY180" s="423">
        <v>17.664837868244934</v>
      </c>
      <c r="BZ180" s="423">
        <v>18.315838672145485</v>
      </c>
      <c r="CA180" s="423">
        <v>18.990830754643675</v>
      </c>
      <c r="CB180" s="423">
        <v>19.69069826433855</v>
      </c>
      <c r="CC180" s="423">
        <v>20.416357933284111</v>
      </c>
      <c r="CD180" s="423">
        <v>21.168760277784653</v>
      </c>
      <c r="CE180" s="423">
        <v>21.948890843442939</v>
      </c>
      <c r="CF180" s="423">
        <v>22.757771496092055</v>
      </c>
      <c r="CG180" s="423">
        <v>23.596461760301825</v>
      </c>
      <c r="CH180" s="423">
        <v>24.46606020721309</v>
      </c>
      <c r="CI180" s="423">
        <v>25.367705893517794</v>
      </c>
      <c r="CJ180" s="423">
        <v>26.302579853469606</v>
      </c>
      <c r="CK180" s="423">
        <v>27.271906645879525</v>
      </c>
      <c r="CL180" s="423">
        <v>28</v>
      </c>
      <c r="CM180" s="423">
        <v>28</v>
      </c>
      <c r="CN180" s="420"/>
      <c r="CO180" s="417">
        <v>9.708275965660762E-3</v>
      </c>
      <c r="CP180" s="417">
        <v>1.0712191211688215E-2</v>
      </c>
      <c r="CQ180" s="417">
        <v>1.1824348312161174E-2</v>
      </c>
      <c r="CR180" s="417">
        <v>1.3056682379234321E-2</v>
      </c>
      <c r="CS180" s="417">
        <v>1.4422462800766764E-2</v>
      </c>
      <c r="CT180" s="417">
        <v>1.5936443723749291E-2</v>
      </c>
      <c r="CU180" s="417">
        <v>1.7615031607265057E-2</v>
      </c>
      <c r="CV180" s="417">
        <v>1.9476471788502842E-2</v>
      </c>
      <c r="CW180" s="417">
        <v>2.1541056227177734E-2</v>
      </c>
      <c r="CX180" s="417">
        <v>2.3831354840911409E-2</v>
      </c>
      <c r="CY180" s="417">
        <v>2.6372473119585998E-2</v>
      </c>
      <c r="CZ180" s="417">
        <v>2.9192339013647112E-2</v>
      </c>
      <c r="DA180" s="417">
        <v>3.2322022433398018E-2</v>
      </c>
      <c r="DB180" s="417">
        <v>3.5796091077517467E-2</v>
      </c>
      <c r="DC180" s="417">
        <v>3.965300673382742E-2</v>
      </c>
      <c r="DD180" s="417">
        <v>4.3935566668723287E-2</v>
      </c>
      <c r="DE180" s="417">
        <v>4.8691395249228206E-2</v>
      </c>
      <c r="DF180" s="417">
        <v>5.3973491529537086E-2</v>
      </c>
      <c r="DG180" s="417">
        <v>5.9840839189094955E-2</v>
      </c>
      <c r="DH180" s="417">
        <v>6.6359085939407772E-2</v>
      </c>
      <c r="DI180" s="417">
        <v>7.36013003304965E-2</v>
      </c>
      <c r="DJ180" s="417">
        <v>8.1648814794752431E-2</v>
      </c>
      <c r="DK180" s="417">
        <v>9.0592164776594139E-2</v>
      </c>
      <c r="DL180" s="417">
        <v>0.10053213492265475</v>
      </c>
      <c r="DM180" s="417">
        <v>0.11158092456249701</v>
      </c>
      <c r="DN180" s="417">
        <v>0.12386344610882619</v>
      </c>
      <c r="DO180" s="417">
        <v>0.13751877156531145</v>
      </c>
      <c r="DP180" s="417">
        <v>0.15270174406778775</v>
      </c>
      <c r="DQ180" s="417">
        <v>0.1648141839142698</v>
      </c>
      <c r="DR180" s="417">
        <v>0.1648141839142698</v>
      </c>
      <c r="DS180" s="424"/>
      <c r="DT180" s="425">
        <v>6.9827243644160408E-3</v>
      </c>
      <c r="DU180" s="425">
        <v>7.7047952524954425E-3</v>
      </c>
      <c r="DV180" s="425">
        <v>8.5047196170272791E-3</v>
      </c>
      <c r="DW180" s="425">
        <v>9.3910818450571188E-3</v>
      </c>
      <c r="DX180" s="425">
        <v>1.0373426007873455E-2</v>
      </c>
      <c r="DY180" s="425">
        <v>1.1462364096939383E-2</v>
      </c>
      <c r="DZ180" s="425">
        <v>1.2669696537168517E-2</v>
      </c>
      <c r="EA180" s="425">
        <v>1.4008546375430933E-2</v>
      </c>
      <c r="EB180" s="425">
        <v>1.5493508701730928E-2</v>
      </c>
      <c r="EC180" s="425">
        <v>1.7140817038295893E-2</v>
      </c>
      <c r="ED180" s="425">
        <v>1.8968528629944713E-2</v>
      </c>
      <c r="EE180" s="425">
        <v>2.0996730789884673E-2</v>
      </c>
      <c r="EF180" s="425">
        <v>2.3247770701121561E-2</v>
      </c>
      <c r="EG180" s="425">
        <v>2.5746511347838983E-2</v>
      </c>
      <c r="EH180" s="425">
        <v>2.852061655663957E-2</v>
      </c>
      <c r="EI180" s="425">
        <v>3.1600868468023409E-2</v>
      </c>
      <c r="EJ180" s="425">
        <v>3.5021521137924942E-2</v>
      </c>
      <c r="EK180" s="425">
        <v>3.8820694391978043E-2</v>
      </c>
      <c r="EL180" s="425">
        <v>4.3040812526424332E-2</v>
      </c>
      <c r="EM180" s="425">
        <v>4.772909297474253E-2</v>
      </c>
      <c r="EN180" s="425">
        <v>5.2938090644344488E-2</v>
      </c>
      <c r="EO180" s="425">
        <v>5.8726304279938933E-2</v>
      </c>
      <c r="EP180" s="425">
        <v>6.5158851937071313E-2</v>
      </c>
      <c r="EQ180" s="425">
        <v>7.2308223459468232E-2</v>
      </c>
      <c r="ER180" s="425">
        <v>8.0255118756668617E-2</v>
      </c>
      <c r="ES180" s="425">
        <v>8.908938168464671E-2</v>
      </c>
      <c r="ET180" s="425">
        <v>9.8911040453546747E-2</v>
      </c>
      <c r="EU180" s="425">
        <v>0.10983146673647232</v>
      </c>
      <c r="EV180" s="425">
        <v>0.11854339758060124</v>
      </c>
      <c r="EW180" s="425">
        <v>0.11854339758060124</v>
      </c>
      <c r="EX180" s="420"/>
      <c r="EY180" s="420">
        <v>2537.9350626495857</v>
      </c>
      <c r="EZ180" s="420">
        <v>2800.3783339197521</v>
      </c>
      <c r="FA180" s="420">
        <v>3091.1181635711569</v>
      </c>
      <c r="FB180" s="420">
        <v>3413.2746256232381</v>
      </c>
      <c r="FC180" s="420">
        <v>3770.3166001146988</v>
      </c>
      <c r="FD180" s="420">
        <v>4166.1011124432443</v>
      </c>
      <c r="FE180" s="420">
        <v>4604.9171350184179</v>
      </c>
      <c r="FF180" s="420">
        <v>5091.5343593019197</v>
      </c>
      <c r="FG180" s="420">
        <v>5631.257504301876</v>
      </c>
      <c r="FH180" s="420">
        <v>6229.9867922096664</v>
      </c>
      <c r="FI180" s="420">
        <v>6894.2852938797296</v>
      </c>
      <c r="FJ180" s="420">
        <v>7631.4539270975356</v>
      </c>
      <c r="FK180" s="420">
        <v>8449.6149800047806</v>
      </c>
      <c r="FL180" s="420">
        <v>9357.805131700994</v>
      </c>
      <c r="FM180" s="420">
        <v>10366.079053090794</v>
      </c>
      <c r="FN180" s="420">
        <v>11485.624794797617</v>
      </c>
      <c r="FO180" s="420">
        <v>12728.892306877771</v>
      </c>
      <c r="FP180" s="420">
        <v>14109.736588756889</v>
      </c>
      <c r="FQ180" s="420">
        <v>15643.57713908918</v>
      </c>
      <c r="FR180" s="420">
        <v>17347.575566115211</v>
      </c>
      <c r="FS180" s="420">
        <v>19240.833431814794</v>
      </c>
      <c r="FT180" s="420">
        <v>21344.612640219806</v>
      </c>
      <c r="FU180" s="420">
        <v>23682.580944452875</v>
      </c>
      <c r="FV180" s="420">
        <v>26281.085441503434</v>
      </c>
      <c r="FW180" s="420">
        <v>29169.457251903063</v>
      </c>
      <c r="FX180" s="420">
        <v>32380.350947182989</v>
      </c>
      <c r="FY180" s="420">
        <v>35950.122695585058</v>
      </c>
      <c r="FZ180" s="420">
        <v>39919.251550757144</v>
      </c>
      <c r="GA180" s="420">
        <v>43085.682530815204</v>
      </c>
      <c r="GB180" s="420">
        <v>43085.682530815204</v>
      </c>
      <c r="GC180" s="420"/>
      <c r="GD180" s="420">
        <v>32.388885032735381</v>
      </c>
      <c r="GE180" s="420">
        <v>32.388885032735381</v>
      </c>
      <c r="GF180" s="420">
        <v>32.388885032735381</v>
      </c>
      <c r="GG180" s="420">
        <v>32.388885032735381</v>
      </c>
      <c r="GH180" s="420">
        <v>32.388885032735381</v>
      </c>
      <c r="GI180" s="420">
        <v>32.388885032735381</v>
      </c>
      <c r="GJ180" s="420">
        <v>32.388885032735381</v>
      </c>
      <c r="GK180" s="420">
        <v>32.388885032735381</v>
      </c>
      <c r="GL180" s="420">
        <v>32.388885032735381</v>
      </c>
      <c r="GM180" s="420">
        <v>32.388885032735381</v>
      </c>
      <c r="GN180" s="420">
        <v>32.388885032735381</v>
      </c>
      <c r="GO180" s="420">
        <v>32.388885032735381</v>
      </c>
      <c r="GP180" s="420">
        <v>32.388885032735381</v>
      </c>
      <c r="GQ180" s="420">
        <v>32.388885032735381</v>
      </c>
      <c r="GR180" s="420">
        <v>32.388885032735381</v>
      </c>
      <c r="GS180" s="420">
        <v>32.388885032735381</v>
      </c>
      <c r="GT180" s="420">
        <v>32.388885032735381</v>
      </c>
      <c r="GU180" s="420">
        <v>38.767465384971189</v>
      </c>
      <c r="GV180" s="420">
        <v>51.388572463571435</v>
      </c>
      <c r="GW180" s="420">
        <v>68.713485604700963</v>
      </c>
      <c r="GX180" s="420">
        <v>92.602413923397407</v>
      </c>
      <c r="GY180" s="420">
        <v>125.6769313027075</v>
      </c>
      <c r="GZ180" s="420">
        <v>171.63814851175741</v>
      </c>
      <c r="HA180" s="420">
        <v>235.71958585670842</v>
      </c>
      <c r="HB180" s="420">
        <v>325.3322422247</v>
      </c>
      <c r="HC180" s="420">
        <v>450.98402573580114</v>
      </c>
      <c r="HD180" s="420">
        <v>627.59100007556071</v>
      </c>
      <c r="HE180" s="420">
        <v>876.34838982817428</v>
      </c>
      <c r="HF180" s="420">
        <v>1227.401537267607</v>
      </c>
      <c r="HG180" s="420">
        <v>1723.6604055228411</v>
      </c>
      <c r="HH180" s="420"/>
      <c r="HI180" s="420">
        <v>57.236016211563019</v>
      </c>
      <c r="HJ180" s="420">
        <v>63.154689053157682</v>
      </c>
      <c r="HK180" s="420">
        <v>69.711511506251469</v>
      </c>
      <c r="HL180" s="420">
        <v>76.976848100570194</v>
      </c>
      <c r="HM180" s="420">
        <v>85.028929708547622</v>
      </c>
      <c r="HN180" s="420">
        <v>93.954740733937783</v>
      </c>
      <c r="HO180" s="420">
        <v>103.85100693540051</v>
      </c>
      <c r="HP180" s="420">
        <v>114.82529534325266</v>
      </c>
      <c r="HQ180" s="420">
        <v>126.99723903542956</v>
      </c>
      <c r="HR180" s="420">
        <v>140.4999009960755</v>
      </c>
      <c r="HS180" s="420">
        <v>155.4812929041926</v>
      </c>
      <c r="HT180" s="420">
        <v>172.10606650949569</v>
      </c>
      <c r="HU180" s="420">
        <v>190.55739726930597</v>
      </c>
      <c r="HV180" s="420">
        <v>211.03908216765754</v>
      </c>
      <c r="HW180" s="420">
        <v>233.77787614220262</v>
      </c>
      <c r="HX180" s="420">
        <v>259.02609433539101</v>
      </c>
      <c r="HY180" s="420">
        <v>287.06451049661388</v>
      </c>
      <c r="HZ180" s="420">
        <v>318.20558532804193</v>
      </c>
      <c r="IA180" s="420">
        <v>352.79706242955569</v>
      </c>
      <c r="IB180" s="420">
        <v>391.22597380285117</v>
      </c>
      <c r="IC180" s="420">
        <v>433.92310167212025</v>
      </c>
      <c r="ID180" s="420">
        <v>481.36794872510484</v>
      </c>
      <c r="IE180" s="420">
        <v>534.09427483665706</v>
      </c>
      <c r="IF180" s="420">
        <v>592.69626497730883</v>
      </c>
      <c r="IG180" s="420">
        <v>657.83540040990135</v>
      </c>
      <c r="IH180" s="420">
        <v>730.24811352509982</v>
      </c>
      <c r="II180" s="420">
        <v>810.75431585866374</v>
      </c>
      <c r="IJ180" s="420">
        <v>900.2668990778925</v>
      </c>
      <c r="IK180" s="420">
        <v>971.67688019781474</v>
      </c>
      <c r="IL180" s="420">
        <v>971.67688019781474</v>
      </c>
      <c r="IM180" s="420"/>
      <c r="IN180" s="420">
        <v>14.212941987128927</v>
      </c>
      <c r="IO180" s="420">
        <v>14.212941987128927</v>
      </c>
      <c r="IP180" s="420">
        <v>14.212941987128927</v>
      </c>
      <c r="IQ180" s="420">
        <v>14.212941987128927</v>
      </c>
      <c r="IR180" s="420">
        <v>14.212941987128927</v>
      </c>
      <c r="IS180" s="420">
        <v>14.212941987128927</v>
      </c>
      <c r="IT180" s="420">
        <v>14.212941987128927</v>
      </c>
      <c r="IU180" s="420">
        <v>14.212941987128927</v>
      </c>
      <c r="IV180" s="420">
        <v>14.212941987128927</v>
      </c>
      <c r="IW180" s="420">
        <v>14.212941987128927</v>
      </c>
      <c r="IX180" s="420">
        <v>14.212941987128927</v>
      </c>
      <c r="IY180" s="420">
        <v>14.212941987128927</v>
      </c>
      <c r="IZ180" s="420">
        <v>14.212941987128927</v>
      </c>
      <c r="JA180" s="420">
        <v>14.212941987128927</v>
      </c>
      <c r="JB180" s="420">
        <v>14.212941987128927</v>
      </c>
      <c r="JC180" s="420">
        <v>14.212941987128927</v>
      </c>
      <c r="JD180" s="420">
        <v>14.212941987128927</v>
      </c>
      <c r="JE180" s="420">
        <v>17.012000751113533</v>
      </c>
      <c r="JF180" s="420">
        <v>22.550415010825947</v>
      </c>
      <c r="JG180" s="420">
        <v>30.152960919956481</v>
      </c>
      <c r="JH180" s="420">
        <v>40.635938397728552</v>
      </c>
      <c r="JI180" s="420">
        <v>55.14975066046334</v>
      </c>
      <c r="JJ180" s="420">
        <v>75.318525015919704</v>
      </c>
      <c r="JK180" s="420">
        <v>103.43884315947719</v>
      </c>
      <c r="JL180" s="420">
        <v>142.76281139683698</v>
      </c>
      <c r="JM180" s="420">
        <v>197.90152666343465</v>
      </c>
      <c r="JN180" s="420">
        <v>275.40047972330115</v>
      </c>
      <c r="JO180" s="420">
        <v>384.56059270187745</v>
      </c>
      <c r="JP180" s="420">
        <v>538.61029258851443</v>
      </c>
      <c r="JQ180" s="420">
        <v>756.37939757564641</v>
      </c>
      <c r="JR180" s="420"/>
      <c r="JS180" s="420">
        <v>43.02307422443409</v>
      </c>
      <c r="JT180" s="420">
        <v>48.941747066028753</v>
      </c>
      <c r="JU180" s="420">
        <v>55.49856951912254</v>
      </c>
      <c r="JV180" s="420">
        <v>62.763906113441266</v>
      </c>
      <c r="JW180" s="420">
        <v>70.815987721418693</v>
      </c>
      <c r="JX180" s="420">
        <v>79.741798746808854</v>
      </c>
      <c r="JY180" s="420">
        <v>89.638064948271577</v>
      </c>
      <c r="JZ180" s="420">
        <v>100.61235335612373</v>
      </c>
      <c r="KA180" s="420">
        <v>112.78429704830063</v>
      </c>
      <c r="KB180" s="420">
        <v>126.28695900894657</v>
      </c>
      <c r="KC180" s="420">
        <v>141.26835091706369</v>
      </c>
      <c r="KD180" s="420">
        <v>157.89312452236678</v>
      </c>
      <c r="KE180" s="420">
        <v>176.34445528217705</v>
      </c>
      <c r="KF180" s="420">
        <v>196.82614018052863</v>
      </c>
      <c r="KG180" s="420">
        <v>219.5649341550737</v>
      </c>
      <c r="KH180" s="420">
        <v>244.81315234826209</v>
      </c>
      <c r="KI180" s="420">
        <v>272.85156850948493</v>
      </c>
      <c r="KJ180" s="420">
        <v>301.1935845769284</v>
      </c>
      <c r="KK180" s="420">
        <v>330.24664741872976</v>
      </c>
      <c r="KL180" s="420">
        <v>361.07301288289472</v>
      </c>
      <c r="KM180" s="420">
        <v>393.28716327439167</v>
      </c>
      <c r="KN180" s="420">
        <v>426.21819806464151</v>
      </c>
      <c r="KO180" s="420">
        <v>458.77574982073736</v>
      </c>
      <c r="KP180" s="420">
        <v>489.25742181783164</v>
      </c>
      <c r="KQ180" s="420">
        <v>515.07258901306432</v>
      </c>
      <c r="KR180" s="420">
        <v>532.34658686166517</v>
      </c>
      <c r="KS180" s="420">
        <v>535.3538361353626</v>
      </c>
      <c r="KT180" s="420">
        <v>515.70630637601505</v>
      </c>
      <c r="KU180" s="420">
        <v>433.06658760930031</v>
      </c>
      <c r="KV180" s="420">
        <v>215.29748262216833</v>
      </c>
      <c r="KW180" s="420"/>
      <c r="KX180" s="420">
        <v>2234.4717966131329</v>
      </c>
      <c r="KY180" s="420">
        <v>2465.5344807985416</v>
      </c>
      <c r="KZ180" s="420">
        <v>2721.5102774487291</v>
      </c>
      <c r="LA180" s="420">
        <v>3005.1461904182779</v>
      </c>
      <c r="LB180" s="420">
        <v>3319.4963225195056</v>
      </c>
      <c r="LC180" s="420">
        <v>3667.9565110206026</v>
      </c>
      <c r="LD180" s="420">
        <v>4054.3028918939258</v>
      </c>
      <c r="LE180" s="420">
        <v>4482.7348401378986</v>
      </c>
      <c r="LF180" s="420">
        <v>4957.9227845538971</v>
      </c>
      <c r="LG180" s="420">
        <v>5485.0614522546857</v>
      </c>
      <c r="LH180" s="420">
        <v>6069.9291615823086</v>
      </c>
      <c r="LI180" s="420">
        <v>6718.9538527630957</v>
      </c>
      <c r="LJ180" s="420">
        <v>7439.2866243588996</v>
      </c>
      <c r="LK180" s="420">
        <v>8238.8836313084739</v>
      </c>
      <c r="LL180" s="420">
        <v>9126.5972981246632</v>
      </c>
      <c r="LM180" s="420">
        <v>10112.27790976749</v>
      </c>
      <c r="LN180" s="420">
        <v>11206.886764135981</v>
      </c>
      <c r="LO180" s="420">
        <v>12422.622205432974</v>
      </c>
      <c r="LP180" s="420">
        <v>13773.060008455786</v>
      </c>
      <c r="LQ180" s="420">
        <v>15273.30975191761</v>
      </c>
      <c r="LR180" s="420">
        <v>16940.189006190238</v>
      </c>
      <c r="LS180" s="420">
        <v>18792.41736958046</v>
      </c>
      <c r="LT180" s="420">
        <v>20850.83261986282</v>
      </c>
      <c r="LU180" s="420">
        <v>23138.631507029833</v>
      </c>
      <c r="LV180" s="420">
        <v>25681.638002133957</v>
      </c>
      <c r="LW180" s="420">
        <v>28508.602139086946</v>
      </c>
      <c r="LX180" s="420">
        <v>31651.532945134961</v>
      </c>
      <c r="LY180" s="420">
        <v>35146.069355671141</v>
      </c>
      <c r="LZ180" s="420">
        <v>37933.887225792394</v>
      </c>
      <c r="MA180" s="420">
        <v>37933.887225792394</v>
      </c>
      <c r="MB180" s="420"/>
      <c r="MC180" s="426">
        <v>1.3011004983715742</v>
      </c>
      <c r="MD180" s="426">
        <v>1.3011004983715742</v>
      </c>
      <c r="ME180" s="426">
        <v>1.3011004983715742</v>
      </c>
      <c r="MF180" s="426">
        <v>1.3011004983715742</v>
      </c>
      <c r="MG180" s="426">
        <v>1.3011004983715742</v>
      </c>
      <c r="MH180" s="426">
        <v>1.3011004983715742</v>
      </c>
      <c r="MI180" s="426">
        <v>1.3011004983715742</v>
      </c>
      <c r="MJ180" s="426">
        <v>1.3011004983715742</v>
      </c>
      <c r="MK180" s="426">
        <v>1.3011004983715742</v>
      </c>
      <c r="ML180" s="426">
        <v>1.3011004983715742</v>
      </c>
      <c r="MM180" s="426">
        <v>1.3011004983715742</v>
      </c>
      <c r="MN180" s="426">
        <v>1.3011004983715742</v>
      </c>
      <c r="MO180" s="426">
        <v>1.3011004983715742</v>
      </c>
      <c r="MP180" s="426">
        <v>1.3011004983715742</v>
      </c>
      <c r="MQ180" s="426">
        <v>1.3011004983715742</v>
      </c>
      <c r="MR180" s="426">
        <v>1.3011004983715742</v>
      </c>
      <c r="MS180" s="426">
        <v>1.3011004983715742</v>
      </c>
      <c r="MT180" s="426">
        <v>1.5573357490388688</v>
      </c>
      <c r="MU180" s="426">
        <v>2.0643408124540121</v>
      </c>
      <c r="MV180" s="426">
        <v>2.7603034273876617</v>
      </c>
      <c r="MW180" s="426">
        <v>3.719950433130661</v>
      </c>
      <c r="MX180" s="426">
        <v>5.0485936081620348</v>
      </c>
      <c r="MY180" s="426">
        <v>6.8949110271166889</v>
      </c>
      <c r="MZ180" s="426">
        <v>9.4691395002985903</v>
      </c>
      <c r="NA180" s="426">
        <v>13.068987773647677</v>
      </c>
      <c r="NB180" s="426">
        <v>18.1165711647504</v>
      </c>
      <c r="NC180" s="426">
        <v>25.211085906369799</v>
      </c>
      <c r="ND180" s="426">
        <v>35.203969682813984</v>
      </c>
      <c r="NE180" s="426">
        <v>49.30619717927501</v>
      </c>
      <c r="NF180" s="426">
        <v>69.241513265506697</v>
      </c>
      <c r="NG180" s="420"/>
      <c r="NH180" s="420">
        <v>2233.1706961147615</v>
      </c>
      <c r="NI180" s="420">
        <v>2464.2333803001702</v>
      </c>
      <c r="NJ180" s="420">
        <v>2720.2091769503577</v>
      </c>
      <c r="NK180" s="420">
        <v>3003.8450899199065</v>
      </c>
      <c r="NL180" s="420">
        <v>3318.1952220211342</v>
      </c>
      <c r="NM180" s="420">
        <v>3666.6554105222313</v>
      </c>
      <c r="NN180" s="420">
        <v>4053.0017913955544</v>
      </c>
      <c r="NO180" s="420">
        <v>4481.4337396395267</v>
      </c>
      <c r="NP180" s="420">
        <v>4956.6216840555253</v>
      </c>
      <c r="NQ180" s="420">
        <v>5483.7603517563139</v>
      </c>
      <c r="NR180" s="420">
        <v>6068.6280610839367</v>
      </c>
      <c r="NS180" s="420">
        <v>6717.6527522647239</v>
      </c>
      <c r="NT180" s="420">
        <v>7437.9855238605278</v>
      </c>
      <c r="NU180" s="420">
        <v>8237.582530810103</v>
      </c>
      <c r="NV180" s="420">
        <v>9125.2961976262923</v>
      </c>
      <c r="NW180" s="420">
        <v>10110.976809269119</v>
      </c>
      <c r="NX180" s="420">
        <v>11205.58566363761</v>
      </c>
      <c r="NY180" s="420">
        <v>12421.064869683934</v>
      </c>
      <c r="NZ180" s="420">
        <v>13770.995667643332</v>
      </c>
      <c r="OA180" s="420">
        <v>15270.549448490223</v>
      </c>
      <c r="OB180" s="420">
        <v>16936.469055757108</v>
      </c>
      <c r="OC180" s="420">
        <v>18787.3687759723</v>
      </c>
      <c r="OD180" s="420">
        <v>20843.937708835703</v>
      </c>
      <c r="OE180" s="420">
        <v>23129.162367529534</v>
      </c>
      <c r="OF180" s="420">
        <v>25668.56901436031</v>
      </c>
      <c r="OG180" s="420">
        <v>28490.485567922195</v>
      </c>
      <c r="OH180" s="420">
        <v>31626.321859228592</v>
      </c>
      <c r="OI180" s="420">
        <v>35110.865385988327</v>
      </c>
      <c r="OJ180" s="420">
        <v>37884.581028613116</v>
      </c>
      <c r="OK180" s="420">
        <v>37864.645712526886</v>
      </c>
      <c r="OL180" s="420"/>
      <c r="OM180" s="420">
        <v>2276.1937703391955</v>
      </c>
      <c r="ON180" s="420">
        <v>2513.1751273661989</v>
      </c>
      <c r="OO180" s="420">
        <v>2775.7077464694803</v>
      </c>
      <c r="OP180" s="420">
        <v>3066.6089960333479</v>
      </c>
      <c r="OQ180" s="420">
        <v>3389.0112097425531</v>
      </c>
      <c r="OR180" s="420">
        <v>3746.3972092690401</v>
      </c>
      <c r="OS180" s="420">
        <v>4142.6398563438261</v>
      </c>
      <c r="OT180" s="420">
        <v>4582.0460929956507</v>
      </c>
      <c r="OU180" s="420">
        <v>5069.405981103826</v>
      </c>
      <c r="OV180" s="420">
        <v>5610.0473107652606</v>
      </c>
      <c r="OW180" s="420">
        <v>6209.8964120010005</v>
      </c>
      <c r="OX180" s="420">
        <v>6875.5458767870905</v>
      </c>
      <c r="OY180" s="420">
        <v>7614.3299791427053</v>
      </c>
      <c r="OZ180" s="420">
        <v>8434.4086709906314</v>
      </c>
      <c r="PA180" s="420">
        <v>9344.8611317813666</v>
      </c>
      <c r="PB180" s="420">
        <v>10355.789961617382</v>
      </c>
      <c r="PC180" s="420">
        <v>11478.437232147095</v>
      </c>
      <c r="PD180" s="420">
        <v>12722.258454260862</v>
      </c>
      <c r="PE180" s="420">
        <v>14101.242315062062</v>
      </c>
      <c r="PF180" s="420">
        <v>15631.622461373117</v>
      </c>
      <c r="PG180" s="420">
        <v>17329.7562190315</v>
      </c>
      <c r="PH180" s="420">
        <v>19213.586974036942</v>
      </c>
      <c r="PI180" s="420">
        <v>21302.713458656439</v>
      </c>
      <c r="PJ180" s="420">
        <v>23618.419789347365</v>
      </c>
      <c r="PK180" s="420">
        <v>26183.641603373373</v>
      </c>
      <c r="PL180" s="420">
        <v>29022.83215478386</v>
      </c>
      <c r="PM180" s="420">
        <v>32161.675695363956</v>
      </c>
      <c r="PN180" s="420">
        <v>35626.571692364341</v>
      </c>
      <c r="PO180" s="420">
        <v>38317.647616222413</v>
      </c>
      <c r="PP180" s="420">
        <v>38079.943195149055</v>
      </c>
      <c r="PQ180" s="420"/>
      <c r="PR180" s="420">
        <v>67.200614214346828</v>
      </c>
      <c r="PS180" s="420">
        <v>74.149708099895435</v>
      </c>
      <c r="PT180" s="420">
        <v>81.848051298933612</v>
      </c>
      <c r="PU180" s="420">
        <v>90.378258569256431</v>
      </c>
      <c r="PV180" s="420">
        <v>99.832180515186892</v>
      </c>
      <c r="PW180" s="420">
        <v>110.31194523274307</v>
      </c>
      <c r="PX180" s="420">
        <v>121.93111810998856</v>
      </c>
      <c r="PY180" s="420">
        <v>134.81599323559269</v>
      </c>
      <c r="PZ180" s="420">
        <v>149.10703140416985</v>
      </c>
      <c r="QA180" s="420">
        <v>164.96046141806357</v>
      </c>
      <c r="QB180" s="420">
        <v>182.55006329199551</v>
      </c>
      <c r="QC180" s="420">
        <v>202.06915409176941</v>
      </c>
      <c r="QD180" s="420">
        <v>223.73279950601545</v>
      </c>
      <c r="QE180" s="420">
        <v>247.78027688854976</v>
      </c>
      <c r="QF180" s="420">
        <v>274.47781844935128</v>
      </c>
      <c r="QG180" s="420">
        <v>304.12166654892087</v>
      </c>
      <c r="QH180" s="420">
        <v>337.04147670249705</v>
      </c>
      <c r="QI180" s="420">
        <v>373.60410797004761</v>
      </c>
      <c r="QJ180" s="420">
        <v>414.21784494312533</v>
      </c>
      <c r="QK180" s="420">
        <v>459.33710059377347</v>
      </c>
      <c r="QL180" s="420">
        <v>509.46765488318471</v>
      </c>
      <c r="QM180" s="420">
        <v>565.17249030501512</v>
      </c>
      <c r="QN180" s="420">
        <v>627.0782925338998</v>
      </c>
      <c r="QO180" s="420">
        <v>695.8826921461723</v>
      </c>
      <c r="QP180" s="420">
        <v>772.36233206872487</v>
      </c>
      <c r="QQ180" s="420">
        <v>857.38185509565301</v>
      </c>
      <c r="QR180" s="420">
        <v>951.90391660466355</v>
      </c>
      <c r="QS180" s="420">
        <v>1057.00033963331</v>
      </c>
      <c r="QT180" s="420">
        <v>1140.842558395633</v>
      </c>
      <c r="QU180" s="420">
        <v>1140.842558395633</v>
      </c>
      <c r="QV180" s="424"/>
      <c r="QW180" s="420">
        <v>14.692869058112674</v>
      </c>
      <c r="QX180" s="420">
        <v>14.692869058112674</v>
      </c>
      <c r="QY180" s="420">
        <v>14.692869058112674</v>
      </c>
      <c r="QZ180" s="420">
        <v>14.692869058112674</v>
      </c>
      <c r="RA180" s="420">
        <v>14.692869058112674</v>
      </c>
      <c r="RB180" s="420">
        <v>14.692869058112674</v>
      </c>
      <c r="RC180" s="420">
        <v>14.692869058112674</v>
      </c>
      <c r="RD180" s="420">
        <v>14.692869058112674</v>
      </c>
      <c r="RE180" s="420">
        <v>14.692869058112674</v>
      </c>
      <c r="RF180" s="420">
        <v>14.692869058112674</v>
      </c>
      <c r="RG180" s="420">
        <v>14.692869058112674</v>
      </c>
      <c r="RH180" s="420">
        <v>14.692869058112674</v>
      </c>
      <c r="RI180" s="420">
        <v>14.692869058112674</v>
      </c>
      <c r="RJ180" s="420">
        <v>14.692869058112674</v>
      </c>
      <c r="RK180" s="420">
        <v>14.692869058112674</v>
      </c>
      <c r="RL180" s="420">
        <v>14.692869058112674</v>
      </c>
      <c r="RM180" s="420">
        <v>14.692869058112674</v>
      </c>
      <c r="RN180" s="420">
        <v>17.586443375268967</v>
      </c>
      <c r="RO180" s="420">
        <v>23.311872746698956</v>
      </c>
      <c r="RP180" s="420">
        <v>31.171133106186968</v>
      </c>
      <c r="RQ180" s="420">
        <v>42.008088295304923</v>
      </c>
      <c r="RR180" s="420">
        <v>57.011987087230509</v>
      </c>
      <c r="RS180" s="420">
        <v>77.861798543275356</v>
      </c>
      <c r="RT180" s="420">
        <v>106.93165281622744</v>
      </c>
      <c r="RU180" s="420">
        <v>147.58346977855248</v>
      </c>
      <c r="RV180" s="420">
        <v>204.58404884081392</v>
      </c>
      <c r="RW180" s="420">
        <v>284.69990173605657</v>
      </c>
      <c r="RX180" s="420">
        <v>397.54601394952084</v>
      </c>
      <c r="RY180" s="420">
        <v>556.79749551650741</v>
      </c>
      <c r="RZ180" s="420">
        <v>781.91998932362276</v>
      </c>
      <c r="SA180" s="420"/>
      <c r="SB180" s="420">
        <v>52.507745156234151</v>
      </c>
      <c r="SC180" s="420">
        <v>59.456839041782757</v>
      </c>
      <c r="SD180" s="420">
        <v>67.155182240820935</v>
      </c>
      <c r="SE180" s="420">
        <v>75.685389511143754</v>
      </c>
      <c r="SF180" s="420">
        <v>85.139311457074214</v>
      </c>
      <c r="SG180" s="420">
        <v>95.619076174630393</v>
      </c>
      <c r="SH180" s="420">
        <v>107.23824905187588</v>
      </c>
      <c r="SI180" s="420">
        <v>120.12312417748001</v>
      </c>
      <c r="SJ180" s="420">
        <v>134.41416234605717</v>
      </c>
      <c r="SK180" s="420">
        <v>150.2675923599509</v>
      </c>
      <c r="SL180" s="420">
        <v>167.85719423388284</v>
      </c>
      <c r="SM180" s="420">
        <v>187.37628503365673</v>
      </c>
      <c r="SN180" s="420">
        <v>209.03993044790278</v>
      </c>
      <c r="SO180" s="420">
        <v>233.08740783043709</v>
      </c>
      <c r="SP180" s="420">
        <v>259.78494939123863</v>
      </c>
      <c r="SQ180" s="420">
        <v>289.42879749080822</v>
      </c>
      <c r="SR180" s="420">
        <v>322.3486076443844</v>
      </c>
      <c r="SS180" s="420">
        <v>356.01766459477864</v>
      </c>
      <c r="ST180" s="420">
        <v>390.90597219642638</v>
      </c>
      <c r="SU180" s="420">
        <v>428.1659674875865</v>
      </c>
      <c r="SV180" s="420">
        <v>467.45956658787981</v>
      </c>
      <c r="SW180" s="420">
        <v>508.16050321778459</v>
      </c>
      <c r="SX180" s="420">
        <v>549.21649399062449</v>
      </c>
      <c r="SY180" s="420">
        <v>588.95103932994482</v>
      </c>
      <c r="SZ180" s="420">
        <v>624.77886229017236</v>
      </c>
      <c r="TA180" s="420">
        <v>652.79780625483909</v>
      </c>
      <c r="TB180" s="420">
        <v>667.20401486860692</v>
      </c>
      <c r="TC180" s="420">
        <v>659.45432568378919</v>
      </c>
      <c r="TD180" s="420">
        <v>584.04506287912557</v>
      </c>
      <c r="TE180" s="420">
        <v>358.92256907201022</v>
      </c>
      <c r="TF180" s="420"/>
      <c r="TG180" s="420">
        <v>3.9541084575050318</v>
      </c>
      <c r="TH180" s="420">
        <v>4.3629956563214094</v>
      </c>
      <c r="TI180" s="420">
        <v>4.8159689558659586</v>
      </c>
      <c r="TJ180" s="420">
        <v>5.3178894383822231</v>
      </c>
      <c r="TK180" s="420">
        <v>5.8741616266655177</v>
      </c>
      <c r="TL180" s="420">
        <v>6.4907947748414863</v>
      </c>
      <c r="TM180" s="420">
        <v>7.174471111438435</v>
      </c>
      <c r="TN180" s="420">
        <v>7.9326218263342962</v>
      </c>
      <c r="TO180" s="420">
        <v>8.7735116835111207</v>
      </c>
      <c r="TP180" s="420">
        <v>9.7063332422316133</v>
      </c>
      <c r="TQ180" s="420">
        <v>10.741311781445805</v>
      </c>
      <c r="TR180" s="420">
        <v>11.889822147259057</v>
      </c>
      <c r="TS180" s="420">
        <v>13.164518882613763</v>
      </c>
      <c r="TT180" s="420">
        <v>14.579481153593129</v>
      </c>
      <c r="TU180" s="420">
        <v>16.150374159770749</v>
      </c>
      <c r="TV180" s="420">
        <v>17.894628908836424</v>
      </c>
      <c r="TW180" s="420">
        <v>19.831642450595456</v>
      </c>
      <c r="TX180" s="420">
        <v>21.983000904887568</v>
      </c>
      <c r="TY180" s="420">
        <v>24.372727884821138</v>
      </c>
      <c r="TZ180" s="420">
        <v>27.027561214104473</v>
      </c>
      <c r="UA180" s="420">
        <v>29.977261168675099</v>
      </c>
      <c r="UB180" s="420">
        <v>33.254953842179837</v>
      </c>
      <c r="UC180" s="420">
        <v>36.897513646486033</v>
      </c>
      <c r="UD180" s="420">
        <v>40.945989417148851</v>
      </c>
      <c r="UE180" s="420">
        <v>45.446079105021745</v>
      </c>
      <c r="UF180" s="420">
        <v>50.448658604987827</v>
      </c>
      <c r="UG180" s="420">
        <v>56.010370907816579</v>
      </c>
      <c r="UH180" s="420">
        <v>62.194282468886598</v>
      </c>
      <c r="UI180" s="420">
        <v>67.127588959905367</v>
      </c>
      <c r="UJ180" s="420">
        <v>67.127588959905367</v>
      </c>
      <c r="UK180" s="420"/>
      <c r="UL180" s="420">
        <v>2.0677318317326265</v>
      </c>
      <c r="UM180" s="420">
        <v>2.0677318317326265</v>
      </c>
      <c r="UN180" s="420">
        <v>2.0677318317326265</v>
      </c>
      <c r="UO180" s="420">
        <v>2.0677318317326265</v>
      </c>
      <c r="UP180" s="420">
        <v>2.0677318317326265</v>
      </c>
      <c r="UQ180" s="420">
        <v>2.0677318317326265</v>
      </c>
      <c r="UR180" s="420">
        <v>2.0677318317326265</v>
      </c>
      <c r="US180" s="420">
        <v>2.0677318317326265</v>
      </c>
      <c r="UT180" s="420">
        <v>2.0677318317326265</v>
      </c>
      <c r="UU180" s="420">
        <v>2.0677318317326265</v>
      </c>
      <c r="UV180" s="420">
        <v>2.0677318317326265</v>
      </c>
      <c r="UW180" s="420">
        <v>2.0677318317326265</v>
      </c>
      <c r="UX180" s="420">
        <v>2.0677318317326265</v>
      </c>
      <c r="UY180" s="420">
        <v>2.0677318317326265</v>
      </c>
      <c r="UZ180" s="420">
        <v>2.0677318317326265</v>
      </c>
      <c r="VA180" s="420">
        <v>2.0677318317326265</v>
      </c>
      <c r="VB180" s="420">
        <v>2.0677318317326265</v>
      </c>
      <c r="VC180" s="420">
        <v>2.4749454058415221</v>
      </c>
      <c r="VD180" s="420">
        <v>3.2806867838405323</v>
      </c>
      <c r="VE180" s="420">
        <v>4.3867228313213236</v>
      </c>
      <c r="VF180" s="420">
        <v>5.9118107576461503</v>
      </c>
      <c r="VG180" s="420">
        <v>8.0233138963084603</v>
      </c>
      <c r="VH180" s="420">
        <v>10.957514062577776</v>
      </c>
      <c r="VI180" s="420">
        <v>15.048523298845536</v>
      </c>
      <c r="VJ180" s="420">
        <v>20.769465588490164</v>
      </c>
      <c r="VK180" s="420">
        <v>28.79117403005235</v>
      </c>
      <c r="VL180" s="420">
        <v>40.065901831865403</v>
      </c>
      <c r="VM180" s="420">
        <v>55.946768760453153</v>
      </c>
      <c r="VN180" s="420">
        <v>78.358277117619295</v>
      </c>
      <c r="VO180" s="420">
        <v>110.03983261524904</v>
      </c>
      <c r="VP180" s="420"/>
      <c r="VQ180" s="420">
        <v>1.8863766257724053</v>
      </c>
      <c r="VR180" s="420">
        <v>2.2952638245887829</v>
      </c>
      <c r="VS180" s="420">
        <v>2.7482371241333321</v>
      </c>
      <c r="VT180" s="420">
        <v>3.2501576066495965</v>
      </c>
      <c r="VU180" s="420">
        <v>3.8064297949328911</v>
      </c>
      <c r="VV180" s="420">
        <v>4.4230629431088602</v>
      </c>
      <c r="VW180" s="420">
        <v>5.106739279705808</v>
      </c>
      <c r="VX180" s="420">
        <v>5.8648899946016702</v>
      </c>
      <c r="VY180" s="420">
        <v>6.7057798517784946</v>
      </c>
      <c r="VZ180" s="420">
        <v>7.6386014104989872</v>
      </c>
      <c r="WA180" s="420">
        <v>8.6735799497131794</v>
      </c>
      <c r="WB180" s="420">
        <v>9.822090315526431</v>
      </c>
      <c r="WC180" s="420">
        <v>11.096787050881137</v>
      </c>
      <c r="WD180" s="420">
        <v>12.511749321860503</v>
      </c>
      <c r="WE180" s="420">
        <v>14.082642328038123</v>
      </c>
      <c r="WF180" s="420">
        <v>15.826897077103798</v>
      </c>
      <c r="WG180" s="420">
        <v>17.76391061886283</v>
      </c>
      <c r="WH180" s="420">
        <v>19.508055499046044</v>
      </c>
      <c r="WI180" s="420">
        <v>21.092041100980605</v>
      </c>
      <c r="WJ180" s="420">
        <v>22.640838382783151</v>
      </c>
      <c r="WK180" s="420">
        <v>24.065450411028948</v>
      </c>
      <c r="WL180" s="420">
        <v>25.231639945871379</v>
      </c>
      <c r="WM180" s="420">
        <v>25.939999583908257</v>
      </c>
      <c r="WN180" s="420">
        <v>25.897466118303313</v>
      </c>
      <c r="WO180" s="420">
        <v>24.676613516531582</v>
      </c>
      <c r="WP180" s="420">
        <v>21.657484574935477</v>
      </c>
      <c r="WQ180" s="420">
        <v>15.944469075951176</v>
      </c>
      <c r="WR180" s="420">
        <v>6.2475137084334449</v>
      </c>
      <c r="WS180" s="420">
        <v>-11.230688157713928</v>
      </c>
      <c r="WT180" s="420">
        <v>-42.912243655343673</v>
      </c>
      <c r="WU180" s="420"/>
      <c r="WV180" s="420">
        <v>175.07252715303773</v>
      </c>
      <c r="WW180" s="420">
        <v>193.17646031183583</v>
      </c>
      <c r="WX180" s="420">
        <v>213.23235436137679</v>
      </c>
      <c r="WY180" s="420">
        <v>235.45543909675121</v>
      </c>
      <c r="WZ180" s="420">
        <v>260.08500574479314</v>
      </c>
      <c r="XA180" s="420">
        <v>287.38712068111931</v>
      </c>
      <c r="XB180" s="420">
        <v>317.6576469676649</v>
      </c>
      <c r="XC180" s="420">
        <v>351.2256087588417</v>
      </c>
      <c r="XD180" s="420">
        <v>388.45693762486889</v>
      </c>
      <c r="XE180" s="420">
        <v>429.75864429860979</v>
      </c>
      <c r="XF180" s="420">
        <v>475.58346431978777</v>
      </c>
      <c r="XG180" s="420">
        <v>526.43503158591659</v>
      </c>
      <c r="XH180" s="420">
        <v>582.87363998794672</v>
      </c>
      <c r="XI180" s="420">
        <v>645.52266018271985</v>
      </c>
      <c r="XJ180" s="420">
        <v>715.07568621480777</v>
      </c>
      <c r="XK180" s="420">
        <v>792.30449523697837</v>
      </c>
      <c r="XL180" s="420">
        <v>878.06791309208506</v>
      </c>
      <c r="XM180" s="420">
        <v>973.3216891209388</v>
      </c>
      <c r="XN180" s="420">
        <v>1079.1294953758922</v>
      </c>
      <c r="XO180" s="420">
        <v>1196.6751785868728</v>
      </c>
      <c r="XP180" s="420">
        <v>1327.2764079005783</v>
      </c>
      <c r="XQ180" s="420">
        <v>1472.3998777670477</v>
      </c>
      <c r="XR180" s="420">
        <v>1633.6782435730131</v>
      </c>
      <c r="XS180" s="420">
        <v>1812.928987932971</v>
      </c>
      <c r="XT180" s="420">
        <v>2012.1754381854598</v>
      </c>
      <c r="XU180" s="420">
        <v>2233.6701808703033</v>
      </c>
      <c r="XV180" s="420">
        <v>2479.9211470789519</v>
      </c>
      <c r="XW180" s="420">
        <v>2753.7206739059175</v>
      </c>
      <c r="XX180" s="420">
        <v>2972.1482774694587</v>
      </c>
      <c r="XY180" s="420">
        <v>2972.1482774694587</v>
      </c>
      <c r="XZ180" s="420"/>
      <c r="YA180" s="420">
        <v>0.1019421917409085</v>
      </c>
      <c r="YB180" s="420">
        <v>0.1019421917409085</v>
      </c>
      <c r="YC180" s="420">
        <v>0.1019421917409085</v>
      </c>
      <c r="YD180" s="420">
        <v>0.1019421917409085</v>
      </c>
      <c r="YE180" s="420">
        <v>0.1019421917409085</v>
      </c>
      <c r="YF180" s="420">
        <v>0.1019421917409085</v>
      </c>
      <c r="YG180" s="420">
        <v>0.1019421917409085</v>
      </c>
      <c r="YH180" s="420">
        <v>0.1019421917409085</v>
      </c>
      <c r="YI180" s="420">
        <v>0.1019421917409085</v>
      </c>
      <c r="YJ180" s="420">
        <v>0.1019421917409085</v>
      </c>
      <c r="YK180" s="420">
        <v>0.1019421917409085</v>
      </c>
      <c r="YL180" s="420">
        <v>0.1019421917409085</v>
      </c>
      <c r="YM180" s="420">
        <v>0.1019421917409085</v>
      </c>
      <c r="YN180" s="420">
        <v>0.1019421917409085</v>
      </c>
      <c r="YO180" s="420">
        <v>0.1019421917409085</v>
      </c>
      <c r="YP180" s="420">
        <v>0.1019421917409085</v>
      </c>
      <c r="YQ180" s="420">
        <v>0.1019421917409085</v>
      </c>
      <c r="YR180" s="420">
        <v>0.12201841420565873</v>
      </c>
      <c r="YS180" s="420">
        <v>0.16174263800925112</v>
      </c>
      <c r="YT180" s="420">
        <v>0.21627182651149743</v>
      </c>
      <c r="YU180" s="420">
        <v>0.29146088314892193</v>
      </c>
      <c r="YV180" s="420">
        <v>0.39556106409099151</v>
      </c>
      <c r="YW180" s="420">
        <v>0.54022140706466903</v>
      </c>
      <c r="YX180" s="420">
        <v>0.74191412252089795</v>
      </c>
      <c r="YY180" s="420">
        <v>1.0239649121249523</v>
      </c>
      <c r="YZ180" s="420">
        <v>1.4194468249579977</v>
      </c>
      <c r="ZA180" s="420">
        <v>1.9753073315092169</v>
      </c>
      <c r="ZB180" s="420">
        <v>2.7582572076009275</v>
      </c>
      <c r="ZC180" s="420">
        <v>3.8631772204803494</v>
      </c>
      <c r="ZD180" s="420">
        <v>5.4251240627279413</v>
      </c>
      <c r="ZE180" s="420"/>
      <c r="ZF180" s="420">
        <v>174.97058496129682</v>
      </c>
      <c r="ZG180" s="420">
        <v>193.07451812009492</v>
      </c>
      <c r="ZH180" s="420">
        <v>213.13041216963589</v>
      </c>
      <c r="ZI180" s="420">
        <v>235.3534969050103</v>
      </c>
      <c r="ZJ180" s="420">
        <v>259.9830635530522</v>
      </c>
      <c r="ZK180" s="420">
        <v>287.28517848937838</v>
      </c>
      <c r="ZL180" s="420">
        <v>317.55570477592397</v>
      </c>
      <c r="ZM180" s="420">
        <v>351.12366656710077</v>
      </c>
      <c r="ZN180" s="420">
        <v>388.35499543312795</v>
      </c>
      <c r="ZO180" s="420">
        <v>429.65670210686886</v>
      </c>
      <c r="ZP180" s="420">
        <v>475.48152212804683</v>
      </c>
      <c r="ZQ180" s="420">
        <v>526.33308939417566</v>
      </c>
      <c r="ZR180" s="420">
        <v>582.77169779620579</v>
      </c>
      <c r="ZS180" s="420">
        <v>645.42071799097891</v>
      </c>
      <c r="ZT180" s="420">
        <v>714.97374402306684</v>
      </c>
      <c r="ZU180" s="420">
        <v>792.20255304523744</v>
      </c>
      <c r="ZV180" s="420">
        <v>877.96597090034413</v>
      </c>
      <c r="ZW180" s="420">
        <v>973.19967070673317</v>
      </c>
      <c r="ZX180" s="420">
        <v>1078.9677527378831</v>
      </c>
      <c r="ZY180" s="420">
        <v>1196.4589067603613</v>
      </c>
      <c r="ZZ180" s="420">
        <v>1326.9849470174295</v>
      </c>
      <c r="AAA180" s="420">
        <v>1472.0043167029567</v>
      </c>
      <c r="AAB180" s="420">
        <v>1633.1380221659485</v>
      </c>
      <c r="AAC180" s="420">
        <v>1812.1870738104501</v>
      </c>
      <c r="AAD180" s="420">
        <v>2011.1514732733349</v>
      </c>
      <c r="AAE180" s="420">
        <v>2232.2507340453453</v>
      </c>
      <c r="AAF180" s="420">
        <v>2477.9458397474427</v>
      </c>
      <c r="AAG180" s="420">
        <v>2750.9624166983167</v>
      </c>
      <c r="AAH180" s="420">
        <v>2968.2851002489783</v>
      </c>
      <c r="AAI180" s="420">
        <v>2966.7231534067309</v>
      </c>
      <c r="AAJ180" s="420"/>
      <c r="AAK180" s="420">
        <v>2505.5584770824989</v>
      </c>
      <c r="AAL180" s="420">
        <v>2768.0017483526653</v>
      </c>
      <c r="AAM180" s="420">
        <v>3058.7415780040706</v>
      </c>
      <c r="AAN180" s="420">
        <v>3380.8980400561513</v>
      </c>
      <c r="AAO180" s="420">
        <v>3737.9400145476125</v>
      </c>
      <c r="AAP180" s="420">
        <v>4133.7245268761581</v>
      </c>
      <c r="AAQ180" s="420">
        <v>4572.5405494513316</v>
      </c>
      <c r="AAR180" s="420">
        <v>5059.1577737348334</v>
      </c>
      <c r="AAS180" s="420">
        <v>5598.8809187347897</v>
      </c>
      <c r="AAT180" s="420">
        <v>6197.6102066425792</v>
      </c>
      <c r="AAU180" s="420">
        <v>6861.9087083126433</v>
      </c>
      <c r="AAV180" s="420">
        <v>7599.0773415304493</v>
      </c>
      <c r="AAW180" s="420">
        <v>8417.2383944376943</v>
      </c>
      <c r="AAX180" s="420">
        <v>9325.4285461339077</v>
      </c>
      <c r="AAY180" s="420">
        <v>10333.70246752371</v>
      </c>
      <c r="AAZ180" s="420">
        <v>11453.248209230531</v>
      </c>
      <c r="ABA180" s="420">
        <v>12696.515721310687</v>
      </c>
      <c r="ABB180" s="420">
        <v>14070.983845061419</v>
      </c>
      <c r="ABC180" s="420">
        <v>15592.208081097351</v>
      </c>
      <c r="ABD180" s="420">
        <v>17278.888174003849</v>
      </c>
      <c r="ABE180" s="420">
        <v>19148.266183047839</v>
      </c>
      <c r="ABF180" s="420">
        <v>21218.983433903555</v>
      </c>
      <c r="ABG180" s="420">
        <v>23511.007974396918</v>
      </c>
      <c r="ABH180" s="420">
        <v>26045.455368606064</v>
      </c>
      <c r="ABI180" s="420">
        <v>28844.248552453413</v>
      </c>
      <c r="ABJ180" s="420">
        <v>31929.538179658979</v>
      </c>
      <c r="ABK180" s="420">
        <v>35322.770019055955</v>
      </c>
      <c r="ABL180" s="420">
        <v>39043.23594845488</v>
      </c>
      <c r="ABM180" s="420">
        <v>41858.747091192803</v>
      </c>
      <c r="ABN180" s="420">
        <v>41362.676673972455</v>
      </c>
      <c r="ABQ180" s="344"/>
      <c r="ABR180" s="344"/>
      <c r="ABS180" s="344"/>
      <c r="ABT180" s="344"/>
      <c r="ABU180" s="344"/>
      <c r="ABV180" s="344"/>
      <c r="ABW180" s="344"/>
      <c r="ABX180" s="344"/>
      <c r="ABY180" s="344"/>
      <c r="ABZ180" s="344"/>
      <c r="ACA180" s="344"/>
    </row>
    <row r="181" spans="4:755" hidden="1" outlineLevel="1" x14ac:dyDescent="0.25">
      <c r="D181" s="431" t="b">
        <v>1</v>
      </c>
      <c r="E181" s="416"/>
      <c r="F181" s="417">
        <v>1606</v>
      </c>
      <c r="G181" s="417">
        <v>22006122</v>
      </c>
      <c r="H181" s="417" t="s">
        <v>1825</v>
      </c>
      <c r="I181" s="417" t="s">
        <v>1875</v>
      </c>
      <c r="J181" s="417">
        <v>11</v>
      </c>
      <c r="K181" s="417" t="s">
        <v>1876</v>
      </c>
      <c r="L181" s="417" t="s">
        <v>1781</v>
      </c>
      <c r="M181" s="417" t="s">
        <v>253</v>
      </c>
      <c r="N181" s="417" t="s">
        <v>301</v>
      </c>
      <c r="O181" s="417" t="s">
        <v>1843</v>
      </c>
      <c r="P181" s="417" t="s">
        <v>1844</v>
      </c>
      <c r="Q181" s="417" t="s">
        <v>1845</v>
      </c>
      <c r="R181" s="417" t="s">
        <v>298</v>
      </c>
      <c r="S181" s="418"/>
      <c r="T181" s="417">
        <v>0.57433674535164059</v>
      </c>
      <c r="U181" s="417">
        <v>2190</v>
      </c>
      <c r="V181" s="418"/>
      <c r="W181" s="419">
        <v>8.25</v>
      </c>
      <c r="X181" s="417">
        <v>5.4066664277844598E-3</v>
      </c>
      <c r="Y181" s="417">
        <v>3.8887709341079942E-3</v>
      </c>
      <c r="Z181" s="417">
        <v>1.5178954936764656E-3</v>
      </c>
      <c r="AA181" s="420">
        <v>31.87548936657393</v>
      </c>
      <c r="AB181" s="420">
        <v>1244.4066989145581</v>
      </c>
      <c r="AC181" s="420">
        <v>1276.282188281132</v>
      </c>
      <c r="AD181" s="420">
        <v>37.424904904263833</v>
      </c>
      <c r="AE181" s="420">
        <v>2.2020949470976423</v>
      </c>
      <c r="AF181" s="420">
        <v>57.254327797620796</v>
      </c>
      <c r="AG181" s="418"/>
      <c r="AH181" s="419">
        <v>11.588514272148281</v>
      </c>
      <c r="AI181" s="417">
        <v>1.3520766404783894E-2</v>
      </c>
      <c r="AJ181" s="417">
        <v>9.7248765212492178E-3</v>
      </c>
      <c r="AK181" s="417">
        <v>3.7958898835346762E-3</v>
      </c>
      <c r="AL181" s="420">
        <v>79.712897312998493</v>
      </c>
      <c r="AM181" s="420">
        <v>3111.9604867997496</v>
      </c>
      <c r="AN181" s="420">
        <v>3191.673384112748</v>
      </c>
      <c r="AO181" s="420">
        <v>93.590644751345692</v>
      </c>
      <c r="AP181" s="420">
        <v>5.5069074037665278</v>
      </c>
      <c r="AQ181" s="420">
        <v>143.17924032383399</v>
      </c>
      <c r="AR181" s="418"/>
      <c r="AS181" s="417">
        <v>5.1679359468684138E-3</v>
      </c>
      <c r="AT181" s="421">
        <v>4.0659390574111693E-6</v>
      </c>
      <c r="AU181" s="417">
        <v>5.1638700078110028E-3</v>
      </c>
      <c r="AV181" s="420">
        <v>28.425883974257854</v>
      </c>
      <c r="AW181" s="420">
        <v>1.3011004983715742</v>
      </c>
      <c r="AX181" s="420">
        <v>29.726984472629429</v>
      </c>
      <c r="AY181" s="420">
        <v>14.692869058112674</v>
      </c>
      <c r="AZ181" s="420">
        <v>2.0677318317326265</v>
      </c>
      <c r="BA181" s="420">
        <v>5.9862771950995965E-2</v>
      </c>
      <c r="BB181" s="418"/>
      <c r="BC181" s="420">
        <v>1373.1635159301145</v>
      </c>
      <c r="BD181" s="420">
        <v>3433.9501765916943</v>
      </c>
      <c r="BE181" s="420">
        <v>46.547448134425728</v>
      </c>
      <c r="BF181" s="420">
        <v>3387.4027284572685</v>
      </c>
      <c r="BG181" s="420"/>
      <c r="BH181" s="422">
        <v>3.3980125829170121E-2</v>
      </c>
      <c r="BI181" s="420"/>
      <c r="BJ181" s="423">
        <v>8.5351533747251143</v>
      </c>
      <c r="BK181" s="423">
        <v>8.8301628036462425</v>
      </c>
      <c r="BL181" s="423">
        <v>9.1353689518682906</v>
      </c>
      <c r="BM181" s="423">
        <v>9.4511242592603253</v>
      </c>
      <c r="BN181" s="423">
        <v>9.777793347439049</v>
      </c>
      <c r="BO181" s="423">
        <v>10.115753440819292</v>
      </c>
      <c r="BP181" s="423">
        <v>10.465394802217695</v>
      </c>
      <c r="BQ181" s="423">
        <v>10.827121183512608</v>
      </c>
      <c r="BR181" s="423">
        <v>11.201350291880656</v>
      </c>
      <c r="BS181" s="423">
        <v>11.588514272148281</v>
      </c>
      <c r="BT181" s="423">
        <v>11.989060205815342</v>
      </c>
      <c r="BU181" s="423">
        <v>12.403450627326954</v>
      </c>
      <c r="BV181" s="423">
        <v>12.832164058189816</v>
      </c>
      <c r="BW181" s="423">
        <v>13.275695559549712</v>
      </c>
      <c r="BX181" s="423">
        <v>13.734557303868357</v>
      </c>
      <c r="BY181" s="423">
        <v>14.209279166359694</v>
      </c>
      <c r="BZ181" s="423">
        <v>14.700409336868629</v>
      </c>
      <c r="CA181" s="423">
        <v>15.208514952898771</v>
      </c>
      <c r="CB181" s="423">
        <v>15.734182754520159</v>
      </c>
      <c r="CC181" s="423">
        <v>16.278019761913264</v>
      </c>
      <c r="CD181" s="423">
        <v>16.840653976331645</v>
      </c>
      <c r="CE181" s="423">
        <v>17.422735105292723</v>
      </c>
      <c r="CF181" s="423">
        <v>18.024935312834049</v>
      </c>
      <c r="CG181" s="423">
        <v>18.647949995701502</v>
      </c>
      <c r="CH181" s="423">
        <v>19.292498586365678</v>
      </c>
      <c r="CI181" s="423">
        <v>19.959325383793761</v>
      </c>
      <c r="CJ181" s="423">
        <v>20.649200412936239</v>
      </c>
      <c r="CK181" s="423">
        <v>21.362920313920963</v>
      </c>
      <c r="CL181" s="423">
        <v>22.101309261981356</v>
      </c>
      <c r="CM181" s="423">
        <v>22.865219919181044</v>
      </c>
      <c r="CN181" s="420"/>
      <c r="CO181" s="417">
        <v>5.9155805235448552E-3</v>
      </c>
      <c r="CP181" s="417">
        <v>6.4750747165629834E-3</v>
      </c>
      <c r="CQ181" s="417">
        <v>7.0903189524079407E-3</v>
      </c>
      <c r="CR181" s="417">
        <v>7.7670207304650499E-3</v>
      </c>
      <c r="CS181" s="417">
        <v>8.5114816088278002E-3</v>
      </c>
      <c r="CT181" s="417">
        <v>9.3306596909443901E-3</v>
      </c>
      <c r="CU181" s="417">
        <v>1.0232238730220887E-2</v>
      </c>
      <c r="CV181" s="417">
        <v>1.1224704556656114E-2</v>
      </c>
      <c r="CW181" s="417">
        <v>1.2317429604712028E-2</v>
      </c>
      <c r="CX181" s="417">
        <v>1.3520766404783894E-2</v>
      </c>
      <c r="CY181" s="417">
        <v>1.4846150992688135E-2</v>
      </c>
      <c r="CZ181" s="417">
        <v>1.6306217293482708E-2</v>
      </c>
      <c r="DA181" s="417">
        <v>1.7914923648730877E-2</v>
      </c>
      <c r="DB181" s="417">
        <v>1.9687692781179763E-2</v>
      </c>
      <c r="DC181" s="417">
        <v>2.1641566629043391E-2</v>
      </c>
      <c r="DD181" s="417">
        <v>2.3795377635085761E-2</v>
      </c>
      <c r="DE181" s="417">
        <v>2.6169938245076851E-2</v>
      </c>
      <c r="DF181" s="417">
        <v>2.8788250557696786E-2</v>
      </c>
      <c r="DG181" s="417">
        <v>3.1675738275532377E-2</v>
      </c>
      <c r="DH181" s="417">
        <v>3.486050333659519E-2</v>
      </c>
      <c r="DI181" s="417">
        <v>3.8373609860171617E-2</v>
      </c>
      <c r="DJ181" s="417">
        <v>4.2249398322427356E-2</v>
      </c>
      <c r="DK181" s="417">
        <v>4.6525833188949227E-2</v>
      </c>
      <c r="DL181" s="417">
        <v>5.1244887576548714E-2</v>
      </c>
      <c r="DM181" s="417">
        <v>5.6452968898745771E-2</v>
      </c>
      <c r="DN181" s="417">
        <v>6.220138987236342E-2</v>
      </c>
      <c r="DO181" s="417">
        <v>6.8546889730976654E-2</v>
      </c>
      <c r="DP181" s="417">
        <v>7.5552211009424983E-2</v>
      </c>
      <c r="DQ181" s="417">
        <v>8.3286737837597338E-2</v>
      </c>
      <c r="DR181" s="417">
        <v>9.1827202317177004E-2</v>
      </c>
      <c r="DS181" s="424"/>
      <c r="DT181" s="425">
        <v>4.2548098547598523E-3</v>
      </c>
      <c r="DU181" s="425">
        <v>4.6572287545887927E-3</v>
      </c>
      <c r="DV181" s="425">
        <v>5.0997461419083311E-3</v>
      </c>
      <c r="DW181" s="425">
        <v>5.5864671632098054E-3</v>
      </c>
      <c r="DX181" s="425">
        <v>6.1219242445788623E-3</v>
      </c>
      <c r="DY181" s="425">
        <v>6.7111220355176296E-3</v>
      </c>
      <c r="DZ181" s="425">
        <v>7.3595871127641425E-3</v>
      </c>
      <c r="EA181" s="425">
        <v>8.0734229505186623E-3</v>
      </c>
      <c r="EB181" s="425">
        <v>8.8593707175224651E-3</v>
      </c>
      <c r="EC181" s="425">
        <v>9.7248765212492178E-3</v>
      </c>
      <c r="ED181" s="425">
        <v>1.0678165785678435E-2</v>
      </c>
      <c r="EE181" s="425">
        <v>1.1728325522410557E-2</v>
      </c>
      <c r="EF181" s="425">
        <v>1.2885395336012391E-2</v>
      </c>
      <c r="EG181" s="425">
        <v>1.4160468094287934E-2</v>
      </c>
      <c r="EH181" s="425">
        <v>1.5565801293584191E-2</v>
      </c>
      <c r="EI181" s="425">
        <v>1.7114940259290928E-2</v>
      </c>
      <c r="EJ181" s="425">
        <v>1.8822854443520564E-2</v>
      </c>
      <c r="EK181" s="425">
        <v>2.0706088216813637E-2</v>
      </c>
      <c r="EL181" s="425">
        <v>2.2782927700013302E-2</v>
      </c>
      <c r="EM181" s="425">
        <v>2.507358534772371E-2</v>
      </c>
      <c r="EN181" s="425">
        <v>2.7600404177733847E-2</v>
      </c>
      <c r="EO181" s="425">
        <v>3.0388083743337679E-2</v>
      </c>
      <c r="EP181" s="425">
        <v>3.3463930169718929E-2</v>
      </c>
      <c r="EQ181" s="425">
        <v>3.6858132823810119E-2</v>
      </c>
      <c r="ER181" s="425">
        <v>4.0604070461862221E-2</v>
      </c>
      <c r="ES181" s="425">
        <v>4.4738650003212116E-2</v>
      </c>
      <c r="ET181" s="425">
        <v>4.9302681415572314E-2</v>
      </c>
      <c r="EU181" s="425">
        <v>5.4341292570076527E-2</v>
      </c>
      <c r="EV181" s="425">
        <v>5.9904388337166554E-2</v>
      </c>
      <c r="EW181" s="425">
        <v>6.6047158651476451E-2</v>
      </c>
      <c r="EX181" s="420"/>
      <c r="EY181" s="420">
        <v>1502.4154826224808</v>
      </c>
      <c r="EZ181" s="420">
        <v>1644.5135801265419</v>
      </c>
      <c r="FA181" s="420">
        <v>1800.7708505412847</v>
      </c>
      <c r="FB181" s="420">
        <v>1972.6368617340306</v>
      </c>
      <c r="FC181" s="420">
        <v>2161.7120582269472</v>
      </c>
      <c r="FD181" s="420">
        <v>2369.7636313056059</v>
      </c>
      <c r="FE181" s="420">
        <v>2598.7430699296929</v>
      </c>
      <c r="FF181" s="420">
        <v>2850.8055712641294</v>
      </c>
      <c r="FG181" s="420">
        <v>3128.3315087294895</v>
      </c>
      <c r="FH181" s="420">
        <v>3433.9501765916943</v>
      </c>
      <c r="FI181" s="420">
        <v>3770.5660534901672</v>
      </c>
      <c r="FJ181" s="420">
        <v>4141.387853183056</v>
      </c>
      <c r="FK181" s="420">
        <v>4549.9606594356692</v>
      </c>
      <c r="FL181" s="420">
        <v>5000.2014736897409</v>
      </c>
      <c r="FM181" s="420">
        <v>5496.4385392554486</v>
      </c>
      <c r="FN181" s="420">
        <v>6043.4548446275585</v>
      </c>
      <c r="FO181" s="420">
        <v>6646.536251545559</v>
      </c>
      <c r="FP181" s="420">
        <v>7311.5247410377096</v>
      </c>
      <c r="FQ181" s="420">
        <v>8044.8773234075652</v>
      </c>
      <c r="FR181" s="420">
        <v>8853.7312164805262</v>
      </c>
      <c r="FS181" s="420">
        <v>9745.9759610352794</v>
      </c>
      <c r="FT181" s="420">
        <v>10730.333213867183</v>
      </c>
      <c r="FU181" s="420">
        <v>11816.445038111098</v>
      </c>
      <c r="FV181" s="420">
        <v>13014.97159810769</v>
      </c>
      <c r="FW181" s="420">
        <v>14337.699263141129</v>
      </c>
      <c r="FX181" s="420">
        <v>15797.66023181028</v>
      </c>
      <c r="FY181" s="420">
        <v>17409.26490773588</v>
      </c>
      <c r="FZ181" s="420">
        <v>19188.448388984241</v>
      </c>
      <c r="GA181" s="420">
        <v>21152.832579369966</v>
      </c>
      <c r="GB181" s="420">
        <v>23321.90559119645</v>
      </c>
      <c r="GC181" s="420"/>
      <c r="GD181" s="420">
        <v>32.346805612945467</v>
      </c>
      <c r="GE181" s="420">
        <v>32.346805612945467</v>
      </c>
      <c r="GF181" s="420">
        <v>32.346805612945467</v>
      </c>
      <c r="GG181" s="420">
        <v>32.346805612945467</v>
      </c>
      <c r="GH181" s="420">
        <v>32.346805612945467</v>
      </c>
      <c r="GI181" s="420">
        <v>32.346805612945467</v>
      </c>
      <c r="GJ181" s="420">
        <v>32.346805612945467</v>
      </c>
      <c r="GK181" s="420">
        <v>32.346805612945467</v>
      </c>
      <c r="GL181" s="420">
        <v>32.346805612945467</v>
      </c>
      <c r="GM181" s="420">
        <v>32.346805612945467</v>
      </c>
      <c r="GN181" s="420">
        <v>32.346805612945467</v>
      </c>
      <c r="GO181" s="420">
        <v>32.346805612945467</v>
      </c>
      <c r="GP181" s="420">
        <v>32.346805612945467</v>
      </c>
      <c r="GQ181" s="420">
        <v>32.346805612945467</v>
      </c>
      <c r="GR181" s="420">
        <v>32.346805612945467</v>
      </c>
      <c r="GS181" s="420">
        <v>32.346805612945467</v>
      </c>
      <c r="GT181" s="420">
        <v>32.346805612945467</v>
      </c>
      <c r="GU181" s="420">
        <v>38.71709895684387</v>
      </c>
      <c r="GV181" s="420">
        <v>51.321808778717411</v>
      </c>
      <c r="GW181" s="420">
        <v>68.624213510182543</v>
      </c>
      <c r="GX181" s="420">
        <v>92.482105495209666</v>
      </c>
      <c r="GY181" s="420">
        <v>125.51365268583478</v>
      </c>
      <c r="GZ181" s="420">
        <v>171.41515739317182</v>
      </c>
      <c r="HA181" s="420">
        <v>235.41334056929134</v>
      </c>
      <c r="HB181" s="420">
        <v>324.90957278183618</v>
      </c>
      <c r="HC181" s="420">
        <v>450.39811034790489</v>
      </c>
      <c r="HD181" s="420">
        <v>626.7756381042592</v>
      </c>
      <c r="HE181" s="420">
        <v>875.20984394304969</v>
      </c>
      <c r="HF181" s="420">
        <v>1225.8069055139895</v>
      </c>
      <c r="HG181" s="420">
        <v>1721.4210376129565</v>
      </c>
      <c r="HH181" s="420"/>
      <c r="HI181" s="420">
        <v>34.875838299614628</v>
      </c>
      <c r="HJ181" s="420">
        <v>38.174386756120249</v>
      </c>
      <c r="HK181" s="420">
        <v>41.801614616293257</v>
      </c>
      <c r="HL181" s="420">
        <v>45.791170957323175</v>
      </c>
      <c r="HM181" s="420">
        <v>50.180207183071275</v>
      </c>
      <c r="HN181" s="420">
        <v>55.009745419728844</v>
      </c>
      <c r="HO181" s="420">
        <v>60.325085928235161</v>
      </c>
      <c r="HP181" s="420">
        <v>66.176257684393903</v>
      </c>
      <c r="HQ181" s="420">
        <v>72.618516720553515</v>
      </c>
      <c r="HR181" s="420">
        <v>79.712897312998493</v>
      </c>
      <c r="HS181" s="420">
        <v>87.526821641907887</v>
      </c>
      <c r="HT181" s="420">
        <v>96.134774151480713</v>
      </c>
      <c r="HU181" s="420">
        <v>105.61904750282666</v>
      </c>
      <c r="HV181" s="420">
        <v>116.07056774834706</v>
      </c>
      <c r="HW181" s="420">
        <v>127.58980717120997</v>
      </c>
      <c r="HX181" s="420">
        <v>140.28779413558169</v>
      </c>
      <c r="HY181" s="420">
        <v>154.287230291859</v>
      </c>
      <c r="HZ181" s="420">
        <v>169.72372658657983</v>
      </c>
      <c r="IA181" s="420">
        <v>186.74717075043543</v>
      </c>
      <c r="IB181" s="420">
        <v>205.52324029252162</v>
      </c>
      <c r="IC181" s="420">
        <v>226.23507652869753</v>
      </c>
      <c r="ID181" s="420">
        <v>249.08513683218621</v>
      </c>
      <c r="IE181" s="420">
        <v>274.29724413256622</v>
      </c>
      <c r="IF181" s="420">
        <v>302.11885472411353</v>
      </c>
      <c r="IG181" s="420">
        <v>332.82356769712601</v>
      </c>
      <c r="IH181" s="420">
        <v>366.71390179976549</v>
      </c>
      <c r="II181" s="420">
        <v>404.12436829893642</v>
      </c>
      <c r="IJ181" s="420">
        <v>445.42487146537951</v>
      </c>
      <c r="IK181" s="420">
        <v>491.02447169222705</v>
      </c>
      <c r="IL181" s="420">
        <v>541.37555000278564</v>
      </c>
      <c r="IM181" s="420"/>
      <c r="IN181" s="420">
        <v>14.212941987128927</v>
      </c>
      <c r="IO181" s="420">
        <v>14.212941987128927</v>
      </c>
      <c r="IP181" s="420">
        <v>14.212941987128927</v>
      </c>
      <c r="IQ181" s="420">
        <v>14.212941987128927</v>
      </c>
      <c r="IR181" s="420">
        <v>14.212941987128927</v>
      </c>
      <c r="IS181" s="420">
        <v>14.212941987128927</v>
      </c>
      <c r="IT181" s="420">
        <v>14.212941987128927</v>
      </c>
      <c r="IU181" s="420">
        <v>14.212941987128927</v>
      </c>
      <c r="IV181" s="420">
        <v>14.212941987128927</v>
      </c>
      <c r="IW181" s="420">
        <v>14.212941987128927</v>
      </c>
      <c r="IX181" s="420">
        <v>14.212941987128927</v>
      </c>
      <c r="IY181" s="420">
        <v>14.212941987128927</v>
      </c>
      <c r="IZ181" s="420">
        <v>14.212941987128927</v>
      </c>
      <c r="JA181" s="420">
        <v>14.212941987128927</v>
      </c>
      <c r="JB181" s="420">
        <v>14.212941987128927</v>
      </c>
      <c r="JC181" s="420">
        <v>14.212941987128927</v>
      </c>
      <c r="JD181" s="420">
        <v>14.212941987128927</v>
      </c>
      <c r="JE181" s="420">
        <v>17.012000751113533</v>
      </c>
      <c r="JF181" s="420">
        <v>22.550415010825947</v>
      </c>
      <c r="JG181" s="420">
        <v>30.152960919956481</v>
      </c>
      <c r="JH181" s="420">
        <v>40.635938397728552</v>
      </c>
      <c r="JI181" s="420">
        <v>55.14975066046334</v>
      </c>
      <c r="JJ181" s="420">
        <v>75.318525015919704</v>
      </c>
      <c r="JK181" s="420">
        <v>103.43884315947719</v>
      </c>
      <c r="JL181" s="420">
        <v>142.76281139683698</v>
      </c>
      <c r="JM181" s="420">
        <v>197.90152666343465</v>
      </c>
      <c r="JN181" s="420">
        <v>275.40047972330115</v>
      </c>
      <c r="JO181" s="420">
        <v>384.56059270187745</v>
      </c>
      <c r="JP181" s="420">
        <v>538.61029258851443</v>
      </c>
      <c r="JQ181" s="420">
        <v>756.37939757564641</v>
      </c>
      <c r="JR181" s="420"/>
      <c r="JS181" s="420">
        <v>20.662896312485699</v>
      </c>
      <c r="JT181" s="420">
        <v>23.961444768991321</v>
      </c>
      <c r="JU181" s="420">
        <v>27.588672629164328</v>
      </c>
      <c r="JV181" s="420">
        <v>31.578228970194246</v>
      </c>
      <c r="JW181" s="420">
        <v>35.967265195942346</v>
      </c>
      <c r="JX181" s="420">
        <v>40.796803432599916</v>
      </c>
      <c r="JY181" s="420">
        <v>46.112143941106233</v>
      </c>
      <c r="JZ181" s="420">
        <v>51.963315697264974</v>
      </c>
      <c r="KA181" s="420">
        <v>58.405574733424586</v>
      </c>
      <c r="KB181" s="420">
        <v>65.499955325869564</v>
      </c>
      <c r="KC181" s="420">
        <v>73.313879654778958</v>
      </c>
      <c r="KD181" s="420">
        <v>81.921832164351784</v>
      </c>
      <c r="KE181" s="420">
        <v>91.406105515697732</v>
      </c>
      <c r="KF181" s="420">
        <v>101.85762576121813</v>
      </c>
      <c r="KG181" s="420">
        <v>113.37686518408104</v>
      </c>
      <c r="KH181" s="420">
        <v>126.07485214845276</v>
      </c>
      <c r="KI181" s="420">
        <v>140.07428830473009</v>
      </c>
      <c r="KJ181" s="420">
        <v>152.7117258354663</v>
      </c>
      <c r="KK181" s="420">
        <v>164.19675573960947</v>
      </c>
      <c r="KL181" s="420">
        <v>175.37027937256514</v>
      </c>
      <c r="KM181" s="420">
        <v>185.59913813096898</v>
      </c>
      <c r="KN181" s="420">
        <v>193.93538617172288</v>
      </c>
      <c r="KO181" s="420">
        <v>198.97871911664652</v>
      </c>
      <c r="KP181" s="420">
        <v>198.68001156463635</v>
      </c>
      <c r="KQ181" s="420">
        <v>190.06075630028903</v>
      </c>
      <c r="KR181" s="420">
        <v>168.81237513633084</v>
      </c>
      <c r="KS181" s="420">
        <v>128.72388857563527</v>
      </c>
      <c r="KT181" s="420">
        <v>60.864278763502057</v>
      </c>
      <c r="KU181" s="420">
        <v>-47.585820896287373</v>
      </c>
      <c r="KV181" s="420">
        <v>-215.00384757286076</v>
      </c>
      <c r="KW181" s="420"/>
      <c r="KX181" s="420">
        <v>1361.5391535231527</v>
      </c>
      <c r="KY181" s="420">
        <v>1490.3132014684136</v>
      </c>
      <c r="KZ181" s="420">
        <v>1631.9187654106659</v>
      </c>
      <c r="LA181" s="420">
        <v>1787.6694922271377</v>
      </c>
      <c r="LB181" s="420">
        <v>1959.0157582652359</v>
      </c>
      <c r="LC181" s="420">
        <v>2147.5590513656416</v>
      </c>
      <c r="LD181" s="420">
        <v>2355.0678760845258</v>
      </c>
      <c r="LE181" s="420">
        <v>2583.4953441659718</v>
      </c>
      <c r="LF181" s="420">
        <v>2834.9986296071888</v>
      </c>
      <c r="LG181" s="420">
        <v>3111.9604867997496</v>
      </c>
      <c r="LH181" s="420">
        <v>3417.0130514170992</v>
      </c>
      <c r="LI181" s="420">
        <v>3753.0641671713784</v>
      </c>
      <c r="LJ181" s="420">
        <v>4123.3265075239651</v>
      </c>
      <c r="LK181" s="420">
        <v>4531.3497901721385</v>
      </c>
      <c r="LL181" s="420">
        <v>4981.0564139469407</v>
      </c>
      <c r="LM181" s="420">
        <v>5476.7808829730966</v>
      </c>
      <c r="LN181" s="420">
        <v>6023.3134219265803</v>
      </c>
      <c r="LO181" s="420">
        <v>6625.948229380364</v>
      </c>
      <c r="LP181" s="420">
        <v>7290.536864004257</v>
      </c>
      <c r="LQ181" s="420">
        <v>8023.5473112715872</v>
      </c>
      <c r="LR181" s="420">
        <v>8832.1293368748302</v>
      </c>
      <c r="LS181" s="420">
        <v>9724.1867978680566</v>
      </c>
      <c r="LT181" s="420">
        <v>10708.457654310057</v>
      </c>
      <c r="LU181" s="420">
        <v>11794.602503619239</v>
      </c>
      <c r="LV181" s="420">
        <v>12993.302547795911</v>
      </c>
      <c r="LW181" s="420">
        <v>14316.368001027877</v>
      </c>
      <c r="LX181" s="420">
        <v>15776.85805298314</v>
      </c>
      <c r="LY181" s="420">
        <v>17389.21362242449</v>
      </c>
      <c r="LZ181" s="420">
        <v>19169.404267893296</v>
      </c>
      <c r="MA181" s="420">
        <v>21135.090768472463</v>
      </c>
      <c r="MB181" s="420"/>
      <c r="MC181" s="426">
        <v>1.3011004983715742</v>
      </c>
      <c r="MD181" s="426">
        <v>1.3011004983715742</v>
      </c>
      <c r="ME181" s="426">
        <v>1.3011004983715742</v>
      </c>
      <c r="MF181" s="426">
        <v>1.3011004983715742</v>
      </c>
      <c r="MG181" s="426">
        <v>1.3011004983715742</v>
      </c>
      <c r="MH181" s="426">
        <v>1.3011004983715742</v>
      </c>
      <c r="MI181" s="426">
        <v>1.3011004983715742</v>
      </c>
      <c r="MJ181" s="426">
        <v>1.3011004983715742</v>
      </c>
      <c r="MK181" s="426">
        <v>1.3011004983715742</v>
      </c>
      <c r="ML181" s="426">
        <v>1.3011004983715742</v>
      </c>
      <c r="MM181" s="426">
        <v>1.3011004983715742</v>
      </c>
      <c r="MN181" s="426">
        <v>1.3011004983715742</v>
      </c>
      <c r="MO181" s="426">
        <v>1.3011004983715742</v>
      </c>
      <c r="MP181" s="426">
        <v>1.3011004983715742</v>
      </c>
      <c r="MQ181" s="426">
        <v>1.3011004983715742</v>
      </c>
      <c r="MR181" s="426">
        <v>1.3011004983715742</v>
      </c>
      <c r="MS181" s="426">
        <v>1.3011004983715742</v>
      </c>
      <c r="MT181" s="426">
        <v>1.5573357490388688</v>
      </c>
      <c r="MU181" s="426">
        <v>2.0643408124540121</v>
      </c>
      <c r="MV181" s="426">
        <v>2.7603034273876617</v>
      </c>
      <c r="MW181" s="426">
        <v>3.719950433130661</v>
      </c>
      <c r="MX181" s="426">
        <v>5.0485936081620348</v>
      </c>
      <c r="MY181" s="426">
        <v>6.8949110271166889</v>
      </c>
      <c r="MZ181" s="426">
        <v>9.4691395002985903</v>
      </c>
      <c r="NA181" s="426">
        <v>13.068987773647677</v>
      </c>
      <c r="NB181" s="426">
        <v>18.1165711647504</v>
      </c>
      <c r="NC181" s="426">
        <v>25.211085906369799</v>
      </c>
      <c r="ND181" s="426">
        <v>35.203969682813984</v>
      </c>
      <c r="NE181" s="426">
        <v>49.30619717927501</v>
      </c>
      <c r="NF181" s="426">
        <v>69.241513265506697</v>
      </c>
      <c r="NG181" s="420"/>
      <c r="NH181" s="420">
        <v>1360.238053024781</v>
      </c>
      <c r="NI181" s="420">
        <v>1489.012100970042</v>
      </c>
      <c r="NJ181" s="420">
        <v>1630.6176649122942</v>
      </c>
      <c r="NK181" s="420">
        <v>1786.368391728766</v>
      </c>
      <c r="NL181" s="420">
        <v>1957.7146577668643</v>
      </c>
      <c r="NM181" s="420">
        <v>2146.2579508672702</v>
      </c>
      <c r="NN181" s="420">
        <v>2353.7667755861544</v>
      </c>
      <c r="NO181" s="420">
        <v>2582.1942436676004</v>
      </c>
      <c r="NP181" s="420">
        <v>2833.6975291088174</v>
      </c>
      <c r="NQ181" s="420">
        <v>3110.6593863013782</v>
      </c>
      <c r="NR181" s="420">
        <v>3415.7119509187278</v>
      </c>
      <c r="NS181" s="420">
        <v>3751.763066673007</v>
      </c>
      <c r="NT181" s="420">
        <v>4122.0254070255933</v>
      </c>
      <c r="NU181" s="420">
        <v>4530.0486896737666</v>
      </c>
      <c r="NV181" s="420">
        <v>4979.7553134485688</v>
      </c>
      <c r="NW181" s="420">
        <v>5475.4797824747247</v>
      </c>
      <c r="NX181" s="420">
        <v>6022.0123214282085</v>
      </c>
      <c r="NY181" s="420">
        <v>6624.3908936313255</v>
      </c>
      <c r="NZ181" s="420">
        <v>7288.4725231918028</v>
      </c>
      <c r="OA181" s="420">
        <v>8020.7870078441993</v>
      </c>
      <c r="OB181" s="420">
        <v>8828.4093864416991</v>
      </c>
      <c r="OC181" s="420">
        <v>9719.1382042598943</v>
      </c>
      <c r="OD181" s="420">
        <v>10701.562743282941</v>
      </c>
      <c r="OE181" s="420">
        <v>11785.133364118939</v>
      </c>
      <c r="OF181" s="420">
        <v>12980.233560022263</v>
      </c>
      <c r="OG181" s="420">
        <v>14298.251429863127</v>
      </c>
      <c r="OH181" s="420">
        <v>15751.646967076769</v>
      </c>
      <c r="OI181" s="420">
        <v>17354.009652741675</v>
      </c>
      <c r="OJ181" s="420">
        <v>19120.098070714022</v>
      </c>
      <c r="OK181" s="420">
        <v>21065.849255206955</v>
      </c>
      <c r="OL181" s="420"/>
      <c r="OM181" s="420">
        <v>1380.9009493372666</v>
      </c>
      <c r="ON181" s="420">
        <v>1512.9735457390332</v>
      </c>
      <c r="OO181" s="420">
        <v>1658.2063375414587</v>
      </c>
      <c r="OP181" s="420">
        <v>1817.9466206989603</v>
      </c>
      <c r="OQ181" s="420">
        <v>1993.6819229628068</v>
      </c>
      <c r="OR181" s="420">
        <v>2187.0547542998702</v>
      </c>
      <c r="OS181" s="420">
        <v>2399.8789195272607</v>
      </c>
      <c r="OT181" s="420">
        <v>2634.1575593648654</v>
      </c>
      <c r="OU181" s="420">
        <v>2892.103103842242</v>
      </c>
      <c r="OV181" s="420">
        <v>3176.1593416272476</v>
      </c>
      <c r="OW181" s="420">
        <v>3489.0258305735069</v>
      </c>
      <c r="OX181" s="420">
        <v>3833.6848988373586</v>
      </c>
      <c r="OY181" s="420">
        <v>4213.4315125412913</v>
      </c>
      <c r="OZ181" s="420">
        <v>4631.9063154349851</v>
      </c>
      <c r="PA181" s="420">
        <v>5093.1321786326498</v>
      </c>
      <c r="PB181" s="420">
        <v>5601.5546346231777</v>
      </c>
      <c r="PC181" s="420">
        <v>6162.0866097329381</v>
      </c>
      <c r="PD181" s="420">
        <v>6777.102619466792</v>
      </c>
      <c r="PE181" s="420">
        <v>7452.669278931412</v>
      </c>
      <c r="PF181" s="420">
        <v>8196.1572872167635</v>
      </c>
      <c r="PG181" s="420">
        <v>9014.0085245726677</v>
      </c>
      <c r="PH181" s="420">
        <v>9913.073590431617</v>
      </c>
      <c r="PI181" s="420">
        <v>10900.541462399588</v>
      </c>
      <c r="PJ181" s="420">
        <v>11983.813375683576</v>
      </c>
      <c r="PK181" s="420">
        <v>13170.294316322552</v>
      </c>
      <c r="PL181" s="420">
        <v>14467.063804999458</v>
      </c>
      <c r="PM181" s="420">
        <v>15880.370855652405</v>
      </c>
      <c r="PN181" s="420">
        <v>17414.873931505179</v>
      </c>
      <c r="PO181" s="420">
        <v>19072.512249817733</v>
      </c>
      <c r="PP181" s="420">
        <v>20850.845407634093</v>
      </c>
      <c r="PQ181" s="420"/>
      <c r="PR181" s="420">
        <v>40.947604499784624</v>
      </c>
      <c r="PS181" s="420">
        <v>44.820419153299611</v>
      </c>
      <c r="PT181" s="420">
        <v>49.079135189685424</v>
      </c>
      <c r="PU181" s="420">
        <v>53.763259877346471</v>
      </c>
      <c r="PV181" s="420">
        <v>58.916412554658478</v>
      </c>
      <c r="PW181" s="420">
        <v>64.586757162071947</v>
      </c>
      <c r="PX181" s="420">
        <v>70.827480583662165</v>
      </c>
      <c r="PY181" s="420">
        <v>77.697321671729853</v>
      </c>
      <c r="PZ181" s="420">
        <v>85.261156348092129</v>
      </c>
      <c r="QA181" s="420">
        <v>93.590644751345692</v>
      </c>
      <c r="QB181" s="420">
        <v>102.76494703657464</v>
      </c>
      <c r="QC181" s="420">
        <v>112.87151513930641</v>
      </c>
      <c r="QD181" s="420">
        <v>124.00696859629332</v>
      </c>
      <c r="QE181" s="420">
        <v>136.27806337997873</v>
      </c>
      <c r="QF181" s="420">
        <v>149.8027636602566</v>
      </c>
      <c r="QG181" s="420">
        <v>164.71142746623187</v>
      </c>
      <c r="QH181" s="420">
        <v>181.14811839312975</v>
      </c>
      <c r="QI181" s="420">
        <v>199.27205679737466</v>
      </c>
      <c r="QJ181" s="420">
        <v>219.25922535966913</v>
      </c>
      <c r="QK181" s="420">
        <v>241.30414548645757</v>
      </c>
      <c r="QL181" s="420">
        <v>265.62184278099454</v>
      </c>
      <c r="QM181" s="420">
        <v>292.45002176454648</v>
      </c>
      <c r="QN181" s="420">
        <v>322.05147218627013</v>
      </c>
      <c r="QO181" s="420">
        <v>354.71673164936061</v>
      </c>
      <c r="QP181" s="420">
        <v>390.76703192593379</v>
      </c>
      <c r="QQ181" s="420">
        <v>430.55755926118002</v>
      </c>
      <c r="QR181" s="420">
        <v>474.48106220899069</v>
      </c>
      <c r="QS181" s="420">
        <v>522.97184413007517</v>
      </c>
      <c r="QT181" s="420">
        <v>576.51018145680507</v>
      </c>
      <c r="QU181" s="420">
        <v>635.62721322780033</v>
      </c>
      <c r="QV181" s="424"/>
      <c r="QW181" s="420">
        <v>14.692869058112674</v>
      </c>
      <c r="QX181" s="420">
        <v>14.692869058112674</v>
      </c>
      <c r="QY181" s="420">
        <v>14.692869058112674</v>
      </c>
      <c r="QZ181" s="420">
        <v>14.692869058112674</v>
      </c>
      <c r="RA181" s="420">
        <v>14.692869058112674</v>
      </c>
      <c r="RB181" s="420">
        <v>14.692869058112674</v>
      </c>
      <c r="RC181" s="420">
        <v>14.692869058112674</v>
      </c>
      <c r="RD181" s="420">
        <v>14.692869058112674</v>
      </c>
      <c r="RE181" s="420">
        <v>14.692869058112674</v>
      </c>
      <c r="RF181" s="420">
        <v>14.692869058112674</v>
      </c>
      <c r="RG181" s="420">
        <v>14.692869058112674</v>
      </c>
      <c r="RH181" s="420">
        <v>14.692869058112674</v>
      </c>
      <c r="RI181" s="420">
        <v>14.692869058112674</v>
      </c>
      <c r="RJ181" s="420">
        <v>14.692869058112674</v>
      </c>
      <c r="RK181" s="420">
        <v>14.692869058112674</v>
      </c>
      <c r="RL181" s="420">
        <v>14.692869058112674</v>
      </c>
      <c r="RM181" s="420">
        <v>14.692869058112674</v>
      </c>
      <c r="RN181" s="420">
        <v>17.586443375268967</v>
      </c>
      <c r="RO181" s="420">
        <v>23.311872746698956</v>
      </c>
      <c r="RP181" s="420">
        <v>31.171133106186968</v>
      </c>
      <c r="RQ181" s="420">
        <v>42.008088295304923</v>
      </c>
      <c r="RR181" s="420">
        <v>57.011987087230509</v>
      </c>
      <c r="RS181" s="420">
        <v>77.861798543275356</v>
      </c>
      <c r="RT181" s="420">
        <v>106.93165281622744</v>
      </c>
      <c r="RU181" s="420">
        <v>147.58346977855248</v>
      </c>
      <c r="RV181" s="420">
        <v>204.58404884081392</v>
      </c>
      <c r="RW181" s="420">
        <v>284.69990173605657</v>
      </c>
      <c r="RX181" s="420">
        <v>397.54601394952084</v>
      </c>
      <c r="RY181" s="420">
        <v>556.79749551650741</v>
      </c>
      <c r="RZ181" s="420">
        <v>781.91998932362276</v>
      </c>
      <c r="SA181" s="420"/>
      <c r="SB181" s="420">
        <v>26.254735441671951</v>
      </c>
      <c r="SC181" s="420">
        <v>30.127550095186937</v>
      </c>
      <c r="SD181" s="420">
        <v>34.386266131572754</v>
      </c>
      <c r="SE181" s="420">
        <v>39.070390819233793</v>
      </c>
      <c r="SF181" s="420">
        <v>44.223543496545801</v>
      </c>
      <c r="SG181" s="420">
        <v>49.89388810395927</v>
      </c>
      <c r="SH181" s="420">
        <v>56.134611525549488</v>
      </c>
      <c r="SI181" s="420">
        <v>63.004452613617175</v>
      </c>
      <c r="SJ181" s="420">
        <v>70.568287289979452</v>
      </c>
      <c r="SK181" s="420">
        <v>78.897775693233015</v>
      </c>
      <c r="SL181" s="420">
        <v>88.072077978461962</v>
      </c>
      <c r="SM181" s="420">
        <v>98.178646081193733</v>
      </c>
      <c r="SN181" s="420">
        <v>109.31409953818064</v>
      </c>
      <c r="SO181" s="420">
        <v>121.58519432186606</v>
      </c>
      <c r="SP181" s="420">
        <v>135.10989460214392</v>
      </c>
      <c r="SQ181" s="420">
        <v>150.01855840811919</v>
      </c>
      <c r="SR181" s="420">
        <v>166.45524933501707</v>
      </c>
      <c r="SS181" s="420">
        <v>181.68561342210569</v>
      </c>
      <c r="ST181" s="420">
        <v>195.94735261297018</v>
      </c>
      <c r="SU181" s="420">
        <v>210.1330123802706</v>
      </c>
      <c r="SV181" s="420">
        <v>223.61375448568961</v>
      </c>
      <c r="SW181" s="420">
        <v>235.43803467731595</v>
      </c>
      <c r="SX181" s="420">
        <v>244.18967364299476</v>
      </c>
      <c r="SY181" s="420">
        <v>247.78507883313318</v>
      </c>
      <c r="SZ181" s="420">
        <v>243.18356214738131</v>
      </c>
      <c r="TA181" s="420">
        <v>225.9735104203661</v>
      </c>
      <c r="TB181" s="420">
        <v>189.78116047293412</v>
      </c>
      <c r="TC181" s="420">
        <v>125.42583018055433</v>
      </c>
      <c r="TD181" s="420">
        <v>19.712685940297661</v>
      </c>
      <c r="TE181" s="420">
        <v>-146.29277609582243</v>
      </c>
      <c r="TF181" s="420"/>
      <c r="TG181" s="420">
        <v>2.4093718660178953</v>
      </c>
      <c r="TH181" s="420">
        <v>2.6372496816427375</v>
      </c>
      <c r="TI181" s="420">
        <v>2.8878340742775008</v>
      </c>
      <c r="TJ181" s="420">
        <v>3.1634496658911648</v>
      </c>
      <c r="TK181" s="420">
        <v>3.4666630341377918</v>
      </c>
      <c r="TL181" s="420">
        <v>3.8003081627020272</v>
      </c>
      <c r="TM181" s="420">
        <v>4.1675145870890189</v>
      </c>
      <c r="TN181" s="420">
        <v>4.5717385226232974</v>
      </c>
      <c r="TO181" s="420">
        <v>5.0167972920205077</v>
      </c>
      <c r="TP181" s="420">
        <v>5.5069074037665278</v>
      </c>
      <c r="TQ181" s="420">
        <v>6.0467266700313074</v>
      </c>
      <c r="TR181" s="420">
        <v>6.6414007943465379</v>
      </c>
      <c r="TS181" s="420">
        <v>7.2966149052173481</v>
      </c>
      <c r="TT181" s="420">
        <v>8.018650562692903</v>
      </c>
      <c r="TU181" s="420">
        <v>8.8144488212161036</v>
      </c>
      <c r="TV181" s="420">
        <v>9.6916799943907233</v>
      </c>
      <c r="TW181" s="420">
        <v>10.658820836290454</v>
      </c>
      <c r="TX181" s="420">
        <v>11.725239930302621</v>
      </c>
      <c r="TY181" s="420">
        <v>12.901292161040638</v>
      </c>
      <c r="TZ181" s="420">
        <v>14.198423238448974</v>
      </c>
      <c r="UA181" s="420">
        <v>15.629285346832003</v>
      </c>
      <c r="UB181" s="420">
        <v>17.207865106236564</v>
      </c>
      <c r="UC181" s="420">
        <v>18.949625160595776</v>
      </c>
      <c r="UD181" s="420">
        <v>20.871660847615242</v>
      </c>
      <c r="UE181" s="420">
        <v>22.992873561006807</v>
      </c>
      <c r="UF181" s="420">
        <v>25.334162587964727</v>
      </c>
      <c r="UG181" s="420">
        <v>27.918637395519482</v>
      </c>
      <c r="UH181" s="420">
        <v>30.771852550571701</v>
      </c>
      <c r="UI181" s="420">
        <v>33.922067692194361</v>
      </c>
      <c r="UJ181" s="420">
        <v>37.400535233617283</v>
      </c>
      <c r="UK181" s="420"/>
      <c r="UL181" s="420">
        <v>2.0677318317326265</v>
      </c>
      <c r="UM181" s="420">
        <v>2.0677318317326265</v>
      </c>
      <c r="UN181" s="420">
        <v>2.0677318317326265</v>
      </c>
      <c r="UO181" s="420">
        <v>2.0677318317326265</v>
      </c>
      <c r="UP181" s="420">
        <v>2.0677318317326265</v>
      </c>
      <c r="UQ181" s="420">
        <v>2.0677318317326265</v>
      </c>
      <c r="UR181" s="420">
        <v>2.0677318317326265</v>
      </c>
      <c r="US181" s="420">
        <v>2.0677318317326265</v>
      </c>
      <c r="UT181" s="420">
        <v>2.0677318317326265</v>
      </c>
      <c r="UU181" s="420">
        <v>2.0677318317326265</v>
      </c>
      <c r="UV181" s="420">
        <v>2.0677318317326265</v>
      </c>
      <c r="UW181" s="420">
        <v>2.0677318317326265</v>
      </c>
      <c r="UX181" s="420">
        <v>2.0677318317326265</v>
      </c>
      <c r="UY181" s="420">
        <v>2.0677318317326265</v>
      </c>
      <c r="UZ181" s="420">
        <v>2.0677318317326265</v>
      </c>
      <c r="VA181" s="420">
        <v>2.0677318317326265</v>
      </c>
      <c r="VB181" s="420">
        <v>2.0677318317326265</v>
      </c>
      <c r="VC181" s="420">
        <v>2.4749454058415221</v>
      </c>
      <c r="VD181" s="420">
        <v>3.2806867838405323</v>
      </c>
      <c r="VE181" s="420">
        <v>4.3867228313213236</v>
      </c>
      <c r="VF181" s="420">
        <v>5.9118107576461503</v>
      </c>
      <c r="VG181" s="420">
        <v>8.0233138963084603</v>
      </c>
      <c r="VH181" s="420">
        <v>10.957514062577776</v>
      </c>
      <c r="VI181" s="420">
        <v>15.048523298845536</v>
      </c>
      <c r="VJ181" s="420">
        <v>20.769465588490164</v>
      </c>
      <c r="VK181" s="420">
        <v>28.79117403005235</v>
      </c>
      <c r="VL181" s="420">
        <v>40.065901831865403</v>
      </c>
      <c r="VM181" s="420">
        <v>55.946768760453153</v>
      </c>
      <c r="VN181" s="420">
        <v>78.358277117619295</v>
      </c>
      <c r="VO181" s="420">
        <v>110.03983261524904</v>
      </c>
      <c r="VP181" s="420"/>
      <c r="VQ181" s="420">
        <v>0.34164003428526879</v>
      </c>
      <c r="VR181" s="420">
        <v>0.56951784991011101</v>
      </c>
      <c r="VS181" s="420">
        <v>0.82010224254487429</v>
      </c>
      <c r="VT181" s="420">
        <v>1.0957178341585383</v>
      </c>
      <c r="VU181" s="420">
        <v>1.3989312024051652</v>
      </c>
      <c r="VV181" s="420">
        <v>1.7325763309694007</v>
      </c>
      <c r="VW181" s="420">
        <v>2.0997827553563924</v>
      </c>
      <c r="VX181" s="420">
        <v>2.5040066908906708</v>
      </c>
      <c r="VY181" s="420">
        <v>2.9490654602878812</v>
      </c>
      <c r="VZ181" s="420">
        <v>3.4391755720339012</v>
      </c>
      <c r="WA181" s="420">
        <v>3.9789948382986808</v>
      </c>
      <c r="WB181" s="420">
        <v>4.5736689626139118</v>
      </c>
      <c r="WC181" s="420">
        <v>5.228883073484722</v>
      </c>
      <c r="WD181" s="420">
        <v>5.9509187309602769</v>
      </c>
      <c r="WE181" s="420">
        <v>6.7467169894834775</v>
      </c>
      <c r="WF181" s="420">
        <v>7.6239481626580972</v>
      </c>
      <c r="WG181" s="420">
        <v>8.5910890045578281</v>
      </c>
      <c r="WH181" s="420">
        <v>9.2502945244610988</v>
      </c>
      <c r="WI181" s="420">
        <v>9.620605377200107</v>
      </c>
      <c r="WJ181" s="420">
        <v>9.8117004071276508</v>
      </c>
      <c r="WK181" s="420">
        <v>9.7174745891858514</v>
      </c>
      <c r="WL181" s="420">
        <v>9.1845512099281041</v>
      </c>
      <c r="WM181" s="420">
        <v>7.9921110980180003</v>
      </c>
      <c r="WN181" s="420">
        <v>5.8231375487697061</v>
      </c>
      <c r="WO181" s="420">
        <v>2.2234079725166431</v>
      </c>
      <c r="WP181" s="420">
        <v>-3.457011442087623</v>
      </c>
      <c r="WQ181" s="420">
        <v>-12.147264436345921</v>
      </c>
      <c r="WR181" s="420">
        <v>-25.174916209881452</v>
      </c>
      <c r="WS181" s="420">
        <v>-44.436209425424934</v>
      </c>
      <c r="WT181" s="420">
        <v>-72.639297381631764</v>
      </c>
      <c r="WU181" s="420"/>
      <c r="WV181" s="420">
        <v>62.643514433911051</v>
      </c>
      <c r="WW181" s="420">
        <v>68.568323067065748</v>
      </c>
      <c r="WX181" s="420">
        <v>75.083501250362659</v>
      </c>
      <c r="WY181" s="420">
        <v>82.249489006332013</v>
      </c>
      <c r="WZ181" s="420">
        <v>90.133017189843656</v>
      </c>
      <c r="XA181" s="420">
        <v>98.807769195461645</v>
      </c>
      <c r="XB181" s="420">
        <v>108.35511274618112</v>
      </c>
      <c r="XC181" s="420">
        <v>118.86490921941086</v>
      </c>
      <c r="XD181" s="420">
        <v>130.43640876163465</v>
      </c>
      <c r="XE181" s="420">
        <v>143.17924032383399</v>
      </c>
      <c r="XF181" s="420">
        <v>157.21450672455418</v>
      </c>
      <c r="XG181" s="420">
        <v>172.67599592654437</v>
      </c>
      <c r="XH181" s="420">
        <v>189.71152090736641</v>
      </c>
      <c r="XI181" s="420">
        <v>208.48440182658413</v>
      </c>
      <c r="XJ181" s="420">
        <v>229.17510565582452</v>
      </c>
      <c r="XK181" s="420">
        <v>251.98306005825722</v>
      </c>
      <c r="XL181" s="420">
        <v>277.12866009769999</v>
      </c>
      <c r="XM181" s="420">
        <v>304.85548834308861</v>
      </c>
      <c r="XN181" s="420">
        <v>335.43277113216345</v>
      </c>
      <c r="XO181" s="420">
        <v>369.15809619151202</v>
      </c>
      <c r="XP181" s="420">
        <v>406.36041950392536</v>
      </c>
      <c r="XQ181" s="420">
        <v>447.40339229615574</v>
      </c>
      <c r="XR181" s="420">
        <v>492.6890423216098</v>
      </c>
      <c r="XS181" s="420">
        <v>542.66184726736253</v>
      </c>
      <c r="XT181" s="420">
        <v>597.81324216115195</v>
      </c>
      <c r="XU181" s="420">
        <v>658.68660713349198</v>
      </c>
      <c r="XV181" s="420">
        <v>725.88278684929423</v>
      </c>
      <c r="XW181" s="420">
        <v>800.06619841372594</v>
      </c>
      <c r="XX181" s="420">
        <v>881.97159063544325</v>
      </c>
      <c r="XY181" s="420">
        <v>972.41152425978407</v>
      </c>
      <c r="XZ181" s="420"/>
      <c r="YA181" s="420">
        <v>5.9862771950995965E-2</v>
      </c>
      <c r="YB181" s="420">
        <v>5.9862771950995965E-2</v>
      </c>
      <c r="YC181" s="420">
        <v>5.9862771950995965E-2</v>
      </c>
      <c r="YD181" s="420">
        <v>5.9862771950995965E-2</v>
      </c>
      <c r="YE181" s="420">
        <v>5.9862771950995965E-2</v>
      </c>
      <c r="YF181" s="420">
        <v>5.9862771950995965E-2</v>
      </c>
      <c r="YG181" s="420">
        <v>5.9862771950995965E-2</v>
      </c>
      <c r="YH181" s="420">
        <v>5.9862771950995965E-2</v>
      </c>
      <c r="YI181" s="420">
        <v>5.9862771950995965E-2</v>
      </c>
      <c r="YJ181" s="420">
        <v>5.9862771950995965E-2</v>
      </c>
      <c r="YK181" s="420">
        <v>5.9862771950995965E-2</v>
      </c>
      <c r="YL181" s="420">
        <v>5.9862771950995965E-2</v>
      </c>
      <c r="YM181" s="420">
        <v>5.9862771950995965E-2</v>
      </c>
      <c r="YN181" s="420">
        <v>5.9862771950995965E-2</v>
      </c>
      <c r="YO181" s="420">
        <v>5.9862771950995965E-2</v>
      </c>
      <c r="YP181" s="420">
        <v>5.9862771950995965E-2</v>
      </c>
      <c r="YQ181" s="420">
        <v>5.9862771950995965E-2</v>
      </c>
      <c r="YR181" s="420">
        <v>7.1651986078344623E-2</v>
      </c>
      <c r="YS181" s="420">
        <v>9.4978953155220855E-2</v>
      </c>
      <c r="YT181" s="420">
        <v>0.12699973199308567</v>
      </c>
      <c r="YU181" s="420">
        <v>0.17115245496117978</v>
      </c>
      <c r="YV181" s="420">
        <v>0.23228244721826985</v>
      </c>
      <c r="YW181" s="420">
        <v>0.31723028847908341</v>
      </c>
      <c r="YX181" s="420">
        <v>0.43566883510381921</v>
      </c>
      <c r="YY181" s="420">
        <v>0.60129546926112964</v>
      </c>
      <c r="YZ181" s="420">
        <v>0.83353143706176935</v>
      </c>
      <c r="ZA181" s="420">
        <v>1.1599453602076617</v>
      </c>
      <c r="ZB181" s="420">
        <v>1.6197113224763566</v>
      </c>
      <c r="ZC181" s="420">
        <v>2.268545466862812</v>
      </c>
      <c r="ZD181" s="420">
        <v>3.1857561528434251</v>
      </c>
      <c r="ZE181" s="420"/>
      <c r="ZF181" s="420">
        <v>62.583651661960054</v>
      </c>
      <c r="ZG181" s="420">
        <v>68.508460295114759</v>
      </c>
      <c r="ZH181" s="420">
        <v>75.023638478411669</v>
      </c>
      <c r="ZI181" s="420">
        <v>82.189626234381024</v>
      </c>
      <c r="ZJ181" s="420">
        <v>90.073154417892667</v>
      </c>
      <c r="ZK181" s="420">
        <v>98.747906423510656</v>
      </c>
      <c r="ZL181" s="420">
        <v>108.29524997423013</v>
      </c>
      <c r="ZM181" s="420">
        <v>118.80504644745987</v>
      </c>
      <c r="ZN181" s="420">
        <v>130.37654598968365</v>
      </c>
      <c r="ZO181" s="420">
        <v>143.11937755188299</v>
      </c>
      <c r="ZP181" s="420">
        <v>157.15464395260318</v>
      </c>
      <c r="ZQ181" s="420">
        <v>172.61613315459337</v>
      </c>
      <c r="ZR181" s="420">
        <v>189.6516581354154</v>
      </c>
      <c r="ZS181" s="420">
        <v>208.42453905463313</v>
      </c>
      <c r="ZT181" s="420">
        <v>229.11524288387352</v>
      </c>
      <c r="ZU181" s="420">
        <v>251.92319728630622</v>
      </c>
      <c r="ZV181" s="420">
        <v>277.06879732574902</v>
      </c>
      <c r="ZW181" s="420">
        <v>304.78383635701027</v>
      </c>
      <c r="ZX181" s="420">
        <v>335.3377921790082</v>
      </c>
      <c r="ZY181" s="420">
        <v>369.03109645951895</v>
      </c>
      <c r="ZZ181" s="420">
        <v>406.18926704896415</v>
      </c>
      <c r="AAA181" s="420">
        <v>447.17110984893748</v>
      </c>
      <c r="AAB181" s="420">
        <v>492.37181203313071</v>
      </c>
      <c r="AAC181" s="420">
        <v>542.22617843225873</v>
      </c>
      <c r="AAD181" s="420">
        <v>597.21194669189083</v>
      </c>
      <c r="AAE181" s="420">
        <v>657.85307569643021</v>
      </c>
      <c r="AAF181" s="420">
        <v>724.72284148908659</v>
      </c>
      <c r="AAG181" s="420">
        <v>798.44648709124954</v>
      </c>
      <c r="AAH181" s="420">
        <v>879.70304516858039</v>
      </c>
      <c r="AAI181" s="420">
        <v>969.22576810694068</v>
      </c>
      <c r="AAJ181" s="420"/>
      <c r="AAK181" s="420">
        <v>1470.0809764751839</v>
      </c>
      <c r="AAL181" s="420">
        <v>1612.179073979245</v>
      </c>
      <c r="AAM181" s="420">
        <v>1768.4363443939878</v>
      </c>
      <c r="AAN181" s="420">
        <v>1940.3023555867337</v>
      </c>
      <c r="AAO181" s="420">
        <v>2129.3775520796503</v>
      </c>
      <c r="AAP181" s="420">
        <v>2337.4291251583095</v>
      </c>
      <c r="AAQ181" s="420">
        <v>2566.4085637823969</v>
      </c>
      <c r="AAR181" s="420">
        <v>2818.471065116833</v>
      </c>
      <c r="AAS181" s="420">
        <v>3095.9970025821931</v>
      </c>
      <c r="AAT181" s="420">
        <v>3401.6156704443974</v>
      </c>
      <c r="AAU181" s="420">
        <v>3738.2315473428707</v>
      </c>
      <c r="AAV181" s="420">
        <v>4109.0533470357595</v>
      </c>
      <c r="AAW181" s="420">
        <v>4517.6261532883718</v>
      </c>
      <c r="AAX181" s="420">
        <v>4967.8669675424444</v>
      </c>
      <c r="AAY181" s="420">
        <v>5464.1040331081504</v>
      </c>
      <c r="AAZ181" s="420">
        <v>6011.1203384802611</v>
      </c>
      <c r="ABA181" s="420">
        <v>6614.2017453982617</v>
      </c>
      <c r="ABB181" s="420">
        <v>7272.8223637703686</v>
      </c>
      <c r="ABC181" s="420">
        <v>7993.5750291005907</v>
      </c>
      <c r="ABD181" s="420">
        <v>8785.13309646368</v>
      </c>
      <c r="ABE181" s="420">
        <v>9653.5290206965074</v>
      </c>
      <c r="ABF181" s="420">
        <v>10604.867286167799</v>
      </c>
      <c r="ABG181" s="420">
        <v>11645.095059173731</v>
      </c>
      <c r="ABH181" s="420">
        <v>12779.647770497737</v>
      </c>
      <c r="ABI181" s="420">
        <v>14012.913233134341</v>
      </c>
      <c r="ABJ181" s="420">
        <v>15347.433379674167</v>
      </c>
      <c r="ABK181" s="420">
        <v>16782.727593178079</v>
      </c>
      <c r="ABL181" s="420">
        <v>18313.571332567102</v>
      </c>
      <c r="ABM181" s="420">
        <v>19927.491771501187</v>
      </c>
      <c r="ABN181" s="420">
        <v>21601.13910226358</v>
      </c>
      <c r="ABQ181" s="344"/>
      <c r="ABR181" s="344"/>
      <c r="ABS181" s="344"/>
      <c r="ABT181" s="344"/>
      <c r="ABU181" s="344"/>
      <c r="ABV181" s="344"/>
      <c r="ABW181" s="344"/>
      <c r="ABX181" s="344"/>
      <c r="ABY181" s="344"/>
      <c r="ABZ181" s="344"/>
      <c r="ACA181" s="344"/>
    </row>
    <row r="182" spans="4:755" hidden="1" outlineLevel="1" x14ac:dyDescent="0.25">
      <c r="D182" s="431" t="b">
        <v>1</v>
      </c>
      <c r="E182" s="416"/>
      <c r="F182" s="417">
        <v>1607</v>
      </c>
      <c r="G182" s="417">
        <v>22006123</v>
      </c>
      <c r="H182" s="417" t="s">
        <v>1825</v>
      </c>
      <c r="I182" s="417" t="s">
        <v>1875</v>
      </c>
      <c r="J182" s="417">
        <v>11</v>
      </c>
      <c r="K182" s="417" t="s">
        <v>1876</v>
      </c>
      <c r="L182" s="417" t="s">
        <v>300</v>
      </c>
      <c r="M182" s="417" t="s">
        <v>253</v>
      </c>
      <c r="N182" s="417" t="s">
        <v>355</v>
      </c>
      <c r="O182" s="417" t="s">
        <v>1826</v>
      </c>
      <c r="P182" s="417" t="s">
        <v>1827</v>
      </c>
      <c r="Q182" s="417" t="s">
        <v>1828</v>
      </c>
      <c r="R182" s="417" t="s">
        <v>298</v>
      </c>
      <c r="S182" s="418"/>
      <c r="T182" s="417">
        <v>0.57433674535164059</v>
      </c>
      <c r="U182" s="417">
        <v>2190</v>
      </c>
      <c r="V182" s="418"/>
      <c r="W182" s="419">
        <v>9.9</v>
      </c>
      <c r="X182" s="417">
        <v>8.8018665792934641E-3</v>
      </c>
      <c r="Y182" s="417">
        <v>6.3307850367012759E-3</v>
      </c>
      <c r="Z182" s="417">
        <v>2.4710815425921882E-3</v>
      </c>
      <c r="AA182" s="420">
        <v>51.892197956299761</v>
      </c>
      <c r="AB182" s="420">
        <v>2025.8512117444084</v>
      </c>
      <c r="AC182" s="420">
        <v>2077.7434097007081</v>
      </c>
      <c r="AD182" s="420">
        <v>60.926455166027509</v>
      </c>
      <c r="AE182" s="420">
        <v>3.5849346687423278</v>
      </c>
      <c r="AF182" s="420">
        <v>93.208072125932446</v>
      </c>
      <c r="AG182" s="418"/>
      <c r="AH182" s="419">
        <v>14.216959715055561</v>
      </c>
      <c r="AI182" s="417">
        <v>2.3831354840911409E-2</v>
      </c>
      <c r="AJ182" s="417">
        <v>1.7140817038295893E-2</v>
      </c>
      <c r="AK182" s="417">
        <v>6.6905378026155156E-3</v>
      </c>
      <c r="AL182" s="420">
        <v>140.4999009960755</v>
      </c>
      <c r="AM182" s="420">
        <v>5485.0614522546857</v>
      </c>
      <c r="AN182" s="420">
        <v>5625.5613532507614</v>
      </c>
      <c r="AO182" s="420">
        <v>164.96046141806357</v>
      </c>
      <c r="AP182" s="420">
        <v>9.7063332422316133</v>
      </c>
      <c r="AQ182" s="420">
        <v>252.36404356502601</v>
      </c>
      <c r="AR182" s="418"/>
      <c r="AS182" s="417">
        <v>5.1679359468684138E-3</v>
      </c>
      <c r="AT182" s="421">
        <v>4.0659390574111693E-6</v>
      </c>
      <c r="AU182" s="417">
        <v>5.1638700078110028E-3</v>
      </c>
      <c r="AV182" s="420">
        <v>28.425883974257854</v>
      </c>
      <c r="AW182" s="420">
        <v>1.3011004983715742</v>
      </c>
      <c r="AX182" s="420">
        <v>29.726984472629429</v>
      </c>
      <c r="AY182" s="420">
        <v>14.692869058112674</v>
      </c>
      <c r="AZ182" s="420">
        <v>2.0677318317326265</v>
      </c>
      <c r="BA182" s="420">
        <v>5.9862771950995965E-2</v>
      </c>
      <c r="BB182" s="418"/>
      <c r="BC182" s="420">
        <v>2235.4628716614106</v>
      </c>
      <c r="BD182" s="420">
        <v>6052.592191476082</v>
      </c>
      <c r="BE182" s="420">
        <v>46.547448134425728</v>
      </c>
      <c r="BF182" s="420">
        <v>6006.0447433416566</v>
      </c>
      <c r="BG182" s="420"/>
      <c r="BH182" s="422">
        <v>3.6190084093339271E-2</v>
      </c>
      <c r="BI182" s="420"/>
      <c r="BJ182" s="423">
        <v>10.264843878369307</v>
      </c>
      <c r="BK182" s="423">
        <v>10.643133317908669</v>
      </c>
      <c r="BL182" s="423">
        <v>11.035363826768</v>
      </c>
      <c r="BM182" s="423">
        <v>11.442049174017937</v>
      </c>
      <c r="BN182" s="423">
        <v>11.863722062618042</v>
      </c>
      <c r="BO182" s="423">
        <v>12.300934827185827</v>
      </c>
      <c r="BP182" s="423">
        <v>12.75426015748063</v>
      </c>
      <c r="BQ182" s="423">
        <v>13.224291848549957</v>
      </c>
      <c r="BR182" s="423">
        <v>13.711645578520923</v>
      </c>
      <c r="BS182" s="423">
        <v>14.216959715055561</v>
      </c>
      <c r="BT182" s="423">
        <v>14.740896151526375</v>
      </c>
      <c r="BU182" s="423">
        <v>15.284141174007392</v>
      </c>
      <c r="BV182" s="423">
        <v>15.847406360216368</v>
      </c>
      <c r="BW182" s="423">
        <v>16.431429511585634</v>
      </c>
      <c r="BX182" s="423">
        <v>17.036975619682483</v>
      </c>
      <c r="BY182" s="423">
        <v>17.664837868244934</v>
      </c>
      <c r="BZ182" s="423">
        <v>18.315838672145485</v>
      </c>
      <c r="CA182" s="423">
        <v>18.990830754643675</v>
      </c>
      <c r="CB182" s="423">
        <v>19.69069826433855</v>
      </c>
      <c r="CC182" s="423">
        <v>20.416357933284111</v>
      </c>
      <c r="CD182" s="423">
        <v>21.168760277784653</v>
      </c>
      <c r="CE182" s="423">
        <v>21.948890843442939</v>
      </c>
      <c r="CF182" s="423">
        <v>22.757771496092055</v>
      </c>
      <c r="CG182" s="423">
        <v>23.596461760301825</v>
      </c>
      <c r="CH182" s="423">
        <v>24.46606020721309</v>
      </c>
      <c r="CI182" s="423">
        <v>25.367705893517794</v>
      </c>
      <c r="CJ182" s="423">
        <v>26.302579853469606</v>
      </c>
      <c r="CK182" s="423">
        <v>27.271906645879525</v>
      </c>
      <c r="CL182" s="423">
        <v>28</v>
      </c>
      <c r="CM182" s="423">
        <v>28</v>
      </c>
      <c r="CN182" s="420"/>
      <c r="CO182" s="417">
        <v>9.708275965660762E-3</v>
      </c>
      <c r="CP182" s="417">
        <v>1.0712191211688215E-2</v>
      </c>
      <c r="CQ182" s="417">
        <v>1.1824348312161174E-2</v>
      </c>
      <c r="CR182" s="417">
        <v>1.3056682379234321E-2</v>
      </c>
      <c r="CS182" s="417">
        <v>1.4422462800766764E-2</v>
      </c>
      <c r="CT182" s="417">
        <v>1.5936443723749291E-2</v>
      </c>
      <c r="CU182" s="417">
        <v>1.7615031607265057E-2</v>
      </c>
      <c r="CV182" s="417">
        <v>1.9476471788502842E-2</v>
      </c>
      <c r="CW182" s="417">
        <v>2.1541056227177734E-2</v>
      </c>
      <c r="CX182" s="417">
        <v>2.3831354840911409E-2</v>
      </c>
      <c r="CY182" s="417">
        <v>2.6372473119585998E-2</v>
      </c>
      <c r="CZ182" s="417">
        <v>2.9192339013647112E-2</v>
      </c>
      <c r="DA182" s="417">
        <v>3.2322022433398018E-2</v>
      </c>
      <c r="DB182" s="417">
        <v>3.5796091077517467E-2</v>
      </c>
      <c r="DC182" s="417">
        <v>3.965300673382742E-2</v>
      </c>
      <c r="DD182" s="417">
        <v>4.3935566668723287E-2</v>
      </c>
      <c r="DE182" s="417">
        <v>4.8691395249228206E-2</v>
      </c>
      <c r="DF182" s="417">
        <v>5.3973491529537086E-2</v>
      </c>
      <c r="DG182" s="417">
        <v>5.9840839189094955E-2</v>
      </c>
      <c r="DH182" s="417">
        <v>6.6359085939407772E-2</v>
      </c>
      <c r="DI182" s="417">
        <v>7.36013003304965E-2</v>
      </c>
      <c r="DJ182" s="417">
        <v>8.1648814794752431E-2</v>
      </c>
      <c r="DK182" s="417">
        <v>9.0592164776594139E-2</v>
      </c>
      <c r="DL182" s="417">
        <v>0.10053213492265475</v>
      </c>
      <c r="DM182" s="417">
        <v>0.11158092456249701</v>
      </c>
      <c r="DN182" s="417">
        <v>0.12386344610882619</v>
      </c>
      <c r="DO182" s="417">
        <v>0.13751877156531145</v>
      </c>
      <c r="DP182" s="417">
        <v>0.15270174406778775</v>
      </c>
      <c r="DQ182" s="417">
        <v>0.1648141839142698</v>
      </c>
      <c r="DR182" s="417">
        <v>0.1648141839142698</v>
      </c>
      <c r="DS182" s="424"/>
      <c r="DT182" s="425">
        <v>6.9827243644160408E-3</v>
      </c>
      <c r="DU182" s="425">
        <v>7.7047952524954425E-3</v>
      </c>
      <c r="DV182" s="425">
        <v>8.5047196170272791E-3</v>
      </c>
      <c r="DW182" s="425">
        <v>9.3910818450571188E-3</v>
      </c>
      <c r="DX182" s="425">
        <v>1.0373426007873455E-2</v>
      </c>
      <c r="DY182" s="425">
        <v>1.1462364096939383E-2</v>
      </c>
      <c r="DZ182" s="425">
        <v>1.2669696537168517E-2</v>
      </c>
      <c r="EA182" s="425">
        <v>1.4008546375430933E-2</v>
      </c>
      <c r="EB182" s="425">
        <v>1.5493508701730928E-2</v>
      </c>
      <c r="EC182" s="425">
        <v>1.7140817038295893E-2</v>
      </c>
      <c r="ED182" s="425">
        <v>1.8968528629944713E-2</v>
      </c>
      <c r="EE182" s="425">
        <v>2.0996730789884673E-2</v>
      </c>
      <c r="EF182" s="425">
        <v>2.3247770701121561E-2</v>
      </c>
      <c r="EG182" s="425">
        <v>2.5746511347838983E-2</v>
      </c>
      <c r="EH182" s="425">
        <v>2.852061655663957E-2</v>
      </c>
      <c r="EI182" s="425">
        <v>3.1600868468023409E-2</v>
      </c>
      <c r="EJ182" s="425">
        <v>3.5021521137924942E-2</v>
      </c>
      <c r="EK182" s="425">
        <v>3.8820694391978043E-2</v>
      </c>
      <c r="EL182" s="425">
        <v>4.3040812526424332E-2</v>
      </c>
      <c r="EM182" s="425">
        <v>4.772909297474253E-2</v>
      </c>
      <c r="EN182" s="425">
        <v>5.2938090644344488E-2</v>
      </c>
      <c r="EO182" s="425">
        <v>5.8726304279938933E-2</v>
      </c>
      <c r="EP182" s="425">
        <v>6.5158851937071313E-2</v>
      </c>
      <c r="EQ182" s="425">
        <v>7.2308223459468232E-2</v>
      </c>
      <c r="ER182" s="425">
        <v>8.0255118756668617E-2</v>
      </c>
      <c r="ES182" s="425">
        <v>8.908938168464671E-2</v>
      </c>
      <c r="ET182" s="425">
        <v>9.8911040453546747E-2</v>
      </c>
      <c r="EU182" s="425">
        <v>0.10983146673647232</v>
      </c>
      <c r="EV182" s="425">
        <v>0.11854339758060124</v>
      </c>
      <c r="EW182" s="425">
        <v>0.11854339758060124</v>
      </c>
      <c r="EX182" s="420"/>
      <c r="EY182" s="420">
        <v>2465.669102521153</v>
      </c>
      <c r="EZ182" s="420">
        <v>2720.6394816528637</v>
      </c>
      <c r="FA182" s="420">
        <v>3003.1006940746374</v>
      </c>
      <c r="FB182" s="420">
        <v>3316.0839718382804</v>
      </c>
      <c r="FC182" s="420">
        <v>3662.9594210027144</v>
      </c>
      <c r="FD182" s="420">
        <v>4047.4742408129941</v>
      </c>
      <c r="FE182" s="420">
        <v>4473.795278131126</v>
      </c>
      <c r="FF182" s="420">
        <v>4946.5564107259916</v>
      </c>
      <c r="FG182" s="420">
        <v>5470.9113093704873</v>
      </c>
      <c r="FH182" s="420">
        <v>6052.5921914760829</v>
      </c>
      <c r="FI182" s="420">
        <v>6697.9752489562743</v>
      </c>
      <c r="FJ182" s="420">
        <v>7414.1535109703218</v>
      </c>
      <c r="FK182" s="420">
        <v>8209.0179890761992</v>
      </c>
      <c r="FL182" s="420">
        <v>9091.3480491343707</v>
      </c>
      <c r="FM182" s="420">
        <v>10070.912062191992</v>
      </c>
      <c r="FN182" s="420">
        <v>11158.579506804926</v>
      </c>
      <c r="FO182" s="420">
        <v>12366.445829241102</v>
      </c>
      <c r="FP182" s="420">
        <v>13707.97151732071</v>
      </c>
      <c r="FQ182" s="420">
        <v>15198.137010050083</v>
      </c>
      <c r="FR182" s="420">
        <v>16853.615250646359</v>
      </c>
      <c r="FS182" s="420">
        <v>18692.963897213809</v>
      </c>
      <c r="FT182" s="420">
        <v>20736.839435650647</v>
      </c>
      <c r="FU182" s="420">
        <v>23008.235696043139</v>
      </c>
      <c r="FV182" s="420">
        <v>25532.749559865533</v>
      </c>
      <c r="FW182" s="420">
        <v>28338.876964110612</v>
      </c>
      <c r="FX182" s="420">
        <v>31458.342663783162</v>
      </c>
      <c r="FY182" s="420">
        <v>34926.467610171188</v>
      </c>
      <c r="FZ182" s="420">
        <v>38782.578243634707</v>
      </c>
      <c r="GA182" s="420">
        <v>41858.847273404172</v>
      </c>
      <c r="GB182" s="420">
        <v>41858.847273404172</v>
      </c>
      <c r="GC182" s="420"/>
      <c r="GD182" s="420">
        <v>32.346805612945467</v>
      </c>
      <c r="GE182" s="420">
        <v>32.346805612945467</v>
      </c>
      <c r="GF182" s="420">
        <v>32.346805612945467</v>
      </c>
      <c r="GG182" s="420">
        <v>32.346805612945467</v>
      </c>
      <c r="GH182" s="420">
        <v>32.346805612945467</v>
      </c>
      <c r="GI182" s="420">
        <v>32.346805612945467</v>
      </c>
      <c r="GJ182" s="420">
        <v>32.346805612945467</v>
      </c>
      <c r="GK182" s="420">
        <v>32.346805612945467</v>
      </c>
      <c r="GL182" s="420">
        <v>32.346805612945467</v>
      </c>
      <c r="GM182" s="420">
        <v>32.346805612945467</v>
      </c>
      <c r="GN182" s="420">
        <v>32.346805612945467</v>
      </c>
      <c r="GO182" s="420">
        <v>32.346805612945467</v>
      </c>
      <c r="GP182" s="420">
        <v>32.346805612945467</v>
      </c>
      <c r="GQ182" s="420">
        <v>32.346805612945467</v>
      </c>
      <c r="GR182" s="420">
        <v>32.346805612945467</v>
      </c>
      <c r="GS182" s="420">
        <v>32.346805612945467</v>
      </c>
      <c r="GT182" s="420">
        <v>32.346805612945467</v>
      </c>
      <c r="GU182" s="420">
        <v>38.71709895684387</v>
      </c>
      <c r="GV182" s="420">
        <v>51.321808778717411</v>
      </c>
      <c r="GW182" s="420">
        <v>68.624213510182543</v>
      </c>
      <c r="GX182" s="420">
        <v>92.482105495209666</v>
      </c>
      <c r="GY182" s="420">
        <v>125.51365268583478</v>
      </c>
      <c r="GZ182" s="420">
        <v>171.41515739317182</v>
      </c>
      <c r="HA182" s="420">
        <v>235.41334056929134</v>
      </c>
      <c r="HB182" s="420">
        <v>324.90957278183618</v>
      </c>
      <c r="HC182" s="420">
        <v>450.39811034790489</v>
      </c>
      <c r="HD182" s="420">
        <v>626.7756381042592</v>
      </c>
      <c r="HE182" s="420">
        <v>875.20984394304969</v>
      </c>
      <c r="HF182" s="420">
        <v>1225.8069055139895</v>
      </c>
      <c r="HG182" s="420">
        <v>1721.4210376129565</v>
      </c>
      <c r="HH182" s="420"/>
      <c r="HI182" s="420">
        <v>57.236016211563019</v>
      </c>
      <c r="HJ182" s="420">
        <v>63.154689053157682</v>
      </c>
      <c r="HK182" s="420">
        <v>69.711511506251469</v>
      </c>
      <c r="HL182" s="420">
        <v>76.976848100570194</v>
      </c>
      <c r="HM182" s="420">
        <v>85.028929708547622</v>
      </c>
      <c r="HN182" s="420">
        <v>93.954740733937783</v>
      </c>
      <c r="HO182" s="420">
        <v>103.85100693540051</v>
      </c>
      <c r="HP182" s="420">
        <v>114.82529534325266</v>
      </c>
      <c r="HQ182" s="420">
        <v>126.99723903542956</v>
      </c>
      <c r="HR182" s="420">
        <v>140.4999009960755</v>
      </c>
      <c r="HS182" s="420">
        <v>155.4812929041926</v>
      </c>
      <c r="HT182" s="420">
        <v>172.10606650949569</v>
      </c>
      <c r="HU182" s="420">
        <v>190.55739726930597</v>
      </c>
      <c r="HV182" s="420">
        <v>211.03908216765754</v>
      </c>
      <c r="HW182" s="420">
        <v>233.77787614220262</v>
      </c>
      <c r="HX182" s="420">
        <v>259.02609433539101</v>
      </c>
      <c r="HY182" s="420">
        <v>287.06451049661388</v>
      </c>
      <c r="HZ182" s="420">
        <v>318.20558532804193</v>
      </c>
      <c r="IA182" s="420">
        <v>352.79706242955569</v>
      </c>
      <c r="IB182" s="420">
        <v>391.22597380285117</v>
      </c>
      <c r="IC182" s="420">
        <v>433.92310167212025</v>
      </c>
      <c r="ID182" s="420">
        <v>481.36794872510484</v>
      </c>
      <c r="IE182" s="420">
        <v>534.09427483665706</v>
      </c>
      <c r="IF182" s="420">
        <v>592.69626497730883</v>
      </c>
      <c r="IG182" s="420">
        <v>657.83540040990135</v>
      </c>
      <c r="IH182" s="420">
        <v>730.24811352509982</v>
      </c>
      <c r="II182" s="420">
        <v>810.75431585866374</v>
      </c>
      <c r="IJ182" s="420">
        <v>900.2668990778925</v>
      </c>
      <c r="IK182" s="420">
        <v>971.67688019781474</v>
      </c>
      <c r="IL182" s="420">
        <v>971.67688019781474</v>
      </c>
      <c r="IM182" s="420"/>
      <c r="IN182" s="420">
        <v>14.212941987128927</v>
      </c>
      <c r="IO182" s="420">
        <v>14.212941987128927</v>
      </c>
      <c r="IP182" s="420">
        <v>14.212941987128927</v>
      </c>
      <c r="IQ182" s="420">
        <v>14.212941987128927</v>
      </c>
      <c r="IR182" s="420">
        <v>14.212941987128927</v>
      </c>
      <c r="IS182" s="420">
        <v>14.212941987128927</v>
      </c>
      <c r="IT182" s="420">
        <v>14.212941987128927</v>
      </c>
      <c r="IU182" s="420">
        <v>14.212941987128927</v>
      </c>
      <c r="IV182" s="420">
        <v>14.212941987128927</v>
      </c>
      <c r="IW182" s="420">
        <v>14.212941987128927</v>
      </c>
      <c r="IX182" s="420">
        <v>14.212941987128927</v>
      </c>
      <c r="IY182" s="420">
        <v>14.212941987128927</v>
      </c>
      <c r="IZ182" s="420">
        <v>14.212941987128927</v>
      </c>
      <c r="JA182" s="420">
        <v>14.212941987128927</v>
      </c>
      <c r="JB182" s="420">
        <v>14.212941987128927</v>
      </c>
      <c r="JC182" s="420">
        <v>14.212941987128927</v>
      </c>
      <c r="JD182" s="420">
        <v>14.212941987128927</v>
      </c>
      <c r="JE182" s="420">
        <v>17.012000751113533</v>
      </c>
      <c r="JF182" s="420">
        <v>22.550415010825947</v>
      </c>
      <c r="JG182" s="420">
        <v>30.152960919956481</v>
      </c>
      <c r="JH182" s="420">
        <v>40.635938397728552</v>
      </c>
      <c r="JI182" s="420">
        <v>55.14975066046334</v>
      </c>
      <c r="JJ182" s="420">
        <v>75.318525015919704</v>
      </c>
      <c r="JK182" s="420">
        <v>103.43884315947719</v>
      </c>
      <c r="JL182" s="420">
        <v>142.76281139683698</v>
      </c>
      <c r="JM182" s="420">
        <v>197.90152666343465</v>
      </c>
      <c r="JN182" s="420">
        <v>275.40047972330115</v>
      </c>
      <c r="JO182" s="420">
        <v>384.56059270187745</v>
      </c>
      <c r="JP182" s="420">
        <v>538.61029258851443</v>
      </c>
      <c r="JQ182" s="420">
        <v>756.37939757564641</v>
      </c>
      <c r="JR182" s="420"/>
      <c r="JS182" s="420">
        <v>43.02307422443409</v>
      </c>
      <c r="JT182" s="420">
        <v>48.941747066028753</v>
      </c>
      <c r="JU182" s="420">
        <v>55.49856951912254</v>
      </c>
      <c r="JV182" s="420">
        <v>62.763906113441266</v>
      </c>
      <c r="JW182" s="420">
        <v>70.815987721418693</v>
      </c>
      <c r="JX182" s="420">
        <v>79.741798746808854</v>
      </c>
      <c r="JY182" s="420">
        <v>89.638064948271577</v>
      </c>
      <c r="JZ182" s="420">
        <v>100.61235335612373</v>
      </c>
      <c r="KA182" s="420">
        <v>112.78429704830063</v>
      </c>
      <c r="KB182" s="420">
        <v>126.28695900894657</v>
      </c>
      <c r="KC182" s="420">
        <v>141.26835091706369</v>
      </c>
      <c r="KD182" s="420">
        <v>157.89312452236678</v>
      </c>
      <c r="KE182" s="420">
        <v>176.34445528217705</v>
      </c>
      <c r="KF182" s="420">
        <v>196.82614018052863</v>
      </c>
      <c r="KG182" s="420">
        <v>219.5649341550737</v>
      </c>
      <c r="KH182" s="420">
        <v>244.81315234826209</v>
      </c>
      <c r="KI182" s="420">
        <v>272.85156850948493</v>
      </c>
      <c r="KJ182" s="420">
        <v>301.1935845769284</v>
      </c>
      <c r="KK182" s="420">
        <v>330.24664741872976</v>
      </c>
      <c r="KL182" s="420">
        <v>361.07301288289472</v>
      </c>
      <c r="KM182" s="420">
        <v>393.28716327439167</v>
      </c>
      <c r="KN182" s="420">
        <v>426.21819806464151</v>
      </c>
      <c r="KO182" s="420">
        <v>458.77574982073736</v>
      </c>
      <c r="KP182" s="420">
        <v>489.25742181783164</v>
      </c>
      <c r="KQ182" s="420">
        <v>515.07258901306432</v>
      </c>
      <c r="KR182" s="420">
        <v>532.34658686166517</v>
      </c>
      <c r="KS182" s="420">
        <v>535.3538361353626</v>
      </c>
      <c r="KT182" s="420">
        <v>515.70630637601505</v>
      </c>
      <c r="KU182" s="420">
        <v>433.06658760930031</v>
      </c>
      <c r="KV182" s="420">
        <v>215.29748262216833</v>
      </c>
      <c r="KW182" s="420"/>
      <c r="KX182" s="420">
        <v>2234.4717966131329</v>
      </c>
      <c r="KY182" s="420">
        <v>2465.5344807985416</v>
      </c>
      <c r="KZ182" s="420">
        <v>2721.5102774487291</v>
      </c>
      <c r="LA182" s="420">
        <v>3005.1461904182779</v>
      </c>
      <c r="LB182" s="420">
        <v>3319.4963225195056</v>
      </c>
      <c r="LC182" s="420">
        <v>3667.9565110206026</v>
      </c>
      <c r="LD182" s="420">
        <v>4054.3028918939258</v>
      </c>
      <c r="LE182" s="420">
        <v>4482.7348401378986</v>
      </c>
      <c r="LF182" s="420">
        <v>4957.9227845538971</v>
      </c>
      <c r="LG182" s="420">
        <v>5485.0614522546857</v>
      </c>
      <c r="LH182" s="420">
        <v>6069.9291615823086</v>
      </c>
      <c r="LI182" s="420">
        <v>6718.9538527630957</v>
      </c>
      <c r="LJ182" s="420">
        <v>7439.2866243588996</v>
      </c>
      <c r="LK182" s="420">
        <v>8238.8836313084739</v>
      </c>
      <c r="LL182" s="420">
        <v>9126.5972981246632</v>
      </c>
      <c r="LM182" s="420">
        <v>10112.27790976749</v>
      </c>
      <c r="LN182" s="420">
        <v>11206.886764135981</v>
      </c>
      <c r="LO182" s="420">
        <v>12422.622205432974</v>
      </c>
      <c r="LP182" s="420">
        <v>13773.060008455786</v>
      </c>
      <c r="LQ182" s="420">
        <v>15273.30975191761</v>
      </c>
      <c r="LR182" s="420">
        <v>16940.189006190238</v>
      </c>
      <c r="LS182" s="420">
        <v>18792.41736958046</v>
      </c>
      <c r="LT182" s="420">
        <v>20850.83261986282</v>
      </c>
      <c r="LU182" s="420">
        <v>23138.631507029833</v>
      </c>
      <c r="LV182" s="420">
        <v>25681.638002133957</v>
      </c>
      <c r="LW182" s="420">
        <v>28508.602139086946</v>
      </c>
      <c r="LX182" s="420">
        <v>31651.532945134961</v>
      </c>
      <c r="LY182" s="420">
        <v>35146.069355671141</v>
      </c>
      <c r="LZ182" s="420">
        <v>37933.887225792394</v>
      </c>
      <c r="MA182" s="420">
        <v>37933.887225792394</v>
      </c>
      <c r="MB182" s="420"/>
      <c r="MC182" s="426">
        <v>1.3011004983715742</v>
      </c>
      <c r="MD182" s="426">
        <v>1.3011004983715742</v>
      </c>
      <c r="ME182" s="426">
        <v>1.3011004983715742</v>
      </c>
      <c r="MF182" s="426">
        <v>1.3011004983715742</v>
      </c>
      <c r="MG182" s="426">
        <v>1.3011004983715742</v>
      </c>
      <c r="MH182" s="426">
        <v>1.3011004983715742</v>
      </c>
      <c r="MI182" s="426">
        <v>1.3011004983715742</v>
      </c>
      <c r="MJ182" s="426">
        <v>1.3011004983715742</v>
      </c>
      <c r="MK182" s="426">
        <v>1.3011004983715742</v>
      </c>
      <c r="ML182" s="426">
        <v>1.3011004983715742</v>
      </c>
      <c r="MM182" s="426">
        <v>1.3011004983715742</v>
      </c>
      <c r="MN182" s="426">
        <v>1.3011004983715742</v>
      </c>
      <c r="MO182" s="426">
        <v>1.3011004983715742</v>
      </c>
      <c r="MP182" s="426">
        <v>1.3011004983715742</v>
      </c>
      <c r="MQ182" s="426">
        <v>1.3011004983715742</v>
      </c>
      <c r="MR182" s="426">
        <v>1.3011004983715742</v>
      </c>
      <c r="MS182" s="426">
        <v>1.3011004983715742</v>
      </c>
      <c r="MT182" s="426">
        <v>1.5573357490388688</v>
      </c>
      <c r="MU182" s="426">
        <v>2.0643408124540121</v>
      </c>
      <c r="MV182" s="426">
        <v>2.7603034273876617</v>
      </c>
      <c r="MW182" s="426">
        <v>3.719950433130661</v>
      </c>
      <c r="MX182" s="426">
        <v>5.0485936081620348</v>
      </c>
      <c r="MY182" s="426">
        <v>6.8949110271166889</v>
      </c>
      <c r="MZ182" s="426">
        <v>9.4691395002985903</v>
      </c>
      <c r="NA182" s="426">
        <v>13.068987773647677</v>
      </c>
      <c r="NB182" s="426">
        <v>18.1165711647504</v>
      </c>
      <c r="NC182" s="426">
        <v>25.211085906369799</v>
      </c>
      <c r="ND182" s="426">
        <v>35.203969682813984</v>
      </c>
      <c r="NE182" s="426">
        <v>49.30619717927501</v>
      </c>
      <c r="NF182" s="426">
        <v>69.241513265506697</v>
      </c>
      <c r="NG182" s="420"/>
      <c r="NH182" s="420">
        <v>2233.1706961147615</v>
      </c>
      <c r="NI182" s="420">
        <v>2464.2333803001702</v>
      </c>
      <c r="NJ182" s="420">
        <v>2720.2091769503577</v>
      </c>
      <c r="NK182" s="420">
        <v>3003.8450899199065</v>
      </c>
      <c r="NL182" s="420">
        <v>3318.1952220211342</v>
      </c>
      <c r="NM182" s="420">
        <v>3666.6554105222313</v>
      </c>
      <c r="NN182" s="420">
        <v>4053.0017913955544</v>
      </c>
      <c r="NO182" s="420">
        <v>4481.4337396395267</v>
      </c>
      <c r="NP182" s="420">
        <v>4956.6216840555253</v>
      </c>
      <c r="NQ182" s="420">
        <v>5483.7603517563139</v>
      </c>
      <c r="NR182" s="420">
        <v>6068.6280610839367</v>
      </c>
      <c r="NS182" s="420">
        <v>6717.6527522647239</v>
      </c>
      <c r="NT182" s="420">
        <v>7437.9855238605278</v>
      </c>
      <c r="NU182" s="420">
        <v>8237.582530810103</v>
      </c>
      <c r="NV182" s="420">
        <v>9125.2961976262923</v>
      </c>
      <c r="NW182" s="420">
        <v>10110.976809269119</v>
      </c>
      <c r="NX182" s="420">
        <v>11205.58566363761</v>
      </c>
      <c r="NY182" s="420">
        <v>12421.064869683934</v>
      </c>
      <c r="NZ182" s="420">
        <v>13770.995667643332</v>
      </c>
      <c r="OA182" s="420">
        <v>15270.549448490223</v>
      </c>
      <c r="OB182" s="420">
        <v>16936.469055757108</v>
      </c>
      <c r="OC182" s="420">
        <v>18787.3687759723</v>
      </c>
      <c r="OD182" s="420">
        <v>20843.937708835703</v>
      </c>
      <c r="OE182" s="420">
        <v>23129.162367529534</v>
      </c>
      <c r="OF182" s="420">
        <v>25668.56901436031</v>
      </c>
      <c r="OG182" s="420">
        <v>28490.485567922195</v>
      </c>
      <c r="OH182" s="420">
        <v>31626.321859228592</v>
      </c>
      <c r="OI182" s="420">
        <v>35110.865385988327</v>
      </c>
      <c r="OJ182" s="420">
        <v>37884.581028613116</v>
      </c>
      <c r="OK182" s="420">
        <v>37864.645712526886</v>
      </c>
      <c r="OL182" s="420"/>
      <c r="OM182" s="420">
        <v>2276.1937703391955</v>
      </c>
      <c r="ON182" s="420">
        <v>2513.1751273661989</v>
      </c>
      <c r="OO182" s="420">
        <v>2775.7077464694803</v>
      </c>
      <c r="OP182" s="420">
        <v>3066.6089960333479</v>
      </c>
      <c r="OQ182" s="420">
        <v>3389.0112097425531</v>
      </c>
      <c r="OR182" s="420">
        <v>3746.3972092690401</v>
      </c>
      <c r="OS182" s="420">
        <v>4142.6398563438261</v>
      </c>
      <c r="OT182" s="420">
        <v>4582.0460929956507</v>
      </c>
      <c r="OU182" s="420">
        <v>5069.405981103826</v>
      </c>
      <c r="OV182" s="420">
        <v>5610.0473107652606</v>
      </c>
      <c r="OW182" s="420">
        <v>6209.8964120010005</v>
      </c>
      <c r="OX182" s="420">
        <v>6875.5458767870905</v>
      </c>
      <c r="OY182" s="420">
        <v>7614.3299791427053</v>
      </c>
      <c r="OZ182" s="420">
        <v>8434.4086709906314</v>
      </c>
      <c r="PA182" s="420">
        <v>9344.8611317813666</v>
      </c>
      <c r="PB182" s="420">
        <v>10355.789961617382</v>
      </c>
      <c r="PC182" s="420">
        <v>11478.437232147095</v>
      </c>
      <c r="PD182" s="420">
        <v>12722.258454260862</v>
      </c>
      <c r="PE182" s="420">
        <v>14101.242315062062</v>
      </c>
      <c r="PF182" s="420">
        <v>15631.622461373117</v>
      </c>
      <c r="PG182" s="420">
        <v>17329.7562190315</v>
      </c>
      <c r="PH182" s="420">
        <v>19213.586974036942</v>
      </c>
      <c r="PI182" s="420">
        <v>21302.713458656439</v>
      </c>
      <c r="PJ182" s="420">
        <v>23618.419789347365</v>
      </c>
      <c r="PK182" s="420">
        <v>26183.641603373373</v>
      </c>
      <c r="PL182" s="420">
        <v>29022.83215478386</v>
      </c>
      <c r="PM182" s="420">
        <v>32161.675695363956</v>
      </c>
      <c r="PN182" s="420">
        <v>35626.571692364341</v>
      </c>
      <c r="PO182" s="420">
        <v>38317.647616222413</v>
      </c>
      <c r="PP182" s="420">
        <v>38079.943195149055</v>
      </c>
      <c r="PQ182" s="420"/>
      <c r="PR182" s="420">
        <v>67.200614214346828</v>
      </c>
      <c r="PS182" s="420">
        <v>74.149708099895435</v>
      </c>
      <c r="PT182" s="420">
        <v>81.848051298933612</v>
      </c>
      <c r="PU182" s="420">
        <v>90.378258569256431</v>
      </c>
      <c r="PV182" s="420">
        <v>99.832180515186892</v>
      </c>
      <c r="PW182" s="420">
        <v>110.31194523274307</v>
      </c>
      <c r="PX182" s="420">
        <v>121.93111810998856</v>
      </c>
      <c r="PY182" s="420">
        <v>134.81599323559269</v>
      </c>
      <c r="PZ182" s="420">
        <v>149.10703140416985</v>
      </c>
      <c r="QA182" s="420">
        <v>164.96046141806357</v>
      </c>
      <c r="QB182" s="420">
        <v>182.55006329199551</v>
      </c>
      <c r="QC182" s="420">
        <v>202.06915409176941</v>
      </c>
      <c r="QD182" s="420">
        <v>223.73279950601545</v>
      </c>
      <c r="QE182" s="420">
        <v>247.78027688854976</v>
      </c>
      <c r="QF182" s="420">
        <v>274.47781844935128</v>
      </c>
      <c r="QG182" s="420">
        <v>304.12166654892087</v>
      </c>
      <c r="QH182" s="420">
        <v>337.04147670249705</v>
      </c>
      <c r="QI182" s="420">
        <v>373.60410797004761</v>
      </c>
      <c r="QJ182" s="420">
        <v>414.21784494312533</v>
      </c>
      <c r="QK182" s="420">
        <v>459.33710059377347</v>
      </c>
      <c r="QL182" s="420">
        <v>509.46765488318471</v>
      </c>
      <c r="QM182" s="420">
        <v>565.17249030501512</v>
      </c>
      <c r="QN182" s="420">
        <v>627.0782925338998</v>
      </c>
      <c r="QO182" s="420">
        <v>695.8826921461723</v>
      </c>
      <c r="QP182" s="420">
        <v>772.36233206872487</v>
      </c>
      <c r="QQ182" s="420">
        <v>857.38185509565301</v>
      </c>
      <c r="QR182" s="420">
        <v>951.90391660466355</v>
      </c>
      <c r="QS182" s="420">
        <v>1057.00033963331</v>
      </c>
      <c r="QT182" s="420">
        <v>1140.842558395633</v>
      </c>
      <c r="QU182" s="420">
        <v>1140.842558395633</v>
      </c>
      <c r="QV182" s="424"/>
      <c r="QW182" s="420">
        <v>14.692869058112674</v>
      </c>
      <c r="QX182" s="420">
        <v>14.692869058112674</v>
      </c>
      <c r="QY182" s="420">
        <v>14.692869058112674</v>
      </c>
      <c r="QZ182" s="420">
        <v>14.692869058112674</v>
      </c>
      <c r="RA182" s="420">
        <v>14.692869058112674</v>
      </c>
      <c r="RB182" s="420">
        <v>14.692869058112674</v>
      </c>
      <c r="RC182" s="420">
        <v>14.692869058112674</v>
      </c>
      <c r="RD182" s="420">
        <v>14.692869058112674</v>
      </c>
      <c r="RE182" s="420">
        <v>14.692869058112674</v>
      </c>
      <c r="RF182" s="420">
        <v>14.692869058112674</v>
      </c>
      <c r="RG182" s="420">
        <v>14.692869058112674</v>
      </c>
      <c r="RH182" s="420">
        <v>14.692869058112674</v>
      </c>
      <c r="RI182" s="420">
        <v>14.692869058112674</v>
      </c>
      <c r="RJ182" s="420">
        <v>14.692869058112674</v>
      </c>
      <c r="RK182" s="420">
        <v>14.692869058112674</v>
      </c>
      <c r="RL182" s="420">
        <v>14.692869058112674</v>
      </c>
      <c r="RM182" s="420">
        <v>14.692869058112674</v>
      </c>
      <c r="RN182" s="420">
        <v>17.586443375268967</v>
      </c>
      <c r="RO182" s="420">
        <v>23.311872746698956</v>
      </c>
      <c r="RP182" s="420">
        <v>31.171133106186968</v>
      </c>
      <c r="RQ182" s="420">
        <v>42.008088295304923</v>
      </c>
      <c r="RR182" s="420">
        <v>57.011987087230509</v>
      </c>
      <c r="RS182" s="420">
        <v>77.861798543275356</v>
      </c>
      <c r="RT182" s="420">
        <v>106.93165281622744</v>
      </c>
      <c r="RU182" s="420">
        <v>147.58346977855248</v>
      </c>
      <c r="RV182" s="420">
        <v>204.58404884081392</v>
      </c>
      <c r="RW182" s="420">
        <v>284.69990173605657</v>
      </c>
      <c r="RX182" s="420">
        <v>397.54601394952084</v>
      </c>
      <c r="RY182" s="420">
        <v>556.79749551650741</v>
      </c>
      <c r="RZ182" s="420">
        <v>781.91998932362276</v>
      </c>
      <c r="SA182" s="420"/>
      <c r="SB182" s="420">
        <v>52.507745156234151</v>
      </c>
      <c r="SC182" s="420">
        <v>59.456839041782757</v>
      </c>
      <c r="SD182" s="420">
        <v>67.155182240820935</v>
      </c>
      <c r="SE182" s="420">
        <v>75.685389511143754</v>
      </c>
      <c r="SF182" s="420">
        <v>85.139311457074214</v>
      </c>
      <c r="SG182" s="420">
        <v>95.619076174630393</v>
      </c>
      <c r="SH182" s="420">
        <v>107.23824905187588</v>
      </c>
      <c r="SI182" s="420">
        <v>120.12312417748001</v>
      </c>
      <c r="SJ182" s="420">
        <v>134.41416234605717</v>
      </c>
      <c r="SK182" s="420">
        <v>150.2675923599509</v>
      </c>
      <c r="SL182" s="420">
        <v>167.85719423388284</v>
      </c>
      <c r="SM182" s="420">
        <v>187.37628503365673</v>
      </c>
      <c r="SN182" s="420">
        <v>209.03993044790278</v>
      </c>
      <c r="SO182" s="420">
        <v>233.08740783043709</v>
      </c>
      <c r="SP182" s="420">
        <v>259.78494939123863</v>
      </c>
      <c r="SQ182" s="420">
        <v>289.42879749080822</v>
      </c>
      <c r="SR182" s="420">
        <v>322.3486076443844</v>
      </c>
      <c r="SS182" s="420">
        <v>356.01766459477864</v>
      </c>
      <c r="ST182" s="420">
        <v>390.90597219642638</v>
      </c>
      <c r="SU182" s="420">
        <v>428.1659674875865</v>
      </c>
      <c r="SV182" s="420">
        <v>467.45956658787981</v>
      </c>
      <c r="SW182" s="420">
        <v>508.16050321778459</v>
      </c>
      <c r="SX182" s="420">
        <v>549.21649399062449</v>
      </c>
      <c r="SY182" s="420">
        <v>588.95103932994482</v>
      </c>
      <c r="SZ182" s="420">
        <v>624.77886229017236</v>
      </c>
      <c r="TA182" s="420">
        <v>652.79780625483909</v>
      </c>
      <c r="TB182" s="420">
        <v>667.20401486860692</v>
      </c>
      <c r="TC182" s="420">
        <v>659.45432568378919</v>
      </c>
      <c r="TD182" s="420">
        <v>584.04506287912557</v>
      </c>
      <c r="TE182" s="420">
        <v>358.92256907201022</v>
      </c>
      <c r="TF182" s="420"/>
      <c r="TG182" s="420">
        <v>3.9541084575050318</v>
      </c>
      <c r="TH182" s="420">
        <v>4.3629956563214094</v>
      </c>
      <c r="TI182" s="420">
        <v>4.8159689558659586</v>
      </c>
      <c r="TJ182" s="420">
        <v>5.3178894383822231</v>
      </c>
      <c r="TK182" s="420">
        <v>5.8741616266655177</v>
      </c>
      <c r="TL182" s="420">
        <v>6.4907947748414863</v>
      </c>
      <c r="TM182" s="420">
        <v>7.174471111438435</v>
      </c>
      <c r="TN182" s="420">
        <v>7.9326218263342962</v>
      </c>
      <c r="TO182" s="420">
        <v>8.7735116835111207</v>
      </c>
      <c r="TP182" s="420">
        <v>9.7063332422316133</v>
      </c>
      <c r="TQ182" s="420">
        <v>10.741311781445805</v>
      </c>
      <c r="TR182" s="420">
        <v>11.889822147259057</v>
      </c>
      <c r="TS182" s="420">
        <v>13.164518882613763</v>
      </c>
      <c r="TT182" s="420">
        <v>14.579481153593129</v>
      </c>
      <c r="TU182" s="420">
        <v>16.150374159770749</v>
      </c>
      <c r="TV182" s="420">
        <v>17.894628908836424</v>
      </c>
      <c r="TW182" s="420">
        <v>19.831642450595456</v>
      </c>
      <c r="TX182" s="420">
        <v>21.983000904887568</v>
      </c>
      <c r="TY182" s="420">
        <v>24.372727884821138</v>
      </c>
      <c r="TZ182" s="420">
        <v>27.027561214104473</v>
      </c>
      <c r="UA182" s="420">
        <v>29.977261168675099</v>
      </c>
      <c r="UB182" s="420">
        <v>33.254953842179837</v>
      </c>
      <c r="UC182" s="420">
        <v>36.897513646486033</v>
      </c>
      <c r="UD182" s="420">
        <v>40.945989417148851</v>
      </c>
      <c r="UE182" s="420">
        <v>45.446079105021745</v>
      </c>
      <c r="UF182" s="420">
        <v>50.448658604987827</v>
      </c>
      <c r="UG182" s="420">
        <v>56.010370907816579</v>
      </c>
      <c r="UH182" s="420">
        <v>62.194282468886598</v>
      </c>
      <c r="UI182" s="420">
        <v>67.127588959905367</v>
      </c>
      <c r="UJ182" s="420">
        <v>67.127588959905367</v>
      </c>
      <c r="UK182" s="420"/>
      <c r="UL182" s="420">
        <v>2.0677318317326265</v>
      </c>
      <c r="UM182" s="420">
        <v>2.0677318317326265</v>
      </c>
      <c r="UN182" s="420">
        <v>2.0677318317326265</v>
      </c>
      <c r="UO182" s="420">
        <v>2.0677318317326265</v>
      </c>
      <c r="UP182" s="420">
        <v>2.0677318317326265</v>
      </c>
      <c r="UQ182" s="420">
        <v>2.0677318317326265</v>
      </c>
      <c r="UR182" s="420">
        <v>2.0677318317326265</v>
      </c>
      <c r="US182" s="420">
        <v>2.0677318317326265</v>
      </c>
      <c r="UT182" s="420">
        <v>2.0677318317326265</v>
      </c>
      <c r="UU182" s="420">
        <v>2.0677318317326265</v>
      </c>
      <c r="UV182" s="420">
        <v>2.0677318317326265</v>
      </c>
      <c r="UW182" s="420">
        <v>2.0677318317326265</v>
      </c>
      <c r="UX182" s="420">
        <v>2.0677318317326265</v>
      </c>
      <c r="UY182" s="420">
        <v>2.0677318317326265</v>
      </c>
      <c r="UZ182" s="420">
        <v>2.0677318317326265</v>
      </c>
      <c r="VA182" s="420">
        <v>2.0677318317326265</v>
      </c>
      <c r="VB182" s="420">
        <v>2.0677318317326265</v>
      </c>
      <c r="VC182" s="420">
        <v>2.4749454058415221</v>
      </c>
      <c r="VD182" s="420">
        <v>3.2806867838405323</v>
      </c>
      <c r="VE182" s="420">
        <v>4.3867228313213236</v>
      </c>
      <c r="VF182" s="420">
        <v>5.9118107576461503</v>
      </c>
      <c r="VG182" s="420">
        <v>8.0233138963084603</v>
      </c>
      <c r="VH182" s="420">
        <v>10.957514062577776</v>
      </c>
      <c r="VI182" s="420">
        <v>15.048523298845536</v>
      </c>
      <c r="VJ182" s="420">
        <v>20.769465588490164</v>
      </c>
      <c r="VK182" s="420">
        <v>28.79117403005235</v>
      </c>
      <c r="VL182" s="420">
        <v>40.065901831865403</v>
      </c>
      <c r="VM182" s="420">
        <v>55.946768760453153</v>
      </c>
      <c r="VN182" s="420">
        <v>78.358277117619295</v>
      </c>
      <c r="VO182" s="420">
        <v>110.03983261524904</v>
      </c>
      <c r="VP182" s="420"/>
      <c r="VQ182" s="420">
        <v>1.8863766257724053</v>
      </c>
      <c r="VR182" s="420">
        <v>2.2952638245887829</v>
      </c>
      <c r="VS182" s="420">
        <v>2.7482371241333321</v>
      </c>
      <c r="VT182" s="420">
        <v>3.2501576066495965</v>
      </c>
      <c r="VU182" s="420">
        <v>3.8064297949328911</v>
      </c>
      <c r="VV182" s="420">
        <v>4.4230629431088602</v>
      </c>
      <c r="VW182" s="420">
        <v>5.106739279705808</v>
      </c>
      <c r="VX182" s="420">
        <v>5.8648899946016702</v>
      </c>
      <c r="VY182" s="420">
        <v>6.7057798517784946</v>
      </c>
      <c r="VZ182" s="420">
        <v>7.6386014104989872</v>
      </c>
      <c r="WA182" s="420">
        <v>8.6735799497131794</v>
      </c>
      <c r="WB182" s="420">
        <v>9.822090315526431</v>
      </c>
      <c r="WC182" s="420">
        <v>11.096787050881137</v>
      </c>
      <c r="WD182" s="420">
        <v>12.511749321860503</v>
      </c>
      <c r="WE182" s="420">
        <v>14.082642328038123</v>
      </c>
      <c r="WF182" s="420">
        <v>15.826897077103798</v>
      </c>
      <c r="WG182" s="420">
        <v>17.76391061886283</v>
      </c>
      <c r="WH182" s="420">
        <v>19.508055499046044</v>
      </c>
      <c r="WI182" s="420">
        <v>21.092041100980605</v>
      </c>
      <c r="WJ182" s="420">
        <v>22.640838382783151</v>
      </c>
      <c r="WK182" s="420">
        <v>24.065450411028948</v>
      </c>
      <c r="WL182" s="420">
        <v>25.231639945871379</v>
      </c>
      <c r="WM182" s="420">
        <v>25.939999583908257</v>
      </c>
      <c r="WN182" s="420">
        <v>25.897466118303313</v>
      </c>
      <c r="WO182" s="420">
        <v>24.676613516531582</v>
      </c>
      <c r="WP182" s="420">
        <v>21.657484574935477</v>
      </c>
      <c r="WQ182" s="420">
        <v>15.944469075951176</v>
      </c>
      <c r="WR182" s="420">
        <v>6.2475137084334449</v>
      </c>
      <c r="WS182" s="420">
        <v>-11.230688157713928</v>
      </c>
      <c r="WT182" s="420">
        <v>-42.912243655343673</v>
      </c>
      <c r="WU182" s="420"/>
      <c r="WV182" s="420">
        <v>102.806567024605</v>
      </c>
      <c r="WW182" s="420">
        <v>113.43760804494738</v>
      </c>
      <c r="WX182" s="420">
        <v>125.21488486485724</v>
      </c>
      <c r="WY182" s="420">
        <v>138.26478531179384</v>
      </c>
      <c r="WZ182" s="420">
        <v>152.72782663280879</v>
      </c>
      <c r="XA182" s="420">
        <v>168.76024905086939</v>
      </c>
      <c r="XB182" s="420">
        <v>186.53579008037366</v>
      </c>
      <c r="XC182" s="420">
        <v>206.24766018291314</v>
      </c>
      <c r="XD182" s="420">
        <v>228.11074269348006</v>
      </c>
      <c r="XE182" s="420">
        <v>252.36404356502601</v>
      </c>
      <c r="XF182" s="420">
        <v>279.27341939633249</v>
      </c>
      <c r="XG182" s="420">
        <v>309.13461545870257</v>
      </c>
      <c r="XH182" s="420">
        <v>342.27664905936433</v>
      </c>
      <c r="XI182" s="420">
        <v>379.06557761609719</v>
      </c>
      <c r="XJ182" s="420">
        <v>419.90869531600572</v>
      </c>
      <c r="XK182" s="420">
        <v>465.2592072442871</v>
      </c>
      <c r="XL182" s="420">
        <v>515.62143545541528</v>
      </c>
      <c r="XM182" s="420">
        <v>571.55661768476011</v>
      </c>
      <c r="XN182" s="420">
        <v>633.68936633679516</v>
      </c>
      <c r="XO182" s="420">
        <v>702.71486311801868</v>
      </c>
      <c r="XP182" s="420">
        <v>779.40687329959621</v>
      </c>
      <c r="XQ182" s="420">
        <v>864.62667319788966</v>
      </c>
      <c r="XR182" s="420">
        <v>959.33299516327781</v>
      </c>
      <c r="XS182" s="420">
        <v>1064.5931062950694</v>
      </c>
      <c r="XT182" s="420">
        <v>1181.5951503930071</v>
      </c>
      <c r="XU182" s="420">
        <v>1311.6618974704734</v>
      </c>
      <c r="XV182" s="420">
        <v>1456.2660616650835</v>
      </c>
      <c r="XW182" s="420">
        <v>1617.0473667834813</v>
      </c>
      <c r="XX182" s="420">
        <v>1745.3130200584212</v>
      </c>
      <c r="XY182" s="420">
        <v>1745.3130200584212</v>
      </c>
      <c r="XZ182" s="420"/>
      <c r="YA182" s="420">
        <v>5.9862771950995965E-2</v>
      </c>
      <c r="YB182" s="420">
        <v>5.9862771950995965E-2</v>
      </c>
      <c r="YC182" s="420">
        <v>5.9862771950995965E-2</v>
      </c>
      <c r="YD182" s="420">
        <v>5.9862771950995965E-2</v>
      </c>
      <c r="YE182" s="420">
        <v>5.9862771950995965E-2</v>
      </c>
      <c r="YF182" s="420">
        <v>5.9862771950995965E-2</v>
      </c>
      <c r="YG182" s="420">
        <v>5.9862771950995965E-2</v>
      </c>
      <c r="YH182" s="420">
        <v>5.9862771950995965E-2</v>
      </c>
      <c r="YI182" s="420">
        <v>5.9862771950995965E-2</v>
      </c>
      <c r="YJ182" s="420">
        <v>5.9862771950995965E-2</v>
      </c>
      <c r="YK182" s="420">
        <v>5.9862771950995965E-2</v>
      </c>
      <c r="YL182" s="420">
        <v>5.9862771950995965E-2</v>
      </c>
      <c r="YM182" s="420">
        <v>5.9862771950995965E-2</v>
      </c>
      <c r="YN182" s="420">
        <v>5.9862771950995965E-2</v>
      </c>
      <c r="YO182" s="420">
        <v>5.9862771950995965E-2</v>
      </c>
      <c r="YP182" s="420">
        <v>5.9862771950995965E-2</v>
      </c>
      <c r="YQ182" s="420">
        <v>5.9862771950995965E-2</v>
      </c>
      <c r="YR182" s="420">
        <v>7.1651986078344623E-2</v>
      </c>
      <c r="YS182" s="420">
        <v>9.4978953155220855E-2</v>
      </c>
      <c r="YT182" s="420">
        <v>0.12699973199308567</v>
      </c>
      <c r="YU182" s="420">
        <v>0.17115245496117978</v>
      </c>
      <c r="YV182" s="420">
        <v>0.23228244721826985</v>
      </c>
      <c r="YW182" s="420">
        <v>0.31723028847908341</v>
      </c>
      <c r="YX182" s="420">
        <v>0.43566883510381921</v>
      </c>
      <c r="YY182" s="420">
        <v>0.60129546926112964</v>
      </c>
      <c r="YZ182" s="420">
        <v>0.83353143706176935</v>
      </c>
      <c r="ZA182" s="420">
        <v>1.1599453602076617</v>
      </c>
      <c r="ZB182" s="420">
        <v>1.6197113224763566</v>
      </c>
      <c r="ZC182" s="420">
        <v>2.268545466862812</v>
      </c>
      <c r="ZD182" s="420">
        <v>3.1857561528434251</v>
      </c>
      <c r="ZE182" s="420"/>
      <c r="ZF182" s="420">
        <v>102.74670425265401</v>
      </c>
      <c r="ZG182" s="420">
        <v>113.37774527299639</v>
      </c>
      <c r="ZH182" s="420">
        <v>125.15502209290625</v>
      </c>
      <c r="ZI182" s="420">
        <v>138.20492253984284</v>
      </c>
      <c r="ZJ182" s="420">
        <v>152.66796386085778</v>
      </c>
      <c r="ZK182" s="420">
        <v>168.70038627891839</v>
      </c>
      <c r="ZL182" s="420">
        <v>186.47592730842265</v>
      </c>
      <c r="ZM182" s="420">
        <v>206.18779741096213</v>
      </c>
      <c r="ZN182" s="420">
        <v>228.05087992152906</v>
      </c>
      <c r="ZO182" s="420">
        <v>252.30418079307501</v>
      </c>
      <c r="ZP182" s="420">
        <v>279.21355662438151</v>
      </c>
      <c r="ZQ182" s="420">
        <v>309.07475268675159</v>
      </c>
      <c r="ZR182" s="420">
        <v>342.21678628741336</v>
      </c>
      <c r="ZS182" s="420">
        <v>379.00571484414621</v>
      </c>
      <c r="ZT182" s="420">
        <v>419.84883254405474</v>
      </c>
      <c r="ZU182" s="420">
        <v>465.19934447233612</v>
      </c>
      <c r="ZV182" s="420">
        <v>515.56157268346431</v>
      </c>
      <c r="ZW182" s="420">
        <v>571.48496569868178</v>
      </c>
      <c r="ZX182" s="420">
        <v>633.59438738363997</v>
      </c>
      <c r="ZY182" s="420">
        <v>702.58786338602556</v>
      </c>
      <c r="ZZ182" s="420">
        <v>779.23572084463501</v>
      </c>
      <c r="AAA182" s="420">
        <v>864.39439075067139</v>
      </c>
      <c r="AAB182" s="420">
        <v>959.01576487479872</v>
      </c>
      <c r="AAC182" s="420">
        <v>1064.1574374599656</v>
      </c>
      <c r="AAD182" s="420">
        <v>1180.9938549237459</v>
      </c>
      <c r="AAE182" s="420">
        <v>1310.8283660334116</v>
      </c>
      <c r="AAF182" s="420">
        <v>1455.1061163048757</v>
      </c>
      <c r="AAG182" s="420">
        <v>1615.4276554610049</v>
      </c>
      <c r="AAH182" s="420">
        <v>1743.0444745915584</v>
      </c>
      <c r="AAI182" s="420">
        <v>1742.1272639055778</v>
      </c>
      <c r="AAJ182" s="420"/>
      <c r="AAK182" s="420">
        <v>2433.3345963738561</v>
      </c>
      <c r="AAL182" s="420">
        <v>2688.3049755055667</v>
      </c>
      <c r="AAM182" s="420">
        <v>2970.766187927341</v>
      </c>
      <c r="AAN182" s="420">
        <v>3283.7494656909839</v>
      </c>
      <c r="AAO182" s="420">
        <v>3630.624914855418</v>
      </c>
      <c r="AAP182" s="420">
        <v>4015.1397346656977</v>
      </c>
      <c r="AAQ182" s="420">
        <v>4441.4607719838305</v>
      </c>
      <c r="AAR182" s="420">
        <v>4914.2219045786942</v>
      </c>
      <c r="AAS182" s="420">
        <v>5438.5768032231908</v>
      </c>
      <c r="AAT182" s="420">
        <v>6020.2576853287856</v>
      </c>
      <c r="AAU182" s="420">
        <v>6665.6407428089778</v>
      </c>
      <c r="AAV182" s="420">
        <v>7381.8190048230254</v>
      </c>
      <c r="AAW182" s="420">
        <v>8176.6834829289028</v>
      </c>
      <c r="AAX182" s="420">
        <v>9059.0135429870752</v>
      </c>
      <c r="AAY182" s="420">
        <v>10038.577556044698</v>
      </c>
      <c r="AAZ182" s="420">
        <v>11126.245000657629</v>
      </c>
      <c r="ABA182" s="420">
        <v>12334.111323093806</v>
      </c>
      <c r="ABB182" s="420">
        <v>13669.269140053368</v>
      </c>
      <c r="ABC182" s="420">
        <v>15146.834715743109</v>
      </c>
      <c r="ABD182" s="420">
        <v>16785.017130629512</v>
      </c>
      <c r="ABE182" s="420">
        <v>18600.516956875043</v>
      </c>
      <c r="ABF182" s="420">
        <v>20611.37350795127</v>
      </c>
      <c r="ABG182" s="420">
        <v>22836.885717105772</v>
      </c>
      <c r="ABH182" s="420">
        <v>25297.425732255579</v>
      </c>
      <c r="ABI182" s="420">
        <v>28014.090934103824</v>
      </c>
      <c r="ABJ182" s="420">
        <v>31008.115811647047</v>
      </c>
      <c r="ABK182" s="420">
        <v>34299.930295613391</v>
      </c>
      <c r="ABL182" s="420">
        <v>37907.701187217572</v>
      </c>
      <c r="ABM182" s="420">
        <v>40633.506465535385</v>
      </c>
      <c r="ABN182" s="420">
        <v>40138.080784471298</v>
      </c>
      <c r="ABQ182" s="344"/>
      <c r="ABR182" s="344"/>
      <c r="ABS182" s="344"/>
      <c r="ABT182" s="344"/>
      <c r="ABU182" s="344"/>
      <c r="ABV182" s="344"/>
      <c r="ABW182" s="344"/>
      <c r="ABX182" s="344"/>
      <c r="ABY182" s="344"/>
      <c r="ABZ182" s="344"/>
      <c r="ACA182" s="344"/>
    </row>
    <row r="183" spans="4:755" hidden="1" outlineLevel="1" x14ac:dyDescent="0.25">
      <c r="D183" s="431" t="b">
        <v>1</v>
      </c>
      <c r="E183" s="416"/>
      <c r="F183" s="417">
        <v>1608</v>
      </c>
      <c r="G183" s="417">
        <v>22006124</v>
      </c>
      <c r="H183" s="417" t="s">
        <v>1825</v>
      </c>
      <c r="I183" s="417" t="s">
        <v>1875</v>
      </c>
      <c r="J183" s="417">
        <v>11</v>
      </c>
      <c r="K183" s="417" t="s">
        <v>1876</v>
      </c>
      <c r="L183" s="417" t="s">
        <v>300</v>
      </c>
      <c r="M183" s="417" t="s">
        <v>253</v>
      </c>
      <c r="N183" s="417" t="s">
        <v>355</v>
      </c>
      <c r="O183" s="417" t="s">
        <v>1826</v>
      </c>
      <c r="P183" s="417" t="s">
        <v>1827</v>
      </c>
      <c r="Q183" s="417" t="s">
        <v>1828</v>
      </c>
      <c r="R183" s="417" t="s">
        <v>298</v>
      </c>
      <c r="S183" s="418"/>
      <c r="T183" s="417">
        <v>0.57433674535164059</v>
      </c>
      <c r="U183" s="417">
        <v>2190</v>
      </c>
      <c r="V183" s="418"/>
      <c r="W183" s="419">
        <v>9.9</v>
      </c>
      <c r="X183" s="417">
        <v>8.8018665792934641E-3</v>
      </c>
      <c r="Y183" s="417">
        <v>6.3307850367012759E-3</v>
      </c>
      <c r="Z183" s="417">
        <v>2.4710815425921882E-3</v>
      </c>
      <c r="AA183" s="420">
        <v>51.892197956299761</v>
      </c>
      <c r="AB183" s="420">
        <v>2025.8512117444084</v>
      </c>
      <c r="AC183" s="420">
        <v>2077.7434097007081</v>
      </c>
      <c r="AD183" s="420">
        <v>60.926455166027509</v>
      </c>
      <c r="AE183" s="420">
        <v>3.5849346687423278</v>
      </c>
      <c r="AF183" s="420">
        <v>93.208072125932446</v>
      </c>
      <c r="AG183" s="418"/>
      <c r="AH183" s="419">
        <v>14.216959715055561</v>
      </c>
      <c r="AI183" s="417">
        <v>2.3831354840911409E-2</v>
      </c>
      <c r="AJ183" s="417">
        <v>1.7140817038295893E-2</v>
      </c>
      <c r="AK183" s="417">
        <v>6.6905378026155156E-3</v>
      </c>
      <c r="AL183" s="420">
        <v>140.4999009960755</v>
      </c>
      <c r="AM183" s="420">
        <v>5485.0614522546857</v>
      </c>
      <c r="AN183" s="420">
        <v>5625.5613532507614</v>
      </c>
      <c r="AO183" s="420">
        <v>164.96046141806357</v>
      </c>
      <c r="AP183" s="420">
        <v>9.7063332422316133</v>
      </c>
      <c r="AQ183" s="420">
        <v>252.36404356502601</v>
      </c>
      <c r="AR183" s="418"/>
      <c r="AS183" s="417">
        <v>5.1679359468684138E-3</v>
      </c>
      <c r="AT183" s="421">
        <v>4.0659390574111693E-6</v>
      </c>
      <c r="AU183" s="417">
        <v>5.1638700078110028E-3</v>
      </c>
      <c r="AV183" s="420">
        <v>28.425883974257854</v>
      </c>
      <c r="AW183" s="420">
        <v>1.3011004983715742</v>
      </c>
      <c r="AX183" s="420">
        <v>29.726984472629429</v>
      </c>
      <c r="AY183" s="420">
        <v>14.692869058112674</v>
      </c>
      <c r="AZ183" s="420">
        <v>2.0677318317326265</v>
      </c>
      <c r="BA183" s="420">
        <v>5.9862771950995965E-2</v>
      </c>
      <c r="BB183" s="418"/>
      <c r="BC183" s="420">
        <v>2235.4628716614106</v>
      </c>
      <c r="BD183" s="420">
        <v>6052.592191476082</v>
      </c>
      <c r="BE183" s="420">
        <v>46.547448134425728</v>
      </c>
      <c r="BF183" s="420">
        <v>6006.0447433416566</v>
      </c>
      <c r="BG183" s="420"/>
      <c r="BH183" s="422">
        <v>3.6190084093339271E-2</v>
      </c>
      <c r="BI183" s="420"/>
      <c r="BJ183" s="423">
        <v>10.264843878369307</v>
      </c>
      <c r="BK183" s="423">
        <v>10.643133317908669</v>
      </c>
      <c r="BL183" s="423">
        <v>11.035363826768</v>
      </c>
      <c r="BM183" s="423">
        <v>11.442049174017937</v>
      </c>
      <c r="BN183" s="423">
        <v>11.863722062618042</v>
      </c>
      <c r="BO183" s="423">
        <v>12.300934827185827</v>
      </c>
      <c r="BP183" s="423">
        <v>12.75426015748063</v>
      </c>
      <c r="BQ183" s="423">
        <v>13.224291848549957</v>
      </c>
      <c r="BR183" s="423">
        <v>13.711645578520923</v>
      </c>
      <c r="BS183" s="423">
        <v>14.216959715055561</v>
      </c>
      <c r="BT183" s="423">
        <v>14.740896151526375</v>
      </c>
      <c r="BU183" s="423">
        <v>15.284141174007392</v>
      </c>
      <c r="BV183" s="423">
        <v>15.847406360216368</v>
      </c>
      <c r="BW183" s="423">
        <v>16.431429511585634</v>
      </c>
      <c r="BX183" s="423">
        <v>17.036975619682483</v>
      </c>
      <c r="BY183" s="423">
        <v>17.664837868244934</v>
      </c>
      <c r="BZ183" s="423">
        <v>18.315838672145485</v>
      </c>
      <c r="CA183" s="423">
        <v>18.990830754643675</v>
      </c>
      <c r="CB183" s="423">
        <v>19.69069826433855</v>
      </c>
      <c r="CC183" s="423">
        <v>20.416357933284111</v>
      </c>
      <c r="CD183" s="423">
        <v>21.168760277784653</v>
      </c>
      <c r="CE183" s="423">
        <v>21.948890843442939</v>
      </c>
      <c r="CF183" s="423">
        <v>22.757771496092055</v>
      </c>
      <c r="CG183" s="423">
        <v>23.596461760301825</v>
      </c>
      <c r="CH183" s="423">
        <v>24.46606020721309</v>
      </c>
      <c r="CI183" s="423">
        <v>25.367705893517794</v>
      </c>
      <c r="CJ183" s="423">
        <v>26.302579853469606</v>
      </c>
      <c r="CK183" s="423">
        <v>27.271906645879525</v>
      </c>
      <c r="CL183" s="423">
        <v>28</v>
      </c>
      <c r="CM183" s="423">
        <v>28</v>
      </c>
      <c r="CN183" s="420"/>
      <c r="CO183" s="417">
        <v>9.708275965660762E-3</v>
      </c>
      <c r="CP183" s="417">
        <v>1.0712191211688215E-2</v>
      </c>
      <c r="CQ183" s="417">
        <v>1.1824348312161174E-2</v>
      </c>
      <c r="CR183" s="417">
        <v>1.3056682379234321E-2</v>
      </c>
      <c r="CS183" s="417">
        <v>1.4422462800766764E-2</v>
      </c>
      <c r="CT183" s="417">
        <v>1.5936443723749291E-2</v>
      </c>
      <c r="CU183" s="417">
        <v>1.7615031607265057E-2</v>
      </c>
      <c r="CV183" s="417">
        <v>1.9476471788502842E-2</v>
      </c>
      <c r="CW183" s="417">
        <v>2.1541056227177734E-2</v>
      </c>
      <c r="CX183" s="417">
        <v>2.3831354840911409E-2</v>
      </c>
      <c r="CY183" s="417">
        <v>2.6372473119585998E-2</v>
      </c>
      <c r="CZ183" s="417">
        <v>2.9192339013647112E-2</v>
      </c>
      <c r="DA183" s="417">
        <v>3.2322022433398018E-2</v>
      </c>
      <c r="DB183" s="417">
        <v>3.5796091077517467E-2</v>
      </c>
      <c r="DC183" s="417">
        <v>3.965300673382742E-2</v>
      </c>
      <c r="DD183" s="417">
        <v>4.3935566668723287E-2</v>
      </c>
      <c r="DE183" s="417">
        <v>4.8691395249228206E-2</v>
      </c>
      <c r="DF183" s="417">
        <v>5.3973491529537086E-2</v>
      </c>
      <c r="DG183" s="417">
        <v>5.9840839189094955E-2</v>
      </c>
      <c r="DH183" s="417">
        <v>6.6359085939407772E-2</v>
      </c>
      <c r="DI183" s="417">
        <v>7.36013003304965E-2</v>
      </c>
      <c r="DJ183" s="417">
        <v>8.1648814794752431E-2</v>
      </c>
      <c r="DK183" s="417">
        <v>9.0592164776594139E-2</v>
      </c>
      <c r="DL183" s="417">
        <v>0.10053213492265475</v>
      </c>
      <c r="DM183" s="417">
        <v>0.11158092456249701</v>
      </c>
      <c r="DN183" s="417">
        <v>0.12386344610882619</v>
      </c>
      <c r="DO183" s="417">
        <v>0.13751877156531145</v>
      </c>
      <c r="DP183" s="417">
        <v>0.15270174406778775</v>
      </c>
      <c r="DQ183" s="417">
        <v>0.1648141839142698</v>
      </c>
      <c r="DR183" s="417">
        <v>0.1648141839142698</v>
      </c>
      <c r="DS183" s="424"/>
      <c r="DT183" s="425">
        <v>6.9827243644160408E-3</v>
      </c>
      <c r="DU183" s="425">
        <v>7.7047952524954425E-3</v>
      </c>
      <c r="DV183" s="425">
        <v>8.5047196170272791E-3</v>
      </c>
      <c r="DW183" s="425">
        <v>9.3910818450571188E-3</v>
      </c>
      <c r="DX183" s="425">
        <v>1.0373426007873455E-2</v>
      </c>
      <c r="DY183" s="425">
        <v>1.1462364096939383E-2</v>
      </c>
      <c r="DZ183" s="425">
        <v>1.2669696537168517E-2</v>
      </c>
      <c r="EA183" s="425">
        <v>1.4008546375430933E-2</v>
      </c>
      <c r="EB183" s="425">
        <v>1.5493508701730928E-2</v>
      </c>
      <c r="EC183" s="425">
        <v>1.7140817038295893E-2</v>
      </c>
      <c r="ED183" s="425">
        <v>1.8968528629944713E-2</v>
      </c>
      <c r="EE183" s="425">
        <v>2.0996730789884673E-2</v>
      </c>
      <c r="EF183" s="425">
        <v>2.3247770701121561E-2</v>
      </c>
      <c r="EG183" s="425">
        <v>2.5746511347838983E-2</v>
      </c>
      <c r="EH183" s="425">
        <v>2.852061655663957E-2</v>
      </c>
      <c r="EI183" s="425">
        <v>3.1600868468023409E-2</v>
      </c>
      <c r="EJ183" s="425">
        <v>3.5021521137924942E-2</v>
      </c>
      <c r="EK183" s="425">
        <v>3.8820694391978043E-2</v>
      </c>
      <c r="EL183" s="425">
        <v>4.3040812526424332E-2</v>
      </c>
      <c r="EM183" s="425">
        <v>4.772909297474253E-2</v>
      </c>
      <c r="EN183" s="425">
        <v>5.2938090644344488E-2</v>
      </c>
      <c r="EO183" s="425">
        <v>5.8726304279938933E-2</v>
      </c>
      <c r="EP183" s="425">
        <v>6.5158851937071313E-2</v>
      </c>
      <c r="EQ183" s="425">
        <v>7.2308223459468232E-2</v>
      </c>
      <c r="ER183" s="425">
        <v>8.0255118756668617E-2</v>
      </c>
      <c r="ES183" s="425">
        <v>8.908938168464671E-2</v>
      </c>
      <c r="ET183" s="425">
        <v>9.8911040453546747E-2</v>
      </c>
      <c r="EU183" s="425">
        <v>0.10983146673647232</v>
      </c>
      <c r="EV183" s="425">
        <v>0.11854339758060124</v>
      </c>
      <c r="EW183" s="425">
        <v>0.11854339758060124</v>
      </c>
      <c r="EX183" s="420"/>
      <c r="EY183" s="420">
        <v>2465.669102521153</v>
      </c>
      <c r="EZ183" s="420">
        <v>2720.6394816528637</v>
      </c>
      <c r="FA183" s="420">
        <v>3003.1006940746374</v>
      </c>
      <c r="FB183" s="420">
        <v>3316.0839718382804</v>
      </c>
      <c r="FC183" s="420">
        <v>3662.9594210027144</v>
      </c>
      <c r="FD183" s="420">
        <v>4047.4742408129941</v>
      </c>
      <c r="FE183" s="420">
        <v>4473.795278131126</v>
      </c>
      <c r="FF183" s="420">
        <v>4946.5564107259916</v>
      </c>
      <c r="FG183" s="420">
        <v>5470.9113093704873</v>
      </c>
      <c r="FH183" s="420">
        <v>6052.5921914760829</v>
      </c>
      <c r="FI183" s="420">
        <v>6697.9752489562743</v>
      </c>
      <c r="FJ183" s="420">
        <v>7414.1535109703218</v>
      </c>
      <c r="FK183" s="420">
        <v>8209.0179890761992</v>
      </c>
      <c r="FL183" s="420">
        <v>9091.3480491343707</v>
      </c>
      <c r="FM183" s="420">
        <v>10070.912062191992</v>
      </c>
      <c r="FN183" s="420">
        <v>11158.579506804926</v>
      </c>
      <c r="FO183" s="420">
        <v>12366.445829241102</v>
      </c>
      <c r="FP183" s="420">
        <v>13707.97151732071</v>
      </c>
      <c r="FQ183" s="420">
        <v>15198.137010050083</v>
      </c>
      <c r="FR183" s="420">
        <v>16853.615250646359</v>
      </c>
      <c r="FS183" s="420">
        <v>18692.963897213809</v>
      </c>
      <c r="FT183" s="420">
        <v>20736.839435650647</v>
      </c>
      <c r="FU183" s="420">
        <v>23008.235696043139</v>
      </c>
      <c r="FV183" s="420">
        <v>25532.749559865533</v>
      </c>
      <c r="FW183" s="420">
        <v>28338.876964110612</v>
      </c>
      <c r="FX183" s="420">
        <v>31458.342663783162</v>
      </c>
      <c r="FY183" s="420">
        <v>34926.467610171188</v>
      </c>
      <c r="FZ183" s="420">
        <v>38782.578243634707</v>
      </c>
      <c r="GA183" s="420">
        <v>41858.847273404172</v>
      </c>
      <c r="GB183" s="420">
        <v>41858.847273404172</v>
      </c>
      <c r="GC183" s="420"/>
      <c r="GD183" s="420">
        <v>32.346805612945467</v>
      </c>
      <c r="GE183" s="420">
        <v>32.346805612945467</v>
      </c>
      <c r="GF183" s="420">
        <v>32.346805612945467</v>
      </c>
      <c r="GG183" s="420">
        <v>32.346805612945467</v>
      </c>
      <c r="GH183" s="420">
        <v>32.346805612945467</v>
      </c>
      <c r="GI183" s="420">
        <v>32.346805612945467</v>
      </c>
      <c r="GJ183" s="420">
        <v>32.346805612945467</v>
      </c>
      <c r="GK183" s="420">
        <v>32.346805612945467</v>
      </c>
      <c r="GL183" s="420">
        <v>32.346805612945467</v>
      </c>
      <c r="GM183" s="420">
        <v>32.346805612945467</v>
      </c>
      <c r="GN183" s="420">
        <v>32.346805612945467</v>
      </c>
      <c r="GO183" s="420">
        <v>32.346805612945467</v>
      </c>
      <c r="GP183" s="420">
        <v>32.346805612945467</v>
      </c>
      <c r="GQ183" s="420">
        <v>32.346805612945467</v>
      </c>
      <c r="GR183" s="420">
        <v>32.346805612945467</v>
      </c>
      <c r="GS183" s="420">
        <v>32.346805612945467</v>
      </c>
      <c r="GT183" s="420">
        <v>32.346805612945467</v>
      </c>
      <c r="GU183" s="420">
        <v>38.71709895684387</v>
      </c>
      <c r="GV183" s="420">
        <v>51.321808778717411</v>
      </c>
      <c r="GW183" s="420">
        <v>68.624213510182543</v>
      </c>
      <c r="GX183" s="420">
        <v>92.482105495209666</v>
      </c>
      <c r="GY183" s="420">
        <v>125.51365268583478</v>
      </c>
      <c r="GZ183" s="420">
        <v>171.41515739317182</v>
      </c>
      <c r="HA183" s="420">
        <v>235.41334056929134</v>
      </c>
      <c r="HB183" s="420">
        <v>324.90957278183618</v>
      </c>
      <c r="HC183" s="420">
        <v>450.39811034790489</v>
      </c>
      <c r="HD183" s="420">
        <v>626.7756381042592</v>
      </c>
      <c r="HE183" s="420">
        <v>875.20984394304969</v>
      </c>
      <c r="HF183" s="420">
        <v>1225.8069055139895</v>
      </c>
      <c r="HG183" s="420">
        <v>1721.4210376129565</v>
      </c>
      <c r="HH183" s="420"/>
      <c r="HI183" s="420">
        <v>57.236016211563019</v>
      </c>
      <c r="HJ183" s="420">
        <v>63.154689053157682</v>
      </c>
      <c r="HK183" s="420">
        <v>69.711511506251469</v>
      </c>
      <c r="HL183" s="420">
        <v>76.976848100570194</v>
      </c>
      <c r="HM183" s="420">
        <v>85.028929708547622</v>
      </c>
      <c r="HN183" s="420">
        <v>93.954740733937783</v>
      </c>
      <c r="HO183" s="420">
        <v>103.85100693540051</v>
      </c>
      <c r="HP183" s="420">
        <v>114.82529534325266</v>
      </c>
      <c r="HQ183" s="420">
        <v>126.99723903542956</v>
      </c>
      <c r="HR183" s="420">
        <v>140.4999009960755</v>
      </c>
      <c r="HS183" s="420">
        <v>155.4812929041926</v>
      </c>
      <c r="HT183" s="420">
        <v>172.10606650949569</v>
      </c>
      <c r="HU183" s="420">
        <v>190.55739726930597</v>
      </c>
      <c r="HV183" s="420">
        <v>211.03908216765754</v>
      </c>
      <c r="HW183" s="420">
        <v>233.77787614220262</v>
      </c>
      <c r="HX183" s="420">
        <v>259.02609433539101</v>
      </c>
      <c r="HY183" s="420">
        <v>287.06451049661388</v>
      </c>
      <c r="HZ183" s="420">
        <v>318.20558532804193</v>
      </c>
      <c r="IA183" s="420">
        <v>352.79706242955569</v>
      </c>
      <c r="IB183" s="420">
        <v>391.22597380285117</v>
      </c>
      <c r="IC183" s="420">
        <v>433.92310167212025</v>
      </c>
      <c r="ID183" s="420">
        <v>481.36794872510484</v>
      </c>
      <c r="IE183" s="420">
        <v>534.09427483665706</v>
      </c>
      <c r="IF183" s="420">
        <v>592.69626497730883</v>
      </c>
      <c r="IG183" s="420">
        <v>657.83540040990135</v>
      </c>
      <c r="IH183" s="420">
        <v>730.24811352509982</v>
      </c>
      <c r="II183" s="420">
        <v>810.75431585866374</v>
      </c>
      <c r="IJ183" s="420">
        <v>900.2668990778925</v>
      </c>
      <c r="IK183" s="420">
        <v>971.67688019781474</v>
      </c>
      <c r="IL183" s="420">
        <v>971.67688019781474</v>
      </c>
      <c r="IM183" s="420"/>
      <c r="IN183" s="420">
        <v>14.212941987128927</v>
      </c>
      <c r="IO183" s="420">
        <v>14.212941987128927</v>
      </c>
      <c r="IP183" s="420">
        <v>14.212941987128927</v>
      </c>
      <c r="IQ183" s="420">
        <v>14.212941987128927</v>
      </c>
      <c r="IR183" s="420">
        <v>14.212941987128927</v>
      </c>
      <c r="IS183" s="420">
        <v>14.212941987128927</v>
      </c>
      <c r="IT183" s="420">
        <v>14.212941987128927</v>
      </c>
      <c r="IU183" s="420">
        <v>14.212941987128927</v>
      </c>
      <c r="IV183" s="420">
        <v>14.212941987128927</v>
      </c>
      <c r="IW183" s="420">
        <v>14.212941987128927</v>
      </c>
      <c r="IX183" s="420">
        <v>14.212941987128927</v>
      </c>
      <c r="IY183" s="420">
        <v>14.212941987128927</v>
      </c>
      <c r="IZ183" s="420">
        <v>14.212941987128927</v>
      </c>
      <c r="JA183" s="420">
        <v>14.212941987128927</v>
      </c>
      <c r="JB183" s="420">
        <v>14.212941987128927</v>
      </c>
      <c r="JC183" s="420">
        <v>14.212941987128927</v>
      </c>
      <c r="JD183" s="420">
        <v>14.212941987128927</v>
      </c>
      <c r="JE183" s="420">
        <v>17.012000751113533</v>
      </c>
      <c r="JF183" s="420">
        <v>22.550415010825947</v>
      </c>
      <c r="JG183" s="420">
        <v>30.152960919956481</v>
      </c>
      <c r="JH183" s="420">
        <v>40.635938397728552</v>
      </c>
      <c r="JI183" s="420">
        <v>55.14975066046334</v>
      </c>
      <c r="JJ183" s="420">
        <v>75.318525015919704</v>
      </c>
      <c r="JK183" s="420">
        <v>103.43884315947719</v>
      </c>
      <c r="JL183" s="420">
        <v>142.76281139683698</v>
      </c>
      <c r="JM183" s="420">
        <v>197.90152666343465</v>
      </c>
      <c r="JN183" s="420">
        <v>275.40047972330115</v>
      </c>
      <c r="JO183" s="420">
        <v>384.56059270187745</v>
      </c>
      <c r="JP183" s="420">
        <v>538.61029258851443</v>
      </c>
      <c r="JQ183" s="420">
        <v>756.37939757564641</v>
      </c>
      <c r="JR183" s="420"/>
      <c r="JS183" s="420">
        <v>43.02307422443409</v>
      </c>
      <c r="JT183" s="420">
        <v>48.941747066028753</v>
      </c>
      <c r="JU183" s="420">
        <v>55.49856951912254</v>
      </c>
      <c r="JV183" s="420">
        <v>62.763906113441266</v>
      </c>
      <c r="JW183" s="420">
        <v>70.815987721418693</v>
      </c>
      <c r="JX183" s="420">
        <v>79.741798746808854</v>
      </c>
      <c r="JY183" s="420">
        <v>89.638064948271577</v>
      </c>
      <c r="JZ183" s="420">
        <v>100.61235335612373</v>
      </c>
      <c r="KA183" s="420">
        <v>112.78429704830063</v>
      </c>
      <c r="KB183" s="420">
        <v>126.28695900894657</v>
      </c>
      <c r="KC183" s="420">
        <v>141.26835091706369</v>
      </c>
      <c r="KD183" s="420">
        <v>157.89312452236678</v>
      </c>
      <c r="KE183" s="420">
        <v>176.34445528217705</v>
      </c>
      <c r="KF183" s="420">
        <v>196.82614018052863</v>
      </c>
      <c r="KG183" s="420">
        <v>219.5649341550737</v>
      </c>
      <c r="KH183" s="420">
        <v>244.81315234826209</v>
      </c>
      <c r="KI183" s="420">
        <v>272.85156850948493</v>
      </c>
      <c r="KJ183" s="420">
        <v>301.1935845769284</v>
      </c>
      <c r="KK183" s="420">
        <v>330.24664741872976</v>
      </c>
      <c r="KL183" s="420">
        <v>361.07301288289472</v>
      </c>
      <c r="KM183" s="420">
        <v>393.28716327439167</v>
      </c>
      <c r="KN183" s="420">
        <v>426.21819806464151</v>
      </c>
      <c r="KO183" s="420">
        <v>458.77574982073736</v>
      </c>
      <c r="KP183" s="420">
        <v>489.25742181783164</v>
      </c>
      <c r="KQ183" s="420">
        <v>515.07258901306432</v>
      </c>
      <c r="KR183" s="420">
        <v>532.34658686166517</v>
      </c>
      <c r="KS183" s="420">
        <v>535.3538361353626</v>
      </c>
      <c r="KT183" s="420">
        <v>515.70630637601505</v>
      </c>
      <c r="KU183" s="420">
        <v>433.06658760930031</v>
      </c>
      <c r="KV183" s="420">
        <v>215.29748262216833</v>
      </c>
      <c r="KW183" s="420"/>
      <c r="KX183" s="420">
        <v>2234.4717966131329</v>
      </c>
      <c r="KY183" s="420">
        <v>2465.5344807985416</v>
      </c>
      <c r="KZ183" s="420">
        <v>2721.5102774487291</v>
      </c>
      <c r="LA183" s="420">
        <v>3005.1461904182779</v>
      </c>
      <c r="LB183" s="420">
        <v>3319.4963225195056</v>
      </c>
      <c r="LC183" s="420">
        <v>3667.9565110206026</v>
      </c>
      <c r="LD183" s="420">
        <v>4054.3028918939258</v>
      </c>
      <c r="LE183" s="420">
        <v>4482.7348401378986</v>
      </c>
      <c r="LF183" s="420">
        <v>4957.9227845538971</v>
      </c>
      <c r="LG183" s="420">
        <v>5485.0614522546857</v>
      </c>
      <c r="LH183" s="420">
        <v>6069.9291615823086</v>
      </c>
      <c r="LI183" s="420">
        <v>6718.9538527630957</v>
      </c>
      <c r="LJ183" s="420">
        <v>7439.2866243588996</v>
      </c>
      <c r="LK183" s="420">
        <v>8238.8836313084739</v>
      </c>
      <c r="LL183" s="420">
        <v>9126.5972981246632</v>
      </c>
      <c r="LM183" s="420">
        <v>10112.27790976749</v>
      </c>
      <c r="LN183" s="420">
        <v>11206.886764135981</v>
      </c>
      <c r="LO183" s="420">
        <v>12422.622205432974</v>
      </c>
      <c r="LP183" s="420">
        <v>13773.060008455786</v>
      </c>
      <c r="LQ183" s="420">
        <v>15273.30975191761</v>
      </c>
      <c r="LR183" s="420">
        <v>16940.189006190238</v>
      </c>
      <c r="LS183" s="420">
        <v>18792.41736958046</v>
      </c>
      <c r="LT183" s="420">
        <v>20850.83261986282</v>
      </c>
      <c r="LU183" s="420">
        <v>23138.631507029833</v>
      </c>
      <c r="LV183" s="420">
        <v>25681.638002133957</v>
      </c>
      <c r="LW183" s="420">
        <v>28508.602139086946</v>
      </c>
      <c r="LX183" s="420">
        <v>31651.532945134961</v>
      </c>
      <c r="LY183" s="420">
        <v>35146.069355671141</v>
      </c>
      <c r="LZ183" s="420">
        <v>37933.887225792394</v>
      </c>
      <c r="MA183" s="420">
        <v>37933.887225792394</v>
      </c>
      <c r="MB183" s="420"/>
      <c r="MC183" s="426">
        <v>1.3011004983715742</v>
      </c>
      <c r="MD183" s="426">
        <v>1.3011004983715742</v>
      </c>
      <c r="ME183" s="426">
        <v>1.3011004983715742</v>
      </c>
      <c r="MF183" s="426">
        <v>1.3011004983715742</v>
      </c>
      <c r="MG183" s="426">
        <v>1.3011004983715742</v>
      </c>
      <c r="MH183" s="426">
        <v>1.3011004983715742</v>
      </c>
      <c r="MI183" s="426">
        <v>1.3011004983715742</v>
      </c>
      <c r="MJ183" s="426">
        <v>1.3011004983715742</v>
      </c>
      <c r="MK183" s="426">
        <v>1.3011004983715742</v>
      </c>
      <c r="ML183" s="426">
        <v>1.3011004983715742</v>
      </c>
      <c r="MM183" s="426">
        <v>1.3011004983715742</v>
      </c>
      <c r="MN183" s="426">
        <v>1.3011004983715742</v>
      </c>
      <c r="MO183" s="426">
        <v>1.3011004983715742</v>
      </c>
      <c r="MP183" s="426">
        <v>1.3011004983715742</v>
      </c>
      <c r="MQ183" s="426">
        <v>1.3011004983715742</v>
      </c>
      <c r="MR183" s="426">
        <v>1.3011004983715742</v>
      </c>
      <c r="MS183" s="426">
        <v>1.3011004983715742</v>
      </c>
      <c r="MT183" s="426">
        <v>1.5573357490388688</v>
      </c>
      <c r="MU183" s="426">
        <v>2.0643408124540121</v>
      </c>
      <c r="MV183" s="426">
        <v>2.7603034273876617</v>
      </c>
      <c r="MW183" s="426">
        <v>3.719950433130661</v>
      </c>
      <c r="MX183" s="426">
        <v>5.0485936081620348</v>
      </c>
      <c r="MY183" s="426">
        <v>6.8949110271166889</v>
      </c>
      <c r="MZ183" s="426">
        <v>9.4691395002985903</v>
      </c>
      <c r="NA183" s="426">
        <v>13.068987773647677</v>
      </c>
      <c r="NB183" s="426">
        <v>18.1165711647504</v>
      </c>
      <c r="NC183" s="426">
        <v>25.211085906369799</v>
      </c>
      <c r="ND183" s="426">
        <v>35.203969682813984</v>
      </c>
      <c r="NE183" s="426">
        <v>49.30619717927501</v>
      </c>
      <c r="NF183" s="426">
        <v>69.241513265506697</v>
      </c>
      <c r="NG183" s="420"/>
      <c r="NH183" s="420">
        <v>2233.1706961147615</v>
      </c>
      <c r="NI183" s="420">
        <v>2464.2333803001702</v>
      </c>
      <c r="NJ183" s="420">
        <v>2720.2091769503577</v>
      </c>
      <c r="NK183" s="420">
        <v>3003.8450899199065</v>
      </c>
      <c r="NL183" s="420">
        <v>3318.1952220211342</v>
      </c>
      <c r="NM183" s="420">
        <v>3666.6554105222313</v>
      </c>
      <c r="NN183" s="420">
        <v>4053.0017913955544</v>
      </c>
      <c r="NO183" s="420">
        <v>4481.4337396395267</v>
      </c>
      <c r="NP183" s="420">
        <v>4956.6216840555253</v>
      </c>
      <c r="NQ183" s="420">
        <v>5483.7603517563139</v>
      </c>
      <c r="NR183" s="420">
        <v>6068.6280610839367</v>
      </c>
      <c r="NS183" s="420">
        <v>6717.6527522647239</v>
      </c>
      <c r="NT183" s="420">
        <v>7437.9855238605278</v>
      </c>
      <c r="NU183" s="420">
        <v>8237.582530810103</v>
      </c>
      <c r="NV183" s="420">
        <v>9125.2961976262923</v>
      </c>
      <c r="NW183" s="420">
        <v>10110.976809269119</v>
      </c>
      <c r="NX183" s="420">
        <v>11205.58566363761</v>
      </c>
      <c r="NY183" s="420">
        <v>12421.064869683934</v>
      </c>
      <c r="NZ183" s="420">
        <v>13770.995667643332</v>
      </c>
      <c r="OA183" s="420">
        <v>15270.549448490223</v>
      </c>
      <c r="OB183" s="420">
        <v>16936.469055757108</v>
      </c>
      <c r="OC183" s="420">
        <v>18787.3687759723</v>
      </c>
      <c r="OD183" s="420">
        <v>20843.937708835703</v>
      </c>
      <c r="OE183" s="420">
        <v>23129.162367529534</v>
      </c>
      <c r="OF183" s="420">
        <v>25668.56901436031</v>
      </c>
      <c r="OG183" s="420">
        <v>28490.485567922195</v>
      </c>
      <c r="OH183" s="420">
        <v>31626.321859228592</v>
      </c>
      <c r="OI183" s="420">
        <v>35110.865385988327</v>
      </c>
      <c r="OJ183" s="420">
        <v>37884.581028613116</v>
      </c>
      <c r="OK183" s="420">
        <v>37864.645712526886</v>
      </c>
      <c r="OL183" s="420"/>
      <c r="OM183" s="420">
        <v>2276.1937703391955</v>
      </c>
      <c r="ON183" s="420">
        <v>2513.1751273661989</v>
      </c>
      <c r="OO183" s="420">
        <v>2775.7077464694803</v>
      </c>
      <c r="OP183" s="420">
        <v>3066.6089960333479</v>
      </c>
      <c r="OQ183" s="420">
        <v>3389.0112097425531</v>
      </c>
      <c r="OR183" s="420">
        <v>3746.3972092690401</v>
      </c>
      <c r="OS183" s="420">
        <v>4142.6398563438261</v>
      </c>
      <c r="OT183" s="420">
        <v>4582.0460929956507</v>
      </c>
      <c r="OU183" s="420">
        <v>5069.405981103826</v>
      </c>
      <c r="OV183" s="420">
        <v>5610.0473107652606</v>
      </c>
      <c r="OW183" s="420">
        <v>6209.8964120010005</v>
      </c>
      <c r="OX183" s="420">
        <v>6875.5458767870905</v>
      </c>
      <c r="OY183" s="420">
        <v>7614.3299791427053</v>
      </c>
      <c r="OZ183" s="420">
        <v>8434.4086709906314</v>
      </c>
      <c r="PA183" s="420">
        <v>9344.8611317813666</v>
      </c>
      <c r="PB183" s="420">
        <v>10355.789961617382</v>
      </c>
      <c r="PC183" s="420">
        <v>11478.437232147095</v>
      </c>
      <c r="PD183" s="420">
        <v>12722.258454260862</v>
      </c>
      <c r="PE183" s="420">
        <v>14101.242315062062</v>
      </c>
      <c r="PF183" s="420">
        <v>15631.622461373117</v>
      </c>
      <c r="PG183" s="420">
        <v>17329.7562190315</v>
      </c>
      <c r="PH183" s="420">
        <v>19213.586974036942</v>
      </c>
      <c r="PI183" s="420">
        <v>21302.713458656439</v>
      </c>
      <c r="PJ183" s="420">
        <v>23618.419789347365</v>
      </c>
      <c r="PK183" s="420">
        <v>26183.641603373373</v>
      </c>
      <c r="PL183" s="420">
        <v>29022.83215478386</v>
      </c>
      <c r="PM183" s="420">
        <v>32161.675695363956</v>
      </c>
      <c r="PN183" s="420">
        <v>35626.571692364341</v>
      </c>
      <c r="PO183" s="420">
        <v>38317.647616222413</v>
      </c>
      <c r="PP183" s="420">
        <v>38079.943195149055</v>
      </c>
      <c r="PQ183" s="420"/>
      <c r="PR183" s="420">
        <v>67.200614214346828</v>
      </c>
      <c r="PS183" s="420">
        <v>74.149708099895435</v>
      </c>
      <c r="PT183" s="420">
        <v>81.848051298933612</v>
      </c>
      <c r="PU183" s="420">
        <v>90.378258569256431</v>
      </c>
      <c r="PV183" s="420">
        <v>99.832180515186892</v>
      </c>
      <c r="PW183" s="420">
        <v>110.31194523274307</v>
      </c>
      <c r="PX183" s="420">
        <v>121.93111810998856</v>
      </c>
      <c r="PY183" s="420">
        <v>134.81599323559269</v>
      </c>
      <c r="PZ183" s="420">
        <v>149.10703140416985</v>
      </c>
      <c r="QA183" s="420">
        <v>164.96046141806357</v>
      </c>
      <c r="QB183" s="420">
        <v>182.55006329199551</v>
      </c>
      <c r="QC183" s="420">
        <v>202.06915409176941</v>
      </c>
      <c r="QD183" s="420">
        <v>223.73279950601545</v>
      </c>
      <c r="QE183" s="420">
        <v>247.78027688854976</v>
      </c>
      <c r="QF183" s="420">
        <v>274.47781844935128</v>
      </c>
      <c r="QG183" s="420">
        <v>304.12166654892087</v>
      </c>
      <c r="QH183" s="420">
        <v>337.04147670249705</v>
      </c>
      <c r="QI183" s="420">
        <v>373.60410797004761</v>
      </c>
      <c r="QJ183" s="420">
        <v>414.21784494312533</v>
      </c>
      <c r="QK183" s="420">
        <v>459.33710059377347</v>
      </c>
      <c r="QL183" s="420">
        <v>509.46765488318471</v>
      </c>
      <c r="QM183" s="420">
        <v>565.17249030501512</v>
      </c>
      <c r="QN183" s="420">
        <v>627.0782925338998</v>
      </c>
      <c r="QO183" s="420">
        <v>695.8826921461723</v>
      </c>
      <c r="QP183" s="420">
        <v>772.36233206872487</v>
      </c>
      <c r="QQ183" s="420">
        <v>857.38185509565301</v>
      </c>
      <c r="QR183" s="420">
        <v>951.90391660466355</v>
      </c>
      <c r="QS183" s="420">
        <v>1057.00033963331</v>
      </c>
      <c r="QT183" s="420">
        <v>1140.842558395633</v>
      </c>
      <c r="QU183" s="420">
        <v>1140.842558395633</v>
      </c>
      <c r="QV183" s="424"/>
      <c r="QW183" s="420">
        <v>14.692869058112674</v>
      </c>
      <c r="QX183" s="420">
        <v>14.692869058112674</v>
      </c>
      <c r="QY183" s="420">
        <v>14.692869058112674</v>
      </c>
      <c r="QZ183" s="420">
        <v>14.692869058112674</v>
      </c>
      <c r="RA183" s="420">
        <v>14.692869058112674</v>
      </c>
      <c r="RB183" s="420">
        <v>14.692869058112674</v>
      </c>
      <c r="RC183" s="420">
        <v>14.692869058112674</v>
      </c>
      <c r="RD183" s="420">
        <v>14.692869058112674</v>
      </c>
      <c r="RE183" s="420">
        <v>14.692869058112674</v>
      </c>
      <c r="RF183" s="420">
        <v>14.692869058112674</v>
      </c>
      <c r="RG183" s="420">
        <v>14.692869058112674</v>
      </c>
      <c r="RH183" s="420">
        <v>14.692869058112674</v>
      </c>
      <c r="RI183" s="420">
        <v>14.692869058112674</v>
      </c>
      <c r="RJ183" s="420">
        <v>14.692869058112674</v>
      </c>
      <c r="RK183" s="420">
        <v>14.692869058112674</v>
      </c>
      <c r="RL183" s="420">
        <v>14.692869058112674</v>
      </c>
      <c r="RM183" s="420">
        <v>14.692869058112674</v>
      </c>
      <c r="RN183" s="420">
        <v>17.586443375268967</v>
      </c>
      <c r="RO183" s="420">
        <v>23.311872746698956</v>
      </c>
      <c r="RP183" s="420">
        <v>31.171133106186968</v>
      </c>
      <c r="RQ183" s="420">
        <v>42.008088295304923</v>
      </c>
      <c r="RR183" s="420">
        <v>57.011987087230509</v>
      </c>
      <c r="RS183" s="420">
        <v>77.861798543275356</v>
      </c>
      <c r="RT183" s="420">
        <v>106.93165281622744</v>
      </c>
      <c r="RU183" s="420">
        <v>147.58346977855248</v>
      </c>
      <c r="RV183" s="420">
        <v>204.58404884081392</v>
      </c>
      <c r="RW183" s="420">
        <v>284.69990173605657</v>
      </c>
      <c r="RX183" s="420">
        <v>397.54601394952084</v>
      </c>
      <c r="RY183" s="420">
        <v>556.79749551650741</v>
      </c>
      <c r="RZ183" s="420">
        <v>781.91998932362276</v>
      </c>
      <c r="SA183" s="420"/>
      <c r="SB183" s="420">
        <v>52.507745156234151</v>
      </c>
      <c r="SC183" s="420">
        <v>59.456839041782757</v>
      </c>
      <c r="SD183" s="420">
        <v>67.155182240820935</v>
      </c>
      <c r="SE183" s="420">
        <v>75.685389511143754</v>
      </c>
      <c r="SF183" s="420">
        <v>85.139311457074214</v>
      </c>
      <c r="SG183" s="420">
        <v>95.619076174630393</v>
      </c>
      <c r="SH183" s="420">
        <v>107.23824905187588</v>
      </c>
      <c r="SI183" s="420">
        <v>120.12312417748001</v>
      </c>
      <c r="SJ183" s="420">
        <v>134.41416234605717</v>
      </c>
      <c r="SK183" s="420">
        <v>150.2675923599509</v>
      </c>
      <c r="SL183" s="420">
        <v>167.85719423388284</v>
      </c>
      <c r="SM183" s="420">
        <v>187.37628503365673</v>
      </c>
      <c r="SN183" s="420">
        <v>209.03993044790278</v>
      </c>
      <c r="SO183" s="420">
        <v>233.08740783043709</v>
      </c>
      <c r="SP183" s="420">
        <v>259.78494939123863</v>
      </c>
      <c r="SQ183" s="420">
        <v>289.42879749080822</v>
      </c>
      <c r="SR183" s="420">
        <v>322.3486076443844</v>
      </c>
      <c r="SS183" s="420">
        <v>356.01766459477864</v>
      </c>
      <c r="ST183" s="420">
        <v>390.90597219642638</v>
      </c>
      <c r="SU183" s="420">
        <v>428.1659674875865</v>
      </c>
      <c r="SV183" s="420">
        <v>467.45956658787981</v>
      </c>
      <c r="SW183" s="420">
        <v>508.16050321778459</v>
      </c>
      <c r="SX183" s="420">
        <v>549.21649399062449</v>
      </c>
      <c r="SY183" s="420">
        <v>588.95103932994482</v>
      </c>
      <c r="SZ183" s="420">
        <v>624.77886229017236</v>
      </c>
      <c r="TA183" s="420">
        <v>652.79780625483909</v>
      </c>
      <c r="TB183" s="420">
        <v>667.20401486860692</v>
      </c>
      <c r="TC183" s="420">
        <v>659.45432568378919</v>
      </c>
      <c r="TD183" s="420">
        <v>584.04506287912557</v>
      </c>
      <c r="TE183" s="420">
        <v>358.92256907201022</v>
      </c>
      <c r="TF183" s="420"/>
      <c r="TG183" s="420">
        <v>3.9541084575050318</v>
      </c>
      <c r="TH183" s="420">
        <v>4.3629956563214094</v>
      </c>
      <c r="TI183" s="420">
        <v>4.8159689558659586</v>
      </c>
      <c r="TJ183" s="420">
        <v>5.3178894383822231</v>
      </c>
      <c r="TK183" s="420">
        <v>5.8741616266655177</v>
      </c>
      <c r="TL183" s="420">
        <v>6.4907947748414863</v>
      </c>
      <c r="TM183" s="420">
        <v>7.174471111438435</v>
      </c>
      <c r="TN183" s="420">
        <v>7.9326218263342962</v>
      </c>
      <c r="TO183" s="420">
        <v>8.7735116835111207</v>
      </c>
      <c r="TP183" s="420">
        <v>9.7063332422316133</v>
      </c>
      <c r="TQ183" s="420">
        <v>10.741311781445805</v>
      </c>
      <c r="TR183" s="420">
        <v>11.889822147259057</v>
      </c>
      <c r="TS183" s="420">
        <v>13.164518882613763</v>
      </c>
      <c r="TT183" s="420">
        <v>14.579481153593129</v>
      </c>
      <c r="TU183" s="420">
        <v>16.150374159770749</v>
      </c>
      <c r="TV183" s="420">
        <v>17.894628908836424</v>
      </c>
      <c r="TW183" s="420">
        <v>19.831642450595456</v>
      </c>
      <c r="TX183" s="420">
        <v>21.983000904887568</v>
      </c>
      <c r="TY183" s="420">
        <v>24.372727884821138</v>
      </c>
      <c r="TZ183" s="420">
        <v>27.027561214104473</v>
      </c>
      <c r="UA183" s="420">
        <v>29.977261168675099</v>
      </c>
      <c r="UB183" s="420">
        <v>33.254953842179837</v>
      </c>
      <c r="UC183" s="420">
        <v>36.897513646486033</v>
      </c>
      <c r="UD183" s="420">
        <v>40.945989417148851</v>
      </c>
      <c r="UE183" s="420">
        <v>45.446079105021745</v>
      </c>
      <c r="UF183" s="420">
        <v>50.448658604987827</v>
      </c>
      <c r="UG183" s="420">
        <v>56.010370907816579</v>
      </c>
      <c r="UH183" s="420">
        <v>62.194282468886598</v>
      </c>
      <c r="UI183" s="420">
        <v>67.127588959905367</v>
      </c>
      <c r="UJ183" s="420">
        <v>67.127588959905367</v>
      </c>
      <c r="UK183" s="420"/>
      <c r="UL183" s="420">
        <v>2.0677318317326265</v>
      </c>
      <c r="UM183" s="420">
        <v>2.0677318317326265</v>
      </c>
      <c r="UN183" s="420">
        <v>2.0677318317326265</v>
      </c>
      <c r="UO183" s="420">
        <v>2.0677318317326265</v>
      </c>
      <c r="UP183" s="420">
        <v>2.0677318317326265</v>
      </c>
      <c r="UQ183" s="420">
        <v>2.0677318317326265</v>
      </c>
      <c r="UR183" s="420">
        <v>2.0677318317326265</v>
      </c>
      <c r="US183" s="420">
        <v>2.0677318317326265</v>
      </c>
      <c r="UT183" s="420">
        <v>2.0677318317326265</v>
      </c>
      <c r="UU183" s="420">
        <v>2.0677318317326265</v>
      </c>
      <c r="UV183" s="420">
        <v>2.0677318317326265</v>
      </c>
      <c r="UW183" s="420">
        <v>2.0677318317326265</v>
      </c>
      <c r="UX183" s="420">
        <v>2.0677318317326265</v>
      </c>
      <c r="UY183" s="420">
        <v>2.0677318317326265</v>
      </c>
      <c r="UZ183" s="420">
        <v>2.0677318317326265</v>
      </c>
      <c r="VA183" s="420">
        <v>2.0677318317326265</v>
      </c>
      <c r="VB183" s="420">
        <v>2.0677318317326265</v>
      </c>
      <c r="VC183" s="420">
        <v>2.4749454058415221</v>
      </c>
      <c r="VD183" s="420">
        <v>3.2806867838405323</v>
      </c>
      <c r="VE183" s="420">
        <v>4.3867228313213236</v>
      </c>
      <c r="VF183" s="420">
        <v>5.9118107576461503</v>
      </c>
      <c r="VG183" s="420">
        <v>8.0233138963084603</v>
      </c>
      <c r="VH183" s="420">
        <v>10.957514062577776</v>
      </c>
      <c r="VI183" s="420">
        <v>15.048523298845536</v>
      </c>
      <c r="VJ183" s="420">
        <v>20.769465588490164</v>
      </c>
      <c r="VK183" s="420">
        <v>28.79117403005235</v>
      </c>
      <c r="VL183" s="420">
        <v>40.065901831865403</v>
      </c>
      <c r="VM183" s="420">
        <v>55.946768760453153</v>
      </c>
      <c r="VN183" s="420">
        <v>78.358277117619295</v>
      </c>
      <c r="VO183" s="420">
        <v>110.03983261524904</v>
      </c>
      <c r="VP183" s="420"/>
      <c r="VQ183" s="420">
        <v>1.8863766257724053</v>
      </c>
      <c r="VR183" s="420">
        <v>2.2952638245887829</v>
      </c>
      <c r="VS183" s="420">
        <v>2.7482371241333321</v>
      </c>
      <c r="VT183" s="420">
        <v>3.2501576066495965</v>
      </c>
      <c r="VU183" s="420">
        <v>3.8064297949328911</v>
      </c>
      <c r="VV183" s="420">
        <v>4.4230629431088602</v>
      </c>
      <c r="VW183" s="420">
        <v>5.106739279705808</v>
      </c>
      <c r="VX183" s="420">
        <v>5.8648899946016702</v>
      </c>
      <c r="VY183" s="420">
        <v>6.7057798517784946</v>
      </c>
      <c r="VZ183" s="420">
        <v>7.6386014104989872</v>
      </c>
      <c r="WA183" s="420">
        <v>8.6735799497131794</v>
      </c>
      <c r="WB183" s="420">
        <v>9.822090315526431</v>
      </c>
      <c r="WC183" s="420">
        <v>11.096787050881137</v>
      </c>
      <c r="WD183" s="420">
        <v>12.511749321860503</v>
      </c>
      <c r="WE183" s="420">
        <v>14.082642328038123</v>
      </c>
      <c r="WF183" s="420">
        <v>15.826897077103798</v>
      </c>
      <c r="WG183" s="420">
        <v>17.76391061886283</v>
      </c>
      <c r="WH183" s="420">
        <v>19.508055499046044</v>
      </c>
      <c r="WI183" s="420">
        <v>21.092041100980605</v>
      </c>
      <c r="WJ183" s="420">
        <v>22.640838382783151</v>
      </c>
      <c r="WK183" s="420">
        <v>24.065450411028948</v>
      </c>
      <c r="WL183" s="420">
        <v>25.231639945871379</v>
      </c>
      <c r="WM183" s="420">
        <v>25.939999583908257</v>
      </c>
      <c r="WN183" s="420">
        <v>25.897466118303313</v>
      </c>
      <c r="WO183" s="420">
        <v>24.676613516531582</v>
      </c>
      <c r="WP183" s="420">
        <v>21.657484574935477</v>
      </c>
      <c r="WQ183" s="420">
        <v>15.944469075951176</v>
      </c>
      <c r="WR183" s="420">
        <v>6.2475137084334449</v>
      </c>
      <c r="WS183" s="420">
        <v>-11.230688157713928</v>
      </c>
      <c r="WT183" s="420">
        <v>-42.912243655343673</v>
      </c>
      <c r="WU183" s="420"/>
      <c r="WV183" s="420">
        <v>102.806567024605</v>
      </c>
      <c r="WW183" s="420">
        <v>113.43760804494738</v>
      </c>
      <c r="WX183" s="420">
        <v>125.21488486485724</v>
      </c>
      <c r="WY183" s="420">
        <v>138.26478531179384</v>
      </c>
      <c r="WZ183" s="420">
        <v>152.72782663280879</v>
      </c>
      <c r="XA183" s="420">
        <v>168.76024905086939</v>
      </c>
      <c r="XB183" s="420">
        <v>186.53579008037366</v>
      </c>
      <c r="XC183" s="420">
        <v>206.24766018291314</v>
      </c>
      <c r="XD183" s="420">
        <v>228.11074269348006</v>
      </c>
      <c r="XE183" s="420">
        <v>252.36404356502601</v>
      </c>
      <c r="XF183" s="420">
        <v>279.27341939633249</v>
      </c>
      <c r="XG183" s="420">
        <v>309.13461545870257</v>
      </c>
      <c r="XH183" s="420">
        <v>342.27664905936433</v>
      </c>
      <c r="XI183" s="420">
        <v>379.06557761609719</v>
      </c>
      <c r="XJ183" s="420">
        <v>419.90869531600572</v>
      </c>
      <c r="XK183" s="420">
        <v>465.2592072442871</v>
      </c>
      <c r="XL183" s="420">
        <v>515.62143545541528</v>
      </c>
      <c r="XM183" s="420">
        <v>571.55661768476011</v>
      </c>
      <c r="XN183" s="420">
        <v>633.68936633679516</v>
      </c>
      <c r="XO183" s="420">
        <v>702.71486311801868</v>
      </c>
      <c r="XP183" s="420">
        <v>779.40687329959621</v>
      </c>
      <c r="XQ183" s="420">
        <v>864.62667319788966</v>
      </c>
      <c r="XR183" s="420">
        <v>959.33299516327781</v>
      </c>
      <c r="XS183" s="420">
        <v>1064.5931062950694</v>
      </c>
      <c r="XT183" s="420">
        <v>1181.5951503930071</v>
      </c>
      <c r="XU183" s="420">
        <v>1311.6618974704734</v>
      </c>
      <c r="XV183" s="420">
        <v>1456.2660616650835</v>
      </c>
      <c r="XW183" s="420">
        <v>1617.0473667834813</v>
      </c>
      <c r="XX183" s="420">
        <v>1745.3130200584212</v>
      </c>
      <c r="XY183" s="420">
        <v>1745.3130200584212</v>
      </c>
      <c r="XZ183" s="420"/>
      <c r="YA183" s="420">
        <v>5.9862771950995965E-2</v>
      </c>
      <c r="YB183" s="420">
        <v>5.9862771950995965E-2</v>
      </c>
      <c r="YC183" s="420">
        <v>5.9862771950995965E-2</v>
      </c>
      <c r="YD183" s="420">
        <v>5.9862771950995965E-2</v>
      </c>
      <c r="YE183" s="420">
        <v>5.9862771950995965E-2</v>
      </c>
      <c r="YF183" s="420">
        <v>5.9862771950995965E-2</v>
      </c>
      <c r="YG183" s="420">
        <v>5.9862771950995965E-2</v>
      </c>
      <c r="YH183" s="420">
        <v>5.9862771950995965E-2</v>
      </c>
      <c r="YI183" s="420">
        <v>5.9862771950995965E-2</v>
      </c>
      <c r="YJ183" s="420">
        <v>5.9862771950995965E-2</v>
      </c>
      <c r="YK183" s="420">
        <v>5.9862771950995965E-2</v>
      </c>
      <c r="YL183" s="420">
        <v>5.9862771950995965E-2</v>
      </c>
      <c r="YM183" s="420">
        <v>5.9862771950995965E-2</v>
      </c>
      <c r="YN183" s="420">
        <v>5.9862771950995965E-2</v>
      </c>
      <c r="YO183" s="420">
        <v>5.9862771950995965E-2</v>
      </c>
      <c r="YP183" s="420">
        <v>5.9862771950995965E-2</v>
      </c>
      <c r="YQ183" s="420">
        <v>5.9862771950995965E-2</v>
      </c>
      <c r="YR183" s="420">
        <v>7.1651986078344623E-2</v>
      </c>
      <c r="YS183" s="420">
        <v>9.4978953155220855E-2</v>
      </c>
      <c r="YT183" s="420">
        <v>0.12699973199308567</v>
      </c>
      <c r="YU183" s="420">
        <v>0.17115245496117978</v>
      </c>
      <c r="YV183" s="420">
        <v>0.23228244721826985</v>
      </c>
      <c r="YW183" s="420">
        <v>0.31723028847908341</v>
      </c>
      <c r="YX183" s="420">
        <v>0.43566883510381921</v>
      </c>
      <c r="YY183" s="420">
        <v>0.60129546926112964</v>
      </c>
      <c r="YZ183" s="420">
        <v>0.83353143706176935</v>
      </c>
      <c r="ZA183" s="420">
        <v>1.1599453602076617</v>
      </c>
      <c r="ZB183" s="420">
        <v>1.6197113224763566</v>
      </c>
      <c r="ZC183" s="420">
        <v>2.268545466862812</v>
      </c>
      <c r="ZD183" s="420">
        <v>3.1857561528434251</v>
      </c>
      <c r="ZE183" s="420"/>
      <c r="ZF183" s="420">
        <v>102.74670425265401</v>
      </c>
      <c r="ZG183" s="420">
        <v>113.37774527299639</v>
      </c>
      <c r="ZH183" s="420">
        <v>125.15502209290625</v>
      </c>
      <c r="ZI183" s="420">
        <v>138.20492253984284</v>
      </c>
      <c r="ZJ183" s="420">
        <v>152.66796386085778</v>
      </c>
      <c r="ZK183" s="420">
        <v>168.70038627891839</v>
      </c>
      <c r="ZL183" s="420">
        <v>186.47592730842265</v>
      </c>
      <c r="ZM183" s="420">
        <v>206.18779741096213</v>
      </c>
      <c r="ZN183" s="420">
        <v>228.05087992152906</v>
      </c>
      <c r="ZO183" s="420">
        <v>252.30418079307501</v>
      </c>
      <c r="ZP183" s="420">
        <v>279.21355662438151</v>
      </c>
      <c r="ZQ183" s="420">
        <v>309.07475268675159</v>
      </c>
      <c r="ZR183" s="420">
        <v>342.21678628741336</v>
      </c>
      <c r="ZS183" s="420">
        <v>379.00571484414621</v>
      </c>
      <c r="ZT183" s="420">
        <v>419.84883254405474</v>
      </c>
      <c r="ZU183" s="420">
        <v>465.19934447233612</v>
      </c>
      <c r="ZV183" s="420">
        <v>515.56157268346431</v>
      </c>
      <c r="ZW183" s="420">
        <v>571.48496569868178</v>
      </c>
      <c r="ZX183" s="420">
        <v>633.59438738363997</v>
      </c>
      <c r="ZY183" s="420">
        <v>702.58786338602556</v>
      </c>
      <c r="ZZ183" s="420">
        <v>779.23572084463501</v>
      </c>
      <c r="AAA183" s="420">
        <v>864.39439075067139</v>
      </c>
      <c r="AAB183" s="420">
        <v>959.01576487479872</v>
      </c>
      <c r="AAC183" s="420">
        <v>1064.1574374599656</v>
      </c>
      <c r="AAD183" s="420">
        <v>1180.9938549237459</v>
      </c>
      <c r="AAE183" s="420">
        <v>1310.8283660334116</v>
      </c>
      <c r="AAF183" s="420">
        <v>1455.1061163048757</v>
      </c>
      <c r="AAG183" s="420">
        <v>1615.4276554610049</v>
      </c>
      <c r="AAH183" s="420">
        <v>1743.0444745915584</v>
      </c>
      <c r="AAI183" s="420">
        <v>1742.1272639055778</v>
      </c>
      <c r="AAJ183" s="420"/>
      <c r="AAK183" s="420">
        <v>2433.3345963738561</v>
      </c>
      <c r="AAL183" s="420">
        <v>2688.3049755055667</v>
      </c>
      <c r="AAM183" s="420">
        <v>2970.766187927341</v>
      </c>
      <c r="AAN183" s="420">
        <v>3283.7494656909839</v>
      </c>
      <c r="AAO183" s="420">
        <v>3630.624914855418</v>
      </c>
      <c r="AAP183" s="420">
        <v>4015.1397346656977</v>
      </c>
      <c r="AAQ183" s="420">
        <v>4441.4607719838305</v>
      </c>
      <c r="AAR183" s="420">
        <v>4914.2219045786942</v>
      </c>
      <c r="AAS183" s="420">
        <v>5438.5768032231908</v>
      </c>
      <c r="AAT183" s="420">
        <v>6020.2576853287856</v>
      </c>
      <c r="AAU183" s="420">
        <v>6665.6407428089778</v>
      </c>
      <c r="AAV183" s="420">
        <v>7381.8190048230254</v>
      </c>
      <c r="AAW183" s="420">
        <v>8176.6834829289028</v>
      </c>
      <c r="AAX183" s="420">
        <v>9059.0135429870752</v>
      </c>
      <c r="AAY183" s="420">
        <v>10038.577556044698</v>
      </c>
      <c r="AAZ183" s="420">
        <v>11126.245000657629</v>
      </c>
      <c r="ABA183" s="420">
        <v>12334.111323093806</v>
      </c>
      <c r="ABB183" s="420">
        <v>13669.269140053368</v>
      </c>
      <c r="ABC183" s="420">
        <v>15146.834715743109</v>
      </c>
      <c r="ABD183" s="420">
        <v>16785.017130629512</v>
      </c>
      <c r="ABE183" s="420">
        <v>18600.516956875043</v>
      </c>
      <c r="ABF183" s="420">
        <v>20611.37350795127</v>
      </c>
      <c r="ABG183" s="420">
        <v>22836.885717105772</v>
      </c>
      <c r="ABH183" s="420">
        <v>25297.425732255579</v>
      </c>
      <c r="ABI183" s="420">
        <v>28014.090934103824</v>
      </c>
      <c r="ABJ183" s="420">
        <v>31008.115811647047</v>
      </c>
      <c r="ABK183" s="420">
        <v>34299.930295613391</v>
      </c>
      <c r="ABL183" s="420">
        <v>37907.701187217572</v>
      </c>
      <c r="ABM183" s="420">
        <v>40633.506465535385</v>
      </c>
      <c r="ABN183" s="420">
        <v>40138.080784471298</v>
      </c>
      <c r="ABQ183" s="344"/>
      <c r="ABR183" s="344"/>
      <c r="ABS183" s="344"/>
      <c r="ABT183" s="344"/>
      <c r="ABU183" s="344"/>
      <c r="ABV183" s="344"/>
      <c r="ABW183" s="344"/>
      <c r="ABX183" s="344"/>
      <c r="ABY183" s="344"/>
      <c r="ABZ183" s="344"/>
      <c r="ACA183" s="344"/>
    </row>
    <row r="184" spans="4:755" hidden="1" outlineLevel="1" x14ac:dyDescent="0.25">
      <c r="D184" s="431" t="b">
        <v>1</v>
      </c>
      <c r="E184" s="416"/>
      <c r="F184" s="417">
        <v>1609</v>
      </c>
      <c r="G184" s="417">
        <v>22006125</v>
      </c>
      <c r="H184" s="417" t="s">
        <v>1825</v>
      </c>
      <c r="I184" s="417" t="s">
        <v>1877</v>
      </c>
      <c r="J184" s="417">
        <v>11</v>
      </c>
      <c r="K184" s="417" t="s">
        <v>1878</v>
      </c>
      <c r="L184" s="417" t="s">
        <v>1781</v>
      </c>
      <c r="M184" s="417" t="s">
        <v>253</v>
      </c>
      <c r="N184" s="417" t="s">
        <v>301</v>
      </c>
      <c r="O184" s="417" t="s">
        <v>1843</v>
      </c>
      <c r="P184" s="417" t="s">
        <v>1844</v>
      </c>
      <c r="Q184" s="417" t="s">
        <v>1845</v>
      </c>
      <c r="R184" s="417" t="s">
        <v>298</v>
      </c>
      <c r="S184" s="418"/>
      <c r="T184" s="417">
        <v>0.57433674535164059</v>
      </c>
      <c r="U184" s="417">
        <v>2190</v>
      </c>
      <c r="V184" s="418"/>
      <c r="W184" s="419">
        <v>8.25</v>
      </c>
      <c r="X184" s="417">
        <v>5.4066664277844598E-3</v>
      </c>
      <c r="Y184" s="417">
        <v>3.8887709341079942E-3</v>
      </c>
      <c r="Z184" s="417">
        <v>1.5178954936764656E-3</v>
      </c>
      <c r="AA184" s="420">
        <v>31.87548936657393</v>
      </c>
      <c r="AB184" s="420">
        <v>1244.4066989145581</v>
      </c>
      <c r="AC184" s="420">
        <v>1276.282188281132</v>
      </c>
      <c r="AD184" s="420">
        <v>37.424904904263833</v>
      </c>
      <c r="AE184" s="420">
        <v>2.2020949470976423</v>
      </c>
      <c r="AF184" s="420">
        <v>28.627163898810398</v>
      </c>
      <c r="AG184" s="418"/>
      <c r="AH184" s="419">
        <v>11.588514272148281</v>
      </c>
      <c r="AI184" s="417">
        <v>1.3520766404783894E-2</v>
      </c>
      <c r="AJ184" s="417">
        <v>9.7248765212492178E-3</v>
      </c>
      <c r="AK184" s="417">
        <v>3.7958898835346762E-3</v>
      </c>
      <c r="AL184" s="420">
        <v>79.712897312998493</v>
      </c>
      <c r="AM184" s="420">
        <v>3111.9604867997496</v>
      </c>
      <c r="AN184" s="420">
        <v>3191.673384112748</v>
      </c>
      <c r="AO184" s="420">
        <v>93.590644751345692</v>
      </c>
      <c r="AP184" s="420">
        <v>5.5069074037665278</v>
      </c>
      <c r="AQ184" s="420">
        <v>71.589620161916997</v>
      </c>
      <c r="AR184" s="418"/>
      <c r="AS184" s="417">
        <v>5.1679359468684138E-3</v>
      </c>
      <c r="AT184" s="421">
        <v>4.0659390574111693E-6</v>
      </c>
      <c r="AU184" s="417">
        <v>5.1638700078110028E-3</v>
      </c>
      <c r="AV184" s="420">
        <v>28.425883974257854</v>
      </c>
      <c r="AW184" s="420">
        <v>1.3011004983715742</v>
      </c>
      <c r="AX184" s="420">
        <v>29.726984472629429</v>
      </c>
      <c r="AY184" s="420">
        <v>14.692869058112674</v>
      </c>
      <c r="AZ184" s="420">
        <v>2.0677318317326265</v>
      </c>
      <c r="BA184" s="420">
        <v>2.9931385975497982E-2</v>
      </c>
      <c r="BB184" s="418"/>
      <c r="BC184" s="420">
        <v>1344.536352031304</v>
      </c>
      <c r="BD184" s="420">
        <v>3362.3605564297773</v>
      </c>
      <c r="BE184" s="420">
        <v>46.517516748450227</v>
      </c>
      <c r="BF184" s="420">
        <v>3315.8430396813269</v>
      </c>
      <c r="BG184" s="420"/>
      <c r="BH184" s="422">
        <v>3.3980125829170121E-2</v>
      </c>
      <c r="BI184" s="420"/>
      <c r="BJ184" s="423">
        <v>8.5351533747251143</v>
      </c>
      <c r="BK184" s="423">
        <v>8.8301628036462425</v>
      </c>
      <c r="BL184" s="423">
        <v>9.1353689518682906</v>
      </c>
      <c r="BM184" s="423">
        <v>9.4511242592603253</v>
      </c>
      <c r="BN184" s="423">
        <v>9.777793347439049</v>
      </c>
      <c r="BO184" s="423">
        <v>10.115753440819292</v>
      </c>
      <c r="BP184" s="423">
        <v>10.465394802217695</v>
      </c>
      <c r="BQ184" s="423">
        <v>10.827121183512608</v>
      </c>
      <c r="BR184" s="423">
        <v>11.201350291880656</v>
      </c>
      <c r="BS184" s="423">
        <v>11.588514272148281</v>
      </c>
      <c r="BT184" s="423">
        <v>11.989060205815342</v>
      </c>
      <c r="BU184" s="423">
        <v>12.403450627326954</v>
      </c>
      <c r="BV184" s="423">
        <v>12.832164058189816</v>
      </c>
      <c r="BW184" s="423">
        <v>13.275695559549712</v>
      </c>
      <c r="BX184" s="423">
        <v>13.734557303868357</v>
      </c>
      <c r="BY184" s="423">
        <v>14.209279166359694</v>
      </c>
      <c r="BZ184" s="423">
        <v>14.700409336868629</v>
      </c>
      <c r="CA184" s="423">
        <v>15.208514952898771</v>
      </c>
      <c r="CB184" s="423">
        <v>15.734182754520159</v>
      </c>
      <c r="CC184" s="423">
        <v>16.278019761913264</v>
      </c>
      <c r="CD184" s="423">
        <v>16.840653976331645</v>
      </c>
      <c r="CE184" s="423">
        <v>17.422735105292723</v>
      </c>
      <c r="CF184" s="423">
        <v>18.024935312834049</v>
      </c>
      <c r="CG184" s="423">
        <v>18.647949995701502</v>
      </c>
      <c r="CH184" s="423">
        <v>19.292498586365678</v>
      </c>
      <c r="CI184" s="423">
        <v>19.959325383793761</v>
      </c>
      <c r="CJ184" s="423">
        <v>20.649200412936239</v>
      </c>
      <c r="CK184" s="423">
        <v>21.362920313920963</v>
      </c>
      <c r="CL184" s="423">
        <v>22.101309261981356</v>
      </c>
      <c r="CM184" s="423">
        <v>22.865219919181044</v>
      </c>
      <c r="CN184" s="420"/>
      <c r="CO184" s="417">
        <v>5.9155805235448552E-3</v>
      </c>
      <c r="CP184" s="417">
        <v>6.4750747165629834E-3</v>
      </c>
      <c r="CQ184" s="417">
        <v>7.0903189524079407E-3</v>
      </c>
      <c r="CR184" s="417">
        <v>7.7670207304650499E-3</v>
      </c>
      <c r="CS184" s="417">
        <v>8.5114816088278002E-3</v>
      </c>
      <c r="CT184" s="417">
        <v>9.3306596909443901E-3</v>
      </c>
      <c r="CU184" s="417">
        <v>1.0232238730220887E-2</v>
      </c>
      <c r="CV184" s="417">
        <v>1.1224704556656114E-2</v>
      </c>
      <c r="CW184" s="417">
        <v>1.2317429604712028E-2</v>
      </c>
      <c r="CX184" s="417">
        <v>1.3520766404783894E-2</v>
      </c>
      <c r="CY184" s="417">
        <v>1.4846150992688135E-2</v>
      </c>
      <c r="CZ184" s="417">
        <v>1.6306217293482708E-2</v>
      </c>
      <c r="DA184" s="417">
        <v>1.7914923648730877E-2</v>
      </c>
      <c r="DB184" s="417">
        <v>1.9687692781179763E-2</v>
      </c>
      <c r="DC184" s="417">
        <v>2.1641566629043391E-2</v>
      </c>
      <c r="DD184" s="417">
        <v>2.3795377635085761E-2</v>
      </c>
      <c r="DE184" s="417">
        <v>2.6169938245076851E-2</v>
      </c>
      <c r="DF184" s="417">
        <v>2.8788250557696786E-2</v>
      </c>
      <c r="DG184" s="417">
        <v>3.1675738275532377E-2</v>
      </c>
      <c r="DH184" s="417">
        <v>3.486050333659519E-2</v>
      </c>
      <c r="DI184" s="417">
        <v>3.8373609860171617E-2</v>
      </c>
      <c r="DJ184" s="417">
        <v>4.2249398322427356E-2</v>
      </c>
      <c r="DK184" s="417">
        <v>4.6525833188949227E-2</v>
      </c>
      <c r="DL184" s="417">
        <v>5.1244887576548714E-2</v>
      </c>
      <c r="DM184" s="417">
        <v>5.6452968898745771E-2</v>
      </c>
      <c r="DN184" s="417">
        <v>6.220138987236342E-2</v>
      </c>
      <c r="DO184" s="417">
        <v>6.8546889730976654E-2</v>
      </c>
      <c r="DP184" s="417">
        <v>7.5552211009424983E-2</v>
      </c>
      <c r="DQ184" s="417">
        <v>8.3286737837597338E-2</v>
      </c>
      <c r="DR184" s="417">
        <v>9.1827202317177004E-2</v>
      </c>
      <c r="DS184" s="424"/>
      <c r="DT184" s="425">
        <v>4.2548098547598523E-3</v>
      </c>
      <c r="DU184" s="425">
        <v>4.6572287545887927E-3</v>
      </c>
      <c r="DV184" s="425">
        <v>5.0997461419083311E-3</v>
      </c>
      <c r="DW184" s="425">
        <v>5.5864671632098054E-3</v>
      </c>
      <c r="DX184" s="425">
        <v>6.1219242445788623E-3</v>
      </c>
      <c r="DY184" s="425">
        <v>6.7111220355176296E-3</v>
      </c>
      <c r="DZ184" s="425">
        <v>7.3595871127641425E-3</v>
      </c>
      <c r="EA184" s="425">
        <v>8.0734229505186623E-3</v>
      </c>
      <c r="EB184" s="425">
        <v>8.8593707175224651E-3</v>
      </c>
      <c r="EC184" s="425">
        <v>9.7248765212492178E-3</v>
      </c>
      <c r="ED184" s="425">
        <v>1.0678165785678435E-2</v>
      </c>
      <c r="EE184" s="425">
        <v>1.1728325522410557E-2</v>
      </c>
      <c r="EF184" s="425">
        <v>1.2885395336012391E-2</v>
      </c>
      <c r="EG184" s="425">
        <v>1.4160468094287934E-2</v>
      </c>
      <c r="EH184" s="425">
        <v>1.5565801293584191E-2</v>
      </c>
      <c r="EI184" s="425">
        <v>1.7114940259290928E-2</v>
      </c>
      <c r="EJ184" s="425">
        <v>1.8822854443520564E-2</v>
      </c>
      <c r="EK184" s="425">
        <v>2.0706088216813637E-2</v>
      </c>
      <c r="EL184" s="425">
        <v>2.2782927700013302E-2</v>
      </c>
      <c r="EM184" s="425">
        <v>2.507358534772371E-2</v>
      </c>
      <c r="EN184" s="425">
        <v>2.7600404177733847E-2</v>
      </c>
      <c r="EO184" s="425">
        <v>3.0388083743337679E-2</v>
      </c>
      <c r="EP184" s="425">
        <v>3.3463930169718929E-2</v>
      </c>
      <c r="EQ184" s="425">
        <v>3.6858132823810119E-2</v>
      </c>
      <c r="ER184" s="425">
        <v>4.0604070461862221E-2</v>
      </c>
      <c r="ES184" s="425">
        <v>4.4738650003212116E-2</v>
      </c>
      <c r="ET184" s="425">
        <v>4.9302681415572314E-2</v>
      </c>
      <c r="EU184" s="425">
        <v>5.4341292570076527E-2</v>
      </c>
      <c r="EV184" s="425">
        <v>5.9904388337166554E-2</v>
      </c>
      <c r="EW184" s="425">
        <v>6.6047158651476451E-2</v>
      </c>
      <c r="EX184" s="420"/>
      <c r="EY184" s="420">
        <v>1471.0937254055252</v>
      </c>
      <c r="EZ184" s="420">
        <v>1610.2294185930091</v>
      </c>
      <c r="FA184" s="420">
        <v>1763.2290999161035</v>
      </c>
      <c r="FB184" s="420">
        <v>1931.5121172308645</v>
      </c>
      <c r="FC184" s="420">
        <v>2116.6455496320254</v>
      </c>
      <c r="FD184" s="420">
        <v>2320.3597467078753</v>
      </c>
      <c r="FE184" s="420">
        <v>2544.5655135566026</v>
      </c>
      <c r="FF184" s="420">
        <v>2791.3731166544239</v>
      </c>
      <c r="FG184" s="420">
        <v>3063.113304348672</v>
      </c>
      <c r="FH184" s="420">
        <v>3362.3605564297773</v>
      </c>
      <c r="FI184" s="420">
        <v>3691.9588001278903</v>
      </c>
      <c r="FJ184" s="420">
        <v>4055.0498552197837</v>
      </c>
      <c r="FK184" s="420">
        <v>4455.1048989819856</v>
      </c>
      <c r="FL184" s="420">
        <v>4895.9592727764493</v>
      </c>
      <c r="FM184" s="420">
        <v>5381.8509864275356</v>
      </c>
      <c r="FN184" s="420">
        <v>5917.4633145984299</v>
      </c>
      <c r="FO184" s="420">
        <v>6507.971921496709</v>
      </c>
      <c r="FP184" s="420">
        <v>7159.0969968661648</v>
      </c>
      <c r="FQ184" s="420">
        <v>7877.1609378414832</v>
      </c>
      <c r="FR184" s="420">
        <v>8669.1521683847714</v>
      </c>
      <c r="FS184" s="420">
        <v>9542.7957512833163</v>
      </c>
      <c r="FT184" s="420">
        <v>10506.631517719105</v>
      </c>
      <c r="FU184" s="420">
        <v>11570.100516950293</v>
      </c>
      <c r="FV184" s="420">
        <v>12743.640674474009</v>
      </c>
      <c r="FW184" s="420">
        <v>14038.792642060553</v>
      </c>
      <c r="FX184" s="420">
        <v>15468.316928243534</v>
      </c>
      <c r="FY184" s="420">
        <v>17046.323514311232</v>
      </c>
      <c r="FZ184" s="420">
        <v>18788.415289777378</v>
      </c>
      <c r="GA184" s="420">
        <v>20711.846784052243</v>
      </c>
      <c r="GB184" s="420">
        <v>22835.699829066558</v>
      </c>
      <c r="GC184" s="420"/>
      <c r="GD184" s="420">
        <v>32.316874226969965</v>
      </c>
      <c r="GE184" s="420">
        <v>32.316874226969965</v>
      </c>
      <c r="GF184" s="420">
        <v>32.316874226969965</v>
      </c>
      <c r="GG184" s="420">
        <v>32.316874226969965</v>
      </c>
      <c r="GH184" s="420">
        <v>32.316874226969965</v>
      </c>
      <c r="GI184" s="420">
        <v>32.316874226969965</v>
      </c>
      <c r="GJ184" s="420">
        <v>32.316874226969965</v>
      </c>
      <c r="GK184" s="420">
        <v>32.316874226969965</v>
      </c>
      <c r="GL184" s="420">
        <v>32.316874226969965</v>
      </c>
      <c r="GM184" s="420">
        <v>32.316874226969965</v>
      </c>
      <c r="GN184" s="420">
        <v>32.316874226969965</v>
      </c>
      <c r="GO184" s="420">
        <v>32.316874226969965</v>
      </c>
      <c r="GP184" s="420">
        <v>32.316874226969965</v>
      </c>
      <c r="GQ184" s="420">
        <v>32.316874226969965</v>
      </c>
      <c r="GR184" s="420">
        <v>32.316874226969965</v>
      </c>
      <c r="GS184" s="420">
        <v>32.316874226969965</v>
      </c>
      <c r="GT184" s="420">
        <v>32.316874226969965</v>
      </c>
      <c r="GU184" s="420">
        <v>38.681272963804702</v>
      </c>
      <c r="GV184" s="420">
        <v>51.274319302139794</v>
      </c>
      <c r="GW184" s="420">
        <v>68.560713644186009</v>
      </c>
      <c r="GX184" s="420">
        <v>92.396529267729079</v>
      </c>
      <c r="GY184" s="420">
        <v>125.39751146222565</v>
      </c>
      <c r="GZ184" s="420">
        <v>171.25654224893231</v>
      </c>
      <c r="HA184" s="420">
        <v>235.19550615173944</v>
      </c>
      <c r="HB184" s="420">
        <v>324.60892504720562</v>
      </c>
      <c r="HC184" s="420">
        <v>449.98134462937401</v>
      </c>
      <c r="HD184" s="420">
        <v>626.19566542415532</v>
      </c>
      <c r="HE184" s="420">
        <v>874.39998828181149</v>
      </c>
      <c r="HF184" s="420">
        <v>1224.6726327805579</v>
      </c>
      <c r="HG184" s="420">
        <v>1719.8281595365349</v>
      </c>
      <c r="HH184" s="420"/>
      <c r="HI184" s="420">
        <v>34.875838299614628</v>
      </c>
      <c r="HJ184" s="420">
        <v>38.174386756120249</v>
      </c>
      <c r="HK184" s="420">
        <v>41.801614616293257</v>
      </c>
      <c r="HL184" s="420">
        <v>45.791170957323175</v>
      </c>
      <c r="HM184" s="420">
        <v>50.180207183071275</v>
      </c>
      <c r="HN184" s="420">
        <v>55.009745419728844</v>
      </c>
      <c r="HO184" s="420">
        <v>60.325085928235161</v>
      </c>
      <c r="HP184" s="420">
        <v>66.176257684393903</v>
      </c>
      <c r="HQ184" s="420">
        <v>72.618516720553515</v>
      </c>
      <c r="HR184" s="420">
        <v>79.712897312998493</v>
      </c>
      <c r="HS184" s="420">
        <v>87.526821641907887</v>
      </c>
      <c r="HT184" s="420">
        <v>96.134774151480713</v>
      </c>
      <c r="HU184" s="420">
        <v>105.61904750282666</v>
      </c>
      <c r="HV184" s="420">
        <v>116.07056774834706</v>
      </c>
      <c r="HW184" s="420">
        <v>127.58980717120997</v>
      </c>
      <c r="HX184" s="420">
        <v>140.28779413558169</v>
      </c>
      <c r="HY184" s="420">
        <v>154.287230291859</v>
      </c>
      <c r="HZ184" s="420">
        <v>169.72372658657983</v>
      </c>
      <c r="IA184" s="420">
        <v>186.74717075043543</v>
      </c>
      <c r="IB184" s="420">
        <v>205.52324029252162</v>
      </c>
      <c r="IC184" s="420">
        <v>226.23507652869753</v>
      </c>
      <c r="ID184" s="420">
        <v>249.08513683218621</v>
      </c>
      <c r="IE184" s="420">
        <v>274.29724413256622</v>
      </c>
      <c r="IF184" s="420">
        <v>302.11885472411353</v>
      </c>
      <c r="IG184" s="420">
        <v>332.82356769712601</v>
      </c>
      <c r="IH184" s="420">
        <v>366.71390179976549</v>
      </c>
      <c r="II184" s="420">
        <v>404.12436829893642</v>
      </c>
      <c r="IJ184" s="420">
        <v>445.42487146537951</v>
      </c>
      <c r="IK184" s="420">
        <v>491.02447169222705</v>
      </c>
      <c r="IL184" s="420">
        <v>541.37555000278564</v>
      </c>
      <c r="IM184" s="420"/>
      <c r="IN184" s="420">
        <v>14.212941987128927</v>
      </c>
      <c r="IO184" s="420">
        <v>14.212941987128927</v>
      </c>
      <c r="IP184" s="420">
        <v>14.212941987128927</v>
      </c>
      <c r="IQ184" s="420">
        <v>14.212941987128927</v>
      </c>
      <c r="IR184" s="420">
        <v>14.212941987128927</v>
      </c>
      <c r="IS184" s="420">
        <v>14.212941987128927</v>
      </c>
      <c r="IT184" s="420">
        <v>14.212941987128927</v>
      </c>
      <c r="IU184" s="420">
        <v>14.212941987128927</v>
      </c>
      <c r="IV184" s="420">
        <v>14.212941987128927</v>
      </c>
      <c r="IW184" s="420">
        <v>14.212941987128927</v>
      </c>
      <c r="IX184" s="420">
        <v>14.212941987128927</v>
      </c>
      <c r="IY184" s="420">
        <v>14.212941987128927</v>
      </c>
      <c r="IZ184" s="420">
        <v>14.212941987128927</v>
      </c>
      <c r="JA184" s="420">
        <v>14.212941987128927</v>
      </c>
      <c r="JB184" s="420">
        <v>14.212941987128927</v>
      </c>
      <c r="JC184" s="420">
        <v>14.212941987128927</v>
      </c>
      <c r="JD184" s="420">
        <v>14.212941987128927</v>
      </c>
      <c r="JE184" s="420">
        <v>17.012000751113533</v>
      </c>
      <c r="JF184" s="420">
        <v>22.550415010825947</v>
      </c>
      <c r="JG184" s="420">
        <v>30.152960919956481</v>
      </c>
      <c r="JH184" s="420">
        <v>40.635938397728552</v>
      </c>
      <c r="JI184" s="420">
        <v>55.14975066046334</v>
      </c>
      <c r="JJ184" s="420">
        <v>75.318525015919704</v>
      </c>
      <c r="JK184" s="420">
        <v>103.43884315947719</v>
      </c>
      <c r="JL184" s="420">
        <v>142.76281139683698</v>
      </c>
      <c r="JM184" s="420">
        <v>197.90152666343465</v>
      </c>
      <c r="JN184" s="420">
        <v>275.40047972330115</v>
      </c>
      <c r="JO184" s="420">
        <v>384.56059270187745</v>
      </c>
      <c r="JP184" s="420">
        <v>538.61029258851443</v>
      </c>
      <c r="JQ184" s="420">
        <v>756.37939757564641</v>
      </c>
      <c r="JR184" s="420"/>
      <c r="JS184" s="420">
        <v>20.662896312485699</v>
      </c>
      <c r="JT184" s="420">
        <v>23.961444768991321</v>
      </c>
      <c r="JU184" s="420">
        <v>27.588672629164328</v>
      </c>
      <c r="JV184" s="420">
        <v>31.578228970194246</v>
      </c>
      <c r="JW184" s="420">
        <v>35.967265195942346</v>
      </c>
      <c r="JX184" s="420">
        <v>40.796803432599916</v>
      </c>
      <c r="JY184" s="420">
        <v>46.112143941106233</v>
      </c>
      <c r="JZ184" s="420">
        <v>51.963315697264974</v>
      </c>
      <c r="KA184" s="420">
        <v>58.405574733424586</v>
      </c>
      <c r="KB184" s="420">
        <v>65.499955325869564</v>
      </c>
      <c r="KC184" s="420">
        <v>73.313879654778958</v>
      </c>
      <c r="KD184" s="420">
        <v>81.921832164351784</v>
      </c>
      <c r="KE184" s="420">
        <v>91.406105515697732</v>
      </c>
      <c r="KF184" s="420">
        <v>101.85762576121813</v>
      </c>
      <c r="KG184" s="420">
        <v>113.37686518408104</v>
      </c>
      <c r="KH184" s="420">
        <v>126.07485214845276</v>
      </c>
      <c r="KI184" s="420">
        <v>140.07428830473009</v>
      </c>
      <c r="KJ184" s="420">
        <v>152.7117258354663</v>
      </c>
      <c r="KK184" s="420">
        <v>164.19675573960947</v>
      </c>
      <c r="KL184" s="420">
        <v>175.37027937256514</v>
      </c>
      <c r="KM184" s="420">
        <v>185.59913813096898</v>
      </c>
      <c r="KN184" s="420">
        <v>193.93538617172288</v>
      </c>
      <c r="KO184" s="420">
        <v>198.97871911664652</v>
      </c>
      <c r="KP184" s="420">
        <v>198.68001156463635</v>
      </c>
      <c r="KQ184" s="420">
        <v>190.06075630028903</v>
      </c>
      <c r="KR184" s="420">
        <v>168.81237513633084</v>
      </c>
      <c r="KS184" s="420">
        <v>128.72388857563527</v>
      </c>
      <c r="KT184" s="420">
        <v>60.864278763502057</v>
      </c>
      <c r="KU184" s="420">
        <v>-47.585820896287373</v>
      </c>
      <c r="KV184" s="420">
        <v>-215.00384757286076</v>
      </c>
      <c r="KW184" s="420"/>
      <c r="KX184" s="420">
        <v>1361.5391535231527</v>
      </c>
      <c r="KY184" s="420">
        <v>1490.3132014684136</v>
      </c>
      <c r="KZ184" s="420">
        <v>1631.9187654106659</v>
      </c>
      <c r="LA184" s="420">
        <v>1787.6694922271377</v>
      </c>
      <c r="LB184" s="420">
        <v>1959.0157582652359</v>
      </c>
      <c r="LC184" s="420">
        <v>2147.5590513656416</v>
      </c>
      <c r="LD184" s="420">
        <v>2355.0678760845258</v>
      </c>
      <c r="LE184" s="420">
        <v>2583.4953441659718</v>
      </c>
      <c r="LF184" s="420">
        <v>2834.9986296071888</v>
      </c>
      <c r="LG184" s="420">
        <v>3111.9604867997496</v>
      </c>
      <c r="LH184" s="420">
        <v>3417.0130514170992</v>
      </c>
      <c r="LI184" s="420">
        <v>3753.0641671713784</v>
      </c>
      <c r="LJ184" s="420">
        <v>4123.3265075239651</v>
      </c>
      <c r="LK184" s="420">
        <v>4531.3497901721385</v>
      </c>
      <c r="LL184" s="420">
        <v>4981.0564139469407</v>
      </c>
      <c r="LM184" s="420">
        <v>5476.7808829730966</v>
      </c>
      <c r="LN184" s="420">
        <v>6023.3134219265803</v>
      </c>
      <c r="LO184" s="420">
        <v>6625.948229380364</v>
      </c>
      <c r="LP184" s="420">
        <v>7290.536864004257</v>
      </c>
      <c r="LQ184" s="420">
        <v>8023.5473112715872</v>
      </c>
      <c r="LR184" s="420">
        <v>8832.1293368748302</v>
      </c>
      <c r="LS184" s="420">
        <v>9724.1867978680566</v>
      </c>
      <c r="LT184" s="420">
        <v>10708.457654310057</v>
      </c>
      <c r="LU184" s="420">
        <v>11794.602503619239</v>
      </c>
      <c r="LV184" s="420">
        <v>12993.302547795911</v>
      </c>
      <c r="LW184" s="420">
        <v>14316.368001027877</v>
      </c>
      <c r="LX184" s="420">
        <v>15776.85805298314</v>
      </c>
      <c r="LY184" s="420">
        <v>17389.21362242449</v>
      </c>
      <c r="LZ184" s="420">
        <v>19169.404267893296</v>
      </c>
      <c r="MA184" s="420">
        <v>21135.090768472463</v>
      </c>
      <c r="MB184" s="420"/>
      <c r="MC184" s="426">
        <v>1.3011004983715742</v>
      </c>
      <c r="MD184" s="426">
        <v>1.3011004983715742</v>
      </c>
      <c r="ME184" s="426">
        <v>1.3011004983715742</v>
      </c>
      <c r="MF184" s="426">
        <v>1.3011004983715742</v>
      </c>
      <c r="MG184" s="426">
        <v>1.3011004983715742</v>
      </c>
      <c r="MH184" s="426">
        <v>1.3011004983715742</v>
      </c>
      <c r="MI184" s="426">
        <v>1.3011004983715742</v>
      </c>
      <c r="MJ184" s="426">
        <v>1.3011004983715742</v>
      </c>
      <c r="MK184" s="426">
        <v>1.3011004983715742</v>
      </c>
      <c r="ML184" s="426">
        <v>1.3011004983715742</v>
      </c>
      <c r="MM184" s="426">
        <v>1.3011004983715742</v>
      </c>
      <c r="MN184" s="426">
        <v>1.3011004983715742</v>
      </c>
      <c r="MO184" s="426">
        <v>1.3011004983715742</v>
      </c>
      <c r="MP184" s="426">
        <v>1.3011004983715742</v>
      </c>
      <c r="MQ184" s="426">
        <v>1.3011004983715742</v>
      </c>
      <c r="MR184" s="426">
        <v>1.3011004983715742</v>
      </c>
      <c r="MS184" s="426">
        <v>1.3011004983715742</v>
      </c>
      <c r="MT184" s="426">
        <v>1.5573357490388688</v>
      </c>
      <c r="MU184" s="426">
        <v>2.0643408124540121</v>
      </c>
      <c r="MV184" s="426">
        <v>2.7603034273876617</v>
      </c>
      <c r="MW184" s="426">
        <v>3.719950433130661</v>
      </c>
      <c r="MX184" s="426">
        <v>5.0485936081620348</v>
      </c>
      <c r="MY184" s="426">
        <v>6.8949110271166889</v>
      </c>
      <c r="MZ184" s="426">
        <v>9.4691395002985903</v>
      </c>
      <c r="NA184" s="426">
        <v>13.068987773647677</v>
      </c>
      <c r="NB184" s="426">
        <v>18.1165711647504</v>
      </c>
      <c r="NC184" s="426">
        <v>25.211085906369799</v>
      </c>
      <c r="ND184" s="426">
        <v>35.203969682813984</v>
      </c>
      <c r="NE184" s="426">
        <v>49.30619717927501</v>
      </c>
      <c r="NF184" s="426">
        <v>69.241513265506697</v>
      </c>
      <c r="NG184" s="420"/>
      <c r="NH184" s="420">
        <v>1360.238053024781</v>
      </c>
      <c r="NI184" s="420">
        <v>1489.012100970042</v>
      </c>
      <c r="NJ184" s="420">
        <v>1630.6176649122942</v>
      </c>
      <c r="NK184" s="420">
        <v>1786.368391728766</v>
      </c>
      <c r="NL184" s="420">
        <v>1957.7146577668643</v>
      </c>
      <c r="NM184" s="420">
        <v>2146.2579508672702</v>
      </c>
      <c r="NN184" s="420">
        <v>2353.7667755861544</v>
      </c>
      <c r="NO184" s="420">
        <v>2582.1942436676004</v>
      </c>
      <c r="NP184" s="420">
        <v>2833.6975291088174</v>
      </c>
      <c r="NQ184" s="420">
        <v>3110.6593863013782</v>
      </c>
      <c r="NR184" s="420">
        <v>3415.7119509187278</v>
      </c>
      <c r="NS184" s="420">
        <v>3751.763066673007</v>
      </c>
      <c r="NT184" s="420">
        <v>4122.0254070255933</v>
      </c>
      <c r="NU184" s="420">
        <v>4530.0486896737666</v>
      </c>
      <c r="NV184" s="420">
        <v>4979.7553134485688</v>
      </c>
      <c r="NW184" s="420">
        <v>5475.4797824747247</v>
      </c>
      <c r="NX184" s="420">
        <v>6022.0123214282085</v>
      </c>
      <c r="NY184" s="420">
        <v>6624.3908936313255</v>
      </c>
      <c r="NZ184" s="420">
        <v>7288.4725231918028</v>
      </c>
      <c r="OA184" s="420">
        <v>8020.7870078441993</v>
      </c>
      <c r="OB184" s="420">
        <v>8828.4093864416991</v>
      </c>
      <c r="OC184" s="420">
        <v>9719.1382042598943</v>
      </c>
      <c r="OD184" s="420">
        <v>10701.562743282941</v>
      </c>
      <c r="OE184" s="420">
        <v>11785.133364118939</v>
      </c>
      <c r="OF184" s="420">
        <v>12980.233560022263</v>
      </c>
      <c r="OG184" s="420">
        <v>14298.251429863127</v>
      </c>
      <c r="OH184" s="420">
        <v>15751.646967076769</v>
      </c>
      <c r="OI184" s="420">
        <v>17354.009652741675</v>
      </c>
      <c r="OJ184" s="420">
        <v>19120.098070714022</v>
      </c>
      <c r="OK184" s="420">
        <v>21065.849255206955</v>
      </c>
      <c r="OL184" s="420"/>
      <c r="OM184" s="420">
        <v>1380.9009493372666</v>
      </c>
      <c r="ON184" s="420">
        <v>1512.9735457390332</v>
      </c>
      <c r="OO184" s="420">
        <v>1658.2063375414587</v>
      </c>
      <c r="OP184" s="420">
        <v>1817.9466206989603</v>
      </c>
      <c r="OQ184" s="420">
        <v>1993.6819229628068</v>
      </c>
      <c r="OR184" s="420">
        <v>2187.0547542998702</v>
      </c>
      <c r="OS184" s="420">
        <v>2399.8789195272607</v>
      </c>
      <c r="OT184" s="420">
        <v>2634.1575593648654</v>
      </c>
      <c r="OU184" s="420">
        <v>2892.103103842242</v>
      </c>
      <c r="OV184" s="420">
        <v>3176.1593416272476</v>
      </c>
      <c r="OW184" s="420">
        <v>3489.0258305735069</v>
      </c>
      <c r="OX184" s="420">
        <v>3833.6848988373586</v>
      </c>
      <c r="OY184" s="420">
        <v>4213.4315125412913</v>
      </c>
      <c r="OZ184" s="420">
        <v>4631.9063154349851</v>
      </c>
      <c r="PA184" s="420">
        <v>5093.1321786326498</v>
      </c>
      <c r="PB184" s="420">
        <v>5601.5546346231777</v>
      </c>
      <c r="PC184" s="420">
        <v>6162.0866097329381</v>
      </c>
      <c r="PD184" s="420">
        <v>6777.102619466792</v>
      </c>
      <c r="PE184" s="420">
        <v>7452.669278931412</v>
      </c>
      <c r="PF184" s="420">
        <v>8196.1572872167635</v>
      </c>
      <c r="PG184" s="420">
        <v>9014.0085245726677</v>
      </c>
      <c r="PH184" s="420">
        <v>9913.073590431617</v>
      </c>
      <c r="PI184" s="420">
        <v>10900.541462399588</v>
      </c>
      <c r="PJ184" s="420">
        <v>11983.813375683576</v>
      </c>
      <c r="PK184" s="420">
        <v>13170.294316322552</v>
      </c>
      <c r="PL184" s="420">
        <v>14467.063804999458</v>
      </c>
      <c r="PM184" s="420">
        <v>15880.370855652405</v>
      </c>
      <c r="PN184" s="420">
        <v>17414.873931505179</v>
      </c>
      <c r="PO184" s="420">
        <v>19072.512249817733</v>
      </c>
      <c r="PP184" s="420">
        <v>20850.845407634093</v>
      </c>
      <c r="PQ184" s="420"/>
      <c r="PR184" s="420">
        <v>40.947604499784624</v>
      </c>
      <c r="PS184" s="420">
        <v>44.820419153299611</v>
      </c>
      <c r="PT184" s="420">
        <v>49.079135189685424</v>
      </c>
      <c r="PU184" s="420">
        <v>53.763259877346471</v>
      </c>
      <c r="PV184" s="420">
        <v>58.916412554658478</v>
      </c>
      <c r="PW184" s="420">
        <v>64.586757162071947</v>
      </c>
      <c r="PX184" s="420">
        <v>70.827480583662165</v>
      </c>
      <c r="PY184" s="420">
        <v>77.697321671729853</v>
      </c>
      <c r="PZ184" s="420">
        <v>85.261156348092129</v>
      </c>
      <c r="QA184" s="420">
        <v>93.590644751345692</v>
      </c>
      <c r="QB184" s="420">
        <v>102.76494703657464</v>
      </c>
      <c r="QC184" s="420">
        <v>112.87151513930641</v>
      </c>
      <c r="QD184" s="420">
        <v>124.00696859629332</v>
      </c>
      <c r="QE184" s="420">
        <v>136.27806337997873</v>
      </c>
      <c r="QF184" s="420">
        <v>149.8027636602566</v>
      </c>
      <c r="QG184" s="420">
        <v>164.71142746623187</v>
      </c>
      <c r="QH184" s="420">
        <v>181.14811839312975</v>
      </c>
      <c r="QI184" s="420">
        <v>199.27205679737466</v>
      </c>
      <c r="QJ184" s="420">
        <v>219.25922535966913</v>
      </c>
      <c r="QK184" s="420">
        <v>241.30414548645757</v>
      </c>
      <c r="QL184" s="420">
        <v>265.62184278099454</v>
      </c>
      <c r="QM184" s="420">
        <v>292.45002176454648</v>
      </c>
      <c r="QN184" s="420">
        <v>322.05147218627013</v>
      </c>
      <c r="QO184" s="420">
        <v>354.71673164936061</v>
      </c>
      <c r="QP184" s="420">
        <v>390.76703192593379</v>
      </c>
      <c r="QQ184" s="420">
        <v>430.55755926118002</v>
      </c>
      <c r="QR184" s="420">
        <v>474.48106220899069</v>
      </c>
      <c r="QS184" s="420">
        <v>522.97184413007517</v>
      </c>
      <c r="QT184" s="420">
        <v>576.51018145680507</v>
      </c>
      <c r="QU184" s="420">
        <v>635.62721322780033</v>
      </c>
      <c r="QV184" s="424"/>
      <c r="QW184" s="420">
        <v>14.692869058112674</v>
      </c>
      <c r="QX184" s="420">
        <v>14.692869058112674</v>
      </c>
      <c r="QY184" s="420">
        <v>14.692869058112674</v>
      </c>
      <c r="QZ184" s="420">
        <v>14.692869058112674</v>
      </c>
      <c r="RA184" s="420">
        <v>14.692869058112674</v>
      </c>
      <c r="RB184" s="420">
        <v>14.692869058112674</v>
      </c>
      <c r="RC184" s="420">
        <v>14.692869058112674</v>
      </c>
      <c r="RD184" s="420">
        <v>14.692869058112674</v>
      </c>
      <c r="RE184" s="420">
        <v>14.692869058112674</v>
      </c>
      <c r="RF184" s="420">
        <v>14.692869058112674</v>
      </c>
      <c r="RG184" s="420">
        <v>14.692869058112674</v>
      </c>
      <c r="RH184" s="420">
        <v>14.692869058112674</v>
      </c>
      <c r="RI184" s="420">
        <v>14.692869058112674</v>
      </c>
      <c r="RJ184" s="420">
        <v>14.692869058112674</v>
      </c>
      <c r="RK184" s="420">
        <v>14.692869058112674</v>
      </c>
      <c r="RL184" s="420">
        <v>14.692869058112674</v>
      </c>
      <c r="RM184" s="420">
        <v>14.692869058112674</v>
      </c>
      <c r="RN184" s="420">
        <v>17.586443375268967</v>
      </c>
      <c r="RO184" s="420">
        <v>23.311872746698956</v>
      </c>
      <c r="RP184" s="420">
        <v>31.171133106186968</v>
      </c>
      <c r="RQ184" s="420">
        <v>42.008088295304923</v>
      </c>
      <c r="RR184" s="420">
        <v>57.011987087230509</v>
      </c>
      <c r="RS184" s="420">
        <v>77.861798543275356</v>
      </c>
      <c r="RT184" s="420">
        <v>106.93165281622744</v>
      </c>
      <c r="RU184" s="420">
        <v>147.58346977855248</v>
      </c>
      <c r="RV184" s="420">
        <v>204.58404884081392</v>
      </c>
      <c r="RW184" s="420">
        <v>284.69990173605657</v>
      </c>
      <c r="RX184" s="420">
        <v>397.54601394952084</v>
      </c>
      <c r="RY184" s="420">
        <v>556.79749551650741</v>
      </c>
      <c r="RZ184" s="420">
        <v>781.91998932362276</v>
      </c>
      <c r="SA184" s="420"/>
      <c r="SB184" s="420">
        <v>26.254735441671951</v>
      </c>
      <c r="SC184" s="420">
        <v>30.127550095186937</v>
      </c>
      <c r="SD184" s="420">
        <v>34.386266131572754</v>
      </c>
      <c r="SE184" s="420">
        <v>39.070390819233793</v>
      </c>
      <c r="SF184" s="420">
        <v>44.223543496545801</v>
      </c>
      <c r="SG184" s="420">
        <v>49.89388810395927</v>
      </c>
      <c r="SH184" s="420">
        <v>56.134611525549488</v>
      </c>
      <c r="SI184" s="420">
        <v>63.004452613617175</v>
      </c>
      <c r="SJ184" s="420">
        <v>70.568287289979452</v>
      </c>
      <c r="SK184" s="420">
        <v>78.897775693233015</v>
      </c>
      <c r="SL184" s="420">
        <v>88.072077978461962</v>
      </c>
      <c r="SM184" s="420">
        <v>98.178646081193733</v>
      </c>
      <c r="SN184" s="420">
        <v>109.31409953818064</v>
      </c>
      <c r="SO184" s="420">
        <v>121.58519432186606</v>
      </c>
      <c r="SP184" s="420">
        <v>135.10989460214392</v>
      </c>
      <c r="SQ184" s="420">
        <v>150.01855840811919</v>
      </c>
      <c r="SR184" s="420">
        <v>166.45524933501707</v>
      </c>
      <c r="SS184" s="420">
        <v>181.68561342210569</v>
      </c>
      <c r="ST184" s="420">
        <v>195.94735261297018</v>
      </c>
      <c r="SU184" s="420">
        <v>210.1330123802706</v>
      </c>
      <c r="SV184" s="420">
        <v>223.61375448568961</v>
      </c>
      <c r="SW184" s="420">
        <v>235.43803467731595</v>
      </c>
      <c r="SX184" s="420">
        <v>244.18967364299476</v>
      </c>
      <c r="SY184" s="420">
        <v>247.78507883313318</v>
      </c>
      <c r="SZ184" s="420">
        <v>243.18356214738131</v>
      </c>
      <c r="TA184" s="420">
        <v>225.9735104203661</v>
      </c>
      <c r="TB184" s="420">
        <v>189.78116047293412</v>
      </c>
      <c r="TC184" s="420">
        <v>125.42583018055433</v>
      </c>
      <c r="TD184" s="420">
        <v>19.712685940297661</v>
      </c>
      <c r="TE184" s="420">
        <v>-146.29277609582243</v>
      </c>
      <c r="TF184" s="420"/>
      <c r="TG184" s="420">
        <v>2.4093718660178953</v>
      </c>
      <c r="TH184" s="420">
        <v>2.6372496816427375</v>
      </c>
      <c r="TI184" s="420">
        <v>2.8878340742775008</v>
      </c>
      <c r="TJ184" s="420">
        <v>3.1634496658911648</v>
      </c>
      <c r="TK184" s="420">
        <v>3.4666630341377918</v>
      </c>
      <c r="TL184" s="420">
        <v>3.8003081627020272</v>
      </c>
      <c r="TM184" s="420">
        <v>4.1675145870890189</v>
      </c>
      <c r="TN184" s="420">
        <v>4.5717385226232974</v>
      </c>
      <c r="TO184" s="420">
        <v>5.0167972920205077</v>
      </c>
      <c r="TP184" s="420">
        <v>5.5069074037665278</v>
      </c>
      <c r="TQ184" s="420">
        <v>6.0467266700313074</v>
      </c>
      <c r="TR184" s="420">
        <v>6.6414007943465379</v>
      </c>
      <c r="TS184" s="420">
        <v>7.2966149052173481</v>
      </c>
      <c r="TT184" s="420">
        <v>8.018650562692903</v>
      </c>
      <c r="TU184" s="420">
        <v>8.8144488212161036</v>
      </c>
      <c r="TV184" s="420">
        <v>9.6916799943907233</v>
      </c>
      <c r="TW184" s="420">
        <v>10.658820836290454</v>
      </c>
      <c r="TX184" s="420">
        <v>11.725239930302621</v>
      </c>
      <c r="TY184" s="420">
        <v>12.901292161040638</v>
      </c>
      <c r="TZ184" s="420">
        <v>14.198423238448974</v>
      </c>
      <c r="UA184" s="420">
        <v>15.629285346832003</v>
      </c>
      <c r="UB184" s="420">
        <v>17.207865106236564</v>
      </c>
      <c r="UC184" s="420">
        <v>18.949625160595776</v>
      </c>
      <c r="UD184" s="420">
        <v>20.871660847615242</v>
      </c>
      <c r="UE184" s="420">
        <v>22.992873561006807</v>
      </c>
      <c r="UF184" s="420">
        <v>25.334162587964727</v>
      </c>
      <c r="UG184" s="420">
        <v>27.918637395519482</v>
      </c>
      <c r="UH184" s="420">
        <v>30.771852550571701</v>
      </c>
      <c r="UI184" s="420">
        <v>33.922067692194361</v>
      </c>
      <c r="UJ184" s="420">
        <v>37.400535233617283</v>
      </c>
      <c r="UK184" s="420"/>
      <c r="UL184" s="420">
        <v>2.0677318317326265</v>
      </c>
      <c r="UM184" s="420">
        <v>2.0677318317326265</v>
      </c>
      <c r="UN184" s="420">
        <v>2.0677318317326265</v>
      </c>
      <c r="UO184" s="420">
        <v>2.0677318317326265</v>
      </c>
      <c r="UP184" s="420">
        <v>2.0677318317326265</v>
      </c>
      <c r="UQ184" s="420">
        <v>2.0677318317326265</v>
      </c>
      <c r="UR184" s="420">
        <v>2.0677318317326265</v>
      </c>
      <c r="US184" s="420">
        <v>2.0677318317326265</v>
      </c>
      <c r="UT184" s="420">
        <v>2.0677318317326265</v>
      </c>
      <c r="UU184" s="420">
        <v>2.0677318317326265</v>
      </c>
      <c r="UV184" s="420">
        <v>2.0677318317326265</v>
      </c>
      <c r="UW184" s="420">
        <v>2.0677318317326265</v>
      </c>
      <c r="UX184" s="420">
        <v>2.0677318317326265</v>
      </c>
      <c r="UY184" s="420">
        <v>2.0677318317326265</v>
      </c>
      <c r="UZ184" s="420">
        <v>2.0677318317326265</v>
      </c>
      <c r="VA184" s="420">
        <v>2.0677318317326265</v>
      </c>
      <c r="VB184" s="420">
        <v>2.0677318317326265</v>
      </c>
      <c r="VC184" s="420">
        <v>2.4749454058415221</v>
      </c>
      <c r="VD184" s="420">
        <v>3.2806867838405323</v>
      </c>
      <c r="VE184" s="420">
        <v>4.3867228313213236</v>
      </c>
      <c r="VF184" s="420">
        <v>5.9118107576461503</v>
      </c>
      <c r="VG184" s="420">
        <v>8.0233138963084603</v>
      </c>
      <c r="VH184" s="420">
        <v>10.957514062577776</v>
      </c>
      <c r="VI184" s="420">
        <v>15.048523298845536</v>
      </c>
      <c r="VJ184" s="420">
        <v>20.769465588490164</v>
      </c>
      <c r="VK184" s="420">
        <v>28.79117403005235</v>
      </c>
      <c r="VL184" s="420">
        <v>40.065901831865403</v>
      </c>
      <c r="VM184" s="420">
        <v>55.946768760453153</v>
      </c>
      <c r="VN184" s="420">
        <v>78.358277117619295</v>
      </c>
      <c r="VO184" s="420">
        <v>110.03983261524904</v>
      </c>
      <c r="VP184" s="420"/>
      <c r="VQ184" s="420">
        <v>0.34164003428526879</v>
      </c>
      <c r="VR184" s="420">
        <v>0.56951784991011101</v>
      </c>
      <c r="VS184" s="420">
        <v>0.82010224254487429</v>
      </c>
      <c r="VT184" s="420">
        <v>1.0957178341585383</v>
      </c>
      <c r="VU184" s="420">
        <v>1.3989312024051652</v>
      </c>
      <c r="VV184" s="420">
        <v>1.7325763309694007</v>
      </c>
      <c r="VW184" s="420">
        <v>2.0997827553563924</v>
      </c>
      <c r="VX184" s="420">
        <v>2.5040066908906708</v>
      </c>
      <c r="VY184" s="420">
        <v>2.9490654602878812</v>
      </c>
      <c r="VZ184" s="420">
        <v>3.4391755720339012</v>
      </c>
      <c r="WA184" s="420">
        <v>3.9789948382986808</v>
      </c>
      <c r="WB184" s="420">
        <v>4.5736689626139118</v>
      </c>
      <c r="WC184" s="420">
        <v>5.228883073484722</v>
      </c>
      <c r="WD184" s="420">
        <v>5.9509187309602769</v>
      </c>
      <c r="WE184" s="420">
        <v>6.7467169894834775</v>
      </c>
      <c r="WF184" s="420">
        <v>7.6239481626580972</v>
      </c>
      <c r="WG184" s="420">
        <v>8.5910890045578281</v>
      </c>
      <c r="WH184" s="420">
        <v>9.2502945244610988</v>
      </c>
      <c r="WI184" s="420">
        <v>9.620605377200107</v>
      </c>
      <c r="WJ184" s="420">
        <v>9.8117004071276508</v>
      </c>
      <c r="WK184" s="420">
        <v>9.7174745891858514</v>
      </c>
      <c r="WL184" s="420">
        <v>9.1845512099281041</v>
      </c>
      <c r="WM184" s="420">
        <v>7.9921110980180003</v>
      </c>
      <c r="WN184" s="420">
        <v>5.8231375487697061</v>
      </c>
      <c r="WO184" s="420">
        <v>2.2234079725166431</v>
      </c>
      <c r="WP184" s="420">
        <v>-3.457011442087623</v>
      </c>
      <c r="WQ184" s="420">
        <v>-12.147264436345921</v>
      </c>
      <c r="WR184" s="420">
        <v>-25.174916209881452</v>
      </c>
      <c r="WS184" s="420">
        <v>-44.436209425424934</v>
      </c>
      <c r="WT184" s="420">
        <v>-72.639297381631764</v>
      </c>
      <c r="WU184" s="420"/>
      <c r="WV184" s="420">
        <v>31.321757216955525</v>
      </c>
      <c r="WW184" s="420">
        <v>34.284161533532874</v>
      </c>
      <c r="WX184" s="420">
        <v>37.541750625181329</v>
      </c>
      <c r="WY184" s="420">
        <v>41.124744503166006</v>
      </c>
      <c r="WZ184" s="420">
        <v>45.066508594921828</v>
      </c>
      <c r="XA184" s="420">
        <v>49.403884597730823</v>
      </c>
      <c r="XB184" s="420">
        <v>54.17755637309056</v>
      </c>
      <c r="XC184" s="420">
        <v>59.432454609705431</v>
      </c>
      <c r="XD184" s="420">
        <v>65.218204380817326</v>
      </c>
      <c r="XE184" s="420">
        <v>71.589620161916997</v>
      </c>
      <c r="XF184" s="420">
        <v>78.607253362277092</v>
      </c>
      <c r="XG184" s="420">
        <v>86.337997963272187</v>
      </c>
      <c r="XH184" s="420">
        <v>94.855760453683203</v>
      </c>
      <c r="XI184" s="420">
        <v>104.24220091329207</v>
      </c>
      <c r="XJ184" s="420">
        <v>114.58755282791226</v>
      </c>
      <c r="XK184" s="420">
        <v>125.99153002912861</v>
      </c>
      <c r="XL184" s="420">
        <v>138.56433004885</v>
      </c>
      <c r="XM184" s="420">
        <v>152.4277441715443</v>
      </c>
      <c r="XN184" s="420">
        <v>167.71638556608173</v>
      </c>
      <c r="XO184" s="420">
        <v>184.57904809575601</v>
      </c>
      <c r="XP184" s="420">
        <v>203.18020975196268</v>
      </c>
      <c r="XQ184" s="420">
        <v>223.70169614807787</v>
      </c>
      <c r="XR184" s="420">
        <v>246.3445211608049</v>
      </c>
      <c r="XS184" s="420">
        <v>271.33092363368127</v>
      </c>
      <c r="XT184" s="420">
        <v>298.90662108057597</v>
      </c>
      <c r="XU184" s="420">
        <v>329.34330356674599</v>
      </c>
      <c r="XV184" s="420">
        <v>362.94139342464712</v>
      </c>
      <c r="XW184" s="420">
        <v>400.03309920686297</v>
      </c>
      <c r="XX184" s="420">
        <v>440.98579531772162</v>
      </c>
      <c r="XY184" s="420">
        <v>486.20576212989204</v>
      </c>
      <c r="XZ184" s="420"/>
      <c r="YA184" s="420">
        <v>2.9931385975497982E-2</v>
      </c>
      <c r="YB184" s="420">
        <v>2.9931385975497982E-2</v>
      </c>
      <c r="YC184" s="420">
        <v>2.9931385975497982E-2</v>
      </c>
      <c r="YD184" s="420">
        <v>2.9931385975497982E-2</v>
      </c>
      <c r="YE184" s="420">
        <v>2.9931385975497982E-2</v>
      </c>
      <c r="YF184" s="420">
        <v>2.9931385975497982E-2</v>
      </c>
      <c r="YG184" s="420">
        <v>2.9931385975497982E-2</v>
      </c>
      <c r="YH184" s="420">
        <v>2.9931385975497982E-2</v>
      </c>
      <c r="YI184" s="420">
        <v>2.9931385975497982E-2</v>
      </c>
      <c r="YJ184" s="420">
        <v>2.9931385975497982E-2</v>
      </c>
      <c r="YK184" s="420">
        <v>2.9931385975497982E-2</v>
      </c>
      <c r="YL184" s="420">
        <v>2.9931385975497982E-2</v>
      </c>
      <c r="YM184" s="420">
        <v>2.9931385975497982E-2</v>
      </c>
      <c r="YN184" s="420">
        <v>2.9931385975497982E-2</v>
      </c>
      <c r="YO184" s="420">
        <v>2.9931385975497982E-2</v>
      </c>
      <c r="YP184" s="420">
        <v>2.9931385975497982E-2</v>
      </c>
      <c r="YQ184" s="420">
        <v>2.9931385975497982E-2</v>
      </c>
      <c r="YR184" s="420">
        <v>3.5825993039172312E-2</v>
      </c>
      <c r="YS184" s="420">
        <v>4.7489476577610427E-2</v>
      </c>
      <c r="YT184" s="420">
        <v>6.3499865996542837E-2</v>
      </c>
      <c r="YU184" s="420">
        <v>8.5576227480589892E-2</v>
      </c>
      <c r="YV184" s="420">
        <v>0.11614122360913492</v>
      </c>
      <c r="YW184" s="420">
        <v>0.15861514423954171</v>
      </c>
      <c r="YX184" s="420">
        <v>0.2178344175519096</v>
      </c>
      <c r="YY184" s="420">
        <v>0.30064773463056482</v>
      </c>
      <c r="YZ184" s="420">
        <v>0.41676571853088468</v>
      </c>
      <c r="ZA184" s="420">
        <v>0.57997268010383085</v>
      </c>
      <c r="ZB184" s="420">
        <v>0.80985566123817831</v>
      </c>
      <c r="ZC184" s="420">
        <v>1.134272733431406</v>
      </c>
      <c r="ZD184" s="420">
        <v>1.5928780764217125</v>
      </c>
      <c r="ZE184" s="420"/>
      <c r="ZF184" s="420">
        <v>31.291825830980027</v>
      </c>
      <c r="ZG184" s="420">
        <v>34.254230147557379</v>
      </c>
      <c r="ZH184" s="420">
        <v>37.511819239205835</v>
      </c>
      <c r="ZI184" s="420">
        <v>41.094813117190512</v>
      </c>
      <c r="ZJ184" s="420">
        <v>45.036577208946333</v>
      </c>
      <c r="ZK184" s="420">
        <v>49.373953211755328</v>
      </c>
      <c r="ZL184" s="420">
        <v>54.147624987115066</v>
      </c>
      <c r="ZM184" s="420">
        <v>59.402523223729936</v>
      </c>
      <c r="ZN184" s="420">
        <v>65.188272994841824</v>
      </c>
      <c r="ZO184" s="420">
        <v>71.559688775941495</v>
      </c>
      <c r="ZP184" s="420">
        <v>78.57732197630159</v>
      </c>
      <c r="ZQ184" s="420">
        <v>86.308066577296685</v>
      </c>
      <c r="ZR184" s="420">
        <v>94.825829067707701</v>
      </c>
      <c r="ZS184" s="420">
        <v>104.21226952731656</v>
      </c>
      <c r="ZT184" s="420">
        <v>114.55762144193676</v>
      </c>
      <c r="ZU184" s="420">
        <v>125.96159864315311</v>
      </c>
      <c r="ZV184" s="420">
        <v>138.53439866287451</v>
      </c>
      <c r="ZW184" s="420">
        <v>152.39191817850514</v>
      </c>
      <c r="ZX184" s="420">
        <v>167.6688960895041</v>
      </c>
      <c r="ZY184" s="420">
        <v>184.51554822975947</v>
      </c>
      <c r="ZZ184" s="420">
        <v>203.09463352448208</v>
      </c>
      <c r="AAA184" s="420">
        <v>223.58555492446874</v>
      </c>
      <c r="AAB184" s="420">
        <v>246.18590601656535</v>
      </c>
      <c r="AAC184" s="420">
        <v>271.11308921612937</v>
      </c>
      <c r="AAD184" s="420">
        <v>298.60597334594542</v>
      </c>
      <c r="AAE184" s="420">
        <v>328.9265378482151</v>
      </c>
      <c r="AAF184" s="420">
        <v>362.3614207445433</v>
      </c>
      <c r="AAG184" s="420">
        <v>399.22324354562477</v>
      </c>
      <c r="AAH184" s="420">
        <v>439.85152258429019</v>
      </c>
      <c r="AAI184" s="420">
        <v>484.61288405347034</v>
      </c>
      <c r="AAJ184" s="420"/>
      <c r="AAK184" s="420">
        <v>1438.7891506442038</v>
      </c>
      <c r="AAL184" s="420">
        <v>1577.9248438316877</v>
      </c>
      <c r="AAM184" s="420">
        <v>1730.924525154782</v>
      </c>
      <c r="AAN184" s="420">
        <v>1899.2075424695431</v>
      </c>
      <c r="AAO184" s="420">
        <v>2084.340974870704</v>
      </c>
      <c r="AAP184" s="420">
        <v>2288.0551719465543</v>
      </c>
      <c r="AAQ184" s="420">
        <v>2512.2609387952816</v>
      </c>
      <c r="AAR184" s="420">
        <v>2759.068541893103</v>
      </c>
      <c r="AAS184" s="420">
        <v>3030.8087295873511</v>
      </c>
      <c r="AAT184" s="420">
        <v>3330.0559816684558</v>
      </c>
      <c r="AAU184" s="420">
        <v>3659.6542253665693</v>
      </c>
      <c r="AAV184" s="420">
        <v>4022.7452804584627</v>
      </c>
      <c r="AAW184" s="420">
        <v>4422.8003242206642</v>
      </c>
      <c r="AAX184" s="420">
        <v>4863.6546980151279</v>
      </c>
      <c r="AAY184" s="420">
        <v>5349.5464116662142</v>
      </c>
      <c r="AAZ184" s="420">
        <v>5885.1587398371084</v>
      </c>
      <c r="ABA184" s="420">
        <v>6475.6673467353876</v>
      </c>
      <c r="ABB184" s="420">
        <v>7120.4304455918636</v>
      </c>
      <c r="ABC184" s="420">
        <v>7825.9061330110862</v>
      </c>
      <c r="ABD184" s="420">
        <v>8600.6175482339204</v>
      </c>
      <c r="ABE184" s="420">
        <v>9450.4343871720248</v>
      </c>
      <c r="ABF184" s="420">
        <v>10381.281731243329</v>
      </c>
      <c r="ABG184" s="420">
        <v>11398.909153157165</v>
      </c>
      <c r="ABH184" s="420">
        <v>12508.534681281608</v>
      </c>
      <c r="ABI184" s="420">
        <v>13714.307259788395</v>
      </c>
      <c r="ABJ184" s="420">
        <v>15018.506841825951</v>
      </c>
      <c r="ABK184" s="420">
        <v>16420.366172433536</v>
      </c>
      <c r="ABL184" s="420">
        <v>17914.348089021478</v>
      </c>
      <c r="ABM184" s="420">
        <v>19487.640248916898</v>
      </c>
      <c r="ABN184" s="420">
        <v>21116.526218210111</v>
      </c>
      <c r="ABQ184" s="344"/>
      <c r="ABR184" s="344"/>
      <c r="ABS184" s="344"/>
      <c r="ABT184" s="344"/>
      <c r="ABU184" s="344"/>
      <c r="ABV184" s="344"/>
      <c r="ABW184" s="344"/>
      <c r="ABX184" s="344"/>
      <c r="ABY184" s="344"/>
      <c r="ABZ184" s="344"/>
      <c r="ACA184" s="344"/>
    </row>
    <row r="185" spans="4:755" hidden="1" outlineLevel="1" x14ac:dyDescent="0.25">
      <c r="D185" s="431" t="b">
        <v>1</v>
      </c>
      <c r="E185" s="416"/>
      <c r="F185" s="417">
        <v>1610</v>
      </c>
      <c r="G185" s="417">
        <v>22006126</v>
      </c>
      <c r="H185" s="417" t="s">
        <v>1825</v>
      </c>
      <c r="I185" s="417" t="s">
        <v>1877</v>
      </c>
      <c r="J185" s="417">
        <v>11</v>
      </c>
      <c r="K185" s="417" t="s">
        <v>1878</v>
      </c>
      <c r="L185" s="417" t="s">
        <v>300</v>
      </c>
      <c r="M185" s="417" t="s">
        <v>253</v>
      </c>
      <c r="N185" s="417" t="s">
        <v>355</v>
      </c>
      <c r="O185" s="417" t="s">
        <v>1826</v>
      </c>
      <c r="P185" s="417" t="s">
        <v>1827</v>
      </c>
      <c r="Q185" s="417" t="s">
        <v>1828</v>
      </c>
      <c r="R185" s="417" t="s">
        <v>298</v>
      </c>
      <c r="S185" s="418"/>
      <c r="T185" s="417">
        <v>0.57433674535164059</v>
      </c>
      <c r="U185" s="417">
        <v>2190</v>
      </c>
      <c r="V185" s="418"/>
      <c r="W185" s="419">
        <v>9.9</v>
      </c>
      <c r="X185" s="417">
        <v>8.8018665792934641E-3</v>
      </c>
      <c r="Y185" s="417">
        <v>6.3307850367012759E-3</v>
      </c>
      <c r="Z185" s="417">
        <v>2.4710815425921882E-3</v>
      </c>
      <c r="AA185" s="420">
        <v>51.892197956299761</v>
      </c>
      <c r="AB185" s="420">
        <v>2025.8512117444084</v>
      </c>
      <c r="AC185" s="420">
        <v>2077.7434097007081</v>
      </c>
      <c r="AD185" s="420">
        <v>60.926455166027509</v>
      </c>
      <c r="AE185" s="420">
        <v>3.5849346687423278</v>
      </c>
      <c r="AF185" s="420">
        <v>46.604036062966223</v>
      </c>
      <c r="AG185" s="418"/>
      <c r="AH185" s="419">
        <v>14.216959715055561</v>
      </c>
      <c r="AI185" s="417">
        <v>2.3831354840911409E-2</v>
      </c>
      <c r="AJ185" s="417">
        <v>1.7140817038295893E-2</v>
      </c>
      <c r="AK185" s="417">
        <v>6.6905378026155156E-3</v>
      </c>
      <c r="AL185" s="420">
        <v>140.4999009960755</v>
      </c>
      <c r="AM185" s="420">
        <v>5485.0614522546857</v>
      </c>
      <c r="AN185" s="420">
        <v>5625.5613532507614</v>
      </c>
      <c r="AO185" s="420">
        <v>164.96046141806357</v>
      </c>
      <c r="AP185" s="420">
        <v>9.7063332422316133</v>
      </c>
      <c r="AQ185" s="420">
        <v>126.182021782513</v>
      </c>
      <c r="AR185" s="418"/>
      <c r="AS185" s="417">
        <v>5.1679359468684138E-3</v>
      </c>
      <c r="AT185" s="421">
        <v>4.0659390574111693E-6</v>
      </c>
      <c r="AU185" s="417">
        <v>5.1638700078110028E-3</v>
      </c>
      <c r="AV185" s="420">
        <v>28.425883974257854</v>
      </c>
      <c r="AW185" s="420">
        <v>1.3011004983715742</v>
      </c>
      <c r="AX185" s="420">
        <v>29.726984472629429</v>
      </c>
      <c r="AY185" s="420">
        <v>14.692869058112674</v>
      </c>
      <c r="AZ185" s="420">
        <v>2.0677318317326265</v>
      </c>
      <c r="BA185" s="420">
        <v>2.9931385975497982E-2</v>
      </c>
      <c r="BB185" s="418"/>
      <c r="BC185" s="420">
        <v>2188.8588355984443</v>
      </c>
      <c r="BD185" s="420">
        <v>5926.4101696935695</v>
      </c>
      <c r="BE185" s="420">
        <v>46.517516748450227</v>
      </c>
      <c r="BF185" s="420">
        <v>5879.8926529451192</v>
      </c>
      <c r="BG185" s="420"/>
      <c r="BH185" s="422">
        <v>3.6190084093339271E-2</v>
      </c>
      <c r="BI185" s="420"/>
      <c r="BJ185" s="423">
        <v>10.264843878369307</v>
      </c>
      <c r="BK185" s="423">
        <v>10.643133317908669</v>
      </c>
      <c r="BL185" s="423">
        <v>11.035363826768</v>
      </c>
      <c r="BM185" s="423">
        <v>11.442049174017937</v>
      </c>
      <c r="BN185" s="423">
        <v>11.863722062618042</v>
      </c>
      <c r="BO185" s="423">
        <v>12.300934827185827</v>
      </c>
      <c r="BP185" s="423">
        <v>12.75426015748063</v>
      </c>
      <c r="BQ185" s="423">
        <v>13.224291848549957</v>
      </c>
      <c r="BR185" s="423">
        <v>13.711645578520923</v>
      </c>
      <c r="BS185" s="423">
        <v>14.216959715055561</v>
      </c>
      <c r="BT185" s="423">
        <v>14.740896151526375</v>
      </c>
      <c r="BU185" s="423">
        <v>15.284141174007392</v>
      </c>
      <c r="BV185" s="423">
        <v>15.847406360216368</v>
      </c>
      <c r="BW185" s="423">
        <v>16.431429511585634</v>
      </c>
      <c r="BX185" s="423">
        <v>17.036975619682483</v>
      </c>
      <c r="BY185" s="423">
        <v>17.664837868244934</v>
      </c>
      <c r="BZ185" s="423">
        <v>18.315838672145485</v>
      </c>
      <c r="CA185" s="423">
        <v>18.990830754643675</v>
      </c>
      <c r="CB185" s="423">
        <v>19.69069826433855</v>
      </c>
      <c r="CC185" s="423">
        <v>20.416357933284111</v>
      </c>
      <c r="CD185" s="423">
        <v>21.168760277784653</v>
      </c>
      <c r="CE185" s="423">
        <v>21.948890843442939</v>
      </c>
      <c r="CF185" s="423">
        <v>22.757771496092055</v>
      </c>
      <c r="CG185" s="423">
        <v>23.596461760301825</v>
      </c>
      <c r="CH185" s="423">
        <v>24.46606020721309</v>
      </c>
      <c r="CI185" s="423">
        <v>25.367705893517794</v>
      </c>
      <c r="CJ185" s="423">
        <v>26.302579853469606</v>
      </c>
      <c r="CK185" s="423">
        <v>27.271906645879525</v>
      </c>
      <c r="CL185" s="423">
        <v>28</v>
      </c>
      <c r="CM185" s="423">
        <v>28</v>
      </c>
      <c r="CN185" s="420"/>
      <c r="CO185" s="417">
        <v>9.708275965660762E-3</v>
      </c>
      <c r="CP185" s="417">
        <v>1.0712191211688215E-2</v>
      </c>
      <c r="CQ185" s="417">
        <v>1.1824348312161174E-2</v>
      </c>
      <c r="CR185" s="417">
        <v>1.3056682379234321E-2</v>
      </c>
      <c r="CS185" s="417">
        <v>1.4422462800766764E-2</v>
      </c>
      <c r="CT185" s="417">
        <v>1.5936443723749291E-2</v>
      </c>
      <c r="CU185" s="417">
        <v>1.7615031607265057E-2</v>
      </c>
      <c r="CV185" s="417">
        <v>1.9476471788502842E-2</v>
      </c>
      <c r="CW185" s="417">
        <v>2.1541056227177734E-2</v>
      </c>
      <c r="CX185" s="417">
        <v>2.3831354840911409E-2</v>
      </c>
      <c r="CY185" s="417">
        <v>2.6372473119585998E-2</v>
      </c>
      <c r="CZ185" s="417">
        <v>2.9192339013647112E-2</v>
      </c>
      <c r="DA185" s="417">
        <v>3.2322022433398018E-2</v>
      </c>
      <c r="DB185" s="417">
        <v>3.5796091077517467E-2</v>
      </c>
      <c r="DC185" s="417">
        <v>3.965300673382742E-2</v>
      </c>
      <c r="DD185" s="417">
        <v>4.3935566668723287E-2</v>
      </c>
      <c r="DE185" s="417">
        <v>4.8691395249228206E-2</v>
      </c>
      <c r="DF185" s="417">
        <v>5.3973491529537086E-2</v>
      </c>
      <c r="DG185" s="417">
        <v>5.9840839189094955E-2</v>
      </c>
      <c r="DH185" s="417">
        <v>6.6359085939407772E-2</v>
      </c>
      <c r="DI185" s="417">
        <v>7.36013003304965E-2</v>
      </c>
      <c r="DJ185" s="417">
        <v>8.1648814794752431E-2</v>
      </c>
      <c r="DK185" s="417">
        <v>9.0592164776594139E-2</v>
      </c>
      <c r="DL185" s="417">
        <v>0.10053213492265475</v>
      </c>
      <c r="DM185" s="417">
        <v>0.11158092456249701</v>
      </c>
      <c r="DN185" s="417">
        <v>0.12386344610882619</v>
      </c>
      <c r="DO185" s="417">
        <v>0.13751877156531145</v>
      </c>
      <c r="DP185" s="417">
        <v>0.15270174406778775</v>
      </c>
      <c r="DQ185" s="417">
        <v>0.1648141839142698</v>
      </c>
      <c r="DR185" s="417">
        <v>0.1648141839142698</v>
      </c>
      <c r="DS185" s="424"/>
      <c r="DT185" s="425">
        <v>6.9827243644160408E-3</v>
      </c>
      <c r="DU185" s="425">
        <v>7.7047952524954425E-3</v>
      </c>
      <c r="DV185" s="425">
        <v>8.5047196170272791E-3</v>
      </c>
      <c r="DW185" s="425">
        <v>9.3910818450571188E-3</v>
      </c>
      <c r="DX185" s="425">
        <v>1.0373426007873455E-2</v>
      </c>
      <c r="DY185" s="425">
        <v>1.1462364096939383E-2</v>
      </c>
      <c r="DZ185" s="425">
        <v>1.2669696537168517E-2</v>
      </c>
      <c r="EA185" s="425">
        <v>1.4008546375430933E-2</v>
      </c>
      <c r="EB185" s="425">
        <v>1.5493508701730928E-2</v>
      </c>
      <c r="EC185" s="425">
        <v>1.7140817038295893E-2</v>
      </c>
      <c r="ED185" s="425">
        <v>1.8968528629944713E-2</v>
      </c>
      <c r="EE185" s="425">
        <v>2.0996730789884673E-2</v>
      </c>
      <c r="EF185" s="425">
        <v>2.3247770701121561E-2</v>
      </c>
      <c r="EG185" s="425">
        <v>2.5746511347838983E-2</v>
      </c>
      <c r="EH185" s="425">
        <v>2.852061655663957E-2</v>
      </c>
      <c r="EI185" s="425">
        <v>3.1600868468023409E-2</v>
      </c>
      <c r="EJ185" s="425">
        <v>3.5021521137924942E-2</v>
      </c>
      <c r="EK185" s="425">
        <v>3.8820694391978043E-2</v>
      </c>
      <c r="EL185" s="425">
        <v>4.3040812526424332E-2</v>
      </c>
      <c r="EM185" s="425">
        <v>4.772909297474253E-2</v>
      </c>
      <c r="EN185" s="425">
        <v>5.2938090644344488E-2</v>
      </c>
      <c r="EO185" s="425">
        <v>5.8726304279938933E-2</v>
      </c>
      <c r="EP185" s="425">
        <v>6.5158851937071313E-2</v>
      </c>
      <c r="EQ185" s="425">
        <v>7.2308223459468232E-2</v>
      </c>
      <c r="ER185" s="425">
        <v>8.0255118756668617E-2</v>
      </c>
      <c r="ES185" s="425">
        <v>8.908938168464671E-2</v>
      </c>
      <c r="ET185" s="425">
        <v>9.8911040453546747E-2</v>
      </c>
      <c r="EU185" s="425">
        <v>0.10983146673647232</v>
      </c>
      <c r="EV185" s="425">
        <v>0.11854339758060124</v>
      </c>
      <c r="EW185" s="425">
        <v>0.11854339758060124</v>
      </c>
      <c r="EX185" s="420"/>
      <c r="EY185" s="420">
        <v>2414.2658190088505</v>
      </c>
      <c r="EZ185" s="420">
        <v>2663.9206776303895</v>
      </c>
      <c r="FA185" s="420">
        <v>2940.4932516422086</v>
      </c>
      <c r="FB185" s="420">
        <v>3246.9515791823837</v>
      </c>
      <c r="FC185" s="420">
        <v>3586.5955076863097</v>
      </c>
      <c r="FD185" s="420">
        <v>3963.0941162875597</v>
      </c>
      <c r="FE185" s="420">
        <v>4380.5273830909391</v>
      </c>
      <c r="FF185" s="420">
        <v>4843.432580634535</v>
      </c>
      <c r="FG185" s="420">
        <v>5356.8559380237466</v>
      </c>
      <c r="FH185" s="420">
        <v>5926.4101696935695</v>
      </c>
      <c r="FI185" s="420">
        <v>6558.3385392581076</v>
      </c>
      <c r="FJ185" s="420">
        <v>7259.5862032409705</v>
      </c>
      <c r="FK185" s="420">
        <v>8037.8796645465172</v>
      </c>
      <c r="FL185" s="420">
        <v>8901.8152603263225</v>
      </c>
      <c r="FM185" s="420">
        <v>9860.9577145339899</v>
      </c>
      <c r="FN185" s="420">
        <v>10925.949903182782</v>
      </c>
      <c r="FO185" s="420">
        <v>12108.635111513395</v>
      </c>
      <c r="FP185" s="420">
        <v>13422.193208478329</v>
      </c>
      <c r="FQ185" s="420">
        <v>14881.292326881685</v>
      </c>
      <c r="FR185" s="420">
        <v>16502.257819087346</v>
      </c>
      <c r="FS185" s="420">
        <v>18303.260460564012</v>
      </c>
      <c r="FT185" s="420">
        <v>20304.526099051702</v>
      </c>
      <c r="FU185" s="420">
        <v>22528.5691984615</v>
      </c>
      <c r="FV185" s="420">
        <v>25000.453006717999</v>
      </c>
      <c r="FW185" s="420">
        <v>27748.079388914106</v>
      </c>
      <c r="FX185" s="420">
        <v>30802.511715047924</v>
      </c>
      <c r="FY185" s="420">
        <v>34198.334579338647</v>
      </c>
      <c r="FZ185" s="420">
        <v>37974.05456024297</v>
      </c>
      <c r="GA185" s="420">
        <v>40986.190763374965</v>
      </c>
      <c r="GB185" s="420">
        <v>40986.190763374965</v>
      </c>
      <c r="GC185" s="420"/>
      <c r="GD185" s="420">
        <v>32.316874226969965</v>
      </c>
      <c r="GE185" s="420">
        <v>32.316874226969965</v>
      </c>
      <c r="GF185" s="420">
        <v>32.316874226969965</v>
      </c>
      <c r="GG185" s="420">
        <v>32.316874226969965</v>
      </c>
      <c r="GH185" s="420">
        <v>32.316874226969965</v>
      </c>
      <c r="GI185" s="420">
        <v>32.316874226969965</v>
      </c>
      <c r="GJ185" s="420">
        <v>32.316874226969965</v>
      </c>
      <c r="GK185" s="420">
        <v>32.316874226969965</v>
      </c>
      <c r="GL185" s="420">
        <v>32.316874226969965</v>
      </c>
      <c r="GM185" s="420">
        <v>32.316874226969965</v>
      </c>
      <c r="GN185" s="420">
        <v>32.316874226969965</v>
      </c>
      <c r="GO185" s="420">
        <v>32.316874226969965</v>
      </c>
      <c r="GP185" s="420">
        <v>32.316874226969965</v>
      </c>
      <c r="GQ185" s="420">
        <v>32.316874226969965</v>
      </c>
      <c r="GR185" s="420">
        <v>32.316874226969965</v>
      </c>
      <c r="GS185" s="420">
        <v>32.316874226969965</v>
      </c>
      <c r="GT185" s="420">
        <v>32.316874226969965</v>
      </c>
      <c r="GU185" s="420">
        <v>38.681272963804702</v>
      </c>
      <c r="GV185" s="420">
        <v>51.274319302139794</v>
      </c>
      <c r="GW185" s="420">
        <v>68.560713644186009</v>
      </c>
      <c r="GX185" s="420">
        <v>92.396529267729079</v>
      </c>
      <c r="GY185" s="420">
        <v>125.39751146222565</v>
      </c>
      <c r="GZ185" s="420">
        <v>171.25654224893231</v>
      </c>
      <c r="HA185" s="420">
        <v>235.19550615173944</v>
      </c>
      <c r="HB185" s="420">
        <v>324.60892504720562</v>
      </c>
      <c r="HC185" s="420">
        <v>449.98134462937401</v>
      </c>
      <c r="HD185" s="420">
        <v>626.19566542415532</v>
      </c>
      <c r="HE185" s="420">
        <v>874.39998828181149</v>
      </c>
      <c r="HF185" s="420">
        <v>1224.6726327805579</v>
      </c>
      <c r="HG185" s="420">
        <v>1719.8281595365349</v>
      </c>
      <c r="HH185" s="420"/>
      <c r="HI185" s="420">
        <v>57.236016211563019</v>
      </c>
      <c r="HJ185" s="420">
        <v>63.154689053157682</v>
      </c>
      <c r="HK185" s="420">
        <v>69.711511506251469</v>
      </c>
      <c r="HL185" s="420">
        <v>76.976848100570194</v>
      </c>
      <c r="HM185" s="420">
        <v>85.028929708547622</v>
      </c>
      <c r="HN185" s="420">
        <v>93.954740733937783</v>
      </c>
      <c r="HO185" s="420">
        <v>103.85100693540051</v>
      </c>
      <c r="HP185" s="420">
        <v>114.82529534325266</v>
      </c>
      <c r="HQ185" s="420">
        <v>126.99723903542956</v>
      </c>
      <c r="HR185" s="420">
        <v>140.4999009960755</v>
      </c>
      <c r="HS185" s="420">
        <v>155.4812929041926</v>
      </c>
      <c r="HT185" s="420">
        <v>172.10606650949569</v>
      </c>
      <c r="HU185" s="420">
        <v>190.55739726930597</v>
      </c>
      <c r="HV185" s="420">
        <v>211.03908216765754</v>
      </c>
      <c r="HW185" s="420">
        <v>233.77787614220262</v>
      </c>
      <c r="HX185" s="420">
        <v>259.02609433539101</v>
      </c>
      <c r="HY185" s="420">
        <v>287.06451049661388</v>
      </c>
      <c r="HZ185" s="420">
        <v>318.20558532804193</v>
      </c>
      <c r="IA185" s="420">
        <v>352.79706242955569</v>
      </c>
      <c r="IB185" s="420">
        <v>391.22597380285117</v>
      </c>
      <c r="IC185" s="420">
        <v>433.92310167212025</v>
      </c>
      <c r="ID185" s="420">
        <v>481.36794872510484</v>
      </c>
      <c r="IE185" s="420">
        <v>534.09427483665706</v>
      </c>
      <c r="IF185" s="420">
        <v>592.69626497730883</v>
      </c>
      <c r="IG185" s="420">
        <v>657.83540040990135</v>
      </c>
      <c r="IH185" s="420">
        <v>730.24811352509982</v>
      </c>
      <c r="II185" s="420">
        <v>810.75431585866374</v>
      </c>
      <c r="IJ185" s="420">
        <v>900.2668990778925</v>
      </c>
      <c r="IK185" s="420">
        <v>971.67688019781474</v>
      </c>
      <c r="IL185" s="420">
        <v>971.67688019781474</v>
      </c>
      <c r="IM185" s="420"/>
      <c r="IN185" s="420">
        <v>14.212941987128927</v>
      </c>
      <c r="IO185" s="420">
        <v>14.212941987128927</v>
      </c>
      <c r="IP185" s="420">
        <v>14.212941987128927</v>
      </c>
      <c r="IQ185" s="420">
        <v>14.212941987128927</v>
      </c>
      <c r="IR185" s="420">
        <v>14.212941987128927</v>
      </c>
      <c r="IS185" s="420">
        <v>14.212941987128927</v>
      </c>
      <c r="IT185" s="420">
        <v>14.212941987128927</v>
      </c>
      <c r="IU185" s="420">
        <v>14.212941987128927</v>
      </c>
      <c r="IV185" s="420">
        <v>14.212941987128927</v>
      </c>
      <c r="IW185" s="420">
        <v>14.212941987128927</v>
      </c>
      <c r="IX185" s="420">
        <v>14.212941987128927</v>
      </c>
      <c r="IY185" s="420">
        <v>14.212941987128927</v>
      </c>
      <c r="IZ185" s="420">
        <v>14.212941987128927</v>
      </c>
      <c r="JA185" s="420">
        <v>14.212941987128927</v>
      </c>
      <c r="JB185" s="420">
        <v>14.212941987128927</v>
      </c>
      <c r="JC185" s="420">
        <v>14.212941987128927</v>
      </c>
      <c r="JD185" s="420">
        <v>14.212941987128927</v>
      </c>
      <c r="JE185" s="420">
        <v>17.012000751113533</v>
      </c>
      <c r="JF185" s="420">
        <v>22.550415010825947</v>
      </c>
      <c r="JG185" s="420">
        <v>30.152960919956481</v>
      </c>
      <c r="JH185" s="420">
        <v>40.635938397728552</v>
      </c>
      <c r="JI185" s="420">
        <v>55.14975066046334</v>
      </c>
      <c r="JJ185" s="420">
        <v>75.318525015919704</v>
      </c>
      <c r="JK185" s="420">
        <v>103.43884315947719</v>
      </c>
      <c r="JL185" s="420">
        <v>142.76281139683698</v>
      </c>
      <c r="JM185" s="420">
        <v>197.90152666343465</v>
      </c>
      <c r="JN185" s="420">
        <v>275.40047972330115</v>
      </c>
      <c r="JO185" s="420">
        <v>384.56059270187745</v>
      </c>
      <c r="JP185" s="420">
        <v>538.61029258851443</v>
      </c>
      <c r="JQ185" s="420">
        <v>756.37939757564641</v>
      </c>
      <c r="JR185" s="420"/>
      <c r="JS185" s="420">
        <v>43.02307422443409</v>
      </c>
      <c r="JT185" s="420">
        <v>48.941747066028753</v>
      </c>
      <c r="JU185" s="420">
        <v>55.49856951912254</v>
      </c>
      <c r="JV185" s="420">
        <v>62.763906113441266</v>
      </c>
      <c r="JW185" s="420">
        <v>70.815987721418693</v>
      </c>
      <c r="JX185" s="420">
        <v>79.741798746808854</v>
      </c>
      <c r="JY185" s="420">
        <v>89.638064948271577</v>
      </c>
      <c r="JZ185" s="420">
        <v>100.61235335612373</v>
      </c>
      <c r="KA185" s="420">
        <v>112.78429704830063</v>
      </c>
      <c r="KB185" s="420">
        <v>126.28695900894657</v>
      </c>
      <c r="KC185" s="420">
        <v>141.26835091706369</v>
      </c>
      <c r="KD185" s="420">
        <v>157.89312452236678</v>
      </c>
      <c r="KE185" s="420">
        <v>176.34445528217705</v>
      </c>
      <c r="KF185" s="420">
        <v>196.82614018052863</v>
      </c>
      <c r="KG185" s="420">
        <v>219.5649341550737</v>
      </c>
      <c r="KH185" s="420">
        <v>244.81315234826209</v>
      </c>
      <c r="KI185" s="420">
        <v>272.85156850948493</v>
      </c>
      <c r="KJ185" s="420">
        <v>301.1935845769284</v>
      </c>
      <c r="KK185" s="420">
        <v>330.24664741872976</v>
      </c>
      <c r="KL185" s="420">
        <v>361.07301288289472</v>
      </c>
      <c r="KM185" s="420">
        <v>393.28716327439167</v>
      </c>
      <c r="KN185" s="420">
        <v>426.21819806464151</v>
      </c>
      <c r="KO185" s="420">
        <v>458.77574982073736</v>
      </c>
      <c r="KP185" s="420">
        <v>489.25742181783164</v>
      </c>
      <c r="KQ185" s="420">
        <v>515.07258901306432</v>
      </c>
      <c r="KR185" s="420">
        <v>532.34658686166517</v>
      </c>
      <c r="KS185" s="420">
        <v>535.3538361353626</v>
      </c>
      <c r="KT185" s="420">
        <v>515.70630637601505</v>
      </c>
      <c r="KU185" s="420">
        <v>433.06658760930031</v>
      </c>
      <c r="KV185" s="420">
        <v>215.29748262216833</v>
      </c>
      <c r="KW185" s="420"/>
      <c r="KX185" s="420">
        <v>2234.4717966131329</v>
      </c>
      <c r="KY185" s="420">
        <v>2465.5344807985416</v>
      </c>
      <c r="KZ185" s="420">
        <v>2721.5102774487291</v>
      </c>
      <c r="LA185" s="420">
        <v>3005.1461904182779</v>
      </c>
      <c r="LB185" s="420">
        <v>3319.4963225195056</v>
      </c>
      <c r="LC185" s="420">
        <v>3667.9565110206026</v>
      </c>
      <c r="LD185" s="420">
        <v>4054.3028918939258</v>
      </c>
      <c r="LE185" s="420">
        <v>4482.7348401378986</v>
      </c>
      <c r="LF185" s="420">
        <v>4957.9227845538971</v>
      </c>
      <c r="LG185" s="420">
        <v>5485.0614522546857</v>
      </c>
      <c r="LH185" s="420">
        <v>6069.9291615823086</v>
      </c>
      <c r="LI185" s="420">
        <v>6718.9538527630957</v>
      </c>
      <c r="LJ185" s="420">
        <v>7439.2866243588996</v>
      </c>
      <c r="LK185" s="420">
        <v>8238.8836313084739</v>
      </c>
      <c r="LL185" s="420">
        <v>9126.5972981246632</v>
      </c>
      <c r="LM185" s="420">
        <v>10112.27790976749</v>
      </c>
      <c r="LN185" s="420">
        <v>11206.886764135981</v>
      </c>
      <c r="LO185" s="420">
        <v>12422.622205432974</v>
      </c>
      <c r="LP185" s="420">
        <v>13773.060008455786</v>
      </c>
      <c r="LQ185" s="420">
        <v>15273.30975191761</v>
      </c>
      <c r="LR185" s="420">
        <v>16940.189006190238</v>
      </c>
      <c r="LS185" s="420">
        <v>18792.41736958046</v>
      </c>
      <c r="LT185" s="420">
        <v>20850.83261986282</v>
      </c>
      <c r="LU185" s="420">
        <v>23138.631507029833</v>
      </c>
      <c r="LV185" s="420">
        <v>25681.638002133957</v>
      </c>
      <c r="LW185" s="420">
        <v>28508.602139086946</v>
      </c>
      <c r="LX185" s="420">
        <v>31651.532945134961</v>
      </c>
      <c r="LY185" s="420">
        <v>35146.069355671141</v>
      </c>
      <c r="LZ185" s="420">
        <v>37933.887225792394</v>
      </c>
      <c r="MA185" s="420">
        <v>37933.887225792394</v>
      </c>
      <c r="MB185" s="420"/>
      <c r="MC185" s="426">
        <v>1.3011004983715742</v>
      </c>
      <c r="MD185" s="426">
        <v>1.3011004983715742</v>
      </c>
      <c r="ME185" s="426">
        <v>1.3011004983715742</v>
      </c>
      <c r="MF185" s="426">
        <v>1.3011004983715742</v>
      </c>
      <c r="MG185" s="426">
        <v>1.3011004983715742</v>
      </c>
      <c r="MH185" s="426">
        <v>1.3011004983715742</v>
      </c>
      <c r="MI185" s="426">
        <v>1.3011004983715742</v>
      </c>
      <c r="MJ185" s="426">
        <v>1.3011004983715742</v>
      </c>
      <c r="MK185" s="426">
        <v>1.3011004983715742</v>
      </c>
      <c r="ML185" s="426">
        <v>1.3011004983715742</v>
      </c>
      <c r="MM185" s="426">
        <v>1.3011004983715742</v>
      </c>
      <c r="MN185" s="426">
        <v>1.3011004983715742</v>
      </c>
      <c r="MO185" s="426">
        <v>1.3011004983715742</v>
      </c>
      <c r="MP185" s="426">
        <v>1.3011004983715742</v>
      </c>
      <c r="MQ185" s="426">
        <v>1.3011004983715742</v>
      </c>
      <c r="MR185" s="426">
        <v>1.3011004983715742</v>
      </c>
      <c r="MS185" s="426">
        <v>1.3011004983715742</v>
      </c>
      <c r="MT185" s="426">
        <v>1.5573357490388688</v>
      </c>
      <c r="MU185" s="426">
        <v>2.0643408124540121</v>
      </c>
      <c r="MV185" s="426">
        <v>2.7603034273876617</v>
      </c>
      <c r="MW185" s="426">
        <v>3.719950433130661</v>
      </c>
      <c r="MX185" s="426">
        <v>5.0485936081620348</v>
      </c>
      <c r="MY185" s="426">
        <v>6.8949110271166889</v>
      </c>
      <c r="MZ185" s="426">
        <v>9.4691395002985903</v>
      </c>
      <c r="NA185" s="426">
        <v>13.068987773647677</v>
      </c>
      <c r="NB185" s="426">
        <v>18.1165711647504</v>
      </c>
      <c r="NC185" s="426">
        <v>25.211085906369799</v>
      </c>
      <c r="ND185" s="426">
        <v>35.203969682813984</v>
      </c>
      <c r="NE185" s="426">
        <v>49.30619717927501</v>
      </c>
      <c r="NF185" s="426">
        <v>69.241513265506697</v>
      </c>
      <c r="NG185" s="420"/>
      <c r="NH185" s="420">
        <v>2233.1706961147615</v>
      </c>
      <c r="NI185" s="420">
        <v>2464.2333803001702</v>
      </c>
      <c r="NJ185" s="420">
        <v>2720.2091769503577</v>
      </c>
      <c r="NK185" s="420">
        <v>3003.8450899199065</v>
      </c>
      <c r="NL185" s="420">
        <v>3318.1952220211342</v>
      </c>
      <c r="NM185" s="420">
        <v>3666.6554105222313</v>
      </c>
      <c r="NN185" s="420">
        <v>4053.0017913955544</v>
      </c>
      <c r="NO185" s="420">
        <v>4481.4337396395267</v>
      </c>
      <c r="NP185" s="420">
        <v>4956.6216840555253</v>
      </c>
      <c r="NQ185" s="420">
        <v>5483.7603517563139</v>
      </c>
      <c r="NR185" s="420">
        <v>6068.6280610839367</v>
      </c>
      <c r="NS185" s="420">
        <v>6717.6527522647239</v>
      </c>
      <c r="NT185" s="420">
        <v>7437.9855238605278</v>
      </c>
      <c r="NU185" s="420">
        <v>8237.582530810103</v>
      </c>
      <c r="NV185" s="420">
        <v>9125.2961976262923</v>
      </c>
      <c r="NW185" s="420">
        <v>10110.976809269119</v>
      </c>
      <c r="NX185" s="420">
        <v>11205.58566363761</v>
      </c>
      <c r="NY185" s="420">
        <v>12421.064869683934</v>
      </c>
      <c r="NZ185" s="420">
        <v>13770.995667643332</v>
      </c>
      <c r="OA185" s="420">
        <v>15270.549448490223</v>
      </c>
      <c r="OB185" s="420">
        <v>16936.469055757108</v>
      </c>
      <c r="OC185" s="420">
        <v>18787.3687759723</v>
      </c>
      <c r="OD185" s="420">
        <v>20843.937708835703</v>
      </c>
      <c r="OE185" s="420">
        <v>23129.162367529534</v>
      </c>
      <c r="OF185" s="420">
        <v>25668.56901436031</v>
      </c>
      <c r="OG185" s="420">
        <v>28490.485567922195</v>
      </c>
      <c r="OH185" s="420">
        <v>31626.321859228592</v>
      </c>
      <c r="OI185" s="420">
        <v>35110.865385988327</v>
      </c>
      <c r="OJ185" s="420">
        <v>37884.581028613116</v>
      </c>
      <c r="OK185" s="420">
        <v>37864.645712526886</v>
      </c>
      <c r="OL185" s="420"/>
      <c r="OM185" s="420">
        <v>2276.1937703391955</v>
      </c>
      <c r="ON185" s="420">
        <v>2513.1751273661989</v>
      </c>
      <c r="OO185" s="420">
        <v>2775.7077464694803</v>
      </c>
      <c r="OP185" s="420">
        <v>3066.6089960333479</v>
      </c>
      <c r="OQ185" s="420">
        <v>3389.0112097425531</v>
      </c>
      <c r="OR185" s="420">
        <v>3746.3972092690401</v>
      </c>
      <c r="OS185" s="420">
        <v>4142.6398563438261</v>
      </c>
      <c r="OT185" s="420">
        <v>4582.0460929956507</v>
      </c>
      <c r="OU185" s="420">
        <v>5069.405981103826</v>
      </c>
      <c r="OV185" s="420">
        <v>5610.0473107652606</v>
      </c>
      <c r="OW185" s="420">
        <v>6209.8964120010005</v>
      </c>
      <c r="OX185" s="420">
        <v>6875.5458767870905</v>
      </c>
      <c r="OY185" s="420">
        <v>7614.3299791427053</v>
      </c>
      <c r="OZ185" s="420">
        <v>8434.4086709906314</v>
      </c>
      <c r="PA185" s="420">
        <v>9344.8611317813666</v>
      </c>
      <c r="PB185" s="420">
        <v>10355.789961617382</v>
      </c>
      <c r="PC185" s="420">
        <v>11478.437232147095</v>
      </c>
      <c r="PD185" s="420">
        <v>12722.258454260862</v>
      </c>
      <c r="PE185" s="420">
        <v>14101.242315062062</v>
      </c>
      <c r="PF185" s="420">
        <v>15631.622461373117</v>
      </c>
      <c r="PG185" s="420">
        <v>17329.7562190315</v>
      </c>
      <c r="PH185" s="420">
        <v>19213.586974036942</v>
      </c>
      <c r="PI185" s="420">
        <v>21302.713458656439</v>
      </c>
      <c r="PJ185" s="420">
        <v>23618.419789347365</v>
      </c>
      <c r="PK185" s="420">
        <v>26183.641603373373</v>
      </c>
      <c r="PL185" s="420">
        <v>29022.83215478386</v>
      </c>
      <c r="PM185" s="420">
        <v>32161.675695363956</v>
      </c>
      <c r="PN185" s="420">
        <v>35626.571692364341</v>
      </c>
      <c r="PO185" s="420">
        <v>38317.647616222413</v>
      </c>
      <c r="PP185" s="420">
        <v>38079.943195149055</v>
      </c>
      <c r="PQ185" s="420"/>
      <c r="PR185" s="420">
        <v>67.200614214346828</v>
      </c>
      <c r="PS185" s="420">
        <v>74.149708099895435</v>
      </c>
      <c r="PT185" s="420">
        <v>81.848051298933612</v>
      </c>
      <c r="PU185" s="420">
        <v>90.378258569256431</v>
      </c>
      <c r="PV185" s="420">
        <v>99.832180515186892</v>
      </c>
      <c r="PW185" s="420">
        <v>110.31194523274307</v>
      </c>
      <c r="PX185" s="420">
        <v>121.93111810998856</v>
      </c>
      <c r="PY185" s="420">
        <v>134.81599323559269</v>
      </c>
      <c r="PZ185" s="420">
        <v>149.10703140416985</v>
      </c>
      <c r="QA185" s="420">
        <v>164.96046141806357</v>
      </c>
      <c r="QB185" s="420">
        <v>182.55006329199551</v>
      </c>
      <c r="QC185" s="420">
        <v>202.06915409176941</v>
      </c>
      <c r="QD185" s="420">
        <v>223.73279950601545</v>
      </c>
      <c r="QE185" s="420">
        <v>247.78027688854976</v>
      </c>
      <c r="QF185" s="420">
        <v>274.47781844935128</v>
      </c>
      <c r="QG185" s="420">
        <v>304.12166654892087</v>
      </c>
      <c r="QH185" s="420">
        <v>337.04147670249705</v>
      </c>
      <c r="QI185" s="420">
        <v>373.60410797004761</v>
      </c>
      <c r="QJ185" s="420">
        <v>414.21784494312533</v>
      </c>
      <c r="QK185" s="420">
        <v>459.33710059377347</v>
      </c>
      <c r="QL185" s="420">
        <v>509.46765488318471</v>
      </c>
      <c r="QM185" s="420">
        <v>565.17249030501512</v>
      </c>
      <c r="QN185" s="420">
        <v>627.0782925338998</v>
      </c>
      <c r="QO185" s="420">
        <v>695.8826921461723</v>
      </c>
      <c r="QP185" s="420">
        <v>772.36233206872487</v>
      </c>
      <c r="QQ185" s="420">
        <v>857.38185509565301</v>
      </c>
      <c r="QR185" s="420">
        <v>951.90391660466355</v>
      </c>
      <c r="QS185" s="420">
        <v>1057.00033963331</v>
      </c>
      <c r="QT185" s="420">
        <v>1140.842558395633</v>
      </c>
      <c r="QU185" s="420">
        <v>1140.842558395633</v>
      </c>
      <c r="QV185" s="424"/>
      <c r="QW185" s="420">
        <v>14.692869058112674</v>
      </c>
      <c r="QX185" s="420">
        <v>14.692869058112674</v>
      </c>
      <c r="QY185" s="420">
        <v>14.692869058112674</v>
      </c>
      <c r="QZ185" s="420">
        <v>14.692869058112674</v>
      </c>
      <c r="RA185" s="420">
        <v>14.692869058112674</v>
      </c>
      <c r="RB185" s="420">
        <v>14.692869058112674</v>
      </c>
      <c r="RC185" s="420">
        <v>14.692869058112674</v>
      </c>
      <c r="RD185" s="420">
        <v>14.692869058112674</v>
      </c>
      <c r="RE185" s="420">
        <v>14.692869058112674</v>
      </c>
      <c r="RF185" s="420">
        <v>14.692869058112674</v>
      </c>
      <c r="RG185" s="420">
        <v>14.692869058112674</v>
      </c>
      <c r="RH185" s="420">
        <v>14.692869058112674</v>
      </c>
      <c r="RI185" s="420">
        <v>14.692869058112674</v>
      </c>
      <c r="RJ185" s="420">
        <v>14.692869058112674</v>
      </c>
      <c r="RK185" s="420">
        <v>14.692869058112674</v>
      </c>
      <c r="RL185" s="420">
        <v>14.692869058112674</v>
      </c>
      <c r="RM185" s="420">
        <v>14.692869058112674</v>
      </c>
      <c r="RN185" s="420">
        <v>17.586443375268967</v>
      </c>
      <c r="RO185" s="420">
        <v>23.311872746698956</v>
      </c>
      <c r="RP185" s="420">
        <v>31.171133106186968</v>
      </c>
      <c r="RQ185" s="420">
        <v>42.008088295304923</v>
      </c>
      <c r="RR185" s="420">
        <v>57.011987087230509</v>
      </c>
      <c r="RS185" s="420">
        <v>77.861798543275356</v>
      </c>
      <c r="RT185" s="420">
        <v>106.93165281622744</v>
      </c>
      <c r="RU185" s="420">
        <v>147.58346977855248</v>
      </c>
      <c r="RV185" s="420">
        <v>204.58404884081392</v>
      </c>
      <c r="RW185" s="420">
        <v>284.69990173605657</v>
      </c>
      <c r="RX185" s="420">
        <v>397.54601394952084</v>
      </c>
      <c r="RY185" s="420">
        <v>556.79749551650741</v>
      </c>
      <c r="RZ185" s="420">
        <v>781.91998932362276</v>
      </c>
      <c r="SA185" s="420"/>
      <c r="SB185" s="420">
        <v>52.507745156234151</v>
      </c>
      <c r="SC185" s="420">
        <v>59.456839041782757</v>
      </c>
      <c r="SD185" s="420">
        <v>67.155182240820935</v>
      </c>
      <c r="SE185" s="420">
        <v>75.685389511143754</v>
      </c>
      <c r="SF185" s="420">
        <v>85.139311457074214</v>
      </c>
      <c r="SG185" s="420">
        <v>95.619076174630393</v>
      </c>
      <c r="SH185" s="420">
        <v>107.23824905187588</v>
      </c>
      <c r="SI185" s="420">
        <v>120.12312417748001</v>
      </c>
      <c r="SJ185" s="420">
        <v>134.41416234605717</v>
      </c>
      <c r="SK185" s="420">
        <v>150.2675923599509</v>
      </c>
      <c r="SL185" s="420">
        <v>167.85719423388284</v>
      </c>
      <c r="SM185" s="420">
        <v>187.37628503365673</v>
      </c>
      <c r="SN185" s="420">
        <v>209.03993044790278</v>
      </c>
      <c r="SO185" s="420">
        <v>233.08740783043709</v>
      </c>
      <c r="SP185" s="420">
        <v>259.78494939123863</v>
      </c>
      <c r="SQ185" s="420">
        <v>289.42879749080822</v>
      </c>
      <c r="SR185" s="420">
        <v>322.3486076443844</v>
      </c>
      <c r="SS185" s="420">
        <v>356.01766459477864</v>
      </c>
      <c r="ST185" s="420">
        <v>390.90597219642638</v>
      </c>
      <c r="SU185" s="420">
        <v>428.1659674875865</v>
      </c>
      <c r="SV185" s="420">
        <v>467.45956658787981</v>
      </c>
      <c r="SW185" s="420">
        <v>508.16050321778459</v>
      </c>
      <c r="SX185" s="420">
        <v>549.21649399062449</v>
      </c>
      <c r="SY185" s="420">
        <v>588.95103932994482</v>
      </c>
      <c r="SZ185" s="420">
        <v>624.77886229017236</v>
      </c>
      <c r="TA185" s="420">
        <v>652.79780625483909</v>
      </c>
      <c r="TB185" s="420">
        <v>667.20401486860692</v>
      </c>
      <c r="TC185" s="420">
        <v>659.45432568378919</v>
      </c>
      <c r="TD185" s="420">
        <v>584.04506287912557</v>
      </c>
      <c r="TE185" s="420">
        <v>358.92256907201022</v>
      </c>
      <c r="TF185" s="420"/>
      <c r="TG185" s="420">
        <v>3.9541084575050318</v>
      </c>
      <c r="TH185" s="420">
        <v>4.3629956563214094</v>
      </c>
      <c r="TI185" s="420">
        <v>4.8159689558659586</v>
      </c>
      <c r="TJ185" s="420">
        <v>5.3178894383822231</v>
      </c>
      <c r="TK185" s="420">
        <v>5.8741616266655177</v>
      </c>
      <c r="TL185" s="420">
        <v>6.4907947748414863</v>
      </c>
      <c r="TM185" s="420">
        <v>7.174471111438435</v>
      </c>
      <c r="TN185" s="420">
        <v>7.9326218263342962</v>
      </c>
      <c r="TO185" s="420">
        <v>8.7735116835111207</v>
      </c>
      <c r="TP185" s="420">
        <v>9.7063332422316133</v>
      </c>
      <c r="TQ185" s="420">
        <v>10.741311781445805</v>
      </c>
      <c r="TR185" s="420">
        <v>11.889822147259057</v>
      </c>
      <c r="TS185" s="420">
        <v>13.164518882613763</v>
      </c>
      <c r="TT185" s="420">
        <v>14.579481153593129</v>
      </c>
      <c r="TU185" s="420">
        <v>16.150374159770749</v>
      </c>
      <c r="TV185" s="420">
        <v>17.894628908836424</v>
      </c>
      <c r="TW185" s="420">
        <v>19.831642450595456</v>
      </c>
      <c r="TX185" s="420">
        <v>21.983000904887568</v>
      </c>
      <c r="TY185" s="420">
        <v>24.372727884821138</v>
      </c>
      <c r="TZ185" s="420">
        <v>27.027561214104473</v>
      </c>
      <c r="UA185" s="420">
        <v>29.977261168675099</v>
      </c>
      <c r="UB185" s="420">
        <v>33.254953842179837</v>
      </c>
      <c r="UC185" s="420">
        <v>36.897513646486033</v>
      </c>
      <c r="UD185" s="420">
        <v>40.945989417148851</v>
      </c>
      <c r="UE185" s="420">
        <v>45.446079105021745</v>
      </c>
      <c r="UF185" s="420">
        <v>50.448658604987827</v>
      </c>
      <c r="UG185" s="420">
        <v>56.010370907816579</v>
      </c>
      <c r="UH185" s="420">
        <v>62.194282468886598</v>
      </c>
      <c r="UI185" s="420">
        <v>67.127588959905367</v>
      </c>
      <c r="UJ185" s="420">
        <v>67.127588959905367</v>
      </c>
      <c r="UK185" s="420"/>
      <c r="UL185" s="420">
        <v>2.0677318317326265</v>
      </c>
      <c r="UM185" s="420">
        <v>2.0677318317326265</v>
      </c>
      <c r="UN185" s="420">
        <v>2.0677318317326265</v>
      </c>
      <c r="UO185" s="420">
        <v>2.0677318317326265</v>
      </c>
      <c r="UP185" s="420">
        <v>2.0677318317326265</v>
      </c>
      <c r="UQ185" s="420">
        <v>2.0677318317326265</v>
      </c>
      <c r="UR185" s="420">
        <v>2.0677318317326265</v>
      </c>
      <c r="US185" s="420">
        <v>2.0677318317326265</v>
      </c>
      <c r="UT185" s="420">
        <v>2.0677318317326265</v>
      </c>
      <c r="UU185" s="420">
        <v>2.0677318317326265</v>
      </c>
      <c r="UV185" s="420">
        <v>2.0677318317326265</v>
      </c>
      <c r="UW185" s="420">
        <v>2.0677318317326265</v>
      </c>
      <c r="UX185" s="420">
        <v>2.0677318317326265</v>
      </c>
      <c r="UY185" s="420">
        <v>2.0677318317326265</v>
      </c>
      <c r="UZ185" s="420">
        <v>2.0677318317326265</v>
      </c>
      <c r="VA185" s="420">
        <v>2.0677318317326265</v>
      </c>
      <c r="VB185" s="420">
        <v>2.0677318317326265</v>
      </c>
      <c r="VC185" s="420">
        <v>2.4749454058415221</v>
      </c>
      <c r="VD185" s="420">
        <v>3.2806867838405323</v>
      </c>
      <c r="VE185" s="420">
        <v>4.3867228313213236</v>
      </c>
      <c r="VF185" s="420">
        <v>5.9118107576461503</v>
      </c>
      <c r="VG185" s="420">
        <v>8.0233138963084603</v>
      </c>
      <c r="VH185" s="420">
        <v>10.957514062577776</v>
      </c>
      <c r="VI185" s="420">
        <v>15.048523298845536</v>
      </c>
      <c r="VJ185" s="420">
        <v>20.769465588490164</v>
      </c>
      <c r="VK185" s="420">
        <v>28.79117403005235</v>
      </c>
      <c r="VL185" s="420">
        <v>40.065901831865403</v>
      </c>
      <c r="VM185" s="420">
        <v>55.946768760453153</v>
      </c>
      <c r="VN185" s="420">
        <v>78.358277117619295</v>
      </c>
      <c r="VO185" s="420">
        <v>110.03983261524904</v>
      </c>
      <c r="VP185" s="420"/>
      <c r="VQ185" s="420">
        <v>1.8863766257724053</v>
      </c>
      <c r="VR185" s="420">
        <v>2.2952638245887829</v>
      </c>
      <c r="VS185" s="420">
        <v>2.7482371241333321</v>
      </c>
      <c r="VT185" s="420">
        <v>3.2501576066495965</v>
      </c>
      <c r="VU185" s="420">
        <v>3.8064297949328911</v>
      </c>
      <c r="VV185" s="420">
        <v>4.4230629431088602</v>
      </c>
      <c r="VW185" s="420">
        <v>5.106739279705808</v>
      </c>
      <c r="VX185" s="420">
        <v>5.8648899946016702</v>
      </c>
      <c r="VY185" s="420">
        <v>6.7057798517784946</v>
      </c>
      <c r="VZ185" s="420">
        <v>7.6386014104989872</v>
      </c>
      <c r="WA185" s="420">
        <v>8.6735799497131794</v>
      </c>
      <c r="WB185" s="420">
        <v>9.822090315526431</v>
      </c>
      <c r="WC185" s="420">
        <v>11.096787050881137</v>
      </c>
      <c r="WD185" s="420">
        <v>12.511749321860503</v>
      </c>
      <c r="WE185" s="420">
        <v>14.082642328038123</v>
      </c>
      <c r="WF185" s="420">
        <v>15.826897077103798</v>
      </c>
      <c r="WG185" s="420">
        <v>17.76391061886283</v>
      </c>
      <c r="WH185" s="420">
        <v>19.508055499046044</v>
      </c>
      <c r="WI185" s="420">
        <v>21.092041100980605</v>
      </c>
      <c r="WJ185" s="420">
        <v>22.640838382783151</v>
      </c>
      <c r="WK185" s="420">
        <v>24.065450411028948</v>
      </c>
      <c r="WL185" s="420">
        <v>25.231639945871379</v>
      </c>
      <c r="WM185" s="420">
        <v>25.939999583908257</v>
      </c>
      <c r="WN185" s="420">
        <v>25.897466118303313</v>
      </c>
      <c r="WO185" s="420">
        <v>24.676613516531582</v>
      </c>
      <c r="WP185" s="420">
        <v>21.657484574935477</v>
      </c>
      <c r="WQ185" s="420">
        <v>15.944469075951176</v>
      </c>
      <c r="WR185" s="420">
        <v>6.2475137084334449</v>
      </c>
      <c r="WS185" s="420">
        <v>-11.230688157713928</v>
      </c>
      <c r="WT185" s="420">
        <v>-42.912243655343673</v>
      </c>
      <c r="WU185" s="420"/>
      <c r="WV185" s="420">
        <v>51.403283512302501</v>
      </c>
      <c r="WW185" s="420">
        <v>56.718804022473691</v>
      </c>
      <c r="WX185" s="420">
        <v>62.60744243242862</v>
      </c>
      <c r="WY185" s="420">
        <v>69.132392655896922</v>
      </c>
      <c r="WZ185" s="420">
        <v>76.363913316404393</v>
      </c>
      <c r="XA185" s="420">
        <v>84.380124525434695</v>
      </c>
      <c r="XB185" s="420">
        <v>93.267895040186829</v>
      </c>
      <c r="XC185" s="420">
        <v>103.12383009145657</v>
      </c>
      <c r="XD185" s="420">
        <v>114.05537134674003</v>
      </c>
      <c r="XE185" s="420">
        <v>126.182021782513</v>
      </c>
      <c r="XF185" s="420">
        <v>139.63670969816624</v>
      </c>
      <c r="XG185" s="420">
        <v>154.56730772935128</v>
      </c>
      <c r="XH185" s="420">
        <v>171.13832452968217</v>
      </c>
      <c r="XI185" s="420">
        <v>189.53278880804859</v>
      </c>
      <c r="XJ185" s="420">
        <v>209.95434765800286</v>
      </c>
      <c r="XK185" s="420">
        <v>232.62960362214355</v>
      </c>
      <c r="XL185" s="420">
        <v>257.81071772770764</v>
      </c>
      <c r="XM185" s="420">
        <v>285.77830884238006</v>
      </c>
      <c r="XN185" s="420">
        <v>316.84468316839758</v>
      </c>
      <c r="XO185" s="420">
        <v>351.35743155900934</v>
      </c>
      <c r="XP185" s="420">
        <v>389.70343664979811</v>
      </c>
      <c r="XQ185" s="420">
        <v>432.31333659894483</v>
      </c>
      <c r="XR185" s="420">
        <v>479.66649758163891</v>
      </c>
      <c r="XS185" s="420">
        <v>532.29655314753472</v>
      </c>
      <c r="XT185" s="420">
        <v>590.79757519650354</v>
      </c>
      <c r="XU185" s="420">
        <v>655.83094873523669</v>
      </c>
      <c r="XV185" s="420">
        <v>728.13303083254175</v>
      </c>
      <c r="XW185" s="420">
        <v>808.52368339174063</v>
      </c>
      <c r="XX185" s="420">
        <v>872.65651002921061</v>
      </c>
      <c r="XY185" s="420">
        <v>872.65651002921061</v>
      </c>
      <c r="XZ185" s="420"/>
      <c r="YA185" s="420">
        <v>2.9931385975497982E-2</v>
      </c>
      <c r="YB185" s="420">
        <v>2.9931385975497982E-2</v>
      </c>
      <c r="YC185" s="420">
        <v>2.9931385975497982E-2</v>
      </c>
      <c r="YD185" s="420">
        <v>2.9931385975497982E-2</v>
      </c>
      <c r="YE185" s="420">
        <v>2.9931385975497982E-2</v>
      </c>
      <c r="YF185" s="420">
        <v>2.9931385975497982E-2</v>
      </c>
      <c r="YG185" s="420">
        <v>2.9931385975497982E-2</v>
      </c>
      <c r="YH185" s="420">
        <v>2.9931385975497982E-2</v>
      </c>
      <c r="YI185" s="420">
        <v>2.9931385975497982E-2</v>
      </c>
      <c r="YJ185" s="420">
        <v>2.9931385975497982E-2</v>
      </c>
      <c r="YK185" s="420">
        <v>2.9931385975497982E-2</v>
      </c>
      <c r="YL185" s="420">
        <v>2.9931385975497982E-2</v>
      </c>
      <c r="YM185" s="420">
        <v>2.9931385975497982E-2</v>
      </c>
      <c r="YN185" s="420">
        <v>2.9931385975497982E-2</v>
      </c>
      <c r="YO185" s="420">
        <v>2.9931385975497982E-2</v>
      </c>
      <c r="YP185" s="420">
        <v>2.9931385975497982E-2</v>
      </c>
      <c r="YQ185" s="420">
        <v>2.9931385975497982E-2</v>
      </c>
      <c r="YR185" s="420">
        <v>3.5825993039172312E-2</v>
      </c>
      <c r="YS185" s="420">
        <v>4.7489476577610427E-2</v>
      </c>
      <c r="YT185" s="420">
        <v>6.3499865996542837E-2</v>
      </c>
      <c r="YU185" s="420">
        <v>8.5576227480589892E-2</v>
      </c>
      <c r="YV185" s="420">
        <v>0.11614122360913492</v>
      </c>
      <c r="YW185" s="420">
        <v>0.15861514423954171</v>
      </c>
      <c r="YX185" s="420">
        <v>0.2178344175519096</v>
      </c>
      <c r="YY185" s="420">
        <v>0.30064773463056482</v>
      </c>
      <c r="YZ185" s="420">
        <v>0.41676571853088468</v>
      </c>
      <c r="ZA185" s="420">
        <v>0.57997268010383085</v>
      </c>
      <c r="ZB185" s="420">
        <v>0.80985566123817831</v>
      </c>
      <c r="ZC185" s="420">
        <v>1.134272733431406</v>
      </c>
      <c r="ZD185" s="420">
        <v>1.5928780764217125</v>
      </c>
      <c r="ZE185" s="420"/>
      <c r="ZF185" s="420">
        <v>51.373352126327006</v>
      </c>
      <c r="ZG185" s="420">
        <v>56.688872636498196</v>
      </c>
      <c r="ZH185" s="420">
        <v>62.577511046453125</v>
      </c>
      <c r="ZI185" s="420">
        <v>69.10246126992142</v>
      </c>
      <c r="ZJ185" s="420">
        <v>76.333981930428891</v>
      </c>
      <c r="ZK185" s="420">
        <v>84.350193139459194</v>
      </c>
      <c r="ZL185" s="420">
        <v>93.237963654211327</v>
      </c>
      <c r="ZM185" s="420">
        <v>103.09389870548107</v>
      </c>
      <c r="ZN185" s="420">
        <v>114.02543996076453</v>
      </c>
      <c r="ZO185" s="420">
        <v>126.1520903965375</v>
      </c>
      <c r="ZP185" s="420">
        <v>139.60677831219076</v>
      </c>
      <c r="ZQ185" s="420">
        <v>154.5373763433758</v>
      </c>
      <c r="ZR185" s="420">
        <v>171.10839314370668</v>
      </c>
      <c r="ZS185" s="420">
        <v>189.50285742207311</v>
      </c>
      <c r="ZT185" s="420">
        <v>209.92441627202737</v>
      </c>
      <c r="ZU185" s="420">
        <v>232.59967223616806</v>
      </c>
      <c r="ZV185" s="420">
        <v>257.78078634173215</v>
      </c>
      <c r="ZW185" s="420">
        <v>285.74248284934089</v>
      </c>
      <c r="ZX185" s="420">
        <v>316.79719369181998</v>
      </c>
      <c r="ZY185" s="420">
        <v>351.29393169301278</v>
      </c>
      <c r="ZZ185" s="420">
        <v>389.61786042231751</v>
      </c>
      <c r="AAA185" s="420">
        <v>432.1971953753357</v>
      </c>
      <c r="AAB185" s="420">
        <v>479.50788243739936</v>
      </c>
      <c r="AAC185" s="420">
        <v>532.07871872998282</v>
      </c>
      <c r="AAD185" s="420">
        <v>590.49692746187293</v>
      </c>
      <c r="AAE185" s="420">
        <v>655.41418301670581</v>
      </c>
      <c r="AAF185" s="420">
        <v>727.55305815243787</v>
      </c>
      <c r="AAG185" s="420">
        <v>807.71382773050243</v>
      </c>
      <c r="AAH185" s="420">
        <v>871.52223729577918</v>
      </c>
      <c r="AAI185" s="420">
        <v>871.06363195278891</v>
      </c>
      <c r="AAJ185" s="420"/>
      <c r="AAK185" s="420">
        <v>2381.9612442475291</v>
      </c>
      <c r="AAL185" s="420">
        <v>2631.6161028690685</v>
      </c>
      <c r="AAM185" s="420">
        <v>2908.1886768808877</v>
      </c>
      <c r="AAN185" s="420">
        <v>3214.6470044210628</v>
      </c>
      <c r="AAO185" s="420">
        <v>3554.2909329249892</v>
      </c>
      <c r="AAP185" s="420">
        <v>3930.7895415262387</v>
      </c>
      <c r="AAQ185" s="420">
        <v>4348.2228083296195</v>
      </c>
      <c r="AAR185" s="420">
        <v>4811.1280058732136</v>
      </c>
      <c r="AAS185" s="420">
        <v>5324.5513632624261</v>
      </c>
      <c r="AAT185" s="420">
        <v>5894.1055949322481</v>
      </c>
      <c r="AAU185" s="420">
        <v>6526.0339644967871</v>
      </c>
      <c r="AAV185" s="420">
        <v>7227.281628479649</v>
      </c>
      <c r="AAW185" s="420">
        <v>8005.5750897851958</v>
      </c>
      <c r="AAX185" s="420">
        <v>8869.5106855650029</v>
      </c>
      <c r="AAY185" s="420">
        <v>9828.6531397726703</v>
      </c>
      <c r="AAZ185" s="420">
        <v>10893.645328421462</v>
      </c>
      <c r="ABA185" s="420">
        <v>12076.330536752073</v>
      </c>
      <c r="ABB185" s="420">
        <v>13383.526657204027</v>
      </c>
      <c r="ABC185" s="420">
        <v>14830.037522051289</v>
      </c>
      <c r="ABD185" s="420">
        <v>16433.723198936499</v>
      </c>
      <c r="ABE185" s="420">
        <v>18210.899096452726</v>
      </c>
      <c r="ABF185" s="420">
        <v>20179.176312575932</v>
      </c>
      <c r="ABG185" s="420">
        <v>22357.377834668372</v>
      </c>
      <c r="ABH185" s="420">
        <v>24765.347013525596</v>
      </c>
      <c r="ABI185" s="420">
        <v>27423.59400664195</v>
      </c>
      <c r="ABJ185" s="420">
        <v>30352.701628630341</v>
      </c>
      <c r="ABK185" s="420">
        <v>33572.377237460954</v>
      </c>
      <c r="ABL185" s="420">
        <v>37099.987359487066</v>
      </c>
      <c r="ABM185" s="420">
        <v>39761.984228239606</v>
      </c>
      <c r="ABN185" s="420">
        <v>39267.017152518514</v>
      </c>
      <c r="ABQ185" s="344"/>
      <c r="ABR185" s="344"/>
      <c r="ABS185" s="344"/>
      <c r="ABT185" s="344"/>
      <c r="ABU185" s="344"/>
      <c r="ABV185" s="344"/>
      <c r="ABW185" s="344"/>
      <c r="ABX185" s="344"/>
      <c r="ABY185" s="344"/>
      <c r="ABZ185" s="344"/>
      <c r="ACA185" s="344"/>
    </row>
    <row r="186" spans="4:755" hidden="1" outlineLevel="1" x14ac:dyDescent="0.25">
      <c r="D186" s="431" t="b">
        <v>1</v>
      </c>
      <c r="E186" s="416"/>
      <c r="F186" s="417">
        <v>1611</v>
      </c>
      <c r="G186" s="417">
        <v>22006127</v>
      </c>
      <c r="H186" s="417" t="s">
        <v>1825</v>
      </c>
      <c r="I186" s="417" t="s">
        <v>1877</v>
      </c>
      <c r="J186" s="417">
        <v>11</v>
      </c>
      <c r="K186" s="417" t="s">
        <v>1878</v>
      </c>
      <c r="L186" s="417" t="s">
        <v>300</v>
      </c>
      <c r="M186" s="417" t="s">
        <v>253</v>
      </c>
      <c r="N186" s="417" t="s">
        <v>355</v>
      </c>
      <c r="O186" s="417" t="s">
        <v>1826</v>
      </c>
      <c r="P186" s="417" t="s">
        <v>1827</v>
      </c>
      <c r="Q186" s="417" t="s">
        <v>1828</v>
      </c>
      <c r="R186" s="417" t="s">
        <v>298</v>
      </c>
      <c r="S186" s="418"/>
      <c r="T186" s="417">
        <v>0.57433674535164059</v>
      </c>
      <c r="U186" s="417">
        <v>2190</v>
      </c>
      <c r="V186" s="418"/>
      <c r="W186" s="419">
        <v>9.9</v>
      </c>
      <c r="X186" s="417">
        <v>8.8018665792934641E-3</v>
      </c>
      <c r="Y186" s="417">
        <v>6.3307850367012759E-3</v>
      </c>
      <c r="Z186" s="417">
        <v>2.4710815425921882E-3</v>
      </c>
      <c r="AA186" s="420">
        <v>51.892197956299761</v>
      </c>
      <c r="AB186" s="420">
        <v>2025.8512117444084</v>
      </c>
      <c r="AC186" s="420">
        <v>2077.7434097007081</v>
      </c>
      <c r="AD186" s="420">
        <v>60.926455166027509</v>
      </c>
      <c r="AE186" s="420">
        <v>3.5849346687423278</v>
      </c>
      <c r="AF186" s="420">
        <v>46.604036062966223</v>
      </c>
      <c r="AG186" s="418"/>
      <c r="AH186" s="419">
        <v>14.216959715055561</v>
      </c>
      <c r="AI186" s="417">
        <v>2.3831354840911409E-2</v>
      </c>
      <c r="AJ186" s="417">
        <v>1.7140817038295893E-2</v>
      </c>
      <c r="AK186" s="417">
        <v>6.6905378026155156E-3</v>
      </c>
      <c r="AL186" s="420">
        <v>140.4999009960755</v>
      </c>
      <c r="AM186" s="420">
        <v>5485.0614522546857</v>
      </c>
      <c r="AN186" s="420">
        <v>5625.5613532507614</v>
      </c>
      <c r="AO186" s="420">
        <v>164.96046141806357</v>
      </c>
      <c r="AP186" s="420">
        <v>9.7063332422316133</v>
      </c>
      <c r="AQ186" s="420">
        <v>126.182021782513</v>
      </c>
      <c r="AR186" s="418"/>
      <c r="AS186" s="417">
        <v>5.1679359468684138E-3</v>
      </c>
      <c r="AT186" s="421">
        <v>4.0659390574111693E-6</v>
      </c>
      <c r="AU186" s="417">
        <v>5.1638700078110028E-3</v>
      </c>
      <c r="AV186" s="420">
        <v>28.425883974257854</v>
      </c>
      <c r="AW186" s="420">
        <v>1.3011004983715742</v>
      </c>
      <c r="AX186" s="420">
        <v>29.726984472629429</v>
      </c>
      <c r="AY186" s="420">
        <v>14.692869058112674</v>
      </c>
      <c r="AZ186" s="420">
        <v>2.0677318317326265</v>
      </c>
      <c r="BA186" s="420">
        <v>2.9931385975497982E-2</v>
      </c>
      <c r="BB186" s="418"/>
      <c r="BC186" s="420">
        <v>2188.8588355984443</v>
      </c>
      <c r="BD186" s="420">
        <v>5926.4101696935695</v>
      </c>
      <c r="BE186" s="420">
        <v>46.517516748450227</v>
      </c>
      <c r="BF186" s="420">
        <v>5879.8926529451192</v>
      </c>
      <c r="BG186" s="420"/>
      <c r="BH186" s="422">
        <v>3.6190084093339271E-2</v>
      </c>
      <c r="BI186" s="420"/>
      <c r="BJ186" s="423">
        <v>10.264843878369307</v>
      </c>
      <c r="BK186" s="423">
        <v>10.643133317908669</v>
      </c>
      <c r="BL186" s="423">
        <v>11.035363826768</v>
      </c>
      <c r="BM186" s="423">
        <v>11.442049174017937</v>
      </c>
      <c r="BN186" s="423">
        <v>11.863722062618042</v>
      </c>
      <c r="BO186" s="423">
        <v>12.300934827185827</v>
      </c>
      <c r="BP186" s="423">
        <v>12.75426015748063</v>
      </c>
      <c r="BQ186" s="423">
        <v>13.224291848549957</v>
      </c>
      <c r="BR186" s="423">
        <v>13.711645578520923</v>
      </c>
      <c r="BS186" s="423">
        <v>14.216959715055561</v>
      </c>
      <c r="BT186" s="423">
        <v>14.740896151526375</v>
      </c>
      <c r="BU186" s="423">
        <v>15.284141174007392</v>
      </c>
      <c r="BV186" s="423">
        <v>15.847406360216368</v>
      </c>
      <c r="BW186" s="423">
        <v>16.431429511585634</v>
      </c>
      <c r="BX186" s="423">
        <v>17.036975619682483</v>
      </c>
      <c r="BY186" s="423">
        <v>17.664837868244934</v>
      </c>
      <c r="BZ186" s="423">
        <v>18.315838672145485</v>
      </c>
      <c r="CA186" s="423">
        <v>18.990830754643675</v>
      </c>
      <c r="CB186" s="423">
        <v>19.69069826433855</v>
      </c>
      <c r="CC186" s="423">
        <v>20.416357933284111</v>
      </c>
      <c r="CD186" s="423">
        <v>21.168760277784653</v>
      </c>
      <c r="CE186" s="423">
        <v>21.948890843442939</v>
      </c>
      <c r="CF186" s="423">
        <v>22.757771496092055</v>
      </c>
      <c r="CG186" s="423">
        <v>23.596461760301825</v>
      </c>
      <c r="CH186" s="423">
        <v>24.46606020721309</v>
      </c>
      <c r="CI186" s="423">
        <v>25.367705893517794</v>
      </c>
      <c r="CJ186" s="423">
        <v>26.302579853469606</v>
      </c>
      <c r="CK186" s="423">
        <v>27.271906645879525</v>
      </c>
      <c r="CL186" s="423">
        <v>28</v>
      </c>
      <c r="CM186" s="423">
        <v>28</v>
      </c>
      <c r="CN186" s="420"/>
      <c r="CO186" s="417">
        <v>9.708275965660762E-3</v>
      </c>
      <c r="CP186" s="417">
        <v>1.0712191211688215E-2</v>
      </c>
      <c r="CQ186" s="417">
        <v>1.1824348312161174E-2</v>
      </c>
      <c r="CR186" s="417">
        <v>1.3056682379234321E-2</v>
      </c>
      <c r="CS186" s="417">
        <v>1.4422462800766764E-2</v>
      </c>
      <c r="CT186" s="417">
        <v>1.5936443723749291E-2</v>
      </c>
      <c r="CU186" s="417">
        <v>1.7615031607265057E-2</v>
      </c>
      <c r="CV186" s="417">
        <v>1.9476471788502842E-2</v>
      </c>
      <c r="CW186" s="417">
        <v>2.1541056227177734E-2</v>
      </c>
      <c r="CX186" s="417">
        <v>2.3831354840911409E-2</v>
      </c>
      <c r="CY186" s="417">
        <v>2.6372473119585998E-2</v>
      </c>
      <c r="CZ186" s="417">
        <v>2.9192339013647112E-2</v>
      </c>
      <c r="DA186" s="417">
        <v>3.2322022433398018E-2</v>
      </c>
      <c r="DB186" s="417">
        <v>3.5796091077517467E-2</v>
      </c>
      <c r="DC186" s="417">
        <v>3.965300673382742E-2</v>
      </c>
      <c r="DD186" s="417">
        <v>4.3935566668723287E-2</v>
      </c>
      <c r="DE186" s="417">
        <v>4.8691395249228206E-2</v>
      </c>
      <c r="DF186" s="417">
        <v>5.3973491529537086E-2</v>
      </c>
      <c r="DG186" s="417">
        <v>5.9840839189094955E-2</v>
      </c>
      <c r="DH186" s="417">
        <v>6.6359085939407772E-2</v>
      </c>
      <c r="DI186" s="417">
        <v>7.36013003304965E-2</v>
      </c>
      <c r="DJ186" s="417">
        <v>8.1648814794752431E-2</v>
      </c>
      <c r="DK186" s="417">
        <v>9.0592164776594139E-2</v>
      </c>
      <c r="DL186" s="417">
        <v>0.10053213492265475</v>
      </c>
      <c r="DM186" s="417">
        <v>0.11158092456249701</v>
      </c>
      <c r="DN186" s="417">
        <v>0.12386344610882619</v>
      </c>
      <c r="DO186" s="417">
        <v>0.13751877156531145</v>
      </c>
      <c r="DP186" s="417">
        <v>0.15270174406778775</v>
      </c>
      <c r="DQ186" s="417">
        <v>0.1648141839142698</v>
      </c>
      <c r="DR186" s="417">
        <v>0.1648141839142698</v>
      </c>
      <c r="DS186" s="424"/>
      <c r="DT186" s="425">
        <v>6.9827243644160408E-3</v>
      </c>
      <c r="DU186" s="425">
        <v>7.7047952524954425E-3</v>
      </c>
      <c r="DV186" s="425">
        <v>8.5047196170272791E-3</v>
      </c>
      <c r="DW186" s="425">
        <v>9.3910818450571188E-3</v>
      </c>
      <c r="DX186" s="425">
        <v>1.0373426007873455E-2</v>
      </c>
      <c r="DY186" s="425">
        <v>1.1462364096939383E-2</v>
      </c>
      <c r="DZ186" s="425">
        <v>1.2669696537168517E-2</v>
      </c>
      <c r="EA186" s="425">
        <v>1.4008546375430933E-2</v>
      </c>
      <c r="EB186" s="425">
        <v>1.5493508701730928E-2</v>
      </c>
      <c r="EC186" s="425">
        <v>1.7140817038295893E-2</v>
      </c>
      <c r="ED186" s="425">
        <v>1.8968528629944713E-2</v>
      </c>
      <c r="EE186" s="425">
        <v>2.0996730789884673E-2</v>
      </c>
      <c r="EF186" s="425">
        <v>2.3247770701121561E-2</v>
      </c>
      <c r="EG186" s="425">
        <v>2.5746511347838983E-2</v>
      </c>
      <c r="EH186" s="425">
        <v>2.852061655663957E-2</v>
      </c>
      <c r="EI186" s="425">
        <v>3.1600868468023409E-2</v>
      </c>
      <c r="EJ186" s="425">
        <v>3.5021521137924942E-2</v>
      </c>
      <c r="EK186" s="425">
        <v>3.8820694391978043E-2</v>
      </c>
      <c r="EL186" s="425">
        <v>4.3040812526424332E-2</v>
      </c>
      <c r="EM186" s="425">
        <v>4.772909297474253E-2</v>
      </c>
      <c r="EN186" s="425">
        <v>5.2938090644344488E-2</v>
      </c>
      <c r="EO186" s="425">
        <v>5.8726304279938933E-2</v>
      </c>
      <c r="EP186" s="425">
        <v>6.5158851937071313E-2</v>
      </c>
      <c r="EQ186" s="425">
        <v>7.2308223459468232E-2</v>
      </c>
      <c r="ER186" s="425">
        <v>8.0255118756668617E-2</v>
      </c>
      <c r="ES186" s="425">
        <v>8.908938168464671E-2</v>
      </c>
      <c r="ET186" s="425">
        <v>9.8911040453546747E-2</v>
      </c>
      <c r="EU186" s="425">
        <v>0.10983146673647232</v>
      </c>
      <c r="EV186" s="425">
        <v>0.11854339758060124</v>
      </c>
      <c r="EW186" s="425">
        <v>0.11854339758060124</v>
      </c>
      <c r="EX186" s="420"/>
      <c r="EY186" s="420">
        <v>2414.2658190088505</v>
      </c>
      <c r="EZ186" s="420">
        <v>2663.9206776303895</v>
      </c>
      <c r="FA186" s="420">
        <v>2940.4932516422086</v>
      </c>
      <c r="FB186" s="420">
        <v>3246.9515791823837</v>
      </c>
      <c r="FC186" s="420">
        <v>3586.5955076863097</v>
      </c>
      <c r="FD186" s="420">
        <v>3963.0941162875597</v>
      </c>
      <c r="FE186" s="420">
        <v>4380.5273830909391</v>
      </c>
      <c r="FF186" s="420">
        <v>4843.432580634535</v>
      </c>
      <c r="FG186" s="420">
        <v>5356.8559380237466</v>
      </c>
      <c r="FH186" s="420">
        <v>5926.4101696935695</v>
      </c>
      <c r="FI186" s="420">
        <v>6558.3385392581076</v>
      </c>
      <c r="FJ186" s="420">
        <v>7259.5862032409705</v>
      </c>
      <c r="FK186" s="420">
        <v>8037.8796645465172</v>
      </c>
      <c r="FL186" s="420">
        <v>8901.8152603263225</v>
      </c>
      <c r="FM186" s="420">
        <v>9860.9577145339899</v>
      </c>
      <c r="FN186" s="420">
        <v>10925.949903182782</v>
      </c>
      <c r="FO186" s="420">
        <v>12108.635111513395</v>
      </c>
      <c r="FP186" s="420">
        <v>13422.193208478329</v>
      </c>
      <c r="FQ186" s="420">
        <v>14881.292326881685</v>
      </c>
      <c r="FR186" s="420">
        <v>16502.257819087346</v>
      </c>
      <c r="FS186" s="420">
        <v>18303.260460564012</v>
      </c>
      <c r="FT186" s="420">
        <v>20304.526099051702</v>
      </c>
      <c r="FU186" s="420">
        <v>22528.5691984615</v>
      </c>
      <c r="FV186" s="420">
        <v>25000.453006717999</v>
      </c>
      <c r="FW186" s="420">
        <v>27748.079388914106</v>
      </c>
      <c r="FX186" s="420">
        <v>30802.511715047924</v>
      </c>
      <c r="FY186" s="420">
        <v>34198.334579338647</v>
      </c>
      <c r="FZ186" s="420">
        <v>37974.05456024297</v>
      </c>
      <c r="GA186" s="420">
        <v>40986.190763374965</v>
      </c>
      <c r="GB186" s="420">
        <v>40986.190763374965</v>
      </c>
      <c r="GC186" s="420"/>
      <c r="GD186" s="420">
        <v>32.316874226969965</v>
      </c>
      <c r="GE186" s="420">
        <v>32.316874226969965</v>
      </c>
      <c r="GF186" s="420">
        <v>32.316874226969965</v>
      </c>
      <c r="GG186" s="420">
        <v>32.316874226969965</v>
      </c>
      <c r="GH186" s="420">
        <v>32.316874226969965</v>
      </c>
      <c r="GI186" s="420">
        <v>32.316874226969965</v>
      </c>
      <c r="GJ186" s="420">
        <v>32.316874226969965</v>
      </c>
      <c r="GK186" s="420">
        <v>32.316874226969965</v>
      </c>
      <c r="GL186" s="420">
        <v>32.316874226969965</v>
      </c>
      <c r="GM186" s="420">
        <v>32.316874226969965</v>
      </c>
      <c r="GN186" s="420">
        <v>32.316874226969965</v>
      </c>
      <c r="GO186" s="420">
        <v>32.316874226969965</v>
      </c>
      <c r="GP186" s="420">
        <v>32.316874226969965</v>
      </c>
      <c r="GQ186" s="420">
        <v>32.316874226969965</v>
      </c>
      <c r="GR186" s="420">
        <v>32.316874226969965</v>
      </c>
      <c r="GS186" s="420">
        <v>32.316874226969965</v>
      </c>
      <c r="GT186" s="420">
        <v>32.316874226969965</v>
      </c>
      <c r="GU186" s="420">
        <v>38.681272963804702</v>
      </c>
      <c r="GV186" s="420">
        <v>51.274319302139794</v>
      </c>
      <c r="GW186" s="420">
        <v>68.560713644186009</v>
      </c>
      <c r="GX186" s="420">
        <v>92.396529267729079</v>
      </c>
      <c r="GY186" s="420">
        <v>125.39751146222565</v>
      </c>
      <c r="GZ186" s="420">
        <v>171.25654224893231</v>
      </c>
      <c r="HA186" s="420">
        <v>235.19550615173944</v>
      </c>
      <c r="HB186" s="420">
        <v>324.60892504720562</v>
      </c>
      <c r="HC186" s="420">
        <v>449.98134462937401</v>
      </c>
      <c r="HD186" s="420">
        <v>626.19566542415532</v>
      </c>
      <c r="HE186" s="420">
        <v>874.39998828181149</v>
      </c>
      <c r="HF186" s="420">
        <v>1224.6726327805579</v>
      </c>
      <c r="HG186" s="420">
        <v>1719.8281595365349</v>
      </c>
      <c r="HH186" s="420"/>
      <c r="HI186" s="420">
        <v>57.236016211563019</v>
      </c>
      <c r="HJ186" s="420">
        <v>63.154689053157682</v>
      </c>
      <c r="HK186" s="420">
        <v>69.711511506251469</v>
      </c>
      <c r="HL186" s="420">
        <v>76.976848100570194</v>
      </c>
      <c r="HM186" s="420">
        <v>85.028929708547622</v>
      </c>
      <c r="HN186" s="420">
        <v>93.954740733937783</v>
      </c>
      <c r="HO186" s="420">
        <v>103.85100693540051</v>
      </c>
      <c r="HP186" s="420">
        <v>114.82529534325266</v>
      </c>
      <c r="HQ186" s="420">
        <v>126.99723903542956</v>
      </c>
      <c r="HR186" s="420">
        <v>140.4999009960755</v>
      </c>
      <c r="HS186" s="420">
        <v>155.4812929041926</v>
      </c>
      <c r="HT186" s="420">
        <v>172.10606650949569</v>
      </c>
      <c r="HU186" s="420">
        <v>190.55739726930597</v>
      </c>
      <c r="HV186" s="420">
        <v>211.03908216765754</v>
      </c>
      <c r="HW186" s="420">
        <v>233.77787614220262</v>
      </c>
      <c r="HX186" s="420">
        <v>259.02609433539101</v>
      </c>
      <c r="HY186" s="420">
        <v>287.06451049661388</v>
      </c>
      <c r="HZ186" s="420">
        <v>318.20558532804193</v>
      </c>
      <c r="IA186" s="420">
        <v>352.79706242955569</v>
      </c>
      <c r="IB186" s="420">
        <v>391.22597380285117</v>
      </c>
      <c r="IC186" s="420">
        <v>433.92310167212025</v>
      </c>
      <c r="ID186" s="420">
        <v>481.36794872510484</v>
      </c>
      <c r="IE186" s="420">
        <v>534.09427483665706</v>
      </c>
      <c r="IF186" s="420">
        <v>592.69626497730883</v>
      </c>
      <c r="IG186" s="420">
        <v>657.83540040990135</v>
      </c>
      <c r="IH186" s="420">
        <v>730.24811352509982</v>
      </c>
      <c r="II186" s="420">
        <v>810.75431585866374</v>
      </c>
      <c r="IJ186" s="420">
        <v>900.2668990778925</v>
      </c>
      <c r="IK186" s="420">
        <v>971.67688019781474</v>
      </c>
      <c r="IL186" s="420">
        <v>971.67688019781474</v>
      </c>
      <c r="IM186" s="420"/>
      <c r="IN186" s="420">
        <v>14.212941987128927</v>
      </c>
      <c r="IO186" s="420">
        <v>14.212941987128927</v>
      </c>
      <c r="IP186" s="420">
        <v>14.212941987128927</v>
      </c>
      <c r="IQ186" s="420">
        <v>14.212941987128927</v>
      </c>
      <c r="IR186" s="420">
        <v>14.212941987128927</v>
      </c>
      <c r="IS186" s="420">
        <v>14.212941987128927</v>
      </c>
      <c r="IT186" s="420">
        <v>14.212941987128927</v>
      </c>
      <c r="IU186" s="420">
        <v>14.212941987128927</v>
      </c>
      <c r="IV186" s="420">
        <v>14.212941987128927</v>
      </c>
      <c r="IW186" s="420">
        <v>14.212941987128927</v>
      </c>
      <c r="IX186" s="420">
        <v>14.212941987128927</v>
      </c>
      <c r="IY186" s="420">
        <v>14.212941987128927</v>
      </c>
      <c r="IZ186" s="420">
        <v>14.212941987128927</v>
      </c>
      <c r="JA186" s="420">
        <v>14.212941987128927</v>
      </c>
      <c r="JB186" s="420">
        <v>14.212941987128927</v>
      </c>
      <c r="JC186" s="420">
        <v>14.212941987128927</v>
      </c>
      <c r="JD186" s="420">
        <v>14.212941987128927</v>
      </c>
      <c r="JE186" s="420">
        <v>17.012000751113533</v>
      </c>
      <c r="JF186" s="420">
        <v>22.550415010825947</v>
      </c>
      <c r="JG186" s="420">
        <v>30.152960919956481</v>
      </c>
      <c r="JH186" s="420">
        <v>40.635938397728552</v>
      </c>
      <c r="JI186" s="420">
        <v>55.14975066046334</v>
      </c>
      <c r="JJ186" s="420">
        <v>75.318525015919704</v>
      </c>
      <c r="JK186" s="420">
        <v>103.43884315947719</v>
      </c>
      <c r="JL186" s="420">
        <v>142.76281139683698</v>
      </c>
      <c r="JM186" s="420">
        <v>197.90152666343465</v>
      </c>
      <c r="JN186" s="420">
        <v>275.40047972330115</v>
      </c>
      <c r="JO186" s="420">
        <v>384.56059270187745</v>
      </c>
      <c r="JP186" s="420">
        <v>538.61029258851443</v>
      </c>
      <c r="JQ186" s="420">
        <v>756.37939757564641</v>
      </c>
      <c r="JR186" s="420"/>
      <c r="JS186" s="420">
        <v>43.02307422443409</v>
      </c>
      <c r="JT186" s="420">
        <v>48.941747066028753</v>
      </c>
      <c r="JU186" s="420">
        <v>55.49856951912254</v>
      </c>
      <c r="JV186" s="420">
        <v>62.763906113441266</v>
      </c>
      <c r="JW186" s="420">
        <v>70.815987721418693</v>
      </c>
      <c r="JX186" s="420">
        <v>79.741798746808854</v>
      </c>
      <c r="JY186" s="420">
        <v>89.638064948271577</v>
      </c>
      <c r="JZ186" s="420">
        <v>100.61235335612373</v>
      </c>
      <c r="KA186" s="420">
        <v>112.78429704830063</v>
      </c>
      <c r="KB186" s="420">
        <v>126.28695900894657</v>
      </c>
      <c r="KC186" s="420">
        <v>141.26835091706369</v>
      </c>
      <c r="KD186" s="420">
        <v>157.89312452236678</v>
      </c>
      <c r="KE186" s="420">
        <v>176.34445528217705</v>
      </c>
      <c r="KF186" s="420">
        <v>196.82614018052863</v>
      </c>
      <c r="KG186" s="420">
        <v>219.5649341550737</v>
      </c>
      <c r="KH186" s="420">
        <v>244.81315234826209</v>
      </c>
      <c r="KI186" s="420">
        <v>272.85156850948493</v>
      </c>
      <c r="KJ186" s="420">
        <v>301.1935845769284</v>
      </c>
      <c r="KK186" s="420">
        <v>330.24664741872976</v>
      </c>
      <c r="KL186" s="420">
        <v>361.07301288289472</v>
      </c>
      <c r="KM186" s="420">
        <v>393.28716327439167</v>
      </c>
      <c r="KN186" s="420">
        <v>426.21819806464151</v>
      </c>
      <c r="KO186" s="420">
        <v>458.77574982073736</v>
      </c>
      <c r="KP186" s="420">
        <v>489.25742181783164</v>
      </c>
      <c r="KQ186" s="420">
        <v>515.07258901306432</v>
      </c>
      <c r="KR186" s="420">
        <v>532.34658686166517</v>
      </c>
      <c r="KS186" s="420">
        <v>535.3538361353626</v>
      </c>
      <c r="KT186" s="420">
        <v>515.70630637601505</v>
      </c>
      <c r="KU186" s="420">
        <v>433.06658760930031</v>
      </c>
      <c r="KV186" s="420">
        <v>215.29748262216833</v>
      </c>
      <c r="KW186" s="420"/>
      <c r="KX186" s="420">
        <v>2234.4717966131329</v>
      </c>
      <c r="KY186" s="420">
        <v>2465.5344807985416</v>
      </c>
      <c r="KZ186" s="420">
        <v>2721.5102774487291</v>
      </c>
      <c r="LA186" s="420">
        <v>3005.1461904182779</v>
      </c>
      <c r="LB186" s="420">
        <v>3319.4963225195056</v>
      </c>
      <c r="LC186" s="420">
        <v>3667.9565110206026</v>
      </c>
      <c r="LD186" s="420">
        <v>4054.3028918939258</v>
      </c>
      <c r="LE186" s="420">
        <v>4482.7348401378986</v>
      </c>
      <c r="LF186" s="420">
        <v>4957.9227845538971</v>
      </c>
      <c r="LG186" s="420">
        <v>5485.0614522546857</v>
      </c>
      <c r="LH186" s="420">
        <v>6069.9291615823086</v>
      </c>
      <c r="LI186" s="420">
        <v>6718.9538527630957</v>
      </c>
      <c r="LJ186" s="420">
        <v>7439.2866243588996</v>
      </c>
      <c r="LK186" s="420">
        <v>8238.8836313084739</v>
      </c>
      <c r="LL186" s="420">
        <v>9126.5972981246632</v>
      </c>
      <c r="LM186" s="420">
        <v>10112.27790976749</v>
      </c>
      <c r="LN186" s="420">
        <v>11206.886764135981</v>
      </c>
      <c r="LO186" s="420">
        <v>12422.622205432974</v>
      </c>
      <c r="LP186" s="420">
        <v>13773.060008455786</v>
      </c>
      <c r="LQ186" s="420">
        <v>15273.30975191761</v>
      </c>
      <c r="LR186" s="420">
        <v>16940.189006190238</v>
      </c>
      <c r="LS186" s="420">
        <v>18792.41736958046</v>
      </c>
      <c r="LT186" s="420">
        <v>20850.83261986282</v>
      </c>
      <c r="LU186" s="420">
        <v>23138.631507029833</v>
      </c>
      <c r="LV186" s="420">
        <v>25681.638002133957</v>
      </c>
      <c r="LW186" s="420">
        <v>28508.602139086946</v>
      </c>
      <c r="LX186" s="420">
        <v>31651.532945134961</v>
      </c>
      <c r="LY186" s="420">
        <v>35146.069355671141</v>
      </c>
      <c r="LZ186" s="420">
        <v>37933.887225792394</v>
      </c>
      <c r="MA186" s="420">
        <v>37933.887225792394</v>
      </c>
      <c r="MB186" s="420"/>
      <c r="MC186" s="426">
        <v>1.3011004983715742</v>
      </c>
      <c r="MD186" s="426">
        <v>1.3011004983715742</v>
      </c>
      <c r="ME186" s="426">
        <v>1.3011004983715742</v>
      </c>
      <c r="MF186" s="426">
        <v>1.3011004983715742</v>
      </c>
      <c r="MG186" s="426">
        <v>1.3011004983715742</v>
      </c>
      <c r="MH186" s="426">
        <v>1.3011004983715742</v>
      </c>
      <c r="MI186" s="426">
        <v>1.3011004983715742</v>
      </c>
      <c r="MJ186" s="426">
        <v>1.3011004983715742</v>
      </c>
      <c r="MK186" s="426">
        <v>1.3011004983715742</v>
      </c>
      <c r="ML186" s="426">
        <v>1.3011004983715742</v>
      </c>
      <c r="MM186" s="426">
        <v>1.3011004983715742</v>
      </c>
      <c r="MN186" s="426">
        <v>1.3011004983715742</v>
      </c>
      <c r="MO186" s="426">
        <v>1.3011004983715742</v>
      </c>
      <c r="MP186" s="426">
        <v>1.3011004983715742</v>
      </c>
      <c r="MQ186" s="426">
        <v>1.3011004983715742</v>
      </c>
      <c r="MR186" s="426">
        <v>1.3011004983715742</v>
      </c>
      <c r="MS186" s="426">
        <v>1.3011004983715742</v>
      </c>
      <c r="MT186" s="426">
        <v>1.5573357490388688</v>
      </c>
      <c r="MU186" s="426">
        <v>2.0643408124540121</v>
      </c>
      <c r="MV186" s="426">
        <v>2.7603034273876617</v>
      </c>
      <c r="MW186" s="426">
        <v>3.719950433130661</v>
      </c>
      <c r="MX186" s="426">
        <v>5.0485936081620348</v>
      </c>
      <c r="MY186" s="426">
        <v>6.8949110271166889</v>
      </c>
      <c r="MZ186" s="426">
        <v>9.4691395002985903</v>
      </c>
      <c r="NA186" s="426">
        <v>13.068987773647677</v>
      </c>
      <c r="NB186" s="426">
        <v>18.1165711647504</v>
      </c>
      <c r="NC186" s="426">
        <v>25.211085906369799</v>
      </c>
      <c r="ND186" s="426">
        <v>35.203969682813984</v>
      </c>
      <c r="NE186" s="426">
        <v>49.30619717927501</v>
      </c>
      <c r="NF186" s="426">
        <v>69.241513265506697</v>
      </c>
      <c r="NG186" s="420"/>
      <c r="NH186" s="420">
        <v>2233.1706961147615</v>
      </c>
      <c r="NI186" s="420">
        <v>2464.2333803001702</v>
      </c>
      <c r="NJ186" s="420">
        <v>2720.2091769503577</v>
      </c>
      <c r="NK186" s="420">
        <v>3003.8450899199065</v>
      </c>
      <c r="NL186" s="420">
        <v>3318.1952220211342</v>
      </c>
      <c r="NM186" s="420">
        <v>3666.6554105222313</v>
      </c>
      <c r="NN186" s="420">
        <v>4053.0017913955544</v>
      </c>
      <c r="NO186" s="420">
        <v>4481.4337396395267</v>
      </c>
      <c r="NP186" s="420">
        <v>4956.6216840555253</v>
      </c>
      <c r="NQ186" s="420">
        <v>5483.7603517563139</v>
      </c>
      <c r="NR186" s="420">
        <v>6068.6280610839367</v>
      </c>
      <c r="NS186" s="420">
        <v>6717.6527522647239</v>
      </c>
      <c r="NT186" s="420">
        <v>7437.9855238605278</v>
      </c>
      <c r="NU186" s="420">
        <v>8237.582530810103</v>
      </c>
      <c r="NV186" s="420">
        <v>9125.2961976262923</v>
      </c>
      <c r="NW186" s="420">
        <v>10110.976809269119</v>
      </c>
      <c r="NX186" s="420">
        <v>11205.58566363761</v>
      </c>
      <c r="NY186" s="420">
        <v>12421.064869683934</v>
      </c>
      <c r="NZ186" s="420">
        <v>13770.995667643332</v>
      </c>
      <c r="OA186" s="420">
        <v>15270.549448490223</v>
      </c>
      <c r="OB186" s="420">
        <v>16936.469055757108</v>
      </c>
      <c r="OC186" s="420">
        <v>18787.3687759723</v>
      </c>
      <c r="OD186" s="420">
        <v>20843.937708835703</v>
      </c>
      <c r="OE186" s="420">
        <v>23129.162367529534</v>
      </c>
      <c r="OF186" s="420">
        <v>25668.56901436031</v>
      </c>
      <c r="OG186" s="420">
        <v>28490.485567922195</v>
      </c>
      <c r="OH186" s="420">
        <v>31626.321859228592</v>
      </c>
      <c r="OI186" s="420">
        <v>35110.865385988327</v>
      </c>
      <c r="OJ186" s="420">
        <v>37884.581028613116</v>
      </c>
      <c r="OK186" s="420">
        <v>37864.645712526886</v>
      </c>
      <c r="OL186" s="420"/>
      <c r="OM186" s="420">
        <v>2276.1937703391955</v>
      </c>
      <c r="ON186" s="420">
        <v>2513.1751273661989</v>
      </c>
      <c r="OO186" s="420">
        <v>2775.7077464694803</v>
      </c>
      <c r="OP186" s="420">
        <v>3066.6089960333479</v>
      </c>
      <c r="OQ186" s="420">
        <v>3389.0112097425531</v>
      </c>
      <c r="OR186" s="420">
        <v>3746.3972092690401</v>
      </c>
      <c r="OS186" s="420">
        <v>4142.6398563438261</v>
      </c>
      <c r="OT186" s="420">
        <v>4582.0460929956507</v>
      </c>
      <c r="OU186" s="420">
        <v>5069.405981103826</v>
      </c>
      <c r="OV186" s="420">
        <v>5610.0473107652606</v>
      </c>
      <c r="OW186" s="420">
        <v>6209.8964120010005</v>
      </c>
      <c r="OX186" s="420">
        <v>6875.5458767870905</v>
      </c>
      <c r="OY186" s="420">
        <v>7614.3299791427053</v>
      </c>
      <c r="OZ186" s="420">
        <v>8434.4086709906314</v>
      </c>
      <c r="PA186" s="420">
        <v>9344.8611317813666</v>
      </c>
      <c r="PB186" s="420">
        <v>10355.789961617382</v>
      </c>
      <c r="PC186" s="420">
        <v>11478.437232147095</v>
      </c>
      <c r="PD186" s="420">
        <v>12722.258454260862</v>
      </c>
      <c r="PE186" s="420">
        <v>14101.242315062062</v>
      </c>
      <c r="PF186" s="420">
        <v>15631.622461373117</v>
      </c>
      <c r="PG186" s="420">
        <v>17329.7562190315</v>
      </c>
      <c r="PH186" s="420">
        <v>19213.586974036942</v>
      </c>
      <c r="PI186" s="420">
        <v>21302.713458656439</v>
      </c>
      <c r="PJ186" s="420">
        <v>23618.419789347365</v>
      </c>
      <c r="PK186" s="420">
        <v>26183.641603373373</v>
      </c>
      <c r="PL186" s="420">
        <v>29022.83215478386</v>
      </c>
      <c r="PM186" s="420">
        <v>32161.675695363956</v>
      </c>
      <c r="PN186" s="420">
        <v>35626.571692364341</v>
      </c>
      <c r="PO186" s="420">
        <v>38317.647616222413</v>
      </c>
      <c r="PP186" s="420">
        <v>38079.943195149055</v>
      </c>
      <c r="PQ186" s="420"/>
      <c r="PR186" s="420">
        <v>67.200614214346828</v>
      </c>
      <c r="PS186" s="420">
        <v>74.149708099895435</v>
      </c>
      <c r="PT186" s="420">
        <v>81.848051298933612</v>
      </c>
      <c r="PU186" s="420">
        <v>90.378258569256431</v>
      </c>
      <c r="PV186" s="420">
        <v>99.832180515186892</v>
      </c>
      <c r="PW186" s="420">
        <v>110.31194523274307</v>
      </c>
      <c r="PX186" s="420">
        <v>121.93111810998856</v>
      </c>
      <c r="PY186" s="420">
        <v>134.81599323559269</v>
      </c>
      <c r="PZ186" s="420">
        <v>149.10703140416985</v>
      </c>
      <c r="QA186" s="420">
        <v>164.96046141806357</v>
      </c>
      <c r="QB186" s="420">
        <v>182.55006329199551</v>
      </c>
      <c r="QC186" s="420">
        <v>202.06915409176941</v>
      </c>
      <c r="QD186" s="420">
        <v>223.73279950601545</v>
      </c>
      <c r="QE186" s="420">
        <v>247.78027688854976</v>
      </c>
      <c r="QF186" s="420">
        <v>274.47781844935128</v>
      </c>
      <c r="QG186" s="420">
        <v>304.12166654892087</v>
      </c>
      <c r="QH186" s="420">
        <v>337.04147670249705</v>
      </c>
      <c r="QI186" s="420">
        <v>373.60410797004761</v>
      </c>
      <c r="QJ186" s="420">
        <v>414.21784494312533</v>
      </c>
      <c r="QK186" s="420">
        <v>459.33710059377347</v>
      </c>
      <c r="QL186" s="420">
        <v>509.46765488318471</v>
      </c>
      <c r="QM186" s="420">
        <v>565.17249030501512</v>
      </c>
      <c r="QN186" s="420">
        <v>627.0782925338998</v>
      </c>
      <c r="QO186" s="420">
        <v>695.8826921461723</v>
      </c>
      <c r="QP186" s="420">
        <v>772.36233206872487</v>
      </c>
      <c r="QQ186" s="420">
        <v>857.38185509565301</v>
      </c>
      <c r="QR186" s="420">
        <v>951.90391660466355</v>
      </c>
      <c r="QS186" s="420">
        <v>1057.00033963331</v>
      </c>
      <c r="QT186" s="420">
        <v>1140.842558395633</v>
      </c>
      <c r="QU186" s="420">
        <v>1140.842558395633</v>
      </c>
      <c r="QV186" s="424"/>
      <c r="QW186" s="420">
        <v>14.692869058112674</v>
      </c>
      <c r="QX186" s="420">
        <v>14.692869058112674</v>
      </c>
      <c r="QY186" s="420">
        <v>14.692869058112674</v>
      </c>
      <c r="QZ186" s="420">
        <v>14.692869058112674</v>
      </c>
      <c r="RA186" s="420">
        <v>14.692869058112674</v>
      </c>
      <c r="RB186" s="420">
        <v>14.692869058112674</v>
      </c>
      <c r="RC186" s="420">
        <v>14.692869058112674</v>
      </c>
      <c r="RD186" s="420">
        <v>14.692869058112674</v>
      </c>
      <c r="RE186" s="420">
        <v>14.692869058112674</v>
      </c>
      <c r="RF186" s="420">
        <v>14.692869058112674</v>
      </c>
      <c r="RG186" s="420">
        <v>14.692869058112674</v>
      </c>
      <c r="RH186" s="420">
        <v>14.692869058112674</v>
      </c>
      <c r="RI186" s="420">
        <v>14.692869058112674</v>
      </c>
      <c r="RJ186" s="420">
        <v>14.692869058112674</v>
      </c>
      <c r="RK186" s="420">
        <v>14.692869058112674</v>
      </c>
      <c r="RL186" s="420">
        <v>14.692869058112674</v>
      </c>
      <c r="RM186" s="420">
        <v>14.692869058112674</v>
      </c>
      <c r="RN186" s="420">
        <v>17.586443375268967</v>
      </c>
      <c r="RO186" s="420">
        <v>23.311872746698956</v>
      </c>
      <c r="RP186" s="420">
        <v>31.171133106186968</v>
      </c>
      <c r="RQ186" s="420">
        <v>42.008088295304923</v>
      </c>
      <c r="RR186" s="420">
        <v>57.011987087230509</v>
      </c>
      <c r="RS186" s="420">
        <v>77.861798543275356</v>
      </c>
      <c r="RT186" s="420">
        <v>106.93165281622744</v>
      </c>
      <c r="RU186" s="420">
        <v>147.58346977855248</v>
      </c>
      <c r="RV186" s="420">
        <v>204.58404884081392</v>
      </c>
      <c r="RW186" s="420">
        <v>284.69990173605657</v>
      </c>
      <c r="RX186" s="420">
        <v>397.54601394952084</v>
      </c>
      <c r="RY186" s="420">
        <v>556.79749551650741</v>
      </c>
      <c r="RZ186" s="420">
        <v>781.91998932362276</v>
      </c>
      <c r="SA186" s="420"/>
      <c r="SB186" s="420">
        <v>52.507745156234151</v>
      </c>
      <c r="SC186" s="420">
        <v>59.456839041782757</v>
      </c>
      <c r="SD186" s="420">
        <v>67.155182240820935</v>
      </c>
      <c r="SE186" s="420">
        <v>75.685389511143754</v>
      </c>
      <c r="SF186" s="420">
        <v>85.139311457074214</v>
      </c>
      <c r="SG186" s="420">
        <v>95.619076174630393</v>
      </c>
      <c r="SH186" s="420">
        <v>107.23824905187588</v>
      </c>
      <c r="SI186" s="420">
        <v>120.12312417748001</v>
      </c>
      <c r="SJ186" s="420">
        <v>134.41416234605717</v>
      </c>
      <c r="SK186" s="420">
        <v>150.2675923599509</v>
      </c>
      <c r="SL186" s="420">
        <v>167.85719423388284</v>
      </c>
      <c r="SM186" s="420">
        <v>187.37628503365673</v>
      </c>
      <c r="SN186" s="420">
        <v>209.03993044790278</v>
      </c>
      <c r="SO186" s="420">
        <v>233.08740783043709</v>
      </c>
      <c r="SP186" s="420">
        <v>259.78494939123863</v>
      </c>
      <c r="SQ186" s="420">
        <v>289.42879749080822</v>
      </c>
      <c r="SR186" s="420">
        <v>322.3486076443844</v>
      </c>
      <c r="SS186" s="420">
        <v>356.01766459477864</v>
      </c>
      <c r="ST186" s="420">
        <v>390.90597219642638</v>
      </c>
      <c r="SU186" s="420">
        <v>428.1659674875865</v>
      </c>
      <c r="SV186" s="420">
        <v>467.45956658787981</v>
      </c>
      <c r="SW186" s="420">
        <v>508.16050321778459</v>
      </c>
      <c r="SX186" s="420">
        <v>549.21649399062449</v>
      </c>
      <c r="SY186" s="420">
        <v>588.95103932994482</v>
      </c>
      <c r="SZ186" s="420">
        <v>624.77886229017236</v>
      </c>
      <c r="TA186" s="420">
        <v>652.79780625483909</v>
      </c>
      <c r="TB186" s="420">
        <v>667.20401486860692</v>
      </c>
      <c r="TC186" s="420">
        <v>659.45432568378919</v>
      </c>
      <c r="TD186" s="420">
        <v>584.04506287912557</v>
      </c>
      <c r="TE186" s="420">
        <v>358.92256907201022</v>
      </c>
      <c r="TF186" s="420"/>
      <c r="TG186" s="420">
        <v>3.9541084575050318</v>
      </c>
      <c r="TH186" s="420">
        <v>4.3629956563214094</v>
      </c>
      <c r="TI186" s="420">
        <v>4.8159689558659586</v>
      </c>
      <c r="TJ186" s="420">
        <v>5.3178894383822231</v>
      </c>
      <c r="TK186" s="420">
        <v>5.8741616266655177</v>
      </c>
      <c r="TL186" s="420">
        <v>6.4907947748414863</v>
      </c>
      <c r="TM186" s="420">
        <v>7.174471111438435</v>
      </c>
      <c r="TN186" s="420">
        <v>7.9326218263342962</v>
      </c>
      <c r="TO186" s="420">
        <v>8.7735116835111207</v>
      </c>
      <c r="TP186" s="420">
        <v>9.7063332422316133</v>
      </c>
      <c r="TQ186" s="420">
        <v>10.741311781445805</v>
      </c>
      <c r="TR186" s="420">
        <v>11.889822147259057</v>
      </c>
      <c r="TS186" s="420">
        <v>13.164518882613763</v>
      </c>
      <c r="TT186" s="420">
        <v>14.579481153593129</v>
      </c>
      <c r="TU186" s="420">
        <v>16.150374159770749</v>
      </c>
      <c r="TV186" s="420">
        <v>17.894628908836424</v>
      </c>
      <c r="TW186" s="420">
        <v>19.831642450595456</v>
      </c>
      <c r="TX186" s="420">
        <v>21.983000904887568</v>
      </c>
      <c r="TY186" s="420">
        <v>24.372727884821138</v>
      </c>
      <c r="TZ186" s="420">
        <v>27.027561214104473</v>
      </c>
      <c r="UA186" s="420">
        <v>29.977261168675099</v>
      </c>
      <c r="UB186" s="420">
        <v>33.254953842179837</v>
      </c>
      <c r="UC186" s="420">
        <v>36.897513646486033</v>
      </c>
      <c r="UD186" s="420">
        <v>40.945989417148851</v>
      </c>
      <c r="UE186" s="420">
        <v>45.446079105021745</v>
      </c>
      <c r="UF186" s="420">
        <v>50.448658604987827</v>
      </c>
      <c r="UG186" s="420">
        <v>56.010370907816579</v>
      </c>
      <c r="UH186" s="420">
        <v>62.194282468886598</v>
      </c>
      <c r="UI186" s="420">
        <v>67.127588959905367</v>
      </c>
      <c r="UJ186" s="420">
        <v>67.127588959905367</v>
      </c>
      <c r="UK186" s="420"/>
      <c r="UL186" s="420">
        <v>2.0677318317326265</v>
      </c>
      <c r="UM186" s="420">
        <v>2.0677318317326265</v>
      </c>
      <c r="UN186" s="420">
        <v>2.0677318317326265</v>
      </c>
      <c r="UO186" s="420">
        <v>2.0677318317326265</v>
      </c>
      <c r="UP186" s="420">
        <v>2.0677318317326265</v>
      </c>
      <c r="UQ186" s="420">
        <v>2.0677318317326265</v>
      </c>
      <c r="UR186" s="420">
        <v>2.0677318317326265</v>
      </c>
      <c r="US186" s="420">
        <v>2.0677318317326265</v>
      </c>
      <c r="UT186" s="420">
        <v>2.0677318317326265</v>
      </c>
      <c r="UU186" s="420">
        <v>2.0677318317326265</v>
      </c>
      <c r="UV186" s="420">
        <v>2.0677318317326265</v>
      </c>
      <c r="UW186" s="420">
        <v>2.0677318317326265</v>
      </c>
      <c r="UX186" s="420">
        <v>2.0677318317326265</v>
      </c>
      <c r="UY186" s="420">
        <v>2.0677318317326265</v>
      </c>
      <c r="UZ186" s="420">
        <v>2.0677318317326265</v>
      </c>
      <c r="VA186" s="420">
        <v>2.0677318317326265</v>
      </c>
      <c r="VB186" s="420">
        <v>2.0677318317326265</v>
      </c>
      <c r="VC186" s="420">
        <v>2.4749454058415221</v>
      </c>
      <c r="VD186" s="420">
        <v>3.2806867838405323</v>
      </c>
      <c r="VE186" s="420">
        <v>4.3867228313213236</v>
      </c>
      <c r="VF186" s="420">
        <v>5.9118107576461503</v>
      </c>
      <c r="VG186" s="420">
        <v>8.0233138963084603</v>
      </c>
      <c r="VH186" s="420">
        <v>10.957514062577776</v>
      </c>
      <c r="VI186" s="420">
        <v>15.048523298845536</v>
      </c>
      <c r="VJ186" s="420">
        <v>20.769465588490164</v>
      </c>
      <c r="VK186" s="420">
        <v>28.79117403005235</v>
      </c>
      <c r="VL186" s="420">
        <v>40.065901831865403</v>
      </c>
      <c r="VM186" s="420">
        <v>55.946768760453153</v>
      </c>
      <c r="VN186" s="420">
        <v>78.358277117619295</v>
      </c>
      <c r="VO186" s="420">
        <v>110.03983261524904</v>
      </c>
      <c r="VP186" s="420"/>
      <c r="VQ186" s="420">
        <v>1.8863766257724053</v>
      </c>
      <c r="VR186" s="420">
        <v>2.2952638245887829</v>
      </c>
      <c r="VS186" s="420">
        <v>2.7482371241333321</v>
      </c>
      <c r="VT186" s="420">
        <v>3.2501576066495965</v>
      </c>
      <c r="VU186" s="420">
        <v>3.8064297949328911</v>
      </c>
      <c r="VV186" s="420">
        <v>4.4230629431088602</v>
      </c>
      <c r="VW186" s="420">
        <v>5.106739279705808</v>
      </c>
      <c r="VX186" s="420">
        <v>5.8648899946016702</v>
      </c>
      <c r="VY186" s="420">
        <v>6.7057798517784946</v>
      </c>
      <c r="VZ186" s="420">
        <v>7.6386014104989872</v>
      </c>
      <c r="WA186" s="420">
        <v>8.6735799497131794</v>
      </c>
      <c r="WB186" s="420">
        <v>9.822090315526431</v>
      </c>
      <c r="WC186" s="420">
        <v>11.096787050881137</v>
      </c>
      <c r="WD186" s="420">
        <v>12.511749321860503</v>
      </c>
      <c r="WE186" s="420">
        <v>14.082642328038123</v>
      </c>
      <c r="WF186" s="420">
        <v>15.826897077103798</v>
      </c>
      <c r="WG186" s="420">
        <v>17.76391061886283</v>
      </c>
      <c r="WH186" s="420">
        <v>19.508055499046044</v>
      </c>
      <c r="WI186" s="420">
        <v>21.092041100980605</v>
      </c>
      <c r="WJ186" s="420">
        <v>22.640838382783151</v>
      </c>
      <c r="WK186" s="420">
        <v>24.065450411028948</v>
      </c>
      <c r="WL186" s="420">
        <v>25.231639945871379</v>
      </c>
      <c r="WM186" s="420">
        <v>25.939999583908257</v>
      </c>
      <c r="WN186" s="420">
        <v>25.897466118303313</v>
      </c>
      <c r="WO186" s="420">
        <v>24.676613516531582</v>
      </c>
      <c r="WP186" s="420">
        <v>21.657484574935477</v>
      </c>
      <c r="WQ186" s="420">
        <v>15.944469075951176</v>
      </c>
      <c r="WR186" s="420">
        <v>6.2475137084334449</v>
      </c>
      <c r="WS186" s="420">
        <v>-11.230688157713928</v>
      </c>
      <c r="WT186" s="420">
        <v>-42.912243655343673</v>
      </c>
      <c r="WU186" s="420"/>
      <c r="WV186" s="420">
        <v>51.403283512302501</v>
      </c>
      <c r="WW186" s="420">
        <v>56.718804022473691</v>
      </c>
      <c r="WX186" s="420">
        <v>62.60744243242862</v>
      </c>
      <c r="WY186" s="420">
        <v>69.132392655896922</v>
      </c>
      <c r="WZ186" s="420">
        <v>76.363913316404393</v>
      </c>
      <c r="XA186" s="420">
        <v>84.380124525434695</v>
      </c>
      <c r="XB186" s="420">
        <v>93.267895040186829</v>
      </c>
      <c r="XC186" s="420">
        <v>103.12383009145657</v>
      </c>
      <c r="XD186" s="420">
        <v>114.05537134674003</v>
      </c>
      <c r="XE186" s="420">
        <v>126.182021782513</v>
      </c>
      <c r="XF186" s="420">
        <v>139.63670969816624</v>
      </c>
      <c r="XG186" s="420">
        <v>154.56730772935128</v>
      </c>
      <c r="XH186" s="420">
        <v>171.13832452968217</v>
      </c>
      <c r="XI186" s="420">
        <v>189.53278880804859</v>
      </c>
      <c r="XJ186" s="420">
        <v>209.95434765800286</v>
      </c>
      <c r="XK186" s="420">
        <v>232.62960362214355</v>
      </c>
      <c r="XL186" s="420">
        <v>257.81071772770764</v>
      </c>
      <c r="XM186" s="420">
        <v>285.77830884238006</v>
      </c>
      <c r="XN186" s="420">
        <v>316.84468316839758</v>
      </c>
      <c r="XO186" s="420">
        <v>351.35743155900934</v>
      </c>
      <c r="XP186" s="420">
        <v>389.70343664979811</v>
      </c>
      <c r="XQ186" s="420">
        <v>432.31333659894483</v>
      </c>
      <c r="XR186" s="420">
        <v>479.66649758163891</v>
      </c>
      <c r="XS186" s="420">
        <v>532.29655314753472</v>
      </c>
      <c r="XT186" s="420">
        <v>590.79757519650354</v>
      </c>
      <c r="XU186" s="420">
        <v>655.83094873523669</v>
      </c>
      <c r="XV186" s="420">
        <v>728.13303083254175</v>
      </c>
      <c r="XW186" s="420">
        <v>808.52368339174063</v>
      </c>
      <c r="XX186" s="420">
        <v>872.65651002921061</v>
      </c>
      <c r="XY186" s="420">
        <v>872.65651002921061</v>
      </c>
      <c r="XZ186" s="420"/>
      <c r="YA186" s="420">
        <v>2.9931385975497982E-2</v>
      </c>
      <c r="YB186" s="420">
        <v>2.9931385975497982E-2</v>
      </c>
      <c r="YC186" s="420">
        <v>2.9931385975497982E-2</v>
      </c>
      <c r="YD186" s="420">
        <v>2.9931385975497982E-2</v>
      </c>
      <c r="YE186" s="420">
        <v>2.9931385975497982E-2</v>
      </c>
      <c r="YF186" s="420">
        <v>2.9931385975497982E-2</v>
      </c>
      <c r="YG186" s="420">
        <v>2.9931385975497982E-2</v>
      </c>
      <c r="YH186" s="420">
        <v>2.9931385975497982E-2</v>
      </c>
      <c r="YI186" s="420">
        <v>2.9931385975497982E-2</v>
      </c>
      <c r="YJ186" s="420">
        <v>2.9931385975497982E-2</v>
      </c>
      <c r="YK186" s="420">
        <v>2.9931385975497982E-2</v>
      </c>
      <c r="YL186" s="420">
        <v>2.9931385975497982E-2</v>
      </c>
      <c r="YM186" s="420">
        <v>2.9931385975497982E-2</v>
      </c>
      <c r="YN186" s="420">
        <v>2.9931385975497982E-2</v>
      </c>
      <c r="YO186" s="420">
        <v>2.9931385975497982E-2</v>
      </c>
      <c r="YP186" s="420">
        <v>2.9931385975497982E-2</v>
      </c>
      <c r="YQ186" s="420">
        <v>2.9931385975497982E-2</v>
      </c>
      <c r="YR186" s="420">
        <v>3.5825993039172312E-2</v>
      </c>
      <c r="YS186" s="420">
        <v>4.7489476577610427E-2</v>
      </c>
      <c r="YT186" s="420">
        <v>6.3499865996542837E-2</v>
      </c>
      <c r="YU186" s="420">
        <v>8.5576227480589892E-2</v>
      </c>
      <c r="YV186" s="420">
        <v>0.11614122360913492</v>
      </c>
      <c r="YW186" s="420">
        <v>0.15861514423954171</v>
      </c>
      <c r="YX186" s="420">
        <v>0.2178344175519096</v>
      </c>
      <c r="YY186" s="420">
        <v>0.30064773463056482</v>
      </c>
      <c r="YZ186" s="420">
        <v>0.41676571853088468</v>
      </c>
      <c r="ZA186" s="420">
        <v>0.57997268010383085</v>
      </c>
      <c r="ZB186" s="420">
        <v>0.80985566123817831</v>
      </c>
      <c r="ZC186" s="420">
        <v>1.134272733431406</v>
      </c>
      <c r="ZD186" s="420">
        <v>1.5928780764217125</v>
      </c>
      <c r="ZE186" s="420"/>
      <c r="ZF186" s="420">
        <v>51.373352126327006</v>
      </c>
      <c r="ZG186" s="420">
        <v>56.688872636498196</v>
      </c>
      <c r="ZH186" s="420">
        <v>62.577511046453125</v>
      </c>
      <c r="ZI186" s="420">
        <v>69.10246126992142</v>
      </c>
      <c r="ZJ186" s="420">
        <v>76.333981930428891</v>
      </c>
      <c r="ZK186" s="420">
        <v>84.350193139459194</v>
      </c>
      <c r="ZL186" s="420">
        <v>93.237963654211327</v>
      </c>
      <c r="ZM186" s="420">
        <v>103.09389870548107</v>
      </c>
      <c r="ZN186" s="420">
        <v>114.02543996076453</v>
      </c>
      <c r="ZO186" s="420">
        <v>126.1520903965375</v>
      </c>
      <c r="ZP186" s="420">
        <v>139.60677831219076</v>
      </c>
      <c r="ZQ186" s="420">
        <v>154.5373763433758</v>
      </c>
      <c r="ZR186" s="420">
        <v>171.10839314370668</v>
      </c>
      <c r="ZS186" s="420">
        <v>189.50285742207311</v>
      </c>
      <c r="ZT186" s="420">
        <v>209.92441627202737</v>
      </c>
      <c r="ZU186" s="420">
        <v>232.59967223616806</v>
      </c>
      <c r="ZV186" s="420">
        <v>257.78078634173215</v>
      </c>
      <c r="ZW186" s="420">
        <v>285.74248284934089</v>
      </c>
      <c r="ZX186" s="420">
        <v>316.79719369181998</v>
      </c>
      <c r="ZY186" s="420">
        <v>351.29393169301278</v>
      </c>
      <c r="ZZ186" s="420">
        <v>389.61786042231751</v>
      </c>
      <c r="AAA186" s="420">
        <v>432.1971953753357</v>
      </c>
      <c r="AAB186" s="420">
        <v>479.50788243739936</v>
      </c>
      <c r="AAC186" s="420">
        <v>532.07871872998282</v>
      </c>
      <c r="AAD186" s="420">
        <v>590.49692746187293</v>
      </c>
      <c r="AAE186" s="420">
        <v>655.41418301670581</v>
      </c>
      <c r="AAF186" s="420">
        <v>727.55305815243787</v>
      </c>
      <c r="AAG186" s="420">
        <v>807.71382773050243</v>
      </c>
      <c r="AAH186" s="420">
        <v>871.52223729577918</v>
      </c>
      <c r="AAI186" s="420">
        <v>871.06363195278891</v>
      </c>
      <c r="AAJ186" s="420"/>
      <c r="AAK186" s="420">
        <v>2381.9612442475291</v>
      </c>
      <c r="AAL186" s="420">
        <v>2631.6161028690685</v>
      </c>
      <c r="AAM186" s="420">
        <v>2908.1886768808877</v>
      </c>
      <c r="AAN186" s="420">
        <v>3214.6470044210628</v>
      </c>
      <c r="AAO186" s="420">
        <v>3554.2909329249892</v>
      </c>
      <c r="AAP186" s="420">
        <v>3930.7895415262387</v>
      </c>
      <c r="AAQ186" s="420">
        <v>4348.2228083296195</v>
      </c>
      <c r="AAR186" s="420">
        <v>4811.1280058732136</v>
      </c>
      <c r="AAS186" s="420">
        <v>5324.5513632624261</v>
      </c>
      <c r="AAT186" s="420">
        <v>5894.1055949322481</v>
      </c>
      <c r="AAU186" s="420">
        <v>6526.0339644967871</v>
      </c>
      <c r="AAV186" s="420">
        <v>7227.281628479649</v>
      </c>
      <c r="AAW186" s="420">
        <v>8005.5750897851958</v>
      </c>
      <c r="AAX186" s="420">
        <v>8869.5106855650029</v>
      </c>
      <c r="AAY186" s="420">
        <v>9828.6531397726703</v>
      </c>
      <c r="AAZ186" s="420">
        <v>10893.645328421462</v>
      </c>
      <c r="ABA186" s="420">
        <v>12076.330536752073</v>
      </c>
      <c r="ABB186" s="420">
        <v>13383.526657204027</v>
      </c>
      <c r="ABC186" s="420">
        <v>14830.037522051289</v>
      </c>
      <c r="ABD186" s="420">
        <v>16433.723198936499</v>
      </c>
      <c r="ABE186" s="420">
        <v>18210.899096452726</v>
      </c>
      <c r="ABF186" s="420">
        <v>20179.176312575932</v>
      </c>
      <c r="ABG186" s="420">
        <v>22357.377834668372</v>
      </c>
      <c r="ABH186" s="420">
        <v>24765.347013525596</v>
      </c>
      <c r="ABI186" s="420">
        <v>27423.59400664195</v>
      </c>
      <c r="ABJ186" s="420">
        <v>30352.701628630341</v>
      </c>
      <c r="ABK186" s="420">
        <v>33572.377237460954</v>
      </c>
      <c r="ABL186" s="420">
        <v>37099.987359487066</v>
      </c>
      <c r="ABM186" s="420">
        <v>39761.984228239606</v>
      </c>
      <c r="ABN186" s="420">
        <v>39267.017152518514</v>
      </c>
      <c r="ABQ186" s="344"/>
      <c r="ABR186" s="344"/>
      <c r="ABS186" s="344"/>
      <c r="ABT186" s="344"/>
      <c r="ABU186" s="344"/>
      <c r="ABV186" s="344"/>
      <c r="ABW186" s="344"/>
      <c r="ABX186" s="344"/>
      <c r="ABY186" s="344"/>
      <c r="ABZ186" s="344"/>
      <c r="ACA186" s="344"/>
    </row>
    <row r="187" spans="4:755" hidden="1" outlineLevel="1" x14ac:dyDescent="0.25">
      <c r="D187" s="431" t="b">
        <v>1</v>
      </c>
      <c r="E187" s="416"/>
      <c r="F187" s="417">
        <v>1612</v>
      </c>
      <c r="G187" s="417">
        <v>22006128</v>
      </c>
      <c r="H187" s="417" t="s">
        <v>1825</v>
      </c>
      <c r="I187" s="417" t="s">
        <v>1879</v>
      </c>
      <c r="J187" s="417">
        <v>11</v>
      </c>
      <c r="K187" s="417" t="s">
        <v>1880</v>
      </c>
      <c r="L187" s="417" t="s">
        <v>1781</v>
      </c>
      <c r="M187" s="417" t="s">
        <v>253</v>
      </c>
      <c r="N187" s="417" t="s">
        <v>301</v>
      </c>
      <c r="O187" s="417" t="s">
        <v>1843</v>
      </c>
      <c r="P187" s="417" t="s">
        <v>1844</v>
      </c>
      <c r="Q187" s="417" t="s">
        <v>1845</v>
      </c>
      <c r="R187" s="417" t="s">
        <v>298</v>
      </c>
      <c r="S187" s="418"/>
      <c r="T187" s="417">
        <v>0.57433674535164059</v>
      </c>
      <c r="U187" s="417">
        <v>2190</v>
      </c>
      <c r="V187" s="418"/>
      <c r="W187" s="419">
        <v>8.25</v>
      </c>
      <c r="X187" s="417">
        <v>5.4066664277844598E-3</v>
      </c>
      <c r="Y187" s="417">
        <v>3.8887709341079942E-3</v>
      </c>
      <c r="Z187" s="417">
        <v>1.5178954936764656E-3</v>
      </c>
      <c r="AA187" s="420">
        <v>31.87548936657393</v>
      </c>
      <c r="AB187" s="420">
        <v>1244.4066989145581</v>
      </c>
      <c r="AC187" s="420">
        <v>1276.282188281132</v>
      </c>
      <c r="AD187" s="420">
        <v>37.424904904263833</v>
      </c>
      <c r="AE187" s="420">
        <v>2.2020949470976423</v>
      </c>
      <c r="AF187" s="420">
        <v>57.254327797620796</v>
      </c>
      <c r="AG187" s="418"/>
      <c r="AH187" s="419">
        <v>11.588514272148281</v>
      </c>
      <c r="AI187" s="417">
        <v>1.3520766404783894E-2</v>
      </c>
      <c r="AJ187" s="417">
        <v>9.7248765212492178E-3</v>
      </c>
      <c r="AK187" s="417">
        <v>3.7958898835346762E-3</v>
      </c>
      <c r="AL187" s="420">
        <v>79.712897312998493</v>
      </c>
      <c r="AM187" s="420">
        <v>3111.9604867997496</v>
      </c>
      <c r="AN187" s="420">
        <v>3191.673384112748</v>
      </c>
      <c r="AO187" s="420">
        <v>93.590644751345692</v>
      </c>
      <c r="AP187" s="420">
        <v>5.5069074037665278</v>
      </c>
      <c r="AQ187" s="420">
        <v>143.17924032383399</v>
      </c>
      <c r="AR187" s="418"/>
      <c r="AS187" s="417">
        <v>5.1679359468684138E-3</v>
      </c>
      <c r="AT187" s="421">
        <v>4.0659390574111693E-6</v>
      </c>
      <c r="AU187" s="417">
        <v>5.1638700078110028E-3</v>
      </c>
      <c r="AV187" s="420">
        <v>28.425883974257854</v>
      </c>
      <c r="AW187" s="420">
        <v>1.3011004983715742</v>
      </c>
      <c r="AX187" s="420">
        <v>29.726984472629429</v>
      </c>
      <c r="AY187" s="420">
        <v>14.692869058112674</v>
      </c>
      <c r="AZ187" s="420">
        <v>2.0677318317326265</v>
      </c>
      <c r="BA187" s="420">
        <v>5.9862771950995965E-2</v>
      </c>
      <c r="BB187" s="418"/>
      <c r="BC187" s="420">
        <v>1373.1635159301145</v>
      </c>
      <c r="BD187" s="420">
        <v>3433.9501765916943</v>
      </c>
      <c r="BE187" s="420">
        <v>46.547448134425728</v>
      </c>
      <c r="BF187" s="420">
        <v>3387.4027284572685</v>
      </c>
      <c r="BG187" s="420"/>
      <c r="BH187" s="422">
        <v>3.3980125829170121E-2</v>
      </c>
      <c r="BI187" s="420"/>
      <c r="BJ187" s="423">
        <v>8.5351533747251143</v>
      </c>
      <c r="BK187" s="423">
        <v>8.8301628036462425</v>
      </c>
      <c r="BL187" s="423">
        <v>9.1353689518682906</v>
      </c>
      <c r="BM187" s="423">
        <v>9.4511242592603253</v>
      </c>
      <c r="BN187" s="423">
        <v>9.777793347439049</v>
      </c>
      <c r="BO187" s="423">
        <v>10.115753440819292</v>
      </c>
      <c r="BP187" s="423">
        <v>10.465394802217695</v>
      </c>
      <c r="BQ187" s="423">
        <v>10.827121183512608</v>
      </c>
      <c r="BR187" s="423">
        <v>11.201350291880656</v>
      </c>
      <c r="BS187" s="423">
        <v>11.588514272148281</v>
      </c>
      <c r="BT187" s="423">
        <v>11.989060205815342</v>
      </c>
      <c r="BU187" s="423">
        <v>12.403450627326954</v>
      </c>
      <c r="BV187" s="423">
        <v>12.832164058189816</v>
      </c>
      <c r="BW187" s="423">
        <v>13.275695559549712</v>
      </c>
      <c r="BX187" s="423">
        <v>13.734557303868357</v>
      </c>
      <c r="BY187" s="423">
        <v>14.209279166359694</v>
      </c>
      <c r="BZ187" s="423">
        <v>14.700409336868629</v>
      </c>
      <c r="CA187" s="423">
        <v>15.208514952898771</v>
      </c>
      <c r="CB187" s="423">
        <v>15.734182754520159</v>
      </c>
      <c r="CC187" s="423">
        <v>16.278019761913264</v>
      </c>
      <c r="CD187" s="423">
        <v>16.840653976331645</v>
      </c>
      <c r="CE187" s="423">
        <v>17.422735105292723</v>
      </c>
      <c r="CF187" s="423">
        <v>18.024935312834049</v>
      </c>
      <c r="CG187" s="423">
        <v>18.647949995701502</v>
      </c>
      <c r="CH187" s="423">
        <v>19.292498586365678</v>
      </c>
      <c r="CI187" s="423">
        <v>19.959325383793761</v>
      </c>
      <c r="CJ187" s="423">
        <v>20.649200412936239</v>
      </c>
      <c r="CK187" s="423">
        <v>21.362920313920963</v>
      </c>
      <c r="CL187" s="423">
        <v>22.101309261981356</v>
      </c>
      <c r="CM187" s="423">
        <v>22.865219919181044</v>
      </c>
      <c r="CN187" s="420"/>
      <c r="CO187" s="417">
        <v>5.9155805235448552E-3</v>
      </c>
      <c r="CP187" s="417">
        <v>6.4750747165629834E-3</v>
      </c>
      <c r="CQ187" s="417">
        <v>7.0903189524079407E-3</v>
      </c>
      <c r="CR187" s="417">
        <v>7.7670207304650499E-3</v>
      </c>
      <c r="CS187" s="417">
        <v>8.5114816088278002E-3</v>
      </c>
      <c r="CT187" s="417">
        <v>9.3306596909443901E-3</v>
      </c>
      <c r="CU187" s="417">
        <v>1.0232238730220887E-2</v>
      </c>
      <c r="CV187" s="417">
        <v>1.1224704556656114E-2</v>
      </c>
      <c r="CW187" s="417">
        <v>1.2317429604712028E-2</v>
      </c>
      <c r="CX187" s="417">
        <v>1.3520766404783894E-2</v>
      </c>
      <c r="CY187" s="417">
        <v>1.4846150992688135E-2</v>
      </c>
      <c r="CZ187" s="417">
        <v>1.6306217293482708E-2</v>
      </c>
      <c r="DA187" s="417">
        <v>1.7914923648730877E-2</v>
      </c>
      <c r="DB187" s="417">
        <v>1.9687692781179763E-2</v>
      </c>
      <c r="DC187" s="417">
        <v>2.1641566629043391E-2</v>
      </c>
      <c r="DD187" s="417">
        <v>2.3795377635085761E-2</v>
      </c>
      <c r="DE187" s="417">
        <v>2.6169938245076851E-2</v>
      </c>
      <c r="DF187" s="417">
        <v>2.8788250557696786E-2</v>
      </c>
      <c r="DG187" s="417">
        <v>3.1675738275532377E-2</v>
      </c>
      <c r="DH187" s="417">
        <v>3.486050333659519E-2</v>
      </c>
      <c r="DI187" s="417">
        <v>3.8373609860171617E-2</v>
      </c>
      <c r="DJ187" s="417">
        <v>4.2249398322427356E-2</v>
      </c>
      <c r="DK187" s="417">
        <v>4.6525833188949227E-2</v>
      </c>
      <c r="DL187" s="417">
        <v>5.1244887576548714E-2</v>
      </c>
      <c r="DM187" s="417">
        <v>5.6452968898745771E-2</v>
      </c>
      <c r="DN187" s="417">
        <v>6.220138987236342E-2</v>
      </c>
      <c r="DO187" s="417">
        <v>6.8546889730976654E-2</v>
      </c>
      <c r="DP187" s="417">
        <v>7.5552211009424983E-2</v>
      </c>
      <c r="DQ187" s="417">
        <v>8.3286737837597338E-2</v>
      </c>
      <c r="DR187" s="417">
        <v>9.1827202317177004E-2</v>
      </c>
      <c r="DS187" s="424"/>
      <c r="DT187" s="425">
        <v>4.2548098547598523E-3</v>
      </c>
      <c r="DU187" s="425">
        <v>4.6572287545887927E-3</v>
      </c>
      <c r="DV187" s="425">
        <v>5.0997461419083311E-3</v>
      </c>
      <c r="DW187" s="425">
        <v>5.5864671632098054E-3</v>
      </c>
      <c r="DX187" s="425">
        <v>6.1219242445788623E-3</v>
      </c>
      <c r="DY187" s="425">
        <v>6.7111220355176296E-3</v>
      </c>
      <c r="DZ187" s="425">
        <v>7.3595871127641425E-3</v>
      </c>
      <c r="EA187" s="425">
        <v>8.0734229505186623E-3</v>
      </c>
      <c r="EB187" s="425">
        <v>8.8593707175224651E-3</v>
      </c>
      <c r="EC187" s="425">
        <v>9.7248765212492178E-3</v>
      </c>
      <c r="ED187" s="425">
        <v>1.0678165785678435E-2</v>
      </c>
      <c r="EE187" s="425">
        <v>1.1728325522410557E-2</v>
      </c>
      <c r="EF187" s="425">
        <v>1.2885395336012391E-2</v>
      </c>
      <c r="EG187" s="425">
        <v>1.4160468094287934E-2</v>
      </c>
      <c r="EH187" s="425">
        <v>1.5565801293584191E-2</v>
      </c>
      <c r="EI187" s="425">
        <v>1.7114940259290928E-2</v>
      </c>
      <c r="EJ187" s="425">
        <v>1.8822854443520564E-2</v>
      </c>
      <c r="EK187" s="425">
        <v>2.0706088216813637E-2</v>
      </c>
      <c r="EL187" s="425">
        <v>2.2782927700013302E-2</v>
      </c>
      <c r="EM187" s="425">
        <v>2.507358534772371E-2</v>
      </c>
      <c r="EN187" s="425">
        <v>2.7600404177733847E-2</v>
      </c>
      <c r="EO187" s="425">
        <v>3.0388083743337679E-2</v>
      </c>
      <c r="EP187" s="425">
        <v>3.3463930169718929E-2</v>
      </c>
      <c r="EQ187" s="425">
        <v>3.6858132823810119E-2</v>
      </c>
      <c r="ER187" s="425">
        <v>4.0604070461862221E-2</v>
      </c>
      <c r="ES187" s="425">
        <v>4.4738650003212116E-2</v>
      </c>
      <c r="ET187" s="425">
        <v>4.9302681415572314E-2</v>
      </c>
      <c r="EU187" s="425">
        <v>5.4341292570076527E-2</v>
      </c>
      <c r="EV187" s="425">
        <v>5.9904388337166554E-2</v>
      </c>
      <c r="EW187" s="425">
        <v>6.6047158651476451E-2</v>
      </c>
      <c r="EX187" s="420"/>
      <c r="EY187" s="420">
        <v>1502.4154826224808</v>
      </c>
      <c r="EZ187" s="420">
        <v>1644.5135801265419</v>
      </c>
      <c r="FA187" s="420">
        <v>1800.7708505412847</v>
      </c>
      <c r="FB187" s="420">
        <v>1972.6368617340306</v>
      </c>
      <c r="FC187" s="420">
        <v>2161.7120582269472</v>
      </c>
      <c r="FD187" s="420">
        <v>2369.7636313056059</v>
      </c>
      <c r="FE187" s="420">
        <v>2598.7430699296929</v>
      </c>
      <c r="FF187" s="420">
        <v>2850.8055712641294</v>
      </c>
      <c r="FG187" s="420">
        <v>3128.3315087294895</v>
      </c>
      <c r="FH187" s="420">
        <v>3433.9501765916943</v>
      </c>
      <c r="FI187" s="420">
        <v>3770.5660534901672</v>
      </c>
      <c r="FJ187" s="420">
        <v>4141.387853183056</v>
      </c>
      <c r="FK187" s="420">
        <v>4549.9606594356692</v>
      </c>
      <c r="FL187" s="420">
        <v>5000.2014736897409</v>
      </c>
      <c r="FM187" s="420">
        <v>5496.4385392554486</v>
      </c>
      <c r="FN187" s="420">
        <v>6043.4548446275585</v>
      </c>
      <c r="FO187" s="420">
        <v>6646.536251545559</v>
      </c>
      <c r="FP187" s="420">
        <v>7311.5247410377096</v>
      </c>
      <c r="FQ187" s="420">
        <v>8044.8773234075652</v>
      </c>
      <c r="FR187" s="420">
        <v>8853.7312164805262</v>
      </c>
      <c r="FS187" s="420">
        <v>9745.9759610352794</v>
      </c>
      <c r="FT187" s="420">
        <v>10730.333213867183</v>
      </c>
      <c r="FU187" s="420">
        <v>11816.445038111098</v>
      </c>
      <c r="FV187" s="420">
        <v>13014.97159810769</v>
      </c>
      <c r="FW187" s="420">
        <v>14337.699263141129</v>
      </c>
      <c r="FX187" s="420">
        <v>15797.66023181028</v>
      </c>
      <c r="FY187" s="420">
        <v>17409.26490773588</v>
      </c>
      <c r="FZ187" s="420">
        <v>19188.448388984241</v>
      </c>
      <c r="GA187" s="420">
        <v>21152.832579369966</v>
      </c>
      <c r="GB187" s="420">
        <v>23321.90559119645</v>
      </c>
      <c r="GC187" s="420"/>
      <c r="GD187" s="420">
        <v>32.346805612945467</v>
      </c>
      <c r="GE187" s="420">
        <v>32.346805612945467</v>
      </c>
      <c r="GF187" s="420">
        <v>32.346805612945467</v>
      </c>
      <c r="GG187" s="420">
        <v>32.346805612945467</v>
      </c>
      <c r="GH187" s="420">
        <v>32.346805612945467</v>
      </c>
      <c r="GI187" s="420">
        <v>32.346805612945467</v>
      </c>
      <c r="GJ187" s="420">
        <v>32.346805612945467</v>
      </c>
      <c r="GK187" s="420">
        <v>32.346805612945467</v>
      </c>
      <c r="GL187" s="420">
        <v>32.346805612945467</v>
      </c>
      <c r="GM187" s="420">
        <v>32.346805612945467</v>
      </c>
      <c r="GN187" s="420">
        <v>32.346805612945467</v>
      </c>
      <c r="GO187" s="420">
        <v>32.346805612945467</v>
      </c>
      <c r="GP187" s="420">
        <v>32.346805612945467</v>
      </c>
      <c r="GQ187" s="420">
        <v>32.346805612945467</v>
      </c>
      <c r="GR187" s="420">
        <v>32.346805612945467</v>
      </c>
      <c r="GS187" s="420">
        <v>32.346805612945467</v>
      </c>
      <c r="GT187" s="420">
        <v>32.346805612945467</v>
      </c>
      <c r="GU187" s="420">
        <v>38.71709895684387</v>
      </c>
      <c r="GV187" s="420">
        <v>51.321808778717411</v>
      </c>
      <c r="GW187" s="420">
        <v>68.624213510182543</v>
      </c>
      <c r="GX187" s="420">
        <v>92.482105495209666</v>
      </c>
      <c r="GY187" s="420">
        <v>125.51365268583478</v>
      </c>
      <c r="GZ187" s="420">
        <v>171.41515739317182</v>
      </c>
      <c r="HA187" s="420">
        <v>235.41334056929134</v>
      </c>
      <c r="HB187" s="420">
        <v>324.90957278183618</v>
      </c>
      <c r="HC187" s="420">
        <v>450.39811034790489</v>
      </c>
      <c r="HD187" s="420">
        <v>626.7756381042592</v>
      </c>
      <c r="HE187" s="420">
        <v>875.20984394304969</v>
      </c>
      <c r="HF187" s="420">
        <v>1225.8069055139895</v>
      </c>
      <c r="HG187" s="420">
        <v>1721.4210376129565</v>
      </c>
      <c r="HH187" s="420"/>
      <c r="HI187" s="420">
        <v>34.875838299614628</v>
      </c>
      <c r="HJ187" s="420">
        <v>38.174386756120249</v>
      </c>
      <c r="HK187" s="420">
        <v>41.801614616293257</v>
      </c>
      <c r="HL187" s="420">
        <v>45.791170957323175</v>
      </c>
      <c r="HM187" s="420">
        <v>50.180207183071275</v>
      </c>
      <c r="HN187" s="420">
        <v>55.009745419728844</v>
      </c>
      <c r="HO187" s="420">
        <v>60.325085928235161</v>
      </c>
      <c r="HP187" s="420">
        <v>66.176257684393903</v>
      </c>
      <c r="HQ187" s="420">
        <v>72.618516720553515</v>
      </c>
      <c r="HR187" s="420">
        <v>79.712897312998493</v>
      </c>
      <c r="HS187" s="420">
        <v>87.526821641907887</v>
      </c>
      <c r="HT187" s="420">
        <v>96.134774151480713</v>
      </c>
      <c r="HU187" s="420">
        <v>105.61904750282666</v>
      </c>
      <c r="HV187" s="420">
        <v>116.07056774834706</v>
      </c>
      <c r="HW187" s="420">
        <v>127.58980717120997</v>
      </c>
      <c r="HX187" s="420">
        <v>140.28779413558169</v>
      </c>
      <c r="HY187" s="420">
        <v>154.287230291859</v>
      </c>
      <c r="HZ187" s="420">
        <v>169.72372658657983</v>
      </c>
      <c r="IA187" s="420">
        <v>186.74717075043543</v>
      </c>
      <c r="IB187" s="420">
        <v>205.52324029252162</v>
      </c>
      <c r="IC187" s="420">
        <v>226.23507652869753</v>
      </c>
      <c r="ID187" s="420">
        <v>249.08513683218621</v>
      </c>
      <c r="IE187" s="420">
        <v>274.29724413256622</v>
      </c>
      <c r="IF187" s="420">
        <v>302.11885472411353</v>
      </c>
      <c r="IG187" s="420">
        <v>332.82356769712601</v>
      </c>
      <c r="IH187" s="420">
        <v>366.71390179976549</v>
      </c>
      <c r="II187" s="420">
        <v>404.12436829893642</v>
      </c>
      <c r="IJ187" s="420">
        <v>445.42487146537951</v>
      </c>
      <c r="IK187" s="420">
        <v>491.02447169222705</v>
      </c>
      <c r="IL187" s="420">
        <v>541.37555000278564</v>
      </c>
      <c r="IM187" s="420"/>
      <c r="IN187" s="420">
        <v>14.212941987128927</v>
      </c>
      <c r="IO187" s="420">
        <v>14.212941987128927</v>
      </c>
      <c r="IP187" s="420">
        <v>14.212941987128927</v>
      </c>
      <c r="IQ187" s="420">
        <v>14.212941987128927</v>
      </c>
      <c r="IR187" s="420">
        <v>14.212941987128927</v>
      </c>
      <c r="IS187" s="420">
        <v>14.212941987128927</v>
      </c>
      <c r="IT187" s="420">
        <v>14.212941987128927</v>
      </c>
      <c r="IU187" s="420">
        <v>14.212941987128927</v>
      </c>
      <c r="IV187" s="420">
        <v>14.212941987128927</v>
      </c>
      <c r="IW187" s="420">
        <v>14.212941987128927</v>
      </c>
      <c r="IX187" s="420">
        <v>14.212941987128927</v>
      </c>
      <c r="IY187" s="420">
        <v>14.212941987128927</v>
      </c>
      <c r="IZ187" s="420">
        <v>14.212941987128927</v>
      </c>
      <c r="JA187" s="420">
        <v>14.212941987128927</v>
      </c>
      <c r="JB187" s="420">
        <v>14.212941987128927</v>
      </c>
      <c r="JC187" s="420">
        <v>14.212941987128927</v>
      </c>
      <c r="JD187" s="420">
        <v>14.212941987128927</v>
      </c>
      <c r="JE187" s="420">
        <v>17.012000751113533</v>
      </c>
      <c r="JF187" s="420">
        <v>22.550415010825947</v>
      </c>
      <c r="JG187" s="420">
        <v>30.152960919956481</v>
      </c>
      <c r="JH187" s="420">
        <v>40.635938397728552</v>
      </c>
      <c r="JI187" s="420">
        <v>55.14975066046334</v>
      </c>
      <c r="JJ187" s="420">
        <v>75.318525015919704</v>
      </c>
      <c r="JK187" s="420">
        <v>103.43884315947719</v>
      </c>
      <c r="JL187" s="420">
        <v>142.76281139683698</v>
      </c>
      <c r="JM187" s="420">
        <v>197.90152666343465</v>
      </c>
      <c r="JN187" s="420">
        <v>275.40047972330115</v>
      </c>
      <c r="JO187" s="420">
        <v>384.56059270187745</v>
      </c>
      <c r="JP187" s="420">
        <v>538.61029258851443</v>
      </c>
      <c r="JQ187" s="420">
        <v>756.37939757564641</v>
      </c>
      <c r="JR187" s="420"/>
      <c r="JS187" s="420">
        <v>20.662896312485699</v>
      </c>
      <c r="JT187" s="420">
        <v>23.961444768991321</v>
      </c>
      <c r="JU187" s="420">
        <v>27.588672629164328</v>
      </c>
      <c r="JV187" s="420">
        <v>31.578228970194246</v>
      </c>
      <c r="JW187" s="420">
        <v>35.967265195942346</v>
      </c>
      <c r="JX187" s="420">
        <v>40.796803432599916</v>
      </c>
      <c r="JY187" s="420">
        <v>46.112143941106233</v>
      </c>
      <c r="JZ187" s="420">
        <v>51.963315697264974</v>
      </c>
      <c r="KA187" s="420">
        <v>58.405574733424586</v>
      </c>
      <c r="KB187" s="420">
        <v>65.499955325869564</v>
      </c>
      <c r="KC187" s="420">
        <v>73.313879654778958</v>
      </c>
      <c r="KD187" s="420">
        <v>81.921832164351784</v>
      </c>
      <c r="KE187" s="420">
        <v>91.406105515697732</v>
      </c>
      <c r="KF187" s="420">
        <v>101.85762576121813</v>
      </c>
      <c r="KG187" s="420">
        <v>113.37686518408104</v>
      </c>
      <c r="KH187" s="420">
        <v>126.07485214845276</v>
      </c>
      <c r="KI187" s="420">
        <v>140.07428830473009</v>
      </c>
      <c r="KJ187" s="420">
        <v>152.7117258354663</v>
      </c>
      <c r="KK187" s="420">
        <v>164.19675573960947</v>
      </c>
      <c r="KL187" s="420">
        <v>175.37027937256514</v>
      </c>
      <c r="KM187" s="420">
        <v>185.59913813096898</v>
      </c>
      <c r="KN187" s="420">
        <v>193.93538617172288</v>
      </c>
      <c r="KO187" s="420">
        <v>198.97871911664652</v>
      </c>
      <c r="KP187" s="420">
        <v>198.68001156463635</v>
      </c>
      <c r="KQ187" s="420">
        <v>190.06075630028903</v>
      </c>
      <c r="KR187" s="420">
        <v>168.81237513633084</v>
      </c>
      <c r="KS187" s="420">
        <v>128.72388857563527</v>
      </c>
      <c r="KT187" s="420">
        <v>60.864278763502057</v>
      </c>
      <c r="KU187" s="420">
        <v>-47.585820896287373</v>
      </c>
      <c r="KV187" s="420">
        <v>-215.00384757286076</v>
      </c>
      <c r="KW187" s="420"/>
      <c r="KX187" s="420">
        <v>1361.5391535231527</v>
      </c>
      <c r="KY187" s="420">
        <v>1490.3132014684136</v>
      </c>
      <c r="KZ187" s="420">
        <v>1631.9187654106659</v>
      </c>
      <c r="LA187" s="420">
        <v>1787.6694922271377</v>
      </c>
      <c r="LB187" s="420">
        <v>1959.0157582652359</v>
      </c>
      <c r="LC187" s="420">
        <v>2147.5590513656416</v>
      </c>
      <c r="LD187" s="420">
        <v>2355.0678760845258</v>
      </c>
      <c r="LE187" s="420">
        <v>2583.4953441659718</v>
      </c>
      <c r="LF187" s="420">
        <v>2834.9986296071888</v>
      </c>
      <c r="LG187" s="420">
        <v>3111.9604867997496</v>
      </c>
      <c r="LH187" s="420">
        <v>3417.0130514170992</v>
      </c>
      <c r="LI187" s="420">
        <v>3753.0641671713784</v>
      </c>
      <c r="LJ187" s="420">
        <v>4123.3265075239651</v>
      </c>
      <c r="LK187" s="420">
        <v>4531.3497901721385</v>
      </c>
      <c r="LL187" s="420">
        <v>4981.0564139469407</v>
      </c>
      <c r="LM187" s="420">
        <v>5476.7808829730966</v>
      </c>
      <c r="LN187" s="420">
        <v>6023.3134219265803</v>
      </c>
      <c r="LO187" s="420">
        <v>6625.948229380364</v>
      </c>
      <c r="LP187" s="420">
        <v>7290.536864004257</v>
      </c>
      <c r="LQ187" s="420">
        <v>8023.5473112715872</v>
      </c>
      <c r="LR187" s="420">
        <v>8832.1293368748302</v>
      </c>
      <c r="LS187" s="420">
        <v>9724.1867978680566</v>
      </c>
      <c r="LT187" s="420">
        <v>10708.457654310057</v>
      </c>
      <c r="LU187" s="420">
        <v>11794.602503619239</v>
      </c>
      <c r="LV187" s="420">
        <v>12993.302547795911</v>
      </c>
      <c r="LW187" s="420">
        <v>14316.368001027877</v>
      </c>
      <c r="LX187" s="420">
        <v>15776.85805298314</v>
      </c>
      <c r="LY187" s="420">
        <v>17389.21362242449</v>
      </c>
      <c r="LZ187" s="420">
        <v>19169.404267893296</v>
      </c>
      <c r="MA187" s="420">
        <v>21135.090768472463</v>
      </c>
      <c r="MB187" s="420"/>
      <c r="MC187" s="426">
        <v>1.3011004983715742</v>
      </c>
      <c r="MD187" s="426">
        <v>1.3011004983715742</v>
      </c>
      <c r="ME187" s="426">
        <v>1.3011004983715742</v>
      </c>
      <c r="MF187" s="426">
        <v>1.3011004983715742</v>
      </c>
      <c r="MG187" s="426">
        <v>1.3011004983715742</v>
      </c>
      <c r="MH187" s="426">
        <v>1.3011004983715742</v>
      </c>
      <c r="MI187" s="426">
        <v>1.3011004983715742</v>
      </c>
      <c r="MJ187" s="426">
        <v>1.3011004983715742</v>
      </c>
      <c r="MK187" s="426">
        <v>1.3011004983715742</v>
      </c>
      <c r="ML187" s="426">
        <v>1.3011004983715742</v>
      </c>
      <c r="MM187" s="426">
        <v>1.3011004983715742</v>
      </c>
      <c r="MN187" s="426">
        <v>1.3011004983715742</v>
      </c>
      <c r="MO187" s="426">
        <v>1.3011004983715742</v>
      </c>
      <c r="MP187" s="426">
        <v>1.3011004983715742</v>
      </c>
      <c r="MQ187" s="426">
        <v>1.3011004983715742</v>
      </c>
      <c r="MR187" s="426">
        <v>1.3011004983715742</v>
      </c>
      <c r="MS187" s="426">
        <v>1.3011004983715742</v>
      </c>
      <c r="MT187" s="426">
        <v>1.5573357490388688</v>
      </c>
      <c r="MU187" s="426">
        <v>2.0643408124540121</v>
      </c>
      <c r="MV187" s="426">
        <v>2.7603034273876617</v>
      </c>
      <c r="MW187" s="426">
        <v>3.719950433130661</v>
      </c>
      <c r="MX187" s="426">
        <v>5.0485936081620348</v>
      </c>
      <c r="MY187" s="426">
        <v>6.8949110271166889</v>
      </c>
      <c r="MZ187" s="426">
        <v>9.4691395002985903</v>
      </c>
      <c r="NA187" s="426">
        <v>13.068987773647677</v>
      </c>
      <c r="NB187" s="426">
        <v>18.1165711647504</v>
      </c>
      <c r="NC187" s="426">
        <v>25.211085906369799</v>
      </c>
      <c r="ND187" s="426">
        <v>35.203969682813984</v>
      </c>
      <c r="NE187" s="426">
        <v>49.30619717927501</v>
      </c>
      <c r="NF187" s="426">
        <v>69.241513265506697</v>
      </c>
      <c r="NG187" s="420"/>
      <c r="NH187" s="420">
        <v>1360.238053024781</v>
      </c>
      <c r="NI187" s="420">
        <v>1489.012100970042</v>
      </c>
      <c r="NJ187" s="420">
        <v>1630.6176649122942</v>
      </c>
      <c r="NK187" s="420">
        <v>1786.368391728766</v>
      </c>
      <c r="NL187" s="420">
        <v>1957.7146577668643</v>
      </c>
      <c r="NM187" s="420">
        <v>2146.2579508672702</v>
      </c>
      <c r="NN187" s="420">
        <v>2353.7667755861544</v>
      </c>
      <c r="NO187" s="420">
        <v>2582.1942436676004</v>
      </c>
      <c r="NP187" s="420">
        <v>2833.6975291088174</v>
      </c>
      <c r="NQ187" s="420">
        <v>3110.6593863013782</v>
      </c>
      <c r="NR187" s="420">
        <v>3415.7119509187278</v>
      </c>
      <c r="NS187" s="420">
        <v>3751.763066673007</v>
      </c>
      <c r="NT187" s="420">
        <v>4122.0254070255933</v>
      </c>
      <c r="NU187" s="420">
        <v>4530.0486896737666</v>
      </c>
      <c r="NV187" s="420">
        <v>4979.7553134485688</v>
      </c>
      <c r="NW187" s="420">
        <v>5475.4797824747247</v>
      </c>
      <c r="NX187" s="420">
        <v>6022.0123214282085</v>
      </c>
      <c r="NY187" s="420">
        <v>6624.3908936313255</v>
      </c>
      <c r="NZ187" s="420">
        <v>7288.4725231918028</v>
      </c>
      <c r="OA187" s="420">
        <v>8020.7870078441993</v>
      </c>
      <c r="OB187" s="420">
        <v>8828.4093864416991</v>
      </c>
      <c r="OC187" s="420">
        <v>9719.1382042598943</v>
      </c>
      <c r="OD187" s="420">
        <v>10701.562743282941</v>
      </c>
      <c r="OE187" s="420">
        <v>11785.133364118939</v>
      </c>
      <c r="OF187" s="420">
        <v>12980.233560022263</v>
      </c>
      <c r="OG187" s="420">
        <v>14298.251429863127</v>
      </c>
      <c r="OH187" s="420">
        <v>15751.646967076769</v>
      </c>
      <c r="OI187" s="420">
        <v>17354.009652741675</v>
      </c>
      <c r="OJ187" s="420">
        <v>19120.098070714022</v>
      </c>
      <c r="OK187" s="420">
        <v>21065.849255206955</v>
      </c>
      <c r="OL187" s="420"/>
      <c r="OM187" s="420">
        <v>1380.9009493372666</v>
      </c>
      <c r="ON187" s="420">
        <v>1512.9735457390332</v>
      </c>
      <c r="OO187" s="420">
        <v>1658.2063375414587</v>
      </c>
      <c r="OP187" s="420">
        <v>1817.9466206989603</v>
      </c>
      <c r="OQ187" s="420">
        <v>1993.6819229628068</v>
      </c>
      <c r="OR187" s="420">
        <v>2187.0547542998702</v>
      </c>
      <c r="OS187" s="420">
        <v>2399.8789195272607</v>
      </c>
      <c r="OT187" s="420">
        <v>2634.1575593648654</v>
      </c>
      <c r="OU187" s="420">
        <v>2892.103103842242</v>
      </c>
      <c r="OV187" s="420">
        <v>3176.1593416272476</v>
      </c>
      <c r="OW187" s="420">
        <v>3489.0258305735069</v>
      </c>
      <c r="OX187" s="420">
        <v>3833.6848988373586</v>
      </c>
      <c r="OY187" s="420">
        <v>4213.4315125412913</v>
      </c>
      <c r="OZ187" s="420">
        <v>4631.9063154349851</v>
      </c>
      <c r="PA187" s="420">
        <v>5093.1321786326498</v>
      </c>
      <c r="PB187" s="420">
        <v>5601.5546346231777</v>
      </c>
      <c r="PC187" s="420">
        <v>6162.0866097329381</v>
      </c>
      <c r="PD187" s="420">
        <v>6777.102619466792</v>
      </c>
      <c r="PE187" s="420">
        <v>7452.669278931412</v>
      </c>
      <c r="PF187" s="420">
        <v>8196.1572872167635</v>
      </c>
      <c r="PG187" s="420">
        <v>9014.0085245726677</v>
      </c>
      <c r="PH187" s="420">
        <v>9913.073590431617</v>
      </c>
      <c r="PI187" s="420">
        <v>10900.541462399588</v>
      </c>
      <c r="PJ187" s="420">
        <v>11983.813375683576</v>
      </c>
      <c r="PK187" s="420">
        <v>13170.294316322552</v>
      </c>
      <c r="PL187" s="420">
        <v>14467.063804999458</v>
      </c>
      <c r="PM187" s="420">
        <v>15880.370855652405</v>
      </c>
      <c r="PN187" s="420">
        <v>17414.873931505179</v>
      </c>
      <c r="PO187" s="420">
        <v>19072.512249817733</v>
      </c>
      <c r="PP187" s="420">
        <v>20850.845407634093</v>
      </c>
      <c r="PQ187" s="420"/>
      <c r="PR187" s="420">
        <v>40.947604499784624</v>
      </c>
      <c r="PS187" s="420">
        <v>44.820419153299611</v>
      </c>
      <c r="PT187" s="420">
        <v>49.079135189685424</v>
      </c>
      <c r="PU187" s="420">
        <v>53.763259877346471</v>
      </c>
      <c r="PV187" s="420">
        <v>58.916412554658478</v>
      </c>
      <c r="PW187" s="420">
        <v>64.586757162071947</v>
      </c>
      <c r="PX187" s="420">
        <v>70.827480583662165</v>
      </c>
      <c r="PY187" s="420">
        <v>77.697321671729853</v>
      </c>
      <c r="PZ187" s="420">
        <v>85.261156348092129</v>
      </c>
      <c r="QA187" s="420">
        <v>93.590644751345692</v>
      </c>
      <c r="QB187" s="420">
        <v>102.76494703657464</v>
      </c>
      <c r="QC187" s="420">
        <v>112.87151513930641</v>
      </c>
      <c r="QD187" s="420">
        <v>124.00696859629332</v>
      </c>
      <c r="QE187" s="420">
        <v>136.27806337997873</v>
      </c>
      <c r="QF187" s="420">
        <v>149.8027636602566</v>
      </c>
      <c r="QG187" s="420">
        <v>164.71142746623187</v>
      </c>
      <c r="QH187" s="420">
        <v>181.14811839312975</v>
      </c>
      <c r="QI187" s="420">
        <v>199.27205679737466</v>
      </c>
      <c r="QJ187" s="420">
        <v>219.25922535966913</v>
      </c>
      <c r="QK187" s="420">
        <v>241.30414548645757</v>
      </c>
      <c r="QL187" s="420">
        <v>265.62184278099454</v>
      </c>
      <c r="QM187" s="420">
        <v>292.45002176454648</v>
      </c>
      <c r="QN187" s="420">
        <v>322.05147218627013</v>
      </c>
      <c r="QO187" s="420">
        <v>354.71673164936061</v>
      </c>
      <c r="QP187" s="420">
        <v>390.76703192593379</v>
      </c>
      <c r="QQ187" s="420">
        <v>430.55755926118002</v>
      </c>
      <c r="QR187" s="420">
        <v>474.48106220899069</v>
      </c>
      <c r="QS187" s="420">
        <v>522.97184413007517</v>
      </c>
      <c r="QT187" s="420">
        <v>576.51018145680507</v>
      </c>
      <c r="QU187" s="420">
        <v>635.62721322780033</v>
      </c>
      <c r="QV187" s="424"/>
      <c r="QW187" s="420">
        <v>14.692869058112674</v>
      </c>
      <c r="QX187" s="420">
        <v>14.692869058112674</v>
      </c>
      <c r="QY187" s="420">
        <v>14.692869058112674</v>
      </c>
      <c r="QZ187" s="420">
        <v>14.692869058112674</v>
      </c>
      <c r="RA187" s="420">
        <v>14.692869058112674</v>
      </c>
      <c r="RB187" s="420">
        <v>14.692869058112674</v>
      </c>
      <c r="RC187" s="420">
        <v>14.692869058112674</v>
      </c>
      <c r="RD187" s="420">
        <v>14.692869058112674</v>
      </c>
      <c r="RE187" s="420">
        <v>14.692869058112674</v>
      </c>
      <c r="RF187" s="420">
        <v>14.692869058112674</v>
      </c>
      <c r="RG187" s="420">
        <v>14.692869058112674</v>
      </c>
      <c r="RH187" s="420">
        <v>14.692869058112674</v>
      </c>
      <c r="RI187" s="420">
        <v>14.692869058112674</v>
      </c>
      <c r="RJ187" s="420">
        <v>14.692869058112674</v>
      </c>
      <c r="RK187" s="420">
        <v>14.692869058112674</v>
      </c>
      <c r="RL187" s="420">
        <v>14.692869058112674</v>
      </c>
      <c r="RM187" s="420">
        <v>14.692869058112674</v>
      </c>
      <c r="RN187" s="420">
        <v>17.586443375268967</v>
      </c>
      <c r="RO187" s="420">
        <v>23.311872746698956</v>
      </c>
      <c r="RP187" s="420">
        <v>31.171133106186968</v>
      </c>
      <c r="RQ187" s="420">
        <v>42.008088295304923</v>
      </c>
      <c r="RR187" s="420">
        <v>57.011987087230509</v>
      </c>
      <c r="RS187" s="420">
        <v>77.861798543275356</v>
      </c>
      <c r="RT187" s="420">
        <v>106.93165281622744</v>
      </c>
      <c r="RU187" s="420">
        <v>147.58346977855248</v>
      </c>
      <c r="RV187" s="420">
        <v>204.58404884081392</v>
      </c>
      <c r="RW187" s="420">
        <v>284.69990173605657</v>
      </c>
      <c r="RX187" s="420">
        <v>397.54601394952084</v>
      </c>
      <c r="RY187" s="420">
        <v>556.79749551650741</v>
      </c>
      <c r="RZ187" s="420">
        <v>781.91998932362276</v>
      </c>
      <c r="SA187" s="420"/>
      <c r="SB187" s="420">
        <v>26.254735441671951</v>
      </c>
      <c r="SC187" s="420">
        <v>30.127550095186937</v>
      </c>
      <c r="SD187" s="420">
        <v>34.386266131572754</v>
      </c>
      <c r="SE187" s="420">
        <v>39.070390819233793</v>
      </c>
      <c r="SF187" s="420">
        <v>44.223543496545801</v>
      </c>
      <c r="SG187" s="420">
        <v>49.89388810395927</v>
      </c>
      <c r="SH187" s="420">
        <v>56.134611525549488</v>
      </c>
      <c r="SI187" s="420">
        <v>63.004452613617175</v>
      </c>
      <c r="SJ187" s="420">
        <v>70.568287289979452</v>
      </c>
      <c r="SK187" s="420">
        <v>78.897775693233015</v>
      </c>
      <c r="SL187" s="420">
        <v>88.072077978461962</v>
      </c>
      <c r="SM187" s="420">
        <v>98.178646081193733</v>
      </c>
      <c r="SN187" s="420">
        <v>109.31409953818064</v>
      </c>
      <c r="SO187" s="420">
        <v>121.58519432186606</v>
      </c>
      <c r="SP187" s="420">
        <v>135.10989460214392</v>
      </c>
      <c r="SQ187" s="420">
        <v>150.01855840811919</v>
      </c>
      <c r="SR187" s="420">
        <v>166.45524933501707</v>
      </c>
      <c r="SS187" s="420">
        <v>181.68561342210569</v>
      </c>
      <c r="ST187" s="420">
        <v>195.94735261297018</v>
      </c>
      <c r="SU187" s="420">
        <v>210.1330123802706</v>
      </c>
      <c r="SV187" s="420">
        <v>223.61375448568961</v>
      </c>
      <c r="SW187" s="420">
        <v>235.43803467731595</v>
      </c>
      <c r="SX187" s="420">
        <v>244.18967364299476</v>
      </c>
      <c r="SY187" s="420">
        <v>247.78507883313318</v>
      </c>
      <c r="SZ187" s="420">
        <v>243.18356214738131</v>
      </c>
      <c r="TA187" s="420">
        <v>225.9735104203661</v>
      </c>
      <c r="TB187" s="420">
        <v>189.78116047293412</v>
      </c>
      <c r="TC187" s="420">
        <v>125.42583018055433</v>
      </c>
      <c r="TD187" s="420">
        <v>19.712685940297661</v>
      </c>
      <c r="TE187" s="420">
        <v>-146.29277609582243</v>
      </c>
      <c r="TF187" s="420"/>
      <c r="TG187" s="420">
        <v>2.4093718660178953</v>
      </c>
      <c r="TH187" s="420">
        <v>2.6372496816427375</v>
      </c>
      <c r="TI187" s="420">
        <v>2.8878340742775008</v>
      </c>
      <c r="TJ187" s="420">
        <v>3.1634496658911648</v>
      </c>
      <c r="TK187" s="420">
        <v>3.4666630341377918</v>
      </c>
      <c r="TL187" s="420">
        <v>3.8003081627020272</v>
      </c>
      <c r="TM187" s="420">
        <v>4.1675145870890189</v>
      </c>
      <c r="TN187" s="420">
        <v>4.5717385226232974</v>
      </c>
      <c r="TO187" s="420">
        <v>5.0167972920205077</v>
      </c>
      <c r="TP187" s="420">
        <v>5.5069074037665278</v>
      </c>
      <c r="TQ187" s="420">
        <v>6.0467266700313074</v>
      </c>
      <c r="TR187" s="420">
        <v>6.6414007943465379</v>
      </c>
      <c r="TS187" s="420">
        <v>7.2966149052173481</v>
      </c>
      <c r="TT187" s="420">
        <v>8.018650562692903</v>
      </c>
      <c r="TU187" s="420">
        <v>8.8144488212161036</v>
      </c>
      <c r="TV187" s="420">
        <v>9.6916799943907233</v>
      </c>
      <c r="TW187" s="420">
        <v>10.658820836290454</v>
      </c>
      <c r="TX187" s="420">
        <v>11.725239930302621</v>
      </c>
      <c r="TY187" s="420">
        <v>12.901292161040638</v>
      </c>
      <c r="TZ187" s="420">
        <v>14.198423238448974</v>
      </c>
      <c r="UA187" s="420">
        <v>15.629285346832003</v>
      </c>
      <c r="UB187" s="420">
        <v>17.207865106236564</v>
      </c>
      <c r="UC187" s="420">
        <v>18.949625160595776</v>
      </c>
      <c r="UD187" s="420">
        <v>20.871660847615242</v>
      </c>
      <c r="UE187" s="420">
        <v>22.992873561006807</v>
      </c>
      <c r="UF187" s="420">
        <v>25.334162587964727</v>
      </c>
      <c r="UG187" s="420">
        <v>27.918637395519482</v>
      </c>
      <c r="UH187" s="420">
        <v>30.771852550571701</v>
      </c>
      <c r="UI187" s="420">
        <v>33.922067692194361</v>
      </c>
      <c r="UJ187" s="420">
        <v>37.400535233617283</v>
      </c>
      <c r="UK187" s="420"/>
      <c r="UL187" s="420">
        <v>2.0677318317326265</v>
      </c>
      <c r="UM187" s="420">
        <v>2.0677318317326265</v>
      </c>
      <c r="UN187" s="420">
        <v>2.0677318317326265</v>
      </c>
      <c r="UO187" s="420">
        <v>2.0677318317326265</v>
      </c>
      <c r="UP187" s="420">
        <v>2.0677318317326265</v>
      </c>
      <c r="UQ187" s="420">
        <v>2.0677318317326265</v>
      </c>
      <c r="UR187" s="420">
        <v>2.0677318317326265</v>
      </c>
      <c r="US187" s="420">
        <v>2.0677318317326265</v>
      </c>
      <c r="UT187" s="420">
        <v>2.0677318317326265</v>
      </c>
      <c r="UU187" s="420">
        <v>2.0677318317326265</v>
      </c>
      <c r="UV187" s="420">
        <v>2.0677318317326265</v>
      </c>
      <c r="UW187" s="420">
        <v>2.0677318317326265</v>
      </c>
      <c r="UX187" s="420">
        <v>2.0677318317326265</v>
      </c>
      <c r="UY187" s="420">
        <v>2.0677318317326265</v>
      </c>
      <c r="UZ187" s="420">
        <v>2.0677318317326265</v>
      </c>
      <c r="VA187" s="420">
        <v>2.0677318317326265</v>
      </c>
      <c r="VB187" s="420">
        <v>2.0677318317326265</v>
      </c>
      <c r="VC187" s="420">
        <v>2.4749454058415221</v>
      </c>
      <c r="VD187" s="420">
        <v>3.2806867838405323</v>
      </c>
      <c r="VE187" s="420">
        <v>4.3867228313213236</v>
      </c>
      <c r="VF187" s="420">
        <v>5.9118107576461503</v>
      </c>
      <c r="VG187" s="420">
        <v>8.0233138963084603</v>
      </c>
      <c r="VH187" s="420">
        <v>10.957514062577776</v>
      </c>
      <c r="VI187" s="420">
        <v>15.048523298845536</v>
      </c>
      <c r="VJ187" s="420">
        <v>20.769465588490164</v>
      </c>
      <c r="VK187" s="420">
        <v>28.79117403005235</v>
      </c>
      <c r="VL187" s="420">
        <v>40.065901831865403</v>
      </c>
      <c r="VM187" s="420">
        <v>55.946768760453153</v>
      </c>
      <c r="VN187" s="420">
        <v>78.358277117619295</v>
      </c>
      <c r="VO187" s="420">
        <v>110.03983261524904</v>
      </c>
      <c r="VP187" s="420"/>
      <c r="VQ187" s="420">
        <v>0.34164003428526879</v>
      </c>
      <c r="VR187" s="420">
        <v>0.56951784991011101</v>
      </c>
      <c r="VS187" s="420">
        <v>0.82010224254487429</v>
      </c>
      <c r="VT187" s="420">
        <v>1.0957178341585383</v>
      </c>
      <c r="VU187" s="420">
        <v>1.3989312024051652</v>
      </c>
      <c r="VV187" s="420">
        <v>1.7325763309694007</v>
      </c>
      <c r="VW187" s="420">
        <v>2.0997827553563924</v>
      </c>
      <c r="VX187" s="420">
        <v>2.5040066908906708</v>
      </c>
      <c r="VY187" s="420">
        <v>2.9490654602878812</v>
      </c>
      <c r="VZ187" s="420">
        <v>3.4391755720339012</v>
      </c>
      <c r="WA187" s="420">
        <v>3.9789948382986808</v>
      </c>
      <c r="WB187" s="420">
        <v>4.5736689626139118</v>
      </c>
      <c r="WC187" s="420">
        <v>5.228883073484722</v>
      </c>
      <c r="WD187" s="420">
        <v>5.9509187309602769</v>
      </c>
      <c r="WE187" s="420">
        <v>6.7467169894834775</v>
      </c>
      <c r="WF187" s="420">
        <v>7.6239481626580972</v>
      </c>
      <c r="WG187" s="420">
        <v>8.5910890045578281</v>
      </c>
      <c r="WH187" s="420">
        <v>9.2502945244610988</v>
      </c>
      <c r="WI187" s="420">
        <v>9.620605377200107</v>
      </c>
      <c r="WJ187" s="420">
        <v>9.8117004071276508</v>
      </c>
      <c r="WK187" s="420">
        <v>9.7174745891858514</v>
      </c>
      <c r="WL187" s="420">
        <v>9.1845512099281041</v>
      </c>
      <c r="WM187" s="420">
        <v>7.9921110980180003</v>
      </c>
      <c r="WN187" s="420">
        <v>5.8231375487697061</v>
      </c>
      <c r="WO187" s="420">
        <v>2.2234079725166431</v>
      </c>
      <c r="WP187" s="420">
        <v>-3.457011442087623</v>
      </c>
      <c r="WQ187" s="420">
        <v>-12.147264436345921</v>
      </c>
      <c r="WR187" s="420">
        <v>-25.174916209881452</v>
      </c>
      <c r="WS187" s="420">
        <v>-44.436209425424934</v>
      </c>
      <c r="WT187" s="420">
        <v>-72.639297381631764</v>
      </c>
      <c r="WU187" s="420"/>
      <c r="WV187" s="420">
        <v>62.643514433911051</v>
      </c>
      <c r="WW187" s="420">
        <v>68.568323067065748</v>
      </c>
      <c r="WX187" s="420">
        <v>75.083501250362659</v>
      </c>
      <c r="WY187" s="420">
        <v>82.249489006332013</v>
      </c>
      <c r="WZ187" s="420">
        <v>90.133017189843656</v>
      </c>
      <c r="XA187" s="420">
        <v>98.807769195461645</v>
      </c>
      <c r="XB187" s="420">
        <v>108.35511274618112</v>
      </c>
      <c r="XC187" s="420">
        <v>118.86490921941086</v>
      </c>
      <c r="XD187" s="420">
        <v>130.43640876163465</v>
      </c>
      <c r="XE187" s="420">
        <v>143.17924032383399</v>
      </c>
      <c r="XF187" s="420">
        <v>157.21450672455418</v>
      </c>
      <c r="XG187" s="420">
        <v>172.67599592654437</v>
      </c>
      <c r="XH187" s="420">
        <v>189.71152090736641</v>
      </c>
      <c r="XI187" s="420">
        <v>208.48440182658413</v>
      </c>
      <c r="XJ187" s="420">
        <v>229.17510565582452</v>
      </c>
      <c r="XK187" s="420">
        <v>251.98306005825722</v>
      </c>
      <c r="XL187" s="420">
        <v>277.12866009769999</v>
      </c>
      <c r="XM187" s="420">
        <v>304.85548834308861</v>
      </c>
      <c r="XN187" s="420">
        <v>335.43277113216345</v>
      </c>
      <c r="XO187" s="420">
        <v>369.15809619151202</v>
      </c>
      <c r="XP187" s="420">
        <v>406.36041950392536</v>
      </c>
      <c r="XQ187" s="420">
        <v>447.40339229615574</v>
      </c>
      <c r="XR187" s="420">
        <v>492.6890423216098</v>
      </c>
      <c r="XS187" s="420">
        <v>542.66184726736253</v>
      </c>
      <c r="XT187" s="420">
        <v>597.81324216115195</v>
      </c>
      <c r="XU187" s="420">
        <v>658.68660713349198</v>
      </c>
      <c r="XV187" s="420">
        <v>725.88278684929423</v>
      </c>
      <c r="XW187" s="420">
        <v>800.06619841372594</v>
      </c>
      <c r="XX187" s="420">
        <v>881.97159063544325</v>
      </c>
      <c r="XY187" s="420">
        <v>972.41152425978407</v>
      </c>
      <c r="XZ187" s="420"/>
      <c r="YA187" s="420">
        <v>5.9862771950995965E-2</v>
      </c>
      <c r="YB187" s="420">
        <v>5.9862771950995965E-2</v>
      </c>
      <c r="YC187" s="420">
        <v>5.9862771950995965E-2</v>
      </c>
      <c r="YD187" s="420">
        <v>5.9862771950995965E-2</v>
      </c>
      <c r="YE187" s="420">
        <v>5.9862771950995965E-2</v>
      </c>
      <c r="YF187" s="420">
        <v>5.9862771950995965E-2</v>
      </c>
      <c r="YG187" s="420">
        <v>5.9862771950995965E-2</v>
      </c>
      <c r="YH187" s="420">
        <v>5.9862771950995965E-2</v>
      </c>
      <c r="YI187" s="420">
        <v>5.9862771950995965E-2</v>
      </c>
      <c r="YJ187" s="420">
        <v>5.9862771950995965E-2</v>
      </c>
      <c r="YK187" s="420">
        <v>5.9862771950995965E-2</v>
      </c>
      <c r="YL187" s="420">
        <v>5.9862771950995965E-2</v>
      </c>
      <c r="YM187" s="420">
        <v>5.9862771950995965E-2</v>
      </c>
      <c r="YN187" s="420">
        <v>5.9862771950995965E-2</v>
      </c>
      <c r="YO187" s="420">
        <v>5.9862771950995965E-2</v>
      </c>
      <c r="YP187" s="420">
        <v>5.9862771950995965E-2</v>
      </c>
      <c r="YQ187" s="420">
        <v>5.9862771950995965E-2</v>
      </c>
      <c r="YR187" s="420">
        <v>7.1651986078344623E-2</v>
      </c>
      <c r="YS187" s="420">
        <v>9.4978953155220855E-2</v>
      </c>
      <c r="YT187" s="420">
        <v>0.12699973199308567</v>
      </c>
      <c r="YU187" s="420">
        <v>0.17115245496117978</v>
      </c>
      <c r="YV187" s="420">
        <v>0.23228244721826985</v>
      </c>
      <c r="YW187" s="420">
        <v>0.31723028847908341</v>
      </c>
      <c r="YX187" s="420">
        <v>0.43566883510381921</v>
      </c>
      <c r="YY187" s="420">
        <v>0.60129546926112964</v>
      </c>
      <c r="YZ187" s="420">
        <v>0.83353143706176935</v>
      </c>
      <c r="ZA187" s="420">
        <v>1.1599453602076617</v>
      </c>
      <c r="ZB187" s="420">
        <v>1.6197113224763566</v>
      </c>
      <c r="ZC187" s="420">
        <v>2.268545466862812</v>
      </c>
      <c r="ZD187" s="420">
        <v>3.1857561528434251</v>
      </c>
      <c r="ZE187" s="420"/>
      <c r="ZF187" s="420">
        <v>62.583651661960054</v>
      </c>
      <c r="ZG187" s="420">
        <v>68.508460295114759</v>
      </c>
      <c r="ZH187" s="420">
        <v>75.023638478411669</v>
      </c>
      <c r="ZI187" s="420">
        <v>82.189626234381024</v>
      </c>
      <c r="ZJ187" s="420">
        <v>90.073154417892667</v>
      </c>
      <c r="ZK187" s="420">
        <v>98.747906423510656</v>
      </c>
      <c r="ZL187" s="420">
        <v>108.29524997423013</v>
      </c>
      <c r="ZM187" s="420">
        <v>118.80504644745987</v>
      </c>
      <c r="ZN187" s="420">
        <v>130.37654598968365</v>
      </c>
      <c r="ZO187" s="420">
        <v>143.11937755188299</v>
      </c>
      <c r="ZP187" s="420">
        <v>157.15464395260318</v>
      </c>
      <c r="ZQ187" s="420">
        <v>172.61613315459337</v>
      </c>
      <c r="ZR187" s="420">
        <v>189.6516581354154</v>
      </c>
      <c r="ZS187" s="420">
        <v>208.42453905463313</v>
      </c>
      <c r="ZT187" s="420">
        <v>229.11524288387352</v>
      </c>
      <c r="ZU187" s="420">
        <v>251.92319728630622</v>
      </c>
      <c r="ZV187" s="420">
        <v>277.06879732574902</v>
      </c>
      <c r="ZW187" s="420">
        <v>304.78383635701027</v>
      </c>
      <c r="ZX187" s="420">
        <v>335.3377921790082</v>
      </c>
      <c r="ZY187" s="420">
        <v>369.03109645951895</v>
      </c>
      <c r="ZZ187" s="420">
        <v>406.18926704896415</v>
      </c>
      <c r="AAA187" s="420">
        <v>447.17110984893748</v>
      </c>
      <c r="AAB187" s="420">
        <v>492.37181203313071</v>
      </c>
      <c r="AAC187" s="420">
        <v>542.22617843225873</v>
      </c>
      <c r="AAD187" s="420">
        <v>597.21194669189083</v>
      </c>
      <c r="AAE187" s="420">
        <v>657.85307569643021</v>
      </c>
      <c r="AAF187" s="420">
        <v>724.72284148908659</v>
      </c>
      <c r="AAG187" s="420">
        <v>798.44648709124954</v>
      </c>
      <c r="AAH187" s="420">
        <v>879.70304516858039</v>
      </c>
      <c r="AAI187" s="420">
        <v>969.22576810694068</v>
      </c>
      <c r="AAJ187" s="420"/>
      <c r="AAK187" s="420">
        <v>1470.0809764751839</v>
      </c>
      <c r="AAL187" s="420">
        <v>1612.179073979245</v>
      </c>
      <c r="AAM187" s="420">
        <v>1768.4363443939878</v>
      </c>
      <c r="AAN187" s="420">
        <v>1940.3023555867337</v>
      </c>
      <c r="AAO187" s="420">
        <v>2129.3775520796503</v>
      </c>
      <c r="AAP187" s="420">
        <v>2337.4291251583095</v>
      </c>
      <c r="AAQ187" s="420">
        <v>2566.4085637823969</v>
      </c>
      <c r="AAR187" s="420">
        <v>2818.471065116833</v>
      </c>
      <c r="AAS187" s="420">
        <v>3095.9970025821931</v>
      </c>
      <c r="AAT187" s="420">
        <v>3401.6156704443974</v>
      </c>
      <c r="AAU187" s="420">
        <v>3738.2315473428707</v>
      </c>
      <c r="AAV187" s="420">
        <v>4109.0533470357595</v>
      </c>
      <c r="AAW187" s="420">
        <v>4517.6261532883718</v>
      </c>
      <c r="AAX187" s="420">
        <v>4967.8669675424444</v>
      </c>
      <c r="AAY187" s="420">
        <v>5464.1040331081504</v>
      </c>
      <c r="AAZ187" s="420">
        <v>6011.1203384802611</v>
      </c>
      <c r="ABA187" s="420">
        <v>6614.2017453982617</v>
      </c>
      <c r="ABB187" s="420">
        <v>7272.8223637703686</v>
      </c>
      <c r="ABC187" s="420">
        <v>7993.5750291005907</v>
      </c>
      <c r="ABD187" s="420">
        <v>8785.13309646368</v>
      </c>
      <c r="ABE187" s="420">
        <v>9653.5290206965074</v>
      </c>
      <c r="ABF187" s="420">
        <v>10604.867286167799</v>
      </c>
      <c r="ABG187" s="420">
        <v>11645.095059173731</v>
      </c>
      <c r="ABH187" s="420">
        <v>12779.647770497737</v>
      </c>
      <c r="ABI187" s="420">
        <v>14012.913233134341</v>
      </c>
      <c r="ABJ187" s="420">
        <v>15347.433379674167</v>
      </c>
      <c r="ABK187" s="420">
        <v>16782.727593178079</v>
      </c>
      <c r="ABL187" s="420">
        <v>18313.571332567102</v>
      </c>
      <c r="ABM187" s="420">
        <v>19927.491771501187</v>
      </c>
      <c r="ABN187" s="420">
        <v>21601.13910226358</v>
      </c>
      <c r="ABQ187" s="344"/>
      <c r="ABR187" s="344"/>
      <c r="ABS187" s="344"/>
      <c r="ABT187" s="344"/>
      <c r="ABU187" s="344"/>
      <c r="ABV187" s="344"/>
      <c r="ABW187" s="344"/>
      <c r="ABX187" s="344"/>
      <c r="ABY187" s="344"/>
      <c r="ABZ187" s="344"/>
      <c r="ACA187" s="344"/>
    </row>
    <row r="188" spans="4:755" hidden="1" outlineLevel="1" x14ac:dyDescent="0.25">
      <c r="D188" s="431" t="b">
        <v>1</v>
      </c>
      <c r="E188" s="416"/>
      <c r="F188" s="417">
        <v>1613</v>
      </c>
      <c r="G188" s="417">
        <v>22006129</v>
      </c>
      <c r="H188" s="417" t="s">
        <v>1825</v>
      </c>
      <c r="I188" s="417" t="s">
        <v>1879</v>
      </c>
      <c r="J188" s="417">
        <v>11</v>
      </c>
      <c r="K188" s="417" t="s">
        <v>1880</v>
      </c>
      <c r="L188" s="417" t="s">
        <v>300</v>
      </c>
      <c r="M188" s="417" t="s">
        <v>253</v>
      </c>
      <c r="N188" s="417" t="s">
        <v>355</v>
      </c>
      <c r="O188" s="417" t="s">
        <v>1826</v>
      </c>
      <c r="P188" s="417" t="s">
        <v>1827</v>
      </c>
      <c r="Q188" s="417" t="s">
        <v>1828</v>
      </c>
      <c r="R188" s="417" t="s">
        <v>298</v>
      </c>
      <c r="S188" s="418"/>
      <c r="T188" s="417">
        <v>0.57433674535164059</v>
      </c>
      <c r="U188" s="417">
        <v>2190</v>
      </c>
      <c r="V188" s="418"/>
      <c r="W188" s="419">
        <v>9.9</v>
      </c>
      <c r="X188" s="417">
        <v>8.8018665792934641E-3</v>
      </c>
      <c r="Y188" s="417">
        <v>6.3307850367012759E-3</v>
      </c>
      <c r="Z188" s="417">
        <v>2.4710815425921882E-3</v>
      </c>
      <c r="AA188" s="420">
        <v>51.892197956299761</v>
      </c>
      <c r="AB188" s="420">
        <v>2025.8512117444084</v>
      </c>
      <c r="AC188" s="420">
        <v>2077.7434097007081</v>
      </c>
      <c r="AD188" s="420">
        <v>60.926455166027509</v>
      </c>
      <c r="AE188" s="420">
        <v>3.5849346687423278</v>
      </c>
      <c r="AF188" s="420">
        <v>93.208072125932446</v>
      </c>
      <c r="AG188" s="418"/>
      <c r="AH188" s="419">
        <v>14.216959715055561</v>
      </c>
      <c r="AI188" s="417">
        <v>2.3831354840911409E-2</v>
      </c>
      <c r="AJ188" s="417">
        <v>1.7140817038295893E-2</v>
      </c>
      <c r="AK188" s="417">
        <v>6.6905378026155156E-3</v>
      </c>
      <c r="AL188" s="420">
        <v>140.4999009960755</v>
      </c>
      <c r="AM188" s="420">
        <v>5485.0614522546857</v>
      </c>
      <c r="AN188" s="420">
        <v>5625.5613532507614</v>
      </c>
      <c r="AO188" s="420">
        <v>164.96046141806357</v>
      </c>
      <c r="AP188" s="420">
        <v>9.7063332422316133</v>
      </c>
      <c r="AQ188" s="420">
        <v>252.36404356502601</v>
      </c>
      <c r="AR188" s="418"/>
      <c r="AS188" s="417">
        <v>5.1679359468684138E-3</v>
      </c>
      <c r="AT188" s="421">
        <v>4.0659390574111693E-6</v>
      </c>
      <c r="AU188" s="417">
        <v>5.1638700078110028E-3</v>
      </c>
      <c r="AV188" s="420">
        <v>28.425883974257854</v>
      </c>
      <c r="AW188" s="420">
        <v>1.3011004983715742</v>
      </c>
      <c r="AX188" s="420">
        <v>29.726984472629429</v>
      </c>
      <c r="AY188" s="420">
        <v>14.692869058112674</v>
      </c>
      <c r="AZ188" s="420">
        <v>2.0677318317326265</v>
      </c>
      <c r="BA188" s="420">
        <v>5.9862771950995965E-2</v>
      </c>
      <c r="BB188" s="418"/>
      <c r="BC188" s="420">
        <v>2235.4628716614106</v>
      </c>
      <c r="BD188" s="420">
        <v>6052.592191476082</v>
      </c>
      <c r="BE188" s="420">
        <v>46.547448134425728</v>
      </c>
      <c r="BF188" s="420">
        <v>6006.0447433416566</v>
      </c>
      <c r="BG188" s="420"/>
      <c r="BH188" s="422">
        <v>3.6190084093339271E-2</v>
      </c>
      <c r="BI188" s="420"/>
      <c r="BJ188" s="423">
        <v>10.264843878369307</v>
      </c>
      <c r="BK188" s="423">
        <v>10.643133317908669</v>
      </c>
      <c r="BL188" s="423">
        <v>11.035363826768</v>
      </c>
      <c r="BM188" s="423">
        <v>11.442049174017937</v>
      </c>
      <c r="BN188" s="423">
        <v>11.863722062618042</v>
      </c>
      <c r="BO188" s="423">
        <v>12.300934827185827</v>
      </c>
      <c r="BP188" s="423">
        <v>12.75426015748063</v>
      </c>
      <c r="BQ188" s="423">
        <v>13.224291848549957</v>
      </c>
      <c r="BR188" s="423">
        <v>13.711645578520923</v>
      </c>
      <c r="BS188" s="423">
        <v>14.216959715055561</v>
      </c>
      <c r="BT188" s="423">
        <v>14.740896151526375</v>
      </c>
      <c r="BU188" s="423">
        <v>15.284141174007392</v>
      </c>
      <c r="BV188" s="423">
        <v>15.847406360216368</v>
      </c>
      <c r="BW188" s="423">
        <v>16.431429511585634</v>
      </c>
      <c r="BX188" s="423">
        <v>17.036975619682483</v>
      </c>
      <c r="BY188" s="423">
        <v>17.664837868244934</v>
      </c>
      <c r="BZ188" s="423">
        <v>18.315838672145485</v>
      </c>
      <c r="CA188" s="423">
        <v>18.990830754643675</v>
      </c>
      <c r="CB188" s="423">
        <v>19.69069826433855</v>
      </c>
      <c r="CC188" s="423">
        <v>20.416357933284111</v>
      </c>
      <c r="CD188" s="423">
        <v>21.168760277784653</v>
      </c>
      <c r="CE188" s="423">
        <v>21.948890843442939</v>
      </c>
      <c r="CF188" s="423">
        <v>22.757771496092055</v>
      </c>
      <c r="CG188" s="423">
        <v>23.596461760301825</v>
      </c>
      <c r="CH188" s="423">
        <v>24.46606020721309</v>
      </c>
      <c r="CI188" s="423">
        <v>25.367705893517794</v>
      </c>
      <c r="CJ188" s="423">
        <v>26.302579853469606</v>
      </c>
      <c r="CK188" s="423">
        <v>27.271906645879525</v>
      </c>
      <c r="CL188" s="423">
        <v>28</v>
      </c>
      <c r="CM188" s="423">
        <v>28</v>
      </c>
      <c r="CN188" s="420"/>
      <c r="CO188" s="417">
        <v>9.708275965660762E-3</v>
      </c>
      <c r="CP188" s="417">
        <v>1.0712191211688215E-2</v>
      </c>
      <c r="CQ188" s="417">
        <v>1.1824348312161174E-2</v>
      </c>
      <c r="CR188" s="417">
        <v>1.3056682379234321E-2</v>
      </c>
      <c r="CS188" s="417">
        <v>1.4422462800766764E-2</v>
      </c>
      <c r="CT188" s="417">
        <v>1.5936443723749291E-2</v>
      </c>
      <c r="CU188" s="417">
        <v>1.7615031607265057E-2</v>
      </c>
      <c r="CV188" s="417">
        <v>1.9476471788502842E-2</v>
      </c>
      <c r="CW188" s="417">
        <v>2.1541056227177734E-2</v>
      </c>
      <c r="CX188" s="417">
        <v>2.3831354840911409E-2</v>
      </c>
      <c r="CY188" s="417">
        <v>2.6372473119585998E-2</v>
      </c>
      <c r="CZ188" s="417">
        <v>2.9192339013647112E-2</v>
      </c>
      <c r="DA188" s="417">
        <v>3.2322022433398018E-2</v>
      </c>
      <c r="DB188" s="417">
        <v>3.5796091077517467E-2</v>
      </c>
      <c r="DC188" s="417">
        <v>3.965300673382742E-2</v>
      </c>
      <c r="DD188" s="417">
        <v>4.3935566668723287E-2</v>
      </c>
      <c r="DE188" s="417">
        <v>4.8691395249228206E-2</v>
      </c>
      <c r="DF188" s="417">
        <v>5.3973491529537086E-2</v>
      </c>
      <c r="DG188" s="417">
        <v>5.9840839189094955E-2</v>
      </c>
      <c r="DH188" s="417">
        <v>6.6359085939407772E-2</v>
      </c>
      <c r="DI188" s="417">
        <v>7.36013003304965E-2</v>
      </c>
      <c r="DJ188" s="417">
        <v>8.1648814794752431E-2</v>
      </c>
      <c r="DK188" s="417">
        <v>9.0592164776594139E-2</v>
      </c>
      <c r="DL188" s="417">
        <v>0.10053213492265475</v>
      </c>
      <c r="DM188" s="417">
        <v>0.11158092456249701</v>
      </c>
      <c r="DN188" s="417">
        <v>0.12386344610882619</v>
      </c>
      <c r="DO188" s="417">
        <v>0.13751877156531145</v>
      </c>
      <c r="DP188" s="417">
        <v>0.15270174406778775</v>
      </c>
      <c r="DQ188" s="417">
        <v>0.1648141839142698</v>
      </c>
      <c r="DR188" s="417">
        <v>0.1648141839142698</v>
      </c>
      <c r="DS188" s="424"/>
      <c r="DT188" s="425">
        <v>6.9827243644160408E-3</v>
      </c>
      <c r="DU188" s="425">
        <v>7.7047952524954425E-3</v>
      </c>
      <c r="DV188" s="425">
        <v>8.5047196170272791E-3</v>
      </c>
      <c r="DW188" s="425">
        <v>9.3910818450571188E-3</v>
      </c>
      <c r="DX188" s="425">
        <v>1.0373426007873455E-2</v>
      </c>
      <c r="DY188" s="425">
        <v>1.1462364096939383E-2</v>
      </c>
      <c r="DZ188" s="425">
        <v>1.2669696537168517E-2</v>
      </c>
      <c r="EA188" s="425">
        <v>1.4008546375430933E-2</v>
      </c>
      <c r="EB188" s="425">
        <v>1.5493508701730928E-2</v>
      </c>
      <c r="EC188" s="425">
        <v>1.7140817038295893E-2</v>
      </c>
      <c r="ED188" s="425">
        <v>1.8968528629944713E-2</v>
      </c>
      <c r="EE188" s="425">
        <v>2.0996730789884673E-2</v>
      </c>
      <c r="EF188" s="425">
        <v>2.3247770701121561E-2</v>
      </c>
      <c r="EG188" s="425">
        <v>2.5746511347838983E-2</v>
      </c>
      <c r="EH188" s="425">
        <v>2.852061655663957E-2</v>
      </c>
      <c r="EI188" s="425">
        <v>3.1600868468023409E-2</v>
      </c>
      <c r="EJ188" s="425">
        <v>3.5021521137924942E-2</v>
      </c>
      <c r="EK188" s="425">
        <v>3.8820694391978043E-2</v>
      </c>
      <c r="EL188" s="425">
        <v>4.3040812526424332E-2</v>
      </c>
      <c r="EM188" s="425">
        <v>4.772909297474253E-2</v>
      </c>
      <c r="EN188" s="425">
        <v>5.2938090644344488E-2</v>
      </c>
      <c r="EO188" s="425">
        <v>5.8726304279938933E-2</v>
      </c>
      <c r="EP188" s="425">
        <v>6.5158851937071313E-2</v>
      </c>
      <c r="EQ188" s="425">
        <v>7.2308223459468232E-2</v>
      </c>
      <c r="ER188" s="425">
        <v>8.0255118756668617E-2</v>
      </c>
      <c r="ES188" s="425">
        <v>8.908938168464671E-2</v>
      </c>
      <c r="ET188" s="425">
        <v>9.8911040453546747E-2</v>
      </c>
      <c r="EU188" s="425">
        <v>0.10983146673647232</v>
      </c>
      <c r="EV188" s="425">
        <v>0.11854339758060124</v>
      </c>
      <c r="EW188" s="425">
        <v>0.11854339758060124</v>
      </c>
      <c r="EX188" s="420"/>
      <c r="EY188" s="420">
        <v>2465.669102521153</v>
      </c>
      <c r="EZ188" s="420">
        <v>2720.6394816528637</v>
      </c>
      <c r="FA188" s="420">
        <v>3003.1006940746374</v>
      </c>
      <c r="FB188" s="420">
        <v>3316.0839718382804</v>
      </c>
      <c r="FC188" s="420">
        <v>3662.9594210027144</v>
      </c>
      <c r="FD188" s="420">
        <v>4047.4742408129941</v>
      </c>
      <c r="FE188" s="420">
        <v>4473.795278131126</v>
      </c>
      <c r="FF188" s="420">
        <v>4946.5564107259916</v>
      </c>
      <c r="FG188" s="420">
        <v>5470.9113093704873</v>
      </c>
      <c r="FH188" s="420">
        <v>6052.5921914760829</v>
      </c>
      <c r="FI188" s="420">
        <v>6697.9752489562743</v>
      </c>
      <c r="FJ188" s="420">
        <v>7414.1535109703218</v>
      </c>
      <c r="FK188" s="420">
        <v>8209.0179890761992</v>
      </c>
      <c r="FL188" s="420">
        <v>9091.3480491343707</v>
      </c>
      <c r="FM188" s="420">
        <v>10070.912062191992</v>
      </c>
      <c r="FN188" s="420">
        <v>11158.579506804926</v>
      </c>
      <c r="FO188" s="420">
        <v>12366.445829241102</v>
      </c>
      <c r="FP188" s="420">
        <v>13707.97151732071</v>
      </c>
      <c r="FQ188" s="420">
        <v>15198.137010050083</v>
      </c>
      <c r="FR188" s="420">
        <v>16853.615250646359</v>
      </c>
      <c r="FS188" s="420">
        <v>18692.963897213809</v>
      </c>
      <c r="FT188" s="420">
        <v>20736.839435650647</v>
      </c>
      <c r="FU188" s="420">
        <v>23008.235696043139</v>
      </c>
      <c r="FV188" s="420">
        <v>25532.749559865533</v>
      </c>
      <c r="FW188" s="420">
        <v>28338.876964110612</v>
      </c>
      <c r="FX188" s="420">
        <v>31458.342663783162</v>
      </c>
      <c r="FY188" s="420">
        <v>34926.467610171188</v>
      </c>
      <c r="FZ188" s="420">
        <v>38782.578243634707</v>
      </c>
      <c r="GA188" s="420">
        <v>41858.847273404172</v>
      </c>
      <c r="GB188" s="420">
        <v>41858.847273404172</v>
      </c>
      <c r="GC188" s="420"/>
      <c r="GD188" s="420">
        <v>32.346805612945467</v>
      </c>
      <c r="GE188" s="420">
        <v>32.346805612945467</v>
      </c>
      <c r="GF188" s="420">
        <v>32.346805612945467</v>
      </c>
      <c r="GG188" s="420">
        <v>32.346805612945467</v>
      </c>
      <c r="GH188" s="420">
        <v>32.346805612945467</v>
      </c>
      <c r="GI188" s="420">
        <v>32.346805612945467</v>
      </c>
      <c r="GJ188" s="420">
        <v>32.346805612945467</v>
      </c>
      <c r="GK188" s="420">
        <v>32.346805612945467</v>
      </c>
      <c r="GL188" s="420">
        <v>32.346805612945467</v>
      </c>
      <c r="GM188" s="420">
        <v>32.346805612945467</v>
      </c>
      <c r="GN188" s="420">
        <v>32.346805612945467</v>
      </c>
      <c r="GO188" s="420">
        <v>32.346805612945467</v>
      </c>
      <c r="GP188" s="420">
        <v>32.346805612945467</v>
      </c>
      <c r="GQ188" s="420">
        <v>32.346805612945467</v>
      </c>
      <c r="GR188" s="420">
        <v>32.346805612945467</v>
      </c>
      <c r="GS188" s="420">
        <v>32.346805612945467</v>
      </c>
      <c r="GT188" s="420">
        <v>32.346805612945467</v>
      </c>
      <c r="GU188" s="420">
        <v>38.71709895684387</v>
      </c>
      <c r="GV188" s="420">
        <v>51.321808778717411</v>
      </c>
      <c r="GW188" s="420">
        <v>68.624213510182543</v>
      </c>
      <c r="GX188" s="420">
        <v>92.482105495209666</v>
      </c>
      <c r="GY188" s="420">
        <v>125.51365268583478</v>
      </c>
      <c r="GZ188" s="420">
        <v>171.41515739317182</v>
      </c>
      <c r="HA188" s="420">
        <v>235.41334056929134</v>
      </c>
      <c r="HB188" s="420">
        <v>324.90957278183618</v>
      </c>
      <c r="HC188" s="420">
        <v>450.39811034790489</v>
      </c>
      <c r="HD188" s="420">
        <v>626.7756381042592</v>
      </c>
      <c r="HE188" s="420">
        <v>875.20984394304969</v>
      </c>
      <c r="HF188" s="420">
        <v>1225.8069055139895</v>
      </c>
      <c r="HG188" s="420">
        <v>1721.4210376129565</v>
      </c>
      <c r="HH188" s="420"/>
      <c r="HI188" s="420">
        <v>57.236016211563019</v>
      </c>
      <c r="HJ188" s="420">
        <v>63.154689053157682</v>
      </c>
      <c r="HK188" s="420">
        <v>69.711511506251469</v>
      </c>
      <c r="HL188" s="420">
        <v>76.976848100570194</v>
      </c>
      <c r="HM188" s="420">
        <v>85.028929708547622</v>
      </c>
      <c r="HN188" s="420">
        <v>93.954740733937783</v>
      </c>
      <c r="HO188" s="420">
        <v>103.85100693540051</v>
      </c>
      <c r="HP188" s="420">
        <v>114.82529534325266</v>
      </c>
      <c r="HQ188" s="420">
        <v>126.99723903542956</v>
      </c>
      <c r="HR188" s="420">
        <v>140.4999009960755</v>
      </c>
      <c r="HS188" s="420">
        <v>155.4812929041926</v>
      </c>
      <c r="HT188" s="420">
        <v>172.10606650949569</v>
      </c>
      <c r="HU188" s="420">
        <v>190.55739726930597</v>
      </c>
      <c r="HV188" s="420">
        <v>211.03908216765754</v>
      </c>
      <c r="HW188" s="420">
        <v>233.77787614220262</v>
      </c>
      <c r="HX188" s="420">
        <v>259.02609433539101</v>
      </c>
      <c r="HY188" s="420">
        <v>287.06451049661388</v>
      </c>
      <c r="HZ188" s="420">
        <v>318.20558532804193</v>
      </c>
      <c r="IA188" s="420">
        <v>352.79706242955569</v>
      </c>
      <c r="IB188" s="420">
        <v>391.22597380285117</v>
      </c>
      <c r="IC188" s="420">
        <v>433.92310167212025</v>
      </c>
      <c r="ID188" s="420">
        <v>481.36794872510484</v>
      </c>
      <c r="IE188" s="420">
        <v>534.09427483665706</v>
      </c>
      <c r="IF188" s="420">
        <v>592.69626497730883</v>
      </c>
      <c r="IG188" s="420">
        <v>657.83540040990135</v>
      </c>
      <c r="IH188" s="420">
        <v>730.24811352509982</v>
      </c>
      <c r="II188" s="420">
        <v>810.75431585866374</v>
      </c>
      <c r="IJ188" s="420">
        <v>900.2668990778925</v>
      </c>
      <c r="IK188" s="420">
        <v>971.67688019781474</v>
      </c>
      <c r="IL188" s="420">
        <v>971.67688019781474</v>
      </c>
      <c r="IM188" s="420"/>
      <c r="IN188" s="420">
        <v>14.212941987128927</v>
      </c>
      <c r="IO188" s="420">
        <v>14.212941987128927</v>
      </c>
      <c r="IP188" s="420">
        <v>14.212941987128927</v>
      </c>
      <c r="IQ188" s="420">
        <v>14.212941987128927</v>
      </c>
      <c r="IR188" s="420">
        <v>14.212941987128927</v>
      </c>
      <c r="IS188" s="420">
        <v>14.212941987128927</v>
      </c>
      <c r="IT188" s="420">
        <v>14.212941987128927</v>
      </c>
      <c r="IU188" s="420">
        <v>14.212941987128927</v>
      </c>
      <c r="IV188" s="420">
        <v>14.212941987128927</v>
      </c>
      <c r="IW188" s="420">
        <v>14.212941987128927</v>
      </c>
      <c r="IX188" s="420">
        <v>14.212941987128927</v>
      </c>
      <c r="IY188" s="420">
        <v>14.212941987128927</v>
      </c>
      <c r="IZ188" s="420">
        <v>14.212941987128927</v>
      </c>
      <c r="JA188" s="420">
        <v>14.212941987128927</v>
      </c>
      <c r="JB188" s="420">
        <v>14.212941987128927</v>
      </c>
      <c r="JC188" s="420">
        <v>14.212941987128927</v>
      </c>
      <c r="JD188" s="420">
        <v>14.212941987128927</v>
      </c>
      <c r="JE188" s="420">
        <v>17.012000751113533</v>
      </c>
      <c r="JF188" s="420">
        <v>22.550415010825947</v>
      </c>
      <c r="JG188" s="420">
        <v>30.152960919956481</v>
      </c>
      <c r="JH188" s="420">
        <v>40.635938397728552</v>
      </c>
      <c r="JI188" s="420">
        <v>55.14975066046334</v>
      </c>
      <c r="JJ188" s="420">
        <v>75.318525015919704</v>
      </c>
      <c r="JK188" s="420">
        <v>103.43884315947719</v>
      </c>
      <c r="JL188" s="420">
        <v>142.76281139683698</v>
      </c>
      <c r="JM188" s="420">
        <v>197.90152666343465</v>
      </c>
      <c r="JN188" s="420">
        <v>275.40047972330115</v>
      </c>
      <c r="JO188" s="420">
        <v>384.56059270187745</v>
      </c>
      <c r="JP188" s="420">
        <v>538.61029258851443</v>
      </c>
      <c r="JQ188" s="420">
        <v>756.37939757564641</v>
      </c>
      <c r="JR188" s="420"/>
      <c r="JS188" s="420">
        <v>43.02307422443409</v>
      </c>
      <c r="JT188" s="420">
        <v>48.941747066028753</v>
      </c>
      <c r="JU188" s="420">
        <v>55.49856951912254</v>
      </c>
      <c r="JV188" s="420">
        <v>62.763906113441266</v>
      </c>
      <c r="JW188" s="420">
        <v>70.815987721418693</v>
      </c>
      <c r="JX188" s="420">
        <v>79.741798746808854</v>
      </c>
      <c r="JY188" s="420">
        <v>89.638064948271577</v>
      </c>
      <c r="JZ188" s="420">
        <v>100.61235335612373</v>
      </c>
      <c r="KA188" s="420">
        <v>112.78429704830063</v>
      </c>
      <c r="KB188" s="420">
        <v>126.28695900894657</v>
      </c>
      <c r="KC188" s="420">
        <v>141.26835091706369</v>
      </c>
      <c r="KD188" s="420">
        <v>157.89312452236678</v>
      </c>
      <c r="KE188" s="420">
        <v>176.34445528217705</v>
      </c>
      <c r="KF188" s="420">
        <v>196.82614018052863</v>
      </c>
      <c r="KG188" s="420">
        <v>219.5649341550737</v>
      </c>
      <c r="KH188" s="420">
        <v>244.81315234826209</v>
      </c>
      <c r="KI188" s="420">
        <v>272.85156850948493</v>
      </c>
      <c r="KJ188" s="420">
        <v>301.1935845769284</v>
      </c>
      <c r="KK188" s="420">
        <v>330.24664741872976</v>
      </c>
      <c r="KL188" s="420">
        <v>361.07301288289472</v>
      </c>
      <c r="KM188" s="420">
        <v>393.28716327439167</v>
      </c>
      <c r="KN188" s="420">
        <v>426.21819806464151</v>
      </c>
      <c r="KO188" s="420">
        <v>458.77574982073736</v>
      </c>
      <c r="KP188" s="420">
        <v>489.25742181783164</v>
      </c>
      <c r="KQ188" s="420">
        <v>515.07258901306432</v>
      </c>
      <c r="KR188" s="420">
        <v>532.34658686166517</v>
      </c>
      <c r="KS188" s="420">
        <v>535.3538361353626</v>
      </c>
      <c r="KT188" s="420">
        <v>515.70630637601505</v>
      </c>
      <c r="KU188" s="420">
        <v>433.06658760930031</v>
      </c>
      <c r="KV188" s="420">
        <v>215.29748262216833</v>
      </c>
      <c r="KW188" s="420"/>
      <c r="KX188" s="420">
        <v>2234.4717966131329</v>
      </c>
      <c r="KY188" s="420">
        <v>2465.5344807985416</v>
      </c>
      <c r="KZ188" s="420">
        <v>2721.5102774487291</v>
      </c>
      <c r="LA188" s="420">
        <v>3005.1461904182779</v>
      </c>
      <c r="LB188" s="420">
        <v>3319.4963225195056</v>
      </c>
      <c r="LC188" s="420">
        <v>3667.9565110206026</v>
      </c>
      <c r="LD188" s="420">
        <v>4054.3028918939258</v>
      </c>
      <c r="LE188" s="420">
        <v>4482.7348401378986</v>
      </c>
      <c r="LF188" s="420">
        <v>4957.9227845538971</v>
      </c>
      <c r="LG188" s="420">
        <v>5485.0614522546857</v>
      </c>
      <c r="LH188" s="420">
        <v>6069.9291615823086</v>
      </c>
      <c r="LI188" s="420">
        <v>6718.9538527630957</v>
      </c>
      <c r="LJ188" s="420">
        <v>7439.2866243588996</v>
      </c>
      <c r="LK188" s="420">
        <v>8238.8836313084739</v>
      </c>
      <c r="LL188" s="420">
        <v>9126.5972981246632</v>
      </c>
      <c r="LM188" s="420">
        <v>10112.27790976749</v>
      </c>
      <c r="LN188" s="420">
        <v>11206.886764135981</v>
      </c>
      <c r="LO188" s="420">
        <v>12422.622205432974</v>
      </c>
      <c r="LP188" s="420">
        <v>13773.060008455786</v>
      </c>
      <c r="LQ188" s="420">
        <v>15273.30975191761</v>
      </c>
      <c r="LR188" s="420">
        <v>16940.189006190238</v>
      </c>
      <c r="LS188" s="420">
        <v>18792.41736958046</v>
      </c>
      <c r="LT188" s="420">
        <v>20850.83261986282</v>
      </c>
      <c r="LU188" s="420">
        <v>23138.631507029833</v>
      </c>
      <c r="LV188" s="420">
        <v>25681.638002133957</v>
      </c>
      <c r="LW188" s="420">
        <v>28508.602139086946</v>
      </c>
      <c r="LX188" s="420">
        <v>31651.532945134961</v>
      </c>
      <c r="LY188" s="420">
        <v>35146.069355671141</v>
      </c>
      <c r="LZ188" s="420">
        <v>37933.887225792394</v>
      </c>
      <c r="MA188" s="420">
        <v>37933.887225792394</v>
      </c>
      <c r="MB188" s="420"/>
      <c r="MC188" s="426">
        <v>1.3011004983715742</v>
      </c>
      <c r="MD188" s="426">
        <v>1.3011004983715742</v>
      </c>
      <c r="ME188" s="426">
        <v>1.3011004983715742</v>
      </c>
      <c r="MF188" s="426">
        <v>1.3011004983715742</v>
      </c>
      <c r="MG188" s="426">
        <v>1.3011004983715742</v>
      </c>
      <c r="MH188" s="426">
        <v>1.3011004983715742</v>
      </c>
      <c r="MI188" s="426">
        <v>1.3011004983715742</v>
      </c>
      <c r="MJ188" s="426">
        <v>1.3011004983715742</v>
      </c>
      <c r="MK188" s="426">
        <v>1.3011004983715742</v>
      </c>
      <c r="ML188" s="426">
        <v>1.3011004983715742</v>
      </c>
      <c r="MM188" s="426">
        <v>1.3011004983715742</v>
      </c>
      <c r="MN188" s="426">
        <v>1.3011004983715742</v>
      </c>
      <c r="MO188" s="426">
        <v>1.3011004983715742</v>
      </c>
      <c r="MP188" s="426">
        <v>1.3011004983715742</v>
      </c>
      <c r="MQ188" s="426">
        <v>1.3011004983715742</v>
      </c>
      <c r="MR188" s="426">
        <v>1.3011004983715742</v>
      </c>
      <c r="MS188" s="426">
        <v>1.3011004983715742</v>
      </c>
      <c r="MT188" s="426">
        <v>1.5573357490388688</v>
      </c>
      <c r="MU188" s="426">
        <v>2.0643408124540121</v>
      </c>
      <c r="MV188" s="426">
        <v>2.7603034273876617</v>
      </c>
      <c r="MW188" s="426">
        <v>3.719950433130661</v>
      </c>
      <c r="MX188" s="426">
        <v>5.0485936081620348</v>
      </c>
      <c r="MY188" s="426">
        <v>6.8949110271166889</v>
      </c>
      <c r="MZ188" s="426">
        <v>9.4691395002985903</v>
      </c>
      <c r="NA188" s="426">
        <v>13.068987773647677</v>
      </c>
      <c r="NB188" s="426">
        <v>18.1165711647504</v>
      </c>
      <c r="NC188" s="426">
        <v>25.211085906369799</v>
      </c>
      <c r="ND188" s="426">
        <v>35.203969682813984</v>
      </c>
      <c r="NE188" s="426">
        <v>49.30619717927501</v>
      </c>
      <c r="NF188" s="426">
        <v>69.241513265506697</v>
      </c>
      <c r="NG188" s="420"/>
      <c r="NH188" s="420">
        <v>2233.1706961147615</v>
      </c>
      <c r="NI188" s="420">
        <v>2464.2333803001702</v>
      </c>
      <c r="NJ188" s="420">
        <v>2720.2091769503577</v>
      </c>
      <c r="NK188" s="420">
        <v>3003.8450899199065</v>
      </c>
      <c r="NL188" s="420">
        <v>3318.1952220211342</v>
      </c>
      <c r="NM188" s="420">
        <v>3666.6554105222313</v>
      </c>
      <c r="NN188" s="420">
        <v>4053.0017913955544</v>
      </c>
      <c r="NO188" s="420">
        <v>4481.4337396395267</v>
      </c>
      <c r="NP188" s="420">
        <v>4956.6216840555253</v>
      </c>
      <c r="NQ188" s="420">
        <v>5483.7603517563139</v>
      </c>
      <c r="NR188" s="420">
        <v>6068.6280610839367</v>
      </c>
      <c r="NS188" s="420">
        <v>6717.6527522647239</v>
      </c>
      <c r="NT188" s="420">
        <v>7437.9855238605278</v>
      </c>
      <c r="NU188" s="420">
        <v>8237.582530810103</v>
      </c>
      <c r="NV188" s="420">
        <v>9125.2961976262923</v>
      </c>
      <c r="NW188" s="420">
        <v>10110.976809269119</v>
      </c>
      <c r="NX188" s="420">
        <v>11205.58566363761</v>
      </c>
      <c r="NY188" s="420">
        <v>12421.064869683934</v>
      </c>
      <c r="NZ188" s="420">
        <v>13770.995667643332</v>
      </c>
      <c r="OA188" s="420">
        <v>15270.549448490223</v>
      </c>
      <c r="OB188" s="420">
        <v>16936.469055757108</v>
      </c>
      <c r="OC188" s="420">
        <v>18787.3687759723</v>
      </c>
      <c r="OD188" s="420">
        <v>20843.937708835703</v>
      </c>
      <c r="OE188" s="420">
        <v>23129.162367529534</v>
      </c>
      <c r="OF188" s="420">
        <v>25668.56901436031</v>
      </c>
      <c r="OG188" s="420">
        <v>28490.485567922195</v>
      </c>
      <c r="OH188" s="420">
        <v>31626.321859228592</v>
      </c>
      <c r="OI188" s="420">
        <v>35110.865385988327</v>
      </c>
      <c r="OJ188" s="420">
        <v>37884.581028613116</v>
      </c>
      <c r="OK188" s="420">
        <v>37864.645712526886</v>
      </c>
      <c r="OL188" s="420"/>
      <c r="OM188" s="420">
        <v>2276.1937703391955</v>
      </c>
      <c r="ON188" s="420">
        <v>2513.1751273661989</v>
      </c>
      <c r="OO188" s="420">
        <v>2775.7077464694803</v>
      </c>
      <c r="OP188" s="420">
        <v>3066.6089960333479</v>
      </c>
      <c r="OQ188" s="420">
        <v>3389.0112097425531</v>
      </c>
      <c r="OR188" s="420">
        <v>3746.3972092690401</v>
      </c>
      <c r="OS188" s="420">
        <v>4142.6398563438261</v>
      </c>
      <c r="OT188" s="420">
        <v>4582.0460929956507</v>
      </c>
      <c r="OU188" s="420">
        <v>5069.405981103826</v>
      </c>
      <c r="OV188" s="420">
        <v>5610.0473107652606</v>
      </c>
      <c r="OW188" s="420">
        <v>6209.8964120010005</v>
      </c>
      <c r="OX188" s="420">
        <v>6875.5458767870905</v>
      </c>
      <c r="OY188" s="420">
        <v>7614.3299791427053</v>
      </c>
      <c r="OZ188" s="420">
        <v>8434.4086709906314</v>
      </c>
      <c r="PA188" s="420">
        <v>9344.8611317813666</v>
      </c>
      <c r="PB188" s="420">
        <v>10355.789961617382</v>
      </c>
      <c r="PC188" s="420">
        <v>11478.437232147095</v>
      </c>
      <c r="PD188" s="420">
        <v>12722.258454260862</v>
      </c>
      <c r="PE188" s="420">
        <v>14101.242315062062</v>
      </c>
      <c r="PF188" s="420">
        <v>15631.622461373117</v>
      </c>
      <c r="PG188" s="420">
        <v>17329.7562190315</v>
      </c>
      <c r="PH188" s="420">
        <v>19213.586974036942</v>
      </c>
      <c r="PI188" s="420">
        <v>21302.713458656439</v>
      </c>
      <c r="PJ188" s="420">
        <v>23618.419789347365</v>
      </c>
      <c r="PK188" s="420">
        <v>26183.641603373373</v>
      </c>
      <c r="PL188" s="420">
        <v>29022.83215478386</v>
      </c>
      <c r="PM188" s="420">
        <v>32161.675695363956</v>
      </c>
      <c r="PN188" s="420">
        <v>35626.571692364341</v>
      </c>
      <c r="PO188" s="420">
        <v>38317.647616222413</v>
      </c>
      <c r="PP188" s="420">
        <v>38079.943195149055</v>
      </c>
      <c r="PQ188" s="420"/>
      <c r="PR188" s="420">
        <v>67.200614214346828</v>
      </c>
      <c r="PS188" s="420">
        <v>74.149708099895435</v>
      </c>
      <c r="PT188" s="420">
        <v>81.848051298933612</v>
      </c>
      <c r="PU188" s="420">
        <v>90.378258569256431</v>
      </c>
      <c r="PV188" s="420">
        <v>99.832180515186892</v>
      </c>
      <c r="PW188" s="420">
        <v>110.31194523274307</v>
      </c>
      <c r="PX188" s="420">
        <v>121.93111810998856</v>
      </c>
      <c r="PY188" s="420">
        <v>134.81599323559269</v>
      </c>
      <c r="PZ188" s="420">
        <v>149.10703140416985</v>
      </c>
      <c r="QA188" s="420">
        <v>164.96046141806357</v>
      </c>
      <c r="QB188" s="420">
        <v>182.55006329199551</v>
      </c>
      <c r="QC188" s="420">
        <v>202.06915409176941</v>
      </c>
      <c r="QD188" s="420">
        <v>223.73279950601545</v>
      </c>
      <c r="QE188" s="420">
        <v>247.78027688854976</v>
      </c>
      <c r="QF188" s="420">
        <v>274.47781844935128</v>
      </c>
      <c r="QG188" s="420">
        <v>304.12166654892087</v>
      </c>
      <c r="QH188" s="420">
        <v>337.04147670249705</v>
      </c>
      <c r="QI188" s="420">
        <v>373.60410797004761</v>
      </c>
      <c r="QJ188" s="420">
        <v>414.21784494312533</v>
      </c>
      <c r="QK188" s="420">
        <v>459.33710059377347</v>
      </c>
      <c r="QL188" s="420">
        <v>509.46765488318471</v>
      </c>
      <c r="QM188" s="420">
        <v>565.17249030501512</v>
      </c>
      <c r="QN188" s="420">
        <v>627.0782925338998</v>
      </c>
      <c r="QO188" s="420">
        <v>695.8826921461723</v>
      </c>
      <c r="QP188" s="420">
        <v>772.36233206872487</v>
      </c>
      <c r="QQ188" s="420">
        <v>857.38185509565301</v>
      </c>
      <c r="QR188" s="420">
        <v>951.90391660466355</v>
      </c>
      <c r="QS188" s="420">
        <v>1057.00033963331</v>
      </c>
      <c r="QT188" s="420">
        <v>1140.842558395633</v>
      </c>
      <c r="QU188" s="420">
        <v>1140.842558395633</v>
      </c>
      <c r="QV188" s="424"/>
      <c r="QW188" s="420">
        <v>14.692869058112674</v>
      </c>
      <c r="QX188" s="420">
        <v>14.692869058112674</v>
      </c>
      <c r="QY188" s="420">
        <v>14.692869058112674</v>
      </c>
      <c r="QZ188" s="420">
        <v>14.692869058112674</v>
      </c>
      <c r="RA188" s="420">
        <v>14.692869058112674</v>
      </c>
      <c r="RB188" s="420">
        <v>14.692869058112674</v>
      </c>
      <c r="RC188" s="420">
        <v>14.692869058112674</v>
      </c>
      <c r="RD188" s="420">
        <v>14.692869058112674</v>
      </c>
      <c r="RE188" s="420">
        <v>14.692869058112674</v>
      </c>
      <c r="RF188" s="420">
        <v>14.692869058112674</v>
      </c>
      <c r="RG188" s="420">
        <v>14.692869058112674</v>
      </c>
      <c r="RH188" s="420">
        <v>14.692869058112674</v>
      </c>
      <c r="RI188" s="420">
        <v>14.692869058112674</v>
      </c>
      <c r="RJ188" s="420">
        <v>14.692869058112674</v>
      </c>
      <c r="RK188" s="420">
        <v>14.692869058112674</v>
      </c>
      <c r="RL188" s="420">
        <v>14.692869058112674</v>
      </c>
      <c r="RM188" s="420">
        <v>14.692869058112674</v>
      </c>
      <c r="RN188" s="420">
        <v>17.586443375268967</v>
      </c>
      <c r="RO188" s="420">
        <v>23.311872746698956</v>
      </c>
      <c r="RP188" s="420">
        <v>31.171133106186968</v>
      </c>
      <c r="RQ188" s="420">
        <v>42.008088295304923</v>
      </c>
      <c r="RR188" s="420">
        <v>57.011987087230509</v>
      </c>
      <c r="RS188" s="420">
        <v>77.861798543275356</v>
      </c>
      <c r="RT188" s="420">
        <v>106.93165281622744</v>
      </c>
      <c r="RU188" s="420">
        <v>147.58346977855248</v>
      </c>
      <c r="RV188" s="420">
        <v>204.58404884081392</v>
      </c>
      <c r="RW188" s="420">
        <v>284.69990173605657</v>
      </c>
      <c r="RX188" s="420">
        <v>397.54601394952084</v>
      </c>
      <c r="RY188" s="420">
        <v>556.79749551650741</v>
      </c>
      <c r="RZ188" s="420">
        <v>781.91998932362276</v>
      </c>
      <c r="SA188" s="420"/>
      <c r="SB188" s="420">
        <v>52.507745156234151</v>
      </c>
      <c r="SC188" s="420">
        <v>59.456839041782757</v>
      </c>
      <c r="SD188" s="420">
        <v>67.155182240820935</v>
      </c>
      <c r="SE188" s="420">
        <v>75.685389511143754</v>
      </c>
      <c r="SF188" s="420">
        <v>85.139311457074214</v>
      </c>
      <c r="SG188" s="420">
        <v>95.619076174630393</v>
      </c>
      <c r="SH188" s="420">
        <v>107.23824905187588</v>
      </c>
      <c r="SI188" s="420">
        <v>120.12312417748001</v>
      </c>
      <c r="SJ188" s="420">
        <v>134.41416234605717</v>
      </c>
      <c r="SK188" s="420">
        <v>150.2675923599509</v>
      </c>
      <c r="SL188" s="420">
        <v>167.85719423388284</v>
      </c>
      <c r="SM188" s="420">
        <v>187.37628503365673</v>
      </c>
      <c r="SN188" s="420">
        <v>209.03993044790278</v>
      </c>
      <c r="SO188" s="420">
        <v>233.08740783043709</v>
      </c>
      <c r="SP188" s="420">
        <v>259.78494939123863</v>
      </c>
      <c r="SQ188" s="420">
        <v>289.42879749080822</v>
      </c>
      <c r="SR188" s="420">
        <v>322.3486076443844</v>
      </c>
      <c r="SS188" s="420">
        <v>356.01766459477864</v>
      </c>
      <c r="ST188" s="420">
        <v>390.90597219642638</v>
      </c>
      <c r="SU188" s="420">
        <v>428.1659674875865</v>
      </c>
      <c r="SV188" s="420">
        <v>467.45956658787981</v>
      </c>
      <c r="SW188" s="420">
        <v>508.16050321778459</v>
      </c>
      <c r="SX188" s="420">
        <v>549.21649399062449</v>
      </c>
      <c r="SY188" s="420">
        <v>588.95103932994482</v>
      </c>
      <c r="SZ188" s="420">
        <v>624.77886229017236</v>
      </c>
      <c r="TA188" s="420">
        <v>652.79780625483909</v>
      </c>
      <c r="TB188" s="420">
        <v>667.20401486860692</v>
      </c>
      <c r="TC188" s="420">
        <v>659.45432568378919</v>
      </c>
      <c r="TD188" s="420">
        <v>584.04506287912557</v>
      </c>
      <c r="TE188" s="420">
        <v>358.92256907201022</v>
      </c>
      <c r="TF188" s="420"/>
      <c r="TG188" s="420">
        <v>3.9541084575050318</v>
      </c>
      <c r="TH188" s="420">
        <v>4.3629956563214094</v>
      </c>
      <c r="TI188" s="420">
        <v>4.8159689558659586</v>
      </c>
      <c r="TJ188" s="420">
        <v>5.3178894383822231</v>
      </c>
      <c r="TK188" s="420">
        <v>5.8741616266655177</v>
      </c>
      <c r="TL188" s="420">
        <v>6.4907947748414863</v>
      </c>
      <c r="TM188" s="420">
        <v>7.174471111438435</v>
      </c>
      <c r="TN188" s="420">
        <v>7.9326218263342962</v>
      </c>
      <c r="TO188" s="420">
        <v>8.7735116835111207</v>
      </c>
      <c r="TP188" s="420">
        <v>9.7063332422316133</v>
      </c>
      <c r="TQ188" s="420">
        <v>10.741311781445805</v>
      </c>
      <c r="TR188" s="420">
        <v>11.889822147259057</v>
      </c>
      <c r="TS188" s="420">
        <v>13.164518882613763</v>
      </c>
      <c r="TT188" s="420">
        <v>14.579481153593129</v>
      </c>
      <c r="TU188" s="420">
        <v>16.150374159770749</v>
      </c>
      <c r="TV188" s="420">
        <v>17.894628908836424</v>
      </c>
      <c r="TW188" s="420">
        <v>19.831642450595456</v>
      </c>
      <c r="TX188" s="420">
        <v>21.983000904887568</v>
      </c>
      <c r="TY188" s="420">
        <v>24.372727884821138</v>
      </c>
      <c r="TZ188" s="420">
        <v>27.027561214104473</v>
      </c>
      <c r="UA188" s="420">
        <v>29.977261168675099</v>
      </c>
      <c r="UB188" s="420">
        <v>33.254953842179837</v>
      </c>
      <c r="UC188" s="420">
        <v>36.897513646486033</v>
      </c>
      <c r="UD188" s="420">
        <v>40.945989417148851</v>
      </c>
      <c r="UE188" s="420">
        <v>45.446079105021745</v>
      </c>
      <c r="UF188" s="420">
        <v>50.448658604987827</v>
      </c>
      <c r="UG188" s="420">
        <v>56.010370907816579</v>
      </c>
      <c r="UH188" s="420">
        <v>62.194282468886598</v>
      </c>
      <c r="UI188" s="420">
        <v>67.127588959905367</v>
      </c>
      <c r="UJ188" s="420">
        <v>67.127588959905367</v>
      </c>
      <c r="UK188" s="420"/>
      <c r="UL188" s="420">
        <v>2.0677318317326265</v>
      </c>
      <c r="UM188" s="420">
        <v>2.0677318317326265</v>
      </c>
      <c r="UN188" s="420">
        <v>2.0677318317326265</v>
      </c>
      <c r="UO188" s="420">
        <v>2.0677318317326265</v>
      </c>
      <c r="UP188" s="420">
        <v>2.0677318317326265</v>
      </c>
      <c r="UQ188" s="420">
        <v>2.0677318317326265</v>
      </c>
      <c r="UR188" s="420">
        <v>2.0677318317326265</v>
      </c>
      <c r="US188" s="420">
        <v>2.0677318317326265</v>
      </c>
      <c r="UT188" s="420">
        <v>2.0677318317326265</v>
      </c>
      <c r="UU188" s="420">
        <v>2.0677318317326265</v>
      </c>
      <c r="UV188" s="420">
        <v>2.0677318317326265</v>
      </c>
      <c r="UW188" s="420">
        <v>2.0677318317326265</v>
      </c>
      <c r="UX188" s="420">
        <v>2.0677318317326265</v>
      </c>
      <c r="UY188" s="420">
        <v>2.0677318317326265</v>
      </c>
      <c r="UZ188" s="420">
        <v>2.0677318317326265</v>
      </c>
      <c r="VA188" s="420">
        <v>2.0677318317326265</v>
      </c>
      <c r="VB188" s="420">
        <v>2.0677318317326265</v>
      </c>
      <c r="VC188" s="420">
        <v>2.4749454058415221</v>
      </c>
      <c r="VD188" s="420">
        <v>3.2806867838405323</v>
      </c>
      <c r="VE188" s="420">
        <v>4.3867228313213236</v>
      </c>
      <c r="VF188" s="420">
        <v>5.9118107576461503</v>
      </c>
      <c r="VG188" s="420">
        <v>8.0233138963084603</v>
      </c>
      <c r="VH188" s="420">
        <v>10.957514062577776</v>
      </c>
      <c r="VI188" s="420">
        <v>15.048523298845536</v>
      </c>
      <c r="VJ188" s="420">
        <v>20.769465588490164</v>
      </c>
      <c r="VK188" s="420">
        <v>28.79117403005235</v>
      </c>
      <c r="VL188" s="420">
        <v>40.065901831865403</v>
      </c>
      <c r="VM188" s="420">
        <v>55.946768760453153</v>
      </c>
      <c r="VN188" s="420">
        <v>78.358277117619295</v>
      </c>
      <c r="VO188" s="420">
        <v>110.03983261524904</v>
      </c>
      <c r="VP188" s="420"/>
      <c r="VQ188" s="420">
        <v>1.8863766257724053</v>
      </c>
      <c r="VR188" s="420">
        <v>2.2952638245887829</v>
      </c>
      <c r="VS188" s="420">
        <v>2.7482371241333321</v>
      </c>
      <c r="VT188" s="420">
        <v>3.2501576066495965</v>
      </c>
      <c r="VU188" s="420">
        <v>3.8064297949328911</v>
      </c>
      <c r="VV188" s="420">
        <v>4.4230629431088602</v>
      </c>
      <c r="VW188" s="420">
        <v>5.106739279705808</v>
      </c>
      <c r="VX188" s="420">
        <v>5.8648899946016702</v>
      </c>
      <c r="VY188" s="420">
        <v>6.7057798517784946</v>
      </c>
      <c r="VZ188" s="420">
        <v>7.6386014104989872</v>
      </c>
      <c r="WA188" s="420">
        <v>8.6735799497131794</v>
      </c>
      <c r="WB188" s="420">
        <v>9.822090315526431</v>
      </c>
      <c r="WC188" s="420">
        <v>11.096787050881137</v>
      </c>
      <c r="WD188" s="420">
        <v>12.511749321860503</v>
      </c>
      <c r="WE188" s="420">
        <v>14.082642328038123</v>
      </c>
      <c r="WF188" s="420">
        <v>15.826897077103798</v>
      </c>
      <c r="WG188" s="420">
        <v>17.76391061886283</v>
      </c>
      <c r="WH188" s="420">
        <v>19.508055499046044</v>
      </c>
      <c r="WI188" s="420">
        <v>21.092041100980605</v>
      </c>
      <c r="WJ188" s="420">
        <v>22.640838382783151</v>
      </c>
      <c r="WK188" s="420">
        <v>24.065450411028948</v>
      </c>
      <c r="WL188" s="420">
        <v>25.231639945871379</v>
      </c>
      <c r="WM188" s="420">
        <v>25.939999583908257</v>
      </c>
      <c r="WN188" s="420">
        <v>25.897466118303313</v>
      </c>
      <c r="WO188" s="420">
        <v>24.676613516531582</v>
      </c>
      <c r="WP188" s="420">
        <v>21.657484574935477</v>
      </c>
      <c r="WQ188" s="420">
        <v>15.944469075951176</v>
      </c>
      <c r="WR188" s="420">
        <v>6.2475137084334449</v>
      </c>
      <c r="WS188" s="420">
        <v>-11.230688157713928</v>
      </c>
      <c r="WT188" s="420">
        <v>-42.912243655343673</v>
      </c>
      <c r="WU188" s="420"/>
      <c r="WV188" s="420">
        <v>102.806567024605</v>
      </c>
      <c r="WW188" s="420">
        <v>113.43760804494738</v>
      </c>
      <c r="WX188" s="420">
        <v>125.21488486485724</v>
      </c>
      <c r="WY188" s="420">
        <v>138.26478531179384</v>
      </c>
      <c r="WZ188" s="420">
        <v>152.72782663280879</v>
      </c>
      <c r="XA188" s="420">
        <v>168.76024905086939</v>
      </c>
      <c r="XB188" s="420">
        <v>186.53579008037366</v>
      </c>
      <c r="XC188" s="420">
        <v>206.24766018291314</v>
      </c>
      <c r="XD188" s="420">
        <v>228.11074269348006</v>
      </c>
      <c r="XE188" s="420">
        <v>252.36404356502601</v>
      </c>
      <c r="XF188" s="420">
        <v>279.27341939633249</v>
      </c>
      <c r="XG188" s="420">
        <v>309.13461545870257</v>
      </c>
      <c r="XH188" s="420">
        <v>342.27664905936433</v>
      </c>
      <c r="XI188" s="420">
        <v>379.06557761609719</v>
      </c>
      <c r="XJ188" s="420">
        <v>419.90869531600572</v>
      </c>
      <c r="XK188" s="420">
        <v>465.2592072442871</v>
      </c>
      <c r="XL188" s="420">
        <v>515.62143545541528</v>
      </c>
      <c r="XM188" s="420">
        <v>571.55661768476011</v>
      </c>
      <c r="XN188" s="420">
        <v>633.68936633679516</v>
      </c>
      <c r="XO188" s="420">
        <v>702.71486311801868</v>
      </c>
      <c r="XP188" s="420">
        <v>779.40687329959621</v>
      </c>
      <c r="XQ188" s="420">
        <v>864.62667319788966</v>
      </c>
      <c r="XR188" s="420">
        <v>959.33299516327781</v>
      </c>
      <c r="XS188" s="420">
        <v>1064.5931062950694</v>
      </c>
      <c r="XT188" s="420">
        <v>1181.5951503930071</v>
      </c>
      <c r="XU188" s="420">
        <v>1311.6618974704734</v>
      </c>
      <c r="XV188" s="420">
        <v>1456.2660616650835</v>
      </c>
      <c r="XW188" s="420">
        <v>1617.0473667834813</v>
      </c>
      <c r="XX188" s="420">
        <v>1745.3130200584212</v>
      </c>
      <c r="XY188" s="420">
        <v>1745.3130200584212</v>
      </c>
      <c r="XZ188" s="420"/>
      <c r="YA188" s="420">
        <v>5.9862771950995965E-2</v>
      </c>
      <c r="YB188" s="420">
        <v>5.9862771950995965E-2</v>
      </c>
      <c r="YC188" s="420">
        <v>5.9862771950995965E-2</v>
      </c>
      <c r="YD188" s="420">
        <v>5.9862771950995965E-2</v>
      </c>
      <c r="YE188" s="420">
        <v>5.9862771950995965E-2</v>
      </c>
      <c r="YF188" s="420">
        <v>5.9862771950995965E-2</v>
      </c>
      <c r="YG188" s="420">
        <v>5.9862771950995965E-2</v>
      </c>
      <c r="YH188" s="420">
        <v>5.9862771950995965E-2</v>
      </c>
      <c r="YI188" s="420">
        <v>5.9862771950995965E-2</v>
      </c>
      <c r="YJ188" s="420">
        <v>5.9862771950995965E-2</v>
      </c>
      <c r="YK188" s="420">
        <v>5.9862771950995965E-2</v>
      </c>
      <c r="YL188" s="420">
        <v>5.9862771950995965E-2</v>
      </c>
      <c r="YM188" s="420">
        <v>5.9862771950995965E-2</v>
      </c>
      <c r="YN188" s="420">
        <v>5.9862771950995965E-2</v>
      </c>
      <c r="YO188" s="420">
        <v>5.9862771950995965E-2</v>
      </c>
      <c r="YP188" s="420">
        <v>5.9862771950995965E-2</v>
      </c>
      <c r="YQ188" s="420">
        <v>5.9862771950995965E-2</v>
      </c>
      <c r="YR188" s="420">
        <v>7.1651986078344623E-2</v>
      </c>
      <c r="YS188" s="420">
        <v>9.4978953155220855E-2</v>
      </c>
      <c r="YT188" s="420">
        <v>0.12699973199308567</v>
      </c>
      <c r="YU188" s="420">
        <v>0.17115245496117978</v>
      </c>
      <c r="YV188" s="420">
        <v>0.23228244721826985</v>
      </c>
      <c r="YW188" s="420">
        <v>0.31723028847908341</v>
      </c>
      <c r="YX188" s="420">
        <v>0.43566883510381921</v>
      </c>
      <c r="YY188" s="420">
        <v>0.60129546926112964</v>
      </c>
      <c r="YZ188" s="420">
        <v>0.83353143706176935</v>
      </c>
      <c r="ZA188" s="420">
        <v>1.1599453602076617</v>
      </c>
      <c r="ZB188" s="420">
        <v>1.6197113224763566</v>
      </c>
      <c r="ZC188" s="420">
        <v>2.268545466862812</v>
      </c>
      <c r="ZD188" s="420">
        <v>3.1857561528434251</v>
      </c>
      <c r="ZE188" s="420"/>
      <c r="ZF188" s="420">
        <v>102.74670425265401</v>
      </c>
      <c r="ZG188" s="420">
        <v>113.37774527299639</v>
      </c>
      <c r="ZH188" s="420">
        <v>125.15502209290625</v>
      </c>
      <c r="ZI188" s="420">
        <v>138.20492253984284</v>
      </c>
      <c r="ZJ188" s="420">
        <v>152.66796386085778</v>
      </c>
      <c r="ZK188" s="420">
        <v>168.70038627891839</v>
      </c>
      <c r="ZL188" s="420">
        <v>186.47592730842265</v>
      </c>
      <c r="ZM188" s="420">
        <v>206.18779741096213</v>
      </c>
      <c r="ZN188" s="420">
        <v>228.05087992152906</v>
      </c>
      <c r="ZO188" s="420">
        <v>252.30418079307501</v>
      </c>
      <c r="ZP188" s="420">
        <v>279.21355662438151</v>
      </c>
      <c r="ZQ188" s="420">
        <v>309.07475268675159</v>
      </c>
      <c r="ZR188" s="420">
        <v>342.21678628741336</v>
      </c>
      <c r="ZS188" s="420">
        <v>379.00571484414621</v>
      </c>
      <c r="ZT188" s="420">
        <v>419.84883254405474</v>
      </c>
      <c r="ZU188" s="420">
        <v>465.19934447233612</v>
      </c>
      <c r="ZV188" s="420">
        <v>515.56157268346431</v>
      </c>
      <c r="ZW188" s="420">
        <v>571.48496569868178</v>
      </c>
      <c r="ZX188" s="420">
        <v>633.59438738363997</v>
      </c>
      <c r="ZY188" s="420">
        <v>702.58786338602556</v>
      </c>
      <c r="ZZ188" s="420">
        <v>779.23572084463501</v>
      </c>
      <c r="AAA188" s="420">
        <v>864.39439075067139</v>
      </c>
      <c r="AAB188" s="420">
        <v>959.01576487479872</v>
      </c>
      <c r="AAC188" s="420">
        <v>1064.1574374599656</v>
      </c>
      <c r="AAD188" s="420">
        <v>1180.9938549237459</v>
      </c>
      <c r="AAE188" s="420">
        <v>1310.8283660334116</v>
      </c>
      <c r="AAF188" s="420">
        <v>1455.1061163048757</v>
      </c>
      <c r="AAG188" s="420">
        <v>1615.4276554610049</v>
      </c>
      <c r="AAH188" s="420">
        <v>1743.0444745915584</v>
      </c>
      <c r="AAI188" s="420">
        <v>1742.1272639055778</v>
      </c>
      <c r="AAJ188" s="420"/>
      <c r="AAK188" s="420">
        <v>2433.3345963738561</v>
      </c>
      <c r="AAL188" s="420">
        <v>2688.3049755055667</v>
      </c>
      <c r="AAM188" s="420">
        <v>2970.766187927341</v>
      </c>
      <c r="AAN188" s="420">
        <v>3283.7494656909839</v>
      </c>
      <c r="AAO188" s="420">
        <v>3630.624914855418</v>
      </c>
      <c r="AAP188" s="420">
        <v>4015.1397346656977</v>
      </c>
      <c r="AAQ188" s="420">
        <v>4441.4607719838305</v>
      </c>
      <c r="AAR188" s="420">
        <v>4914.2219045786942</v>
      </c>
      <c r="AAS188" s="420">
        <v>5438.5768032231908</v>
      </c>
      <c r="AAT188" s="420">
        <v>6020.2576853287856</v>
      </c>
      <c r="AAU188" s="420">
        <v>6665.6407428089778</v>
      </c>
      <c r="AAV188" s="420">
        <v>7381.8190048230254</v>
      </c>
      <c r="AAW188" s="420">
        <v>8176.6834829289028</v>
      </c>
      <c r="AAX188" s="420">
        <v>9059.0135429870752</v>
      </c>
      <c r="AAY188" s="420">
        <v>10038.577556044698</v>
      </c>
      <c r="AAZ188" s="420">
        <v>11126.245000657629</v>
      </c>
      <c r="ABA188" s="420">
        <v>12334.111323093806</v>
      </c>
      <c r="ABB188" s="420">
        <v>13669.269140053368</v>
      </c>
      <c r="ABC188" s="420">
        <v>15146.834715743109</v>
      </c>
      <c r="ABD188" s="420">
        <v>16785.017130629512</v>
      </c>
      <c r="ABE188" s="420">
        <v>18600.516956875043</v>
      </c>
      <c r="ABF188" s="420">
        <v>20611.37350795127</v>
      </c>
      <c r="ABG188" s="420">
        <v>22836.885717105772</v>
      </c>
      <c r="ABH188" s="420">
        <v>25297.425732255579</v>
      </c>
      <c r="ABI188" s="420">
        <v>28014.090934103824</v>
      </c>
      <c r="ABJ188" s="420">
        <v>31008.115811647047</v>
      </c>
      <c r="ABK188" s="420">
        <v>34299.930295613391</v>
      </c>
      <c r="ABL188" s="420">
        <v>37907.701187217572</v>
      </c>
      <c r="ABM188" s="420">
        <v>40633.506465535385</v>
      </c>
      <c r="ABN188" s="420">
        <v>40138.080784471298</v>
      </c>
      <c r="ABQ188" s="344"/>
      <c r="ABR188" s="344"/>
      <c r="ABS188" s="344"/>
      <c r="ABT188" s="344"/>
      <c r="ABU188" s="344"/>
      <c r="ABV188" s="344"/>
      <c r="ABW188" s="344"/>
      <c r="ABX188" s="344"/>
      <c r="ABY188" s="344"/>
      <c r="ABZ188" s="344"/>
      <c r="ACA188" s="344"/>
    </row>
    <row r="189" spans="4:755" hidden="1" outlineLevel="1" x14ac:dyDescent="0.25">
      <c r="D189" s="431" t="b">
        <v>1</v>
      </c>
      <c r="E189" s="416"/>
      <c r="F189" s="417">
        <v>1614</v>
      </c>
      <c r="G189" s="417">
        <v>22006130</v>
      </c>
      <c r="H189" s="417" t="s">
        <v>1825</v>
      </c>
      <c r="I189" s="417" t="s">
        <v>1879</v>
      </c>
      <c r="J189" s="417">
        <v>11</v>
      </c>
      <c r="K189" s="417" t="s">
        <v>1880</v>
      </c>
      <c r="L189" s="417" t="s">
        <v>300</v>
      </c>
      <c r="M189" s="417" t="s">
        <v>253</v>
      </c>
      <c r="N189" s="417" t="s">
        <v>355</v>
      </c>
      <c r="O189" s="417" t="s">
        <v>1826</v>
      </c>
      <c r="P189" s="417" t="s">
        <v>1827</v>
      </c>
      <c r="Q189" s="417" t="s">
        <v>1828</v>
      </c>
      <c r="R189" s="417" t="s">
        <v>298</v>
      </c>
      <c r="S189" s="418"/>
      <c r="T189" s="417">
        <v>0.57433674535164059</v>
      </c>
      <c r="U189" s="417">
        <v>2190</v>
      </c>
      <c r="V189" s="418"/>
      <c r="W189" s="419">
        <v>9.9</v>
      </c>
      <c r="X189" s="417">
        <v>8.8018665792934641E-3</v>
      </c>
      <c r="Y189" s="417">
        <v>6.3307850367012759E-3</v>
      </c>
      <c r="Z189" s="417">
        <v>2.4710815425921882E-3</v>
      </c>
      <c r="AA189" s="420">
        <v>51.892197956299761</v>
      </c>
      <c r="AB189" s="420">
        <v>2025.8512117444084</v>
      </c>
      <c r="AC189" s="420">
        <v>2077.7434097007081</v>
      </c>
      <c r="AD189" s="420">
        <v>60.926455166027509</v>
      </c>
      <c r="AE189" s="420">
        <v>3.5849346687423278</v>
      </c>
      <c r="AF189" s="420">
        <v>93.208072125932446</v>
      </c>
      <c r="AG189" s="418"/>
      <c r="AH189" s="419">
        <v>14.216959715055561</v>
      </c>
      <c r="AI189" s="417">
        <v>2.3831354840911409E-2</v>
      </c>
      <c r="AJ189" s="417">
        <v>1.7140817038295893E-2</v>
      </c>
      <c r="AK189" s="417">
        <v>6.6905378026155156E-3</v>
      </c>
      <c r="AL189" s="420">
        <v>140.4999009960755</v>
      </c>
      <c r="AM189" s="420">
        <v>5485.0614522546857</v>
      </c>
      <c r="AN189" s="420">
        <v>5625.5613532507614</v>
      </c>
      <c r="AO189" s="420">
        <v>164.96046141806357</v>
      </c>
      <c r="AP189" s="420">
        <v>9.7063332422316133</v>
      </c>
      <c r="AQ189" s="420">
        <v>252.36404356502601</v>
      </c>
      <c r="AR189" s="418"/>
      <c r="AS189" s="417">
        <v>5.1679359468684138E-3</v>
      </c>
      <c r="AT189" s="421">
        <v>4.0659390574111693E-6</v>
      </c>
      <c r="AU189" s="417">
        <v>5.1638700078110028E-3</v>
      </c>
      <c r="AV189" s="420">
        <v>28.425883974257854</v>
      </c>
      <c r="AW189" s="420">
        <v>1.3011004983715742</v>
      </c>
      <c r="AX189" s="420">
        <v>29.726984472629429</v>
      </c>
      <c r="AY189" s="420">
        <v>14.692869058112674</v>
      </c>
      <c r="AZ189" s="420">
        <v>2.0677318317326265</v>
      </c>
      <c r="BA189" s="420">
        <v>5.9862771950995965E-2</v>
      </c>
      <c r="BB189" s="418"/>
      <c r="BC189" s="420">
        <v>2235.4628716614106</v>
      </c>
      <c r="BD189" s="420">
        <v>6052.592191476082</v>
      </c>
      <c r="BE189" s="420">
        <v>46.547448134425728</v>
      </c>
      <c r="BF189" s="420">
        <v>6006.0447433416566</v>
      </c>
      <c r="BG189" s="420"/>
      <c r="BH189" s="422">
        <v>3.6190084093339271E-2</v>
      </c>
      <c r="BI189" s="420"/>
      <c r="BJ189" s="423">
        <v>10.264843878369307</v>
      </c>
      <c r="BK189" s="423">
        <v>10.643133317908669</v>
      </c>
      <c r="BL189" s="423">
        <v>11.035363826768</v>
      </c>
      <c r="BM189" s="423">
        <v>11.442049174017937</v>
      </c>
      <c r="BN189" s="423">
        <v>11.863722062618042</v>
      </c>
      <c r="BO189" s="423">
        <v>12.300934827185827</v>
      </c>
      <c r="BP189" s="423">
        <v>12.75426015748063</v>
      </c>
      <c r="BQ189" s="423">
        <v>13.224291848549957</v>
      </c>
      <c r="BR189" s="423">
        <v>13.711645578520923</v>
      </c>
      <c r="BS189" s="423">
        <v>14.216959715055561</v>
      </c>
      <c r="BT189" s="423">
        <v>14.740896151526375</v>
      </c>
      <c r="BU189" s="423">
        <v>15.284141174007392</v>
      </c>
      <c r="BV189" s="423">
        <v>15.847406360216368</v>
      </c>
      <c r="BW189" s="423">
        <v>16.431429511585634</v>
      </c>
      <c r="BX189" s="423">
        <v>17.036975619682483</v>
      </c>
      <c r="BY189" s="423">
        <v>17.664837868244934</v>
      </c>
      <c r="BZ189" s="423">
        <v>18.315838672145485</v>
      </c>
      <c r="CA189" s="423">
        <v>18.990830754643675</v>
      </c>
      <c r="CB189" s="423">
        <v>19.69069826433855</v>
      </c>
      <c r="CC189" s="423">
        <v>20.416357933284111</v>
      </c>
      <c r="CD189" s="423">
        <v>21.168760277784653</v>
      </c>
      <c r="CE189" s="423">
        <v>21.948890843442939</v>
      </c>
      <c r="CF189" s="423">
        <v>22.757771496092055</v>
      </c>
      <c r="CG189" s="423">
        <v>23.596461760301825</v>
      </c>
      <c r="CH189" s="423">
        <v>24.46606020721309</v>
      </c>
      <c r="CI189" s="423">
        <v>25.367705893517794</v>
      </c>
      <c r="CJ189" s="423">
        <v>26.302579853469606</v>
      </c>
      <c r="CK189" s="423">
        <v>27.271906645879525</v>
      </c>
      <c r="CL189" s="423">
        <v>28</v>
      </c>
      <c r="CM189" s="423">
        <v>28</v>
      </c>
      <c r="CN189" s="420"/>
      <c r="CO189" s="417">
        <v>9.708275965660762E-3</v>
      </c>
      <c r="CP189" s="417">
        <v>1.0712191211688215E-2</v>
      </c>
      <c r="CQ189" s="417">
        <v>1.1824348312161174E-2</v>
      </c>
      <c r="CR189" s="417">
        <v>1.3056682379234321E-2</v>
      </c>
      <c r="CS189" s="417">
        <v>1.4422462800766764E-2</v>
      </c>
      <c r="CT189" s="417">
        <v>1.5936443723749291E-2</v>
      </c>
      <c r="CU189" s="417">
        <v>1.7615031607265057E-2</v>
      </c>
      <c r="CV189" s="417">
        <v>1.9476471788502842E-2</v>
      </c>
      <c r="CW189" s="417">
        <v>2.1541056227177734E-2</v>
      </c>
      <c r="CX189" s="417">
        <v>2.3831354840911409E-2</v>
      </c>
      <c r="CY189" s="417">
        <v>2.6372473119585998E-2</v>
      </c>
      <c r="CZ189" s="417">
        <v>2.9192339013647112E-2</v>
      </c>
      <c r="DA189" s="417">
        <v>3.2322022433398018E-2</v>
      </c>
      <c r="DB189" s="417">
        <v>3.5796091077517467E-2</v>
      </c>
      <c r="DC189" s="417">
        <v>3.965300673382742E-2</v>
      </c>
      <c r="DD189" s="417">
        <v>4.3935566668723287E-2</v>
      </c>
      <c r="DE189" s="417">
        <v>4.8691395249228206E-2</v>
      </c>
      <c r="DF189" s="417">
        <v>5.3973491529537086E-2</v>
      </c>
      <c r="DG189" s="417">
        <v>5.9840839189094955E-2</v>
      </c>
      <c r="DH189" s="417">
        <v>6.6359085939407772E-2</v>
      </c>
      <c r="DI189" s="417">
        <v>7.36013003304965E-2</v>
      </c>
      <c r="DJ189" s="417">
        <v>8.1648814794752431E-2</v>
      </c>
      <c r="DK189" s="417">
        <v>9.0592164776594139E-2</v>
      </c>
      <c r="DL189" s="417">
        <v>0.10053213492265475</v>
      </c>
      <c r="DM189" s="417">
        <v>0.11158092456249701</v>
      </c>
      <c r="DN189" s="417">
        <v>0.12386344610882619</v>
      </c>
      <c r="DO189" s="417">
        <v>0.13751877156531145</v>
      </c>
      <c r="DP189" s="417">
        <v>0.15270174406778775</v>
      </c>
      <c r="DQ189" s="417">
        <v>0.1648141839142698</v>
      </c>
      <c r="DR189" s="417">
        <v>0.1648141839142698</v>
      </c>
      <c r="DS189" s="424"/>
      <c r="DT189" s="425">
        <v>6.9827243644160408E-3</v>
      </c>
      <c r="DU189" s="425">
        <v>7.7047952524954425E-3</v>
      </c>
      <c r="DV189" s="425">
        <v>8.5047196170272791E-3</v>
      </c>
      <c r="DW189" s="425">
        <v>9.3910818450571188E-3</v>
      </c>
      <c r="DX189" s="425">
        <v>1.0373426007873455E-2</v>
      </c>
      <c r="DY189" s="425">
        <v>1.1462364096939383E-2</v>
      </c>
      <c r="DZ189" s="425">
        <v>1.2669696537168517E-2</v>
      </c>
      <c r="EA189" s="425">
        <v>1.4008546375430933E-2</v>
      </c>
      <c r="EB189" s="425">
        <v>1.5493508701730928E-2</v>
      </c>
      <c r="EC189" s="425">
        <v>1.7140817038295893E-2</v>
      </c>
      <c r="ED189" s="425">
        <v>1.8968528629944713E-2</v>
      </c>
      <c r="EE189" s="425">
        <v>2.0996730789884673E-2</v>
      </c>
      <c r="EF189" s="425">
        <v>2.3247770701121561E-2</v>
      </c>
      <c r="EG189" s="425">
        <v>2.5746511347838983E-2</v>
      </c>
      <c r="EH189" s="425">
        <v>2.852061655663957E-2</v>
      </c>
      <c r="EI189" s="425">
        <v>3.1600868468023409E-2</v>
      </c>
      <c r="EJ189" s="425">
        <v>3.5021521137924942E-2</v>
      </c>
      <c r="EK189" s="425">
        <v>3.8820694391978043E-2</v>
      </c>
      <c r="EL189" s="425">
        <v>4.3040812526424332E-2</v>
      </c>
      <c r="EM189" s="425">
        <v>4.772909297474253E-2</v>
      </c>
      <c r="EN189" s="425">
        <v>5.2938090644344488E-2</v>
      </c>
      <c r="EO189" s="425">
        <v>5.8726304279938933E-2</v>
      </c>
      <c r="EP189" s="425">
        <v>6.5158851937071313E-2</v>
      </c>
      <c r="EQ189" s="425">
        <v>7.2308223459468232E-2</v>
      </c>
      <c r="ER189" s="425">
        <v>8.0255118756668617E-2</v>
      </c>
      <c r="ES189" s="425">
        <v>8.908938168464671E-2</v>
      </c>
      <c r="ET189" s="425">
        <v>9.8911040453546747E-2</v>
      </c>
      <c r="EU189" s="425">
        <v>0.10983146673647232</v>
      </c>
      <c r="EV189" s="425">
        <v>0.11854339758060124</v>
      </c>
      <c r="EW189" s="425">
        <v>0.11854339758060124</v>
      </c>
      <c r="EX189" s="420"/>
      <c r="EY189" s="420">
        <v>2465.669102521153</v>
      </c>
      <c r="EZ189" s="420">
        <v>2720.6394816528637</v>
      </c>
      <c r="FA189" s="420">
        <v>3003.1006940746374</v>
      </c>
      <c r="FB189" s="420">
        <v>3316.0839718382804</v>
      </c>
      <c r="FC189" s="420">
        <v>3662.9594210027144</v>
      </c>
      <c r="FD189" s="420">
        <v>4047.4742408129941</v>
      </c>
      <c r="FE189" s="420">
        <v>4473.795278131126</v>
      </c>
      <c r="FF189" s="420">
        <v>4946.5564107259916</v>
      </c>
      <c r="FG189" s="420">
        <v>5470.9113093704873</v>
      </c>
      <c r="FH189" s="420">
        <v>6052.5921914760829</v>
      </c>
      <c r="FI189" s="420">
        <v>6697.9752489562743</v>
      </c>
      <c r="FJ189" s="420">
        <v>7414.1535109703218</v>
      </c>
      <c r="FK189" s="420">
        <v>8209.0179890761992</v>
      </c>
      <c r="FL189" s="420">
        <v>9091.3480491343707</v>
      </c>
      <c r="FM189" s="420">
        <v>10070.912062191992</v>
      </c>
      <c r="FN189" s="420">
        <v>11158.579506804926</v>
      </c>
      <c r="FO189" s="420">
        <v>12366.445829241102</v>
      </c>
      <c r="FP189" s="420">
        <v>13707.97151732071</v>
      </c>
      <c r="FQ189" s="420">
        <v>15198.137010050083</v>
      </c>
      <c r="FR189" s="420">
        <v>16853.615250646359</v>
      </c>
      <c r="FS189" s="420">
        <v>18692.963897213809</v>
      </c>
      <c r="FT189" s="420">
        <v>20736.839435650647</v>
      </c>
      <c r="FU189" s="420">
        <v>23008.235696043139</v>
      </c>
      <c r="FV189" s="420">
        <v>25532.749559865533</v>
      </c>
      <c r="FW189" s="420">
        <v>28338.876964110612</v>
      </c>
      <c r="FX189" s="420">
        <v>31458.342663783162</v>
      </c>
      <c r="FY189" s="420">
        <v>34926.467610171188</v>
      </c>
      <c r="FZ189" s="420">
        <v>38782.578243634707</v>
      </c>
      <c r="GA189" s="420">
        <v>41858.847273404172</v>
      </c>
      <c r="GB189" s="420">
        <v>41858.847273404172</v>
      </c>
      <c r="GC189" s="420"/>
      <c r="GD189" s="420">
        <v>32.346805612945467</v>
      </c>
      <c r="GE189" s="420">
        <v>32.346805612945467</v>
      </c>
      <c r="GF189" s="420">
        <v>32.346805612945467</v>
      </c>
      <c r="GG189" s="420">
        <v>32.346805612945467</v>
      </c>
      <c r="GH189" s="420">
        <v>32.346805612945467</v>
      </c>
      <c r="GI189" s="420">
        <v>32.346805612945467</v>
      </c>
      <c r="GJ189" s="420">
        <v>32.346805612945467</v>
      </c>
      <c r="GK189" s="420">
        <v>32.346805612945467</v>
      </c>
      <c r="GL189" s="420">
        <v>32.346805612945467</v>
      </c>
      <c r="GM189" s="420">
        <v>32.346805612945467</v>
      </c>
      <c r="GN189" s="420">
        <v>32.346805612945467</v>
      </c>
      <c r="GO189" s="420">
        <v>32.346805612945467</v>
      </c>
      <c r="GP189" s="420">
        <v>32.346805612945467</v>
      </c>
      <c r="GQ189" s="420">
        <v>32.346805612945467</v>
      </c>
      <c r="GR189" s="420">
        <v>32.346805612945467</v>
      </c>
      <c r="GS189" s="420">
        <v>32.346805612945467</v>
      </c>
      <c r="GT189" s="420">
        <v>32.346805612945467</v>
      </c>
      <c r="GU189" s="420">
        <v>38.71709895684387</v>
      </c>
      <c r="GV189" s="420">
        <v>51.321808778717411</v>
      </c>
      <c r="GW189" s="420">
        <v>68.624213510182543</v>
      </c>
      <c r="GX189" s="420">
        <v>92.482105495209666</v>
      </c>
      <c r="GY189" s="420">
        <v>125.51365268583478</v>
      </c>
      <c r="GZ189" s="420">
        <v>171.41515739317182</v>
      </c>
      <c r="HA189" s="420">
        <v>235.41334056929134</v>
      </c>
      <c r="HB189" s="420">
        <v>324.90957278183618</v>
      </c>
      <c r="HC189" s="420">
        <v>450.39811034790489</v>
      </c>
      <c r="HD189" s="420">
        <v>626.7756381042592</v>
      </c>
      <c r="HE189" s="420">
        <v>875.20984394304969</v>
      </c>
      <c r="HF189" s="420">
        <v>1225.8069055139895</v>
      </c>
      <c r="HG189" s="420">
        <v>1721.4210376129565</v>
      </c>
      <c r="HH189" s="420"/>
      <c r="HI189" s="420">
        <v>57.236016211563019</v>
      </c>
      <c r="HJ189" s="420">
        <v>63.154689053157682</v>
      </c>
      <c r="HK189" s="420">
        <v>69.711511506251469</v>
      </c>
      <c r="HL189" s="420">
        <v>76.976848100570194</v>
      </c>
      <c r="HM189" s="420">
        <v>85.028929708547622</v>
      </c>
      <c r="HN189" s="420">
        <v>93.954740733937783</v>
      </c>
      <c r="HO189" s="420">
        <v>103.85100693540051</v>
      </c>
      <c r="HP189" s="420">
        <v>114.82529534325266</v>
      </c>
      <c r="HQ189" s="420">
        <v>126.99723903542956</v>
      </c>
      <c r="HR189" s="420">
        <v>140.4999009960755</v>
      </c>
      <c r="HS189" s="420">
        <v>155.4812929041926</v>
      </c>
      <c r="HT189" s="420">
        <v>172.10606650949569</v>
      </c>
      <c r="HU189" s="420">
        <v>190.55739726930597</v>
      </c>
      <c r="HV189" s="420">
        <v>211.03908216765754</v>
      </c>
      <c r="HW189" s="420">
        <v>233.77787614220262</v>
      </c>
      <c r="HX189" s="420">
        <v>259.02609433539101</v>
      </c>
      <c r="HY189" s="420">
        <v>287.06451049661388</v>
      </c>
      <c r="HZ189" s="420">
        <v>318.20558532804193</v>
      </c>
      <c r="IA189" s="420">
        <v>352.79706242955569</v>
      </c>
      <c r="IB189" s="420">
        <v>391.22597380285117</v>
      </c>
      <c r="IC189" s="420">
        <v>433.92310167212025</v>
      </c>
      <c r="ID189" s="420">
        <v>481.36794872510484</v>
      </c>
      <c r="IE189" s="420">
        <v>534.09427483665706</v>
      </c>
      <c r="IF189" s="420">
        <v>592.69626497730883</v>
      </c>
      <c r="IG189" s="420">
        <v>657.83540040990135</v>
      </c>
      <c r="IH189" s="420">
        <v>730.24811352509982</v>
      </c>
      <c r="II189" s="420">
        <v>810.75431585866374</v>
      </c>
      <c r="IJ189" s="420">
        <v>900.2668990778925</v>
      </c>
      <c r="IK189" s="420">
        <v>971.67688019781474</v>
      </c>
      <c r="IL189" s="420">
        <v>971.67688019781474</v>
      </c>
      <c r="IM189" s="420"/>
      <c r="IN189" s="420">
        <v>14.212941987128927</v>
      </c>
      <c r="IO189" s="420">
        <v>14.212941987128927</v>
      </c>
      <c r="IP189" s="420">
        <v>14.212941987128927</v>
      </c>
      <c r="IQ189" s="420">
        <v>14.212941987128927</v>
      </c>
      <c r="IR189" s="420">
        <v>14.212941987128927</v>
      </c>
      <c r="IS189" s="420">
        <v>14.212941987128927</v>
      </c>
      <c r="IT189" s="420">
        <v>14.212941987128927</v>
      </c>
      <c r="IU189" s="420">
        <v>14.212941987128927</v>
      </c>
      <c r="IV189" s="420">
        <v>14.212941987128927</v>
      </c>
      <c r="IW189" s="420">
        <v>14.212941987128927</v>
      </c>
      <c r="IX189" s="420">
        <v>14.212941987128927</v>
      </c>
      <c r="IY189" s="420">
        <v>14.212941987128927</v>
      </c>
      <c r="IZ189" s="420">
        <v>14.212941987128927</v>
      </c>
      <c r="JA189" s="420">
        <v>14.212941987128927</v>
      </c>
      <c r="JB189" s="420">
        <v>14.212941987128927</v>
      </c>
      <c r="JC189" s="420">
        <v>14.212941987128927</v>
      </c>
      <c r="JD189" s="420">
        <v>14.212941987128927</v>
      </c>
      <c r="JE189" s="420">
        <v>17.012000751113533</v>
      </c>
      <c r="JF189" s="420">
        <v>22.550415010825947</v>
      </c>
      <c r="JG189" s="420">
        <v>30.152960919956481</v>
      </c>
      <c r="JH189" s="420">
        <v>40.635938397728552</v>
      </c>
      <c r="JI189" s="420">
        <v>55.14975066046334</v>
      </c>
      <c r="JJ189" s="420">
        <v>75.318525015919704</v>
      </c>
      <c r="JK189" s="420">
        <v>103.43884315947719</v>
      </c>
      <c r="JL189" s="420">
        <v>142.76281139683698</v>
      </c>
      <c r="JM189" s="420">
        <v>197.90152666343465</v>
      </c>
      <c r="JN189" s="420">
        <v>275.40047972330115</v>
      </c>
      <c r="JO189" s="420">
        <v>384.56059270187745</v>
      </c>
      <c r="JP189" s="420">
        <v>538.61029258851443</v>
      </c>
      <c r="JQ189" s="420">
        <v>756.37939757564641</v>
      </c>
      <c r="JR189" s="420"/>
      <c r="JS189" s="420">
        <v>43.02307422443409</v>
      </c>
      <c r="JT189" s="420">
        <v>48.941747066028753</v>
      </c>
      <c r="JU189" s="420">
        <v>55.49856951912254</v>
      </c>
      <c r="JV189" s="420">
        <v>62.763906113441266</v>
      </c>
      <c r="JW189" s="420">
        <v>70.815987721418693</v>
      </c>
      <c r="JX189" s="420">
        <v>79.741798746808854</v>
      </c>
      <c r="JY189" s="420">
        <v>89.638064948271577</v>
      </c>
      <c r="JZ189" s="420">
        <v>100.61235335612373</v>
      </c>
      <c r="KA189" s="420">
        <v>112.78429704830063</v>
      </c>
      <c r="KB189" s="420">
        <v>126.28695900894657</v>
      </c>
      <c r="KC189" s="420">
        <v>141.26835091706369</v>
      </c>
      <c r="KD189" s="420">
        <v>157.89312452236678</v>
      </c>
      <c r="KE189" s="420">
        <v>176.34445528217705</v>
      </c>
      <c r="KF189" s="420">
        <v>196.82614018052863</v>
      </c>
      <c r="KG189" s="420">
        <v>219.5649341550737</v>
      </c>
      <c r="KH189" s="420">
        <v>244.81315234826209</v>
      </c>
      <c r="KI189" s="420">
        <v>272.85156850948493</v>
      </c>
      <c r="KJ189" s="420">
        <v>301.1935845769284</v>
      </c>
      <c r="KK189" s="420">
        <v>330.24664741872976</v>
      </c>
      <c r="KL189" s="420">
        <v>361.07301288289472</v>
      </c>
      <c r="KM189" s="420">
        <v>393.28716327439167</v>
      </c>
      <c r="KN189" s="420">
        <v>426.21819806464151</v>
      </c>
      <c r="KO189" s="420">
        <v>458.77574982073736</v>
      </c>
      <c r="KP189" s="420">
        <v>489.25742181783164</v>
      </c>
      <c r="KQ189" s="420">
        <v>515.07258901306432</v>
      </c>
      <c r="KR189" s="420">
        <v>532.34658686166517</v>
      </c>
      <c r="KS189" s="420">
        <v>535.3538361353626</v>
      </c>
      <c r="KT189" s="420">
        <v>515.70630637601505</v>
      </c>
      <c r="KU189" s="420">
        <v>433.06658760930031</v>
      </c>
      <c r="KV189" s="420">
        <v>215.29748262216833</v>
      </c>
      <c r="KW189" s="420"/>
      <c r="KX189" s="420">
        <v>2234.4717966131329</v>
      </c>
      <c r="KY189" s="420">
        <v>2465.5344807985416</v>
      </c>
      <c r="KZ189" s="420">
        <v>2721.5102774487291</v>
      </c>
      <c r="LA189" s="420">
        <v>3005.1461904182779</v>
      </c>
      <c r="LB189" s="420">
        <v>3319.4963225195056</v>
      </c>
      <c r="LC189" s="420">
        <v>3667.9565110206026</v>
      </c>
      <c r="LD189" s="420">
        <v>4054.3028918939258</v>
      </c>
      <c r="LE189" s="420">
        <v>4482.7348401378986</v>
      </c>
      <c r="LF189" s="420">
        <v>4957.9227845538971</v>
      </c>
      <c r="LG189" s="420">
        <v>5485.0614522546857</v>
      </c>
      <c r="LH189" s="420">
        <v>6069.9291615823086</v>
      </c>
      <c r="LI189" s="420">
        <v>6718.9538527630957</v>
      </c>
      <c r="LJ189" s="420">
        <v>7439.2866243588996</v>
      </c>
      <c r="LK189" s="420">
        <v>8238.8836313084739</v>
      </c>
      <c r="LL189" s="420">
        <v>9126.5972981246632</v>
      </c>
      <c r="LM189" s="420">
        <v>10112.27790976749</v>
      </c>
      <c r="LN189" s="420">
        <v>11206.886764135981</v>
      </c>
      <c r="LO189" s="420">
        <v>12422.622205432974</v>
      </c>
      <c r="LP189" s="420">
        <v>13773.060008455786</v>
      </c>
      <c r="LQ189" s="420">
        <v>15273.30975191761</v>
      </c>
      <c r="LR189" s="420">
        <v>16940.189006190238</v>
      </c>
      <c r="LS189" s="420">
        <v>18792.41736958046</v>
      </c>
      <c r="LT189" s="420">
        <v>20850.83261986282</v>
      </c>
      <c r="LU189" s="420">
        <v>23138.631507029833</v>
      </c>
      <c r="LV189" s="420">
        <v>25681.638002133957</v>
      </c>
      <c r="LW189" s="420">
        <v>28508.602139086946</v>
      </c>
      <c r="LX189" s="420">
        <v>31651.532945134961</v>
      </c>
      <c r="LY189" s="420">
        <v>35146.069355671141</v>
      </c>
      <c r="LZ189" s="420">
        <v>37933.887225792394</v>
      </c>
      <c r="MA189" s="420">
        <v>37933.887225792394</v>
      </c>
      <c r="MB189" s="420"/>
      <c r="MC189" s="426">
        <v>1.3011004983715742</v>
      </c>
      <c r="MD189" s="426">
        <v>1.3011004983715742</v>
      </c>
      <c r="ME189" s="426">
        <v>1.3011004983715742</v>
      </c>
      <c r="MF189" s="426">
        <v>1.3011004983715742</v>
      </c>
      <c r="MG189" s="426">
        <v>1.3011004983715742</v>
      </c>
      <c r="MH189" s="426">
        <v>1.3011004983715742</v>
      </c>
      <c r="MI189" s="426">
        <v>1.3011004983715742</v>
      </c>
      <c r="MJ189" s="426">
        <v>1.3011004983715742</v>
      </c>
      <c r="MK189" s="426">
        <v>1.3011004983715742</v>
      </c>
      <c r="ML189" s="426">
        <v>1.3011004983715742</v>
      </c>
      <c r="MM189" s="426">
        <v>1.3011004983715742</v>
      </c>
      <c r="MN189" s="426">
        <v>1.3011004983715742</v>
      </c>
      <c r="MO189" s="426">
        <v>1.3011004983715742</v>
      </c>
      <c r="MP189" s="426">
        <v>1.3011004983715742</v>
      </c>
      <c r="MQ189" s="426">
        <v>1.3011004983715742</v>
      </c>
      <c r="MR189" s="426">
        <v>1.3011004983715742</v>
      </c>
      <c r="MS189" s="426">
        <v>1.3011004983715742</v>
      </c>
      <c r="MT189" s="426">
        <v>1.5573357490388688</v>
      </c>
      <c r="MU189" s="426">
        <v>2.0643408124540121</v>
      </c>
      <c r="MV189" s="426">
        <v>2.7603034273876617</v>
      </c>
      <c r="MW189" s="426">
        <v>3.719950433130661</v>
      </c>
      <c r="MX189" s="426">
        <v>5.0485936081620348</v>
      </c>
      <c r="MY189" s="426">
        <v>6.8949110271166889</v>
      </c>
      <c r="MZ189" s="426">
        <v>9.4691395002985903</v>
      </c>
      <c r="NA189" s="426">
        <v>13.068987773647677</v>
      </c>
      <c r="NB189" s="426">
        <v>18.1165711647504</v>
      </c>
      <c r="NC189" s="426">
        <v>25.211085906369799</v>
      </c>
      <c r="ND189" s="426">
        <v>35.203969682813984</v>
      </c>
      <c r="NE189" s="426">
        <v>49.30619717927501</v>
      </c>
      <c r="NF189" s="426">
        <v>69.241513265506697</v>
      </c>
      <c r="NG189" s="420"/>
      <c r="NH189" s="420">
        <v>2233.1706961147615</v>
      </c>
      <c r="NI189" s="420">
        <v>2464.2333803001702</v>
      </c>
      <c r="NJ189" s="420">
        <v>2720.2091769503577</v>
      </c>
      <c r="NK189" s="420">
        <v>3003.8450899199065</v>
      </c>
      <c r="NL189" s="420">
        <v>3318.1952220211342</v>
      </c>
      <c r="NM189" s="420">
        <v>3666.6554105222313</v>
      </c>
      <c r="NN189" s="420">
        <v>4053.0017913955544</v>
      </c>
      <c r="NO189" s="420">
        <v>4481.4337396395267</v>
      </c>
      <c r="NP189" s="420">
        <v>4956.6216840555253</v>
      </c>
      <c r="NQ189" s="420">
        <v>5483.7603517563139</v>
      </c>
      <c r="NR189" s="420">
        <v>6068.6280610839367</v>
      </c>
      <c r="NS189" s="420">
        <v>6717.6527522647239</v>
      </c>
      <c r="NT189" s="420">
        <v>7437.9855238605278</v>
      </c>
      <c r="NU189" s="420">
        <v>8237.582530810103</v>
      </c>
      <c r="NV189" s="420">
        <v>9125.2961976262923</v>
      </c>
      <c r="NW189" s="420">
        <v>10110.976809269119</v>
      </c>
      <c r="NX189" s="420">
        <v>11205.58566363761</v>
      </c>
      <c r="NY189" s="420">
        <v>12421.064869683934</v>
      </c>
      <c r="NZ189" s="420">
        <v>13770.995667643332</v>
      </c>
      <c r="OA189" s="420">
        <v>15270.549448490223</v>
      </c>
      <c r="OB189" s="420">
        <v>16936.469055757108</v>
      </c>
      <c r="OC189" s="420">
        <v>18787.3687759723</v>
      </c>
      <c r="OD189" s="420">
        <v>20843.937708835703</v>
      </c>
      <c r="OE189" s="420">
        <v>23129.162367529534</v>
      </c>
      <c r="OF189" s="420">
        <v>25668.56901436031</v>
      </c>
      <c r="OG189" s="420">
        <v>28490.485567922195</v>
      </c>
      <c r="OH189" s="420">
        <v>31626.321859228592</v>
      </c>
      <c r="OI189" s="420">
        <v>35110.865385988327</v>
      </c>
      <c r="OJ189" s="420">
        <v>37884.581028613116</v>
      </c>
      <c r="OK189" s="420">
        <v>37864.645712526886</v>
      </c>
      <c r="OL189" s="420"/>
      <c r="OM189" s="420">
        <v>2276.1937703391955</v>
      </c>
      <c r="ON189" s="420">
        <v>2513.1751273661989</v>
      </c>
      <c r="OO189" s="420">
        <v>2775.7077464694803</v>
      </c>
      <c r="OP189" s="420">
        <v>3066.6089960333479</v>
      </c>
      <c r="OQ189" s="420">
        <v>3389.0112097425531</v>
      </c>
      <c r="OR189" s="420">
        <v>3746.3972092690401</v>
      </c>
      <c r="OS189" s="420">
        <v>4142.6398563438261</v>
      </c>
      <c r="OT189" s="420">
        <v>4582.0460929956507</v>
      </c>
      <c r="OU189" s="420">
        <v>5069.405981103826</v>
      </c>
      <c r="OV189" s="420">
        <v>5610.0473107652606</v>
      </c>
      <c r="OW189" s="420">
        <v>6209.8964120010005</v>
      </c>
      <c r="OX189" s="420">
        <v>6875.5458767870905</v>
      </c>
      <c r="OY189" s="420">
        <v>7614.3299791427053</v>
      </c>
      <c r="OZ189" s="420">
        <v>8434.4086709906314</v>
      </c>
      <c r="PA189" s="420">
        <v>9344.8611317813666</v>
      </c>
      <c r="PB189" s="420">
        <v>10355.789961617382</v>
      </c>
      <c r="PC189" s="420">
        <v>11478.437232147095</v>
      </c>
      <c r="PD189" s="420">
        <v>12722.258454260862</v>
      </c>
      <c r="PE189" s="420">
        <v>14101.242315062062</v>
      </c>
      <c r="PF189" s="420">
        <v>15631.622461373117</v>
      </c>
      <c r="PG189" s="420">
        <v>17329.7562190315</v>
      </c>
      <c r="PH189" s="420">
        <v>19213.586974036942</v>
      </c>
      <c r="PI189" s="420">
        <v>21302.713458656439</v>
      </c>
      <c r="PJ189" s="420">
        <v>23618.419789347365</v>
      </c>
      <c r="PK189" s="420">
        <v>26183.641603373373</v>
      </c>
      <c r="PL189" s="420">
        <v>29022.83215478386</v>
      </c>
      <c r="PM189" s="420">
        <v>32161.675695363956</v>
      </c>
      <c r="PN189" s="420">
        <v>35626.571692364341</v>
      </c>
      <c r="PO189" s="420">
        <v>38317.647616222413</v>
      </c>
      <c r="PP189" s="420">
        <v>38079.943195149055</v>
      </c>
      <c r="PQ189" s="420"/>
      <c r="PR189" s="420">
        <v>67.200614214346828</v>
      </c>
      <c r="PS189" s="420">
        <v>74.149708099895435</v>
      </c>
      <c r="PT189" s="420">
        <v>81.848051298933612</v>
      </c>
      <c r="PU189" s="420">
        <v>90.378258569256431</v>
      </c>
      <c r="PV189" s="420">
        <v>99.832180515186892</v>
      </c>
      <c r="PW189" s="420">
        <v>110.31194523274307</v>
      </c>
      <c r="PX189" s="420">
        <v>121.93111810998856</v>
      </c>
      <c r="PY189" s="420">
        <v>134.81599323559269</v>
      </c>
      <c r="PZ189" s="420">
        <v>149.10703140416985</v>
      </c>
      <c r="QA189" s="420">
        <v>164.96046141806357</v>
      </c>
      <c r="QB189" s="420">
        <v>182.55006329199551</v>
      </c>
      <c r="QC189" s="420">
        <v>202.06915409176941</v>
      </c>
      <c r="QD189" s="420">
        <v>223.73279950601545</v>
      </c>
      <c r="QE189" s="420">
        <v>247.78027688854976</v>
      </c>
      <c r="QF189" s="420">
        <v>274.47781844935128</v>
      </c>
      <c r="QG189" s="420">
        <v>304.12166654892087</v>
      </c>
      <c r="QH189" s="420">
        <v>337.04147670249705</v>
      </c>
      <c r="QI189" s="420">
        <v>373.60410797004761</v>
      </c>
      <c r="QJ189" s="420">
        <v>414.21784494312533</v>
      </c>
      <c r="QK189" s="420">
        <v>459.33710059377347</v>
      </c>
      <c r="QL189" s="420">
        <v>509.46765488318471</v>
      </c>
      <c r="QM189" s="420">
        <v>565.17249030501512</v>
      </c>
      <c r="QN189" s="420">
        <v>627.0782925338998</v>
      </c>
      <c r="QO189" s="420">
        <v>695.8826921461723</v>
      </c>
      <c r="QP189" s="420">
        <v>772.36233206872487</v>
      </c>
      <c r="QQ189" s="420">
        <v>857.38185509565301</v>
      </c>
      <c r="QR189" s="420">
        <v>951.90391660466355</v>
      </c>
      <c r="QS189" s="420">
        <v>1057.00033963331</v>
      </c>
      <c r="QT189" s="420">
        <v>1140.842558395633</v>
      </c>
      <c r="QU189" s="420">
        <v>1140.842558395633</v>
      </c>
      <c r="QV189" s="424"/>
      <c r="QW189" s="420">
        <v>14.692869058112674</v>
      </c>
      <c r="QX189" s="420">
        <v>14.692869058112674</v>
      </c>
      <c r="QY189" s="420">
        <v>14.692869058112674</v>
      </c>
      <c r="QZ189" s="420">
        <v>14.692869058112674</v>
      </c>
      <c r="RA189" s="420">
        <v>14.692869058112674</v>
      </c>
      <c r="RB189" s="420">
        <v>14.692869058112674</v>
      </c>
      <c r="RC189" s="420">
        <v>14.692869058112674</v>
      </c>
      <c r="RD189" s="420">
        <v>14.692869058112674</v>
      </c>
      <c r="RE189" s="420">
        <v>14.692869058112674</v>
      </c>
      <c r="RF189" s="420">
        <v>14.692869058112674</v>
      </c>
      <c r="RG189" s="420">
        <v>14.692869058112674</v>
      </c>
      <c r="RH189" s="420">
        <v>14.692869058112674</v>
      </c>
      <c r="RI189" s="420">
        <v>14.692869058112674</v>
      </c>
      <c r="RJ189" s="420">
        <v>14.692869058112674</v>
      </c>
      <c r="RK189" s="420">
        <v>14.692869058112674</v>
      </c>
      <c r="RL189" s="420">
        <v>14.692869058112674</v>
      </c>
      <c r="RM189" s="420">
        <v>14.692869058112674</v>
      </c>
      <c r="RN189" s="420">
        <v>17.586443375268967</v>
      </c>
      <c r="RO189" s="420">
        <v>23.311872746698956</v>
      </c>
      <c r="RP189" s="420">
        <v>31.171133106186968</v>
      </c>
      <c r="RQ189" s="420">
        <v>42.008088295304923</v>
      </c>
      <c r="RR189" s="420">
        <v>57.011987087230509</v>
      </c>
      <c r="RS189" s="420">
        <v>77.861798543275356</v>
      </c>
      <c r="RT189" s="420">
        <v>106.93165281622744</v>
      </c>
      <c r="RU189" s="420">
        <v>147.58346977855248</v>
      </c>
      <c r="RV189" s="420">
        <v>204.58404884081392</v>
      </c>
      <c r="RW189" s="420">
        <v>284.69990173605657</v>
      </c>
      <c r="RX189" s="420">
        <v>397.54601394952084</v>
      </c>
      <c r="RY189" s="420">
        <v>556.79749551650741</v>
      </c>
      <c r="RZ189" s="420">
        <v>781.91998932362276</v>
      </c>
      <c r="SA189" s="420"/>
      <c r="SB189" s="420">
        <v>52.507745156234151</v>
      </c>
      <c r="SC189" s="420">
        <v>59.456839041782757</v>
      </c>
      <c r="SD189" s="420">
        <v>67.155182240820935</v>
      </c>
      <c r="SE189" s="420">
        <v>75.685389511143754</v>
      </c>
      <c r="SF189" s="420">
        <v>85.139311457074214</v>
      </c>
      <c r="SG189" s="420">
        <v>95.619076174630393</v>
      </c>
      <c r="SH189" s="420">
        <v>107.23824905187588</v>
      </c>
      <c r="SI189" s="420">
        <v>120.12312417748001</v>
      </c>
      <c r="SJ189" s="420">
        <v>134.41416234605717</v>
      </c>
      <c r="SK189" s="420">
        <v>150.2675923599509</v>
      </c>
      <c r="SL189" s="420">
        <v>167.85719423388284</v>
      </c>
      <c r="SM189" s="420">
        <v>187.37628503365673</v>
      </c>
      <c r="SN189" s="420">
        <v>209.03993044790278</v>
      </c>
      <c r="SO189" s="420">
        <v>233.08740783043709</v>
      </c>
      <c r="SP189" s="420">
        <v>259.78494939123863</v>
      </c>
      <c r="SQ189" s="420">
        <v>289.42879749080822</v>
      </c>
      <c r="SR189" s="420">
        <v>322.3486076443844</v>
      </c>
      <c r="SS189" s="420">
        <v>356.01766459477864</v>
      </c>
      <c r="ST189" s="420">
        <v>390.90597219642638</v>
      </c>
      <c r="SU189" s="420">
        <v>428.1659674875865</v>
      </c>
      <c r="SV189" s="420">
        <v>467.45956658787981</v>
      </c>
      <c r="SW189" s="420">
        <v>508.16050321778459</v>
      </c>
      <c r="SX189" s="420">
        <v>549.21649399062449</v>
      </c>
      <c r="SY189" s="420">
        <v>588.95103932994482</v>
      </c>
      <c r="SZ189" s="420">
        <v>624.77886229017236</v>
      </c>
      <c r="TA189" s="420">
        <v>652.79780625483909</v>
      </c>
      <c r="TB189" s="420">
        <v>667.20401486860692</v>
      </c>
      <c r="TC189" s="420">
        <v>659.45432568378919</v>
      </c>
      <c r="TD189" s="420">
        <v>584.04506287912557</v>
      </c>
      <c r="TE189" s="420">
        <v>358.92256907201022</v>
      </c>
      <c r="TF189" s="420"/>
      <c r="TG189" s="420">
        <v>3.9541084575050318</v>
      </c>
      <c r="TH189" s="420">
        <v>4.3629956563214094</v>
      </c>
      <c r="TI189" s="420">
        <v>4.8159689558659586</v>
      </c>
      <c r="TJ189" s="420">
        <v>5.3178894383822231</v>
      </c>
      <c r="TK189" s="420">
        <v>5.8741616266655177</v>
      </c>
      <c r="TL189" s="420">
        <v>6.4907947748414863</v>
      </c>
      <c r="TM189" s="420">
        <v>7.174471111438435</v>
      </c>
      <c r="TN189" s="420">
        <v>7.9326218263342962</v>
      </c>
      <c r="TO189" s="420">
        <v>8.7735116835111207</v>
      </c>
      <c r="TP189" s="420">
        <v>9.7063332422316133</v>
      </c>
      <c r="TQ189" s="420">
        <v>10.741311781445805</v>
      </c>
      <c r="TR189" s="420">
        <v>11.889822147259057</v>
      </c>
      <c r="TS189" s="420">
        <v>13.164518882613763</v>
      </c>
      <c r="TT189" s="420">
        <v>14.579481153593129</v>
      </c>
      <c r="TU189" s="420">
        <v>16.150374159770749</v>
      </c>
      <c r="TV189" s="420">
        <v>17.894628908836424</v>
      </c>
      <c r="TW189" s="420">
        <v>19.831642450595456</v>
      </c>
      <c r="TX189" s="420">
        <v>21.983000904887568</v>
      </c>
      <c r="TY189" s="420">
        <v>24.372727884821138</v>
      </c>
      <c r="TZ189" s="420">
        <v>27.027561214104473</v>
      </c>
      <c r="UA189" s="420">
        <v>29.977261168675099</v>
      </c>
      <c r="UB189" s="420">
        <v>33.254953842179837</v>
      </c>
      <c r="UC189" s="420">
        <v>36.897513646486033</v>
      </c>
      <c r="UD189" s="420">
        <v>40.945989417148851</v>
      </c>
      <c r="UE189" s="420">
        <v>45.446079105021745</v>
      </c>
      <c r="UF189" s="420">
        <v>50.448658604987827</v>
      </c>
      <c r="UG189" s="420">
        <v>56.010370907816579</v>
      </c>
      <c r="UH189" s="420">
        <v>62.194282468886598</v>
      </c>
      <c r="UI189" s="420">
        <v>67.127588959905367</v>
      </c>
      <c r="UJ189" s="420">
        <v>67.127588959905367</v>
      </c>
      <c r="UK189" s="420"/>
      <c r="UL189" s="420">
        <v>2.0677318317326265</v>
      </c>
      <c r="UM189" s="420">
        <v>2.0677318317326265</v>
      </c>
      <c r="UN189" s="420">
        <v>2.0677318317326265</v>
      </c>
      <c r="UO189" s="420">
        <v>2.0677318317326265</v>
      </c>
      <c r="UP189" s="420">
        <v>2.0677318317326265</v>
      </c>
      <c r="UQ189" s="420">
        <v>2.0677318317326265</v>
      </c>
      <c r="UR189" s="420">
        <v>2.0677318317326265</v>
      </c>
      <c r="US189" s="420">
        <v>2.0677318317326265</v>
      </c>
      <c r="UT189" s="420">
        <v>2.0677318317326265</v>
      </c>
      <c r="UU189" s="420">
        <v>2.0677318317326265</v>
      </c>
      <c r="UV189" s="420">
        <v>2.0677318317326265</v>
      </c>
      <c r="UW189" s="420">
        <v>2.0677318317326265</v>
      </c>
      <c r="UX189" s="420">
        <v>2.0677318317326265</v>
      </c>
      <c r="UY189" s="420">
        <v>2.0677318317326265</v>
      </c>
      <c r="UZ189" s="420">
        <v>2.0677318317326265</v>
      </c>
      <c r="VA189" s="420">
        <v>2.0677318317326265</v>
      </c>
      <c r="VB189" s="420">
        <v>2.0677318317326265</v>
      </c>
      <c r="VC189" s="420">
        <v>2.4749454058415221</v>
      </c>
      <c r="VD189" s="420">
        <v>3.2806867838405323</v>
      </c>
      <c r="VE189" s="420">
        <v>4.3867228313213236</v>
      </c>
      <c r="VF189" s="420">
        <v>5.9118107576461503</v>
      </c>
      <c r="VG189" s="420">
        <v>8.0233138963084603</v>
      </c>
      <c r="VH189" s="420">
        <v>10.957514062577776</v>
      </c>
      <c r="VI189" s="420">
        <v>15.048523298845536</v>
      </c>
      <c r="VJ189" s="420">
        <v>20.769465588490164</v>
      </c>
      <c r="VK189" s="420">
        <v>28.79117403005235</v>
      </c>
      <c r="VL189" s="420">
        <v>40.065901831865403</v>
      </c>
      <c r="VM189" s="420">
        <v>55.946768760453153</v>
      </c>
      <c r="VN189" s="420">
        <v>78.358277117619295</v>
      </c>
      <c r="VO189" s="420">
        <v>110.03983261524904</v>
      </c>
      <c r="VP189" s="420"/>
      <c r="VQ189" s="420">
        <v>1.8863766257724053</v>
      </c>
      <c r="VR189" s="420">
        <v>2.2952638245887829</v>
      </c>
      <c r="VS189" s="420">
        <v>2.7482371241333321</v>
      </c>
      <c r="VT189" s="420">
        <v>3.2501576066495965</v>
      </c>
      <c r="VU189" s="420">
        <v>3.8064297949328911</v>
      </c>
      <c r="VV189" s="420">
        <v>4.4230629431088602</v>
      </c>
      <c r="VW189" s="420">
        <v>5.106739279705808</v>
      </c>
      <c r="VX189" s="420">
        <v>5.8648899946016702</v>
      </c>
      <c r="VY189" s="420">
        <v>6.7057798517784946</v>
      </c>
      <c r="VZ189" s="420">
        <v>7.6386014104989872</v>
      </c>
      <c r="WA189" s="420">
        <v>8.6735799497131794</v>
      </c>
      <c r="WB189" s="420">
        <v>9.822090315526431</v>
      </c>
      <c r="WC189" s="420">
        <v>11.096787050881137</v>
      </c>
      <c r="WD189" s="420">
        <v>12.511749321860503</v>
      </c>
      <c r="WE189" s="420">
        <v>14.082642328038123</v>
      </c>
      <c r="WF189" s="420">
        <v>15.826897077103798</v>
      </c>
      <c r="WG189" s="420">
        <v>17.76391061886283</v>
      </c>
      <c r="WH189" s="420">
        <v>19.508055499046044</v>
      </c>
      <c r="WI189" s="420">
        <v>21.092041100980605</v>
      </c>
      <c r="WJ189" s="420">
        <v>22.640838382783151</v>
      </c>
      <c r="WK189" s="420">
        <v>24.065450411028948</v>
      </c>
      <c r="WL189" s="420">
        <v>25.231639945871379</v>
      </c>
      <c r="WM189" s="420">
        <v>25.939999583908257</v>
      </c>
      <c r="WN189" s="420">
        <v>25.897466118303313</v>
      </c>
      <c r="WO189" s="420">
        <v>24.676613516531582</v>
      </c>
      <c r="WP189" s="420">
        <v>21.657484574935477</v>
      </c>
      <c r="WQ189" s="420">
        <v>15.944469075951176</v>
      </c>
      <c r="WR189" s="420">
        <v>6.2475137084334449</v>
      </c>
      <c r="WS189" s="420">
        <v>-11.230688157713928</v>
      </c>
      <c r="WT189" s="420">
        <v>-42.912243655343673</v>
      </c>
      <c r="WU189" s="420"/>
      <c r="WV189" s="420">
        <v>102.806567024605</v>
      </c>
      <c r="WW189" s="420">
        <v>113.43760804494738</v>
      </c>
      <c r="WX189" s="420">
        <v>125.21488486485724</v>
      </c>
      <c r="WY189" s="420">
        <v>138.26478531179384</v>
      </c>
      <c r="WZ189" s="420">
        <v>152.72782663280879</v>
      </c>
      <c r="XA189" s="420">
        <v>168.76024905086939</v>
      </c>
      <c r="XB189" s="420">
        <v>186.53579008037366</v>
      </c>
      <c r="XC189" s="420">
        <v>206.24766018291314</v>
      </c>
      <c r="XD189" s="420">
        <v>228.11074269348006</v>
      </c>
      <c r="XE189" s="420">
        <v>252.36404356502601</v>
      </c>
      <c r="XF189" s="420">
        <v>279.27341939633249</v>
      </c>
      <c r="XG189" s="420">
        <v>309.13461545870257</v>
      </c>
      <c r="XH189" s="420">
        <v>342.27664905936433</v>
      </c>
      <c r="XI189" s="420">
        <v>379.06557761609719</v>
      </c>
      <c r="XJ189" s="420">
        <v>419.90869531600572</v>
      </c>
      <c r="XK189" s="420">
        <v>465.2592072442871</v>
      </c>
      <c r="XL189" s="420">
        <v>515.62143545541528</v>
      </c>
      <c r="XM189" s="420">
        <v>571.55661768476011</v>
      </c>
      <c r="XN189" s="420">
        <v>633.68936633679516</v>
      </c>
      <c r="XO189" s="420">
        <v>702.71486311801868</v>
      </c>
      <c r="XP189" s="420">
        <v>779.40687329959621</v>
      </c>
      <c r="XQ189" s="420">
        <v>864.62667319788966</v>
      </c>
      <c r="XR189" s="420">
        <v>959.33299516327781</v>
      </c>
      <c r="XS189" s="420">
        <v>1064.5931062950694</v>
      </c>
      <c r="XT189" s="420">
        <v>1181.5951503930071</v>
      </c>
      <c r="XU189" s="420">
        <v>1311.6618974704734</v>
      </c>
      <c r="XV189" s="420">
        <v>1456.2660616650835</v>
      </c>
      <c r="XW189" s="420">
        <v>1617.0473667834813</v>
      </c>
      <c r="XX189" s="420">
        <v>1745.3130200584212</v>
      </c>
      <c r="XY189" s="420">
        <v>1745.3130200584212</v>
      </c>
      <c r="XZ189" s="420"/>
      <c r="YA189" s="420">
        <v>5.9862771950995965E-2</v>
      </c>
      <c r="YB189" s="420">
        <v>5.9862771950995965E-2</v>
      </c>
      <c r="YC189" s="420">
        <v>5.9862771950995965E-2</v>
      </c>
      <c r="YD189" s="420">
        <v>5.9862771950995965E-2</v>
      </c>
      <c r="YE189" s="420">
        <v>5.9862771950995965E-2</v>
      </c>
      <c r="YF189" s="420">
        <v>5.9862771950995965E-2</v>
      </c>
      <c r="YG189" s="420">
        <v>5.9862771950995965E-2</v>
      </c>
      <c r="YH189" s="420">
        <v>5.9862771950995965E-2</v>
      </c>
      <c r="YI189" s="420">
        <v>5.9862771950995965E-2</v>
      </c>
      <c r="YJ189" s="420">
        <v>5.9862771950995965E-2</v>
      </c>
      <c r="YK189" s="420">
        <v>5.9862771950995965E-2</v>
      </c>
      <c r="YL189" s="420">
        <v>5.9862771950995965E-2</v>
      </c>
      <c r="YM189" s="420">
        <v>5.9862771950995965E-2</v>
      </c>
      <c r="YN189" s="420">
        <v>5.9862771950995965E-2</v>
      </c>
      <c r="YO189" s="420">
        <v>5.9862771950995965E-2</v>
      </c>
      <c r="YP189" s="420">
        <v>5.9862771950995965E-2</v>
      </c>
      <c r="YQ189" s="420">
        <v>5.9862771950995965E-2</v>
      </c>
      <c r="YR189" s="420">
        <v>7.1651986078344623E-2</v>
      </c>
      <c r="YS189" s="420">
        <v>9.4978953155220855E-2</v>
      </c>
      <c r="YT189" s="420">
        <v>0.12699973199308567</v>
      </c>
      <c r="YU189" s="420">
        <v>0.17115245496117978</v>
      </c>
      <c r="YV189" s="420">
        <v>0.23228244721826985</v>
      </c>
      <c r="YW189" s="420">
        <v>0.31723028847908341</v>
      </c>
      <c r="YX189" s="420">
        <v>0.43566883510381921</v>
      </c>
      <c r="YY189" s="420">
        <v>0.60129546926112964</v>
      </c>
      <c r="YZ189" s="420">
        <v>0.83353143706176935</v>
      </c>
      <c r="ZA189" s="420">
        <v>1.1599453602076617</v>
      </c>
      <c r="ZB189" s="420">
        <v>1.6197113224763566</v>
      </c>
      <c r="ZC189" s="420">
        <v>2.268545466862812</v>
      </c>
      <c r="ZD189" s="420">
        <v>3.1857561528434251</v>
      </c>
      <c r="ZE189" s="420"/>
      <c r="ZF189" s="420">
        <v>102.74670425265401</v>
      </c>
      <c r="ZG189" s="420">
        <v>113.37774527299639</v>
      </c>
      <c r="ZH189" s="420">
        <v>125.15502209290625</v>
      </c>
      <c r="ZI189" s="420">
        <v>138.20492253984284</v>
      </c>
      <c r="ZJ189" s="420">
        <v>152.66796386085778</v>
      </c>
      <c r="ZK189" s="420">
        <v>168.70038627891839</v>
      </c>
      <c r="ZL189" s="420">
        <v>186.47592730842265</v>
      </c>
      <c r="ZM189" s="420">
        <v>206.18779741096213</v>
      </c>
      <c r="ZN189" s="420">
        <v>228.05087992152906</v>
      </c>
      <c r="ZO189" s="420">
        <v>252.30418079307501</v>
      </c>
      <c r="ZP189" s="420">
        <v>279.21355662438151</v>
      </c>
      <c r="ZQ189" s="420">
        <v>309.07475268675159</v>
      </c>
      <c r="ZR189" s="420">
        <v>342.21678628741336</v>
      </c>
      <c r="ZS189" s="420">
        <v>379.00571484414621</v>
      </c>
      <c r="ZT189" s="420">
        <v>419.84883254405474</v>
      </c>
      <c r="ZU189" s="420">
        <v>465.19934447233612</v>
      </c>
      <c r="ZV189" s="420">
        <v>515.56157268346431</v>
      </c>
      <c r="ZW189" s="420">
        <v>571.48496569868178</v>
      </c>
      <c r="ZX189" s="420">
        <v>633.59438738363997</v>
      </c>
      <c r="ZY189" s="420">
        <v>702.58786338602556</v>
      </c>
      <c r="ZZ189" s="420">
        <v>779.23572084463501</v>
      </c>
      <c r="AAA189" s="420">
        <v>864.39439075067139</v>
      </c>
      <c r="AAB189" s="420">
        <v>959.01576487479872</v>
      </c>
      <c r="AAC189" s="420">
        <v>1064.1574374599656</v>
      </c>
      <c r="AAD189" s="420">
        <v>1180.9938549237459</v>
      </c>
      <c r="AAE189" s="420">
        <v>1310.8283660334116</v>
      </c>
      <c r="AAF189" s="420">
        <v>1455.1061163048757</v>
      </c>
      <c r="AAG189" s="420">
        <v>1615.4276554610049</v>
      </c>
      <c r="AAH189" s="420">
        <v>1743.0444745915584</v>
      </c>
      <c r="AAI189" s="420">
        <v>1742.1272639055778</v>
      </c>
      <c r="AAJ189" s="420"/>
      <c r="AAK189" s="420">
        <v>2433.3345963738561</v>
      </c>
      <c r="AAL189" s="420">
        <v>2688.3049755055667</v>
      </c>
      <c r="AAM189" s="420">
        <v>2970.766187927341</v>
      </c>
      <c r="AAN189" s="420">
        <v>3283.7494656909839</v>
      </c>
      <c r="AAO189" s="420">
        <v>3630.624914855418</v>
      </c>
      <c r="AAP189" s="420">
        <v>4015.1397346656977</v>
      </c>
      <c r="AAQ189" s="420">
        <v>4441.4607719838305</v>
      </c>
      <c r="AAR189" s="420">
        <v>4914.2219045786942</v>
      </c>
      <c r="AAS189" s="420">
        <v>5438.5768032231908</v>
      </c>
      <c r="AAT189" s="420">
        <v>6020.2576853287856</v>
      </c>
      <c r="AAU189" s="420">
        <v>6665.6407428089778</v>
      </c>
      <c r="AAV189" s="420">
        <v>7381.8190048230254</v>
      </c>
      <c r="AAW189" s="420">
        <v>8176.6834829289028</v>
      </c>
      <c r="AAX189" s="420">
        <v>9059.0135429870752</v>
      </c>
      <c r="AAY189" s="420">
        <v>10038.577556044698</v>
      </c>
      <c r="AAZ189" s="420">
        <v>11126.245000657629</v>
      </c>
      <c r="ABA189" s="420">
        <v>12334.111323093806</v>
      </c>
      <c r="ABB189" s="420">
        <v>13669.269140053368</v>
      </c>
      <c r="ABC189" s="420">
        <v>15146.834715743109</v>
      </c>
      <c r="ABD189" s="420">
        <v>16785.017130629512</v>
      </c>
      <c r="ABE189" s="420">
        <v>18600.516956875043</v>
      </c>
      <c r="ABF189" s="420">
        <v>20611.37350795127</v>
      </c>
      <c r="ABG189" s="420">
        <v>22836.885717105772</v>
      </c>
      <c r="ABH189" s="420">
        <v>25297.425732255579</v>
      </c>
      <c r="ABI189" s="420">
        <v>28014.090934103824</v>
      </c>
      <c r="ABJ189" s="420">
        <v>31008.115811647047</v>
      </c>
      <c r="ABK189" s="420">
        <v>34299.930295613391</v>
      </c>
      <c r="ABL189" s="420">
        <v>37907.701187217572</v>
      </c>
      <c r="ABM189" s="420">
        <v>40633.506465535385</v>
      </c>
      <c r="ABN189" s="420">
        <v>40138.080784471298</v>
      </c>
      <c r="ABQ189" s="344"/>
      <c r="ABR189" s="344"/>
      <c r="ABS189" s="344"/>
      <c r="ABT189" s="344"/>
      <c r="ABU189" s="344"/>
      <c r="ABV189" s="344"/>
      <c r="ABW189" s="344"/>
      <c r="ABX189" s="344"/>
      <c r="ABY189" s="344"/>
      <c r="ABZ189" s="344"/>
      <c r="ACA189" s="344"/>
    </row>
    <row r="190" spans="4:755" hidden="1" outlineLevel="1" x14ac:dyDescent="0.25">
      <c r="D190" s="431" t="b">
        <v>1</v>
      </c>
      <c r="E190" s="416"/>
      <c r="F190" s="417">
        <v>1615</v>
      </c>
      <c r="G190" s="417">
        <v>22015777</v>
      </c>
      <c r="H190" s="417" t="s">
        <v>1825</v>
      </c>
      <c r="I190" s="417" t="s">
        <v>1881</v>
      </c>
      <c r="J190" s="417">
        <v>11</v>
      </c>
      <c r="K190" s="417" t="s">
        <v>1882</v>
      </c>
      <c r="L190" s="417" t="s">
        <v>1839</v>
      </c>
      <c r="M190" s="417" t="s">
        <v>253</v>
      </c>
      <c r="N190" s="417" t="s">
        <v>301</v>
      </c>
      <c r="O190" s="417" t="s">
        <v>1840</v>
      </c>
      <c r="P190" s="417" t="s">
        <v>1841</v>
      </c>
      <c r="Q190" s="417" t="s">
        <v>1842</v>
      </c>
      <c r="R190" s="417" t="s">
        <v>298</v>
      </c>
      <c r="S190" s="418"/>
      <c r="T190" s="417">
        <v>0.57433674535164059</v>
      </c>
      <c r="U190" s="417">
        <v>2190</v>
      </c>
      <c r="V190" s="418"/>
      <c r="W190" s="419">
        <v>5.5</v>
      </c>
      <c r="X190" s="417">
        <v>1.9187456806876756E-3</v>
      </c>
      <c r="Y190" s="417">
        <v>1.3800670954396382E-3</v>
      </c>
      <c r="Z190" s="417">
        <v>5.3867858524803743E-4</v>
      </c>
      <c r="AA190" s="420">
        <v>11.312138146274018</v>
      </c>
      <c r="AB190" s="420">
        <v>441.62147054068424</v>
      </c>
      <c r="AC190" s="420">
        <v>452.93360868695828</v>
      </c>
      <c r="AD190" s="420">
        <v>13.281543367680833</v>
      </c>
      <c r="AE190" s="420">
        <v>0.78149081779753549</v>
      </c>
      <c r="AF190" s="420">
        <v>26.478922299534947</v>
      </c>
      <c r="AG190" s="418"/>
      <c r="AH190" s="419">
        <v>7.3551596835305695</v>
      </c>
      <c r="AI190" s="417">
        <v>4.0025891191910199E-3</v>
      </c>
      <c r="AJ190" s="417">
        <v>2.8788815503576841E-3</v>
      </c>
      <c r="AK190" s="417">
        <v>1.1237075688333357E-3</v>
      </c>
      <c r="AL190" s="420">
        <v>23.597625008247338</v>
      </c>
      <c r="AM190" s="420">
        <v>921.24209611445895</v>
      </c>
      <c r="AN190" s="420">
        <v>944.83972112270624</v>
      </c>
      <c r="AO190" s="420">
        <v>27.705892190199101</v>
      </c>
      <c r="AP190" s="420">
        <v>1.6302247220919039</v>
      </c>
      <c r="AQ190" s="420">
        <v>55.236213611195382</v>
      </c>
      <c r="AR190" s="418"/>
      <c r="AS190" s="417">
        <v>5.1679359468684138E-3</v>
      </c>
      <c r="AT190" s="421">
        <v>4.0659390574111693E-6</v>
      </c>
      <c r="AU190" s="417">
        <v>5.1638700078110028E-3</v>
      </c>
      <c r="AV190" s="420">
        <v>28.425883974257854</v>
      </c>
      <c r="AW190" s="420">
        <v>1.3011004983715742</v>
      </c>
      <c r="AX190" s="420">
        <v>29.726984472629429</v>
      </c>
      <c r="AY190" s="420">
        <v>14.692869058112674</v>
      </c>
      <c r="AZ190" s="420">
        <v>2.0677318317326265</v>
      </c>
      <c r="BA190" s="420">
        <v>7.8011920385318428E-2</v>
      </c>
      <c r="BB190" s="418"/>
      <c r="BC190" s="420">
        <v>493.4755651719716</v>
      </c>
      <c r="BD190" s="420">
        <v>1029.4120516461926</v>
      </c>
      <c r="BE190" s="420">
        <v>46.565597282860054</v>
      </c>
      <c r="BF190" s="420">
        <v>982.84645436333255</v>
      </c>
      <c r="BG190" s="420"/>
      <c r="BH190" s="422">
        <v>2.9065397246040858E-2</v>
      </c>
      <c r="BI190" s="420"/>
      <c r="BJ190" s="423">
        <v>5.6622055501549218</v>
      </c>
      <c r="BK190" s="423">
        <v>5.8291948531282172</v>
      </c>
      <c r="BL190" s="423">
        <v>6.0011089909667437</v>
      </c>
      <c r="BM190" s="423">
        <v>6.178093206497544</v>
      </c>
      <c r="BN190" s="423">
        <v>6.3602970260372382</v>
      </c>
      <c r="BO190" s="423">
        <v>6.547874385720343</v>
      </c>
      <c r="BP190" s="423">
        <v>6.7409837615532684</v>
      </c>
      <c r="BQ190" s="423">
        <v>6.9397883033038381</v>
      </c>
      <c r="BR190" s="423">
        <v>7.1444559723394905</v>
      </c>
      <c r="BS190" s="423">
        <v>7.3551596835305695</v>
      </c>
      <c r="BT190" s="423">
        <v>7.5720774513386377</v>
      </c>
      <c r="BU190" s="423">
        <v>7.7953925402131929</v>
      </c>
      <c r="BV190" s="423">
        <v>8.0252936194238913</v>
      </c>
      <c r="BW190" s="423">
        <v>8.2619749224590624</v>
      </c>
      <c r="BX190" s="423">
        <v>8.5056364111251774</v>
      </c>
      <c r="BY190" s="423">
        <v>8.7564839444859555</v>
      </c>
      <c r="BZ190" s="423">
        <v>9.0147294527837882</v>
      </c>
      <c r="CA190" s="423">
        <v>9.280591116490438</v>
      </c>
      <c r="CB190" s="423">
        <v>9.5542935506382936</v>
      </c>
      <c r="CC190" s="423">
        <v>9.8360679945879106</v>
      </c>
      <c r="CD190" s="423">
        <v>10.126152507392154</v>
      </c>
      <c r="CE190" s="423">
        <v>10.424792168922005</v>
      </c>
      <c r="CF190" s="423">
        <v>10.732239286923951</v>
      </c>
      <c r="CG190" s="423">
        <v>11.048753610183907</v>
      </c>
      <c r="CH190" s="423">
        <v>11.374602547977736</v>
      </c>
      <c r="CI190" s="423">
        <v>11.710061395993787</v>
      </c>
      <c r="CJ190" s="423">
        <v>12.055413568918349</v>
      </c>
      <c r="CK190" s="423">
        <v>12.41095083988044</v>
      </c>
      <c r="CL190" s="423">
        <v>12.776973586958347</v>
      </c>
      <c r="CM190" s="423">
        <v>13.153791046956067</v>
      </c>
      <c r="CN190" s="420"/>
      <c r="CO190" s="417">
        <v>2.0612559262176006E-3</v>
      </c>
      <c r="CP190" s="417">
        <v>2.2153446193732668E-3</v>
      </c>
      <c r="CQ190" s="417">
        <v>2.381993008625538E-3</v>
      </c>
      <c r="CR190" s="417">
        <v>2.5622676438673987E-3</v>
      </c>
      <c r="CS190" s="417">
        <v>2.7573279119430479E-3</v>
      </c>
      <c r="CT190" s="417">
        <v>2.9684342448668983E-3</v>
      </c>
      <c r="CU190" s="417">
        <v>3.19695706119906E-3</v>
      </c>
      <c r="CV190" s="417">
        <v>3.4443865065039775E-3</v>
      </c>
      <c r="CW190" s="417">
        <v>3.7123430647736646E-3</v>
      </c>
      <c r="CX190" s="417">
        <v>4.0025891191910199E-3</v>
      </c>
      <c r="CY190" s="417">
        <v>4.3170415476913148E-3</v>
      </c>
      <c r="CZ190" s="417">
        <v>4.6577854465042218E-3</v>
      </c>
      <c r="DA190" s="417">
        <v>5.0270890832832286E-3</v>
      </c>
      <c r="DB190" s="417">
        <v>5.4274201906172898E-3</v>
      </c>
      <c r="DC190" s="417">
        <v>5.8614637207406051E-3</v>
      </c>
      <c r="DD190" s="417">
        <v>6.3321411931862182E-3</v>
      </c>
      <c r="DE190" s="417">
        <v>6.8426317790497414E-3</v>
      </c>
      <c r="DF190" s="417">
        <v>7.3963952785316943E-3</v>
      </c>
      <c r="DG190" s="417">
        <v>7.9971971626083011E-3</v>
      </c>
      <c r="DH190" s="417">
        <v>8.6491358651484933E-3</v>
      </c>
      <c r="DI190" s="417">
        <v>9.35667252866626E-3</v>
      </c>
      <c r="DJ190" s="417">
        <v>1.0124663425299692E-2</v>
      </c>
      <c r="DK190" s="417">
        <v>1.0958395294680593E-2</v>
      </c>
      <c r="DL190" s="417">
        <v>1.186362386225245E-2</v>
      </c>
      <c r="DM190" s="417">
        <v>1.2846615825476223E-2</v>
      </c>
      <c r="DN190" s="417">
        <v>1.3914194621412962E-2</v>
      </c>
      <c r="DO190" s="417">
        <v>1.5073790317586837E-2</v>
      </c>
      <c r="DP190" s="417">
        <v>1.6333493999026651E-2</v>
      </c>
      <c r="DQ190" s="417">
        <v>1.7702117058193606E-2</v>
      </c>
      <c r="DR190" s="417">
        <v>1.9189255831382351E-2</v>
      </c>
      <c r="DS190" s="424"/>
      <c r="DT190" s="425">
        <v>1.4825682776434116E-3</v>
      </c>
      <c r="DU190" s="425">
        <v>1.5933973142081808E-3</v>
      </c>
      <c r="DV190" s="425">
        <v>1.7132599728345453E-3</v>
      </c>
      <c r="DW190" s="425">
        <v>1.8429233746828366E-3</v>
      </c>
      <c r="DX190" s="425">
        <v>1.983221414338804E-3</v>
      </c>
      <c r="DY190" s="425">
        <v>2.1350606636147775E-3</v>
      </c>
      <c r="DZ190" s="425">
        <v>2.2994268026771355E-3</v>
      </c>
      <c r="EA190" s="425">
        <v>2.4773916259182268E-3</v>
      </c>
      <c r="EB190" s="425">
        <v>2.6701206742737807E-3</v>
      </c>
      <c r="EC190" s="425">
        <v>2.8788815503576841E-3</v>
      </c>
      <c r="ED190" s="425">
        <v>3.1050529778804924E-3</v>
      </c>
      <c r="EE190" s="425">
        <v>3.3501346723731982E-3</v>
      </c>
      <c r="EF190" s="425">
        <v>3.6157580962978453E-3</v>
      </c>
      <c r="EG190" s="425">
        <v>3.9036981782344191E-3</v>
      </c>
      <c r="EH190" s="425">
        <v>4.2158860830415635E-3</v>
      </c>
      <c r="EI190" s="425">
        <v>4.5544231277499089E-3</v>
      </c>
      <c r="EJ190" s="425">
        <v>4.9215959465204739E-3</v>
      </c>
      <c r="EK190" s="425">
        <v>5.3198930173530392E-3</v>
      </c>
      <c r="EL190" s="425">
        <v>5.7520226734287284E-3</v>
      </c>
      <c r="EM190" s="425">
        <v>6.2209327330969002E-3</v>
      </c>
      <c r="EN190" s="425">
        <v>6.7298318946512814E-3</v>
      </c>
      <c r="EO190" s="425">
        <v>7.2822130552755021E-3</v>
      </c>
      <c r="EP190" s="425">
        <v>7.8818787279766444E-3</v>
      </c>
      <c r="EQ190" s="425">
        <v>8.5329687460712258E-3</v>
      </c>
      <c r="ER190" s="425">
        <v>9.2399904619666576E-3</v>
      </c>
      <c r="ES190" s="425">
        <v>1.0007851665715826E-2</v>
      </c>
      <c r="ET190" s="425">
        <v>1.0841896469261343E-2</v>
      </c>
      <c r="EU190" s="425">
        <v>1.1747944424577767E-2</v>
      </c>
      <c r="EV190" s="425">
        <v>1.2732333168238316E-2</v>
      </c>
      <c r="EW190" s="425">
        <v>1.3801964911458542E-2</v>
      </c>
      <c r="EX190" s="420"/>
      <c r="EY190" s="420">
        <v>530.12728231380277</v>
      </c>
      <c r="EZ190" s="420">
        <v>569.75682035364855</v>
      </c>
      <c r="FA190" s="420">
        <v>612.61654319184686</v>
      </c>
      <c r="FB190" s="420">
        <v>658.98075310645436</v>
      </c>
      <c r="FC190" s="420">
        <v>709.14762878991007</v>
      </c>
      <c r="FD190" s="420">
        <v>763.44133639249537</v>
      </c>
      <c r="FE190" s="420">
        <v>822.21432912376042</v>
      </c>
      <c r="FF190" s="420">
        <v>885.84985236739738</v>
      </c>
      <c r="FG190" s="420">
        <v>954.76467279648352</v>
      </c>
      <c r="FH190" s="420">
        <v>1029.4120516461926</v>
      </c>
      <c r="FI190" s="420">
        <v>1110.2849841227214</v>
      </c>
      <c r="FJ190" s="420">
        <v>1197.9197289135643</v>
      </c>
      <c r="FK190" s="420">
        <v>1292.8996539311759</v>
      </c>
      <c r="FL190" s="420">
        <v>1395.8594267848641</v>
      </c>
      <c r="FM190" s="420">
        <v>1507.4895810531841</v>
      </c>
      <c r="FN190" s="420">
        <v>1628.5414922400678</v>
      </c>
      <c r="FO190" s="420">
        <v>1759.8328003636557</v>
      </c>
      <c r="FP190" s="420">
        <v>1902.2533194709729</v>
      </c>
      <c r="FQ190" s="420">
        <v>2056.7714780186111</v>
      </c>
      <c r="FR190" s="420">
        <v>2224.4413380378878</v>
      </c>
      <c r="FS190" s="420">
        <v>2406.4102453420578</v>
      </c>
      <c r="FT190" s="420">
        <v>2603.9271677657107</v>
      </c>
      <c r="FU190" s="420">
        <v>2818.3517835893035</v>
      </c>
      <c r="FV190" s="420">
        <v>3051.1643879320654</v>
      </c>
      <c r="FW190" s="420">
        <v>3303.9766910391181</v>
      </c>
      <c r="FX190" s="420">
        <v>3578.5435890876806</v>
      </c>
      <c r="FY190" s="420">
        <v>3876.7759954456169</v>
      </c>
      <c r="FZ190" s="420">
        <v>4200.7548282865282</v>
      </c>
      <c r="GA190" s="420">
        <v>4552.7462591611757</v>
      </c>
      <c r="GB190" s="420">
        <v>4935.2183366099407</v>
      </c>
      <c r="GC190" s="420"/>
      <c r="GD190" s="420">
        <v>32.364954761379785</v>
      </c>
      <c r="GE190" s="420">
        <v>32.364954761379785</v>
      </c>
      <c r="GF190" s="420">
        <v>32.364954761379785</v>
      </c>
      <c r="GG190" s="420">
        <v>32.364954761379785</v>
      </c>
      <c r="GH190" s="420">
        <v>32.364954761379785</v>
      </c>
      <c r="GI190" s="420">
        <v>32.364954761379785</v>
      </c>
      <c r="GJ190" s="420">
        <v>32.364954761379785</v>
      </c>
      <c r="GK190" s="420">
        <v>32.364954761379785</v>
      </c>
      <c r="GL190" s="420">
        <v>32.364954761379785</v>
      </c>
      <c r="GM190" s="420">
        <v>32.364954761379785</v>
      </c>
      <c r="GN190" s="420">
        <v>32.364954761379785</v>
      </c>
      <c r="GO190" s="420">
        <v>32.364954761379785</v>
      </c>
      <c r="GP190" s="420">
        <v>32.364954761379785</v>
      </c>
      <c r="GQ190" s="420">
        <v>32.364954761379785</v>
      </c>
      <c r="GR190" s="420">
        <v>32.364954761379785</v>
      </c>
      <c r="GS190" s="420">
        <v>32.364954761379785</v>
      </c>
      <c r="GT190" s="420">
        <v>32.364954761379785</v>
      </c>
      <c r="GU190" s="420">
        <v>38.738822350007396</v>
      </c>
      <c r="GV190" s="420">
        <v>51.350604423535891</v>
      </c>
      <c r="GW190" s="420">
        <v>68.662717189713931</v>
      </c>
      <c r="GX190" s="420">
        <v>92.533995362797683</v>
      </c>
      <c r="GY190" s="420">
        <v>125.58407589671955</v>
      </c>
      <c r="GZ190" s="420">
        <v>171.51133502420743</v>
      </c>
      <c r="HA190" s="420">
        <v>235.54542630636647</v>
      </c>
      <c r="HB190" s="420">
        <v>325.09187307246486</v>
      </c>
      <c r="HC190" s="420">
        <v>450.65081975782482</v>
      </c>
      <c r="HD190" s="420">
        <v>627.12730943239865</v>
      </c>
      <c r="HE190" s="420">
        <v>875.70090675645304</v>
      </c>
      <c r="HF190" s="420">
        <v>1226.4946813564079</v>
      </c>
      <c r="HG190" s="420">
        <v>1722.3868926746106</v>
      </c>
      <c r="HH190" s="420"/>
      <c r="HI190" s="420">
        <v>12.15232014690068</v>
      </c>
      <c r="HJ190" s="420">
        <v>13.060763929367468</v>
      </c>
      <c r="HK190" s="420">
        <v>14.043254532499461</v>
      </c>
      <c r="HL190" s="420">
        <v>15.106079897346254</v>
      </c>
      <c r="HM190" s="420">
        <v>16.256075293573108</v>
      </c>
      <c r="HN190" s="420">
        <v>17.50067171175607</v>
      </c>
      <c r="HO190" s="420">
        <v>18.847948578067257</v>
      </c>
      <c r="HP190" s="420">
        <v>20.306691180026903</v>
      </c>
      <c r="HQ190" s="420">
        <v>21.886453227105736</v>
      </c>
      <c r="HR190" s="420">
        <v>23.597625008247338</v>
      </c>
      <c r="HS190" s="420">
        <v>25.451507650136506</v>
      </c>
      <c r="HT190" s="420">
        <v>27.460394025578481</v>
      </c>
      <c r="HU190" s="420">
        <v>29.637656911021573</v>
      </c>
      <c r="HV190" s="420">
        <v>31.997845046424025</v>
      </c>
      <c r="HW190" s="420">
        <v>34.55678780974619</v>
      </c>
      <c r="HX190" s="420">
        <v>37.331709282786655</v>
      </c>
      <c r="HY190" s="420">
        <v>40.341352555359848</v>
      </c>
      <c r="HZ190" s="420">
        <v>43.606115191468497</v>
      </c>
      <c r="IA190" s="420">
        <v>47.14819686473146</v>
      </c>
      <c r="IB190" s="420">
        <v>50.991760261520014</v>
      </c>
      <c r="IC190" s="420">
        <v>55.16310644972264</v>
      </c>
      <c r="ID190" s="420">
        <v>59.690866019549844</v>
      </c>
      <c r="IE190" s="420">
        <v>64.606207421130421</v>
      </c>
      <c r="IF190" s="420">
        <v>69.943064052727664</v>
      </c>
      <c r="IG190" s="420">
        <v>75.738381794200905</v>
      </c>
      <c r="IH190" s="420">
        <v>82.032388833915007</v>
      </c>
      <c r="II190" s="420">
        <v>88.86888980482135</v>
      </c>
      <c r="IJ190" s="420">
        <v>96.29558642816437</v>
      </c>
      <c r="IK190" s="420">
        <v>104.36442706259592</v>
      </c>
      <c r="IL190" s="420">
        <v>113.13198777390514</v>
      </c>
      <c r="IM190" s="420"/>
      <c r="IN190" s="420">
        <v>14.212941987128927</v>
      </c>
      <c r="IO190" s="420">
        <v>14.212941987128927</v>
      </c>
      <c r="IP190" s="420">
        <v>14.212941987128927</v>
      </c>
      <c r="IQ190" s="420">
        <v>14.212941987128927</v>
      </c>
      <c r="IR190" s="420">
        <v>14.212941987128927</v>
      </c>
      <c r="IS190" s="420">
        <v>14.212941987128927</v>
      </c>
      <c r="IT190" s="420">
        <v>14.212941987128927</v>
      </c>
      <c r="IU190" s="420">
        <v>14.212941987128927</v>
      </c>
      <c r="IV190" s="420">
        <v>14.212941987128927</v>
      </c>
      <c r="IW190" s="420">
        <v>14.212941987128927</v>
      </c>
      <c r="IX190" s="420">
        <v>14.212941987128927</v>
      </c>
      <c r="IY190" s="420">
        <v>14.212941987128927</v>
      </c>
      <c r="IZ190" s="420">
        <v>14.212941987128927</v>
      </c>
      <c r="JA190" s="420">
        <v>14.212941987128927</v>
      </c>
      <c r="JB190" s="420">
        <v>14.212941987128927</v>
      </c>
      <c r="JC190" s="420">
        <v>14.212941987128927</v>
      </c>
      <c r="JD190" s="420">
        <v>14.212941987128927</v>
      </c>
      <c r="JE190" s="420">
        <v>17.012000751113533</v>
      </c>
      <c r="JF190" s="420">
        <v>22.550415010825947</v>
      </c>
      <c r="JG190" s="420">
        <v>30.152960919956481</v>
      </c>
      <c r="JH190" s="420">
        <v>40.635938397728552</v>
      </c>
      <c r="JI190" s="420">
        <v>55.14975066046334</v>
      </c>
      <c r="JJ190" s="420">
        <v>75.318525015919704</v>
      </c>
      <c r="JK190" s="420">
        <v>103.43884315947719</v>
      </c>
      <c r="JL190" s="420">
        <v>142.76281139683698</v>
      </c>
      <c r="JM190" s="420">
        <v>197.90152666343465</v>
      </c>
      <c r="JN190" s="420">
        <v>275.40047972330115</v>
      </c>
      <c r="JO190" s="420">
        <v>384.56059270187745</v>
      </c>
      <c r="JP190" s="420">
        <v>538.61029258851443</v>
      </c>
      <c r="JQ190" s="420">
        <v>756.37939757564641</v>
      </c>
      <c r="JR190" s="420"/>
      <c r="JS190" s="420">
        <v>-2.0606218402282472</v>
      </c>
      <c r="JT190" s="420">
        <v>-1.1521780577614589</v>
      </c>
      <c r="JU190" s="420">
        <v>-0.16968745462946622</v>
      </c>
      <c r="JV190" s="420">
        <v>0.89313791021732669</v>
      </c>
      <c r="JW190" s="420">
        <v>2.0431333064441812</v>
      </c>
      <c r="JX190" s="420">
        <v>3.2877297246271429</v>
      </c>
      <c r="JY190" s="420">
        <v>4.63500659093833</v>
      </c>
      <c r="JZ190" s="420">
        <v>6.0937491928979757</v>
      </c>
      <c r="KA190" s="420">
        <v>7.6735112399768095</v>
      </c>
      <c r="KB190" s="420">
        <v>9.3846830211184109</v>
      </c>
      <c r="KC190" s="420">
        <v>11.238565663007579</v>
      </c>
      <c r="KD190" s="420">
        <v>13.247452038449554</v>
      </c>
      <c r="KE190" s="420">
        <v>15.424714923892646</v>
      </c>
      <c r="KF190" s="420">
        <v>17.784903059295097</v>
      </c>
      <c r="KG190" s="420">
        <v>20.343845822617261</v>
      </c>
      <c r="KH190" s="420">
        <v>23.118767295657726</v>
      </c>
      <c r="KI190" s="420">
        <v>26.128410568230919</v>
      </c>
      <c r="KJ190" s="420">
        <v>26.594114440354964</v>
      </c>
      <c r="KK190" s="420">
        <v>24.597781853905513</v>
      </c>
      <c r="KL190" s="420">
        <v>20.838799341563533</v>
      </c>
      <c r="KM190" s="420">
        <v>14.527168051994089</v>
      </c>
      <c r="KN190" s="420">
        <v>4.5411153590865041</v>
      </c>
      <c r="KO190" s="420">
        <v>-10.712317594789283</v>
      </c>
      <c r="KP190" s="420">
        <v>-33.495779106749524</v>
      </c>
      <c r="KQ190" s="420">
        <v>-67.024429602636076</v>
      </c>
      <c r="KR190" s="420">
        <v>-115.86913782951964</v>
      </c>
      <c r="KS190" s="420">
        <v>-186.5315899184798</v>
      </c>
      <c r="KT190" s="420">
        <v>-288.26500627371308</v>
      </c>
      <c r="KU190" s="420">
        <v>-434.24586552591848</v>
      </c>
      <c r="KV190" s="420">
        <v>-643.24740980174124</v>
      </c>
      <c r="KW190" s="420"/>
      <c r="KX190" s="420">
        <v>474.4218488458917</v>
      </c>
      <c r="KY190" s="420">
        <v>509.88714054661784</v>
      </c>
      <c r="KZ190" s="420">
        <v>548.24319130705453</v>
      </c>
      <c r="LA190" s="420">
        <v>589.73547989850772</v>
      </c>
      <c r="LB190" s="420">
        <v>634.63085258841727</v>
      </c>
      <c r="LC190" s="420">
        <v>683.21941235672887</v>
      </c>
      <c r="LD190" s="420">
        <v>735.81657685668335</v>
      </c>
      <c r="LE190" s="420">
        <v>792.76532029383259</v>
      </c>
      <c r="LF190" s="420">
        <v>854.4386157676098</v>
      </c>
      <c r="LG190" s="420">
        <v>921.24209611445895</v>
      </c>
      <c r="LH190" s="420">
        <v>993.6169529217575</v>
      </c>
      <c r="LI190" s="420">
        <v>1072.0430951594235</v>
      </c>
      <c r="LJ190" s="420">
        <v>1157.0425908153104</v>
      </c>
      <c r="LK190" s="420">
        <v>1249.1834170350141</v>
      </c>
      <c r="LL190" s="420">
        <v>1349.0835465733003</v>
      </c>
      <c r="LM190" s="420">
        <v>1457.4154008799708</v>
      </c>
      <c r="LN190" s="420">
        <v>1574.9107028865517</v>
      </c>
      <c r="LO190" s="420">
        <v>1702.3657655529726</v>
      </c>
      <c r="LP190" s="420">
        <v>1840.6472554971931</v>
      </c>
      <c r="LQ190" s="420">
        <v>1990.6984745910081</v>
      </c>
      <c r="LR190" s="420">
        <v>2153.5462062884098</v>
      </c>
      <c r="LS190" s="420">
        <v>2330.3081776881609</v>
      </c>
      <c r="LT190" s="420">
        <v>2522.2011929525261</v>
      </c>
      <c r="LU190" s="420">
        <v>2730.5499987427925</v>
      </c>
      <c r="LV190" s="420">
        <v>2956.7969478293303</v>
      </c>
      <c r="LW190" s="420">
        <v>3202.5125330290643</v>
      </c>
      <c r="LX190" s="420">
        <v>3469.4068701636297</v>
      </c>
      <c r="LY190" s="420">
        <v>3759.3422158648855</v>
      </c>
      <c r="LZ190" s="420">
        <v>4074.346613836261</v>
      </c>
      <c r="MA190" s="420">
        <v>4416.6287716667339</v>
      </c>
      <c r="MB190" s="420"/>
      <c r="MC190" s="426">
        <v>1.3011004983715742</v>
      </c>
      <c r="MD190" s="426">
        <v>1.3011004983715742</v>
      </c>
      <c r="ME190" s="426">
        <v>1.3011004983715742</v>
      </c>
      <c r="MF190" s="426">
        <v>1.3011004983715742</v>
      </c>
      <c r="MG190" s="426">
        <v>1.3011004983715742</v>
      </c>
      <c r="MH190" s="426">
        <v>1.3011004983715742</v>
      </c>
      <c r="MI190" s="426">
        <v>1.3011004983715742</v>
      </c>
      <c r="MJ190" s="426">
        <v>1.3011004983715742</v>
      </c>
      <c r="MK190" s="426">
        <v>1.3011004983715742</v>
      </c>
      <c r="ML190" s="426">
        <v>1.3011004983715742</v>
      </c>
      <c r="MM190" s="426">
        <v>1.3011004983715742</v>
      </c>
      <c r="MN190" s="426">
        <v>1.3011004983715742</v>
      </c>
      <c r="MO190" s="426">
        <v>1.3011004983715742</v>
      </c>
      <c r="MP190" s="426">
        <v>1.3011004983715742</v>
      </c>
      <c r="MQ190" s="426">
        <v>1.3011004983715742</v>
      </c>
      <c r="MR190" s="426">
        <v>1.3011004983715742</v>
      </c>
      <c r="MS190" s="426">
        <v>1.3011004983715742</v>
      </c>
      <c r="MT190" s="426">
        <v>1.5573357490388688</v>
      </c>
      <c r="MU190" s="426">
        <v>2.0643408124540121</v>
      </c>
      <c r="MV190" s="426">
        <v>2.7603034273876617</v>
      </c>
      <c r="MW190" s="426">
        <v>3.719950433130661</v>
      </c>
      <c r="MX190" s="426">
        <v>5.0485936081620348</v>
      </c>
      <c r="MY190" s="426">
        <v>6.8949110271166889</v>
      </c>
      <c r="MZ190" s="426">
        <v>9.4691395002985903</v>
      </c>
      <c r="NA190" s="426">
        <v>13.068987773647677</v>
      </c>
      <c r="NB190" s="426">
        <v>18.1165711647504</v>
      </c>
      <c r="NC190" s="426">
        <v>25.211085906369799</v>
      </c>
      <c r="ND190" s="426">
        <v>35.203969682813984</v>
      </c>
      <c r="NE190" s="426">
        <v>49.30619717927501</v>
      </c>
      <c r="NF190" s="426">
        <v>69.241513265506697</v>
      </c>
      <c r="NG190" s="420"/>
      <c r="NH190" s="420">
        <v>473.12074834752013</v>
      </c>
      <c r="NI190" s="420">
        <v>508.58604004824628</v>
      </c>
      <c r="NJ190" s="420">
        <v>546.94209080868291</v>
      </c>
      <c r="NK190" s="420">
        <v>588.43437940013609</v>
      </c>
      <c r="NL190" s="420">
        <v>633.32975209004564</v>
      </c>
      <c r="NM190" s="420">
        <v>681.91831185835724</v>
      </c>
      <c r="NN190" s="420">
        <v>734.51547635831173</v>
      </c>
      <c r="NO190" s="420">
        <v>791.46421979546096</v>
      </c>
      <c r="NP190" s="420">
        <v>853.13751526923818</v>
      </c>
      <c r="NQ190" s="420">
        <v>919.94099561608732</v>
      </c>
      <c r="NR190" s="420">
        <v>992.31585242338588</v>
      </c>
      <c r="NS190" s="420">
        <v>1070.7419946610519</v>
      </c>
      <c r="NT190" s="420">
        <v>1155.7414903169388</v>
      </c>
      <c r="NU190" s="420">
        <v>1247.8823165366425</v>
      </c>
      <c r="NV190" s="420">
        <v>1347.7824460749287</v>
      </c>
      <c r="NW190" s="420">
        <v>1456.1143003815992</v>
      </c>
      <c r="NX190" s="420">
        <v>1573.6096023881801</v>
      </c>
      <c r="NY190" s="420">
        <v>1700.8084298039337</v>
      </c>
      <c r="NZ190" s="420">
        <v>1838.5829146847391</v>
      </c>
      <c r="OA190" s="420">
        <v>1987.9381711636204</v>
      </c>
      <c r="OB190" s="420">
        <v>2149.8262558552792</v>
      </c>
      <c r="OC190" s="420">
        <v>2325.2595840799991</v>
      </c>
      <c r="OD190" s="420">
        <v>2515.3062819254092</v>
      </c>
      <c r="OE190" s="420">
        <v>2721.0808592424937</v>
      </c>
      <c r="OF190" s="420">
        <v>2943.7279600556826</v>
      </c>
      <c r="OG190" s="420">
        <v>3184.3959618643139</v>
      </c>
      <c r="OH190" s="420">
        <v>3444.1957842572601</v>
      </c>
      <c r="OI190" s="420">
        <v>3724.1382461820713</v>
      </c>
      <c r="OJ190" s="420">
        <v>4025.0404166569861</v>
      </c>
      <c r="OK190" s="420">
        <v>4347.387258401227</v>
      </c>
      <c r="OL190" s="420"/>
      <c r="OM190" s="420">
        <v>471.0601265072919</v>
      </c>
      <c r="ON190" s="420">
        <v>507.43386199048484</v>
      </c>
      <c r="OO190" s="420">
        <v>546.77240335405349</v>
      </c>
      <c r="OP190" s="420">
        <v>589.32751731035341</v>
      </c>
      <c r="OQ190" s="420">
        <v>635.37288539648978</v>
      </c>
      <c r="OR190" s="420">
        <v>685.20604158298443</v>
      </c>
      <c r="OS190" s="420">
        <v>739.15048294925009</v>
      </c>
      <c r="OT190" s="420">
        <v>797.55796898835899</v>
      </c>
      <c r="OU190" s="420">
        <v>860.81102650921503</v>
      </c>
      <c r="OV190" s="420">
        <v>929.32567863720578</v>
      </c>
      <c r="OW190" s="420">
        <v>1003.5544180863934</v>
      </c>
      <c r="OX190" s="420">
        <v>1083.9894466995015</v>
      </c>
      <c r="OY190" s="420">
        <v>1171.1662052408315</v>
      </c>
      <c r="OZ190" s="420">
        <v>1265.6672195959377</v>
      </c>
      <c r="PA190" s="420">
        <v>1368.126291897546</v>
      </c>
      <c r="PB190" s="420">
        <v>1479.2330676772569</v>
      </c>
      <c r="PC190" s="420">
        <v>1599.738012956411</v>
      </c>
      <c r="PD190" s="420">
        <v>1727.4025442442887</v>
      </c>
      <c r="PE190" s="420">
        <v>1863.1806965386445</v>
      </c>
      <c r="PF190" s="420">
        <v>2008.776970505184</v>
      </c>
      <c r="PG190" s="420">
        <v>2164.3534239072733</v>
      </c>
      <c r="PH190" s="420">
        <v>2329.8006994390857</v>
      </c>
      <c r="PI190" s="420">
        <v>2504.5939643306201</v>
      </c>
      <c r="PJ190" s="420">
        <v>2687.5850801357442</v>
      </c>
      <c r="PK190" s="420">
        <v>2876.7035304530464</v>
      </c>
      <c r="PL190" s="420">
        <v>3068.5268240347941</v>
      </c>
      <c r="PM190" s="420">
        <v>3257.6641943387804</v>
      </c>
      <c r="PN190" s="420">
        <v>3435.8732399083583</v>
      </c>
      <c r="PO190" s="420">
        <v>3590.7945511310677</v>
      </c>
      <c r="PP190" s="420">
        <v>3704.139848599486</v>
      </c>
      <c r="PQ190" s="420"/>
      <c r="PR190" s="420">
        <v>14.267998230039751</v>
      </c>
      <c r="PS190" s="420">
        <v>15.334599020970394</v>
      </c>
      <c r="PT190" s="420">
        <v>16.488137935108796</v>
      </c>
      <c r="PU190" s="420">
        <v>17.735997622902083</v>
      </c>
      <c r="PV190" s="420">
        <v>19.086203351484965</v>
      </c>
      <c r="PW190" s="420">
        <v>20.547479821910855</v>
      </c>
      <c r="PX190" s="420">
        <v>22.129313061286467</v>
      </c>
      <c r="PY190" s="420">
        <v>23.842017846154377</v>
      </c>
      <c r="PZ190" s="420">
        <v>25.696811154685992</v>
      </c>
      <c r="QA190" s="420">
        <v>27.705892190199101</v>
      </c>
      <c r="QB190" s="420">
        <v>29.882529567541606</v>
      </c>
      <c r="QC190" s="420">
        <v>32.241156307347083</v>
      </c>
      <c r="QD190" s="420">
        <v>34.797473341486103</v>
      </c>
      <c r="QE190" s="420">
        <v>37.568562296632798</v>
      </c>
      <c r="QF190" s="420">
        <v>40.573008392234151</v>
      </c>
      <c r="QG190" s="420">
        <v>43.831034364824994</v>
      </c>
      <c r="QH190" s="420">
        <v>47.364646413144563</v>
      </c>
      <c r="QI190" s="420">
        <v>51.197793248514756</v>
      </c>
      <c r="QJ190" s="420">
        <v>55.356539433099279</v>
      </c>
      <c r="QK190" s="420">
        <v>59.869254295734805</v>
      </c>
      <c r="QL190" s="420">
        <v>64.766817831808893</v>
      </c>
      <c r="QM190" s="420">
        <v>70.082845121035263</v>
      </c>
      <c r="QN190" s="420">
        <v>75.853930935926357</v>
      </c>
      <c r="QO190" s="420">
        <v>82.119916365303354</v>
      </c>
      <c r="QP190" s="420">
        <v>88.924179442502393</v>
      </c>
      <c r="QQ190" s="420">
        <v>96.313951948240884</v>
      </c>
      <c r="QR190" s="420">
        <v>104.34066475480182</v>
      </c>
      <c r="QS190" s="420">
        <v>113.06032429273178</v>
      </c>
      <c r="QT190" s="420">
        <v>122.5339229552805</v>
      </c>
      <c r="QU190" s="420">
        <v>132.82788651109001</v>
      </c>
      <c r="QV190" s="424"/>
      <c r="QW190" s="420">
        <v>14.692869058112674</v>
      </c>
      <c r="QX190" s="420">
        <v>14.692869058112674</v>
      </c>
      <c r="QY190" s="420">
        <v>14.692869058112674</v>
      </c>
      <c r="QZ190" s="420">
        <v>14.692869058112674</v>
      </c>
      <c r="RA190" s="420">
        <v>14.692869058112674</v>
      </c>
      <c r="RB190" s="420">
        <v>14.692869058112674</v>
      </c>
      <c r="RC190" s="420">
        <v>14.692869058112674</v>
      </c>
      <c r="RD190" s="420">
        <v>14.692869058112674</v>
      </c>
      <c r="RE190" s="420">
        <v>14.692869058112674</v>
      </c>
      <c r="RF190" s="420">
        <v>14.692869058112674</v>
      </c>
      <c r="RG190" s="420">
        <v>14.692869058112674</v>
      </c>
      <c r="RH190" s="420">
        <v>14.692869058112674</v>
      </c>
      <c r="RI190" s="420">
        <v>14.692869058112674</v>
      </c>
      <c r="RJ190" s="420">
        <v>14.692869058112674</v>
      </c>
      <c r="RK190" s="420">
        <v>14.692869058112674</v>
      </c>
      <c r="RL190" s="420">
        <v>14.692869058112674</v>
      </c>
      <c r="RM190" s="420">
        <v>14.692869058112674</v>
      </c>
      <c r="RN190" s="420">
        <v>17.586443375268967</v>
      </c>
      <c r="RO190" s="420">
        <v>23.311872746698956</v>
      </c>
      <c r="RP190" s="420">
        <v>31.171133106186968</v>
      </c>
      <c r="RQ190" s="420">
        <v>42.008088295304923</v>
      </c>
      <c r="RR190" s="420">
        <v>57.011987087230509</v>
      </c>
      <c r="RS190" s="420">
        <v>77.861798543275356</v>
      </c>
      <c r="RT190" s="420">
        <v>106.93165281622744</v>
      </c>
      <c r="RU190" s="420">
        <v>147.58346977855248</v>
      </c>
      <c r="RV190" s="420">
        <v>204.58404884081392</v>
      </c>
      <c r="RW190" s="420">
        <v>284.69990173605657</v>
      </c>
      <c r="RX190" s="420">
        <v>397.54601394952084</v>
      </c>
      <c r="RY190" s="420">
        <v>556.79749551650741</v>
      </c>
      <c r="RZ190" s="420">
        <v>781.91998932362276</v>
      </c>
      <c r="SA190" s="420"/>
      <c r="SB190" s="420">
        <v>-0.42487082807292254</v>
      </c>
      <c r="SC190" s="420">
        <v>0.64172996285772044</v>
      </c>
      <c r="SD190" s="420">
        <v>1.795268876996122</v>
      </c>
      <c r="SE190" s="420">
        <v>3.0431285647894093</v>
      </c>
      <c r="SF190" s="420">
        <v>4.3933342933722912</v>
      </c>
      <c r="SG190" s="420">
        <v>5.8546107637981812</v>
      </c>
      <c r="SH190" s="420">
        <v>7.4364440031737935</v>
      </c>
      <c r="SI190" s="420">
        <v>9.1491487880417033</v>
      </c>
      <c r="SJ190" s="420">
        <v>11.003942096573319</v>
      </c>
      <c r="SK190" s="420">
        <v>13.013023132086428</v>
      </c>
      <c r="SL190" s="420">
        <v>15.189660509428933</v>
      </c>
      <c r="SM190" s="420">
        <v>17.548287249234409</v>
      </c>
      <c r="SN190" s="420">
        <v>20.10460428337343</v>
      </c>
      <c r="SO190" s="420">
        <v>22.875693238520125</v>
      </c>
      <c r="SP190" s="420">
        <v>25.880139334121477</v>
      </c>
      <c r="SQ190" s="420">
        <v>29.13816530671232</v>
      </c>
      <c r="SR190" s="420">
        <v>32.671777355031892</v>
      </c>
      <c r="SS190" s="420">
        <v>33.611349873245786</v>
      </c>
      <c r="ST190" s="420">
        <v>32.044666686400319</v>
      </c>
      <c r="SU190" s="420">
        <v>28.698121189547837</v>
      </c>
      <c r="SV190" s="420">
        <v>22.758729536503971</v>
      </c>
      <c r="SW190" s="420">
        <v>13.070858033804754</v>
      </c>
      <c r="SX190" s="420">
        <v>-2.0078676073489987</v>
      </c>
      <c r="SY190" s="420">
        <v>-24.811736450924087</v>
      </c>
      <c r="SZ190" s="420">
        <v>-58.659290336050091</v>
      </c>
      <c r="TA190" s="420">
        <v>-108.27009689257304</v>
      </c>
      <c r="TB190" s="420">
        <v>-180.35923698125475</v>
      </c>
      <c r="TC190" s="420">
        <v>-284.48568965678908</v>
      </c>
      <c r="TD190" s="420">
        <v>-434.26357256122691</v>
      </c>
      <c r="TE190" s="420">
        <v>-649.09210281253274</v>
      </c>
      <c r="TF190" s="420"/>
      <c r="TG190" s="420">
        <v>0.83953417885609616</v>
      </c>
      <c r="TH190" s="420">
        <v>0.90229335535332589</v>
      </c>
      <c r="TI190" s="420">
        <v>0.97016800247942325</v>
      </c>
      <c r="TJ190" s="420">
        <v>1.0435925180581747</v>
      </c>
      <c r="TK190" s="420">
        <v>1.1230391117118015</v>
      </c>
      <c r="TL190" s="420">
        <v>1.2090211480073938</v>
      </c>
      <c r="TM190" s="420">
        <v>1.3020967882125154</v>
      </c>
      <c r="TN190" s="420">
        <v>1.4028729575114236</v>
      </c>
      <c r="TO190" s="420">
        <v>1.5120096669586811</v>
      </c>
      <c r="TP190" s="420">
        <v>1.6302247220919039</v>
      </c>
      <c r="TQ190" s="420">
        <v>1.7582988530101</v>
      </c>
      <c r="TR190" s="420">
        <v>1.8970813038700713</v>
      </c>
      <c r="TS190" s="420">
        <v>2.0474959231845986</v>
      </c>
      <c r="TT190" s="420">
        <v>2.2105478000483219</v>
      </c>
      <c r="TU190" s="420">
        <v>2.3873304954987318</v>
      </c>
      <c r="TV190" s="420">
        <v>2.579033922671305</v>
      </c>
      <c r="TW190" s="420">
        <v>2.7869529342630064</v>
      </c>
      <c r="TX190" s="420">
        <v>3.0124966811140617</v>
      </c>
      <c r="TY190" s="420">
        <v>3.2571988114938688</v>
      </c>
      <c r="TZ190" s="420">
        <v>3.5227285869768816</v>
      </c>
      <c r="UA190" s="420">
        <v>3.8109029976658837</v>
      </c>
      <c r="UB190" s="420">
        <v>4.1236999670151615</v>
      </c>
      <c r="UC190" s="420">
        <v>4.4632727446814719</v>
      </c>
      <c r="UD190" s="420">
        <v>4.8319655947479179</v>
      </c>
      <c r="UE190" s="420">
        <v>5.2323308963927033</v>
      </c>
      <c r="UF190" s="420">
        <v>5.6671477846844844</v>
      </c>
      <c r="UG190" s="420">
        <v>6.1394424707591071</v>
      </c>
      <c r="UH190" s="420">
        <v>6.6525103932563407</v>
      </c>
      <c r="UI190" s="420">
        <v>7.2099403666656459</v>
      </c>
      <c r="UJ190" s="420">
        <v>7.815640907250665</v>
      </c>
      <c r="UK190" s="420"/>
      <c r="UL190" s="420">
        <v>2.0677318317326265</v>
      </c>
      <c r="UM190" s="420">
        <v>2.0677318317326265</v>
      </c>
      <c r="UN190" s="420">
        <v>2.0677318317326265</v>
      </c>
      <c r="UO190" s="420">
        <v>2.0677318317326265</v>
      </c>
      <c r="UP190" s="420">
        <v>2.0677318317326265</v>
      </c>
      <c r="UQ190" s="420">
        <v>2.0677318317326265</v>
      </c>
      <c r="UR190" s="420">
        <v>2.0677318317326265</v>
      </c>
      <c r="US190" s="420">
        <v>2.0677318317326265</v>
      </c>
      <c r="UT190" s="420">
        <v>2.0677318317326265</v>
      </c>
      <c r="UU190" s="420">
        <v>2.0677318317326265</v>
      </c>
      <c r="UV190" s="420">
        <v>2.0677318317326265</v>
      </c>
      <c r="UW190" s="420">
        <v>2.0677318317326265</v>
      </c>
      <c r="UX190" s="420">
        <v>2.0677318317326265</v>
      </c>
      <c r="UY190" s="420">
        <v>2.0677318317326265</v>
      </c>
      <c r="UZ190" s="420">
        <v>2.0677318317326265</v>
      </c>
      <c r="VA190" s="420">
        <v>2.0677318317326265</v>
      </c>
      <c r="VB190" s="420">
        <v>2.0677318317326265</v>
      </c>
      <c r="VC190" s="420">
        <v>2.4749454058415221</v>
      </c>
      <c r="VD190" s="420">
        <v>3.2806867838405323</v>
      </c>
      <c r="VE190" s="420">
        <v>4.3867228313213236</v>
      </c>
      <c r="VF190" s="420">
        <v>5.9118107576461503</v>
      </c>
      <c r="VG190" s="420">
        <v>8.0233138963084603</v>
      </c>
      <c r="VH190" s="420">
        <v>10.957514062577776</v>
      </c>
      <c r="VI190" s="420">
        <v>15.048523298845536</v>
      </c>
      <c r="VJ190" s="420">
        <v>20.769465588490164</v>
      </c>
      <c r="VK190" s="420">
        <v>28.79117403005235</v>
      </c>
      <c r="VL190" s="420">
        <v>40.065901831865403</v>
      </c>
      <c r="VM190" s="420">
        <v>55.946768760453153</v>
      </c>
      <c r="VN190" s="420">
        <v>78.358277117619295</v>
      </c>
      <c r="VO190" s="420">
        <v>110.03983261524904</v>
      </c>
      <c r="VP190" s="420"/>
      <c r="VQ190" s="420">
        <v>-1.2281976528765304</v>
      </c>
      <c r="VR190" s="420">
        <v>-1.1654384763793006</v>
      </c>
      <c r="VS190" s="420">
        <v>-1.0975638292532033</v>
      </c>
      <c r="VT190" s="420">
        <v>-1.0241393136744519</v>
      </c>
      <c r="VU190" s="420">
        <v>-0.94469272002082505</v>
      </c>
      <c r="VV190" s="420">
        <v>-0.85871068372523274</v>
      </c>
      <c r="VW190" s="420">
        <v>-0.76563504352011114</v>
      </c>
      <c r="VX190" s="420">
        <v>-0.66485887422120293</v>
      </c>
      <c r="VY190" s="420">
        <v>-0.55572216477394543</v>
      </c>
      <c r="VZ190" s="420">
        <v>-0.43750710964072259</v>
      </c>
      <c r="WA190" s="420">
        <v>-0.30943297872252651</v>
      </c>
      <c r="WB190" s="420">
        <v>-0.17065052786255519</v>
      </c>
      <c r="WC190" s="420">
        <v>-2.0235908548027925E-2</v>
      </c>
      <c r="WD190" s="420">
        <v>0.14281596831569532</v>
      </c>
      <c r="WE190" s="420">
        <v>0.31959866376610524</v>
      </c>
      <c r="WF190" s="420">
        <v>0.51130209093867851</v>
      </c>
      <c r="WG190" s="420">
        <v>0.71922110253037985</v>
      </c>
      <c r="WH190" s="420">
        <v>0.53755127527253954</v>
      </c>
      <c r="WI190" s="420">
        <v>-2.3487972346663444E-2</v>
      </c>
      <c r="WJ190" s="420">
        <v>-0.86399424434444194</v>
      </c>
      <c r="WK190" s="420">
        <v>-2.1009077599802666</v>
      </c>
      <c r="WL190" s="420">
        <v>-3.8996139292932988</v>
      </c>
      <c r="WM190" s="420">
        <v>-6.4942413178963037</v>
      </c>
      <c r="WN190" s="420">
        <v>-10.216557704097617</v>
      </c>
      <c r="WO190" s="420">
        <v>-15.53713469209746</v>
      </c>
      <c r="WP190" s="420">
        <v>-23.124026245367865</v>
      </c>
      <c r="WQ190" s="420">
        <v>-33.926459361106296</v>
      </c>
      <c r="WR190" s="420">
        <v>-49.294258367196811</v>
      </c>
      <c r="WS190" s="420">
        <v>-71.148336750953646</v>
      </c>
      <c r="WT190" s="420">
        <v>-102.22419170799837</v>
      </c>
      <c r="WU190" s="420"/>
      <c r="WV190" s="420">
        <v>28.445580912114629</v>
      </c>
      <c r="WW190" s="420">
        <v>30.572023501339594</v>
      </c>
      <c r="WX190" s="420">
        <v>32.871791414704795</v>
      </c>
      <c r="WY190" s="420">
        <v>35.359603169640188</v>
      </c>
      <c r="WZ190" s="420">
        <v>38.051458444723025</v>
      </c>
      <c r="XA190" s="420">
        <v>40.96475135409235</v>
      </c>
      <c r="XB190" s="420">
        <v>44.118393839510979</v>
      </c>
      <c r="XC190" s="420">
        <v>47.532950089872244</v>
      </c>
      <c r="XD190" s="420">
        <v>51.230782980123358</v>
      </c>
      <c r="XE190" s="420">
        <v>55.236213611195382</v>
      </c>
      <c r="XF190" s="420">
        <v>59.575695130275825</v>
      </c>
      <c r="XG190" s="420">
        <v>64.278002117345466</v>
      </c>
      <c r="XH190" s="420">
        <v>69.374436940173112</v>
      </c>
      <c r="XI190" s="420">
        <v>74.899054606744912</v>
      </c>
      <c r="XJ190" s="420">
        <v>80.888907782404914</v>
      </c>
      <c r="XK190" s="420">
        <v>87.384313789814172</v>
      </c>
      <c r="XL190" s="420">
        <v>94.429145574336815</v>
      </c>
      <c r="XM190" s="420">
        <v>102.07114879690343</v>
      </c>
      <c r="XN190" s="420">
        <v>110.36228741209361</v>
      </c>
      <c r="XO190" s="420">
        <v>119.35912030264845</v>
      </c>
      <c r="XP190" s="420">
        <v>129.1232117744506</v>
      </c>
      <c r="XQ190" s="420">
        <v>139.72157896995006</v>
      </c>
      <c r="XR190" s="420">
        <v>151.22717953503968</v>
      </c>
      <c r="XS190" s="420">
        <v>163.71944317649485</v>
      </c>
      <c r="XT190" s="420">
        <v>177.28485107669201</v>
      </c>
      <c r="XU190" s="420">
        <v>192.01756749177653</v>
      </c>
      <c r="XV190" s="420">
        <v>208.02012825160489</v>
      </c>
      <c r="XW190" s="420">
        <v>225.40419130749086</v>
      </c>
      <c r="XX190" s="420">
        <v>244.29135494037277</v>
      </c>
      <c r="XY190" s="420">
        <v>264.81404975096234</v>
      </c>
      <c r="XZ190" s="420"/>
      <c r="YA190" s="420">
        <v>7.8011920385318428E-2</v>
      </c>
      <c r="YB190" s="420">
        <v>7.8011920385318428E-2</v>
      </c>
      <c r="YC190" s="420">
        <v>7.8011920385318428E-2</v>
      </c>
      <c r="YD190" s="420">
        <v>7.8011920385318428E-2</v>
      </c>
      <c r="YE190" s="420">
        <v>7.8011920385318428E-2</v>
      </c>
      <c r="YF190" s="420">
        <v>7.8011920385318428E-2</v>
      </c>
      <c r="YG190" s="420">
        <v>7.8011920385318428E-2</v>
      </c>
      <c r="YH190" s="420">
        <v>7.8011920385318428E-2</v>
      </c>
      <c r="YI190" s="420">
        <v>7.8011920385318428E-2</v>
      </c>
      <c r="YJ190" s="420">
        <v>7.8011920385318428E-2</v>
      </c>
      <c r="YK190" s="420">
        <v>7.8011920385318428E-2</v>
      </c>
      <c r="YL190" s="420">
        <v>7.8011920385318428E-2</v>
      </c>
      <c r="YM190" s="420">
        <v>7.8011920385318428E-2</v>
      </c>
      <c r="YN190" s="420">
        <v>7.8011920385318428E-2</v>
      </c>
      <c r="YO190" s="420">
        <v>7.8011920385318428E-2</v>
      </c>
      <c r="YP190" s="420">
        <v>7.8011920385318428E-2</v>
      </c>
      <c r="YQ190" s="420">
        <v>7.8011920385318428E-2</v>
      </c>
      <c r="YR190" s="420">
        <v>9.3375379241868992E-2</v>
      </c>
      <c r="YS190" s="420">
        <v>0.12377459797370281</v>
      </c>
      <c r="YT190" s="420">
        <v>0.16550341152447323</v>
      </c>
      <c r="YU190" s="420">
        <v>0.22304232254920187</v>
      </c>
      <c r="YV190" s="420">
        <v>0.30270565810304267</v>
      </c>
      <c r="YW190" s="420">
        <v>0.41340791951466116</v>
      </c>
      <c r="YX190" s="420">
        <v>0.56775457217894676</v>
      </c>
      <c r="YY190" s="420">
        <v>0.78359575988982422</v>
      </c>
      <c r="YZ190" s="420">
        <v>1.0862408469817102</v>
      </c>
      <c r="ZA190" s="420">
        <v>1.5116166883470572</v>
      </c>
      <c r="ZB190" s="420">
        <v>2.1107741358796552</v>
      </c>
      <c r="ZC190" s="420">
        <v>2.9563213092813081</v>
      </c>
      <c r="ZD190" s="420">
        <v>4.1516112144974731</v>
      </c>
      <c r="ZE190" s="420"/>
      <c r="ZF190" s="420">
        <v>28.367568991729311</v>
      </c>
      <c r="ZG190" s="420">
        <v>30.494011580954275</v>
      </c>
      <c r="ZH190" s="420">
        <v>32.793779494319473</v>
      </c>
      <c r="ZI190" s="420">
        <v>35.281591249254866</v>
      </c>
      <c r="ZJ190" s="420">
        <v>37.973446524337703</v>
      </c>
      <c r="ZK190" s="420">
        <v>40.886739433707028</v>
      </c>
      <c r="ZL190" s="420">
        <v>44.040381919125657</v>
      </c>
      <c r="ZM190" s="420">
        <v>47.454938169486923</v>
      </c>
      <c r="ZN190" s="420">
        <v>51.152771059738036</v>
      </c>
      <c r="ZO190" s="420">
        <v>55.15820169081006</v>
      </c>
      <c r="ZP190" s="420">
        <v>59.497683209890504</v>
      </c>
      <c r="ZQ190" s="420">
        <v>64.199990196960144</v>
      </c>
      <c r="ZR190" s="420">
        <v>69.29642501978779</v>
      </c>
      <c r="ZS190" s="420">
        <v>74.82104268635959</v>
      </c>
      <c r="ZT190" s="420">
        <v>80.810895862019592</v>
      </c>
      <c r="ZU190" s="420">
        <v>87.30630186942885</v>
      </c>
      <c r="ZV190" s="420">
        <v>94.351133653951493</v>
      </c>
      <c r="ZW190" s="420">
        <v>101.97777341766157</v>
      </c>
      <c r="ZX190" s="420">
        <v>110.2385128141199</v>
      </c>
      <c r="ZY190" s="420">
        <v>119.19361689112398</v>
      </c>
      <c r="ZZ190" s="420">
        <v>128.90016945190141</v>
      </c>
      <c r="AAA190" s="420">
        <v>139.41887331184702</v>
      </c>
      <c r="AAB190" s="420">
        <v>150.81377161552501</v>
      </c>
      <c r="AAC190" s="420">
        <v>163.15168860431589</v>
      </c>
      <c r="AAD190" s="420">
        <v>176.50125531680217</v>
      </c>
      <c r="AAE190" s="420">
        <v>190.93132664479481</v>
      </c>
      <c r="AAF190" s="420">
        <v>206.50851156325783</v>
      </c>
      <c r="AAG190" s="420">
        <v>223.2934171716112</v>
      </c>
      <c r="AAH190" s="420">
        <v>241.33503363109145</v>
      </c>
      <c r="AAI190" s="420">
        <v>260.66243853646489</v>
      </c>
      <c r="AAJ190" s="420"/>
      <c r="AAK190" s="420">
        <v>497.77462701807178</v>
      </c>
      <c r="AAL190" s="420">
        <v>537.40416505791757</v>
      </c>
      <c r="AAM190" s="420">
        <v>580.26388789611588</v>
      </c>
      <c r="AAN190" s="420">
        <v>626.62809781072326</v>
      </c>
      <c r="AAO190" s="420">
        <v>676.79497349417898</v>
      </c>
      <c r="AAP190" s="420">
        <v>731.08868109676439</v>
      </c>
      <c r="AAQ190" s="420">
        <v>789.86167382802944</v>
      </c>
      <c r="AAR190" s="420">
        <v>853.49719707166639</v>
      </c>
      <c r="AAS190" s="420">
        <v>922.41201750075243</v>
      </c>
      <c r="AAT190" s="420">
        <v>997.05939635046161</v>
      </c>
      <c r="AAU190" s="420">
        <v>1077.9323288269902</v>
      </c>
      <c r="AAV190" s="420">
        <v>1165.5670736178336</v>
      </c>
      <c r="AAW190" s="420">
        <v>1260.5469986354447</v>
      </c>
      <c r="AAX190" s="420">
        <v>1363.5067714891331</v>
      </c>
      <c r="AAY190" s="420">
        <v>1475.1369257574531</v>
      </c>
      <c r="AAZ190" s="420">
        <v>1596.1888369443368</v>
      </c>
      <c r="ABA190" s="420">
        <v>1727.4801450679247</v>
      </c>
      <c r="ABB190" s="420">
        <v>1863.5292188104686</v>
      </c>
      <c r="ABC190" s="420">
        <v>2005.4403880668181</v>
      </c>
      <c r="ABD190" s="420">
        <v>2155.8047143415115</v>
      </c>
      <c r="ABE190" s="420">
        <v>2313.9114151356985</v>
      </c>
      <c r="ABF190" s="420">
        <v>2478.3908168554444</v>
      </c>
      <c r="ABG190" s="420">
        <v>2646.9056270208998</v>
      </c>
      <c r="ABH190" s="420">
        <v>2815.7084745850384</v>
      </c>
      <c r="ABI190" s="420">
        <v>2979.0083607417009</v>
      </c>
      <c r="ABJ190" s="420">
        <v>3128.0640275416481</v>
      </c>
      <c r="ABK190" s="420">
        <v>3249.8870095596772</v>
      </c>
      <c r="ABL190" s="420">
        <v>3325.3867090559834</v>
      </c>
      <c r="ABM190" s="420">
        <v>3326.7176754499787</v>
      </c>
      <c r="ABN190" s="420">
        <v>3213.4859926154195</v>
      </c>
      <c r="ABQ190" s="344"/>
      <c r="ABR190" s="344"/>
      <c r="ABS190" s="344"/>
      <c r="ABT190" s="344"/>
      <c r="ABU190" s="344"/>
      <c r="ABV190" s="344"/>
      <c r="ABW190" s="344"/>
      <c r="ABX190" s="344"/>
      <c r="ABY190" s="344"/>
      <c r="ABZ190" s="344"/>
      <c r="ACA190" s="344"/>
    </row>
    <row r="191" spans="4:755" hidden="1" outlineLevel="1" x14ac:dyDescent="0.25">
      <c r="D191" s="431" t="b">
        <v>1</v>
      </c>
      <c r="E191" s="416"/>
      <c r="F191" s="417">
        <v>1616</v>
      </c>
      <c r="G191" s="417">
        <v>22006131</v>
      </c>
      <c r="H191" s="417" t="s">
        <v>1825</v>
      </c>
      <c r="I191" s="417" t="s">
        <v>1881</v>
      </c>
      <c r="J191" s="417">
        <v>11</v>
      </c>
      <c r="K191" s="417" t="s">
        <v>1882</v>
      </c>
      <c r="L191" s="417" t="s">
        <v>1781</v>
      </c>
      <c r="M191" s="417" t="s">
        <v>253</v>
      </c>
      <c r="N191" s="417" t="s">
        <v>301</v>
      </c>
      <c r="O191" s="417" t="s">
        <v>1843</v>
      </c>
      <c r="P191" s="417" t="s">
        <v>1844</v>
      </c>
      <c r="Q191" s="417" t="s">
        <v>1845</v>
      </c>
      <c r="R191" s="417" t="s">
        <v>298</v>
      </c>
      <c r="S191" s="418"/>
      <c r="T191" s="417">
        <v>0.57433674535164059</v>
      </c>
      <c r="U191" s="417">
        <v>2190</v>
      </c>
      <c r="V191" s="418"/>
      <c r="W191" s="419">
        <v>8.25</v>
      </c>
      <c r="X191" s="417">
        <v>5.4066664277844598E-3</v>
      </c>
      <c r="Y191" s="417">
        <v>3.8887709341079942E-3</v>
      </c>
      <c r="Z191" s="417">
        <v>1.5178954936764656E-3</v>
      </c>
      <c r="AA191" s="420">
        <v>31.87548936657393</v>
      </c>
      <c r="AB191" s="420">
        <v>1244.4066989145581</v>
      </c>
      <c r="AC191" s="420">
        <v>1276.282188281132</v>
      </c>
      <c r="AD191" s="420">
        <v>37.424904904263833</v>
      </c>
      <c r="AE191" s="420">
        <v>2.2020949470976423</v>
      </c>
      <c r="AF191" s="420">
        <v>74.612650171282397</v>
      </c>
      <c r="AG191" s="418"/>
      <c r="AH191" s="419">
        <v>11.588514272148281</v>
      </c>
      <c r="AI191" s="417">
        <v>1.3520766404783894E-2</v>
      </c>
      <c r="AJ191" s="417">
        <v>9.7248765212492178E-3</v>
      </c>
      <c r="AK191" s="417">
        <v>3.7958898835346762E-3</v>
      </c>
      <c r="AL191" s="420">
        <v>79.712897312998493</v>
      </c>
      <c r="AM191" s="420">
        <v>3111.9604867997496</v>
      </c>
      <c r="AN191" s="420">
        <v>3191.673384112748</v>
      </c>
      <c r="AO191" s="420">
        <v>93.590644751345692</v>
      </c>
      <c r="AP191" s="420">
        <v>5.5069074037665278</v>
      </c>
      <c r="AQ191" s="420">
        <v>186.58821055124022</v>
      </c>
      <c r="AR191" s="418"/>
      <c r="AS191" s="417">
        <v>5.1679359468684138E-3</v>
      </c>
      <c r="AT191" s="421">
        <v>4.0659390574111693E-6</v>
      </c>
      <c r="AU191" s="417">
        <v>5.1638700078110028E-3</v>
      </c>
      <c r="AV191" s="420">
        <v>28.425883974257854</v>
      </c>
      <c r="AW191" s="420">
        <v>1.3011004983715742</v>
      </c>
      <c r="AX191" s="420">
        <v>29.726984472629429</v>
      </c>
      <c r="AY191" s="420">
        <v>14.692869058112674</v>
      </c>
      <c r="AZ191" s="420">
        <v>2.0677318317326265</v>
      </c>
      <c r="BA191" s="420">
        <v>7.8011920385318428E-2</v>
      </c>
      <c r="BB191" s="418"/>
      <c r="BC191" s="420">
        <v>1390.5218383037761</v>
      </c>
      <c r="BD191" s="420">
        <v>3477.3591468191003</v>
      </c>
      <c r="BE191" s="420">
        <v>46.565597282860054</v>
      </c>
      <c r="BF191" s="420">
        <v>3430.7935495362403</v>
      </c>
      <c r="BG191" s="420"/>
      <c r="BH191" s="422">
        <v>3.3980125829170121E-2</v>
      </c>
      <c r="BI191" s="420"/>
      <c r="BJ191" s="423">
        <v>8.5351533747251143</v>
      </c>
      <c r="BK191" s="423">
        <v>8.8301628036462425</v>
      </c>
      <c r="BL191" s="423">
        <v>9.1353689518682906</v>
      </c>
      <c r="BM191" s="423">
        <v>9.4511242592603253</v>
      </c>
      <c r="BN191" s="423">
        <v>9.777793347439049</v>
      </c>
      <c r="BO191" s="423">
        <v>10.115753440819292</v>
      </c>
      <c r="BP191" s="423">
        <v>10.465394802217695</v>
      </c>
      <c r="BQ191" s="423">
        <v>10.827121183512608</v>
      </c>
      <c r="BR191" s="423">
        <v>11.201350291880656</v>
      </c>
      <c r="BS191" s="423">
        <v>11.588514272148281</v>
      </c>
      <c r="BT191" s="423">
        <v>11.989060205815342</v>
      </c>
      <c r="BU191" s="423">
        <v>12.403450627326954</v>
      </c>
      <c r="BV191" s="423">
        <v>12.832164058189816</v>
      </c>
      <c r="BW191" s="423">
        <v>13.275695559549712</v>
      </c>
      <c r="BX191" s="423">
        <v>13.734557303868357</v>
      </c>
      <c r="BY191" s="423">
        <v>14.209279166359694</v>
      </c>
      <c r="BZ191" s="423">
        <v>14.700409336868629</v>
      </c>
      <c r="CA191" s="423">
        <v>15.208514952898771</v>
      </c>
      <c r="CB191" s="423">
        <v>15.734182754520159</v>
      </c>
      <c r="CC191" s="423">
        <v>16.278019761913264</v>
      </c>
      <c r="CD191" s="423">
        <v>16.840653976331645</v>
      </c>
      <c r="CE191" s="423">
        <v>17.422735105292723</v>
      </c>
      <c r="CF191" s="423">
        <v>18.024935312834049</v>
      </c>
      <c r="CG191" s="423">
        <v>18.647949995701502</v>
      </c>
      <c r="CH191" s="423">
        <v>19.292498586365678</v>
      </c>
      <c r="CI191" s="423">
        <v>19.959325383793761</v>
      </c>
      <c r="CJ191" s="423">
        <v>20.649200412936239</v>
      </c>
      <c r="CK191" s="423">
        <v>21.362920313920963</v>
      </c>
      <c r="CL191" s="423">
        <v>22.101309261981356</v>
      </c>
      <c r="CM191" s="423">
        <v>22.865219919181044</v>
      </c>
      <c r="CN191" s="420"/>
      <c r="CO191" s="417">
        <v>5.9155805235448552E-3</v>
      </c>
      <c r="CP191" s="417">
        <v>6.4750747165629834E-3</v>
      </c>
      <c r="CQ191" s="417">
        <v>7.0903189524079407E-3</v>
      </c>
      <c r="CR191" s="417">
        <v>7.7670207304650499E-3</v>
      </c>
      <c r="CS191" s="417">
        <v>8.5114816088278002E-3</v>
      </c>
      <c r="CT191" s="417">
        <v>9.3306596909443901E-3</v>
      </c>
      <c r="CU191" s="417">
        <v>1.0232238730220887E-2</v>
      </c>
      <c r="CV191" s="417">
        <v>1.1224704556656114E-2</v>
      </c>
      <c r="CW191" s="417">
        <v>1.2317429604712028E-2</v>
      </c>
      <c r="CX191" s="417">
        <v>1.3520766404783894E-2</v>
      </c>
      <c r="CY191" s="417">
        <v>1.4846150992688135E-2</v>
      </c>
      <c r="CZ191" s="417">
        <v>1.6306217293482708E-2</v>
      </c>
      <c r="DA191" s="417">
        <v>1.7914923648730877E-2</v>
      </c>
      <c r="DB191" s="417">
        <v>1.9687692781179763E-2</v>
      </c>
      <c r="DC191" s="417">
        <v>2.1641566629043391E-2</v>
      </c>
      <c r="DD191" s="417">
        <v>2.3795377635085761E-2</v>
      </c>
      <c r="DE191" s="417">
        <v>2.6169938245076851E-2</v>
      </c>
      <c r="DF191" s="417">
        <v>2.8788250557696786E-2</v>
      </c>
      <c r="DG191" s="417">
        <v>3.1675738275532377E-2</v>
      </c>
      <c r="DH191" s="417">
        <v>3.486050333659519E-2</v>
      </c>
      <c r="DI191" s="417">
        <v>3.8373609860171617E-2</v>
      </c>
      <c r="DJ191" s="417">
        <v>4.2249398322427356E-2</v>
      </c>
      <c r="DK191" s="417">
        <v>4.6525833188949227E-2</v>
      </c>
      <c r="DL191" s="417">
        <v>5.1244887576548714E-2</v>
      </c>
      <c r="DM191" s="417">
        <v>5.6452968898745771E-2</v>
      </c>
      <c r="DN191" s="417">
        <v>6.220138987236342E-2</v>
      </c>
      <c r="DO191" s="417">
        <v>6.8546889730976654E-2</v>
      </c>
      <c r="DP191" s="417">
        <v>7.5552211009424983E-2</v>
      </c>
      <c r="DQ191" s="417">
        <v>8.3286737837597338E-2</v>
      </c>
      <c r="DR191" s="417">
        <v>9.1827202317177004E-2</v>
      </c>
      <c r="DS191" s="424"/>
      <c r="DT191" s="425">
        <v>4.2548098547598523E-3</v>
      </c>
      <c r="DU191" s="425">
        <v>4.6572287545887927E-3</v>
      </c>
      <c r="DV191" s="425">
        <v>5.0997461419083311E-3</v>
      </c>
      <c r="DW191" s="425">
        <v>5.5864671632098054E-3</v>
      </c>
      <c r="DX191" s="425">
        <v>6.1219242445788623E-3</v>
      </c>
      <c r="DY191" s="425">
        <v>6.7111220355176296E-3</v>
      </c>
      <c r="DZ191" s="425">
        <v>7.3595871127641425E-3</v>
      </c>
      <c r="EA191" s="425">
        <v>8.0734229505186623E-3</v>
      </c>
      <c r="EB191" s="425">
        <v>8.8593707175224651E-3</v>
      </c>
      <c r="EC191" s="425">
        <v>9.7248765212492178E-3</v>
      </c>
      <c r="ED191" s="425">
        <v>1.0678165785678435E-2</v>
      </c>
      <c r="EE191" s="425">
        <v>1.1728325522410557E-2</v>
      </c>
      <c r="EF191" s="425">
        <v>1.2885395336012391E-2</v>
      </c>
      <c r="EG191" s="425">
        <v>1.4160468094287934E-2</v>
      </c>
      <c r="EH191" s="425">
        <v>1.5565801293584191E-2</v>
      </c>
      <c r="EI191" s="425">
        <v>1.7114940259290928E-2</v>
      </c>
      <c r="EJ191" s="425">
        <v>1.8822854443520564E-2</v>
      </c>
      <c r="EK191" s="425">
        <v>2.0706088216813637E-2</v>
      </c>
      <c r="EL191" s="425">
        <v>2.2782927700013302E-2</v>
      </c>
      <c r="EM191" s="425">
        <v>2.507358534772371E-2</v>
      </c>
      <c r="EN191" s="425">
        <v>2.7600404177733847E-2</v>
      </c>
      <c r="EO191" s="425">
        <v>3.0388083743337679E-2</v>
      </c>
      <c r="EP191" s="425">
        <v>3.3463930169718929E-2</v>
      </c>
      <c r="EQ191" s="425">
        <v>3.6858132823810119E-2</v>
      </c>
      <c r="ER191" s="425">
        <v>4.0604070461862221E-2</v>
      </c>
      <c r="ES191" s="425">
        <v>4.4738650003212116E-2</v>
      </c>
      <c r="ET191" s="425">
        <v>4.9302681415572314E-2</v>
      </c>
      <c r="EU191" s="425">
        <v>5.4341292570076527E-2</v>
      </c>
      <c r="EV191" s="425">
        <v>5.9904388337166554E-2</v>
      </c>
      <c r="EW191" s="425">
        <v>6.6047158651476451E-2</v>
      </c>
      <c r="EX191" s="420"/>
      <c r="EY191" s="420">
        <v>1521.4076943904117</v>
      </c>
      <c r="EZ191" s="420">
        <v>1665.3020707473149</v>
      </c>
      <c r="FA191" s="420">
        <v>1823.5346077939053</v>
      </c>
      <c r="FB191" s="420">
        <v>1997.5731975563185</v>
      </c>
      <c r="FC191" s="420">
        <v>2189.0385159651705</v>
      </c>
      <c r="FD191" s="420">
        <v>2399.7200935800338</v>
      </c>
      <c r="FE191" s="420">
        <v>2631.5940883632866</v>
      </c>
      <c r="FF191" s="420">
        <v>2886.842941582051</v>
      </c>
      <c r="FG191" s="420">
        <v>3167.8771172387769</v>
      </c>
      <c r="FH191" s="420">
        <v>3477.3591468191003</v>
      </c>
      <c r="FI191" s="420">
        <v>3818.2302248203628</v>
      </c>
      <c r="FJ191" s="420">
        <v>4193.7396267307413</v>
      </c>
      <c r="FK191" s="420">
        <v>4607.4772501386087</v>
      </c>
      <c r="FL191" s="420">
        <v>5063.4096117640865</v>
      </c>
      <c r="FM191" s="420">
        <v>5565.9196687528247</v>
      </c>
      <c r="FN191" s="420">
        <v>6119.8508719227157</v>
      </c>
      <c r="FO191" s="420">
        <v>6730.5559022165189</v>
      </c>
      <c r="FP191" s="420">
        <v>7403.9505898354528</v>
      </c>
      <c r="FQ191" s="420">
        <v>8146.5735689138246</v>
      </c>
      <c r="FR191" s="420">
        <v>8965.6522796915015</v>
      </c>
      <c r="FS191" s="420">
        <v>9869.1759955650468</v>
      </c>
      <c r="FT191" s="420">
        <v>10865.976624824652</v>
      </c>
      <c r="FU191" s="420">
        <v>11965.818117065392</v>
      </c>
      <c r="FV191" s="420">
        <v>13179.495393025862</v>
      </c>
      <c r="FW191" s="420">
        <v>14518.943814878025</v>
      </c>
      <c r="FX191" s="420">
        <v>15997.360322784216</v>
      </c>
      <c r="FY191" s="420">
        <v>17629.337483981293</v>
      </c>
      <c r="FZ191" s="420">
        <v>19431.01183399446</v>
      </c>
      <c r="GA191" s="420">
        <v>21420.228037208126</v>
      </c>
      <c r="GB191" s="420">
        <v>23616.720557457676</v>
      </c>
      <c r="GC191" s="420"/>
      <c r="GD191" s="420">
        <v>32.364954761379785</v>
      </c>
      <c r="GE191" s="420">
        <v>32.364954761379785</v>
      </c>
      <c r="GF191" s="420">
        <v>32.364954761379785</v>
      </c>
      <c r="GG191" s="420">
        <v>32.364954761379785</v>
      </c>
      <c r="GH191" s="420">
        <v>32.364954761379785</v>
      </c>
      <c r="GI191" s="420">
        <v>32.364954761379785</v>
      </c>
      <c r="GJ191" s="420">
        <v>32.364954761379785</v>
      </c>
      <c r="GK191" s="420">
        <v>32.364954761379785</v>
      </c>
      <c r="GL191" s="420">
        <v>32.364954761379785</v>
      </c>
      <c r="GM191" s="420">
        <v>32.364954761379785</v>
      </c>
      <c r="GN191" s="420">
        <v>32.364954761379785</v>
      </c>
      <c r="GO191" s="420">
        <v>32.364954761379785</v>
      </c>
      <c r="GP191" s="420">
        <v>32.364954761379785</v>
      </c>
      <c r="GQ191" s="420">
        <v>32.364954761379785</v>
      </c>
      <c r="GR191" s="420">
        <v>32.364954761379785</v>
      </c>
      <c r="GS191" s="420">
        <v>32.364954761379785</v>
      </c>
      <c r="GT191" s="420">
        <v>32.364954761379785</v>
      </c>
      <c r="GU191" s="420">
        <v>38.738822350007396</v>
      </c>
      <c r="GV191" s="420">
        <v>51.350604423535891</v>
      </c>
      <c r="GW191" s="420">
        <v>68.662717189713931</v>
      </c>
      <c r="GX191" s="420">
        <v>92.533995362797683</v>
      </c>
      <c r="GY191" s="420">
        <v>125.58407589671955</v>
      </c>
      <c r="GZ191" s="420">
        <v>171.51133502420743</v>
      </c>
      <c r="HA191" s="420">
        <v>235.54542630636647</v>
      </c>
      <c r="HB191" s="420">
        <v>325.09187307246486</v>
      </c>
      <c r="HC191" s="420">
        <v>450.65081975782482</v>
      </c>
      <c r="HD191" s="420">
        <v>627.12730943239865</v>
      </c>
      <c r="HE191" s="420">
        <v>875.70090675645304</v>
      </c>
      <c r="HF191" s="420">
        <v>1226.4946813564079</v>
      </c>
      <c r="HG191" s="420">
        <v>1722.3868926746106</v>
      </c>
      <c r="HH191" s="420"/>
      <c r="HI191" s="420">
        <v>34.875838299614628</v>
      </c>
      <c r="HJ191" s="420">
        <v>38.174386756120249</v>
      </c>
      <c r="HK191" s="420">
        <v>41.801614616293257</v>
      </c>
      <c r="HL191" s="420">
        <v>45.791170957323175</v>
      </c>
      <c r="HM191" s="420">
        <v>50.180207183071275</v>
      </c>
      <c r="HN191" s="420">
        <v>55.009745419728844</v>
      </c>
      <c r="HO191" s="420">
        <v>60.325085928235161</v>
      </c>
      <c r="HP191" s="420">
        <v>66.176257684393903</v>
      </c>
      <c r="HQ191" s="420">
        <v>72.618516720553515</v>
      </c>
      <c r="HR191" s="420">
        <v>79.712897312998493</v>
      </c>
      <c r="HS191" s="420">
        <v>87.526821641907887</v>
      </c>
      <c r="HT191" s="420">
        <v>96.134774151480713</v>
      </c>
      <c r="HU191" s="420">
        <v>105.61904750282666</v>
      </c>
      <c r="HV191" s="420">
        <v>116.07056774834706</v>
      </c>
      <c r="HW191" s="420">
        <v>127.58980717120997</v>
      </c>
      <c r="HX191" s="420">
        <v>140.28779413558169</v>
      </c>
      <c r="HY191" s="420">
        <v>154.287230291859</v>
      </c>
      <c r="HZ191" s="420">
        <v>169.72372658657983</v>
      </c>
      <c r="IA191" s="420">
        <v>186.74717075043543</v>
      </c>
      <c r="IB191" s="420">
        <v>205.52324029252162</v>
      </c>
      <c r="IC191" s="420">
        <v>226.23507652869753</v>
      </c>
      <c r="ID191" s="420">
        <v>249.08513683218621</v>
      </c>
      <c r="IE191" s="420">
        <v>274.29724413256622</v>
      </c>
      <c r="IF191" s="420">
        <v>302.11885472411353</v>
      </c>
      <c r="IG191" s="420">
        <v>332.82356769712601</v>
      </c>
      <c r="IH191" s="420">
        <v>366.71390179976549</v>
      </c>
      <c r="II191" s="420">
        <v>404.12436829893642</v>
      </c>
      <c r="IJ191" s="420">
        <v>445.42487146537951</v>
      </c>
      <c r="IK191" s="420">
        <v>491.02447169222705</v>
      </c>
      <c r="IL191" s="420">
        <v>541.37555000278564</v>
      </c>
      <c r="IM191" s="420"/>
      <c r="IN191" s="420">
        <v>14.212941987128927</v>
      </c>
      <c r="IO191" s="420">
        <v>14.212941987128927</v>
      </c>
      <c r="IP191" s="420">
        <v>14.212941987128927</v>
      </c>
      <c r="IQ191" s="420">
        <v>14.212941987128927</v>
      </c>
      <c r="IR191" s="420">
        <v>14.212941987128927</v>
      </c>
      <c r="IS191" s="420">
        <v>14.212941987128927</v>
      </c>
      <c r="IT191" s="420">
        <v>14.212941987128927</v>
      </c>
      <c r="IU191" s="420">
        <v>14.212941987128927</v>
      </c>
      <c r="IV191" s="420">
        <v>14.212941987128927</v>
      </c>
      <c r="IW191" s="420">
        <v>14.212941987128927</v>
      </c>
      <c r="IX191" s="420">
        <v>14.212941987128927</v>
      </c>
      <c r="IY191" s="420">
        <v>14.212941987128927</v>
      </c>
      <c r="IZ191" s="420">
        <v>14.212941987128927</v>
      </c>
      <c r="JA191" s="420">
        <v>14.212941987128927</v>
      </c>
      <c r="JB191" s="420">
        <v>14.212941987128927</v>
      </c>
      <c r="JC191" s="420">
        <v>14.212941987128927</v>
      </c>
      <c r="JD191" s="420">
        <v>14.212941987128927</v>
      </c>
      <c r="JE191" s="420">
        <v>17.012000751113533</v>
      </c>
      <c r="JF191" s="420">
        <v>22.550415010825947</v>
      </c>
      <c r="JG191" s="420">
        <v>30.152960919956481</v>
      </c>
      <c r="JH191" s="420">
        <v>40.635938397728552</v>
      </c>
      <c r="JI191" s="420">
        <v>55.14975066046334</v>
      </c>
      <c r="JJ191" s="420">
        <v>75.318525015919704</v>
      </c>
      <c r="JK191" s="420">
        <v>103.43884315947719</v>
      </c>
      <c r="JL191" s="420">
        <v>142.76281139683698</v>
      </c>
      <c r="JM191" s="420">
        <v>197.90152666343465</v>
      </c>
      <c r="JN191" s="420">
        <v>275.40047972330115</v>
      </c>
      <c r="JO191" s="420">
        <v>384.56059270187745</v>
      </c>
      <c r="JP191" s="420">
        <v>538.61029258851443</v>
      </c>
      <c r="JQ191" s="420">
        <v>756.37939757564641</v>
      </c>
      <c r="JR191" s="420"/>
      <c r="JS191" s="420">
        <v>20.662896312485699</v>
      </c>
      <c r="JT191" s="420">
        <v>23.961444768991321</v>
      </c>
      <c r="JU191" s="420">
        <v>27.588672629164328</v>
      </c>
      <c r="JV191" s="420">
        <v>31.578228970194246</v>
      </c>
      <c r="JW191" s="420">
        <v>35.967265195942346</v>
      </c>
      <c r="JX191" s="420">
        <v>40.796803432599916</v>
      </c>
      <c r="JY191" s="420">
        <v>46.112143941106233</v>
      </c>
      <c r="JZ191" s="420">
        <v>51.963315697264974</v>
      </c>
      <c r="KA191" s="420">
        <v>58.405574733424586</v>
      </c>
      <c r="KB191" s="420">
        <v>65.499955325869564</v>
      </c>
      <c r="KC191" s="420">
        <v>73.313879654778958</v>
      </c>
      <c r="KD191" s="420">
        <v>81.921832164351784</v>
      </c>
      <c r="KE191" s="420">
        <v>91.406105515697732</v>
      </c>
      <c r="KF191" s="420">
        <v>101.85762576121813</v>
      </c>
      <c r="KG191" s="420">
        <v>113.37686518408104</v>
      </c>
      <c r="KH191" s="420">
        <v>126.07485214845276</v>
      </c>
      <c r="KI191" s="420">
        <v>140.07428830473009</v>
      </c>
      <c r="KJ191" s="420">
        <v>152.7117258354663</v>
      </c>
      <c r="KK191" s="420">
        <v>164.19675573960947</v>
      </c>
      <c r="KL191" s="420">
        <v>175.37027937256514</v>
      </c>
      <c r="KM191" s="420">
        <v>185.59913813096898</v>
      </c>
      <c r="KN191" s="420">
        <v>193.93538617172288</v>
      </c>
      <c r="KO191" s="420">
        <v>198.97871911664652</v>
      </c>
      <c r="KP191" s="420">
        <v>198.68001156463635</v>
      </c>
      <c r="KQ191" s="420">
        <v>190.06075630028903</v>
      </c>
      <c r="KR191" s="420">
        <v>168.81237513633084</v>
      </c>
      <c r="KS191" s="420">
        <v>128.72388857563527</v>
      </c>
      <c r="KT191" s="420">
        <v>60.864278763502057</v>
      </c>
      <c r="KU191" s="420">
        <v>-47.585820896287373</v>
      </c>
      <c r="KV191" s="420">
        <v>-215.00384757286076</v>
      </c>
      <c r="KW191" s="420"/>
      <c r="KX191" s="420">
        <v>1361.5391535231527</v>
      </c>
      <c r="KY191" s="420">
        <v>1490.3132014684136</v>
      </c>
      <c r="KZ191" s="420">
        <v>1631.9187654106659</v>
      </c>
      <c r="LA191" s="420">
        <v>1787.6694922271377</v>
      </c>
      <c r="LB191" s="420">
        <v>1959.0157582652359</v>
      </c>
      <c r="LC191" s="420">
        <v>2147.5590513656416</v>
      </c>
      <c r="LD191" s="420">
        <v>2355.0678760845258</v>
      </c>
      <c r="LE191" s="420">
        <v>2583.4953441659718</v>
      </c>
      <c r="LF191" s="420">
        <v>2834.9986296071888</v>
      </c>
      <c r="LG191" s="420">
        <v>3111.9604867997496</v>
      </c>
      <c r="LH191" s="420">
        <v>3417.0130514170992</v>
      </c>
      <c r="LI191" s="420">
        <v>3753.0641671713784</v>
      </c>
      <c r="LJ191" s="420">
        <v>4123.3265075239651</v>
      </c>
      <c r="LK191" s="420">
        <v>4531.3497901721385</v>
      </c>
      <c r="LL191" s="420">
        <v>4981.0564139469407</v>
      </c>
      <c r="LM191" s="420">
        <v>5476.7808829730966</v>
      </c>
      <c r="LN191" s="420">
        <v>6023.3134219265803</v>
      </c>
      <c r="LO191" s="420">
        <v>6625.948229380364</v>
      </c>
      <c r="LP191" s="420">
        <v>7290.536864004257</v>
      </c>
      <c r="LQ191" s="420">
        <v>8023.5473112715872</v>
      </c>
      <c r="LR191" s="420">
        <v>8832.1293368748302</v>
      </c>
      <c r="LS191" s="420">
        <v>9724.1867978680566</v>
      </c>
      <c r="LT191" s="420">
        <v>10708.457654310057</v>
      </c>
      <c r="LU191" s="420">
        <v>11794.602503619239</v>
      </c>
      <c r="LV191" s="420">
        <v>12993.302547795911</v>
      </c>
      <c r="LW191" s="420">
        <v>14316.368001027877</v>
      </c>
      <c r="LX191" s="420">
        <v>15776.85805298314</v>
      </c>
      <c r="LY191" s="420">
        <v>17389.21362242449</v>
      </c>
      <c r="LZ191" s="420">
        <v>19169.404267893296</v>
      </c>
      <c r="MA191" s="420">
        <v>21135.090768472463</v>
      </c>
      <c r="MB191" s="420"/>
      <c r="MC191" s="426">
        <v>1.3011004983715742</v>
      </c>
      <c r="MD191" s="426">
        <v>1.3011004983715742</v>
      </c>
      <c r="ME191" s="426">
        <v>1.3011004983715742</v>
      </c>
      <c r="MF191" s="426">
        <v>1.3011004983715742</v>
      </c>
      <c r="MG191" s="426">
        <v>1.3011004983715742</v>
      </c>
      <c r="MH191" s="426">
        <v>1.3011004983715742</v>
      </c>
      <c r="MI191" s="426">
        <v>1.3011004983715742</v>
      </c>
      <c r="MJ191" s="426">
        <v>1.3011004983715742</v>
      </c>
      <c r="MK191" s="426">
        <v>1.3011004983715742</v>
      </c>
      <c r="ML191" s="426">
        <v>1.3011004983715742</v>
      </c>
      <c r="MM191" s="426">
        <v>1.3011004983715742</v>
      </c>
      <c r="MN191" s="426">
        <v>1.3011004983715742</v>
      </c>
      <c r="MO191" s="426">
        <v>1.3011004983715742</v>
      </c>
      <c r="MP191" s="426">
        <v>1.3011004983715742</v>
      </c>
      <c r="MQ191" s="426">
        <v>1.3011004983715742</v>
      </c>
      <c r="MR191" s="426">
        <v>1.3011004983715742</v>
      </c>
      <c r="MS191" s="426">
        <v>1.3011004983715742</v>
      </c>
      <c r="MT191" s="426">
        <v>1.5573357490388688</v>
      </c>
      <c r="MU191" s="426">
        <v>2.0643408124540121</v>
      </c>
      <c r="MV191" s="426">
        <v>2.7603034273876617</v>
      </c>
      <c r="MW191" s="426">
        <v>3.719950433130661</v>
      </c>
      <c r="MX191" s="426">
        <v>5.0485936081620348</v>
      </c>
      <c r="MY191" s="426">
        <v>6.8949110271166889</v>
      </c>
      <c r="MZ191" s="426">
        <v>9.4691395002985903</v>
      </c>
      <c r="NA191" s="426">
        <v>13.068987773647677</v>
      </c>
      <c r="NB191" s="426">
        <v>18.1165711647504</v>
      </c>
      <c r="NC191" s="426">
        <v>25.211085906369799</v>
      </c>
      <c r="ND191" s="426">
        <v>35.203969682813984</v>
      </c>
      <c r="NE191" s="426">
        <v>49.30619717927501</v>
      </c>
      <c r="NF191" s="426">
        <v>69.241513265506697</v>
      </c>
      <c r="NG191" s="420"/>
      <c r="NH191" s="420">
        <v>1360.238053024781</v>
      </c>
      <c r="NI191" s="420">
        <v>1489.012100970042</v>
      </c>
      <c r="NJ191" s="420">
        <v>1630.6176649122942</v>
      </c>
      <c r="NK191" s="420">
        <v>1786.368391728766</v>
      </c>
      <c r="NL191" s="420">
        <v>1957.7146577668643</v>
      </c>
      <c r="NM191" s="420">
        <v>2146.2579508672702</v>
      </c>
      <c r="NN191" s="420">
        <v>2353.7667755861544</v>
      </c>
      <c r="NO191" s="420">
        <v>2582.1942436676004</v>
      </c>
      <c r="NP191" s="420">
        <v>2833.6975291088174</v>
      </c>
      <c r="NQ191" s="420">
        <v>3110.6593863013782</v>
      </c>
      <c r="NR191" s="420">
        <v>3415.7119509187278</v>
      </c>
      <c r="NS191" s="420">
        <v>3751.763066673007</v>
      </c>
      <c r="NT191" s="420">
        <v>4122.0254070255933</v>
      </c>
      <c r="NU191" s="420">
        <v>4530.0486896737666</v>
      </c>
      <c r="NV191" s="420">
        <v>4979.7553134485688</v>
      </c>
      <c r="NW191" s="420">
        <v>5475.4797824747247</v>
      </c>
      <c r="NX191" s="420">
        <v>6022.0123214282085</v>
      </c>
      <c r="NY191" s="420">
        <v>6624.3908936313255</v>
      </c>
      <c r="NZ191" s="420">
        <v>7288.4725231918028</v>
      </c>
      <c r="OA191" s="420">
        <v>8020.7870078441993</v>
      </c>
      <c r="OB191" s="420">
        <v>8828.4093864416991</v>
      </c>
      <c r="OC191" s="420">
        <v>9719.1382042598943</v>
      </c>
      <c r="OD191" s="420">
        <v>10701.562743282941</v>
      </c>
      <c r="OE191" s="420">
        <v>11785.133364118939</v>
      </c>
      <c r="OF191" s="420">
        <v>12980.233560022263</v>
      </c>
      <c r="OG191" s="420">
        <v>14298.251429863127</v>
      </c>
      <c r="OH191" s="420">
        <v>15751.646967076769</v>
      </c>
      <c r="OI191" s="420">
        <v>17354.009652741675</v>
      </c>
      <c r="OJ191" s="420">
        <v>19120.098070714022</v>
      </c>
      <c r="OK191" s="420">
        <v>21065.849255206955</v>
      </c>
      <c r="OL191" s="420"/>
      <c r="OM191" s="420">
        <v>1380.9009493372666</v>
      </c>
      <c r="ON191" s="420">
        <v>1512.9735457390332</v>
      </c>
      <c r="OO191" s="420">
        <v>1658.2063375414587</v>
      </c>
      <c r="OP191" s="420">
        <v>1817.9466206989603</v>
      </c>
      <c r="OQ191" s="420">
        <v>1993.6819229628068</v>
      </c>
      <c r="OR191" s="420">
        <v>2187.0547542998702</v>
      </c>
      <c r="OS191" s="420">
        <v>2399.8789195272607</v>
      </c>
      <c r="OT191" s="420">
        <v>2634.1575593648654</v>
      </c>
      <c r="OU191" s="420">
        <v>2892.103103842242</v>
      </c>
      <c r="OV191" s="420">
        <v>3176.1593416272476</v>
      </c>
      <c r="OW191" s="420">
        <v>3489.0258305735069</v>
      </c>
      <c r="OX191" s="420">
        <v>3833.6848988373586</v>
      </c>
      <c r="OY191" s="420">
        <v>4213.4315125412913</v>
      </c>
      <c r="OZ191" s="420">
        <v>4631.9063154349851</v>
      </c>
      <c r="PA191" s="420">
        <v>5093.1321786326498</v>
      </c>
      <c r="PB191" s="420">
        <v>5601.5546346231777</v>
      </c>
      <c r="PC191" s="420">
        <v>6162.0866097329381</v>
      </c>
      <c r="PD191" s="420">
        <v>6777.102619466792</v>
      </c>
      <c r="PE191" s="420">
        <v>7452.669278931412</v>
      </c>
      <c r="PF191" s="420">
        <v>8196.1572872167635</v>
      </c>
      <c r="PG191" s="420">
        <v>9014.0085245726677</v>
      </c>
      <c r="PH191" s="420">
        <v>9913.073590431617</v>
      </c>
      <c r="PI191" s="420">
        <v>10900.541462399588</v>
      </c>
      <c r="PJ191" s="420">
        <v>11983.813375683576</v>
      </c>
      <c r="PK191" s="420">
        <v>13170.294316322552</v>
      </c>
      <c r="PL191" s="420">
        <v>14467.063804999458</v>
      </c>
      <c r="PM191" s="420">
        <v>15880.370855652405</v>
      </c>
      <c r="PN191" s="420">
        <v>17414.873931505179</v>
      </c>
      <c r="PO191" s="420">
        <v>19072.512249817733</v>
      </c>
      <c r="PP191" s="420">
        <v>20850.845407634093</v>
      </c>
      <c r="PQ191" s="420"/>
      <c r="PR191" s="420">
        <v>40.947604499784624</v>
      </c>
      <c r="PS191" s="420">
        <v>44.820419153299611</v>
      </c>
      <c r="PT191" s="420">
        <v>49.079135189685424</v>
      </c>
      <c r="PU191" s="420">
        <v>53.763259877346471</v>
      </c>
      <c r="PV191" s="420">
        <v>58.916412554658478</v>
      </c>
      <c r="PW191" s="420">
        <v>64.586757162071947</v>
      </c>
      <c r="PX191" s="420">
        <v>70.827480583662165</v>
      </c>
      <c r="PY191" s="420">
        <v>77.697321671729853</v>
      </c>
      <c r="PZ191" s="420">
        <v>85.261156348092129</v>
      </c>
      <c r="QA191" s="420">
        <v>93.590644751345692</v>
      </c>
      <c r="QB191" s="420">
        <v>102.76494703657464</v>
      </c>
      <c r="QC191" s="420">
        <v>112.87151513930641</v>
      </c>
      <c r="QD191" s="420">
        <v>124.00696859629332</v>
      </c>
      <c r="QE191" s="420">
        <v>136.27806337997873</v>
      </c>
      <c r="QF191" s="420">
        <v>149.8027636602566</v>
      </c>
      <c r="QG191" s="420">
        <v>164.71142746623187</v>
      </c>
      <c r="QH191" s="420">
        <v>181.14811839312975</v>
      </c>
      <c r="QI191" s="420">
        <v>199.27205679737466</v>
      </c>
      <c r="QJ191" s="420">
        <v>219.25922535966913</v>
      </c>
      <c r="QK191" s="420">
        <v>241.30414548645757</v>
      </c>
      <c r="QL191" s="420">
        <v>265.62184278099454</v>
      </c>
      <c r="QM191" s="420">
        <v>292.45002176454648</v>
      </c>
      <c r="QN191" s="420">
        <v>322.05147218627013</v>
      </c>
      <c r="QO191" s="420">
        <v>354.71673164936061</v>
      </c>
      <c r="QP191" s="420">
        <v>390.76703192593379</v>
      </c>
      <c r="QQ191" s="420">
        <v>430.55755926118002</v>
      </c>
      <c r="QR191" s="420">
        <v>474.48106220899069</v>
      </c>
      <c r="QS191" s="420">
        <v>522.97184413007517</v>
      </c>
      <c r="QT191" s="420">
        <v>576.51018145680507</v>
      </c>
      <c r="QU191" s="420">
        <v>635.62721322780033</v>
      </c>
      <c r="QV191" s="424"/>
      <c r="QW191" s="420">
        <v>14.692869058112674</v>
      </c>
      <c r="QX191" s="420">
        <v>14.692869058112674</v>
      </c>
      <c r="QY191" s="420">
        <v>14.692869058112674</v>
      </c>
      <c r="QZ191" s="420">
        <v>14.692869058112674</v>
      </c>
      <c r="RA191" s="420">
        <v>14.692869058112674</v>
      </c>
      <c r="RB191" s="420">
        <v>14.692869058112674</v>
      </c>
      <c r="RC191" s="420">
        <v>14.692869058112674</v>
      </c>
      <c r="RD191" s="420">
        <v>14.692869058112674</v>
      </c>
      <c r="RE191" s="420">
        <v>14.692869058112674</v>
      </c>
      <c r="RF191" s="420">
        <v>14.692869058112674</v>
      </c>
      <c r="RG191" s="420">
        <v>14.692869058112674</v>
      </c>
      <c r="RH191" s="420">
        <v>14.692869058112674</v>
      </c>
      <c r="RI191" s="420">
        <v>14.692869058112674</v>
      </c>
      <c r="RJ191" s="420">
        <v>14.692869058112674</v>
      </c>
      <c r="RK191" s="420">
        <v>14.692869058112674</v>
      </c>
      <c r="RL191" s="420">
        <v>14.692869058112674</v>
      </c>
      <c r="RM191" s="420">
        <v>14.692869058112674</v>
      </c>
      <c r="RN191" s="420">
        <v>17.586443375268967</v>
      </c>
      <c r="RO191" s="420">
        <v>23.311872746698956</v>
      </c>
      <c r="RP191" s="420">
        <v>31.171133106186968</v>
      </c>
      <c r="RQ191" s="420">
        <v>42.008088295304923</v>
      </c>
      <c r="RR191" s="420">
        <v>57.011987087230509</v>
      </c>
      <c r="RS191" s="420">
        <v>77.861798543275356</v>
      </c>
      <c r="RT191" s="420">
        <v>106.93165281622744</v>
      </c>
      <c r="RU191" s="420">
        <v>147.58346977855248</v>
      </c>
      <c r="RV191" s="420">
        <v>204.58404884081392</v>
      </c>
      <c r="RW191" s="420">
        <v>284.69990173605657</v>
      </c>
      <c r="RX191" s="420">
        <v>397.54601394952084</v>
      </c>
      <c r="RY191" s="420">
        <v>556.79749551650741</v>
      </c>
      <c r="RZ191" s="420">
        <v>781.91998932362276</v>
      </c>
      <c r="SA191" s="420"/>
      <c r="SB191" s="420">
        <v>26.254735441671951</v>
      </c>
      <c r="SC191" s="420">
        <v>30.127550095186937</v>
      </c>
      <c r="SD191" s="420">
        <v>34.386266131572754</v>
      </c>
      <c r="SE191" s="420">
        <v>39.070390819233793</v>
      </c>
      <c r="SF191" s="420">
        <v>44.223543496545801</v>
      </c>
      <c r="SG191" s="420">
        <v>49.89388810395927</v>
      </c>
      <c r="SH191" s="420">
        <v>56.134611525549488</v>
      </c>
      <c r="SI191" s="420">
        <v>63.004452613617175</v>
      </c>
      <c r="SJ191" s="420">
        <v>70.568287289979452</v>
      </c>
      <c r="SK191" s="420">
        <v>78.897775693233015</v>
      </c>
      <c r="SL191" s="420">
        <v>88.072077978461962</v>
      </c>
      <c r="SM191" s="420">
        <v>98.178646081193733</v>
      </c>
      <c r="SN191" s="420">
        <v>109.31409953818064</v>
      </c>
      <c r="SO191" s="420">
        <v>121.58519432186606</v>
      </c>
      <c r="SP191" s="420">
        <v>135.10989460214392</v>
      </c>
      <c r="SQ191" s="420">
        <v>150.01855840811919</v>
      </c>
      <c r="SR191" s="420">
        <v>166.45524933501707</v>
      </c>
      <c r="SS191" s="420">
        <v>181.68561342210569</v>
      </c>
      <c r="ST191" s="420">
        <v>195.94735261297018</v>
      </c>
      <c r="SU191" s="420">
        <v>210.1330123802706</v>
      </c>
      <c r="SV191" s="420">
        <v>223.61375448568961</v>
      </c>
      <c r="SW191" s="420">
        <v>235.43803467731595</v>
      </c>
      <c r="SX191" s="420">
        <v>244.18967364299476</v>
      </c>
      <c r="SY191" s="420">
        <v>247.78507883313318</v>
      </c>
      <c r="SZ191" s="420">
        <v>243.18356214738131</v>
      </c>
      <c r="TA191" s="420">
        <v>225.9735104203661</v>
      </c>
      <c r="TB191" s="420">
        <v>189.78116047293412</v>
      </c>
      <c r="TC191" s="420">
        <v>125.42583018055433</v>
      </c>
      <c r="TD191" s="420">
        <v>19.712685940297661</v>
      </c>
      <c r="TE191" s="420">
        <v>-146.29277609582243</v>
      </c>
      <c r="TF191" s="420"/>
      <c r="TG191" s="420">
        <v>2.4093718660178953</v>
      </c>
      <c r="TH191" s="420">
        <v>2.6372496816427375</v>
      </c>
      <c r="TI191" s="420">
        <v>2.8878340742775008</v>
      </c>
      <c r="TJ191" s="420">
        <v>3.1634496658911648</v>
      </c>
      <c r="TK191" s="420">
        <v>3.4666630341377918</v>
      </c>
      <c r="TL191" s="420">
        <v>3.8003081627020272</v>
      </c>
      <c r="TM191" s="420">
        <v>4.1675145870890189</v>
      </c>
      <c r="TN191" s="420">
        <v>4.5717385226232974</v>
      </c>
      <c r="TO191" s="420">
        <v>5.0167972920205077</v>
      </c>
      <c r="TP191" s="420">
        <v>5.5069074037665278</v>
      </c>
      <c r="TQ191" s="420">
        <v>6.0467266700313074</v>
      </c>
      <c r="TR191" s="420">
        <v>6.6414007943465379</v>
      </c>
      <c r="TS191" s="420">
        <v>7.2966149052173481</v>
      </c>
      <c r="TT191" s="420">
        <v>8.018650562692903</v>
      </c>
      <c r="TU191" s="420">
        <v>8.8144488212161036</v>
      </c>
      <c r="TV191" s="420">
        <v>9.6916799943907233</v>
      </c>
      <c r="TW191" s="420">
        <v>10.658820836290454</v>
      </c>
      <c r="TX191" s="420">
        <v>11.725239930302621</v>
      </c>
      <c r="TY191" s="420">
        <v>12.901292161040638</v>
      </c>
      <c r="TZ191" s="420">
        <v>14.198423238448974</v>
      </c>
      <c r="UA191" s="420">
        <v>15.629285346832003</v>
      </c>
      <c r="UB191" s="420">
        <v>17.207865106236564</v>
      </c>
      <c r="UC191" s="420">
        <v>18.949625160595776</v>
      </c>
      <c r="UD191" s="420">
        <v>20.871660847615242</v>
      </c>
      <c r="UE191" s="420">
        <v>22.992873561006807</v>
      </c>
      <c r="UF191" s="420">
        <v>25.334162587964727</v>
      </c>
      <c r="UG191" s="420">
        <v>27.918637395519482</v>
      </c>
      <c r="UH191" s="420">
        <v>30.771852550571701</v>
      </c>
      <c r="UI191" s="420">
        <v>33.922067692194361</v>
      </c>
      <c r="UJ191" s="420">
        <v>37.400535233617283</v>
      </c>
      <c r="UK191" s="420"/>
      <c r="UL191" s="420">
        <v>2.0677318317326265</v>
      </c>
      <c r="UM191" s="420">
        <v>2.0677318317326265</v>
      </c>
      <c r="UN191" s="420">
        <v>2.0677318317326265</v>
      </c>
      <c r="UO191" s="420">
        <v>2.0677318317326265</v>
      </c>
      <c r="UP191" s="420">
        <v>2.0677318317326265</v>
      </c>
      <c r="UQ191" s="420">
        <v>2.0677318317326265</v>
      </c>
      <c r="UR191" s="420">
        <v>2.0677318317326265</v>
      </c>
      <c r="US191" s="420">
        <v>2.0677318317326265</v>
      </c>
      <c r="UT191" s="420">
        <v>2.0677318317326265</v>
      </c>
      <c r="UU191" s="420">
        <v>2.0677318317326265</v>
      </c>
      <c r="UV191" s="420">
        <v>2.0677318317326265</v>
      </c>
      <c r="UW191" s="420">
        <v>2.0677318317326265</v>
      </c>
      <c r="UX191" s="420">
        <v>2.0677318317326265</v>
      </c>
      <c r="UY191" s="420">
        <v>2.0677318317326265</v>
      </c>
      <c r="UZ191" s="420">
        <v>2.0677318317326265</v>
      </c>
      <c r="VA191" s="420">
        <v>2.0677318317326265</v>
      </c>
      <c r="VB191" s="420">
        <v>2.0677318317326265</v>
      </c>
      <c r="VC191" s="420">
        <v>2.4749454058415221</v>
      </c>
      <c r="VD191" s="420">
        <v>3.2806867838405323</v>
      </c>
      <c r="VE191" s="420">
        <v>4.3867228313213236</v>
      </c>
      <c r="VF191" s="420">
        <v>5.9118107576461503</v>
      </c>
      <c r="VG191" s="420">
        <v>8.0233138963084603</v>
      </c>
      <c r="VH191" s="420">
        <v>10.957514062577776</v>
      </c>
      <c r="VI191" s="420">
        <v>15.048523298845536</v>
      </c>
      <c r="VJ191" s="420">
        <v>20.769465588490164</v>
      </c>
      <c r="VK191" s="420">
        <v>28.79117403005235</v>
      </c>
      <c r="VL191" s="420">
        <v>40.065901831865403</v>
      </c>
      <c r="VM191" s="420">
        <v>55.946768760453153</v>
      </c>
      <c r="VN191" s="420">
        <v>78.358277117619295</v>
      </c>
      <c r="VO191" s="420">
        <v>110.03983261524904</v>
      </c>
      <c r="VP191" s="420"/>
      <c r="VQ191" s="420">
        <v>0.34164003428526879</v>
      </c>
      <c r="VR191" s="420">
        <v>0.56951784991011101</v>
      </c>
      <c r="VS191" s="420">
        <v>0.82010224254487429</v>
      </c>
      <c r="VT191" s="420">
        <v>1.0957178341585383</v>
      </c>
      <c r="VU191" s="420">
        <v>1.3989312024051652</v>
      </c>
      <c r="VV191" s="420">
        <v>1.7325763309694007</v>
      </c>
      <c r="VW191" s="420">
        <v>2.0997827553563924</v>
      </c>
      <c r="VX191" s="420">
        <v>2.5040066908906708</v>
      </c>
      <c r="VY191" s="420">
        <v>2.9490654602878812</v>
      </c>
      <c r="VZ191" s="420">
        <v>3.4391755720339012</v>
      </c>
      <c r="WA191" s="420">
        <v>3.9789948382986808</v>
      </c>
      <c r="WB191" s="420">
        <v>4.5736689626139118</v>
      </c>
      <c r="WC191" s="420">
        <v>5.228883073484722</v>
      </c>
      <c r="WD191" s="420">
        <v>5.9509187309602769</v>
      </c>
      <c r="WE191" s="420">
        <v>6.7467169894834775</v>
      </c>
      <c r="WF191" s="420">
        <v>7.6239481626580972</v>
      </c>
      <c r="WG191" s="420">
        <v>8.5910890045578281</v>
      </c>
      <c r="WH191" s="420">
        <v>9.2502945244610988</v>
      </c>
      <c r="WI191" s="420">
        <v>9.620605377200107</v>
      </c>
      <c r="WJ191" s="420">
        <v>9.8117004071276508</v>
      </c>
      <c r="WK191" s="420">
        <v>9.7174745891858514</v>
      </c>
      <c r="WL191" s="420">
        <v>9.1845512099281041</v>
      </c>
      <c r="WM191" s="420">
        <v>7.9921110980180003</v>
      </c>
      <c r="WN191" s="420">
        <v>5.8231375487697061</v>
      </c>
      <c r="WO191" s="420">
        <v>2.2234079725166431</v>
      </c>
      <c r="WP191" s="420">
        <v>-3.457011442087623</v>
      </c>
      <c r="WQ191" s="420">
        <v>-12.147264436345921</v>
      </c>
      <c r="WR191" s="420">
        <v>-25.174916209881452</v>
      </c>
      <c r="WS191" s="420">
        <v>-44.436209425424934</v>
      </c>
      <c r="WT191" s="420">
        <v>-72.639297381631764</v>
      </c>
      <c r="WU191" s="420"/>
      <c r="WV191" s="420">
        <v>81.635726201842033</v>
      </c>
      <c r="WW191" s="420">
        <v>89.356813687838766</v>
      </c>
      <c r="WX191" s="420">
        <v>97.847258502983451</v>
      </c>
      <c r="WY191" s="420">
        <v>107.18582482862028</v>
      </c>
      <c r="WZ191" s="420">
        <v>117.45947492806732</v>
      </c>
      <c r="XA191" s="420">
        <v>128.76423146988984</v>
      </c>
      <c r="XB191" s="420">
        <v>141.2061311797749</v>
      </c>
      <c r="XC191" s="420">
        <v>154.90227953733284</v>
      </c>
      <c r="XD191" s="420">
        <v>169.98201727092257</v>
      </c>
      <c r="XE191" s="420">
        <v>186.58821055124022</v>
      </c>
      <c r="XF191" s="420">
        <v>204.87867805475017</v>
      </c>
      <c r="XG191" s="420">
        <v>225.0277694742305</v>
      </c>
      <c r="XH191" s="420">
        <v>247.22811161030629</v>
      </c>
      <c r="XI191" s="420">
        <v>271.6925399009296</v>
      </c>
      <c r="XJ191" s="420">
        <v>298.65623515320146</v>
      </c>
      <c r="XK191" s="420">
        <v>328.37908735341523</v>
      </c>
      <c r="XL191" s="420">
        <v>361.14831076866051</v>
      </c>
      <c r="XM191" s="420">
        <v>397.28133714083253</v>
      </c>
      <c r="XN191" s="420">
        <v>437.12901663842371</v>
      </c>
      <c r="XO191" s="420">
        <v>481.07915940248779</v>
      </c>
      <c r="XP191" s="420">
        <v>529.56045403369262</v>
      </c>
      <c r="XQ191" s="420">
        <v>583.04680325362722</v>
      </c>
      <c r="XR191" s="420">
        <v>642.06212127590493</v>
      </c>
      <c r="XS191" s="420">
        <v>707.18564218553513</v>
      </c>
      <c r="XT191" s="420">
        <v>779.05779389804832</v>
      </c>
      <c r="XU191" s="420">
        <v>858.38669810742999</v>
      </c>
      <c r="XV191" s="420">
        <v>945.95536309471015</v>
      </c>
      <c r="XW191" s="420">
        <v>1042.6296434239468</v>
      </c>
      <c r="XX191" s="420">
        <v>1149.3670484736069</v>
      </c>
      <c r="XY191" s="420">
        <v>1267.2264905210143</v>
      </c>
      <c r="XZ191" s="420"/>
      <c r="YA191" s="420">
        <v>7.8011920385318428E-2</v>
      </c>
      <c r="YB191" s="420">
        <v>7.8011920385318428E-2</v>
      </c>
      <c r="YC191" s="420">
        <v>7.8011920385318428E-2</v>
      </c>
      <c r="YD191" s="420">
        <v>7.8011920385318428E-2</v>
      </c>
      <c r="YE191" s="420">
        <v>7.8011920385318428E-2</v>
      </c>
      <c r="YF191" s="420">
        <v>7.8011920385318428E-2</v>
      </c>
      <c r="YG191" s="420">
        <v>7.8011920385318428E-2</v>
      </c>
      <c r="YH191" s="420">
        <v>7.8011920385318428E-2</v>
      </c>
      <c r="YI191" s="420">
        <v>7.8011920385318428E-2</v>
      </c>
      <c r="YJ191" s="420">
        <v>7.8011920385318428E-2</v>
      </c>
      <c r="YK191" s="420">
        <v>7.8011920385318428E-2</v>
      </c>
      <c r="YL191" s="420">
        <v>7.8011920385318428E-2</v>
      </c>
      <c r="YM191" s="420">
        <v>7.8011920385318428E-2</v>
      </c>
      <c r="YN191" s="420">
        <v>7.8011920385318428E-2</v>
      </c>
      <c r="YO191" s="420">
        <v>7.8011920385318428E-2</v>
      </c>
      <c r="YP191" s="420">
        <v>7.8011920385318428E-2</v>
      </c>
      <c r="YQ191" s="420">
        <v>7.8011920385318428E-2</v>
      </c>
      <c r="YR191" s="420">
        <v>9.3375379241868992E-2</v>
      </c>
      <c r="YS191" s="420">
        <v>0.12377459797370281</v>
      </c>
      <c r="YT191" s="420">
        <v>0.16550341152447323</v>
      </c>
      <c r="YU191" s="420">
        <v>0.22304232254920187</v>
      </c>
      <c r="YV191" s="420">
        <v>0.30270565810304267</v>
      </c>
      <c r="YW191" s="420">
        <v>0.41340791951466116</v>
      </c>
      <c r="YX191" s="420">
        <v>0.56775457217894676</v>
      </c>
      <c r="YY191" s="420">
        <v>0.78359575988982422</v>
      </c>
      <c r="YZ191" s="420">
        <v>1.0862408469817102</v>
      </c>
      <c r="ZA191" s="420">
        <v>1.5116166883470572</v>
      </c>
      <c r="ZB191" s="420">
        <v>2.1107741358796552</v>
      </c>
      <c r="ZC191" s="420">
        <v>2.9563213092813081</v>
      </c>
      <c r="ZD191" s="420">
        <v>4.1516112144974731</v>
      </c>
      <c r="ZE191" s="420"/>
      <c r="ZF191" s="420">
        <v>81.557714281456711</v>
      </c>
      <c r="ZG191" s="420">
        <v>89.278801767453444</v>
      </c>
      <c r="ZH191" s="420">
        <v>97.769246582598129</v>
      </c>
      <c r="ZI191" s="420">
        <v>107.10781290823496</v>
      </c>
      <c r="ZJ191" s="420">
        <v>117.381463007682</v>
      </c>
      <c r="ZK191" s="420">
        <v>128.68621954950453</v>
      </c>
      <c r="ZL191" s="420">
        <v>141.12811925938959</v>
      </c>
      <c r="ZM191" s="420">
        <v>154.82426761694754</v>
      </c>
      <c r="ZN191" s="420">
        <v>169.90400535053726</v>
      </c>
      <c r="ZO191" s="420">
        <v>186.51019863085492</v>
      </c>
      <c r="ZP191" s="420">
        <v>204.80066613436486</v>
      </c>
      <c r="ZQ191" s="420">
        <v>224.94975755384519</v>
      </c>
      <c r="ZR191" s="420">
        <v>247.15009968992098</v>
      </c>
      <c r="ZS191" s="420">
        <v>271.61452798054427</v>
      </c>
      <c r="ZT191" s="420">
        <v>298.57822323281613</v>
      </c>
      <c r="ZU191" s="420">
        <v>328.30107543302989</v>
      </c>
      <c r="ZV191" s="420">
        <v>361.07029884827517</v>
      </c>
      <c r="ZW191" s="420">
        <v>397.18796176159066</v>
      </c>
      <c r="ZX191" s="420">
        <v>437.00524204045001</v>
      </c>
      <c r="ZY191" s="420">
        <v>480.91365599096332</v>
      </c>
      <c r="ZZ191" s="420">
        <v>529.33741171114343</v>
      </c>
      <c r="AAA191" s="420">
        <v>582.74409759552418</v>
      </c>
      <c r="AAB191" s="420">
        <v>641.64871335639032</v>
      </c>
      <c r="AAC191" s="420">
        <v>706.61788761335617</v>
      </c>
      <c r="AAD191" s="420">
        <v>778.27419813815845</v>
      </c>
      <c r="AAE191" s="420">
        <v>857.3004572604483</v>
      </c>
      <c r="AAF191" s="420">
        <v>944.44374640636306</v>
      </c>
      <c r="AAG191" s="420">
        <v>1040.5188692880672</v>
      </c>
      <c r="AAH191" s="420">
        <v>1146.4107271643256</v>
      </c>
      <c r="AAI191" s="420">
        <v>1263.0748793065168</v>
      </c>
      <c r="AAJ191" s="420"/>
      <c r="AAK191" s="420">
        <v>1489.0550390946805</v>
      </c>
      <c r="AAL191" s="420">
        <v>1632.9494154515837</v>
      </c>
      <c r="AAM191" s="420">
        <v>1791.1819524981745</v>
      </c>
      <c r="AAN191" s="420">
        <v>1965.2205422605875</v>
      </c>
      <c r="AAO191" s="420">
        <v>2156.6858606694395</v>
      </c>
      <c r="AAP191" s="420">
        <v>2367.3674382843033</v>
      </c>
      <c r="AAQ191" s="420">
        <v>2599.241433067556</v>
      </c>
      <c r="AAR191" s="420">
        <v>2854.490286286321</v>
      </c>
      <c r="AAS191" s="420">
        <v>3135.5244619430468</v>
      </c>
      <c r="AAT191" s="420">
        <v>3445.0064915233693</v>
      </c>
      <c r="AAU191" s="420">
        <v>3785.8775695246322</v>
      </c>
      <c r="AAV191" s="420">
        <v>4161.3869714350112</v>
      </c>
      <c r="AAW191" s="420">
        <v>4575.1245948428777</v>
      </c>
      <c r="AAX191" s="420">
        <v>5031.0569564683556</v>
      </c>
      <c r="AAY191" s="420">
        <v>5533.5670134570937</v>
      </c>
      <c r="AAZ191" s="420">
        <v>6087.4982166269847</v>
      </c>
      <c r="ABA191" s="420">
        <v>6698.2032469207879</v>
      </c>
      <c r="ABB191" s="420">
        <v>7365.2264891749492</v>
      </c>
      <c r="ABC191" s="420">
        <v>8095.2424789620327</v>
      </c>
      <c r="ABD191" s="420">
        <v>8897.0156559951247</v>
      </c>
      <c r="ABE191" s="420">
        <v>9776.6771653586875</v>
      </c>
      <c r="ABF191" s="420">
        <v>10740.440273914386</v>
      </c>
      <c r="ABG191" s="420">
        <v>11794.37196049699</v>
      </c>
      <c r="ABH191" s="420">
        <v>12944.039479678835</v>
      </c>
      <c r="ABI191" s="420">
        <v>14193.975484580607</v>
      </c>
      <c r="ABJ191" s="420">
        <v>15546.880761238184</v>
      </c>
      <c r="ABK191" s="420">
        <v>17002.448498095357</v>
      </c>
      <c r="ABL191" s="420">
        <v>18555.643714763919</v>
      </c>
      <c r="ABM191" s="420">
        <v>20194.199453496931</v>
      </c>
      <c r="ABN191" s="420">
        <v>21894.988213463155</v>
      </c>
      <c r="ABQ191" s="344"/>
      <c r="ABR191" s="344"/>
      <c r="ABS191" s="344"/>
      <c r="ABT191" s="344"/>
      <c r="ABU191" s="344"/>
      <c r="ABV191" s="344"/>
      <c r="ABW191" s="344"/>
      <c r="ABX191" s="344"/>
      <c r="ABY191" s="344"/>
      <c r="ABZ191" s="344"/>
      <c r="ACA191" s="344"/>
    </row>
    <row r="192" spans="4:755" hidden="1" outlineLevel="1" x14ac:dyDescent="0.25">
      <c r="D192" s="431" t="b">
        <v>1</v>
      </c>
      <c r="E192" s="416"/>
      <c r="F192" s="417">
        <v>1617</v>
      </c>
      <c r="G192" s="417">
        <v>22006132</v>
      </c>
      <c r="H192" s="417" t="s">
        <v>1825</v>
      </c>
      <c r="I192" s="417" t="s">
        <v>1881</v>
      </c>
      <c r="J192" s="417">
        <v>11</v>
      </c>
      <c r="K192" s="417" t="s">
        <v>1882</v>
      </c>
      <c r="L192" s="417" t="s">
        <v>362</v>
      </c>
      <c r="M192" s="417" t="s">
        <v>253</v>
      </c>
      <c r="N192" s="417" t="s">
        <v>301</v>
      </c>
      <c r="O192" s="417" t="s">
        <v>363</v>
      </c>
      <c r="P192" s="417" t="s">
        <v>364</v>
      </c>
      <c r="Q192" s="417" t="s">
        <v>365</v>
      </c>
      <c r="R192" s="417" t="s">
        <v>298</v>
      </c>
      <c r="S192" s="418"/>
      <c r="T192" s="417">
        <v>0.57433674535164059</v>
      </c>
      <c r="U192" s="417">
        <v>2190</v>
      </c>
      <c r="V192" s="418"/>
      <c r="W192" s="419">
        <v>5.5</v>
      </c>
      <c r="X192" s="417">
        <v>1.9187456806876756E-3</v>
      </c>
      <c r="Y192" s="417">
        <v>1.3800670954396382E-3</v>
      </c>
      <c r="Z192" s="417">
        <v>5.3867858524803743E-4</v>
      </c>
      <c r="AA192" s="420">
        <v>11.312138146274018</v>
      </c>
      <c r="AB192" s="420">
        <v>441.62147054068424</v>
      </c>
      <c r="AC192" s="420">
        <v>452.93360868695828</v>
      </c>
      <c r="AD192" s="420">
        <v>13.281543367680833</v>
      </c>
      <c r="AE192" s="420">
        <v>0.78149081779753549</v>
      </c>
      <c r="AF192" s="420">
        <v>26.478922299534947</v>
      </c>
      <c r="AG192" s="418"/>
      <c r="AH192" s="419">
        <v>7.3551596835305695</v>
      </c>
      <c r="AI192" s="417">
        <v>4.0025891191910199E-3</v>
      </c>
      <c r="AJ192" s="417">
        <v>2.8788815503576841E-3</v>
      </c>
      <c r="AK192" s="417">
        <v>1.1237075688333357E-3</v>
      </c>
      <c r="AL192" s="420">
        <v>23.597625008247338</v>
      </c>
      <c r="AM192" s="420">
        <v>921.24209611445895</v>
      </c>
      <c r="AN192" s="420">
        <v>944.83972112270624</v>
      </c>
      <c r="AO192" s="420">
        <v>27.705892190199101</v>
      </c>
      <c r="AP192" s="420">
        <v>1.6302247220919039</v>
      </c>
      <c r="AQ192" s="420">
        <v>55.236213611195382</v>
      </c>
      <c r="AR192" s="418"/>
      <c r="AS192" s="417">
        <v>5.1679359468684138E-3</v>
      </c>
      <c r="AT192" s="421">
        <v>4.0659390574111693E-6</v>
      </c>
      <c r="AU192" s="417">
        <v>5.1638700078110028E-3</v>
      </c>
      <c r="AV192" s="420">
        <v>28.425883974257854</v>
      </c>
      <c r="AW192" s="420">
        <v>1.3011004983715742</v>
      </c>
      <c r="AX192" s="420">
        <v>29.726984472629429</v>
      </c>
      <c r="AY192" s="420">
        <v>14.692869058112674</v>
      </c>
      <c r="AZ192" s="420">
        <v>2.0677318317326265</v>
      </c>
      <c r="BA192" s="420">
        <v>7.8011920385318428E-2</v>
      </c>
      <c r="BB192" s="418"/>
      <c r="BC192" s="420">
        <v>493.4755651719716</v>
      </c>
      <c r="BD192" s="420">
        <v>1029.4120516461926</v>
      </c>
      <c r="BE192" s="420">
        <v>46.565597282860054</v>
      </c>
      <c r="BF192" s="420">
        <v>982.84645436333255</v>
      </c>
      <c r="BG192" s="420"/>
      <c r="BH192" s="422">
        <v>2.9065397246040858E-2</v>
      </c>
      <c r="BI192" s="420"/>
      <c r="BJ192" s="423">
        <v>5.6622055501549218</v>
      </c>
      <c r="BK192" s="423">
        <v>5.8291948531282172</v>
      </c>
      <c r="BL192" s="423">
        <v>6.0011089909667437</v>
      </c>
      <c r="BM192" s="423">
        <v>6.178093206497544</v>
      </c>
      <c r="BN192" s="423">
        <v>6.3602970260372382</v>
      </c>
      <c r="BO192" s="423">
        <v>6.547874385720343</v>
      </c>
      <c r="BP192" s="423">
        <v>6.7409837615532684</v>
      </c>
      <c r="BQ192" s="423">
        <v>6.9397883033038381</v>
      </c>
      <c r="BR192" s="423">
        <v>7.1444559723394905</v>
      </c>
      <c r="BS192" s="423">
        <v>7.3551596835305695</v>
      </c>
      <c r="BT192" s="423">
        <v>7.5720774513386377</v>
      </c>
      <c r="BU192" s="423">
        <v>7.7953925402131929</v>
      </c>
      <c r="BV192" s="423">
        <v>8.0252936194238913</v>
      </c>
      <c r="BW192" s="423">
        <v>8.2619749224590624</v>
      </c>
      <c r="BX192" s="423">
        <v>8.5056364111251774</v>
      </c>
      <c r="BY192" s="423">
        <v>8.7564839444859555</v>
      </c>
      <c r="BZ192" s="423">
        <v>9.0147294527837882</v>
      </c>
      <c r="CA192" s="423">
        <v>9.280591116490438</v>
      </c>
      <c r="CB192" s="423">
        <v>9.5542935506382936</v>
      </c>
      <c r="CC192" s="423">
        <v>9.8360679945879106</v>
      </c>
      <c r="CD192" s="423">
        <v>10.126152507392154</v>
      </c>
      <c r="CE192" s="423">
        <v>10.424792168922005</v>
      </c>
      <c r="CF192" s="423">
        <v>10.732239286923951</v>
      </c>
      <c r="CG192" s="423">
        <v>11.048753610183907</v>
      </c>
      <c r="CH192" s="423">
        <v>11.374602547977736</v>
      </c>
      <c r="CI192" s="423">
        <v>11.710061395993787</v>
      </c>
      <c r="CJ192" s="423">
        <v>12.055413568918349</v>
      </c>
      <c r="CK192" s="423">
        <v>12.41095083988044</v>
      </c>
      <c r="CL192" s="423">
        <v>12.776973586958347</v>
      </c>
      <c r="CM192" s="423">
        <v>13.153791046956067</v>
      </c>
      <c r="CN192" s="420"/>
      <c r="CO192" s="417">
        <v>2.0612559262176006E-3</v>
      </c>
      <c r="CP192" s="417">
        <v>2.2153446193732668E-3</v>
      </c>
      <c r="CQ192" s="417">
        <v>2.381993008625538E-3</v>
      </c>
      <c r="CR192" s="417">
        <v>2.5622676438673987E-3</v>
      </c>
      <c r="CS192" s="417">
        <v>2.7573279119430479E-3</v>
      </c>
      <c r="CT192" s="417">
        <v>2.9684342448668983E-3</v>
      </c>
      <c r="CU192" s="417">
        <v>3.19695706119906E-3</v>
      </c>
      <c r="CV192" s="417">
        <v>3.4443865065039775E-3</v>
      </c>
      <c r="CW192" s="417">
        <v>3.7123430647736646E-3</v>
      </c>
      <c r="CX192" s="417">
        <v>4.0025891191910199E-3</v>
      </c>
      <c r="CY192" s="417">
        <v>4.3170415476913148E-3</v>
      </c>
      <c r="CZ192" s="417">
        <v>4.6577854465042218E-3</v>
      </c>
      <c r="DA192" s="417">
        <v>5.0270890832832286E-3</v>
      </c>
      <c r="DB192" s="417">
        <v>5.4274201906172898E-3</v>
      </c>
      <c r="DC192" s="417">
        <v>5.8614637207406051E-3</v>
      </c>
      <c r="DD192" s="417">
        <v>6.3321411931862182E-3</v>
      </c>
      <c r="DE192" s="417">
        <v>6.8426317790497414E-3</v>
      </c>
      <c r="DF192" s="417">
        <v>7.3963952785316943E-3</v>
      </c>
      <c r="DG192" s="417">
        <v>7.9971971626083011E-3</v>
      </c>
      <c r="DH192" s="417">
        <v>8.6491358651484933E-3</v>
      </c>
      <c r="DI192" s="417">
        <v>9.35667252866626E-3</v>
      </c>
      <c r="DJ192" s="417">
        <v>1.0124663425299692E-2</v>
      </c>
      <c r="DK192" s="417">
        <v>1.0958395294680593E-2</v>
      </c>
      <c r="DL192" s="417">
        <v>1.186362386225245E-2</v>
      </c>
      <c r="DM192" s="417">
        <v>1.2846615825476223E-2</v>
      </c>
      <c r="DN192" s="417">
        <v>1.3914194621412962E-2</v>
      </c>
      <c r="DO192" s="417">
        <v>1.5073790317586837E-2</v>
      </c>
      <c r="DP192" s="417">
        <v>1.6333493999026651E-2</v>
      </c>
      <c r="DQ192" s="417">
        <v>1.7702117058193606E-2</v>
      </c>
      <c r="DR192" s="417">
        <v>1.9189255831382351E-2</v>
      </c>
      <c r="DS192" s="424"/>
      <c r="DT192" s="425">
        <v>1.4825682776434116E-3</v>
      </c>
      <c r="DU192" s="425">
        <v>1.5933973142081808E-3</v>
      </c>
      <c r="DV192" s="425">
        <v>1.7132599728345453E-3</v>
      </c>
      <c r="DW192" s="425">
        <v>1.8429233746828366E-3</v>
      </c>
      <c r="DX192" s="425">
        <v>1.983221414338804E-3</v>
      </c>
      <c r="DY192" s="425">
        <v>2.1350606636147775E-3</v>
      </c>
      <c r="DZ192" s="425">
        <v>2.2994268026771355E-3</v>
      </c>
      <c r="EA192" s="425">
        <v>2.4773916259182268E-3</v>
      </c>
      <c r="EB192" s="425">
        <v>2.6701206742737807E-3</v>
      </c>
      <c r="EC192" s="425">
        <v>2.8788815503576841E-3</v>
      </c>
      <c r="ED192" s="425">
        <v>3.1050529778804924E-3</v>
      </c>
      <c r="EE192" s="425">
        <v>3.3501346723731982E-3</v>
      </c>
      <c r="EF192" s="425">
        <v>3.6157580962978453E-3</v>
      </c>
      <c r="EG192" s="425">
        <v>3.9036981782344191E-3</v>
      </c>
      <c r="EH192" s="425">
        <v>4.2158860830415635E-3</v>
      </c>
      <c r="EI192" s="425">
        <v>4.5544231277499089E-3</v>
      </c>
      <c r="EJ192" s="425">
        <v>4.9215959465204739E-3</v>
      </c>
      <c r="EK192" s="425">
        <v>5.3198930173530392E-3</v>
      </c>
      <c r="EL192" s="425">
        <v>5.7520226734287284E-3</v>
      </c>
      <c r="EM192" s="425">
        <v>6.2209327330969002E-3</v>
      </c>
      <c r="EN192" s="425">
        <v>6.7298318946512814E-3</v>
      </c>
      <c r="EO192" s="425">
        <v>7.2822130552755021E-3</v>
      </c>
      <c r="EP192" s="425">
        <v>7.8818787279766444E-3</v>
      </c>
      <c r="EQ192" s="425">
        <v>8.5329687460712258E-3</v>
      </c>
      <c r="ER192" s="425">
        <v>9.2399904619666576E-3</v>
      </c>
      <c r="ES192" s="425">
        <v>1.0007851665715826E-2</v>
      </c>
      <c r="ET192" s="425">
        <v>1.0841896469261343E-2</v>
      </c>
      <c r="EU192" s="425">
        <v>1.1747944424577767E-2</v>
      </c>
      <c r="EV192" s="425">
        <v>1.2732333168238316E-2</v>
      </c>
      <c r="EW192" s="425">
        <v>1.3801964911458542E-2</v>
      </c>
      <c r="EX192" s="420"/>
      <c r="EY192" s="420">
        <v>530.12728231380277</v>
      </c>
      <c r="EZ192" s="420">
        <v>569.75682035364855</v>
      </c>
      <c r="FA192" s="420">
        <v>612.61654319184686</v>
      </c>
      <c r="FB192" s="420">
        <v>658.98075310645436</v>
      </c>
      <c r="FC192" s="420">
        <v>709.14762878991007</v>
      </c>
      <c r="FD192" s="420">
        <v>763.44133639249537</v>
      </c>
      <c r="FE192" s="420">
        <v>822.21432912376042</v>
      </c>
      <c r="FF192" s="420">
        <v>885.84985236739738</v>
      </c>
      <c r="FG192" s="420">
        <v>954.76467279648352</v>
      </c>
      <c r="FH192" s="420">
        <v>1029.4120516461926</v>
      </c>
      <c r="FI192" s="420">
        <v>1110.2849841227214</v>
      </c>
      <c r="FJ192" s="420">
        <v>1197.9197289135643</v>
      </c>
      <c r="FK192" s="420">
        <v>1292.8996539311759</v>
      </c>
      <c r="FL192" s="420">
        <v>1395.8594267848641</v>
      </c>
      <c r="FM192" s="420">
        <v>1507.4895810531841</v>
      </c>
      <c r="FN192" s="420">
        <v>1628.5414922400678</v>
      </c>
      <c r="FO192" s="420">
        <v>1759.8328003636557</v>
      </c>
      <c r="FP192" s="420">
        <v>1902.2533194709729</v>
      </c>
      <c r="FQ192" s="420">
        <v>2056.7714780186111</v>
      </c>
      <c r="FR192" s="420">
        <v>2224.4413380378878</v>
      </c>
      <c r="FS192" s="420">
        <v>2406.4102453420578</v>
      </c>
      <c r="FT192" s="420">
        <v>2603.9271677657107</v>
      </c>
      <c r="FU192" s="420">
        <v>2818.3517835893035</v>
      </c>
      <c r="FV192" s="420">
        <v>3051.1643879320654</v>
      </c>
      <c r="FW192" s="420">
        <v>3303.9766910391181</v>
      </c>
      <c r="FX192" s="420">
        <v>3578.5435890876806</v>
      </c>
      <c r="FY192" s="420">
        <v>3876.7759954456169</v>
      </c>
      <c r="FZ192" s="420">
        <v>4200.7548282865282</v>
      </c>
      <c r="GA192" s="420">
        <v>4552.7462591611757</v>
      </c>
      <c r="GB192" s="420">
        <v>4935.2183366099407</v>
      </c>
      <c r="GC192" s="420"/>
      <c r="GD192" s="420">
        <v>32.364954761379785</v>
      </c>
      <c r="GE192" s="420">
        <v>32.364954761379785</v>
      </c>
      <c r="GF192" s="420">
        <v>32.364954761379785</v>
      </c>
      <c r="GG192" s="420">
        <v>32.364954761379785</v>
      </c>
      <c r="GH192" s="420">
        <v>32.364954761379785</v>
      </c>
      <c r="GI192" s="420">
        <v>32.364954761379785</v>
      </c>
      <c r="GJ192" s="420">
        <v>32.364954761379785</v>
      </c>
      <c r="GK192" s="420">
        <v>32.364954761379785</v>
      </c>
      <c r="GL192" s="420">
        <v>32.364954761379785</v>
      </c>
      <c r="GM192" s="420">
        <v>32.364954761379785</v>
      </c>
      <c r="GN192" s="420">
        <v>32.364954761379785</v>
      </c>
      <c r="GO192" s="420">
        <v>32.364954761379785</v>
      </c>
      <c r="GP192" s="420">
        <v>32.364954761379785</v>
      </c>
      <c r="GQ192" s="420">
        <v>32.364954761379785</v>
      </c>
      <c r="GR192" s="420">
        <v>32.364954761379785</v>
      </c>
      <c r="GS192" s="420">
        <v>32.364954761379785</v>
      </c>
      <c r="GT192" s="420">
        <v>32.364954761379785</v>
      </c>
      <c r="GU192" s="420">
        <v>38.738822350007396</v>
      </c>
      <c r="GV192" s="420">
        <v>51.350604423535891</v>
      </c>
      <c r="GW192" s="420">
        <v>68.662717189713931</v>
      </c>
      <c r="GX192" s="420">
        <v>92.533995362797683</v>
      </c>
      <c r="GY192" s="420">
        <v>125.58407589671955</v>
      </c>
      <c r="GZ192" s="420">
        <v>171.51133502420743</v>
      </c>
      <c r="HA192" s="420">
        <v>235.54542630636647</v>
      </c>
      <c r="HB192" s="420">
        <v>325.09187307246486</v>
      </c>
      <c r="HC192" s="420">
        <v>450.65081975782482</v>
      </c>
      <c r="HD192" s="420">
        <v>627.12730943239865</v>
      </c>
      <c r="HE192" s="420">
        <v>875.70090675645304</v>
      </c>
      <c r="HF192" s="420">
        <v>1226.4946813564079</v>
      </c>
      <c r="HG192" s="420">
        <v>1722.3868926746106</v>
      </c>
      <c r="HH192" s="420"/>
      <c r="HI192" s="420">
        <v>12.15232014690068</v>
      </c>
      <c r="HJ192" s="420">
        <v>13.060763929367468</v>
      </c>
      <c r="HK192" s="420">
        <v>14.043254532499461</v>
      </c>
      <c r="HL192" s="420">
        <v>15.106079897346254</v>
      </c>
      <c r="HM192" s="420">
        <v>16.256075293573108</v>
      </c>
      <c r="HN192" s="420">
        <v>17.50067171175607</v>
      </c>
      <c r="HO192" s="420">
        <v>18.847948578067257</v>
      </c>
      <c r="HP192" s="420">
        <v>20.306691180026903</v>
      </c>
      <c r="HQ192" s="420">
        <v>21.886453227105736</v>
      </c>
      <c r="HR192" s="420">
        <v>23.597625008247338</v>
      </c>
      <c r="HS192" s="420">
        <v>25.451507650136506</v>
      </c>
      <c r="HT192" s="420">
        <v>27.460394025578481</v>
      </c>
      <c r="HU192" s="420">
        <v>29.637656911021573</v>
      </c>
      <c r="HV192" s="420">
        <v>31.997845046424025</v>
      </c>
      <c r="HW192" s="420">
        <v>34.55678780974619</v>
      </c>
      <c r="HX192" s="420">
        <v>37.331709282786655</v>
      </c>
      <c r="HY192" s="420">
        <v>40.341352555359848</v>
      </c>
      <c r="HZ192" s="420">
        <v>43.606115191468497</v>
      </c>
      <c r="IA192" s="420">
        <v>47.14819686473146</v>
      </c>
      <c r="IB192" s="420">
        <v>50.991760261520014</v>
      </c>
      <c r="IC192" s="420">
        <v>55.16310644972264</v>
      </c>
      <c r="ID192" s="420">
        <v>59.690866019549844</v>
      </c>
      <c r="IE192" s="420">
        <v>64.606207421130421</v>
      </c>
      <c r="IF192" s="420">
        <v>69.943064052727664</v>
      </c>
      <c r="IG192" s="420">
        <v>75.738381794200905</v>
      </c>
      <c r="IH192" s="420">
        <v>82.032388833915007</v>
      </c>
      <c r="II192" s="420">
        <v>88.86888980482135</v>
      </c>
      <c r="IJ192" s="420">
        <v>96.29558642816437</v>
      </c>
      <c r="IK192" s="420">
        <v>104.36442706259592</v>
      </c>
      <c r="IL192" s="420">
        <v>113.13198777390514</v>
      </c>
      <c r="IM192" s="420"/>
      <c r="IN192" s="420">
        <v>14.212941987128927</v>
      </c>
      <c r="IO192" s="420">
        <v>14.212941987128927</v>
      </c>
      <c r="IP192" s="420">
        <v>14.212941987128927</v>
      </c>
      <c r="IQ192" s="420">
        <v>14.212941987128927</v>
      </c>
      <c r="IR192" s="420">
        <v>14.212941987128927</v>
      </c>
      <c r="IS192" s="420">
        <v>14.212941987128927</v>
      </c>
      <c r="IT192" s="420">
        <v>14.212941987128927</v>
      </c>
      <c r="IU192" s="420">
        <v>14.212941987128927</v>
      </c>
      <c r="IV192" s="420">
        <v>14.212941987128927</v>
      </c>
      <c r="IW192" s="420">
        <v>14.212941987128927</v>
      </c>
      <c r="IX192" s="420">
        <v>14.212941987128927</v>
      </c>
      <c r="IY192" s="420">
        <v>14.212941987128927</v>
      </c>
      <c r="IZ192" s="420">
        <v>14.212941987128927</v>
      </c>
      <c r="JA192" s="420">
        <v>14.212941987128927</v>
      </c>
      <c r="JB192" s="420">
        <v>14.212941987128927</v>
      </c>
      <c r="JC192" s="420">
        <v>14.212941987128927</v>
      </c>
      <c r="JD192" s="420">
        <v>14.212941987128927</v>
      </c>
      <c r="JE192" s="420">
        <v>17.012000751113533</v>
      </c>
      <c r="JF192" s="420">
        <v>22.550415010825947</v>
      </c>
      <c r="JG192" s="420">
        <v>30.152960919956481</v>
      </c>
      <c r="JH192" s="420">
        <v>40.635938397728552</v>
      </c>
      <c r="JI192" s="420">
        <v>55.14975066046334</v>
      </c>
      <c r="JJ192" s="420">
        <v>75.318525015919704</v>
      </c>
      <c r="JK192" s="420">
        <v>103.43884315947719</v>
      </c>
      <c r="JL192" s="420">
        <v>142.76281139683698</v>
      </c>
      <c r="JM192" s="420">
        <v>197.90152666343465</v>
      </c>
      <c r="JN192" s="420">
        <v>275.40047972330115</v>
      </c>
      <c r="JO192" s="420">
        <v>384.56059270187745</v>
      </c>
      <c r="JP192" s="420">
        <v>538.61029258851443</v>
      </c>
      <c r="JQ192" s="420">
        <v>756.37939757564641</v>
      </c>
      <c r="JR192" s="420"/>
      <c r="JS192" s="420">
        <v>-2.0606218402282472</v>
      </c>
      <c r="JT192" s="420">
        <v>-1.1521780577614589</v>
      </c>
      <c r="JU192" s="420">
        <v>-0.16968745462946622</v>
      </c>
      <c r="JV192" s="420">
        <v>0.89313791021732669</v>
      </c>
      <c r="JW192" s="420">
        <v>2.0431333064441812</v>
      </c>
      <c r="JX192" s="420">
        <v>3.2877297246271429</v>
      </c>
      <c r="JY192" s="420">
        <v>4.63500659093833</v>
      </c>
      <c r="JZ192" s="420">
        <v>6.0937491928979757</v>
      </c>
      <c r="KA192" s="420">
        <v>7.6735112399768095</v>
      </c>
      <c r="KB192" s="420">
        <v>9.3846830211184109</v>
      </c>
      <c r="KC192" s="420">
        <v>11.238565663007579</v>
      </c>
      <c r="KD192" s="420">
        <v>13.247452038449554</v>
      </c>
      <c r="KE192" s="420">
        <v>15.424714923892646</v>
      </c>
      <c r="KF192" s="420">
        <v>17.784903059295097</v>
      </c>
      <c r="KG192" s="420">
        <v>20.343845822617261</v>
      </c>
      <c r="KH192" s="420">
        <v>23.118767295657726</v>
      </c>
      <c r="KI192" s="420">
        <v>26.128410568230919</v>
      </c>
      <c r="KJ192" s="420">
        <v>26.594114440354964</v>
      </c>
      <c r="KK192" s="420">
        <v>24.597781853905513</v>
      </c>
      <c r="KL192" s="420">
        <v>20.838799341563533</v>
      </c>
      <c r="KM192" s="420">
        <v>14.527168051994089</v>
      </c>
      <c r="KN192" s="420">
        <v>4.5411153590865041</v>
      </c>
      <c r="KO192" s="420">
        <v>-10.712317594789283</v>
      </c>
      <c r="KP192" s="420">
        <v>-33.495779106749524</v>
      </c>
      <c r="KQ192" s="420">
        <v>-67.024429602636076</v>
      </c>
      <c r="KR192" s="420">
        <v>-115.86913782951964</v>
      </c>
      <c r="KS192" s="420">
        <v>-186.5315899184798</v>
      </c>
      <c r="KT192" s="420">
        <v>-288.26500627371308</v>
      </c>
      <c r="KU192" s="420">
        <v>-434.24586552591848</v>
      </c>
      <c r="KV192" s="420">
        <v>-643.24740980174124</v>
      </c>
      <c r="KW192" s="420"/>
      <c r="KX192" s="420">
        <v>474.4218488458917</v>
      </c>
      <c r="KY192" s="420">
        <v>509.88714054661784</v>
      </c>
      <c r="KZ192" s="420">
        <v>548.24319130705453</v>
      </c>
      <c r="LA192" s="420">
        <v>589.73547989850772</v>
      </c>
      <c r="LB192" s="420">
        <v>634.63085258841727</v>
      </c>
      <c r="LC192" s="420">
        <v>683.21941235672887</v>
      </c>
      <c r="LD192" s="420">
        <v>735.81657685668335</v>
      </c>
      <c r="LE192" s="420">
        <v>792.76532029383259</v>
      </c>
      <c r="LF192" s="420">
        <v>854.4386157676098</v>
      </c>
      <c r="LG192" s="420">
        <v>921.24209611445895</v>
      </c>
      <c r="LH192" s="420">
        <v>993.6169529217575</v>
      </c>
      <c r="LI192" s="420">
        <v>1072.0430951594235</v>
      </c>
      <c r="LJ192" s="420">
        <v>1157.0425908153104</v>
      </c>
      <c r="LK192" s="420">
        <v>1249.1834170350141</v>
      </c>
      <c r="LL192" s="420">
        <v>1349.0835465733003</v>
      </c>
      <c r="LM192" s="420">
        <v>1457.4154008799708</v>
      </c>
      <c r="LN192" s="420">
        <v>1574.9107028865517</v>
      </c>
      <c r="LO192" s="420">
        <v>1702.3657655529726</v>
      </c>
      <c r="LP192" s="420">
        <v>1840.6472554971931</v>
      </c>
      <c r="LQ192" s="420">
        <v>1990.6984745910081</v>
      </c>
      <c r="LR192" s="420">
        <v>2153.5462062884098</v>
      </c>
      <c r="LS192" s="420">
        <v>2330.3081776881609</v>
      </c>
      <c r="LT192" s="420">
        <v>2522.2011929525261</v>
      </c>
      <c r="LU192" s="420">
        <v>2730.5499987427925</v>
      </c>
      <c r="LV192" s="420">
        <v>2956.7969478293303</v>
      </c>
      <c r="LW192" s="420">
        <v>3202.5125330290643</v>
      </c>
      <c r="LX192" s="420">
        <v>3469.4068701636297</v>
      </c>
      <c r="LY192" s="420">
        <v>3759.3422158648855</v>
      </c>
      <c r="LZ192" s="420">
        <v>4074.346613836261</v>
      </c>
      <c r="MA192" s="420">
        <v>4416.6287716667339</v>
      </c>
      <c r="MB192" s="420"/>
      <c r="MC192" s="426">
        <v>1.3011004983715742</v>
      </c>
      <c r="MD192" s="426">
        <v>1.3011004983715742</v>
      </c>
      <c r="ME192" s="426">
        <v>1.3011004983715742</v>
      </c>
      <c r="MF192" s="426">
        <v>1.3011004983715742</v>
      </c>
      <c r="MG192" s="426">
        <v>1.3011004983715742</v>
      </c>
      <c r="MH192" s="426">
        <v>1.3011004983715742</v>
      </c>
      <c r="MI192" s="426">
        <v>1.3011004983715742</v>
      </c>
      <c r="MJ192" s="426">
        <v>1.3011004983715742</v>
      </c>
      <c r="MK192" s="426">
        <v>1.3011004983715742</v>
      </c>
      <c r="ML192" s="426">
        <v>1.3011004983715742</v>
      </c>
      <c r="MM192" s="426">
        <v>1.3011004983715742</v>
      </c>
      <c r="MN192" s="426">
        <v>1.3011004983715742</v>
      </c>
      <c r="MO192" s="426">
        <v>1.3011004983715742</v>
      </c>
      <c r="MP192" s="426">
        <v>1.3011004983715742</v>
      </c>
      <c r="MQ192" s="426">
        <v>1.3011004983715742</v>
      </c>
      <c r="MR192" s="426">
        <v>1.3011004983715742</v>
      </c>
      <c r="MS192" s="426">
        <v>1.3011004983715742</v>
      </c>
      <c r="MT192" s="426">
        <v>1.5573357490388688</v>
      </c>
      <c r="MU192" s="426">
        <v>2.0643408124540121</v>
      </c>
      <c r="MV192" s="426">
        <v>2.7603034273876617</v>
      </c>
      <c r="MW192" s="426">
        <v>3.719950433130661</v>
      </c>
      <c r="MX192" s="426">
        <v>5.0485936081620348</v>
      </c>
      <c r="MY192" s="426">
        <v>6.8949110271166889</v>
      </c>
      <c r="MZ192" s="426">
        <v>9.4691395002985903</v>
      </c>
      <c r="NA192" s="426">
        <v>13.068987773647677</v>
      </c>
      <c r="NB192" s="426">
        <v>18.1165711647504</v>
      </c>
      <c r="NC192" s="426">
        <v>25.211085906369799</v>
      </c>
      <c r="ND192" s="426">
        <v>35.203969682813984</v>
      </c>
      <c r="NE192" s="426">
        <v>49.30619717927501</v>
      </c>
      <c r="NF192" s="426">
        <v>69.241513265506697</v>
      </c>
      <c r="NG192" s="420"/>
      <c r="NH192" s="420">
        <v>473.12074834752013</v>
      </c>
      <c r="NI192" s="420">
        <v>508.58604004824628</v>
      </c>
      <c r="NJ192" s="420">
        <v>546.94209080868291</v>
      </c>
      <c r="NK192" s="420">
        <v>588.43437940013609</v>
      </c>
      <c r="NL192" s="420">
        <v>633.32975209004564</v>
      </c>
      <c r="NM192" s="420">
        <v>681.91831185835724</v>
      </c>
      <c r="NN192" s="420">
        <v>734.51547635831173</v>
      </c>
      <c r="NO192" s="420">
        <v>791.46421979546096</v>
      </c>
      <c r="NP192" s="420">
        <v>853.13751526923818</v>
      </c>
      <c r="NQ192" s="420">
        <v>919.94099561608732</v>
      </c>
      <c r="NR192" s="420">
        <v>992.31585242338588</v>
      </c>
      <c r="NS192" s="420">
        <v>1070.7419946610519</v>
      </c>
      <c r="NT192" s="420">
        <v>1155.7414903169388</v>
      </c>
      <c r="NU192" s="420">
        <v>1247.8823165366425</v>
      </c>
      <c r="NV192" s="420">
        <v>1347.7824460749287</v>
      </c>
      <c r="NW192" s="420">
        <v>1456.1143003815992</v>
      </c>
      <c r="NX192" s="420">
        <v>1573.6096023881801</v>
      </c>
      <c r="NY192" s="420">
        <v>1700.8084298039337</v>
      </c>
      <c r="NZ192" s="420">
        <v>1838.5829146847391</v>
      </c>
      <c r="OA192" s="420">
        <v>1987.9381711636204</v>
      </c>
      <c r="OB192" s="420">
        <v>2149.8262558552792</v>
      </c>
      <c r="OC192" s="420">
        <v>2325.2595840799991</v>
      </c>
      <c r="OD192" s="420">
        <v>2515.3062819254092</v>
      </c>
      <c r="OE192" s="420">
        <v>2721.0808592424937</v>
      </c>
      <c r="OF192" s="420">
        <v>2943.7279600556826</v>
      </c>
      <c r="OG192" s="420">
        <v>3184.3959618643139</v>
      </c>
      <c r="OH192" s="420">
        <v>3444.1957842572601</v>
      </c>
      <c r="OI192" s="420">
        <v>3724.1382461820713</v>
      </c>
      <c r="OJ192" s="420">
        <v>4025.0404166569861</v>
      </c>
      <c r="OK192" s="420">
        <v>4347.387258401227</v>
      </c>
      <c r="OL192" s="420"/>
      <c r="OM192" s="420">
        <v>471.0601265072919</v>
      </c>
      <c r="ON192" s="420">
        <v>507.43386199048484</v>
      </c>
      <c r="OO192" s="420">
        <v>546.77240335405349</v>
      </c>
      <c r="OP192" s="420">
        <v>589.32751731035341</v>
      </c>
      <c r="OQ192" s="420">
        <v>635.37288539648978</v>
      </c>
      <c r="OR192" s="420">
        <v>685.20604158298443</v>
      </c>
      <c r="OS192" s="420">
        <v>739.15048294925009</v>
      </c>
      <c r="OT192" s="420">
        <v>797.55796898835899</v>
      </c>
      <c r="OU192" s="420">
        <v>860.81102650921503</v>
      </c>
      <c r="OV192" s="420">
        <v>929.32567863720578</v>
      </c>
      <c r="OW192" s="420">
        <v>1003.5544180863934</v>
      </c>
      <c r="OX192" s="420">
        <v>1083.9894466995015</v>
      </c>
      <c r="OY192" s="420">
        <v>1171.1662052408315</v>
      </c>
      <c r="OZ192" s="420">
        <v>1265.6672195959377</v>
      </c>
      <c r="PA192" s="420">
        <v>1368.126291897546</v>
      </c>
      <c r="PB192" s="420">
        <v>1479.2330676772569</v>
      </c>
      <c r="PC192" s="420">
        <v>1599.738012956411</v>
      </c>
      <c r="PD192" s="420">
        <v>1727.4025442442887</v>
      </c>
      <c r="PE192" s="420">
        <v>1863.1806965386445</v>
      </c>
      <c r="PF192" s="420">
        <v>2008.776970505184</v>
      </c>
      <c r="PG192" s="420">
        <v>2164.3534239072733</v>
      </c>
      <c r="PH192" s="420">
        <v>2329.8006994390857</v>
      </c>
      <c r="PI192" s="420">
        <v>2504.5939643306201</v>
      </c>
      <c r="PJ192" s="420">
        <v>2687.5850801357442</v>
      </c>
      <c r="PK192" s="420">
        <v>2876.7035304530464</v>
      </c>
      <c r="PL192" s="420">
        <v>3068.5268240347941</v>
      </c>
      <c r="PM192" s="420">
        <v>3257.6641943387804</v>
      </c>
      <c r="PN192" s="420">
        <v>3435.8732399083583</v>
      </c>
      <c r="PO192" s="420">
        <v>3590.7945511310677</v>
      </c>
      <c r="PP192" s="420">
        <v>3704.139848599486</v>
      </c>
      <c r="PQ192" s="420"/>
      <c r="PR192" s="420">
        <v>14.267998230039751</v>
      </c>
      <c r="PS192" s="420">
        <v>15.334599020970394</v>
      </c>
      <c r="PT192" s="420">
        <v>16.488137935108796</v>
      </c>
      <c r="PU192" s="420">
        <v>17.735997622902083</v>
      </c>
      <c r="PV192" s="420">
        <v>19.086203351484965</v>
      </c>
      <c r="PW192" s="420">
        <v>20.547479821910855</v>
      </c>
      <c r="PX192" s="420">
        <v>22.129313061286467</v>
      </c>
      <c r="PY192" s="420">
        <v>23.842017846154377</v>
      </c>
      <c r="PZ192" s="420">
        <v>25.696811154685992</v>
      </c>
      <c r="QA192" s="420">
        <v>27.705892190199101</v>
      </c>
      <c r="QB192" s="420">
        <v>29.882529567541606</v>
      </c>
      <c r="QC192" s="420">
        <v>32.241156307347083</v>
      </c>
      <c r="QD192" s="420">
        <v>34.797473341486103</v>
      </c>
      <c r="QE192" s="420">
        <v>37.568562296632798</v>
      </c>
      <c r="QF192" s="420">
        <v>40.573008392234151</v>
      </c>
      <c r="QG192" s="420">
        <v>43.831034364824994</v>
      </c>
      <c r="QH192" s="420">
        <v>47.364646413144563</v>
      </c>
      <c r="QI192" s="420">
        <v>51.197793248514756</v>
      </c>
      <c r="QJ192" s="420">
        <v>55.356539433099279</v>
      </c>
      <c r="QK192" s="420">
        <v>59.869254295734805</v>
      </c>
      <c r="QL192" s="420">
        <v>64.766817831808893</v>
      </c>
      <c r="QM192" s="420">
        <v>70.082845121035263</v>
      </c>
      <c r="QN192" s="420">
        <v>75.853930935926357</v>
      </c>
      <c r="QO192" s="420">
        <v>82.119916365303354</v>
      </c>
      <c r="QP192" s="420">
        <v>88.924179442502393</v>
      </c>
      <c r="QQ192" s="420">
        <v>96.313951948240884</v>
      </c>
      <c r="QR192" s="420">
        <v>104.34066475480182</v>
      </c>
      <c r="QS192" s="420">
        <v>113.06032429273178</v>
      </c>
      <c r="QT192" s="420">
        <v>122.5339229552805</v>
      </c>
      <c r="QU192" s="420">
        <v>132.82788651109001</v>
      </c>
      <c r="QV192" s="424"/>
      <c r="QW192" s="420">
        <v>14.692869058112674</v>
      </c>
      <c r="QX192" s="420">
        <v>14.692869058112674</v>
      </c>
      <c r="QY192" s="420">
        <v>14.692869058112674</v>
      </c>
      <c r="QZ192" s="420">
        <v>14.692869058112674</v>
      </c>
      <c r="RA192" s="420">
        <v>14.692869058112674</v>
      </c>
      <c r="RB192" s="420">
        <v>14.692869058112674</v>
      </c>
      <c r="RC192" s="420">
        <v>14.692869058112674</v>
      </c>
      <c r="RD192" s="420">
        <v>14.692869058112674</v>
      </c>
      <c r="RE192" s="420">
        <v>14.692869058112674</v>
      </c>
      <c r="RF192" s="420">
        <v>14.692869058112674</v>
      </c>
      <c r="RG192" s="420">
        <v>14.692869058112674</v>
      </c>
      <c r="RH192" s="420">
        <v>14.692869058112674</v>
      </c>
      <c r="RI192" s="420">
        <v>14.692869058112674</v>
      </c>
      <c r="RJ192" s="420">
        <v>14.692869058112674</v>
      </c>
      <c r="RK192" s="420">
        <v>14.692869058112674</v>
      </c>
      <c r="RL192" s="420">
        <v>14.692869058112674</v>
      </c>
      <c r="RM192" s="420">
        <v>14.692869058112674</v>
      </c>
      <c r="RN192" s="420">
        <v>17.586443375268967</v>
      </c>
      <c r="RO192" s="420">
        <v>23.311872746698956</v>
      </c>
      <c r="RP192" s="420">
        <v>31.171133106186968</v>
      </c>
      <c r="RQ192" s="420">
        <v>42.008088295304923</v>
      </c>
      <c r="RR192" s="420">
        <v>57.011987087230509</v>
      </c>
      <c r="RS192" s="420">
        <v>77.861798543275356</v>
      </c>
      <c r="RT192" s="420">
        <v>106.93165281622744</v>
      </c>
      <c r="RU192" s="420">
        <v>147.58346977855248</v>
      </c>
      <c r="RV192" s="420">
        <v>204.58404884081392</v>
      </c>
      <c r="RW192" s="420">
        <v>284.69990173605657</v>
      </c>
      <c r="RX192" s="420">
        <v>397.54601394952084</v>
      </c>
      <c r="RY192" s="420">
        <v>556.79749551650741</v>
      </c>
      <c r="RZ192" s="420">
        <v>781.91998932362276</v>
      </c>
      <c r="SA192" s="420"/>
      <c r="SB192" s="420">
        <v>-0.42487082807292254</v>
      </c>
      <c r="SC192" s="420">
        <v>0.64172996285772044</v>
      </c>
      <c r="SD192" s="420">
        <v>1.795268876996122</v>
      </c>
      <c r="SE192" s="420">
        <v>3.0431285647894093</v>
      </c>
      <c r="SF192" s="420">
        <v>4.3933342933722912</v>
      </c>
      <c r="SG192" s="420">
        <v>5.8546107637981812</v>
      </c>
      <c r="SH192" s="420">
        <v>7.4364440031737935</v>
      </c>
      <c r="SI192" s="420">
        <v>9.1491487880417033</v>
      </c>
      <c r="SJ192" s="420">
        <v>11.003942096573319</v>
      </c>
      <c r="SK192" s="420">
        <v>13.013023132086428</v>
      </c>
      <c r="SL192" s="420">
        <v>15.189660509428933</v>
      </c>
      <c r="SM192" s="420">
        <v>17.548287249234409</v>
      </c>
      <c r="SN192" s="420">
        <v>20.10460428337343</v>
      </c>
      <c r="SO192" s="420">
        <v>22.875693238520125</v>
      </c>
      <c r="SP192" s="420">
        <v>25.880139334121477</v>
      </c>
      <c r="SQ192" s="420">
        <v>29.13816530671232</v>
      </c>
      <c r="SR192" s="420">
        <v>32.671777355031892</v>
      </c>
      <c r="SS192" s="420">
        <v>33.611349873245786</v>
      </c>
      <c r="ST192" s="420">
        <v>32.044666686400319</v>
      </c>
      <c r="SU192" s="420">
        <v>28.698121189547837</v>
      </c>
      <c r="SV192" s="420">
        <v>22.758729536503971</v>
      </c>
      <c r="SW192" s="420">
        <v>13.070858033804754</v>
      </c>
      <c r="SX192" s="420">
        <v>-2.0078676073489987</v>
      </c>
      <c r="SY192" s="420">
        <v>-24.811736450924087</v>
      </c>
      <c r="SZ192" s="420">
        <v>-58.659290336050091</v>
      </c>
      <c r="TA192" s="420">
        <v>-108.27009689257304</v>
      </c>
      <c r="TB192" s="420">
        <v>-180.35923698125475</v>
      </c>
      <c r="TC192" s="420">
        <v>-284.48568965678908</v>
      </c>
      <c r="TD192" s="420">
        <v>-434.26357256122691</v>
      </c>
      <c r="TE192" s="420">
        <v>-649.09210281253274</v>
      </c>
      <c r="TF192" s="420"/>
      <c r="TG192" s="420">
        <v>0.83953417885609616</v>
      </c>
      <c r="TH192" s="420">
        <v>0.90229335535332589</v>
      </c>
      <c r="TI192" s="420">
        <v>0.97016800247942325</v>
      </c>
      <c r="TJ192" s="420">
        <v>1.0435925180581747</v>
      </c>
      <c r="TK192" s="420">
        <v>1.1230391117118015</v>
      </c>
      <c r="TL192" s="420">
        <v>1.2090211480073938</v>
      </c>
      <c r="TM192" s="420">
        <v>1.3020967882125154</v>
      </c>
      <c r="TN192" s="420">
        <v>1.4028729575114236</v>
      </c>
      <c r="TO192" s="420">
        <v>1.5120096669586811</v>
      </c>
      <c r="TP192" s="420">
        <v>1.6302247220919039</v>
      </c>
      <c r="TQ192" s="420">
        <v>1.7582988530101</v>
      </c>
      <c r="TR192" s="420">
        <v>1.8970813038700713</v>
      </c>
      <c r="TS192" s="420">
        <v>2.0474959231845986</v>
      </c>
      <c r="TT192" s="420">
        <v>2.2105478000483219</v>
      </c>
      <c r="TU192" s="420">
        <v>2.3873304954987318</v>
      </c>
      <c r="TV192" s="420">
        <v>2.579033922671305</v>
      </c>
      <c r="TW192" s="420">
        <v>2.7869529342630064</v>
      </c>
      <c r="TX192" s="420">
        <v>3.0124966811140617</v>
      </c>
      <c r="TY192" s="420">
        <v>3.2571988114938688</v>
      </c>
      <c r="TZ192" s="420">
        <v>3.5227285869768816</v>
      </c>
      <c r="UA192" s="420">
        <v>3.8109029976658837</v>
      </c>
      <c r="UB192" s="420">
        <v>4.1236999670151615</v>
      </c>
      <c r="UC192" s="420">
        <v>4.4632727446814719</v>
      </c>
      <c r="UD192" s="420">
        <v>4.8319655947479179</v>
      </c>
      <c r="UE192" s="420">
        <v>5.2323308963927033</v>
      </c>
      <c r="UF192" s="420">
        <v>5.6671477846844844</v>
      </c>
      <c r="UG192" s="420">
        <v>6.1394424707591071</v>
      </c>
      <c r="UH192" s="420">
        <v>6.6525103932563407</v>
      </c>
      <c r="UI192" s="420">
        <v>7.2099403666656459</v>
      </c>
      <c r="UJ192" s="420">
        <v>7.815640907250665</v>
      </c>
      <c r="UK192" s="420"/>
      <c r="UL192" s="420">
        <v>2.0677318317326265</v>
      </c>
      <c r="UM192" s="420">
        <v>2.0677318317326265</v>
      </c>
      <c r="UN192" s="420">
        <v>2.0677318317326265</v>
      </c>
      <c r="UO192" s="420">
        <v>2.0677318317326265</v>
      </c>
      <c r="UP192" s="420">
        <v>2.0677318317326265</v>
      </c>
      <c r="UQ192" s="420">
        <v>2.0677318317326265</v>
      </c>
      <c r="UR192" s="420">
        <v>2.0677318317326265</v>
      </c>
      <c r="US192" s="420">
        <v>2.0677318317326265</v>
      </c>
      <c r="UT192" s="420">
        <v>2.0677318317326265</v>
      </c>
      <c r="UU192" s="420">
        <v>2.0677318317326265</v>
      </c>
      <c r="UV192" s="420">
        <v>2.0677318317326265</v>
      </c>
      <c r="UW192" s="420">
        <v>2.0677318317326265</v>
      </c>
      <c r="UX192" s="420">
        <v>2.0677318317326265</v>
      </c>
      <c r="UY192" s="420">
        <v>2.0677318317326265</v>
      </c>
      <c r="UZ192" s="420">
        <v>2.0677318317326265</v>
      </c>
      <c r="VA192" s="420">
        <v>2.0677318317326265</v>
      </c>
      <c r="VB192" s="420">
        <v>2.0677318317326265</v>
      </c>
      <c r="VC192" s="420">
        <v>2.4749454058415221</v>
      </c>
      <c r="VD192" s="420">
        <v>3.2806867838405323</v>
      </c>
      <c r="VE192" s="420">
        <v>4.3867228313213236</v>
      </c>
      <c r="VF192" s="420">
        <v>5.9118107576461503</v>
      </c>
      <c r="VG192" s="420">
        <v>8.0233138963084603</v>
      </c>
      <c r="VH192" s="420">
        <v>10.957514062577776</v>
      </c>
      <c r="VI192" s="420">
        <v>15.048523298845536</v>
      </c>
      <c r="VJ192" s="420">
        <v>20.769465588490164</v>
      </c>
      <c r="VK192" s="420">
        <v>28.79117403005235</v>
      </c>
      <c r="VL192" s="420">
        <v>40.065901831865403</v>
      </c>
      <c r="VM192" s="420">
        <v>55.946768760453153</v>
      </c>
      <c r="VN192" s="420">
        <v>78.358277117619295</v>
      </c>
      <c r="VO192" s="420">
        <v>110.03983261524904</v>
      </c>
      <c r="VP192" s="420"/>
      <c r="VQ192" s="420">
        <v>-1.2281976528765304</v>
      </c>
      <c r="VR192" s="420">
        <v>-1.1654384763793006</v>
      </c>
      <c r="VS192" s="420">
        <v>-1.0975638292532033</v>
      </c>
      <c r="VT192" s="420">
        <v>-1.0241393136744519</v>
      </c>
      <c r="VU192" s="420">
        <v>-0.94469272002082505</v>
      </c>
      <c r="VV192" s="420">
        <v>-0.85871068372523274</v>
      </c>
      <c r="VW192" s="420">
        <v>-0.76563504352011114</v>
      </c>
      <c r="VX192" s="420">
        <v>-0.66485887422120293</v>
      </c>
      <c r="VY192" s="420">
        <v>-0.55572216477394543</v>
      </c>
      <c r="VZ192" s="420">
        <v>-0.43750710964072259</v>
      </c>
      <c r="WA192" s="420">
        <v>-0.30943297872252651</v>
      </c>
      <c r="WB192" s="420">
        <v>-0.17065052786255519</v>
      </c>
      <c r="WC192" s="420">
        <v>-2.0235908548027925E-2</v>
      </c>
      <c r="WD192" s="420">
        <v>0.14281596831569532</v>
      </c>
      <c r="WE192" s="420">
        <v>0.31959866376610524</v>
      </c>
      <c r="WF192" s="420">
        <v>0.51130209093867851</v>
      </c>
      <c r="WG192" s="420">
        <v>0.71922110253037985</v>
      </c>
      <c r="WH192" s="420">
        <v>0.53755127527253954</v>
      </c>
      <c r="WI192" s="420">
        <v>-2.3487972346663444E-2</v>
      </c>
      <c r="WJ192" s="420">
        <v>-0.86399424434444194</v>
      </c>
      <c r="WK192" s="420">
        <v>-2.1009077599802666</v>
      </c>
      <c r="WL192" s="420">
        <v>-3.8996139292932988</v>
      </c>
      <c r="WM192" s="420">
        <v>-6.4942413178963037</v>
      </c>
      <c r="WN192" s="420">
        <v>-10.216557704097617</v>
      </c>
      <c r="WO192" s="420">
        <v>-15.53713469209746</v>
      </c>
      <c r="WP192" s="420">
        <v>-23.124026245367865</v>
      </c>
      <c r="WQ192" s="420">
        <v>-33.926459361106296</v>
      </c>
      <c r="WR192" s="420">
        <v>-49.294258367196811</v>
      </c>
      <c r="WS192" s="420">
        <v>-71.148336750953646</v>
      </c>
      <c r="WT192" s="420">
        <v>-102.22419170799837</v>
      </c>
      <c r="WU192" s="420"/>
      <c r="WV192" s="420">
        <v>28.445580912114629</v>
      </c>
      <c r="WW192" s="420">
        <v>30.572023501339594</v>
      </c>
      <c r="WX192" s="420">
        <v>32.871791414704795</v>
      </c>
      <c r="WY192" s="420">
        <v>35.359603169640188</v>
      </c>
      <c r="WZ192" s="420">
        <v>38.051458444723025</v>
      </c>
      <c r="XA192" s="420">
        <v>40.96475135409235</v>
      </c>
      <c r="XB192" s="420">
        <v>44.118393839510979</v>
      </c>
      <c r="XC192" s="420">
        <v>47.532950089872244</v>
      </c>
      <c r="XD192" s="420">
        <v>51.230782980123358</v>
      </c>
      <c r="XE192" s="420">
        <v>55.236213611195382</v>
      </c>
      <c r="XF192" s="420">
        <v>59.575695130275825</v>
      </c>
      <c r="XG192" s="420">
        <v>64.278002117345466</v>
      </c>
      <c r="XH192" s="420">
        <v>69.374436940173112</v>
      </c>
      <c r="XI192" s="420">
        <v>74.899054606744912</v>
      </c>
      <c r="XJ192" s="420">
        <v>80.888907782404914</v>
      </c>
      <c r="XK192" s="420">
        <v>87.384313789814172</v>
      </c>
      <c r="XL192" s="420">
        <v>94.429145574336815</v>
      </c>
      <c r="XM192" s="420">
        <v>102.07114879690343</v>
      </c>
      <c r="XN192" s="420">
        <v>110.36228741209361</v>
      </c>
      <c r="XO192" s="420">
        <v>119.35912030264845</v>
      </c>
      <c r="XP192" s="420">
        <v>129.1232117744506</v>
      </c>
      <c r="XQ192" s="420">
        <v>139.72157896995006</v>
      </c>
      <c r="XR192" s="420">
        <v>151.22717953503968</v>
      </c>
      <c r="XS192" s="420">
        <v>163.71944317649485</v>
      </c>
      <c r="XT192" s="420">
        <v>177.28485107669201</v>
      </c>
      <c r="XU192" s="420">
        <v>192.01756749177653</v>
      </c>
      <c r="XV192" s="420">
        <v>208.02012825160489</v>
      </c>
      <c r="XW192" s="420">
        <v>225.40419130749086</v>
      </c>
      <c r="XX192" s="420">
        <v>244.29135494037277</v>
      </c>
      <c r="XY192" s="420">
        <v>264.81404975096234</v>
      </c>
      <c r="XZ192" s="420"/>
      <c r="YA192" s="420">
        <v>7.8011920385318428E-2</v>
      </c>
      <c r="YB192" s="420">
        <v>7.8011920385318428E-2</v>
      </c>
      <c r="YC192" s="420">
        <v>7.8011920385318428E-2</v>
      </c>
      <c r="YD192" s="420">
        <v>7.8011920385318428E-2</v>
      </c>
      <c r="YE192" s="420">
        <v>7.8011920385318428E-2</v>
      </c>
      <c r="YF192" s="420">
        <v>7.8011920385318428E-2</v>
      </c>
      <c r="YG192" s="420">
        <v>7.8011920385318428E-2</v>
      </c>
      <c r="YH192" s="420">
        <v>7.8011920385318428E-2</v>
      </c>
      <c r="YI192" s="420">
        <v>7.8011920385318428E-2</v>
      </c>
      <c r="YJ192" s="420">
        <v>7.8011920385318428E-2</v>
      </c>
      <c r="YK192" s="420">
        <v>7.8011920385318428E-2</v>
      </c>
      <c r="YL192" s="420">
        <v>7.8011920385318428E-2</v>
      </c>
      <c r="YM192" s="420">
        <v>7.8011920385318428E-2</v>
      </c>
      <c r="YN192" s="420">
        <v>7.8011920385318428E-2</v>
      </c>
      <c r="YO192" s="420">
        <v>7.8011920385318428E-2</v>
      </c>
      <c r="YP192" s="420">
        <v>7.8011920385318428E-2</v>
      </c>
      <c r="YQ192" s="420">
        <v>7.8011920385318428E-2</v>
      </c>
      <c r="YR192" s="420">
        <v>9.3375379241868992E-2</v>
      </c>
      <c r="YS192" s="420">
        <v>0.12377459797370281</v>
      </c>
      <c r="YT192" s="420">
        <v>0.16550341152447323</v>
      </c>
      <c r="YU192" s="420">
        <v>0.22304232254920187</v>
      </c>
      <c r="YV192" s="420">
        <v>0.30270565810304267</v>
      </c>
      <c r="YW192" s="420">
        <v>0.41340791951466116</v>
      </c>
      <c r="YX192" s="420">
        <v>0.56775457217894676</v>
      </c>
      <c r="YY192" s="420">
        <v>0.78359575988982422</v>
      </c>
      <c r="YZ192" s="420">
        <v>1.0862408469817102</v>
      </c>
      <c r="ZA192" s="420">
        <v>1.5116166883470572</v>
      </c>
      <c r="ZB192" s="420">
        <v>2.1107741358796552</v>
      </c>
      <c r="ZC192" s="420">
        <v>2.9563213092813081</v>
      </c>
      <c r="ZD192" s="420">
        <v>4.1516112144974731</v>
      </c>
      <c r="ZE192" s="420"/>
      <c r="ZF192" s="420">
        <v>28.367568991729311</v>
      </c>
      <c r="ZG192" s="420">
        <v>30.494011580954275</v>
      </c>
      <c r="ZH192" s="420">
        <v>32.793779494319473</v>
      </c>
      <c r="ZI192" s="420">
        <v>35.281591249254866</v>
      </c>
      <c r="ZJ192" s="420">
        <v>37.973446524337703</v>
      </c>
      <c r="ZK192" s="420">
        <v>40.886739433707028</v>
      </c>
      <c r="ZL192" s="420">
        <v>44.040381919125657</v>
      </c>
      <c r="ZM192" s="420">
        <v>47.454938169486923</v>
      </c>
      <c r="ZN192" s="420">
        <v>51.152771059738036</v>
      </c>
      <c r="ZO192" s="420">
        <v>55.15820169081006</v>
      </c>
      <c r="ZP192" s="420">
        <v>59.497683209890504</v>
      </c>
      <c r="ZQ192" s="420">
        <v>64.199990196960144</v>
      </c>
      <c r="ZR192" s="420">
        <v>69.29642501978779</v>
      </c>
      <c r="ZS192" s="420">
        <v>74.82104268635959</v>
      </c>
      <c r="ZT192" s="420">
        <v>80.810895862019592</v>
      </c>
      <c r="ZU192" s="420">
        <v>87.30630186942885</v>
      </c>
      <c r="ZV192" s="420">
        <v>94.351133653951493</v>
      </c>
      <c r="ZW192" s="420">
        <v>101.97777341766157</v>
      </c>
      <c r="ZX192" s="420">
        <v>110.2385128141199</v>
      </c>
      <c r="ZY192" s="420">
        <v>119.19361689112398</v>
      </c>
      <c r="ZZ192" s="420">
        <v>128.90016945190141</v>
      </c>
      <c r="AAA192" s="420">
        <v>139.41887331184702</v>
      </c>
      <c r="AAB192" s="420">
        <v>150.81377161552501</v>
      </c>
      <c r="AAC192" s="420">
        <v>163.15168860431589</v>
      </c>
      <c r="AAD192" s="420">
        <v>176.50125531680217</v>
      </c>
      <c r="AAE192" s="420">
        <v>190.93132664479481</v>
      </c>
      <c r="AAF192" s="420">
        <v>206.50851156325783</v>
      </c>
      <c r="AAG192" s="420">
        <v>223.2934171716112</v>
      </c>
      <c r="AAH192" s="420">
        <v>241.33503363109145</v>
      </c>
      <c r="AAI192" s="420">
        <v>260.66243853646489</v>
      </c>
      <c r="AAJ192" s="420"/>
      <c r="AAK192" s="420">
        <v>497.77462701807178</v>
      </c>
      <c r="AAL192" s="420">
        <v>537.40416505791757</v>
      </c>
      <c r="AAM192" s="420">
        <v>580.26388789611588</v>
      </c>
      <c r="AAN192" s="420">
        <v>626.62809781072326</v>
      </c>
      <c r="AAO192" s="420">
        <v>676.79497349417898</v>
      </c>
      <c r="AAP192" s="420">
        <v>731.08868109676439</v>
      </c>
      <c r="AAQ192" s="420">
        <v>789.86167382802944</v>
      </c>
      <c r="AAR192" s="420">
        <v>853.49719707166639</v>
      </c>
      <c r="AAS192" s="420">
        <v>922.41201750075243</v>
      </c>
      <c r="AAT192" s="420">
        <v>997.05939635046161</v>
      </c>
      <c r="AAU192" s="420">
        <v>1077.9323288269902</v>
      </c>
      <c r="AAV192" s="420">
        <v>1165.5670736178336</v>
      </c>
      <c r="AAW192" s="420">
        <v>1260.5469986354447</v>
      </c>
      <c r="AAX192" s="420">
        <v>1363.5067714891331</v>
      </c>
      <c r="AAY192" s="420">
        <v>1475.1369257574531</v>
      </c>
      <c r="AAZ192" s="420">
        <v>1596.1888369443368</v>
      </c>
      <c r="ABA192" s="420">
        <v>1727.4801450679247</v>
      </c>
      <c r="ABB192" s="420">
        <v>1863.5292188104686</v>
      </c>
      <c r="ABC192" s="420">
        <v>2005.4403880668181</v>
      </c>
      <c r="ABD192" s="420">
        <v>2155.8047143415115</v>
      </c>
      <c r="ABE192" s="420">
        <v>2313.9114151356985</v>
      </c>
      <c r="ABF192" s="420">
        <v>2478.3908168554444</v>
      </c>
      <c r="ABG192" s="420">
        <v>2646.9056270208998</v>
      </c>
      <c r="ABH192" s="420">
        <v>2815.7084745850384</v>
      </c>
      <c r="ABI192" s="420">
        <v>2979.0083607417009</v>
      </c>
      <c r="ABJ192" s="420">
        <v>3128.0640275416481</v>
      </c>
      <c r="ABK192" s="420">
        <v>3249.8870095596772</v>
      </c>
      <c r="ABL192" s="420">
        <v>3325.3867090559834</v>
      </c>
      <c r="ABM192" s="420">
        <v>3326.7176754499787</v>
      </c>
      <c r="ABN192" s="420">
        <v>3213.4859926154195</v>
      </c>
      <c r="ABQ192" s="344"/>
      <c r="ABR192" s="344"/>
      <c r="ABS192" s="344"/>
      <c r="ABT192" s="344"/>
      <c r="ABU192" s="344"/>
      <c r="ABV192" s="344"/>
      <c r="ABW192" s="344"/>
      <c r="ABX192" s="344"/>
      <c r="ABY192" s="344"/>
      <c r="ABZ192" s="344"/>
      <c r="ACA192" s="344"/>
    </row>
    <row r="193" spans="4:755" hidden="1" outlineLevel="1" x14ac:dyDescent="0.25">
      <c r="D193" s="431" t="b">
        <v>1</v>
      </c>
      <c r="E193" s="416"/>
      <c r="F193" s="417">
        <v>1618</v>
      </c>
      <c r="G193" s="417">
        <v>22006133</v>
      </c>
      <c r="H193" s="417" t="s">
        <v>1825</v>
      </c>
      <c r="I193" s="417" t="s">
        <v>1881</v>
      </c>
      <c r="J193" s="417">
        <v>11</v>
      </c>
      <c r="K193" s="417" t="s">
        <v>1882</v>
      </c>
      <c r="L193" s="417" t="s">
        <v>300</v>
      </c>
      <c r="M193" s="417" t="s">
        <v>253</v>
      </c>
      <c r="N193" s="417" t="s">
        <v>366</v>
      </c>
      <c r="O193" s="417" t="s">
        <v>1846</v>
      </c>
      <c r="P193" s="417" t="s">
        <v>1847</v>
      </c>
      <c r="Q193" s="417" t="s">
        <v>1848</v>
      </c>
      <c r="R193" s="417" t="s">
        <v>289</v>
      </c>
      <c r="S193" s="418"/>
      <c r="T193" s="417">
        <v>0.57433674535164059</v>
      </c>
      <c r="U193" s="417">
        <v>2190</v>
      </c>
      <c r="V193" s="418"/>
      <c r="W193" s="419">
        <v>6.6</v>
      </c>
      <c r="X193" s="417">
        <v>1.4726047592603386E-2</v>
      </c>
      <c r="Y193" s="417">
        <v>1.0591780835251864E-2</v>
      </c>
      <c r="Z193" s="417">
        <v>4.1342667573515211E-3</v>
      </c>
      <c r="AA193" s="420">
        <v>86.818741218707146</v>
      </c>
      <c r="AB193" s="420">
        <v>3389.3698672805967</v>
      </c>
      <c r="AC193" s="420">
        <v>3476.1886084993039</v>
      </c>
      <c r="AD193" s="420">
        <v>101.93359219216403</v>
      </c>
      <c r="AE193" s="420">
        <v>5.9978094501531327</v>
      </c>
      <c r="AF193" s="420">
        <v>203.22123661748029</v>
      </c>
      <c r="AG193" s="418"/>
      <c r="AH193" s="419">
        <v>11.115333752741423</v>
      </c>
      <c r="AI193" s="417">
        <v>5.8633234339773362E-2</v>
      </c>
      <c r="AJ193" s="417">
        <v>4.217223690766659E-2</v>
      </c>
      <c r="AK193" s="417">
        <v>1.6460997432106772E-2</v>
      </c>
      <c r="AL193" s="420">
        <v>345.67751916797016</v>
      </c>
      <c r="AM193" s="420">
        <v>13495.115810453308</v>
      </c>
      <c r="AN193" s="420">
        <v>13840.793329621278</v>
      </c>
      <c r="AO193" s="420">
        <v>405.85881313462744</v>
      </c>
      <c r="AP193" s="420">
        <v>23.880879428419988</v>
      </c>
      <c r="AQ193" s="420">
        <v>809.14572049843139</v>
      </c>
      <c r="AR193" s="418"/>
      <c r="AS193" s="417">
        <v>5.1679359468684138E-3</v>
      </c>
      <c r="AT193" s="421">
        <v>4.0659390574111693E-6</v>
      </c>
      <c r="AU193" s="417">
        <v>5.1638700078110028E-3</v>
      </c>
      <c r="AV193" s="420">
        <v>28.425883974257854</v>
      </c>
      <c r="AW193" s="420">
        <v>1.3011004983715742</v>
      </c>
      <c r="AX193" s="420">
        <v>29.726984472629429</v>
      </c>
      <c r="AY193" s="420">
        <v>14.692869058112674</v>
      </c>
      <c r="AZ193" s="420">
        <v>2.0677318317326265</v>
      </c>
      <c r="BA193" s="420">
        <v>7.8011920385318428E-2</v>
      </c>
      <c r="BB193" s="418"/>
      <c r="BC193" s="420">
        <v>3787.3412467591011</v>
      </c>
      <c r="BD193" s="420">
        <v>15079.678742682756</v>
      </c>
      <c r="BE193" s="420">
        <v>46.565597282860054</v>
      </c>
      <c r="BF193" s="420">
        <v>15033.113145399895</v>
      </c>
      <c r="BG193" s="420"/>
      <c r="BH193" s="422">
        <v>5.2125592517016671E-2</v>
      </c>
      <c r="BI193" s="420"/>
      <c r="BJ193" s="423">
        <v>6.953153109753047</v>
      </c>
      <c r="BK193" s="423">
        <v>7.3252027526770407</v>
      </c>
      <c r="BL193" s="423">
        <v>7.7171600453557501</v>
      </c>
      <c r="BM193" s="423">
        <v>8.1300902072465604</v>
      </c>
      <c r="BN193" s="423">
        <v>8.5651154556195799</v>
      </c>
      <c r="BO193" s="423">
        <v>9.0234180553992687</v>
      </c>
      <c r="BP193" s="423">
        <v>9.5062435321971535</v>
      </c>
      <c r="BQ193" s="423">
        <v>10.014904057267641</v>
      </c>
      <c r="BR193" s="423">
        <v>10.550782013586199</v>
      </c>
      <c r="BS193" s="423">
        <v>11.115333752741423</v>
      </c>
      <c r="BT193" s="423">
        <v>11.710093552851067</v>
      </c>
      <c r="BU193" s="423">
        <v>12.33667778825841</v>
      </c>
      <c r="BV193" s="423">
        <v>12.996789322340955</v>
      </c>
      <c r="BW193" s="423">
        <v>13.692222135369729</v>
      </c>
      <c r="BX193" s="423">
        <v>14.424866199996297</v>
      </c>
      <c r="BY193" s="423">
        <v>15.196712617617557</v>
      </c>
      <c r="BZ193" s="423">
        <v>16.009859029577406</v>
      </c>
      <c r="CA193" s="423">
        <v>16.866515317911219</v>
      </c>
      <c r="CB193" s="423">
        <v>17.76900961112603</v>
      </c>
      <c r="CC193" s="423">
        <v>18.719794611338294</v>
      </c>
      <c r="CD193" s="423">
        <v>19.721454259964421</v>
      </c>
      <c r="CE193" s="423">
        <v>20.776710760079411</v>
      </c>
      <c r="CF193" s="423">
        <v>21.888431974528146</v>
      </c>
      <c r="CG193" s="423">
        <v>23.05963921989521</v>
      </c>
      <c r="CH193" s="423">
        <v>24.293515477514809</v>
      </c>
      <c r="CI193" s="423">
        <v>25.59341404383574</v>
      </c>
      <c r="CJ193" s="423">
        <v>26.962867643650572</v>
      </c>
      <c r="CK193" s="423">
        <v>28</v>
      </c>
      <c r="CL193" s="423">
        <v>28</v>
      </c>
      <c r="CM193" s="423">
        <v>28</v>
      </c>
      <c r="CN193" s="420"/>
      <c r="CO193" s="417">
        <v>1.6828649798761527E-2</v>
      </c>
      <c r="CP193" s="417">
        <v>1.9254388645665952E-2</v>
      </c>
      <c r="CQ193" s="417">
        <v>2.2054746798780001E-2</v>
      </c>
      <c r="CR193" s="417">
        <v>2.5289588794449099E-2</v>
      </c>
      <c r="CS193" s="417">
        <v>2.9028544390802657E-2</v>
      </c>
      <c r="CT193" s="417">
        <v>3.3352622241091277E-2</v>
      </c>
      <c r="CU193" s="417">
        <v>3.8356092457398218E-2</v>
      </c>
      <c r="CV193" s="417">
        <v>4.4148683115173636E-2</v>
      </c>
      <c r="CW193" s="417">
        <v>5.0858143323803284E-2</v>
      </c>
      <c r="CX193" s="417">
        <v>5.8633234339773362E-2</v>
      </c>
      <c r="CY193" s="417">
        <v>6.7647220542399439E-2</v>
      </c>
      <c r="CZ193" s="417">
        <v>7.8101944179426994E-2</v>
      </c>
      <c r="DA193" s="417">
        <v>9.0232581915525245E-2</v>
      </c>
      <c r="DB193" s="417">
        <v>0.10431319772496814</v>
      </c>
      <c r="DC193" s="417">
        <v>0.12066322596299843</v>
      </c>
      <c r="DD193" s="417">
        <v>0.13965504099885701</v>
      </c>
      <c r="DE193" s="417">
        <v>0.16172279614711035</v>
      </c>
      <c r="DF193" s="417">
        <v>0.18737274543553059</v>
      </c>
      <c r="DG193" s="417">
        <v>0.21719529774887289</v>
      </c>
      <c r="DH193" s="417">
        <v>0.25187909496698119</v>
      </c>
      <c r="DI193" s="417">
        <v>0.29222745489980428</v>
      </c>
      <c r="DJ193" s="417">
        <v>0.33917757731185277</v>
      </c>
      <c r="DK193" s="417">
        <v>0.39382297852811565</v>
      </c>
      <c r="DL193" s="417">
        <v>0.45743969866365036</v>
      </c>
      <c r="DM193" s="417">
        <v>0.53151691733857109</v>
      </c>
      <c r="DN193" s="417">
        <v>0.61779272107218119</v>
      </c>
      <c r="DO193" s="417">
        <v>0.71829589101700131</v>
      </c>
      <c r="DP193" s="417">
        <v>0.80127794279013076</v>
      </c>
      <c r="DQ193" s="417">
        <v>0.80127794279013076</v>
      </c>
      <c r="DR193" s="417">
        <v>0.80127794279013076</v>
      </c>
      <c r="DS193" s="424"/>
      <c r="DT193" s="425">
        <v>1.2104087624381754E-2</v>
      </c>
      <c r="DU193" s="425">
        <v>1.3848812002623827E-2</v>
      </c>
      <c r="DV193" s="425">
        <v>1.5862983125695052E-2</v>
      </c>
      <c r="DW193" s="425">
        <v>1.8189658850416093E-2</v>
      </c>
      <c r="DX193" s="425">
        <v>2.0878920716526497E-2</v>
      </c>
      <c r="DY193" s="425">
        <v>2.3989034589024637E-2</v>
      </c>
      <c r="DZ193" s="425">
        <v>2.7587804701206805E-2</v>
      </c>
      <c r="EA193" s="425">
        <v>3.1754153501159212E-2</v>
      </c>
      <c r="EB193" s="425">
        <v>3.6579965152640129E-2</v>
      </c>
      <c r="EC193" s="425">
        <v>4.217223690766659E-2</v>
      </c>
      <c r="ED193" s="425">
        <v>4.8655590007662952E-2</v>
      </c>
      <c r="EE193" s="425">
        <v>5.6175200463909426E-2</v>
      </c>
      <c r="EF193" s="425">
        <v>6.490022022801252E-2</v>
      </c>
      <c r="EG193" s="425">
        <v>7.5027771136778512E-2</v>
      </c>
      <c r="EH193" s="425">
        <v>8.6787607892594598E-2</v>
      </c>
      <c r="EI193" s="425">
        <v>0.10044756255853587</v>
      </c>
      <c r="EJ193" s="425">
        <v>0.11631990200240039</v>
      </c>
      <c r="EK193" s="425">
        <v>0.13476875187809467</v>
      </c>
      <c r="EL193" s="425">
        <v>0.15621876662675077</v>
      </c>
      <c r="EM193" s="425">
        <v>0.18116525524553298</v>
      </c>
      <c r="EN193" s="425">
        <v>0.21018600794804174</v>
      </c>
      <c r="EO193" s="425">
        <v>0.2439551101901424</v>
      </c>
      <c r="EP193" s="425">
        <v>0.28325907886859364</v>
      </c>
      <c r="EQ193" s="425">
        <v>0.32901571199747076</v>
      </c>
      <c r="ER193" s="425">
        <v>0.38229610920899931</v>
      </c>
      <c r="ES193" s="425">
        <v>0.44435039762448669</v>
      </c>
      <c r="ET193" s="425">
        <v>0.51663778788379056</v>
      </c>
      <c r="EU193" s="425">
        <v>0.57632302929792212</v>
      </c>
      <c r="EV193" s="425">
        <v>0.57632302929792212</v>
      </c>
      <c r="EW193" s="425">
        <v>0.57632302929792212</v>
      </c>
      <c r="EX193" s="420"/>
      <c r="EY193" s="420">
        <v>4328.1022358047403</v>
      </c>
      <c r="EZ193" s="420">
        <v>4951.9696198380134</v>
      </c>
      <c r="FA193" s="420">
        <v>5672.1840475242298</v>
      </c>
      <c r="FB193" s="420">
        <v>6504.1418719101948</v>
      </c>
      <c r="FC193" s="420">
        <v>7465.7509296578564</v>
      </c>
      <c r="FD193" s="420">
        <v>8577.8455561088194</v>
      </c>
      <c r="FE193" s="420">
        <v>9864.6707553339038</v>
      </c>
      <c r="FF193" s="420">
        <v>11354.447111537162</v>
      </c>
      <c r="FG193" s="420">
        <v>13080.029976310412</v>
      </c>
      <c r="FH193" s="420">
        <v>15079.678742682756</v>
      </c>
      <c r="FI193" s="420">
        <v>17397.954677093723</v>
      </c>
      <c r="FJ193" s="420">
        <v>20086.768889120995</v>
      </c>
      <c r="FK193" s="420">
        <v>23206.605651735641</v>
      </c>
      <c r="FL193" s="420">
        <v>26827.950530564976</v>
      </c>
      <c r="FM193" s="420">
        <v>31032.95774259316</v>
      </c>
      <c r="FN193" s="420">
        <v>35917.396963898915</v>
      </c>
      <c r="FO193" s="420">
        <v>41592.926583831802</v>
      </c>
      <c r="FP193" s="420">
        <v>48189.748324792796</v>
      </c>
      <c r="FQ193" s="420">
        <v>55859.707405780944</v>
      </c>
      <c r="FR193" s="420">
        <v>64779.913250039579</v>
      </c>
      <c r="FS193" s="420">
        <v>75156.968386641034</v>
      </c>
      <c r="FT193" s="420">
        <v>87231.907981488839</v>
      </c>
      <c r="FU193" s="420">
        <v>101285.9697160174</v>
      </c>
      <c r="FV193" s="420">
        <v>117647.33393392603</v>
      </c>
      <c r="FW193" s="420">
        <v>136698.99759102549</v>
      </c>
      <c r="FX193" s="420">
        <v>158887.97314762484</v>
      </c>
      <c r="FY193" s="420">
        <v>184736.03581131223</v>
      </c>
      <c r="FZ193" s="420">
        <v>206077.90269343034</v>
      </c>
      <c r="GA193" s="420">
        <v>206077.90269343034</v>
      </c>
      <c r="GB193" s="420">
        <v>206077.90269343034</v>
      </c>
      <c r="GC193" s="420"/>
      <c r="GD193" s="420">
        <v>32.364954761379785</v>
      </c>
      <c r="GE193" s="420">
        <v>32.364954761379785</v>
      </c>
      <c r="GF193" s="420">
        <v>32.364954761379785</v>
      </c>
      <c r="GG193" s="420">
        <v>32.364954761379785</v>
      </c>
      <c r="GH193" s="420">
        <v>32.364954761379785</v>
      </c>
      <c r="GI193" s="420">
        <v>32.364954761379785</v>
      </c>
      <c r="GJ193" s="420">
        <v>32.364954761379785</v>
      </c>
      <c r="GK193" s="420">
        <v>32.364954761379785</v>
      </c>
      <c r="GL193" s="420">
        <v>32.364954761379785</v>
      </c>
      <c r="GM193" s="420">
        <v>32.364954761379785</v>
      </c>
      <c r="GN193" s="420">
        <v>32.364954761379785</v>
      </c>
      <c r="GO193" s="420">
        <v>32.364954761379785</v>
      </c>
      <c r="GP193" s="420">
        <v>32.364954761379785</v>
      </c>
      <c r="GQ193" s="420">
        <v>32.364954761379785</v>
      </c>
      <c r="GR193" s="420">
        <v>32.364954761379785</v>
      </c>
      <c r="GS193" s="420">
        <v>32.364954761379785</v>
      </c>
      <c r="GT193" s="420">
        <v>32.364954761379785</v>
      </c>
      <c r="GU193" s="420">
        <v>38.738822350007396</v>
      </c>
      <c r="GV193" s="420">
        <v>51.350604423535891</v>
      </c>
      <c r="GW193" s="420">
        <v>68.662717189713931</v>
      </c>
      <c r="GX193" s="420">
        <v>92.533995362797683</v>
      </c>
      <c r="GY193" s="420">
        <v>125.58407589671955</v>
      </c>
      <c r="GZ193" s="420">
        <v>171.51133502420743</v>
      </c>
      <c r="HA193" s="420">
        <v>235.54542630636647</v>
      </c>
      <c r="HB193" s="420">
        <v>325.09187307246486</v>
      </c>
      <c r="HC193" s="420">
        <v>450.65081975782482</v>
      </c>
      <c r="HD193" s="420">
        <v>627.12730943239865</v>
      </c>
      <c r="HE193" s="420">
        <v>875.70090675645304</v>
      </c>
      <c r="HF193" s="420">
        <v>1226.4946813564079</v>
      </c>
      <c r="HG193" s="420">
        <v>1722.3868926746106</v>
      </c>
      <c r="HH193" s="420"/>
      <c r="HI193" s="420">
        <v>99.214822086598375</v>
      </c>
      <c r="HJ193" s="420">
        <v>113.51598415260585</v>
      </c>
      <c r="HK193" s="420">
        <v>130.02574811242229</v>
      </c>
      <c r="HL193" s="420">
        <v>149.09705073719891</v>
      </c>
      <c r="HM193" s="420">
        <v>171.1404005435042</v>
      </c>
      <c r="HN193" s="420">
        <v>196.63339134996559</v>
      </c>
      <c r="HO193" s="420">
        <v>226.13180110135397</v>
      </c>
      <c r="HP193" s="420">
        <v>260.28254155909258</v>
      </c>
      <c r="HQ193" s="420">
        <v>299.83876911487016</v>
      </c>
      <c r="HR193" s="420">
        <v>345.67751916797016</v>
      </c>
      <c r="HS193" s="420">
        <v>398.82028748741158</v>
      </c>
      <c r="HT193" s="420">
        <v>460.45705324199872</v>
      </c>
      <c r="HU193" s="420">
        <v>531.97432166079579</v>
      </c>
      <c r="HV193" s="420">
        <v>614.98786161255305</v>
      </c>
      <c r="HW193" s="420">
        <v>711.38092713741844</v>
      </c>
      <c r="HX193" s="420">
        <v>823.34888490090839</v>
      </c>
      <c r="HY193" s="420">
        <v>953.45132491042727</v>
      </c>
      <c r="HZ193" s="420">
        <v>1104.6729134283705</v>
      </c>
      <c r="IA193" s="420">
        <v>1280.4944592635138</v>
      </c>
      <c r="IB193" s="420">
        <v>1484.9759127034399</v>
      </c>
      <c r="IC193" s="420">
        <v>1722.8533063203467</v>
      </c>
      <c r="ID193" s="420">
        <v>1999.6519858197687</v>
      </c>
      <c r="IE193" s="420">
        <v>2321.818875282363</v>
      </c>
      <c r="IF193" s="420">
        <v>2696.8769842486863</v>
      </c>
      <c r="IG193" s="420">
        <v>3133.6059054270909</v>
      </c>
      <c r="IH193" s="420">
        <v>3642.2526845904649</v>
      </c>
      <c r="II193" s="420">
        <v>4234.7781839295922</v>
      </c>
      <c r="IJ193" s="420">
        <v>4724.0063514595768</v>
      </c>
      <c r="IK193" s="420">
        <v>4724.0063514595768</v>
      </c>
      <c r="IL193" s="420">
        <v>4724.0063514595768</v>
      </c>
      <c r="IM193" s="420"/>
      <c r="IN193" s="420">
        <v>14.212941987128927</v>
      </c>
      <c r="IO193" s="420">
        <v>14.212941987128927</v>
      </c>
      <c r="IP193" s="420">
        <v>14.212941987128927</v>
      </c>
      <c r="IQ193" s="420">
        <v>14.212941987128927</v>
      </c>
      <c r="IR193" s="420">
        <v>14.212941987128927</v>
      </c>
      <c r="IS193" s="420">
        <v>14.212941987128927</v>
      </c>
      <c r="IT193" s="420">
        <v>14.212941987128927</v>
      </c>
      <c r="IU193" s="420">
        <v>14.212941987128927</v>
      </c>
      <c r="IV193" s="420">
        <v>14.212941987128927</v>
      </c>
      <c r="IW193" s="420">
        <v>14.212941987128927</v>
      </c>
      <c r="IX193" s="420">
        <v>14.212941987128927</v>
      </c>
      <c r="IY193" s="420">
        <v>14.212941987128927</v>
      </c>
      <c r="IZ193" s="420">
        <v>14.212941987128927</v>
      </c>
      <c r="JA193" s="420">
        <v>14.212941987128927</v>
      </c>
      <c r="JB193" s="420">
        <v>14.212941987128927</v>
      </c>
      <c r="JC193" s="420">
        <v>14.212941987128927</v>
      </c>
      <c r="JD193" s="420">
        <v>14.212941987128927</v>
      </c>
      <c r="JE193" s="420">
        <v>17.012000751113533</v>
      </c>
      <c r="JF193" s="420">
        <v>22.550415010825947</v>
      </c>
      <c r="JG193" s="420">
        <v>30.152960919956481</v>
      </c>
      <c r="JH193" s="420">
        <v>40.635938397728552</v>
      </c>
      <c r="JI193" s="420">
        <v>55.14975066046334</v>
      </c>
      <c r="JJ193" s="420">
        <v>75.318525015919704</v>
      </c>
      <c r="JK193" s="420">
        <v>103.43884315947719</v>
      </c>
      <c r="JL193" s="420">
        <v>142.76281139683698</v>
      </c>
      <c r="JM193" s="420">
        <v>197.90152666343465</v>
      </c>
      <c r="JN193" s="420">
        <v>275.40047972330115</v>
      </c>
      <c r="JO193" s="420">
        <v>384.56059270187745</v>
      </c>
      <c r="JP193" s="420">
        <v>538.61029258851443</v>
      </c>
      <c r="JQ193" s="420">
        <v>756.37939757564641</v>
      </c>
      <c r="JR193" s="420"/>
      <c r="JS193" s="420">
        <v>85.001880099469446</v>
      </c>
      <c r="JT193" s="420">
        <v>99.303042165476924</v>
      </c>
      <c r="JU193" s="420">
        <v>115.81280612529336</v>
      </c>
      <c r="JV193" s="420">
        <v>134.88410875007</v>
      </c>
      <c r="JW193" s="420">
        <v>156.92745855637529</v>
      </c>
      <c r="JX193" s="420">
        <v>182.42044936283668</v>
      </c>
      <c r="JY193" s="420">
        <v>211.91885911422506</v>
      </c>
      <c r="JZ193" s="420">
        <v>246.06959957196366</v>
      </c>
      <c r="KA193" s="420">
        <v>285.62582712774122</v>
      </c>
      <c r="KB193" s="420">
        <v>331.46457718084122</v>
      </c>
      <c r="KC193" s="420">
        <v>384.60734550028263</v>
      </c>
      <c r="KD193" s="420">
        <v>446.24411125486978</v>
      </c>
      <c r="KE193" s="420">
        <v>517.76137967366685</v>
      </c>
      <c r="KF193" s="420">
        <v>600.7749196254241</v>
      </c>
      <c r="KG193" s="420">
        <v>697.1679851502895</v>
      </c>
      <c r="KH193" s="420">
        <v>809.13594291377945</v>
      </c>
      <c r="KI193" s="420">
        <v>939.23838292329833</v>
      </c>
      <c r="KJ193" s="420">
        <v>1087.6609126772569</v>
      </c>
      <c r="KK193" s="420">
        <v>1257.9440442526879</v>
      </c>
      <c r="KL193" s="420">
        <v>1454.8229517834834</v>
      </c>
      <c r="KM193" s="420">
        <v>1682.2173679226182</v>
      </c>
      <c r="KN193" s="420">
        <v>1944.5022351593054</v>
      </c>
      <c r="KO193" s="420">
        <v>2246.5003502664431</v>
      </c>
      <c r="KP193" s="420">
        <v>2593.4381410892092</v>
      </c>
      <c r="KQ193" s="420">
        <v>2990.8430940302537</v>
      </c>
      <c r="KR193" s="420">
        <v>3444.3511579270303</v>
      </c>
      <c r="KS193" s="420">
        <v>3959.3777042062911</v>
      </c>
      <c r="KT193" s="420">
        <v>4339.445758757699</v>
      </c>
      <c r="KU193" s="420">
        <v>4185.3960588710625</v>
      </c>
      <c r="KV193" s="420">
        <v>3967.6269538839306</v>
      </c>
      <c r="KW193" s="420"/>
      <c r="KX193" s="420">
        <v>3873.3080398021611</v>
      </c>
      <c r="KY193" s="420">
        <v>4431.6198408396249</v>
      </c>
      <c r="KZ193" s="420">
        <v>5076.1546002224168</v>
      </c>
      <c r="LA193" s="420">
        <v>5820.6908321331493</v>
      </c>
      <c r="LB193" s="420">
        <v>6681.254629288479</v>
      </c>
      <c r="LC193" s="420">
        <v>7676.4910684878841</v>
      </c>
      <c r="LD193" s="420">
        <v>8828.0975043861781</v>
      </c>
      <c r="LE193" s="420">
        <v>10161.329120370947</v>
      </c>
      <c r="LF193" s="420">
        <v>11705.588848844842</v>
      </c>
      <c r="LG193" s="420">
        <v>13495.115810453308</v>
      </c>
      <c r="LH193" s="420">
        <v>15569.788802452145</v>
      </c>
      <c r="LI193" s="420">
        <v>17976.064148451016</v>
      </c>
      <c r="LJ193" s="420">
        <v>20768.070472964006</v>
      </c>
      <c r="LK193" s="420">
        <v>24008.886763769126</v>
      </c>
      <c r="LL193" s="420">
        <v>27772.034525630272</v>
      </c>
      <c r="LM193" s="420">
        <v>32143.220018731481</v>
      </c>
      <c r="LN193" s="420">
        <v>37222.368640768123</v>
      </c>
      <c r="LO193" s="420">
        <v>43126.000600990294</v>
      </c>
      <c r="LP193" s="420">
        <v>49990.005320560245</v>
      </c>
      <c r="LQ193" s="420">
        <v>57972.881678570557</v>
      </c>
      <c r="LR193" s="420">
        <v>67259.522543373358</v>
      </c>
      <c r="LS193" s="420">
        <v>78065.635260845564</v>
      </c>
      <c r="LT193" s="420">
        <v>90642.905237949963</v>
      </c>
      <c r="LU193" s="420">
        <v>105285.02783919065</v>
      </c>
      <c r="LV193" s="420">
        <v>122334.75494687978</v>
      </c>
      <c r="LW193" s="420">
        <v>142192.12723983574</v>
      </c>
      <c r="LX193" s="420">
        <v>165324.09212281299</v>
      </c>
      <c r="LY193" s="420">
        <v>184423.36937533508</v>
      </c>
      <c r="LZ193" s="420">
        <v>184423.36937533508</v>
      </c>
      <c r="MA193" s="420">
        <v>184423.36937533508</v>
      </c>
      <c r="MB193" s="420"/>
      <c r="MC193" s="426">
        <v>1.3011004983715742</v>
      </c>
      <c r="MD193" s="426">
        <v>1.3011004983715742</v>
      </c>
      <c r="ME193" s="426">
        <v>1.3011004983715742</v>
      </c>
      <c r="MF193" s="426">
        <v>1.3011004983715742</v>
      </c>
      <c r="MG193" s="426">
        <v>1.3011004983715742</v>
      </c>
      <c r="MH193" s="426">
        <v>1.3011004983715742</v>
      </c>
      <c r="MI193" s="426">
        <v>1.3011004983715742</v>
      </c>
      <c r="MJ193" s="426">
        <v>1.3011004983715742</v>
      </c>
      <c r="MK193" s="426">
        <v>1.3011004983715742</v>
      </c>
      <c r="ML193" s="426">
        <v>1.3011004983715742</v>
      </c>
      <c r="MM193" s="426">
        <v>1.3011004983715742</v>
      </c>
      <c r="MN193" s="426">
        <v>1.3011004983715742</v>
      </c>
      <c r="MO193" s="426">
        <v>1.3011004983715742</v>
      </c>
      <c r="MP193" s="426">
        <v>1.3011004983715742</v>
      </c>
      <c r="MQ193" s="426">
        <v>1.3011004983715742</v>
      </c>
      <c r="MR193" s="426">
        <v>1.3011004983715742</v>
      </c>
      <c r="MS193" s="426">
        <v>1.3011004983715742</v>
      </c>
      <c r="MT193" s="426">
        <v>1.5573357490388688</v>
      </c>
      <c r="MU193" s="426">
        <v>2.0643408124540121</v>
      </c>
      <c r="MV193" s="426">
        <v>2.7603034273876617</v>
      </c>
      <c r="MW193" s="426">
        <v>3.719950433130661</v>
      </c>
      <c r="MX193" s="426">
        <v>5.0485936081620348</v>
      </c>
      <c r="MY193" s="426">
        <v>6.8949110271166889</v>
      </c>
      <c r="MZ193" s="426">
        <v>9.4691395002985903</v>
      </c>
      <c r="NA193" s="426">
        <v>13.068987773647677</v>
      </c>
      <c r="NB193" s="426">
        <v>18.1165711647504</v>
      </c>
      <c r="NC193" s="426">
        <v>25.211085906369799</v>
      </c>
      <c r="ND193" s="426">
        <v>35.203969682813984</v>
      </c>
      <c r="NE193" s="426">
        <v>49.30619717927501</v>
      </c>
      <c r="NF193" s="426">
        <v>69.241513265506697</v>
      </c>
      <c r="NG193" s="420"/>
      <c r="NH193" s="420">
        <v>3872.0069393037897</v>
      </c>
      <c r="NI193" s="420">
        <v>4430.318740341253</v>
      </c>
      <c r="NJ193" s="420">
        <v>5074.8534997240449</v>
      </c>
      <c r="NK193" s="420">
        <v>5819.3897316347775</v>
      </c>
      <c r="NL193" s="420">
        <v>6679.9535287901072</v>
      </c>
      <c r="NM193" s="420">
        <v>7675.1899679895123</v>
      </c>
      <c r="NN193" s="420">
        <v>8826.7964038878072</v>
      </c>
      <c r="NO193" s="420">
        <v>10160.028019872576</v>
      </c>
      <c r="NP193" s="420">
        <v>11704.287748346471</v>
      </c>
      <c r="NQ193" s="420">
        <v>13493.814709954937</v>
      </c>
      <c r="NR193" s="420">
        <v>15568.487701953774</v>
      </c>
      <c r="NS193" s="420">
        <v>17974.763047952645</v>
      </c>
      <c r="NT193" s="420">
        <v>20766.769372465635</v>
      </c>
      <c r="NU193" s="420">
        <v>24007.585663270755</v>
      </c>
      <c r="NV193" s="420">
        <v>27770.733425131901</v>
      </c>
      <c r="NW193" s="420">
        <v>32141.91891823311</v>
      </c>
      <c r="NX193" s="420">
        <v>37221.067540269752</v>
      </c>
      <c r="NY193" s="420">
        <v>43124.443265241258</v>
      </c>
      <c r="NZ193" s="420">
        <v>49987.940979747793</v>
      </c>
      <c r="OA193" s="420">
        <v>57970.121375143171</v>
      </c>
      <c r="OB193" s="420">
        <v>67255.802592940221</v>
      </c>
      <c r="OC193" s="420">
        <v>78060.586667237396</v>
      </c>
      <c r="OD193" s="420">
        <v>90636.010326922842</v>
      </c>
      <c r="OE193" s="420">
        <v>105275.55869969034</v>
      </c>
      <c r="OF193" s="420">
        <v>122321.68595910614</v>
      </c>
      <c r="OG193" s="420">
        <v>142174.01066867099</v>
      </c>
      <c r="OH193" s="420">
        <v>165298.88103690662</v>
      </c>
      <c r="OI193" s="420">
        <v>184388.16540565228</v>
      </c>
      <c r="OJ193" s="420">
        <v>184374.0631781558</v>
      </c>
      <c r="OK193" s="420">
        <v>184354.12786206958</v>
      </c>
      <c r="OL193" s="420"/>
      <c r="OM193" s="420">
        <v>3957.0088194032592</v>
      </c>
      <c r="ON193" s="420">
        <v>4529.6217825067297</v>
      </c>
      <c r="OO193" s="420">
        <v>5190.6663058493386</v>
      </c>
      <c r="OP193" s="420">
        <v>5954.2738403848471</v>
      </c>
      <c r="OQ193" s="420">
        <v>6836.8809873464825</v>
      </c>
      <c r="OR193" s="420">
        <v>7857.610417352349</v>
      </c>
      <c r="OS193" s="420">
        <v>9038.7152630020319</v>
      </c>
      <c r="OT193" s="420">
        <v>10406.097619444539</v>
      </c>
      <c r="OU193" s="420">
        <v>11989.913575474213</v>
      </c>
      <c r="OV193" s="420">
        <v>13825.279287135778</v>
      </c>
      <c r="OW193" s="420">
        <v>15953.095047454057</v>
      </c>
      <c r="OX193" s="420">
        <v>18421.007159207515</v>
      </c>
      <c r="OY193" s="420">
        <v>21284.530752139301</v>
      </c>
      <c r="OZ193" s="420">
        <v>24608.360582896177</v>
      </c>
      <c r="PA193" s="420">
        <v>28467.901410282189</v>
      </c>
      <c r="PB193" s="420">
        <v>32951.054861146891</v>
      </c>
      <c r="PC193" s="420">
        <v>38160.305923193053</v>
      </c>
      <c r="PD193" s="420">
        <v>44212.104177918518</v>
      </c>
      <c r="PE193" s="420">
        <v>51245.885024000483</v>
      </c>
      <c r="PF193" s="420">
        <v>59424.944326926656</v>
      </c>
      <c r="PG193" s="420">
        <v>68938.019960862846</v>
      </c>
      <c r="PH193" s="420">
        <v>80005.088902396703</v>
      </c>
      <c r="PI193" s="420">
        <v>92882.51067718929</v>
      </c>
      <c r="PJ193" s="420">
        <v>107868.99684077955</v>
      </c>
      <c r="PK193" s="420">
        <v>125312.52905313639</v>
      </c>
      <c r="PL193" s="420">
        <v>145618.36182659803</v>
      </c>
      <c r="PM193" s="420">
        <v>169258.25874111292</v>
      </c>
      <c r="PN193" s="420">
        <v>188727.61116440999</v>
      </c>
      <c r="PO193" s="420">
        <v>188559.45923702687</v>
      </c>
      <c r="PP193" s="420">
        <v>188321.75481595352</v>
      </c>
      <c r="PQ193" s="420"/>
      <c r="PR193" s="420">
        <v>116.48778906522855</v>
      </c>
      <c r="PS193" s="420">
        <v>133.27873536837927</v>
      </c>
      <c r="PT193" s="420">
        <v>152.66279373003383</v>
      </c>
      <c r="PU193" s="420">
        <v>175.05434602667643</v>
      </c>
      <c r="PV193" s="420">
        <v>200.93536892753573</v>
      </c>
      <c r="PW193" s="420">
        <v>230.86660372945752</v>
      </c>
      <c r="PX193" s="420">
        <v>265.50058744894812</v>
      </c>
      <c r="PY193" s="420">
        <v>305.59685701026604</v>
      </c>
      <c r="PZ193" s="420">
        <v>352.03969080088359</v>
      </c>
      <c r="QA193" s="420">
        <v>405.85881313462744</v>
      </c>
      <c r="QB193" s="420">
        <v>468.25355875977306</v>
      </c>
      <c r="QC193" s="420">
        <v>540.62107821786731</v>
      </c>
      <c r="QD193" s="420">
        <v>624.58926263711294</v>
      </c>
      <c r="QE193" s="420">
        <v>722.0551808143166</v>
      </c>
      <c r="QF193" s="420">
        <v>835.22995498677324</v>
      </c>
      <c r="QG193" s="420">
        <v>966.69115777594459</v>
      </c>
      <c r="QH193" s="420">
        <v>1119.4439952045336</v>
      </c>
      <c r="QI193" s="420">
        <v>1296.9927538971758</v>
      </c>
      <c r="QJ193" s="420">
        <v>1503.4242397742553</v>
      </c>
      <c r="QK193" s="420">
        <v>1743.5052268194263</v>
      </c>
      <c r="QL193" s="420">
        <v>2022.7962749538106</v>
      </c>
      <c r="QM193" s="420">
        <v>2347.7846739948232</v>
      </c>
      <c r="QN193" s="420">
        <v>2726.0397358318874</v>
      </c>
      <c r="QO193" s="420">
        <v>3166.3942006752413</v>
      </c>
      <c r="QP193" s="420">
        <v>3679.1561588079721</v>
      </c>
      <c r="QQ193" s="420">
        <v>4276.3566322228662</v>
      </c>
      <c r="QR193" s="420">
        <v>4972.0388290073388</v>
      </c>
      <c r="QS193" s="420">
        <v>5546.4399757861884</v>
      </c>
      <c r="QT193" s="420">
        <v>5546.4399757861884</v>
      </c>
      <c r="QU193" s="420">
        <v>5546.4399757861884</v>
      </c>
      <c r="QV193" s="424"/>
      <c r="QW193" s="420">
        <v>14.692869058112674</v>
      </c>
      <c r="QX193" s="420">
        <v>14.692869058112674</v>
      </c>
      <c r="QY193" s="420">
        <v>14.692869058112674</v>
      </c>
      <c r="QZ193" s="420">
        <v>14.692869058112674</v>
      </c>
      <c r="RA193" s="420">
        <v>14.692869058112674</v>
      </c>
      <c r="RB193" s="420">
        <v>14.692869058112674</v>
      </c>
      <c r="RC193" s="420">
        <v>14.692869058112674</v>
      </c>
      <c r="RD193" s="420">
        <v>14.692869058112674</v>
      </c>
      <c r="RE193" s="420">
        <v>14.692869058112674</v>
      </c>
      <c r="RF193" s="420">
        <v>14.692869058112674</v>
      </c>
      <c r="RG193" s="420">
        <v>14.692869058112674</v>
      </c>
      <c r="RH193" s="420">
        <v>14.692869058112674</v>
      </c>
      <c r="RI193" s="420">
        <v>14.692869058112674</v>
      </c>
      <c r="RJ193" s="420">
        <v>14.692869058112674</v>
      </c>
      <c r="RK193" s="420">
        <v>14.692869058112674</v>
      </c>
      <c r="RL193" s="420">
        <v>14.692869058112674</v>
      </c>
      <c r="RM193" s="420">
        <v>14.692869058112674</v>
      </c>
      <c r="RN193" s="420">
        <v>17.586443375268967</v>
      </c>
      <c r="RO193" s="420">
        <v>23.311872746698956</v>
      </c>
      <c r="RP193" s="420">
        <v>31.171133106186968</v>
      </c>
      <c r="RQ193" s="420">
        <v>42.008088295304923</v>
      </c>
      <c r="RR193" s="420">
        <v>57.011987087230509</v>
      </c>
      <c r="RS193" s="420">
        <v>77.861798543275356</v>
      </c>
      <c r="RT193" s="420">
        <v>106.93165281622744</v>
      </c>
      <c r="RU193" s="420">
        <v>147.58346977855248</v>
      </c>
      <c r="RV193" s="420">
        <v>204.58404884081392</v>
      </c>
      <c r="RW193" s="420">
        <v>284.69990173605657</v>
      </c>
      <c r="RX193" s="420">
        <v>397.54601394952084</v>
      </c>
      <c r="RY193" s="420">
        <v>556.79749551650741</v>
      </c>
      <c r="RZ193" s="420">
        <v>781.91998932362276</v>
      </c>
      <c r="SA193" s="420"/>
      <c r="SB193" s="420">
        <v>101.79492000711588</v>
      </c>
      <c r="SC193" s="420">
        <v>118.5858663102666</v>
      </c>
      <c r="SD193" s="420">
        <v>137.96992467192115</v>
      </c>
      <c r="SE193" s="420">
        <v>160.36147696856375</v>
      </c>
      <c r="SF193" s="420">
        <v>186.24249986942306</v>
      </c>
      <c r="SG193" s="420">
        <v>216.17373467134485</v>
      </c>
      <c r="SH193" s="420">
        <v>250.80771839083545</v>
      </c>
      <c r="SI193" s="420">
        <v>290.90398795215339</v>
      </c>
      <c r="SJ193" s="420">
        <v>337.34682174277094</v>
      </c>
      <c r="SK193" s="420">
        <v>391.16594407651479</v>
      </c>
      <c r="SL193" s="420">
        <v>453.56068970166041</v>
      </c>
      <c r="SM193" s="420">
        <v>525.9282091597546</v>
      </c>
      <c r="SN193" s="420">
        <v>609.89639357900023</v>
      </c>
      <c r="SO193" s="420">
        <v>707.36231175620389</v>
      </c>
      <c r="SP193" s="420">
        <v>820.53708592866053</v>
      </c>
      <c r="SQ193" s="420">
        <v>951.99828871783188</v>
      </c>
      <c r="SR193" s="420">
        <v>1104.751126146421</v>
      </c>
      <c r="SS193" s="420">
        <v>1279.4063105219068</v>
      </c>
      <c r="ST193" s="420">
        <v>1480.1123670275563</v>
      </c>
      <c r="SU193" s="420">
        <v>1712.3340937132393</v>
      </c>
      <c r="SV193" s="420">
        <v>1980.7881866585055</v>
      </c>
      <c r="SW193" s="420">
        <v>2290.7726869075927</v>
      </c>
      <c r="SX193" s="420">
        <v>2648.1779372886122</v>
      </c>
      <c r="SY193" s="420">
        <v>3059.4625478590137</v>
      </c>
      <c r="SZ193" s="420">
        <v>3531.5726890294195</v>
      </c>
      <c r="TA193" s="420">
        <v>4071.7725833820523</v>
      </c>
      <c r="TB193" s="420">
        <v>4687.338927271282</v>
      </c>
      <c r="TC193" s="420">
        <v>5148.8939618366676</v>
      </c>
      <c r="TD193" s="420">
        <v>4989.6424802696811</v>
      </c>
      <c r="TE193" s="420">
        <v>4764.5199864625656</v>
      </c>
      <c r="TF193" s="420"/>
      <c r="TG193" s="420">
        <v>6.8541836607283049</v>
      </c>
      <c r="TH193" s="420">
        <v>7.8421690171571861</v>
      </c>
      <c r="TI193" s="420">
        <v>8.9827340254488295</v>
      </c>
      <c r="TJ193" s="420">
        <v>10.300261065163246</v>
      </c>
      <c r="TK193" s="420">
        <v>11.823109817925408</v>
      </c>
      <c r="TL193" s="420">
        <v>13.584274504550867</v>
      </c>
      <c r="TM193" s="420">
        <v>15.622150639217097</v>
      </c>
      <c r="TN193" s="420">
        <v>17.981429649392567</v>
      </c>
      <c r="TO193" s="420">
        <v>20.714142795380099</v>
      </c>
      <c r="TP193" s="420">
        <v>23.880879428419988</v>
      </c>
      <c r="TQ193" s="420">
        <v>27.552208839090646</v>
      </c>
      <c r="TR193" s="420">
        <v>31.810339870827836</v>
      </c>
      <c r="TS193" s="420">
        <v>36.751058226681778</v>
      </c>
      <c r="TT193" s="420">
        <v>42.485988121127541</v>
      </c>
      <c r="TU193" s="420">
        <v>49.145232786721621</v>
      </c>
      <c r="TV193" s="420">
        <v>56.880457529228046</v>
      </c>
      <c r="TW193" s="420">
        <v>65.868489758482866</v>
      </c>
      <c r="TX193" s="420">
        <v>76.315522967536737</v>
      </c>
      <c r="TY193" s="420">
        <v>88.462026295591556</v>
      </c>
      <c r="TZ193" s="420">
        <v>102.5884784487445</v>
      </c>
      <c r="UA193" s="420">
        <v>119.02206478489212</v>
      </c>
      <c r="UB193" s="420">
        <v>138.14449978437375</v>
      </c>
      <c r="UC193" s="420">
        <v>160.40116449778503</v>
      </c>
      <c r="UD193" s="420">
        <v>186.31178055530125</v>
      </c>
      <c r="UE193" s="420">
        <v>216.48287971925231</v>
      </c>
      <c r="UF193" s="420">
        <v>251.62237167722458</v>
      </c>
      <c r="UG193" s="420">
        <v>292.55656387474016</v>
      </c>
      <c r="UH193" s="420">
        <v>326.35453520331055</v>
      </c>
      <c r="UI193" s="420">
        <v>326.35453520331055</v>
      </c>
      <c r="UJ193" s="420">
        <v>326.35453520331055</v>
      </c>
      <c r="UK193" s="420"/>
      <c r="UL193" s="420">
        <v>2.0677318317326265</v>
      </c>
      <c r="UM193" s="420">
        <v>2.0677318317326265</v>
      </c>
      <c r="UN193" s="420">
        <v>2.0677318317326265</v>
      </c>
      <c r="UO193" s="420">
        <v>2.0677318317326265</v>
      </c>
      <c r="UP193" s="420">
        <v>2.0677318317326265</v>
      </c>
      <c r="UQ193" s="420">
        <v>2.0677318317326265</v>
      </c>
      <c r="UR193" s="420">
        <v>2.0677318317326265</v>
      </c>
      <c r="US193" s="420">
        <v>2.0677318317326265</v>
      </c>
      <c r="UT193" s="420">
        <v>2.0677318317326265</v>
      </c>
      <c r="UU193" s="420">
        <v>2.0677318317326265</v>
      </c>
      <c r="UV193" s="420">
        <v>2.0677318317326265</v>
      </c>
      <c r="UW193" s="420">
        <v>2.0677318317326265</v>
      </c>
      <c r="UX193" s="420">
        <v>2.0677318317326265</v>
      </c>
      <c r="UY193" s="420">
        <v>2.0677318317326265</v>
      </c>
      <c r="UZ193" s="420">
        <v>2.0677318317326265</v>
      </c>
      <c r="VA193" s="420">
        <v>2.0677318317326265</v>
      </c>
      <c r="VB193" s="420">
        <v>2.0677318317326265</v>
      </c>
      <c r="VC193" s="420">
        <v>2.4749454058415221</v>
      </c>
      <c r="VD193" s="420">
        <v>3.2806867838405323</v>
      </c>
      <c r="VE193" s="420">
        <v>4.3867228313213236</v>
      </c>
      <c r="VF193" s="420">
        <v>5.9118107576461503</v>
      </c>
      <c r="VG193" s="420">
        <v>8.0233138963084603</v>
      </c>
      <c r="VH193" s="420">
        <v>10.957514062577776</v>
      </c>
      <c r="VI193" s="420">
        <v>15.048523298845536</v>
      </c>
      <c r="VJ193" s="420">
        <v>20.769465588490164</v>
      </c>
      <c r="VK193" s="420">
        <v>28.79117403005235</v>
      </c>
      <c r="VL193" s="420">
        <v>40.065901831865403</v>
      </c>
      <c r="VM193" s="420">
        <v>55.946768760453153</v>
      </c>
      <c r="VN193" s="420">
        <v>78.358277117619295</v>
      </c>
      <c r="VO193" s="420">
        <v>110.03983261524904</v>
      </c>
      <c r="VP193" s="420"/>
      <c r="VQ193" s="420">
        <v>4.7864518289956788</v>
      </c>
      <c r="VR193" s="420">
        <v>5.77443718542456</v>
      </c>
      <c r="VS193" s="420">
        <v>6.9150021937162034</v>
      </c>
      <c r="VT193" s="420">
        <v>8.2325292334306202</v>
      </c>
      <c r="VU193" s="420">
        <v>9.7553779861927818</v>
      </c>
      <c r="VV193" s="420">
        <v>11.516542672818241</v>
      </c>
      <c r="VW193" s="420">
        <v>13.55441880748447</v>
      </c>
      <c r="VX193" s="420">
        <v>15.913697817659941</v>
      </c>
      <c r="VY193" s="420">
        <v>18.646410963647472</v>
      </c>
      <c r="VZ193" s="420">
        <v>21.813147596687362</v>
      </c>
      <c r="WA193" s="420">
        <v>25.48447700735802</v>
      </c>
      <c r="WB193" s="420">
        <v>29.742608039095209</v>
      </c>
      <c r="WC193" s="420">
        <v>34.683326394949148</v>
      </c>
      <c r="WD193" s="420">
        <v>40.418256289394911</v>
      </c>
      <c r="WE193" s="420">
        <v>47.077500954988992</v>
      </c>
      <c r="WF193" s="420">
        <v>54.812725697495416</v>
      </c>
      <c r="WG193" s="420">
        <v>63.800757926750236</v>
      </c>
      <c r="WH193" s="420">
        <v>73.840577561695213</v>
      </c>
      <c r="WI193" s="420">
        <v>85.18133951175102</v>
      </c>
      <c r="WJ193" s="420">
        <v>98.201755617423174</v>
      </c>
      <c r="WK193" s="420">
        <v>113.11025402724597</v>
      </c>
      <c r="WL193" s="420">
        <v>130.1211858880653</v>
      </c>
      <c r="WM193" s="420">
        <v>149.44365043520725</v>
      </c>
      <c r="WN193" s="420">
        <v>171.26325725645572</v>
      </c>
      <c r="WO193" s="420">
        <v>195.71341413076215</v>
      </c>
      <c r="WP193" s="420">
        <v>222.83119764717222</v>
      </c>
      <c r="WQ193" s="420">
        <v>252.49066204287476</v>
      </c>
      <c r="WR193" s="420">
        <v>270.40776644285739</v>
      </c>
      <c r="WS193" s="420">
        <v>247.99625808569124</v>
      </c>
      <c r="WT193" s="420">
        <v>216.31470258806149</v>
      </c>
      <c r="WU193" s="420"/>
      <c r="WV193" s="420">
        <v>232.23740119002443</v>
      </c>
      <c r="WW193" s="420">
        <v>265.71289046024657</v>
      </c>
      <c r="WX193" s="420">
        <v>304.3581714339083</v>
      </c>
      <c r="WY193" s="420">
        <v>348.99938194800768</v>
      </c>
      <c r="WZ193" s="420">
        <v>400.59742108041326</v>
      </c>
      <c r="XA193" s="420">
        <v>460.27021803696238</v>
      </c>
      <c r="XB193" s="420">
        <v>529.31871175820709</v>
      </c>
      <c r="XC193" s="420">
        <v>609.25716294746348</v>
      </c>
      <c r="XD193" s="420">
        <v>701.84852475443927</v>
      </c>
      <c r="XE193" s="420">
        <v>809.14572049843139</v>
      </c>
      <c r="XF193" s="420">
        <v>933.53981955530685</v>
      </c>
      <c r="XG193" s="420">
        <v>1077.8162693392874</v>
      </c>
      <c r="XH193" s="420">
        <v>1245.2205362470461</v>
      </c>
      <c r="XI193" s="420">
        <v>1439.5347362478594</v>
      </c>
      <c r="XJ193" s="420">
        <v>1665.1671020519818</v>
      </c>
      <c r="XK193" s="420">
        <v>1927.2564449613601</v>
      </c>
      <c r="XL193" s="420">
        <v>2231.7941331902398</v>
      </c>
      <c r="XM193" s="420">
        <v>2585.7665335094243</v>
      </c>
      <c r="XN193" s="420">
        <v>2997.3213598873463</v>
      </c>
      <c r="XO193" s="420">
        <v>3475.9619534974263</v>
      </c>
      <c r="XP193" s="420">
        <v>4032.7741972086292</v>
      </c>
      <c r="XQ193" s="420">
        <v>4680.6915610443248</v>
      </c>
      <c r="XR193" s="420">
        <v>5434.8047024554153</v>
      </c>
      <c r="XS193" s="420">
        <v>6312.7231292561773</v>
      </c>
      <c r="XT193" s="420">
        <v>7334.9977001914349</v>
      </c>
      <c r="XU193" s="420">
        <v>8525.614219298559</v>
      </c>
      <c r="XV193" s="420">
        <v>9912.5701116876226</v>
      </c>
      <c r="XW193" s="420">
        <v>11057.73245564621</v>
      </c>
      <c r="XX193" s="420">
        <v>11057.73245564621</v>
      </c>
      <c r="XY193" s="420">
        <v>11057.73245564621</v>
      </c>
      <c r="XZ193" s="420"/>
      <c r="YA193" s="420">
        <v>7.8011920385318428E-2</v>
      </c>
      <c r="YB193" s="420">
        <v>7.8011920385318428E-2</v>
      </c>
      <c r="YC193" s="420">
        <v>7.8011920385318428E-2</v>
      </c>
      <c r="YD193" s="420">
        <v>7.8011920385318428E-2</v>
      </c>
      <c r="YE193" s="420">
        <v>7.8011920385318428E-2</v>
      </c>
      <c r="YF193" s="420">
        <v>7.8011920385318428E-2</v>
      </c>
      <c r="YG193" s="420">
        <v>7.8011920385318428E-2</v>
      </c>
      <c r="YH193" s="420">
        <v>7.8011920385318428E-2</v>
      </c>
      <c r="YI193" s="420">
        <v>7.8011920385318428E-2</v>
      </c>
      <c r="YJ193" s="420">
        <v>7.8011920385318428E-2</v>
      </c>
      <c r="YK193" s="420">
        <v>7.8011920385318428E-2</v>
      </c>
      <c r="YL193" s="420">
        <v>7.8011920385318428E-2</v>
      </c>
      <c r="YM193" s="420">
        <v>7.8011920385318428E-2</v>
      </c>
      <c r="YN193" s="420">
        <v>7.8011920385318428E-2</v>
      </c>
      <c r="YO193" s="420">
        <v>7.8011920385318428E-2</v>
      </c>
      <c r="YP193" s="420">
        <v>7.8011920385318428E-2</v>
      </c>
      <c r="YQ193" s="420">
        <v>7.8011920385318428E-2</v>
      </c>
      <c r="YR193" s="420">
        <v>9.3375379241868992E-2</v>
      </c>
      <c r="YS193" s="420">
        <v>0.12377459797370281</v>
      </c>
      <c r="YT193" s="420">
        <v>0.16550341152447323</v>
      </c>
      <c r="YU193" s="420">
        <v>0.22304232254920187</v>
      </c>
      <c r="YV193" s="420">
        <v>0.30270565810304267</v>
      </c>
      <c r="YW193" s="420">
        <v>0.41340791951466116</v>
      </c>
      <c r="YX193" s="420">
        <v>0.56775457217894676</v>
      </c>
      <c r="YY193" s="420">
        <v>0.78359575988982422</v>
      </c>
      <c r="YZ193" s="420">
        <v>1.0862408469817102</v>
      </c>
      <c r="ZA193" s="420">
        <v>1.5116166883470572</v>
      </c>
      <c r="ZB193" s="420">
        <v>2.1107741358796552</v>
      </c>
      <c r="ZC193" s="420">
        <v>2.9563213092813081</v>
      </c>
      <c r="ZD193" s="420">
        <v>4.1516112144974731</v>
      </c>
      <c r="ZE193" s="420"/>
      <c r="ZF193" s="420">
        <v>232.15938926963912</v>
      </c>
      <c r="ZG193" s="420">
        <v>265.63487853986123</v>
      </c>
      <c r="ZH193" s="420">
        <v>304.28015951352296</v>
      </c>
      <c r="ZI193" s="420">
        <v>348.92137002762234</v>
      </c>
      <c r="ZJ193" s="420">
        <v>400.51940916002792</v>
      </c>
      <c r="ZK193" s="420">
        <v>460.19220611657704</v>
      </c>
      <c r="ZL193" s="420">
        <v>529.24069983782181</v>
      </c>
      <c r="ZM193" s="420">
        <v>609.17915102707821</v>
      </c>
      <c r="ZN193" s="420">
        <v>701.77051283405399</v>
      </c>
      <c r="ZO193" s="420">
        <v>809.06770857804611</v>
      </c>
      <c r="ZP193" s="420">
        <v>933.46180763492157</v>
      </c>
      <c r="ZQ193" s="420">
        <v>1077.7382574189021</v>
      </c>
      <c r="ZR193" s="420">
        <v>1245.1425243266608</v>
      </c>
      <c r="ZS193" s="420">
        <v>1439.4567243274741</v>
      </c>
      <c r="ZT193" s="420">
        <v>1665.0890901315965</v>
      </c>
      <c r="ZU193" s="420">
        <v>1927.1784330409748</v>
      </c>
      <c r="ZV193" s="420">
        <v>2231.7161212698543</v>
      </c>
      <c r="ZW193" s="420">
        <v>2585.6731581301824</v>
      </c>
      <c r="ZX193" s="420">
        <v>2997.1975852893725</v>
      </c>
      <c r="ZY193" s="420">
        <v>3475.7964500859016</v>
      </c>
      <c r="ZZ193" s="420">
        <v>4032.55115488608</v>
      </c>
      <c r="AAA193" s="420">
        <v>4680.3888553862216</v>
      </c>
      <c r="AAB193" s="420">
        <v>5434.3912945359007</v>
      </c>
      <c r="AAC193" s="420">
        <v>6312.1553746839982</v>
      </c>
      <c r="AAD193" s="420">
        <v>7334.2141044315449</v>
      </c>
      <c r="AAE193" s="420">
        <v>8524.5279784515769</v>
      </c>
      <c r="AAF193" s="420">
        <v>9911.0584949992754</v>
      </c>
      <c r="AAG193" s="420">
        <v>11055.621681510331</v>
      </c>
      <c r="AAH193" s="420">
        <v>11054.776134336929</v>
      </c>
      <c r="AAI193" s="420">
        <v>11053.580844431712</v>
      </c>
      <c r="AAJ193" s="420"/>
      <c r="AAK193" s="420">
        <v>4295.7495805090102</v>
      </c>
      <c r="AAL193" s="420">
        <v>4919.6169645422824</v>
      </c>
      <c r="AAM193" s="420">
        <v>5639.8313922284988</v>
      </c>
      <c r="AAN193" s="420">
        <v>6471.7892166144638</v>
      </c>
      <c r="AAO193" s="420">
        <v>7433.3982743621264</v>
      </c>
      <c r="AAP193" s="420">
        <v>8545.4929008130894</v>
      </c>
      <c r="AAQ193" s="420">
        <v>9832.3181000381737</v>
      </c>
      <c r="AAR193" s="420">
        <v>11322.094456241432</v>
      </c>
      <c r="AAS193" s="420">
        <v>13047.677321014686</v>
      </c>
      <c r="AAT193" s="420">
        <v>15047.326087387026</v>
      </c>
      <c r="AAU193" s="420">
        <v>17365.602021797997</v>
      </c>
      <c r="AAV193" s="420">
        <v>20054.416233825264</v>
      </c>
      <c r="AAW193" s="420">
        <v>23174.252996439911</v>
      </c>
      <c r="AAX193" s="420">
        <v>26795.59787526925</v>
      </c>
      <c r="AAY193" s="420">
        <v>31000.605087297437</v>
      </c>
      <c r="AAZ193" s="420">
        <v>35885.044308603196</v>
      </c>
      <c r="ABA193" s="420">
        <v>41560.573928536076</v>
      </c>
      <c r="ABB193" s="420">
        <v>48151.024224132299</v>
      </c>
      <c r="ABC193" s="420">
        <v>55808.376315829162</v>
      </c>
      <c r="ABD193" s="420">
        <v>64711.27662634322</v>
      </c>
      <c r="ABE193" s="420">
        <v>75064.469556434677</v>
      </c>
      <c r="ABF193" s="420">
        <v>87106.371630578578</v>
      </c>
      <c r="ABG193" s="420">
        <v>101114.52355944901</v>
      </c>
      <c r="ABH193" s="420">
        <v>117411.87802057902</v>
      </c>
      <c r="ABI193" s="420">
        <v>136374.0292607281</v>
      </c>
      <c r="ABJ193" s="420">
        <v>158437.49358607884</v>
      </c>
      <c r="ABK193" s="420">
        <v>184109.14682542635</v>
      </c>
      <c r="ABL193" s="420">
        <v>205202.53457419985</v>
      </c>
      <c r="ABM193" s="420">
        <v>204851.87410971918</v>
      </c>
      <c r="ABN193" s="420">
        <v>204356.17034943585</v>
      </c>
      <c r="ABQ193" s="344"/>
      <c r="ABR193" s="344"/>
      <c r="ABS193" s="344"/>
      <c r="ABT193" s="344"/>
      <c r="ABU193" s="344"/>
      <c r="ABV193" s="344"/>
      <c r="ABW193" s="344"/>
      <c r="ABX193" s="344"/>
      <c r="ABY193" s="344"/>
      <c r="ABZ193" s="344"/>
      <c r="ACA193" s="344"/>
    </row>
    <row r="194" spans="4:755" hidden="1" outlineLevel="1" x14ac:dyDescent="0.25">
      <c r="D194" s="431" t="b">
        <v>1</v>
      </c>
      <c r="E194" s="416"/>
      <c r="F194" s="417">
        <v>1619</v>
      </c>
      <c r="G194" s="417">
        <v>22006134</v>
      </c>
      <c r="H194" s="417" t="s">
        <v>1825</v>
      </c>
      <c r="I194" s="417" t="s">
        <v>1881</v>
      </c>
      <c r="J194" s="417">
        <v>11</v>
      </c>
      <c r="K194" s="417" t="s">
        <v>1882</v>
      </c>
      <c r="L194" s="417" t="s">
        <v>300</v>
      </c>
      <c r="M194" s="417" t="s">
        <v>253</v>
      </c>
      <c r="N194" s="417" t="s">
        <v>368</v>
      </c>
      <c r="O194" s="417" t="s">
        <v>1883</v>
      </c>
      <c r="P194" s="417" t="s">
        <v>1884</v>
      </c>
      <c r="Q194" s="417" t="s">
        <v>369</v>
      </c>
      <c r="R194" s="417" t="s">
        <v>289</v>
      </c>
      <c r="S194" s="418"/>
      <c r="T194" s="417">
        <v>0.57433674535164059</v>
      </c>
      <c r="U194" s="417">
        <v>2190</v>
      </c>
      <c r="V194" s="418"/>
      <c r="W194" s="419">
        <v>9.9</v>
      </c>
      <c r="X194" s="417">
        <v>4.2792078799710864E-2</v>
      </c>
      <c r="Y194" s="417">
        <v>3.0778409296939969E-2</v>
      </c>
      <c r="Z194" s="417">
        <v>1.2013669502770895E-2</v>
      </c>
      <c r="AA194" s="420">
        <v>252.28455851172677</v>
      </c>
      <c r="AB194" s="420">
        <v>9849.0909750207902</v>
      </c>
      <c r="AC194" s="420">
        <v>10101.375533532517</v>
      </c>
      <c r="AD194" s="420">
        <v>296.20645200247731</v>
      </c>
      <c r="AE194" s="420">
        <v>17.428894820733717</v>
      </c>
      <c r="AF194" s="420">
        <v>590.53585943032385</v>
      </c>
      <c r="AG194" s="418"/>
      <c r="AH194" s="419">
        <v>18.096215452061351</v>
      </c>
      <c r="AI194" s="417">
        <v>0.22874506357760668</v>
      </c>
      <c r="AJ194" s="417">
        <v>0.16452599146676009</v>
      </c>
      <c r="AK194" s="417">
        <v>6.4219072110846598E-2</v>
      </c>
      <c r="AL194" s="420">
        <v>1348.5871449835549</v>
      </c>
      <c r="AM194" s="420">
        <v>52648.31726936323</v>
      </c>
      <c r="AN194" s="420">
        <v>53996.904414346784</v>
      </c>
      <c r="AO194" s="420">
        <v>1583.3716331598714</v>
      </c>
      <c r="AP194" s="420">
        <v>93.166159852068034</v>
      </c>
      <c r="AQ194" s="420">
        <v>3156.7095242673545</v>
      </c>
      <c r="AR194" s="418"/>
      <c r="AS194" s="417">
        <v>5.1679359468684138E-3</v>
      </c>
      <c r="AT194" s="421">
        <v>4.0659390574111693E-6</v>
      </c>
      <c r="AU194" s="417">
        <v>5.1638700078110028E-3</v>
      </c>
      <c r="AV194" s="420">
        <v>28.425883974257854</v>
      </c>
      <c r="AW194" s="420">
        <v>1.3011004983715742</v>
      </c>
      <c r="AX194" s="420">
        <v>29.726984472629429</v>
      </c>
      <c r="AY194" s="420">
        <v>14.692869058112674</v>
      </c>
      <c r="AZ194" s="420">
        <v>2.0677318317326265</v>
      </c>
      <c r="BA194" s="420">
        <v>7.8011920385318428E-2</v>
      </c>
      <c r="BB194" s="418"/>
      <c r="BC194" s="420">
        <v>11005.546739786052</v>
      </c>
      <c r="BD194" s="420">
        <v>58830.151731626072</v>
      </c>
      <c r="BE194" s="420">
        <v>46.565597282860054</v>
      </c>
      <c r="BF194" s="420">
        <v>58783.586134343212</v>
      </c>
      <c r="BG194" s="420"/>
      <c r="BH194" s="422">
        <v>6.0316806822232116E-2</v>
      </c>
      <c r="BI194" s="420"/>
      <c r="BJ194" s="423">
        <v>10.515512669304757</v>
      </c>
      <c r="BK194" s="423">
        <v>11.169293605889782</v>
      </c>
      <c r="BL194" s="423">
        <v>11.863722062618042</v>
      </c>
      <c r="BM194" s="423">
        <v>12.60132521763337</v>
      </c>
      <c r="BN194" s="423">
        <v>13.384787371318506</v>
      </c>
      <c r="BO194" s="423">
        <v>14.216959715055561</v>
      </c>
      <c r="BP194" s="423">
        <v>15.100870707339604</v>
      </c>
      <c r="BQ194" s="423">
        <v>16.039737095006334</v>
      </c>
      <c r="BR194" s="423">
        <v>17.036975619682483</v>
      </c>
      <c r="BS194" s="423">
        <v>18.096215452061351</v>
      </c>
      <c r="BT194" s="423">
        <v>19.221311399254507</v>
      </c>
      <c r="BU194" s="423">
        <v>20.416357933284111</v>
      </c>
      <c r="BV194" s="423">
        <v>21.685704091768663</v>
      </c>
      <c r="BW194" s="423">
        <v>23.033969305029025</v>
      </c>
      <c r="BX194" s="423">
        <v>24.466060207213086</v>
      </c>
      <c r="BY194" s="423">
        <v>25.987188492618401</v>
      </c>
      <c r="BZ194" s="423">
        <v>27.602889882195917</v>
      </c>
      <c r="CA194" s="423">
        <v>28</v>
      </c>
      <c r="CB194" s="423">
        <v>28</v>
      </c>
      <c r="CC194" s="423">
        <v>28</v>
      </c>
      <c r="CD194" s="423">
        <v>28</v>
      </c>
      <c r="CE194" s="423">
        <v>28</v>
      </c>
      <c r="CF194" s="423">
        <v>28</v>
      </c>
      <c r="CG194" s="423">
        <v>28</v>
      </c>
      <c r="CH194" s="423">
        <v>28</v>
      </c>
      <c r="CI194" s="423">
        <v>28</v>
      </c>
      <c r="CJ194" s="423">
        <v>28</v>
      </c>
      <c r="CK194" s="423">
        <v>28</v>
      </c>
      <c r="CL194" s="423">
        <v>28</v>
      </c>
      <c r="CM194" s="423">
        <v>28</v>
      </c>
      <c r="CN194" s="420"/>
      <c r="CO194" s="417">
        <v>5.0396820818117541E-2</v>
      </c>
      <c r="CP194" s="417">
        <v>5.9415611000133504E-2</v>
      </c>
      <c r="CQ194" s="417">
        <v>7.0117759579338093E-2</v>
      </c>
      <c r="CR194" s="417">
        <v>8.2824621059893383E-2</v>
      </c>
      <c r="CS194" s="417">
        <v>9.7919744799479361E-2</v>
      </c>
      <c r="CT194" s="417">
        <v>0.11586101710008107</v>
      </c>
      <c r="CU194" s="417">
        <v>0.13719518703732117</v>
      </c>
      <c r="CV194" s="417">
        <v>0.16257524570258552</v>
      </c>
      <c r="CW194" s="417">
        <v>0.19278122129131564</v>
      </c>
      <c r="CX194" s="417">
        <v>0.22874506357760668</v>
      </c>
      <c r="CY194" s="417">
        <v>0.27158042440238223</v>
      </c>
      <c r="CZ194" s="417">
        <v>0.32261830022239035</v>
      </c>
      <c r="DA194" s="417">
        <v>0.38344969373491788</v>
      </c>
      <c r="DB194" s="417">
        <v>0.45597668035660416</v>
      </c>
      <c r="DC194" s="417">
        <v>0.5424735393803527</v>
      </c>
      <c r="DD194" s="417">
        <v>0.64565993793195509</v>
      </c>
      <c r="DE194" s="417">
        <v>0.76878854914519712</v>
      </c>
      <c r="DF194" s="417">
        <v>0.80127794279013076</v>
      </c>
      <c r="DG194" s="417">
        <v>0.80127794279013076</v>
      </c>
      <c r="DH194" s="417">
        <v>0.80127794279013076</v>
      </c>
      <c r="DI194" s="417">
        <v>0.80127794279013076</v>
      </c>
      <c r="DJ194" s="417">
        <v>0.80127794279013076</v>
      </c>
      <c r="DK194" s="417">
        <v>0.80127794279013076</v>
      </c>
      <c r="DL194" s="417">
        <v>0.80127794279013076</v>
      </c>
      <c r="DM194" s="417">
        <v>0.80127794279013076</v>
      </c>
      <c r="DN194" s="417">
        <v>0.80127794279013076</v>
      </c>
      <c r="DO194" s="417">
        <v>0.80127794279013076</v>
      </c>
      <c r="DP194" s="417">
        <v>0.80127794279013076</v>
      </c>
      <c r="DQ194" s="417">
        <v>0.80127794279013076</v>
      </c>
      <c r="DR194" s="417">
        <v>0.80127794279013076</v>
      </c>
      <c r="DS194" s="424"/>
      <c r="DT194" s="425">
        <v>3.6248156712944075E-2</v>
      </c>
      <c r="DU194" s="425">
        <v>4.273496509831242E-2</v>
      </c>
      <c r="DV194" s="425">
        <v>5.0432537138903492E-2</v>
      </c>
      <c r="DW194" s="425">
        <v>5.9572008613486278E-2</v>
      </c>
      <c r="DX194" s="425">
        <v>7.04292492495283E-2</v>
      </c>
      <c r="DY194" s="425">
        <v>8.3333595980622246E-2</v>
      </c>
      <c r="DZ194" s="425">
        <v>9.8678300719371337E-2</v>
      </c>
      <c r="EA194" s="425">
        <v>0.11693303046120225</v>
      </c>
      <c r="EB194" s="425">
        <v>0.1386588242520288</v>
      </c>
      <c r="EC194" s="425">
        <v>0.16452599146676009</v>
      </c>
      <c r="ED194" s="425">
        <v>0.19533553156921321</v>
      </c>
      <c r="EE194" s="425">
        <v>0.23204477018758249</v>
      </c>
      <c r="EF194" s="425">
        <v>0.27579804369399635</v>
      </c>
      <c r="EG194" s="425">
        <v>0.32796342901598846</v>
      </c>
      <c r="EH194" s="425">
        <v>0.39017671251626657</v>
      </c>
      <c r="EI194" s="425">
        <v>0.46439402790688528</v>
      </c>
      <c r="EJ194" s="425">
        <v>0.55295487604475535</v>
      </c>
      <c r="EK194" s="425">
        <v>0.57632302929792212</v>
      </c>
      <c r="EL194" s="425">
        <v>0.57632302929792212</v>
      </c>
      <c r="EM194" s="425">
        <v>0.57632302929792212</v>
      </c>
      <c r="EN194" s="425">
        <v>0.57632302929792212</v>
      </c>
      <c r="EO194" s="425">
        <v>0.57632302929792212</v>
      </c>
      <c r="EP194" s="425">
        <v>0.57632302929792212</v>
      </c>
      <c r="EQ194" s="425">
        <v>0.57632302929792212</v>
      </c>
      <c r="ER194" s="425">
        <v>0.57632302929792212</v>
      </c>
      <c r="ES194" s="425">
        <v>0.57632302929792212</v>
      </c>
      <c r="ET194" s="425">
        <v>0.57632302929792212</v>
      </c>
      <c r="EU194" s="425">
        <v>0.57632302929792212</v>
      </c>
      <c r="EV194" s="425">
        <v>0.57632302929792212</v>
      </c>
      <c r="EW194" s="425">
        <v>0.57632302929792212</v>
      </c>
      <c r="EX194" s="420"/>
      <c r="EY194" s="420">
        <v>12961.384036668123</v>
      </c>
      <c r="EZ194" s="420">
        <v>15280.895489922636</v>
      </c>
      <c r="FA194" s="420">
        <v>18033.344067049653</v>
      </c>
      <c r="FB194" s="420">
        <v>21301.377821492653</v>
      </c>
      <c r="FC194" s="420">
        <v>25183.640485955457</v>
      </c>
      <c r="FD194" s="420">
        <v>29797.894254735496</v>
      </c>
      <c r="FE194" s="420">
        <v>35284.755631528926</v>
      </c>
      <c r="FF194" s="420">
        <v>41812.165136602227</v>
      </c>
      <c r="FG194" s="420">
        <v>49580.735523625677</v>
      </c>
      <c r="FH194" s="420">
        <v>58830.151731626065</v>
      </c>
      <c r="FI194" s="420">
        <v>69846.830025737014</v>
      </c>
      <c r="FJ194" s="420">
        <v>82973.084781098543</v>
      </c>
      <c r="FK194" s="420">
        <v>98618.100478558728</v>
      </c>
      <c r="FL194" s="420">
        <v>117271.06531573801</v>
      </c>
      <c r="FM194" s="420">
        <v>139516.89331783506</v>
      </c>
      <c r="FN194" s="420">
        <v>166055.04626630808</v>
      </c>
      <c r="FO194" s="420">
        <v>197722.06791428279</v>
      </c>
      <c r="FP194" s="420">
        <v>206077.90269343034</v>
      </c>
      <c r="FQ194" s="420">
        <v>206077.90269343034</v>
      </c>
      <c r="FR194" s="420">
        <v>206077.90269343034</v>
      </c>
      <c r="FS194" s="420">
        <v>206077.90269343034</v>
      </c>
      <c r="FT194" s="420">
        <v>206077.90269343034</v>
      </c>
      <c r="FU194" s="420">
        <v>206077.90269343034</v>
      </c>
      <c r="FV194" s="420">
        <v>206077.90269343034</v>
      </c>
      <c r="FW194" s="420">
        <v>206077.90269343034</v>
      </c>
      <c r="FX194" s="420">
        <v>206077.90269343034</v>
      </c>
      <c r="FY194" s="420">
        <v>206077.90269343034</v>
      </c>
      <c r="FZ194" s="420">
        <v>206077.90269343034</v>
      </c>
      <c r="GA194" s="420">
        <v>206077.90269343034</v>
      </c>
      <c r="GB194" s="420">
        <v>206077.90269343034</v>
      </c>
      <c r="GC194" s="420"/>
      <c r="GD194" s="420">
        <v>32.364954761379785</v>
      </c>
      <c r="GE194" s="420">
        <v>32.364954761379785</v>
      </c>
      <c r="GF194" s="420">
        <v>32.364954761379785</v>
      </c>
      <c r="GG194" s="420">
        <v>32.364954761379785</v>
      </c>
      <c r="GH194" s="420">
        <v>32.364954761379785</v>
      </c>
      <c r="GI194" s="420">
        <v>32.364954761379785</v>
      </c>
      <c r="GJ194" s="420">
        <v>32.364954761379785</v>
      </c>
      <c r="GK194" s="420">
        <v>32.364954761379785</v>
      </c>
      <c r="GL194" s="420">
        <v>32.364954761379785</v>
      </c>
      <c r="GM194" s="420">
        <v>32.364954761379785</v>
      </c>
      <c r="GN194" s="420">
        <v>32.364954761379785</v>
      </c>
      <c r="GO194" s="420">
        <v>32.364954761379785</v>
      </c>
      <c r="GP194" s="420">
        <v>32.364954761379785</v>
      </c>
      <c r="GQ194" s="420">
        <v>32.364954761379785</v>
      </c>
      <c r="GR194" s="420">
        <v>32.364954761379785</v>
      </c>
      <c r="GS194" s="420">
        <v>32.364954761379785</v>
      </c>
      <c r="GT194" s="420">
        <v>32.364954761379785</v>
      </c>
      <c r="GU194" s="420">
        <v>38.738822350007396</v>
      </c>
      <c r="GV194" s="420">
        <v>51.350604423535891</v>
      </c>
      <c r="GW194" s="420">
        <v>68.662717189713931</v>
      </c>
      <c r="GX194" s="420">
        <v>92.533995362797683</v>
      </c>
      <c r="GY194" s="420">
        <v>125.58407589671955</v>
      </c>
      <c r="GZ194" s="420">
        <v>171.51133502420743</v>
      </c>
      <c r="HA194" s="420">
        <v>235.54542630636647</v>
      </c>
      <c r="HB194" s="420">
        <v>325.09187307246486</v>
      </c>
      <c r="HC194" s="420">
        <v>450.65081975782482</v>
      </c>
      <c r="HD194" s="420">
        <v>627.12730943239865</v>
      </c>
      <c r="HE194" s="420">
        <v>875.70090675645304</v>
      </c>
      <c r="HF194" s="420">
        <v>1226.4946813564079</v>
      </c>
      <c r="HG194" s="420">
        <v>1722.3868926746106</v>
      </c>
      <c r="HH194" s="420"/>
      <c r="HI194" s="420">
        <v>297.11900069176573</v>
      </c>
      <c r="HJ194" s="420">
        <v>350.29009130480614</v>
      </c>
      <c r="HK194" s="420">
        <v>413.38557311275645</v>
      </c>
      <c r="HL194" s="420">
        <v>488.30002056683111</v>
      </c>
      <c r="HM194" s="420">
        <v>577.29468348437706</v>
      </c>
      <c r="HN194" s="420">
        <v>683.06907183978819</v>
      </c>
      <c r="HO194" s="420">
        <v>808.8465941009207</v>
      </c>
      <c r="HP194" s="420">
        <v>958.47701811788181</v>
      </c>
      <c r="HQ194" s="420">
        <v>1136.5590704408521</v>
      </c>
      <c r="HR194" s="420">
        <v>1348.5871449835549</v>
      </c>
      <c r="HS194" s="420">
        <v>1601.1268765761697</v>
      </c>
      <c r="HT194" s="420">
        <v>1902.0252748263174</v>
      </c>
      <c r="HU194" s="420">
        <v>2260.6622395737468</v>
      </c>
      <c r="HV194" s="420">
        <v>2688.2516279201168</v>
      </c>
      <c r="HW194" s="420">
        <v>3198.2016584758867</v>
      </c>
      <c r="HX194" s="420">
        <v>3806.5463739745401</v>
      </c>
      <c r="HY194" s="420">
        <v>4532.4622021231999</v>
      </c>
      <c r="HZ194" s="420">
        <v>4724.0063514595768</v>
      </c>
      <c r="IA194" s="420">
        <v>4724.0063514595768</v>
      </c>
      <c r="IB194" s="420">
        <v>4724.0063514595768</v>
      </c>
      <c r="IC194" s="420">
        <v>4724.0063514595768</v>
      </c>
      <c r="ID194" s="420">
        <v>4724.0063514595768</v>
      </c>
      <c r="IE194" s="420">
        <v>4724.0063514595768</v>
      </c>
      <c r="IF194" s="420">
        <v>4724.0063514595768</v>
      </c>
      <c r="IG194" s="420">
        <v>4724.0063514595768</v>
      </c>
      <c r="IH194" s="420">
        <v>4724.0063514595768</v>
      </c>
      <c r="II194" s="420">
        <v>4724.0063514595768</v>
      </c>
      <c r="IJ194" s="420">
        <v>4724.0063514595768</v>
      </c>
      <c r="IK194" s="420">
        <v>4724.0063514595768</v>
      </c>
      <c r="IL194" s="420">
        <v>4724.0063514595768</v>
      </c>
      <c r="IM194" s="420"/>
      <c r="IN194" s="420">
        <v>14.212941987128927</v>
      </c>
      <c r="IO194" s="420">
        <v>14.212941987128927</v>
      </c>
      <c r="IP194" s="420">
        <v>14.212941987128927</v>
      </c>
      <c r="IQ194" s="420">
        <v>14.212941987128927</v>
      </c>
      <c r="IR194" s="420">
        <v>14.212941987128927</v>
      </c>
      <c r="IS194" s="420">
        <v>14.212941987128927</v>
      </c>
      <c r="IT194" s="420">
        <v>14.212941987128927</v>
      </c>
      <c r="IU194" s="420">
        <v>14.212941987128927</v>
      </c>
      <c r="IV194" s="420">
        <v>14.212941987128927</v>
      </c>
      <c r="IW194" s="420">
        <v>14.212941987128927</v>
      </c>
      <c r="IX194" s="420">
        <v>14.212941987128927</v>
      </c>
      <c r="IY194" s="420">
        <v>14.212941987128927</v>
      </c>
      <c r="IZ194" s="420">
        <v>14.212941987128927</v>
      </c>
      <c r="JA194" s="420">
        <v>14.212941987128927</v>
      </c>
      <c r="JB194" s="420">
        <v>14.212941987128927</v>
      </c>
      <c r="JC194" s="420">
        <v>14.212941987128927</v>
      </c>
      <c r="JD194" s="420">
        <v>14.212941987128927</v>
      </c>
      <c r="JE194" s="420">
        <v>17.012000751113533</v>
      </c>
      <c r="JF194" s="420">
        <v>22.550415010825947</v>
      </c>
      <c r="JG194" s="420">
        <v>30.152960919956481</v>
      </c>
      <c r="JH194" s="420">
        <v>40.635938397728552</v>
      </c>
      <c r="JI194" s="420">
        <v>55.14975066046334</v>
      </c>
      <c r="JJ194" s="420">
        <v>75.318525015919704</v>
      </c>
      <c r="JK194" s="420">
        <v>103.43884315947719</v>
      </c>
      <c r="JL194" s="420">
        <v>142.76281139683698</v>
      </c>
      <c r="JM194" s="420">
        <v>197.90152666343465</v>
      </c>
      <c r="JN194" s="420">
        <v>275.40047972330115</v>
      </c>
      <c r="JO194" s="420">
        <v>384.56059270187745</v>
      </c>
      <c r="JP194" s="420">
        <v>538.61029258851443</v>
      </c>
      <c r="JQ194" s="420">
        <v>756.37939757564641</v>
      </c>
      <c r="JR194" s="420"/>
      <c r="JS194" s="420">
        <v>282.90605870463679</v>
      </c>
      <c r="JT194" s="420">
        <v>336.0771493176772</v>
      </c>
      <c r="JU194" s="420">
        <v>399.1726311256275</v>
      </c>
      <c r="JV194" s="420">
        <v>474.08707857970217</v>
      </c>
      <c r="JW194" s="420">
        <v>563.08174149724812</v>
      </c>
      <c r="JX194" s="420">
        <v>668.85612985265925</v>
      </c>
      <c r="JY194" s="420">
        <v>794.63365211379175</v>
      </c>
      <c r="JZ194" s="420">
        <v>944.26407613075287</v>
      </c>
      <c r="KA194" s="420">
        <v>1122.3461284537232</v>
      </c>
      <c r="KB194" s="420">
        <v>1334.374202996426</v>
      </c>
      <c r="KC194" s="420">
        <v>1586.9139345890408</v>
      </c>
      <c r="KD194" s="420">
        <v>1887.8123328391885</v>
      </c>
      <c r="KE194" s="420">
        <v>2246.4492975866178</v>
      </c>
      <c r="KF194" s="420">
        <v>2674.0386859329878</v>
      </c>
      <c r="KG194" s="420">
        <v>3183.9887164887577</v>
      </c>
      <c r="KH194" s="420">
        <v>3792.3334319874111</v>
      </c>
      <c r="KI194" s="420">
        <v>4518.2492601360709</v>
      </c>
      <c r="KJ194" s="420">
        <v>4706.9943507084636</v>
      </c>
      <c r="KK194" s="420">
        <v>4701.4559364487504</v>
      </c>
      <c r="KL194" s="420">
        <v>4693.8533905396207</v>
      </c>
      <c r="KM194" s="420">
        <v>4683.370413061848</v>
      </c>
      <c r="KN194" s="420">
        <v>4668.856600799113</v>
      </c>
      <c r="KO194" s="420">
        <v>4648.6878264436573</v>
      </c>
      <c r="KP194" s="420">
        <v>4620.5675083000997</v>
      </c>
      <c r="KQ194" s="420">
        <v>4581.2435400627401</v>
      </c>
      <c r="KR194" s="420">
        <v>4526.1048247961426</v>
      </c>
      <c r="KS194" s="420">
        <v>4448.6058717362757</v>
      </c>
      <c r="KT194" s="420">
        <v>4339.445758757699</v>
      </c>
      <c r="KU194" s="420">
        <v>4185.3960588710625</v>
      </c>
      <c r="KV194" s="420">
        <v>3967.6269538839306</v>
      </c>
      <c r="KW194" s="420"/>
      <c r="KX194" s="420">
        <v>11599.410148142104</v>
      </c>
      <c r="KY194" s="420">
        <v>13675.188831459975</v>
      </c>
      <c r="KZ194" s="420">
        <v>16138.411884449117</v>
      </c>
      <c r="LA194" s="420">
        <v>19063.042756315608</v>
      </c>
      <c r="LB194" s="420">
        <v>22537.359759849056</v>
      </c>
      <c r="LC194" s="420">
        <v>26666.75071379912</v>
      </c>
      <c r="LD194" s="420">
        <v>31577.056230198828</v>
      </c>
      <c r="LE194" s="420">
        <v>37418.569747584719</v>
      </c>
      <c r="LF194" s="420">
        <v>44370.823760649218</v>
      </c>
      <c r="LG194" s="420">
        <v>52648.31726936323</v>
      </c>
      <c r="LH194" s="420">
        <v>62507.370102148227</v>
      </c>
      <c r="LI194" s="420">
        <v>74254.326460026394</v>
      </c>
      <c r="LJ194" s="420">
        <v>88255.373982078832</v>
      </c>
      <c r="LK194" s="420">
        <v>104948.29728511631</v>
      </c>
      <c r="LL194" s="420">
        <v>124856.5480052053</v>
      </c>
      <c r="LM194" s="420">
        <v>148606.08893020329</v>
      </c>
      <c r="LN194" s="420">
        <v>176945.56033432172</v>
      </c>
      <c r="LO194" s="420">
        <v>184423.36937533508</v>
      </c>
      <c r="LP194" s="420">
        <v>184423.36937533508</v>
      </c>
      <c r="LQ194" s="420">
        <v>184423.36937533508</v>
      </c>
      <c r="LR194" s="420">
        <v>184423.36937533508</v>
      </c>
      <c r="LS194" s="420">
        <v>184423.36937533508</v>
      </c>
      <c r="LT194" s="420">
        <v>184423.36937533508</v>
      </c>
      <c r="LU194" s="420">
        <v>184423.36937533508</v>
      </c>
      <c r="LV194" s="420">
        <v>184423.36937533508</v>
      </c>
      <c r="LW194" s="420">
        <v>184423.36937533508</v>
      </c>
      <c r="LX194" s="420">
        <v>184423.36937533508</v>
      </c>
      <c r="LY194" s="420">
        <v>184423.36937533508</v>
      </c>
      <c r="LZ194" s="420">
        <v>184423.36937533508</v>
      </c>
      <c r="MA194" s="420">
        <v>184423.36937533508</v>
      </c>
      <c r="MB194" s="420"/>
      <c r="MC194" s="426">
        <v>1.3011004983715742</v>
      </c>
      <c r="MD194" s="426">
        <v>1.3011004983715742</v>
      </c>
      <c r="ME194" s="426">
        <v>1.3011004983715742</v>
      </c>
      <c r="MF194" s="426">
        <v>1.3011004983715742</v>
      </c>
      <c r="MG194" s="426">
        <v>1.3011004983715742</v>
      </c>
      <c r="MH194" s="426">
        <v>1.3011004983715742</v>
      </c>
      <c r="MI194" s="426">
        <v>1.3011004983715742</v>
      </c>
      <c r="MJ194" s="426">
        <v>1.3011004983715742</v>
      </c>
      <c r="MK194" s="426">
        <v>1.3011004983715742</v>
      </c>
      <c r="ML194" s="426">
        <v>1.3011004983715742</v>
      </c>
      <c r="MM194" s="426">
        <v>1.3011004983715742</v>
      </c>
      <c r="MN194" s="426">
        <v>1.3011004983715742</v>
      </c>
      <c r="MO194" s="426">
        <v>1.3011004983715742</v>
      </c>
      <c r="MP194" s="426">
        <v>1.3011004983715742</v>
      </c>
      <c r="MQ194" s="426">
        <v>1.3011004983715742</v>
      </c>
      <c r="MR194" s="426">
        <v>1.3011004983715742</v>
      </c>
      <c r="MS194" s="426">
        <v>1.3011004983715742</v>
      </c>
      <c r="MT194" s="426">
        <v>1.5573357490388688</v>
      </c>
      <c r="MU194" s="426">
        <v>2.0643408124540121</v>
      </c>
      <c r="MV194" s="426">
        <v>2.7603034273876617</v>
      </c>
      <c r="MW194" s="426">
        <v>3.719950433130661</v>
      </c>
      <c r="MX194" s="426">
        <v>5.0485936081620348</v>
      </c>
      <c r="MY194" s="426">
        <v>6.8949110271166889</v>
      </c>
      <c r="MZ194" s="426">
        <v>9.4691395002985903</v>
      </c>
      <c r="NA194" s="426">
        <v>13.068987773647677</v>
      </c>
      <c r="NB194" s="426">
        <v>18.1165711647504</v>
      </c>
      <c r="NC194" s="426">
        <v>25.211085906369799</v>
      </c>
      <c r="ND194" s="426">
        <v>35.203969682813984</v>
      </c>
      <c r="NE194" s="426">
        <v>49.30619717927501</v>
      </c>
      <c r="NF194" s="426">
        <v>69.241513265506697</v>
      </c>
      <c r="NG194" s="420"/>
      <c r="NH194" s="420">
        <v>11598.109047643733</v>
      </c>
      <c r="NI194" s="420">
        <v>13673.887730961604</v>
      </c>
      <c r="NJ194" s="420">
        <v>16137.110783950746</v>
      </c>
      <c r="NK194" s="420">
        <v>19061.741655817237</v>
      </c>
      <c r="NL194" s="420">
        <v>22536.058659350685</v>
      </c>
      <c r="NM194" s="420">
        <v>26665.449613300749</v>
      </c>
      <c r="NN194" s="420">
        <v>31575.755129700457</v>
      </c>
      <c r="NO194" s="420">
        <v>37417.268647086348</v>
      </c>
      <c r="NP194" s="420">
        <v>44369.522660150848</v>
      </c>
      <c r="NQ194" s="420">
        <v>52647.016168864859</v>
      </c>
      <c r="NR194" s="420">
        <v>62506.069001649856</v>
      </c>
      <c r="NS194" s="420">
        <v>74253.025359528023</v>
      </c>
      <c r="NT194" s="420">
        <v>88254.072881580461</v>
      </c>
      <c r="NU194" s="420">
        <v>104946.99618461794</v>
      </c>
      <c r="NV194" s="420">
        <v>124855.24690470693</v>
      </c>
      <c r="NW194" s="420">
        <v>148604.7878297049</v>
      </c>
      <c r="NX194" s="420">
        <v>176944.25923382334</v>
      </c>
      <c r="NY194" s="420">
        <v>184421.81203958605</v>
      </c>
      <c r="NZ194" s="420">
        <v>184421.30503452264</v>
      </c>
      <c r="OA194" s="420">
        <v>184420.6090719077</v>
      </c>
      <c r="OB194" s="420">
        <v>184419.64942490196</v>
      </c>
      <c r="OC194" s="420">
        <v>184418.32078172691</v>
      </c>
      <c r="OD194" s="420">
        <v>184416.47446430798</v>
      </c>
      <c r="OE194" s="420">
        <v>184413.90023583479</v>
      </c>
      <c r="OF194" s="420">
        <v>184410.30038756144</v>
      </c>
      <c r="OG194" s="420">
        <v>184405.25280417033</v>
      </c>
      <c r="OH194" s="420">
        <v>184398.15828942871</v>
      </c>
      <c r="OI194" s="420">
        <v>184388.16540565228</v>
      </c>
      <c r="OJ194" s="420">
        <v>184374.0631781558</v>
      </c>
      <c r="OK194" s="420">
        <v>184354.12786206958</v>
      </c>
      <c r="OL194" s="420"/>
      <c r="OM194" s="420">
        <v>11881.01510634837</v>
      </c>
      <c r="ON194" s="420">
        <v>14009.964880279282</v>
      </c>
      <c r="OO194" s="420">
        <v>16536.283415076374</v>
      </c>
      <c r="OP194" s="420">
        <v>19535.828734396939</v>
      </c>
      <c r="OQ194" s="420">
        <v>23099.140400847933</v>
      </c>
      <c r="OR194" s="420">
        <v>27334.305743153407</v>
      </c>
      <c r="OS194" s="420">
        <v>32370.38878181425</v>
      </c>
      <c r="OT194" s="420">
        <v>38361.532723217104</v>
      </c>
      <c r="OU194" s="420">
        <v>45491.868788604574</v>
      </c>
      <c r="OV194" s="420">
        <v>53981.390371861286</v>
      </c>
      <c r="OW194" s="420">
        <v>64092.982936238899</v>
      </c>
      <c r="OX194" s="420">
        <v>76140.837692367204</v>
      </c>
      <c r="OY194" s="420">
        <v>90500.522179167077</v>
      </c>
      <c r="OZ194" s="420">
        <v>107621.03487055092</v>
      </c>
      <c r="PA194" s="420">
        <v>128039.23562119569</v>
      </c>
      <c r="PB194" s="420">
        <v>152397.12126169231</v>
      </c>
      <c r="PC194" s="420">
        <v>181462.50849395941</v>
      </c>
      <c r="PD194" s="420">
        <v>189128.80639029451</v>
      </c>
      <c r="PE194" s="420">
        <v>189122.76097097137</v>
      </c>
      <c r="PF194" s="420">
        <v>189114.46246244732</v>
      </c>
      <c r="PG194" s="420">
        <v>189103.0198379638</v>
      </c>
      <c r="PH194" s="420">
        <v>189087.17738252602</v>
      </c>
      <c r="PI194" s="420">
        <v>189065.16229075164</v>
      </c>
      <c r="PJ194" s="420">
        <v>189034.46774413489</v>
      </c>
      <c r="PK194" s="420">
        <v>188991.54392762418</v>
      </c>
      <c r="PL194" s="420">
        <v>188931.35762896648</v>
      </c>
      <c r="PM194" s="420">
        <v>188846.76416116499</v>
      </c>
      <c r="PN194" s="420">
        <v>188727.61116440999</v>
      </c>
      <c r="PO194" s="420">
        <v>188559.45923702687</v>
      </c>
      <c r="PP194" s="420">
        <v>188321.75481595352</v>
      </c>
      <c r="PQ194" s="420"/>
      <c r="PR194" s="420">
        <v>348.84641983880607</v>
      </c>
      <c r="PS194" s="420">
        <v>411.27441857365034</v>
      </c>
      <c r="PT194" s="420">
        <v>485.35461164599462</v>
      </c>
      <c r="PU194" s="420">
        <v>573.31141254970964</v>
      </c>
      <c r="PV194" s="420">
        <v>677.79974709332964</v>
      </c>
      <c r="PW194" s="420">
        <v>801.98910086240664</v>
      </c>
      <c r="PX194" s="420">
        <v>949.66406690239489</v>
      </c>
      <c r="PY194" s="420">
        <v>1125.3446447037118</v>
      </c>
      <c r="PZ194" s="420">
        <v>1334.4301836486361</v>
      </c>
      <c r="QA194" s="420">
        <v>1583.3716331598714</v>
      </c>
      <c r="QB194" s="420">
        <v>1879.8776830187594</v>
      </c>
      <c r="QC194" s="420">
        <v>2233.1614808250492</v>
      </c>
      <c r="QD194" s="420">
        <v>2654.2359354466344</v>
      </c>
      <c r="QE194" s="420">
        <v>3156.2671988071347</v>
      </c>
      <c r="QF194" s="420">
        <v>3754.9978153004881</v>
      </c>
      <c r="QG194" s="420">
        <v>4469.2533005958176</v>
      </c>
      <c r="QH194" s="420">
        <v>5321.5486339955442</v>
      </c>
      <c r="QI194" s="420">
        <v>5546.4399757861884</v>
      </c>
      <c r="QJ194" s="420">
        <v>5546.4399757861884</v>
      </c>
      <c r="QK194" s="420">
        <v>5546.4399757861884</v>
      </c>
      <c r="QL194" s="420">
        <v>5546.4399757861884</v>
      </c>
      <c r="QM194" s="420">
        <v>5546.4399757861884</v>
      </c>
      <c r="QN194" s="420">
        <v>5546.4399757861884</v>
      </c>
      <c r="QO194" s="420">
        <v>5546.4399757861884</v>
      </c>
      <c r="QP194" s="420">
        <v>5546.4399757861884</v>
      </c>
      <c r="QQ194" s="420">
        <v>5546.4399757861884</v>
      </c>
      <c r="QR194" s="420">
        <v>5546.4399757861884</v>
      </c>
      <c r="QS194" s="420">
        <v>5546.4399757861884</v>
      </c>
      <c r="QT194" s="420">
        <v>5546.4399757861884</v>
      </c>
      <c r="QU194" s="420">
        <v>5546.4399757861884</v>
      </c>
      <c r="QV194" s="424"/>
      <c r="QW194" s="420">
        <v>14.692869058112674</v>
      </c>
      <c r="QX194" s="420">
        <v>14.692869058112674</v>
      </c>
      <c r="QY194" s="420">
        <v>14.692869058112674</v>
      </c>
      <c r="QZ194" s="420">
        <v>14.692869058112674</v>
      </c>
      <c r="RA194" s="420">
        <v>14.692869058112674</v>
      </c>
      <c r="RB194" s="420">
        <v>14.692869058112674</v>
      </c>
      <c r="RC194" s="420">
        <v>14.692869058112674</v>
      </c>
      <c r="RD194" s="420">
        <v>14.692869058112674</v>
      </c>
      <c r="RE194" s="420">
        <v>14.692869058112674</v>
      </c>
      <c r="RF194" s="420">
        <v>14.692869058112674</v>
      </c>
      <c r="RG194" s="420">
        <v>14.692869058112674</v>
      </c>
      <c r="RH194" s="420">
        <v>14.692869058112674</v>
      </c>
      <c r="RI194" s="420">
        <v>14.692869058112674</v>
      </c>
      <c r="RJ194" s="420">
        <v>14.692869058112674</v>
      </c>
      <c r="RK194" s="420">
        <v>14.692869058112674</v>
      </c>
      <c r="RL194" s="420">
        <v>14.692869058112674</v>
      </c>
      <c r="RM194" s="420">
        <v>14.692869058112674</v>
      </c>
      <c r="RN194" s="420">
        <v>17.586443375268967</v>
      </c>
      <c r="RO194" s="420">
        <v>23.311872746698956</v>
      </c>
      <c r="RP194" s="420">
        <v>31.171133106186968</v>
      </c>
      <c r="RQ194" s="420">
        <v>42.008088295304923</v>
      </c>
      <c r="RR194" s="420">
        <v>57.011987087230509</v>
      </c>
      <c r="RS194" s="420">
        <v>77.861798543275356</v>
      </c>
      <c r="RT194" s="420">
        <v>106.93165281622744</v>
      </c>
      <c r="RU194" s="420">
        <v>147.58346977855248</v>
      </c>
      <c r="RV194" s="420">
        <v>204.58404884081392</v>
      </c>
      <c r="RW194" s="420">
        <v>284.69990173605657</v>
      </c>
      <c r="RX194" s="420">
        <v>397.54601394952084</v>
      </c>
      <c r="RY194" s="420">
        <v>556.79749551650741</v>
      </c>
      <c r="RZ194" s="420">
        <v>781.91998932362276</v>
      </c>
      <c r="SA194" s="420"/>
      <c r="SB194" s="420">
        <v>334.15355078069342</v>
      </c>
      <c r="SC194" s="420">
        <v>396.58154951553769</v>
      </c>
      <c r="SD194" s="420">
        <v>470.66174258788197</v>
      </c>
      <c r="SE194" s="420">
        <v>558.61854349159694</v>
      </c>
      <c r="SF194" s="420">
        <v>663.10687803521694</v>
      </c>
      <c r="SG194" s="420">
        <v>787.29623180429394</v>
      </c>
      <c r="SH194" s="420">
        <v>934.97119784428219</v>
      </c>
      <c r="SI194" s="420">
        <v>1110.6517756455992</v>
      </c>
      <c r="SJ194" s="420">
        <v>1319.7373145905235</v>
      </c>
      <c r="SK194" s="420">
        <v>1568.6787641017588</v>
      </c>
      <c r="SL194" s="420">
        <v>1865.1848139606468</v>
      </c>
      <c r="SM194" s="420">
        <v>2218.4686117669366</v>
      </c>
      <c r="SN194" s="420">
        <v>2639.5430663885218</v>
      </c>
      <c r="SO194" s="420">
        <v>3141.5743297490221</v>
      </c>
      <c r="SP194" s="420">
        <v>3740.3049462423755</v>
      </c>
      <c r="SQ194" s="420">
        <v>4454.560431537705</v>
      </c>
      <c r="SR194" s="420">
        <v>5306.8557649374316</v>
      </c>
      <c r="SS194" s="420">
        <v>5528.8535324109198</v>
      </c>
      <c r="ST194" s="420">
        <v>5523.1281030394894</v>
      </c>
      <c r="SU194" s="420">
        <v>5515.2688426800014</v>
      </c>
      <c r="SV194" s="420">
        <v>5504.4318874908831</v>
      </c>
      <c r="SW194" s="420">
        <v>5489.427988698958</v>
      </c>
      <c r="SX194" s="420">
        <v>5468.5781772429127</v>
      </c>
      <c r="SY194" s="420">
        <v>5439.5083229699612</v>
      </c>
      <c r="SZ194" s="420">
        <v>5398.8565060076362</v>
      </c>
      <c r="TA194" s="420">
        <v>5341.8559269453744</v>
      </c>
      <c r="TB194" s="420">
        <v>5261.7400740501316</v>
      </c>
      <c r="TC194" s="420">
        <v>5148.8939618366676</v>
      </c>
      <c r="TD194" s="420">
        <v>4989.6424802696811</v>
      </c>
      <c r="TE194" s="420">
        <v>4764.5199864625656</v>
      </c>
      <c r="TF194" s="420"/>
      <c r="TG194" s="420">
        <v>20.52624957645827</v>
      </c>
      <c r="TH194" s="420">
        <v>24.19953561213654</v>
      </c>
      <c r="TI194" s="420">
        <v>28.558440979082206</v>
      </c>
      <c r="TJ194" s="420">
        <v>33.733850972198205</v>
      </c>
      <c r="TK194" s="420">
        <v>39.881982386766978</v>
      </c>
      <c r="TL194" s="420">
        <v>47.189328901548656</v>
      </c>
      <c r="TM194" s="420">
        <v>55.878577340825913</v>
      </c>
      <c r="TN194" s="420">
        <v>66.215686110216495</v>
      </c>
      <c r="TO194" s="420">
        <v>78.518354881175682</v>
      </c>
      <c r="TP194" s="420">
        <v>93.166159852068034</v>
      </c>
      <c r="TQ194" s="420">
        <v>110.61268311908526</v>
      </c>
      <c r="TR194" s="420">
        <v>131.40002962085421</v>
      </c>
      <c r="TS194" s="420">
        <v>156.17620290028063</v>
      </c>
      <c r="TT194" s="420">
        <v>185.71590410083724</v>
      </c>
      <c r="TU194" s="420">
        <v>220.94543023124177</v>
      </c>
      <c r="TV194" s="420">
        <v>262.97248144564412</v>
      </c>
      <c r="TW194" s="420">
        <v>313.12184727344095</v>
      </c>
      <c r="TX194" s="420">
        <v>326.35453520331055</v>
      </c>
      <c r="TY194" s="420">
        <v>326.35453520331055</v>
      </c>
      <c r="TZ194" s="420">
        <v>326.35453520331055</v>
      </c>
      <c r="UA194" s="420">
        <v>326.35453520331055</v>
      </c>
      <c r="UB194" s="420">
        <v>326.35453520331055</v>
      </c>
      <c r="UC194" s="420">
        <v>326.35453520331055</v>
      </c>
      <c r="UD194" s="420">
        <v>326.35453520331055</v>
      </c>
      <c r="UE194" s="420">
        <v>326.35453520331055</v>
      </c>
      <c r="UF194" s="420">
        <v>326.35453520331055</v>
      </c>
      <c r="UG194" s="420">
        <v>326.35453520331055</v>
      </c>
      <c r="UH194" s="420">
        <v>326.35453520331055</v>
      </c>
      <c r="UI194" s="420">
        <v>326.35453520331055</v>
      </c>
      <c r="UJ194" s="420">
        <v>326.35453520331055</v>
      </c>
      <c r="UK194" s="420"/>
      <c r="UL194" s="420">
        <v>2.0677318317326265</v>
      </c>
      <c r="UM194" s="420">
        <v>2.0677318317326265</v>
      </c>
      <c r="UN194" s="420">
        <v>2.0677318317326265</v>
      </c>
      <c r="UO194" s="420">
        <v>2.0677318317326265</v>
      </c>
      <c r="UP194" s="420">
        <v>2.0677318317326265</v>
      </c>
      <c r="UQ194" s="420">
        <v>2.0677318317326265</v>
      </c>
      <c r="UR194" s="420">
        <v>2.0677318317326265</v>
      </c>
      <c r="US194" s="420">
        <v>2.0677318317326265</v>
      </c>
      <c r="UT194" s="420">
        <v>2.0677318317326265</v>
      </c>
      <c r="UU194" s="420">
        <v>2.0677318317326265</v>
      </c>
      <c r="UV194" s="420">
        <v>2.0677318317326265</v>
      </c>
      <c r="UW194" s="420">
        <v>2.0677318317326265</v>
      </c>
      <c r="UX194" s="420">
        <v>2.0677318317326265</v>
      </c>
      <c r="UY194" s="420">
        <v>2.0677318317326265</v>
      </c>
      <c r="UZ194" s="420">
        <v>2.0677318317326265</v>
      </c>
      <c r="VA194" s="420">
        <v>2.0677318317326265</v>
      </c>
      <c r="VB194" s="420">
        <v>2.0677318317326265</v>
      </c>
      <c r="VC194" s="420">
        <v>2.4749454058415221</v>
      </c>
      <c r="VD194" s="420">
        <v>3.2806867838405323</v>
      </c>
      <c r="VE194" s="420">
        <v>4.3867228313213236</v>
      </c>
      <c r="VF194" s="420">
        <v>5.9118107576461503</v>
      </c>
      <c r="VG194" s="420">
        <v>8.0233138963084603</v>
      </c>
      <c r="VH194" s="420">
        <v>10.957514062577776</v>
      </c>
      <c r="VI194" s="420">
        <v>15.048523298845536</v>
      </c>
      <c r="VJ194" s="420">
        <v>20.769465588490164</v>
      </c>
      <c r="VK194" s="420">
        <v>28.79117403005235</v>
      </c>
      <c r="VL194" s="420">
        <v>40.065901831865403</v>
      </c>
      <c r="VM194" s="420">
        <v>55.946768760453153</v>
      </c>
      <c r="VN194" s="420">
        <v>78.358277117619295</v>
      </c>
      <c r="VO194" s="420">
        <v>110.03983261524904</v>
      </c>
      <c r="VP194" s="420"/>
      <c r="VQ194" s="420">
        <v>18.458517744725643</v>
      </c>
      <c r="VR194" s="420">
        <v>22.131803780403914</v>
      </c>
      <c r="VS194" s="420">
        <v>26.49070914734958</v>
      </c>
      <c r="VT194" s="420">
        <v>31.666119140465579</v>
      </c>
      <c r="VU194" s="420">
        <v>37.814250555034349</v>
      </c>
      <c r="VV194" s="420">
        <v>45.121597069816026</v>
      </c>
      <c r="VW194" s="420">
        <v>53.810845509093284</v>
      </c>
      <c r="VX194" s="420">
        <v>64.147954278483866</v>
      </c>
      <c r="VY194" s="420">
        <v>76.450623049443053</v>
      </c>
      <c r="VZ194" s="420">
        <v>91.098428020335405</v>
      </c>
      <c r="WA194" s="420">
        <v>108.54495128735263</v>
      </c>
      <c r="WB194" s="420">
        <v>129.33229778912158</v>
      </c>
      <c r="WC194" s="420">
        <v>154.108471068548</v>
      </c>
      <c r="WD194" s="420">
        <v>183.64817226910461</v>
      </c>
      <c r="WE194" s="420">
        <v>218.87769839950914</v>
      </c>
      <c r="WF194" s="420">
        <v>260.90474961391152</v>
      </c>
      <c r="WG194" s="420">
        <v>311.05411544170835</v>
      </c>
      <c r="WH194" s="420">
        <v>323.87958979746901</v>
      </c>
      <c r="WI194" s="420">
        <v>323.07384841947004</v>
      </c>
      <c r="WJ194" s="420">
        <v>321.96781237198923</v>
      </c>
      <c r="WK194" s="420">
        <v>320.4427244456644</v>
      </c>
      <c r="WL194" s="420">
        <v>318.33122130700207</v>
      </c>
      <c r="WM194" s="420">
        <v>315.39702114073276</v>
      </c>
      <c r="WN194" s="420">
        <v>311.30601190446504</v>
      </c>
      <c r="WO194" s="420">
        <v>305.58506961482038</v>
      </c>
      <c r="WP194" s="420">
        <v>297.56336117325822</v>
      </c>
      <c r="WQ194" s="420">
        <v>286.28863337144514</v>
      </c>
      <c r="WR194" s="420">
        <v>270.40776644285739</v>
      </c>
      <c r="WS194" s="420">
        <v>247.99625808569124</v>
      </c>
      <c r="WT194" s="420">
        <v>216.31470258806149</v>
      </c>
      <c r="WU194" s="420"/>
      <c r="WV194" s="420">
        <v>695.48221841899044</v>
      </c>
      <c r="WW194" s="420">
        <v>819.94261297207026</v>
      </c>
      <c r="WX194" s="420">
        <v>967.63355686270268</v>
      </c>
      <c r="WY194" s="420">
        <v>1142.9897810883085</v>
      </c>
      <c r="WZ194" s="420">
        <v>1351.3043131419308</v>
      </c>
      <c r="XA194" s="420">
        <v>1598.8960393326372</v>
      </c>
      <c r="XB194" s="420">
        <v>1893.3101629859566</v>
      </c>
      <c r="XC194" s="420">
        <v>2243.5580400857057</v>
      </c>
      <c r="XD194" s="420">
        <v>2660.4041540058074</v>
      </c>
      <c r="XE194" s="420">
        <v>3156.7095242673545</v>
      </c>
      <c r="XF194" s="420">
        <v>3747.8426808747713</v>
      </c>
      <c r="XG194" s="420">
        <v>4452.1715357999283</v>
      </c>
      <c r="XH194" s="420">
        <v>5291.652118559251</v>
      </c>
      <c r="XI194" s="420">
        <v>6292.5332997936348</v>
      </c>
      <c r="XJ194" s="420">
        <v>7486.2004086221523</v>
      </c>
      <c r="XK194" s="420">
        <v>8910.1851800888144</v>
      </c>
      <c r="XL194" s="420">
        <v>10609.374896568901</v>
      </c>
      <c r="XM194" s="420">
        <v>11057.73245564621</v>
      </c>
      <c r="XN194" s="420">
        <v>11057.73245564621</v>
      </c>
      <c r="XO194" s="420">
        <v>11057.73245564621</v>
      </c>
      <c r="XP194" s="420">
        <v>11057.73245564621</v>
      </c>
      <c r="XQ194" s="420">
        <v>11057.73245564621</v>
      </c>
      <c r="XR194" s="420">
        <v>11057.73245564621</v>
      </c>
      <c r="XS194" s="420">
        <v>11057.73245564621</v>
      </c>
      <c r="XT194" s="420">
        <v>11057.73245564621</v>
      </c>
      <c r="XU194" s="420">
        <v>11057.73245564621</v>
      </c>
      <c r="XV194" s="420">
        <v>11057.73245564621</v>
      </c>
      <c r="XW194" s="420">
        <v>11057.73245564621</v>
      </c>
      <c r="XX194" s="420">
        <v>11057.73245564621</v>
      </c>
      <c r="XY194" s="420">
        <v>11057.73245564621</v>
      </c>
      <c r="XZ194" s="420"/>
      <c r="YA194" s="420">
        <v>7.8011920385318428E-2</v>
      </c>
      <c r="YB194" s="420">
        <v>7.8011920385318428E-2</v>
      </c>
      <c r="YC194" s="420">
        <v>7.8011920385318428E-2</v>
      </c>
      <c r="YD194" s="420">
        <v>7.8011920385318428E-2</v>
      </c>
      <c r="YE194" s="420">
        <v>7.8011920385318428E-2</v>
      </c>
      <c r="YF194" s="420">
        <v>7.8011920385318428E-2</v>
      </c>
      <c r="YG194" s="420">
        <v>7.8011920385318428E-2</v>
      </c>
      <c r="YH194" s="420">
        <v>7.8011920385318428E-2</v>
      </c>
      <c r="YI194" s="420">
        <v>7.8011920385318428E-2</v>
      </c>
      <c r="YJ194" s="420">
        <v>7.8011920385318428E-2</v>
      </c>
      <c r="YK194" s="420">
        <v>7.8011920385318428E-2</v>
      </c>
      <c r="YL194" s="420">
        <v>7.8011920385318428E-2</v>
      </c>
      <c r="YM194" s="420">
        <v>7.8011920385318428E-2</v>
      </c>
      <c r="YN194" s="420">
        <v>7.8011920385318428E-2</v>
      </c>
      <c r="YO194" s="420">
        <v>7.8011920385318428E-2</v>
      </c>
      <c r="YP194" s="420">
        <v>7.8011920385318428E-2</v>
      </c>
      <c r="YQ194" s="420">
        <v>7.8011920385318428E-2</v>
      </c>
      <c r="YR194" s="420">
        <v>9.3375379241868992E-2</v>
      </c>
      <c r="YS194" s="420">
        <v>0.12377459797370281</v>
      </c>
      <c r="YT194" s="420">
        <v>0.16550341152447323</v>
      </c>
      <c r="YU194" s="420">
        <v>0.22304232254920187</v>
      </c>
      <c r="YV194" s="420">
        <v>0.30270565810304267</v>
      </c>
      <c r="YW194" s="420">
        <v>0.41340791951466116</v>
      </c>
      <c r="YX194" s="420">
        <v>0.56775457217894676</v>
      </c>
      <c r="YY194" s="420">
        <v>0.78359575988982422</v>
      </c>
      <c r="YZ194" s="420">
        <v>1.0862408469817102</v>
      </c>
      <c r="ZA194" s="420">
        <v>1.5116166883470572</v>
      </c>
      <c r="ZB194" s="420">
        <v>2.1107741358796552</v>
      </c>
      <c r="ZC194" s="420">
        <v>2.9563213092813081</v>
      </c>
      <c r="ZD194" s="420">
        <v>4.1516112144974731</v>
      </c>
      <c r="ZE194" s="420"/>
      <c r="ZF194" s="420">
        <v>695.40420649860516</v>
      </c>
      <c r="ZG194" s="420">
        <v>819.86460105168499</v>
      </c>
      <c r="ZH194" s="420">
        <v>967.5555449423174</v>
      </c>
      <c r="ZI194" s="420">
        <v>1142.9117691679232</v>
      </c>
      <c r="ZJ194" s="420">
        <v>1351.2263012215456</v>
      </c>
      <c r="ZK194" s="420">
        <v>1598.8180274122519</v>
      </c>
      <c r="ZL194" s="420">
        <v>1893.2321510655713</v>
      </c>
      <c r="ZM194" s="420">
        <v>2243.4800281653202</v>
      </c>
      <c r="ZN194" s="420">
        <v>2660.3261420854219</v>
      </c>
      <c r="ZO194" s="420">
        <v>3156.631512346969</v>
      </c>
      <c r="ZP194" s="420">
        <v>3747.7646689543858</v>
      </c>
      <c r="ZQ194" s="420">
        <v>4452.0935238795428</v>
      </c>
      <c r="ZR194" s="420">
        <v>5291.5741066388655</v>
      </c>
      <c r="ZS194" s="420">
        <v>6292.4552878732493</v>
      </c>
      <c r="ZT194" s="420">
        <v>7486.1223967017668</v>
      </c>
      <c r="ZU194" s="420">
        <v>8910.1071681684298</v>
      </c>
      <c r="ZV194" s="420">
        <v>10609.296884648516</v>
      </c>
      <c r="ZW194" s="420">
        <v>11057.639080266968</v>
      </c>
      <c r="ZX194" s="420">
        <v>11057.608681048236</v>
      </c>
      <c r="ZY194" s="420">
        <v>11057.566952234685</v>
      </c>
      <c r="ZZ194" s="420">
        <v>11057.50941332366</v>
      </c>
      <c r="AAA194" s="420">
        <v>11057.429749988107</v>
      </c>
      <c r="AAB194" s="420">
        <v>11057.319047726694</v>
      </c>
      <c r="AAC194" s="420">
        <v>11057.164701074031</v>
      </c>
      <c r="AAD194" s="420">
        <v>11056.948859886321</v>
      </c>
      <c r="AAE194" s="420">
        <v>11056.646214799228</v>
      </c>
      <c r="AAF194" s="420">
        <v>11056.220838957863</v>
      </c>
      <c r="AAG194" s="420">
        <v>11055.621681510331</v>
      </c>
      <c r="AAH194" s="420">
        <v>11054.776134336929</v>
      </c>
      <c r="AAI194" s="420">
        <v>11053.580844431712</v>
      </c>
      <c r="AAJ194" s="420"/>
      <c r="AAK194" s="420">
        <v>12929.031381372395</v>
      </c>
      <c r="AAL194" s="420">
        <v>15248.542834626909</v>
      </c>
      <c r="AAM194" s="420">
        <v>18000.991411753923</v>
      </c>
      <c r="AAN194" s="420">
        <v>21269.025166196923</v>
      </c>
      <c r="AAO194" s="420">
        <v>25151.28783065973</v>
      </c>
      <c r="AAP194" s="420">
        <v>29765.54159943977</v>
      </c>
      <c r="AAQ194" s="420">
        <v>35252.402976233199</v>
      </c>
      <c r="AAR194" s="420">
        <v>41779.812481306508</v>
      </c>
      <c r="AAS194" s="420">
        <v>49548.382868329965</v>
      </c>
      <c r="AAT194" s="420">
        <v>58797.799076330346</v>
      </c>
      <c r="AAU194" s="420">
        <v>69814.47737044128</v>
      </c>
      <c r="AAV194" s="420">
        <v>82940.73212580281</v>
      </c>
      <c r="AAW194" s="420">
        <v>98585.747823263009</v>
      </c>
      <c r="AAX194" s="420">
        <v>117238.7126604423</v>
      </c>
      <c r="AAY194" s="420">
        <v>139484.54066253934</v>
      </c>
      <c r="AAZ194" s="420">
        <v>166022.69361101236</v>
      </c>
      <c r="ABA194" s="420">
        <v>197689.71525898707</v>
      </c>
      <c r="ABB194" s="420">
        <v>206039.17859276987</v>
      </c>
      <c r="ABC194" s="420">
        <v>206026.57160347857</v>
      </c>
      <c r="ABD194" s="420">
        <v>206009.266069734</v>
      </c>
      <c r="ABE194" s="420">
        <v>205985.403863224</v>
      </c>
      <c r="ABF194" s="420">
        <v>205952.36634252008</v>
      </c>
      <c r="ABG194" s="420">
        <v>205906.45653686198</v>
      </c>
      <c r="ABH194" s="420">
        <v>205842.44678008335</v>
      </c>
      <c r="ABI194" s="420">
        <v>205752.93436313295</v>
      </c>
      <c r="ABJ194" s="420">
        <v>205627.42313188434</v>
      </c>
      <c r="ABK194" s="420">
        <v>205451.01370754442</v>
      </c>
      <c r="ABL194" s="420">
        <v>205202.53457419985</v>
      </c>
      <c r="ABM194" s="420">
        <v>204851.87410971918</v>
      </c>
      <c r="ABN194" s="420">
        <v>204356.17034943585</v>
      </c>
      <c r="ABQ194" s="344"/>
      <c r="ABR194" s="344"/>
      <c r="ABS194" s="344"/>
      <c r="ABT194" s="344"/>
      <c r="ABU194" s="344"/>
      <c r="ABV194" s="344"/>
      <c r="ABW194" s="344"/>
      <c r="ABX194" s="344"/>
      <c r="ABY194" s="344"/>
      <c r="ABZ194" s="344"/>
      <c r="ACA194" s="344"/>
    </row>
    <row r="195" spans="4:755" hidden="1" outlineLevel="1" x14ac:dyDescent="0.25">
      <c r="D195" s="431" t="b">
        <v>1</v>
      </c>
      <c r="E195" s="416"/>
      <c r="F195" s="417">
        <v>1620</v>
      </c>
      <c r="G195" s="417">
        <v>22009854</v>
      </c>
      <c r="H195" s="417" t="s">
        <v>1825</v>
      </c>
      <c r="I195" s="417" t="s">
        <v>253</v>
      </c>
      <c r="J195" s="417">
        <v>66</v>
      </c>
      <c r="K195" s="417" t="s">
        <v>305</v>
      </c>
      <c r="L195" s="417" t="s">
        <v>370</v>
      </c>
      <c r="M195" s="417" t="s">
        <v>1885</v>
      </c>
      <c r="N195" s="417" t="s">
        <v>301</v>
      </c>
      <c r="O195" s="417" t="s">
        <v>1886</v>
      </c>
      <c r="P195" s="417" t="s">
        <v>1887</v>
      </c>
      <c r="Q195" s="417" t="s">
        <v>1842</v>
      </c>
      <c r="R195" s="417" t="s">
        <v>298</v>
      </c>
      <c r="S195" s="418"/>
      <c r="T195" s="417">
        <v>3.3587260147591502E-2</v>
      </c>
      <c r="U195" s="417">
        <v>2190</v>
      </c>
      <c r="V195" s="418"/>
      <c r="W195" s="419">
        <v>5.5</v>
      </c>
      <c r="X195" s="417">
        <v>1.9187456806876756E-3</v>
      </c>
      <c r="Y195" s="417">
        <v>1.8098553951683392E-4</v>
      </c>
      <c r="Z195" s="417">
        <v>1.7377601411708416E-3</v>
      </c>
      <c r="AA195" s="420">
        <v>20.336864463713269</v>
      </c>
      <c r="AB195" s="420">
        <v>86.873058968080286</v>
      </c>
      <c r="AC195" s="420">
        <v>107.20992343179356</v>
      </c>
      <c r="AD195" s="420">
        <v>6.4740791354172895</v>
      </c>
      <c r="AE195" s="420">
        <v>0.76950000223830739</v>
      </c>
      <c r="AF195" s="420">
        <v>960.28057531037734</v>
      </c>
      <c r="AG195" s="418"/>
      <c r="AH195" s="419">
        <v>7.3551596835305695</v>
      </c>
      <c r="AI195" s="417">
        <v>4.0025891191910199E-3</v>
      </c>
      <c r="AJ195" s="417">
        <v>3.775439124070723E-4</v>
      </c>
      <c r="AK195" s="417">
        <v>3.6250452067839475E-3</v>
      </c>
      <c r="AL195" s="420">
        <v>42.423606859533137</v>
      </c>
      <c r="AM195" s="420">
        <v>181.22107795539469</v>
      </c>
      <c r="AN195" s="420">
        <v>223.64468481492781</v>
      </c>
      <c r="AO195" s="420">
        <v>13.5052179999778</v>
      </c>
      <c r="AP195" s="420">
        <v>1.6052113457123978</v>
      </c>
      <c r="AQ195" s="420">
        <v>2003.188135245869</v>
      </c>
      <c r="AR195" s="418"/>
      <c r="AS195" s="417">
        <v>5.1679359468684138E-3</v>
      </c>
      <c r="AT195" s="421">
        <v>2.3777645078569732E-7</v>
      </c>
      <c r="AU195" s="417">
        <v>5.167698170417628E-3</v>
      </c>
      <c r="AV195" s="420">
        <v>54.263577107391669</v>
      </c>
      <c r="AW195" s="420">
        <v>0.11413269637713472</v>
      </c>
      <c r="AX195" s="420">
        <v>54.377709803768802</v>
      </c>
      <c r="AY195" s="420">
        <v>14.671135690693944</v>
      </c>
      <c r="AZ195" s="420">
        <v>2.0676935501065605</v>
      </c>
      <c r="BA195" s="420">
        <v>1.261604145642317</v>
      </c>
      <c r="BB195" s="418"/>
      <c r="BC195" s="420">
        <v>1074.7340778798266</v>
      </c>
      <c r="BD195" s="420">
        <v>2241.9432494064872</v>
      </c>
      <c r="BE195" s="420">
        <v>72.378143190211617</v>
      </c>
      <c r="BF195" s="420">
        <v>2169.5651062162756</v>
      </c>
      <c r="BG195" s="420"/>
      <c r="BH195" s="422">
        <v>2.9065397246040858E-2</v>
      </c>
      <c r="BI195" s="420"/>
      <c r="BJ195" s="423">
        <v>5.6622055501549218</v>
      </c>
      <c r="BK195" s="423">
        <v>5.8291948531282172</v>
      </c>
      <c r="BL195" s="423">
        <v>6.0011089909667437</v>
      </c>
      <c r="BM195" s="423">
        <v>6.178093206497544</v>
      </c>
      <c r="BN195" s="423">
        <v>6.3602970260372382</v>
      </c>
      <c r="BO195" s="423">
        <v>6.547874385720343</v>
      </c>
      <c r="BP195" s="423">
        <v>6.7409837615532684</v>
      </c>
      <c r="BQ195" s="423">
        <v>6.9397883033038381</v>
      </c>
      <c r="BR195" s="423">
        <v>7.1444559723394905</v>
      </c>
      <c r="BS195" s="423">
        <v>7.3551596835305695</v>
      </c>
      <c r="BT195" s="423">
        <v>7.5720774513386377</v>
      </c>
      <c r="BU195" s="423">
        <v>7.7953925402131929</v>
      </c>
      <c r="BV195" s="423">
        <v>8.0252936194238913</v>
      </c>
      <c r="BW195" s="423">
        <v>8.2619749224590624</v>
      </c>
      <c r="BX195" s="423">
        <v>8.5056364111251774</v>
      </c>
      <c r="BY195" s="423">
        <v>8.7564839444859555</v>
      </c>
      <c r="BZ195" s="423">
        <v>9.0147294527837882</v>
      </c>
      <c r="CA195" s="423">
        <v>9.280591116490438</v>
      </c>
      <c r="CB195" s="423">
        <v>9.5542935506382936</v>
      </c>
      <c r="CC195" s="423">
        <v>9.8360679945879106</v>
      </c>
      <c r="CD195" s="423">
        <v>10.126152507392154</v>
      </c>
      <c r="CE195" s="423">
        <v>10.424792168922005</v>
      </c>
      <c r="CF195" s="423">
        <v>10.732239286923951</v>
      </c>
      <c r="CG195" s="423">
        <v>11.048753610183907</v>
      </c>
      <c r="CH195" s="423">
        <v>11.374602547977736</v>
      </c>
      <c r="CI195" s="423">
        <v>11.710061395993787</v>
      </c>
      <c r="CJ195" s="423">
        <v>12.055413568918349</v>
      </c>
      <c r="CK195" s="423">
        <v>12.41095083988044</v>
      </c>
      <c r="CL195" s="423">
        <v>12.776973586958347</v>
      </c>
      <c r="CM195" s="423">
        <v>13.153791046956067</v>
      </c>
      <c r="CN195" s="420"/>
      <c r="CO195" s="417">
        <v>2.0612559262176006E-3</v>
      </c>
      <c r="CP195" s="417">
        <v>2.2153446193732668E-3</v>
      </c>
      <c r="CQ195" s="417">
        <v>2.381993008625538E-3</v>
      </c>
      <c r="CR195" s="417">
        <v>2.5622676438673987E-3</v>
      </c>
      <c r="CS195" s="417">
        <v>2.7573279119430479E-3</v>
      </c>
      <c r="CT195" s="417">
        <v>2.9684342448668983E-3</v>
      </c>
      <c r="CU195" s="417">
        <v>3.19695706119906E-3</v>
      </c>
      <c r="CV195" s="417">
        <v>3.4443865065039775E-3</v>
      </c>
      <c r="CW195" s="417">
        <v>3.7123430647736646E-3</v>
      </c>
      <c r="CX195" s="417">
        <v>4.0025891191910199E-3</v>
      </c>
      <c r="CY195" s="417">
        <v>4.3170415476913148E-3</v>
      </c>
      <c r="CZ195" s="417">
        <v>4.6577854465042218E-3</v>
      </c>
      <c r="DA195" s="417">
        <v>5.0270890832832286E-3</v>
      </c>
      <c r="DB195" s="417">
        <v>5.4274201906172898E-3</v>
      </c>
      <c r="DC195" s="417">
        <v>5.8614637207406051E-3</v>
      </c>
      <c r="DD195" s="417">
        <v>6.3321411931862182E-3</v>
      </c>
      <c r="DE195" s="417">
        <v>6.8426317790497414E-3</v>
      </c>
      <c r="DF195" s="417">
        <v>7.3963952785316943E-3</v>
      </c>
      <c r="DG195" s="417">
        <v>7.9971971626083011E-3</v>
      </c>
      <c r="DH195" s="417">
        <v>8.6491358651484933E-3</v>
      </c>
      <c r="DI195" s="417">
        <v>9.35667252866626E-3</v>
      </c>
      <c r="DJ195" s="417">
        <v>1.0124663425299692E-2</v>
      </c>
      <c r="DK195" s="417">
        <v>1.0958395294680593E-2</v>
      </c>
      <c r="DL195" s="417">
        <v>1.186362386225245E-2</v>
      </c>
      <c r="DM195" s="417">
        <v>1.2846615825476223E-2</v>
      </c>
      <c r="DN195" s="417">
        <v>1.3914194621412962E-2</v>
      </c>
      <c r="DO195" s="417">
        <v>1.5073790317586837E-2</v>
      </c>
      <c r="DP195" s="417">
        <v>1.6333493999026651E-2</v>
      </c>
      <c r="DQ195" s="417">
        <v>1.7702117058193606E-2</v>
      </c>
      <c r="DR195" s="417">
        <v>1.9189255831382351E-2</v>
      </c>
      <c r="DS195" s="424"/>
      <c r="DT195" s="425">
        <v>1.9442780752218272E-4</v>
      </c>
      <c r="DU195" s="425">
        <v>2.0896221171389753E-4</v>
      </c>
      <c r="DV195" s="425">
        <v>2.2468130827891153E-4</v>
      </c>
      <c r="DW195" s="425">
        <v>2.4168569945427415E-4</v>
      </c>
      <c r="DX195" s="425">
        <v>2.6008474431535046E-4</v>
      </c>
      <c r="DY195" s="425">
        <v>2.7999733301545905E-4</v>
      </c>
      <c r="DZ195" s="425">
        <v>3.015527301804233E-4</v>
      </c>
      <c r="EA195" s="425">
        <v>3.2489149367659001E-4</v>
      </c>
      <c r="EB195" s="425">
        <v>3.5016647553251376E-4</v>
      </c>
      <c r="EC195" s="425">
        <v>3.775439124070723E-4</v>
      </c>
      <c r="ED195" s="425">
        <v>4.0720461366483709E-4</v>
      </c>
      <c r="EE195" s="425">
        <v>4.3934525584813109E-4</v>
      </c>
      <c r="EF195" s="425">
        <v>4.7417979312981072E-4</v>
      </c>
      <c r="EG195" s="425">
        <v>5.1194099419751068E-4</v>
      </c>
      <c r="EH195" s="425">
        <v>5.5288211696527902E-4</v>
      </c>
      <c r="EI195" s="425">
        <v>5.9727873353952884E-4</v>
      </c>
      <c r="EJ195" s="425">
        <v>6.4543071899059732E-4</v>
      </c>
      <c r="EK195" s="425">
        <v>6.9766441870767028E-4</v>
      </c>
      <c r="EL195" s="425">
        <v>7.5433501045246276E-4</v>
      </c>
      <c r="EM195" s="425">
        <v>8.1582907868606603E-4</v>
      </c>
      <c r="EN195" s="425">
        <v>8.8256742033476733E-4</v>
      </c>
      <c r="EO195" s="425">
        <v>9.550081028964092E-4</v>
      </c>
      <c r="EP195" s="425">
        <v>1.0336497976822471E-3</v>
      </c>
      <c r="EQ195" s="425">
        <v>1.1190354130543286E-3</v>
      </c>
      <c r="ER195" s="425">
        <v>1.2117560547711622E-3</v>
      </c>
      <c r="ES195" s="425">
        <v>1.3124553430114369E-3</v>
      </c>
      <c r="ET195" s="425">
        <v>1.4218341183258449E-3</v>
      </c>
      <c r="EU195" s="425">
        <v>1.5406555716906305E-3</v>
      </c>
      <c r="EV195" s="425">
        <v>1.6697508370255045E-3</v>
      </c>
      <c r="EW195" s="425">
        <v>1.8100250880171741E-3</v>
      </c>
      <c r="EX195" s="420"/>
      <c r="EY195" s="420">
        <v>1154.5573806028503</v>
      </c>
      <c r="EZ195" s="420">
        <v>1240.8660411080859</v>
      </c>
      <c r="FA195" s="420">
        <v>1334.2096794838631</v>
      </c>
      <c r="FB195" s="420">
        <v>1435.1856951288109</v>
      </c>
      <c r="FC195" s="420">
        <v>1544.4434875769152</v>
      </c>
      <c r="FD195" s="420">
        <v>1662.6890541119196</v>
      </c>
      <c r="FE195" s="420">
        <v>1790.6899980396336</v>
      </c>
      <c r="FF195" s="420">
        <v>1929.2809845453542</v>
      </c>
      <c r="FG195" s="420">
        <v>2079.3696843987973</v>
      </c>
      <c r="FH195" s="420">
        <v>2241.9432494064872</v>
      </c>
      <c r="FI195" s="420">
        <v>2418.0753674786488</v>
      </c>
      <c r="FJ195" s="420">
        <v>2608.9339495042864</v>
      </c>
      <c r="FK195" s="420">
        <v>2815.7895049466824</v>
      </c>
      <c r="FL195" s="420">
        <v>3040.0242682182225</v>
      </c>
      <c r="FM195" s="420">
        <v>3283.1421435062075</v>
      </c>
      <c r="FN195" s="420">
        <v>3546.7795418436172</v>
      </c>
      <c r="FO195" s="420">
        <v>3832.7171908955379</v>
      </c>
      <c r="FP195" s="420">
        <v>4142.8930052149944</v>
      </c>
      <c r="FQ195" s="420">
        <v>4479.416112665127</v>
      </c>
      <c r="FR195" s="420">
        <v>4844.5821413686162</v>
      </c>
      <c r="FS195" s="420">
        <v>5240.8898809953753</v>
      </c>
      <c r="FT195" s="420">
        <v>5671.0594425068339</v>
      </c>
      <c r="FU195" s="420">
        <v>6138.0520517185932</v>
      </c>
      <c r="FV195" s="420">
        <v>6645.0916243059937</v>
      </c>
      <c r="FW195" s="420">
        <v>7195.6882832545307</v>
      </c>
      <c r="FX195" s="420">
        <v>7793.6639943471837</v>
      </c>
      <c r="FY195" s="420">
        <v>8443.1805111969788</v>
      </c>
      <c r="FZ195" s="420">
        <v>9148.7698386938646</v>
      </c>
      <c r="GA195" s="420">
        <v>9915.3674426721773</v>
      </c>
      <c r="GB195" s="420">
        <v>10748.348454261743</v>
      </c>
      <c r="GC195" s="420"/>
      <c r="GD195" s="420">
        <v>45.247727795519076</v>
      </c>
      <c r="GE195" s="420">
        <v>45.247727795519076</v>
      </c>
      <c r="GF195" s="420">
        <v>45.247727795519076</v>
      </c>
      <c r="GG195" s="420">
        <v>45.247727795519076</v>
      </c>
      <c r="GH195" s="420">
        <v>45.247727795519076</v>
      </c>
      <c r="GI195" s="420">
        <v>45.247727795519076</v>
      </c>
      <c r="GJ195" s="420">
        <v>45.247727795519076</v>
      </c>
      <c r="GK195" s="420">
        <v>45.247727795519076</v>
      </c>
      <c r="GL195" s="420">
        <v>45.247727795519076</v>
      </c>
      <c r="GM195" s="420">
        <v>45.247727795519076</v>
      </c>
      <c r="GN195" s="420">
        <v>45.247727795519076</v>
      </c>
      <c r="GO195" s="420">
        <v>45.247727795519076</v>
      </c>
      <c r="GP195" s="420">
        <v>45.247727795519076</v>
      </c>
      <c r="GQ195" s="420">
        <v>45.247727795519076</v>
      </c>
      <c r="GR195" s="420">
        <v>45.247727795519076</v>
      </c>
      <c r="GS195" s="420">
        <v>45.247727795519076</v>
      </c>
      <c r="GT195" s="420">
        <v>45.247727795519076</v>
      </c>
      <c r="GU195" s="420">
        <v>54.158694233792829</v>
      </c>
      <c r="GV195" s="420">
        <v>71.79055828201237</v>
      </c>
      <c r="GW195" s="420">
        <v>95.993705537576773</v>
      </c>
      <c r="GX195" s="420">
        <v>129.36687428971385</v>
      </c>
      <c r="GY195" s="420">
        <v>175.57244011374982</v>
      </c>
      <c r="GZ195" s="420">
        <v>239.78090679372133</v>
      </c>
      <c r="HA195" s="420">
        <v>329.30357578338845</v>
      </c>
      <c r="HB195" s="420">
        <v>454.49371673063405</v>
      </c>
      <c r="HC195" s="420">
        <v>630.03102502591844</v>
      </c>
      <c r="HD195" s="420">
        <v>876.75345136566796</v>
      </c>
      <c r="HE195" s="420">
        <v>1224.2710225100275</v>
      </c>
      <c r="HF195" s="420">
        <v>1714.6972054751216</v>
      </c>
      <c r="HG195" s="420">
        <v>2407.977822088827</v>
      </c>
      <c r="HH195" s="420"/>
      <c r="HI195" s="420">
        <v>21.847336423183098</v>
      </c>
      <c r="HJ195" s="420">
        <v>23.480528825718892</v>
      </c>
      <c r="HK195" s="420">
        <v>25.246841964261005</v>
      </c>
      <c r="HL195" s="420">
        <v>27.157580245034673</v>
      </c>
      <c r="HM195" s="420">
        <v>29.22503205693312</v>
      </c>
      <c r="HN195" s="420">
        <v>31.462556770768664</v>
      </c>
      <c r="HO195" s="420">
        <v>33.884679509279579</v>
      </c>
      <c r="HP195" s="420">
        <v>36.507194386652181</v>
      </c>
      <c r="HQ195" s="420">
        <v>39.347276979432614</v>
      </c>
      <c r="HR195" s="420">
        <v>42.423606859533137</v>
      </c>
      <c r="HS195" s="420">
        <v>45.756501095106884</v>
      </c>
      <c r="HT195" s="420">
        <v>49.368059706934872</v>
      </c>
      <c r="HU195" s="420">
        <v>53.282324157260206</v>
      </c>
      <c r="HV195" s="420">
        <v>57.525450045388929</v>
      </c>
      <c r="HW195" s="420">
        <v>62.125895290589895</v>
      </c>
      <c r="HX195" s="420">
        <v>67.114625198671803</v>
      </c>
      <c r="HY195" s="420">
        <v>72.525335934962413</v>
      </c>
      <c r="HZ195" s="420">
        <v>78.39469806422585</v>
      </c>
      <c r="IA195" s="420">
        <v>84.762621968362254</v>
      </c>
      <c r="IB195" s="420">
        <v>91.672547116679567</v>
      </c>
      <c r="IC195" s="420">
        <v>99.171757342347234</v>
      </c>
      <c r="ID195" s="420">
        <v>107.311724473688</v>
      </c>
      <c r="IE195" s="420">
        <v>116.14848288171258</v>
      </c>
      <c r="IF195" s="420">
        <v>125.74303773735778</v>
      </c>
      <c r="IG195" s="420">
        <v>136.16181002501006</v>
      </c>
      <c r="IH195" s="420">
        <v>147.4771216349981</v>
      </c>
      <c r="II195" s="420">
        <v>159.76772415890392</v>
      </c>
      <c r="IJ195" s="420">
        <v>173.119375340055</v>
      </c>
      <c r="IK195" s="420">
        <v>187.62546748990965</v>
      </c>
      <c r="IL195" s="420">
        <v>203.38771257193272</v>
      </c>
      <c r="IM195" s="420"/>
      <c r="IN195" s="420">
        <v>27.131788553695834</v>
      </c>
      <c r="IO195" s="420">
        <v>27.131788553695834</v>
      </c>
      <c r="IP195" s="420">
        <v>27.131788553695834</v>
      </c>
      <c r="IQ195" s="420">
        <v>27.131788553695834</v>
      </c>
      <c r="IR195" s="420">
        <v>27.131788553695834</v>
      </c>
      <c r="IS195" s="420">
        <v>27.131788553695834</v>
      </c>
      <c r="IT195" s="420">
        <v>27.131788553695834</v>
      </c>
      <c r="IU195" s="420">
        <v>27.131788553695834</v>
      </c>
      <c r="IV195" s="420">
        <v>27.131788553695834</v>
      </c>
      <c r="IW195" s="420">
        <v>27.131788553695834</v>
      </c>
      <c r="IX195" s="420">
        <v>27.131788553695834</v>
      </c>
      <c r="IY195" s="420">
        <v>27.131788553695834</v>
      </c>
      <c r="IZ195" s="420">
        <v>27.131788553695834</v>
      </c>
      <c r="JA195" s="420">
        <v>27.131788553695834</v>
      </c>
      <c r="JB195" s="420">
        <v>27.131788553695834</v>
      </c>
      <c r="JC195" s="420">
        <v>27.131788553695834</v>
      </c>
      <c r="JD195" s="420">
        <v>27.131788553695834</v>
      </c>
      <c r="JE195" s="420">
        <v>32.475050392277396</v>
      </c>
      <c r="JF195" s="420">
        <v>43.047603545127188</v>
      </c>
      <c r="JG195" s="420">
        <v>57.560479785886578</v>
      </c>
      <c r="JH195" s="420">
        <v>77.571954440299208</v>
      </c>
      <c r="JI195" s="420">
        <v>105.27808915731738</v>
      </c>
      <c r="JJ195" s="420">
        <v>143.77926095517574</v>
      </c>
      <c r="JK195" s="420">
        <v>197.45952832167734</v>
      </c>
      <c r="JL195" s="420">
        <v>272.52699797535615</v>
      </c>
      <c r="JM195" s="420">
        <v>377.7840211230295</v>
      </c>
      <c r="JN195" s="420">
        <v>525.72560911074265</v>
      </c>
      <c r="JO195" s="420">
        <v>734.10675261462586</v>
      </c>
      <c r="JP195" s="420">
        <v>1028.1798507718952</v>
      </c>
      <c r="JQ195" s="420">
        <v>1443.890075677414</v>
      </c>
      <c r="JR195" s="420"/>
      <c r="JS195" s="420">
        <v>-5.2844521305127365</v>
      </c>
      <c r="JT195" s="420">
        <v>-3.6512597279769423</v>
      </c>
      <c r="JU195" s="420">
        <v>-1.8849465894348292</v>
      </c>
      <c r="JV195" s="420">
        <v>2.5791691338838518E-2</v>
      </c>
      <c r="JW195" s="420">
        <v>2.0932435032372858</v>
      </c>
      <c r="JX195" s="420">
        <v>4.3307682170728299</v>
      </c>
      <c r="JY195" s="420">
        <v>6.7528909555837444</v>
      </c>
      <c r="JZ195" s="420">
        <v>9.3754058329563463</v>
      </c>
      <c r="KA195" s="420">
        <v>12.21548842573678</v>
      </c>
      <c r="KB195" s="420">
        <v>15.291818305837303</v>
      </c>
      <c r="KC195" s="420">
        <v>18.62471254141105</v>
      </c>
      <c r="KD195" s="420">
        <v>22.236271153239038</v>
      </c>
      <c r="KE195" s="420">
        <v>26.150535603564371</v>
      </c>
      <c r="KF195" s="420">
        <v>30.393661491693095</v>
      </c>
      <c r="KG195" s="420">
        <v>34.994106736894061</v>
      </c>
      <c r="KH195" s="420">
        <v>39.982836644975968</v>
      </c>
      <c r="KI195" s="420">
        <v>45.393547381266579</v>
      </c>
      <c r="KJ195" s="420">
        <v>45.919647671948454</v>
      </c>
      <c r="KK195" s="420">
        <v>41.715018423235065</v>
      </c>
      <c r="KL195" s="420">
        <v>34.112067330792989</v>
      </c>
      <c r="KM195" s="420">
        <v>21.599802902048026</v>
      </c>
      <c r="KN195" s="420">
        <v>2.0336353163706207</v>
      </c>
      <c r="KO195" s="420">
        <v>-27.630778073463162</v>
      </c>
      <c r="KP195" s="420">
        <v>-71.716490584319558</v>
      </c>
      <c r="KQ195" s="420">
        <v>-136.3651879503461</v>
      </c>
      <c r="KR195" s="420">
        <v>-230.30689948803141</v>
      </c>
      <c r="KS195" s="420">
        <v>-365.95788495183876</v>
      </c>
      <c r="KT195" s="420">
        <v>-560.98737727457092</v>
      </c>
      <c r="KU195" s="420">
        <v>-840.55438328198557</v>
      </c>
      <c r="KV195" s="420">
        <v>-1240.5023631054812</v>
      </c>
      <c r="KW195" s="420"/>
      <c r="KX195" s="420">
        <v>93.325347610647711</v>
      </c>
      <c r="KY195" s="420">
        <v>100.30186162267081</v>
      </c>
      <c r="KZ195" s="420">
        <v>107.84702797387753</v>
      </c>
      <c r="LA195" s="420">
        <v>116.0091357380516</v>
      </c>
      <c r="LB195" s="420">
        <v>124.84067727136822</v>
      </c>
      <c r="LC195" s="420">
        <v>134.39871984742035</v>
      </c>
      <c r="LD195" s="420">
        <v>144.74531048660319</v>
      </c>
      <c r="LE195" s="420">
        <v>155.94791696476321</v>
      </c>
      <c r="LF195" s="420">
        <v>168.0799082556066</v>
      </c>
      <c r="LG195" s="420">
        <v>181.22107795539469</v>
      </c>
      <c r="LH195" s="420">
        <v>195.45821455912181</v>
      </c>
      <c r="LI195" s="420">
        <v>210.88572280710292</v>
      </c>
      <c r="LJ195" s="420">
        <v>227.60630070230914</v>
      </c>
      <c r="LK195" s="420">
        <v>245.73167721480513</v>
      </c>
      <c r="LL195" s="420">
        <v>265.38341614333393</v>
      </c>
      <c r="LM195" s="420">
        <v>286.69379209897386</v>
      </c>
      <c r="LN195" s="420">
        <v>309.80674511548671</v>
      </c>
      <c r="LO195" s="420">
        <v>334.87892097968171</v>
      </c>
      <c r="LP195" s="420">
        <v>362.08080501718212</v>
      </c>
      <c r="LQ195" s="420">
        <v>391.59795776931168</v>
      </c>
      <c r="LR195" s="420">
        <v>423.6323617606883</v>
      </c>
      <c r="LS195" s="420">
        <v>458.40388939027639</v>
      </c>
      <c r="LT195" s="420">
        <v>496.15190288747857</v>
      </c>
      <c r="LU195" s="420">
        <v>537.13699826607774</v>
      </c>
      <c r="LV195" s="420">
        <v>581.64290629015784</v>
      </c>
      <c r="LW195" s="420">
        <v>629.97856464548966</v>
      </c>
      <c r="LX195" s="420">
        <v>682.48037679640549</v>
      </c>
      <c r="LY195" s="420">
        <v>739.51467441150271</v>
      </c>
      <c r="LZ195" s="420">
        <v>801.4804017722422</v>
      </c>
      <c r="MA195" s="420">
        <v>868.81204224824353</v>
      </c>
      <c r="MB195" s="420"/>
      <c r="MC195" s="426">
        <v>0.11413269637713472</v>
      </c>
      <c r="MD195" s="426">
        <v>0.11413269637713472</v>
      </c>
      <c r="ME195" s="426">
        <v>0.11413269637713472</v>
      </c>
      <c r="MF195" s="426">
        <v>0.11413269637713472</v>
      </c>
      <c r="MG195" s="426">
        <v>0.11413269637713472</v>
      </c>
      <c r="MH195" s="426">
        <v>0.11413269637713472</v>
      </c>
      <c r="MI195" s="426">
        <v>0.11413269637713472</v>
      </c>
      <c r="MJ195" s="426">
        <v>0.11413269637713472</v>
      </c>
      <c r="MK195" s="426">
        <v>0.11413269637713472</v>
      </c>
      <c r="ML195" s="426">
        <v>0.11413269637713472</v>
      </c>
      <c r="MM195" s="426">
        <v>0.11413269637713472</v>
      </c>
      <c r="MN195" s="426">
        <v>0.11413269637713472</v>
      </c>
      <c r="MO195" s="426">
        <v>0.11413269637713472</v>
      </c>
      <c r="MP195" s="426">
        <v>0.11413269637713472</v>
      </c>
      <c r="MQ195" s="426">
        <v>0.11413269637713472</v>
      </c>
      <c r="MR195" s="426">
        <v>0.11413269637713472</v>
      </c>
      <c r="MS195" s="426">
        <v>0.11413269637713472</v>
      </c>
      <c r="MT195" s="426">
        <v>0.13660968420561642</v>
      </c>
      <c r="MU195" s="426">
        <v>0.18108423097341336</v>
      </c>
      <c r="MV195" s="426">
        <v>0.24213415749290529</v>
      </c>
      <c r="MW195" s="426">
        <v>0.32631451133396033</v>
      </c>
      <c r="MX195" s="426">
        <v>0.44286325470866428</v>
      </c>
      <c r="MY195" s="426">
        <v>0.60482244668277019</v>
      </c>
      <c r="MZ195" s="426">
        <v>0.83063408621619772</v>
      </c>
      <c r="NA195" s="426">
        <v>1.1464132212638956</v>
      </c>
      <c r="NB195" s="426">
        <v>1.5891878596073754</v>
      </c>
      <c r="NC195" s="426">
        <v>2.2115195687734039</v>
      </c>
      <c r="ND195" s="426">
        <v>3.0880965675650729</v>
      </c>
      <c r="NE195" s="426">
        <v>4.3251457048986675</v>
      </c>
      <c r="NF195" s="426">
        <v>6.0738740935971327</v>
      </c>
      <c r="NG195" s="420"/>
      <c r="NH195" s="420">
        <v>93.21121491427057</v>
      </c>
      <c r="NI195" s="420">
        <v>100.18772892629367</v>
      </c>
      <c r="NJ195" s="420">
        <v>107.73289527750039</v>
      </c>
      <c r="NK195" s="420">
        <v>115.89500304167446</v>
      </c>
      <c r="NL195" s="420">
        <v>124.72654457499108</v>
      </c>
      <c r="NM195" s="420">
        <v>134.28458715104321</v>
      </c>
      <c r="NN195" s="420">
        <v>144.63117779022605</v>
      </c>
      <c r="NO195" s="420">
        <v>155.83378426838607</v>
      </c>
      <c r="NP195" s="420">
        <v>167.96577555922946</v>
      </c>
      <c r="NQ195" s="420">
        <v>181.10694525901755</v>
      </c>
      <c r="NR195" s="420">
        <v>195.34408186274467</v>
      </c>
      <c r="NS195" s="420">
        <v>210.77159011072578</v>
      </c>
      <c r="NT195" s="420">
        <v>227.492168005932</v>
      </c>
      <c r="NU195" s="420">
        <v>245.61754451842799</v>
      </c>
      <c r="NV195" s="420">
        <v>265.26928344695682</v>
      </c>
      <c r="NW195" s="420">
        <v>286.57965940259675</v>
      </c>
      <c r="NX195" s="420">
        <v>309.69261241910959</v>
      </c>
      <c r="NY195" s="420">
        <v>334.7423112954761</v>
      </c>
      <c r="NZ195" s="420">
        <v>361.89972078620872</v>
      </c>
      <c r="OA195" s="420">
        <v>391.35582361181878</v>
      </c>
      <c r="OB195" s="420">
        <v>423.30604724935432</v>
      </c>
      <c r="OC195" s="420">
        <v>457.96102613556775</v>
      </c>
      <c r="OD195" s="420">
        <v>495.54708044079581</v>
      </c>
      <c r="OE195" s="420">
        <v>536.30636417986159</v>
      </c>
      <c r="OF195" s="420">
        <v>580.49649306889398</v>
      </c>
      <c r="OG195" s="420">
        <v>628.38937678588229</v>
      </c>
      <c r="OH195" s="420">
        <v>680.26885722763211</v>
      </c>
      <c r="OI195" s="420">
        <v>736.42657784393759</v>
      </c>
      <c r="OJ195" s="420">
        <v>797.15525606734354</v>
      </c>
      <c r="OK195" s="420">
        <v>862.73816815464636</v>
      </c>
      <c r="OL195" s="420"/>
      <c r="OM195" s="420">
        <v>87.926762783757837</v>
      </c>
      <c r="ON195" s="420">
        <v>96.536469198316723</v>
      </c>
      <c r="OO195" s="420">
        <v>105.84794868806556</v>
      </c>
      <c r="OP195" s="420">
        <v>115.9207947330133</v>
      </c>
      <c r="OQ195" s="420">
        <v>126.81978807822837</v>
      </c>
      <c r="OR195" s="420">
        <v>138.61535536811604</v>
      </c>
      <c r="OS195" s="420">
        <v>151.3840687458098</v>
      </c>
      <c r="OT195" s="420">
        <v>165.20919010134241</v>
      </c>
      <c r="OU195" s="420">
        <v>180.18126398496622</v>
      </c>
      <c r="OV195" s="420">
        <v>196.39876356485485</v>
      </c>
      <c r="OW195" s="420">
        <v>213.96879440415572</v>
      </c>
      <c r="OX195" s="420">
        <v>233.00786126396483</v>
      </c>
      <c r="OY195" s="420">
        <v>253.64270360949638</v>
      </c>
      <c r="OZ195" s="420">
        <v>276.0112060101211</v>
      </c>
      <c r="PA195" s="420">
        <v>300.2633901838509</v>
      </c>
      <c r="PB195" s="420">
        <v>326.56249604757272</v>
      </c>
      <c r="PC195" s="420">
        <v>355.08615980037615</v>
      </c>
      <c r="PD195" s="420">
        <v>380.66195896742454</v>
      </c>
      <c r="PE195" s="420">
        <v>403.61473920944377</v>
      </c>
      <c r="PF195" s="420">
        <v>425.46789094261175</v>
      </c>
      <c r="PG195" s="420">
        <v>444.90585015140232</v>
      </c>
      <c r="PH195" s="420">
        <v>459.99466145193838</v>
      </c>
      <c r="PI195" s="420">
        <v>467.91630236733266</v>
      </c>
      <c r="PJ195" s="420">
        <v>464.58987359554203</v>
      </c>
      <c r="PK195" s="420">
        <v>444.13130511854786</v>
      </c>
      <c r="PL195" s="420">
        <v>398.08247729785091</v>
      </c>
      <c r="PM195" s="420">
        <v>314.31097227579335</v>
      </c>
      <c r="PN195" s="420">
        <v>175.43920056936668</v>
      </c>
      <c r="PO195" s="420">
        <v>-43.399127214642021</v>
      </c>
      <c r="PP195" s="420">
        <v>-377.76419495083485</v>
      </c>
      <c r="PQ195" s="420"/>
      <c r="PR195" s="420">
        <v>6.9549258763140891</v>
      </c>
      <c r="PS195" s="420">
        <v>7.4748396947026094</v>
      </c>
      <c r="PT195" s="420">
        <v>8.0371314411639503</v>
      </c>
      <c r="PU195" s="420">
        <v>8.6453997835562646</v>
      </c>
      <c r="PV195" s="420">
        <v>9.3035566327979318</v>
      </c>
      <c r="PW195" s="420">
        <v>10.015854838387598</v>
      </c>
      <c r="PX195" s="420">
        <v>10.786918357682456</v>
      </c>
      <c r="PY195" s="420">
        <v>11.621775121379418</v>
      </c>
      <c r="PZ195" s="420">
        <v>12.525892837735796</v>
      </c>
      <c r="QA195" s="420">
        <v>13.5052179999778</v>
      </c>
      <c r="QB195" s="420">
        <v>14.566218385242735</v>
      </c>
      <c r="QC195" s="420">
        <v>15.715929359463535</v>
      </c>
      <c r="QD195" s="420">
        <v>16.962004331029227</v>
      </c>
      <c r="QE195" s="420">
        <v>18.312769727056626</v>
      </c>
      <c r="QF195" s="420">
        <v>19.777284899920552</v>
      </c>
      <c r="QG195" s="420">
        <v>21.36540740856848</v>
      </c>
      <c r="QH195" s="420">
        <v>23.087864159366998</v>
      </c>
      <c r="QI195" s="420">
        <v>24.956328935098441</v>
      </c>
      <c r="QJ195" s="420">
        <v>26.98350688857569</v>
      </c>
      <c r="QK195" s="420">
        <v>29.183226629533635</v>
      </c>
      <c r="QL195" s="420">
        <v>31.570540590381974</v>
      </c>
      <c r="QM195" s="420">
        <v>34.161834418495218</v>
      </c>
      <c r="QN195" s="420">
        <v>36.974946210442994</v>
      </c>
      <c r="QO195" s="420">
        <v>40.02929647743629</v>
      </c>
      <c r="QP195" s="420">
        <v>43.34602981184517</v>
      </c>
      <c r="QQ195" s="420">
        <v>46.948169312537573</v>
      </c>
      <c r="QR195" s="420">
        <v>50.860784922662809</v>
      </c>
      <c r="QS195" s="420">
        <v>55.111176938083474</v>
      </c>
      <c r="QT195" s="420">
        <v>59.72907605873619</v>
      </c>
      <c r="QU195" s="420">
        <v>64.746861479637147</v>
      </c>
      <c r="QV195" s="424"/>
      <c r="QW195" s="420">
        <v>14.671135690693944</v>
      </c>
      <c r="QX195" s="420">
        <v>14.671135690693944</v>
      </c>
      <c r="QY195" s="420">
        <v>14.671135690693944</v>
      </c>
      <c r="QZ195" s="420">
        <v>14.671135690693944</v>
      </c>
      <c r="RA195" s="420">
        <v>14.671135690693944</v>
      </c>
      <c r="RB195" s="420">
        <v>14.671135690693944</v>
      </c>
      <c r="RC195" s="420">
        <v>14.671135690693944</v>
      </c>
      <c r="RD195" s="420">
        <v>14.671135690693944</v>
      </c>
      <c r="RE195" s="420">
        <v>14.671135690693944</v>
      </c>
      <c r="RF195" s="420">
        <v>14.671135690693944</v>
      </c>
      <c r="RG195" s="420">
        <v>14.671135690693944</v>
      </c>
      <c r="RH195" s="420">
        <v>14.671135690693944</v>
      </c>
      <c r="RI195" s="420">
        <v>14.671135690693944</v>
      </c>
      <c r="RJ195" s="420">
        <v>14.671135690693944</v>
      </c>
      <c r="RK195" s="420">
        <v>14.671135690693944</v>
      </c>
      <c r="RL195" s="420">
        <v>14.671135690693944</v>
      </c>
      <c r="RM195" s="420">
        <v>14.671135690693944</v>
      </c>
      <c r="RN195" s="420">
        <v>17.560429896624893</v>
      </c>
      <c r="RO195" s="420">
        <v>23.277390339374779</v>
      </c>
      <c r="RP195" s="420">
        <v>31.125025454510808</v>
      </c>
      <c r="RQ195" s="420">
        <v>41.945950858847198</v>
      </c>
      <c r="RR195" s="420">
        <v>56.927656215040891</v>
      </c>
      <c r="RS195" s="420">
        <v>77.746627090448058</v>
      </c>
      <c r="RT195" s="420">
        <v>106.77348187696735</v>
      </c>
      <c r="RU195" s="420">
        <v>147.36516756943715</v>
      </c>
      <c r="RV195" s="420">
        <v>204.28143263400756</v>
      </c>
      <c r="RW195" s="420">
        <v>284.27877992900625</v>
      </c>
      <c r="RX195" s="420">
        <v>396.95797266549084</v>
      </c>
      <c r="RY195" s="420">
        <v>555.9738929580127</v>
      </c>
      <c r="RZ195" s="420">
        <v>780.76339054411926</v>
      </c>
      <c r="SA195" s="420"/>
      <c r="SB195" s="420">
        <v>-7.7162098143798552</v>
      </c>
      <c r="SC195" s="420">
        <v>-7.1962959959913348</v>
      </c>
      <c r="SD195" s="420">
        <v>-6.634004249529994</v>
      </c>
      <c r="SE195" s="420">
        <v>-6.0257359071376797</v>
      </c>
      <c r="SF195" s="420">
        <v>-5.3675790578960125</v>
      </c>
      <c r="SG195" s="420">
        <v>-4.6552808523063458</v>
      </c>
      <c r="SH195" s="420">
        <v>-3.8842173330114882</v>
      </c>
      <c r="SI195" s="420">
        <v>-3.0493605693145263</v>
      </c>
      <c r="SJ195" s="420">
        <v>-2.1452428529581482</v>
      </c>
      <c r="SK195" s="420">
        <v>-1.1659176907161442</v>
      </c>
      <c r="SL195" s="420">
        <v>-0.10491730545120959</v>
      </c>
      <c r="SM195" s="420">
        <v>1.0447936687695911</v>
      </c>
      <c r="SN195" s="420">
        <v>2.2908686403352831</v>
      </c>
      <c r="SO195" s="420">
        <v>3.6416340363626816</v>
      </c>
      <c r="SP195" s="420">
        <v>5.1061492092266079</v>
      </c>
      <c r="SQ195" s="420">
        <v>6.6942717178745355</v>
      </c>
      <c r="SR195" s="420">
        <v>8.4167284686730532</v>
      </c>
      <c r="SS195" s="420">
        <v>7.3958990384735479</v>
      </c>
      <c r="ST195" s="420">
        <v>3.7061165492009103</v>
      </c>
      <c r="SU195" s="420">
        <v>-1.9417988249771732</v>
      </c>
      <c r="SV195" s="420">
        <v>-10.375410268465224</v>
      </c>
      <c r="SW195" s="420">
        <v>-22.765821796545673</v>
      </c>
      <c r="SX195" s="420">
        <v>-40.771680880005064</v>
      </c>
      <c r="SY195" s="420">
        <v>-66.744185399531062</v>
      </c>
      <c r="SZ195" s="420">
        <v>-104.01913775759198</v>
      </c>
      <c r="TA195" s="420">
        <v>-157.33326332146999</v>
      </c>
      <c r="TB195" s="420">
        <v>-233.41799500634343</v>
      </c>
      <c r="TC195" s="420">
        <v>-341.84679572740737</v>
      </c>
      <c r="TD195" s="420">
        <v>-496.24481689927649</v>
      </c>
      <c r="TE195" s="420">
        <v>-716.01652906448214</v>
      </c>
      <c r="TF195" s="420"/>
      <c r="TG195" s="420">
        <v>0.82665277415488392</v>
      </c>
      <c r="TH195" s="420">
        <v>0.88844900432838292</v>
      </c>
      <c r="TI195" s="420">
        <v>0.95528221583386697</v>
      </c>
      <c r="TJ195" s="420">
        <v>1.0275801413058891</v>
      </c>
      <c r="TK195" s="420">
        <v>1.1058077450115671</v>
      </c>
      <c r="TL195" s="420">
        <v>1.1904705147014005</v>
      </c>
      <c r="TM195" s="420">
        <v>1.2821180474875482</v>
      </c>
      <c r="TN195" s="420">
        <v>1.3813479561890074</v>
      </c>
      <c r="TO195" s="420">
        <v>1.4888101249712684</v>
      </c>
      <c r="TP195" s="420">
        <v>1.6052113457123978</v>
      </c>
      <c r="TQ195" s="420">
        <v>1.7313203693679433</v>
      </c>
      <c r="TR195" s="420">
        <v>1.8679734097048206</v>
      </c>
      <c r="TS195" s="420">
        <v>2.0160801401529178</v>
      </c>
      <c r="TT195" s="420">
        <v>2.1766302282079528</v>
      </c>
      <c r="TU195" s="420">
        <v>2.3507004558379694</v>
      </c>
      <c r="TV195" s="420">
        <v>2.5394624787292015</v>
      </c>
      <c r="TW195" s="420">
        <v>2.7441912819877081</v>
      </c>
      <c r="TX195" s="420">
        <v>2.9662743951276078</v>
      </c>
      <c r="TY195" s="420">
        <v>3.2072219348641062</v>
      </c>
      <c r="TZ195" s="420">
        <v>3.4686775504327736</v>
      </c>
      <c r="UA195" s="420">
        <v>3.7524303529227181</v>
      </c>
      <c r="UB195" s="420">
        <v>4.0604279174913716</v>
      </c>
      <c r="UC195" s="420">
        <v>4.3947904553785282</v>
      </c>
      <c r="UD195" s="420">
        <v>4.7578262614177493</v>
      </c>
      <c r="UE195" s="420">
        <v>5.1520485523207489</v>
      </c>
      <c r="UF195" s="420">
        <v>5.5801938214574403</v>
      </c>
      <c r="UG195" s="420">
        <v>6.045241847249752</v>
      </c>
      <c r="UH195" s="420">
        <v>6.5504375047274692</v>
      </c>
      <c r="UI195" s="420">
        <v>7.0993145433535165</v>
      </c>
      <c r="UJ195" s="420">
        <v>7.6957215090162512</v>
      </c>
      <c r="UK195" s="420"/>
      <c r="UL195" s="420">
        <v>2.0676935501065605</v>
      </c>
      <c r="UM195" s="420">
        <v>2.0676935501065605</v>
      </c>
      <c r="UN195" s="420">
        <v>2.0676935501065605</v>
      </c>
      <c r="UO195" s="420">
        <v>2.0676935501065605</v>
      </c>
      <c r="UP195" s="420">
        <v>2.0676935501065605</v>
      </c>
      <c r="UQ195" s="420">
        <v>2.0676935501065605</v>
      </c>
      <c r="UR195" s="420">
        <v>2.0676935501065605</v>
      </c>
      <c r="US195" s="420">
        <v>2.0676935501065605</v>
      </c>
      <c r="UT195" s="420">
        <v>2.0676935501065605</v>
      </c>
      <c r="UU195" s="420">
        <v>2.0676935501065605</v>
      </c>
      <c r="UV195" s="420">
        <v>2.0676935501065605</v>
      </c>
      <c r="UW195" s="420">
        <v>2.0676935501065605</v>
      </c>
      <c r="UX195" s="420">
        <v>2.0676935501065605</v>
      </c>
      <c r="UY195" s="420">
        <v>2.0676935501065605</v>
      </c>
      <c r="UZ195" s="420">
        <v>2.0676935501065605</v>
      </c>
      <c r="VA195" s="420">
        <v>2.0676935501065605</v>
      </c>
      <c r="VB195" s="420">
        <v>2.0676935501065605</v>
      </c>
      <c r="VC195" s="420">
        <v>2.4748995851344522</v>
      </c>
      <c r="VD195" s="420">
        <v>3.2806260457782881</v>
      </c>
      <c r="VE195" s="420">
        <v>4.3866416163008326</v>
      </c>
      <c r="VF195" s="420">
        <v>5.9117013074141012</v>
      </c>
      <c r="VG195" s="420">
        <v>8.0231653540760117</v>
      </c>
      <c r="VH195" s="420">
        <v>10.957311197075818</v>
      </c>
      <c r="VI195" s="420">
        <v>15.048244693112947</v>
      </c>
      <c r="VJ195" s="420">
        <v>20.769081066231013</v>
      </c>
      <c r="VK195" s="420">
        <v>28.790640995283859</v>
      </c>
      <c r="VL195" s="420">
        <v>40.065160058755175</v>
      </c>
      <c r="VM195" s="420">
        <v>55.945732971745727</v>
      </c>
      <c r="VN195" s="420">
        <v>78.356826406159627</v>
      </c>
      <c r="VO195" s="420">
        <v>110.03779535700311</v>
      </c>
      <c r="VP195" s="420"/>
      <c r="VQ195" s="420">
        <v>-1.2410407759516766</v>
      </c>
      <c r="VR195" s="420">
        <v>-1.1792445457781775</v>
      </c>
      <c r="VS195" s="420">
        <v>-1.1124113342726936</v>
      </c>
      <c r="VT195" s="420">
        <v>-1.0401134088006714</v>
      </c>
      <c r="VU195" s="420">
        <v>-0.96188580509499344</v>
      </c>
      <c r="VV195" s="420">
        <v>-0.87722303540516</v>
      </c>
      <c r="VW195" s="420">
        <v>-0.78557550261901232</v>
      </c>
      <c r="VX195" s="420">
        <v>-0.68634559391755312</v>
      </c>
      <c r="VY195" s="420">
        <v>-0.57888342513529212</v>
      </c>
      <c r="VZ195" s="420">
        <v>-0.46248220439416277</v>
      </c>
      <c r="WA195" s="420">
        <v>-0.33637318073861722</v>
      </c>
      <c r="WB195" s="420">
        <v>-0.19972014040173991</v>
      </c>
      <c r="WC195" s="420">
        <v>-5.1613409953642719E-2</v>
      </c>
      <c r="WD195" s="420">
        <v>0.10893667810139229</v>
      </c>
      <c r="WE195" s="420">
        <v>0.28300690573140885</v>
      </c>
      <c r="WF195" s="420">
        <v>0.47176892862264097</v>
      </c>
      <c r="WG195" s="420">
        <v>0.67649773188114759</v>
      </c>
      <c r="WH195" s="420">
        <v>0.49137480999315564</v>
      </c>
      <c r="WI195" s="420">
        <v>-7.3404110914181864E-2</v>
      </c>
      <c r="WJ195" s="420">
        <v>-0.91796406586805901</v>
      </c>
      <c r="WK195" s="420">
        <v>-2.1592709544913831</v>
      </c>
      <c r="WL195" s="420">
        <v>-3.9627374365846402</v>
      </c>
      <c r="WM195" s="420">
        <v>-6.5625207416972895</v>
      </c>
      <c r="WN195" s="420">
        <v>-10.290418431695198</v>
      </c>
      <c r="WO195" s="420">
        <v>-15.617032513910264</v>
      </c>
      <c r="WP195" s="420">
        <v>-23.210447173826417</v>
      </c>
      <c r="WQ195" s="420">
        <v>-34.019918211505427</v>
      </c>
      <c r="WR195" s="420">
        <v>-49.395295467018258</v>
      </c>
      <c r="WS195" s="420">
        <v>-71.257511862806112</v>
      </c>
      <c r="WT195" s="420">
        <v>-102.34207384798685</v>
      </c>
      <c r="WU195" s="420"/>
      <c r="WV195" s="420">
        <v>1031.6031179185507</v>
      </c>
      <c r="WW195" s="420">
        <v>1108.7203619606653</v>
      </c>
      <c r="WX195" s="420">
        <v>1192.1233958887267</v>
      </c>
      <c r="WY195" s="420">
        <v>1282.3459992208627</v>
      </c>
      <c r="WZ195" s="420">
        <v>1379.9684138708046</v>
      </c>
      <c r="XA195" s="420">
        <v>1485.6214521406418</v>
      </c>
      <c r="XB195" s="420">
        <v>1599.990971638581</v>
      </c>
      <c r="XC195" s="420">
        <v>1723.8227501163703</v>
      </c>
      <c r="XD195" s="420">
        <v>1857.927796201051</v>
      </c>
      <c r="XE195" s="420">
        <v>2003.188135245869</v>
      </c>
      <c r="XF195" s="420">
        <v>2160.5631130698093</v>
      </c>
      <c r="XG195" s="420">
        <v>2331.0962642210802</v>
      </c>
      <c r="XH195" s="420">
        <v>2515.9227956159311</v>
      </c>
      <c r="XI195" s="420">
        <v>2716.2777410027638</v>
      </c>
      <c r="XJ195" s="420">
        <v>2933.5048467165252</v>
      </c>
      <c r="XK195" s="420">
        <v>3169.0662546586741</v>
      </c>
      <c r="XL195" s="420">
        <v>3424.5530544037338</v>
      </c>
      <c r="XM195" s="420">
        <v>3701.6967828408606</v>
      </c>
      <c r="XN195" s="420">
        <v>4002.3819568561426</v>
      </c>
      <c r="XO195" s="420">
        <v>4328.659732302659</v>
      </c>
      <c r="XP195" s="420">
        <v>4682.7627909490348</v>
      </c>
      <c r="XQ195" s="420">
        <v>5067.1215663068833</v>
      </c>
      <c r="XR195" s="420">
        <v>5484.3819292835806</v>
      </c>
      <c r="XS195" s="420">
        <v>5937.4244655637049</v>
      </c>
      <c r="XT195" s="420">
        <v>6429.3854885751962</v>
      </c>
      <c r="XU195" s="420">
        <v>6963.6799449327009</v>
      </c>
      <c r="XV195" s="420">
        <v>7544.0263834717571</v>
      </c>
      <c r="XW195" s="420">
        <v>8174.4741744994963</v>
      </c>
      <c r="XX195" s="420">
        <v>8859.4331828079376</v>
      </c>
      <c r="XY195" s="420">
        <v>9603.7061164529132</v>
      </c>
      <c r="XZ195" s="420"/>
      <c r="YA195" s="420">
        <v>1.261604145642317</v>
      </c>
      <c r="YB195" s="420">
        <v>1.261604145642317</v>
      </c>
      <c r="YC195" s="420">
        <v>1.261604145642317</v>
      </c>
      <c r="YD195" s="420">
        <v>1.261604145642317</v>
      </c>
      <c r="YE195" s="420">
        <v>1.261604145642317</v>
      </c>
      <c r="YF195" s="420">
        <v>1.261604145642317</v>
      </c>
      <c r="YG195" s="420">
        <v>1.261604145642317</v>
      </c>
      <c r="YH195" s="420">
        <v>1.261604145642317</v>
      </c>
      <c r="YI195" s="420">
        <v>1.261604145642317</v>
      </c>
      <c r="YJ195" s="420">
        <v>1.261604145642317</v>
      </c>
      <c r="YK195" s="420">
        <v>1.261604145642317</v>
      </c>
      <c r="YL195" s="420">
        <v>1.261604145642317</v>
      </c>
      <c r="YM195" s="420">
        <v>1.261604145642317</v>
      </c>
      <c r="YN195" s="420">
        <v>1.261604145642317</v>
      </c>
      <c r="YO195" s="420">
        <v>1.261604145642317</v>
      </c>
      <c r="YP195" s="420">
        <v>1.261604145642317</v>
      </c>
      <c r="YQ195" s="420">
        <v>1.261604145642317</v>
      </c>
      <c r="YR195" s="420">
        <v>1.5100610902873699</v>
      </c>
      <c r="YS195" s="420">
        <v>2.0016754511048074</v>
      </c>
      <c r="YT195" s="420">
        <v>2.6765113468033177</v>
      </c>
      <c r="YU195" s="420">
        <v>3.6070272003548922</v>
      </c>
      <c r="YV195" s="420">
        <v>4.8953379340736713</v>
      </c>
      <c r="YW195" s="420">
        <v>6.6856083342772967</v>
      </c>
      <c r="YX195" s="420">
        <v>9.1816932390647938</v>
      </c>
      <c r="YY195" s="420">
        <v>12.672264114277496</v>
      </c>
      <c r="YZ195" s="420">
        <v>17.566622497554267</v>
      </c>
      <c r="ZA195" s="420">
        <v>24.44577535357865</v>
      </c>
      <c r="ZB195" s="420">
        <v>34.135314028771333</v>
      </c>
      <c r="ZC195" s="420">
        <v>47.809452724893276</v>
      </c>
      <c r="ZD195" s="420">
        <v>67.139610119005127</v>
      </c>
      <c r="ZE195" s="420"/>
      <c r="ZF195" s="420">
        <v>1030.3415137729082</v>
      </c>
      <c r="ZG195" s="420">
        <v>1107.4587578150229</v>
      </c>
      <c r="ZH195" s="420">
        <v>1190.8617917430843</v>
      </c>
      <c r="ZI195" s="420">
        <v>1281.0843950752203</v>
      </c>
      <c r="ZJ195" s="420">
        <v>1378.7068097251622</v>
      </c>
      <c r="ZK195" s="420">
        <v>1484.3598479949994</v>
      </c>
      <c r="ZL195" s="420">
        <v>1598.7293674929385</v>
      </c>
      <c r="ZM195" s="420">
        <v>1722.5611459707279</v>
      </c>
      <c r="ZN195" s="420">
        <v>1856.6661920554086</v>
      </c>
      <c r="ZO195" s="420">
        <v>2001.9265311002266</v>
      </c>
      <c r="ZP195" s="420">
        <v>2159.3015089241671</v>
      </c>
      <c r="ZQ195" s="420">
        <v>2329.834660075438</v>
      </c>
      <c r="ZR195" s="420">
        <v>2514.6611914702889</v>
      </c>
      <c r="ZS195" s="420">
        <v>2715.0161368571216</v>
      </c>
      <c r="ZT195" s="420">
        <v>2932.243242570883</v>
      </c>
      <c r="ZU195" s="420">
        <v>3167.8046505130319</v>
      </c>
      <c r="ZV195" s="420">
        <v>3423.2914502580916</v>
      </c>
      <c r="ZW195" s="420">
        <v>3700.1867217505733</v>
      </c>
      <c r="ZX195" s="420">
        <v>4000.3802814050377</v>
      </c>
      <c r="ZY195" s="420">
        <v>4325.9832209558554</v>
      </c>
      <c r="ZZ195" s="420">
        <v>4679.1557637486794</v>
      </c>
      <c r="AAA195" s="420">
        <v>5062.2262283728096</v>
      </c>
      <c r="AAB195" s="420">
        <v>5477.6963209493033</v>
      </c>
      <c r="AAC195" s="420">
        <v>5928.2427723246401</v>
      </c>
      <c r="AAD195" s="420">
        <v>6416.7132244609184</v>
      </c>
      <c r="AAE195" s="420">
        <v>6946.113322435147</v>
      </c>
      <c r="AAF195" s="420">
        <v>7519.5806081181781</v>
      </c>
      <c r="AAG195" s="420">
        <v>8140.3388604707252</v>
      </c>
      <c r="AAH195" s="420">
        <v>8811.6237300830435</v>
      </c>
      <c r="AAI195" s="420">
        <v>9536.5665063339075</v>
      </c>
      <c r="AAJ195" s="420"/>
      <c r="AAK195" s="420">
        <v>1109.3110259663345</v>
      </c>
      <c r="AAL195" s="420">
        <v>1195.6196864715703</v>
      </c>
      <c r="AAM195" s="420">
        <v>1288.9633248473469</v>
      </c>
      <c r="AAN195" s="420">
        <v>1389.9393404922953</v>
      </c>
      <c r="AAO195" s="420">
        <v>1499.1971329403998</v>
      </c>
      <c r="AAP195" s="420">
        <v>1617.442699475404</v>
      </c>
      <c r="AAQ195" s="420">
        <v>1745.4436434031179</v>
      </c>
      <c r="AAR195" s="420">
        <v>1884.0346299088383</v>
      </c>
      <c r="AAS195" s="420">
        <v>2034.1233297622816</v>
      </c>
      <c r="AAT195" s="420">
        <v>2196.6968947699711</v>
      </c>
      <c r="AAU195" s="420">
        <v>2372.8290128421331</v>
      </c>
      <c r="AAV195" s="420">
        <v>2563.6875948677707</v>
      </c>
      <c r="AAW195" s="420">
        <v>2770.5431503101672</v>
      </c>
      <c r="AAX195" s="420">
        <v>2994.7779135817068</v>
      </c>
      <c r="AAY195" s="420">
        <v>3237.8957888696918</v>
      </c>
      <c r="AAZ195" s="420">
        <v>3501.5331872071019</v>
      </c>
      <c r="ABA195" s="420">
        <v>3787.4708362590222</v>
      </c>
      <c r="ABB195" s="420">
        <v>4088.7359545664644</v>
      </c>
      <c r="ABC195" s="420">
        <v>4407.6277330527682</v>
      </c>
      <c r="ABD195" s="420">
        <v>4748.5913490076227</v>
      </c>
      <c r="ABE195" s="420">
        <v>5111.5269326771249</v>
      </c>
      <c r="ABF195" s="420">
        <v>5495.4923305916182</v>
      </c>
      <c r="ABG195" s="420">
        <v>5898.278421694934</v>
      </c>
      <c r="ABH195" s="420">
        <v>6315.7980420889562</v>
      </c>
      <c r="ABI195" s="420">
        <v>6741.2083593079642</v>
      </c>
      <c r="ABJ195" s="420">
        <v>7163.6520892377021</v>
      </c>
      <c r="ABK195" s="420">
        <v>7566.4536671761225</v>
      </c>
      <c r="ABL195" s="420">
        <v>7924.5359698456668</v>
      </c>
      <c r="ABM195" s="420">
        <v>8200.7222741063197</v>
      </c>
      <c r="ABN195" s="420">
        <v>8340.4437084706042</v>
      </c>
      <c r="ABQ195" s="344"/>
      <c r="ABR195" s="344"/>
      <c r="ABS195" s="344"/>
      <c r="ABT195" s="344"/>
      <c r="ABU195" s="344"/>
      <c r="ABV195" s="344"/>
      <c r="ABW195" s="344"/>
      <c r="ABX195" s="344"/>
      <c r="ABY195" s="344"/>
      <c r="ABZ195" s="344"/>
      <c r="ACA195" s="344"/>
    </row>
    <row r="196" spans="4:755" hidden="1" outlineLevel="1" x14ac:dyDescent="0.25">
      <c r="D196" s="431" t="b">
        <v>1</v>
      </c>
      <c r="E196" s="416"/>
      <c r="F196" s="417">
        <v>1621</v>
      </c>
      <c r="G196" s="417">
        <v>22006055</v>
      </c>
      <c r="H196" s="417" t="s">
        <v>1825</v>
      </c>
      <c r="I196" s="417" t="s">
        <v>253</v>
      </c>
      <c r="J196" s="417">
        <v>66</v>
      </c>
      <c r="K196" s="417" t="s">
        <v>305</v>
      </c>
      <c r="L196" s="417" t="s">
        <v>370</v>
      </c>
      <c r="M196" s="417" t="s">
        <v>1888</v>
      </c>
      <c r="N196" s="417" t="s">
        <v>301</v>
      </c>
      <c r="O196" s="417" t="s">
        <v>1886</v>
      </c>
      <c r="P196" s="417" t="s">
        <v>1887</v>
      </c>
      <c r="Q196" s="417" t="s">
        <v>1842</v>
      </c>
      <c r="R196" s="417" t="s">
        <v>298</v>
      </c>
      <c r="S196" s="418"/>
      <c r="T196" s="417">
        <v>3.3587260147591502E-2</v>
      </c>
      <c r="U196" s="417">
        <v>2190</v>
      </c>
      <c r="V196" s="418"/>
      <c r="W196" s="419">
        <v>5.5</v>
      </c>
      <c r="X196" s="417">
        <v>1.9187456806876756E-3</v>
      </c>
      <c r="Y196" s="417">
        <v>1.8098553951683392E-4</v>
      </c>
      <c r="Z196" s="417">
        <v>1.7377601411708416E-3</v>
      </c>
      <c r="AA196" s="420">
        <v>20.336864463713269</v>
      </c>
      <c r="AB196" s="420">
        <v>86.873058968080286</v>
      </c>
      <c r="AC196" s="420">
        <v>107.20992343179356</v>
      </c>
      <c r="AD196" s="420">
        <v>6.4740791354172895</v>
      </c>
      <c r="AE196" s="420">
        <v>0.76950000223830739</v>
      </c>
      <c r="AF196" s="420">
        <v>960.28057531037734</v>
      </c>
      <c r="AG196" s="418"/>
      <c r="AH196" s="419">
        <v>7.3551596835305695</v>
      </c>
      <c r="AI196" s="417">
        <v>4.0025891191910199E-3</v>
      </c>
      <c r="AJ196" s="417">
        <v>3.775439124070723E-4</v>
      </c>
      <c r="AK196" s="417">
        <v>3.6250452067839475E-3</v>
      </c>
      <c r="AL196" s="420">
        <v>42.423606859533137</v>
      </c>
      <c r="AM196" s="420">
        <v>181.22107795539469</v>
      </c>
      <c r="AN196" s="420">
        <v>223.64468481492781</v>
      </c>
      <c r="AO196" s="420">
        <v>13.5052179999778</v>
      </c>
      <c r="AP196" s="420">
        <v>1.6052113457123978</v>
      </c>
      <c r="AQ196" s="420">
        <v>2003.188135245869</v>
      </c>
      <c r="AR196" s="418"/>
      <c r="AS196" s="417">
        <v>5.1679359468684138E-3</v>
      </c>
      <c r="AT196" s="421">
        <v>2.3777645078569732E-7</v>
      </c>
      <c r="AU196" s="417">
        <v>5.167698170417628E-3</v>
      </c>
      <c r="AV196" s="420">
        <v>54.263577107391669</v>
      </c>
      <c r="AW196" s="420">
        <v>0.11413269637713472</v>
      </c>
      <c r="AX196" s="420">
        <v>54.377709803768802</v>
      </c>
      <c r="AY196" s="420">
        <v>14.671135690693944</v>
      </c>
      <c r="AZ196" s="420">
        <v>2.0676935501065605</v>
      </c>
      <c r="BA196" s="420">
        <v>1.261604145642317</v>
      </c>
      <c r="BB196" s="418"/>
      <c r="BC196" s="420">
        <v>1074.7340778798266</v>
      </c>
      <c r="BD196" s="420">
        <v>2241.9432494064872</v>
      </c>
      <c r="BE196" s="420">
        <v>72.378143190211617</v>
      </c>
      <c r="BF196" s="420">
        <v>2169.5651062162756</v>
      </c>
      <c r="BG196" s="420"/>
      <c r="BH196" s="422">
        <v>2.9065397246040858E-2</v>
      </c>
      <c r="BI196" s="420"/>
      <c r="BJ196" s="423">
        <v>5.6622055501549218</v>
      </c>
      <c r="BK196" s="423">
        <v>5.8291948531282172</v>
      </c>
      <c r="BL196" s="423">
        <v>6.0011089909667437</v>
      </c>
      <c r="BM196" s="423">
        <v>6.178093206497544</v>
      </c>
      <c r="BN196" s="423">
        <v>6.3602970260372382</v>
      </c>
      <c r="BO196" s="423">
        <v>6.547874385720343</v>
      </c>
      <c r="BP196" s="423">
        <v>6.7409837615532684</v>
      </c>
      <c r="BQ196" s="423">
        <v>6.9397883033038381</v>
      </c>
      <c r="BR196" s="423">
        <v>7.1444559723394905</v>
      </c>
      <c r="BS196" s="423">
        <v>7.3551596835305695</v>
      </c>
      <c r="BT196" s="423">
        <v>7.5720774513386377</v>
      </c>
      <c r="BU196" s="423">
        <v>7.7953925402131929</v>
      </c>
      <c r="BV196" s="423">
        <v>8.0252936194238913</v>
      </c>
      <c r="BW196" s="423">
        <v>8.2619749224590624</v>
      </c>
      <c r="BX196" s="423">
        <v>8.5056364111251774</v>
      </c>
      <c r="BY196" s="423">
        <v>8.7564839444859555</v>
      </c>
      <c r="BZ196" s="423">
        <v>9.0147294527837882</v>
      </c>
      <c r="CA196" s="423">
        <v>9.280591116490438</v>
      </c>
      <c r="CB196" s="423">
        <v>9.5542935506382936</v>
      </c>
      <c r="CC196" s="423">
        <v>9.8360679945879106</v>
      </c>
      <c r="CD196" s="423">
        <v>10.126152507392154</v>
      </c>
      <c r="CE196" s="423">
        <v>10.424792168922005</v>
      </c>
      <c r="CF196" s="423">
        <v>10.732239286923951</v>
      </c>
      <c r="CG196" s="423">
        <v>11.048753610183907</v>
      </c>
      <c r="CH196" s="423">
        <v>11.374602547977736</v>
      </c>
      <c r="CI196" s="423">
        <v>11.710061395993787</v>
      </c>
      <c r="CJ196" s="423">
        <v>12.055413568918349</v>
      </c>
      <c r="CK196" s="423">
        <v>12.41095083988044</v>
      </c>
      <c r="CL196" s="423">
        <v>12.776973586958347</v>
      </c>
      <c r="CM196" s="423">
        <v>13.153791046956067</v>
      </c>
      <c r="CN196" s="420"/>
      <c r="CO196" s="417">
        <v>2.0612559262176006E-3</v>
      </c>
      <c r="CP196" s="417">
        <v>2.2153446193732668E-3</v>
      </c>
      <c r="CQ196" s="417">
        <v>2.381993008625538E-3</v>
      </c>
      <c r="CR196" s="417">
        <v>2.5622676438673987E-3</v>
      </c>
      <c r="CS196" s="417">
        <v>2.7573279119430479E-3</v>
      </c>
      <c r="CT196" s="417">
        <v>2.9684342448668983E-3</v>
      </c>
      <c r="CU196" s="417">
        <v>3.19695706119906E-3</v>
      </c>
      <c r="CV196" s="417">
        <v>3.4443865065039775E-3</v>
      </c>
      <c r="CW196" s="417">
        <v>3.7123430647736646E-3</v>
      </c>
      <c r="CX196" s="417">
        <v>4.0025891191910199E-3</v>
      </c>
      <c r="CY196" s="417">
        <v>4.3170415476913148E-3</v>
      </c>
      <c r="CZ196" s="417">
        <v>4.6577854465042218E-3</v>
      </c>
      <c r="DA196" s="417">
        <v>5.0270890832832286E-3</v>
      </c>
      <c r="DB196" s="417">
        <v>5.4274201906172898E-3</v>
      </c>
      <c r="DC196" s="417">
        <v>5.8614637207406051E-3</v>
      </c>
      <c r="DD196" s="417">
        <v>6.3321411931862182E-3</v>
      </c>
      <c r="DE196" s="417">
        <v>6.8426317790497414E-3</v>
      </c>
      <c r="DF196" s="417">
        <v>7.3963952785316943E-3</v>
      </c>
      <c r="DG196" s="417">
        <v>7.9971971626083011E-3</v>
      </c>
      <c r="DH196" s="417">
        <v>8.6491358651484933E-3</v>
      </c>
      <c r="DI196" s="417">
        <v>9.35667252866626E-3</v>
      </c>
      <c r="DJ196" s="417">
        <v>1.0124663425299692E-2</v>
      </c>
      <c r="DK196" s="417">
        <v>1.0958395294680593E-2</v>
      </c>
      <c r="DL196" s="417">
        <v>1.186362386225245E-2</v>
      </c>
      <c r="DM196" s="417">
        <v>1.2846615825476223E-2</v>
      </c>
      <c r="DN196" s="417">
        <v>1.3914194621412962E-2</v>
      </c>
      <c r="DO196" s="417">
        <v>1.5073790317586837E-2</v>
      </c>
      <c r="DP196" s="417">
        <v>1.6333493999026651E-2</v>
      </c>
      <c r="DQ196" s="417">
        <v>1.7702117058193606E-2</v>
      </c>
      <c r="DR196" s="417">
        <v>1.9189255831382351E-2</v>
      </c>
      <c r="DS196" s="424"/>
      <c r="DT196" s="425">
        <v>1.9442780752218272E-4</v>
      </c>
      <c r="DU196" s="425">
        <v>2.0896221171389753E-4</v>
      </c>
      <c r="DV196" s="425">
        <v>2.2468130827891153E-4</v>
      </c>
      <c r="DW196" s="425">
        <v>2.4168569945427415E-4</v>
      </c>
      <c r="DX196" s="425">
        <v>2.6008474431535046E-4</v>
      </c>
      <c r="DY196" s="425">
        <v>2.7999733301545905E-4</v>
      </c>
      <c r="DZ196" s="425">
        <v>3.015527301804233E-4</v>
      </c>
      <c r="EA196" s="425">
        <v>3.2489149367659001E-4</v>
      </c>
      <c r="EB196" s="425">
        <v>3.5016647553251376E-4</v>
      </c>
      <c r="EC196" s="425">
        <v>3.775439124070723E-4</v>
      </c>
      <c r="ED196" s="425">
        <v>4.0720461366483709E-4</v>
      </c>
      <c r="EE196" s="425">
        <v>4.3934525584813109E-4</v>
      </c>
      <c r="EF196" s="425">
        <v>4.7417979312981072E-4</v>
      </c>
      <c r="EG196" s="425">
        <v>5.1194099419751068E-4</v>
      </c>
      <c r="EH196" s="425">
        <v>5.5288211696527902E-4</v>
      </c>
      <c r="EI196" s="425">
        <v>5.9727873353952884E-4</v>
      </c>
      <c r="EJ196" s="425">
        <v>6.4543071899059732E-4</v>
      </c>
      <c r="EK196" s="425">
        <v>6.9766441870767028E-4</v>
      </c>
      <c r="EL196" s="425">
        <v>7.5433501045246276E-4</v>
      </c>
      <c r="EM196" s="425">
        <v>8.1582907868606603E-4</v>
      </c>
      <c r="EN196" s="425">
        <v>8.8256742033476733E-4</v>
      </c>
      <c r="EO196" s="425">
        <v>9.550081028964092E-4</v>
      </c>
      <c r="EP196" s="425">
        <v>1.0336497976822471E-3</v>
      </c>
      <c r="EQ196" s="425">
        <v>1.1190354130543286E-3</v>
      </c>
      <c r="ER196" s="425">
        <v>1.2117560547711622E-3</v>
      </c>
      <c r="ES196" s="425">
        <v>1.3124553430114369E-3</v>
      </c>
      <c r="ET196" s="425">
        <v>1.4218341183258449E-3</v>
      </c>
      <c r="EU196" s="425">
        <v>1.5406555716906305E-3</v>
      </c>
      <c r="EV196" s="425">
        <v>1.6697508370255045E-3</v>
      </c>
      <c r="EW196" s="425">
        <v>1.8100250880171741E-3</v>
      </c>
      <c r="EX196" s="420"/>
      <c r="EY196" s="420">
        <v>1154.5573806028503</v>
      </c>
      <c r="EZ196" s="420">
        <v>1240.8660411080859</v>
      </c>
      <c r="FA196" s="420">
        <v>1334.2096794838631</v>
      </c>
      <c r="FB196" s="420">
        <v>1435.1856951288109</v>
      </c>
      <c r="FC196" s="420">
        <v>1544.4434875769152</v>
      </c>
      <c r="FD196" s="420">
        <v>1662.6890541119196</v>
      </c>
      <c r="FE196" s="420">
        <v>1790.6899980396336</v>
      </c>
      <c r="FF196" s="420">
        <v>1929.2809845453542</v>
      </c>
      <c r="FG196" s="420">
        <v>2079.3696843987973</v>
      </c>
      <c r="FH196" s="420">
        <v>2241.9432494064872</v>
      </c>
      <c r="FI196" s="420">
        <v>2418.0753674786488</v>
      </c>
      <c r="FJ196" s="420">
        <v>2608.9339495042864</v>
      </c>
      <c r="FK196" s="420">
        <v>2815.7895049466824</v>
      </c>
      <c r="FL196" s="420">
        <v>3040.0242682182225</v>
      </c>
      <c r="FM196" s="420">
        <v>3283.1421435062075</v>
      </c>
      <c r="FN196" s="420">
        <v>3546.7795418436172</v>
      </c>
      <c r="FO196" s="420">
        <v>3832.7171908955379</v>
      </c>
      <c r="FP196" s="420">
        <v>4142.8930052149944</v>
      </c>
      <c r="FQ196" s="420">
        <v>4479.416112665127</v>
      </c>
      <c r="FR196" s="420">
        <v>4844.5821413686162</v>
      </c>
      <c r="FS196" s="420">
        <v>5240.8898809953753</v>
      </c>
      <c r="FT196" s="420">
        <v>5671.0594425068339</v>
      </c>
      <c r="FU196" s="420">
        <v>6138.0520517185932</v>
      </c>
      <c r="FV196" s="420">
        <v>6645.0916243059937</v>
      </c>
      <c r="FW196" s="420">
        <v>7195.6882832545307</v>
      </c>
      <c r="FX196" s="420">
        <v>7793.6639943471837</v>
      </c>
      <c r="FY196" s="420">
        <v>8443.1805111969788</v>
      </c>
      <c r="FZ196" s="420">
        <v>9148.7698386938646</v>
      </c>
      <c r="GA196" s="420">
        <v>9915.3674426721773</v>
      </c>
      <c r="GB196" s="420">
        <v>10748.348454261743</v>
      </c>
      <c r="GC196" s="420"/>
      <c r="GD196" s="420">
        <v>45.247727795519076</v>
      </c>
      <c r="GE196" s="420">
        <v>45.247727795519076</v>
      </c>
      <c r="GF196" s="420">
        <v>45.247727795519076</v>
      </c>
      <c r="GG196" s="420">
        <v>45.247727795519076</v>
      </c>
      <c r="GH196" s="420">
        <v>45.247727795519076</v>
      </c>
      <c r="GI196" s="420">
        <v>45.247727795519076</v>
      </c>
      <c r="GJ196" s="420">
        <v>45.247727795519076</v>
      </c>
      <c r="GK196" s="420">
        <v>45.247727795519076</v>
      </c>
      <c r="GL196" s="420">
        <v>45.247727795519076</v>
      </c>
      <c r="GM196" s="420">
        <v>45.247727795519076</v>
      </c>
      <c r="GN196" s="420">
        <v>45.247727795519076</v>
      </c>
      <c r="GO196" s="420">
        <v>45.247727795519076</v>
      </c>
      <c r="GP196" s="420">
        <v>45.247727795519076</v>
      </c>
      <c r="GQ196" s="420">
        <v>45.247727795519076</v>
      </c>
      <c r="GR196" s="420">
        <v>45.247727795519076</v>
      </c>
      <c r="GS196" s="420">
        <v>45.247727795519076</v>
      </c>
      <c r="GT196" s="420">
        <v>45.247727795519076</v>
      </c>
      <c r="GU196" s="420">
        <v>54.158694233792829</v>
      </c>
      <c r="GV196" s="420">
        <v>71.79055828201237</v>
      </c>
      <c r="GW196" s="420">
        <v>95.993705537576773</v>
      </c>
      <c r="GX196" s="420">
        <v>129.36687428971385</v>
      </c>
      <c r="GY196" s="420">
        <v>175.57244011374982</v>
      </c>
      <c r="GZ196" s="420">
        <v>239.78090679372133</v>
      </c>
      <c r="HA196" s="420">
        <v>329.30357578338845</v>
      </c>
      <c r="HB196" s="420">
        <v>454.49371673063405</v>
      </c>
      <c r="HC196" s="420">
        <v>630.03102502591844</v>
      </c>
      <c r="HD196" s="420">
        <v>876.75345136566796</v>
      </c>
      <c r="HE196" s="420">
        <v>1224.2710225100275</v>
      </c>
      <c r="HF196" s="420">
        <v>1714.6972054751216</v>
      </c>
      <c r="HG196" s="420">
        <v>2407.977822088827</v>
      </c>
      <c r="HH196" s="420"/>
      <c r="HI196" s="420">
        <v>21.847336423183098</v>
      </c>
      <c r="HJ196" s="420">
        <v>23.480528825718892</v>
      </c>
      <c r="HK196" s="420">
        <v>25.246841964261005</v>
      </c>
      <c r="HL196" s="420">
        <v>27.157580245034673</v>
      </c>
      <c r="HM196" s="420">
        <v>29.22503205693312</v>
      </c>
      <c r="HN196" s="420">
        <v>31.462556770768664</v>
      </c>
      <c r="HO196" s="420">
        <v>33.884679509279579</v>
      </c>
      <c r="HP196" s="420">
        <v>36.507194386652181</v>
      </c>
      <c r="HQ196" s="420">
        <v>39.347276979432614</v>
      </c>
      <c r="HR196" s="420">
        <v>42.423606859533137</v>
      </c>
      <c r="HS196" s="420">
        <v>45.756501095106884</v>
      </c>
      <c r="HT196" s="420">
        <v>49.368059706934872</v>
      </c>
      <c r="HU196" s="420">
        <v>53.282324157260206</v>
      </c>
      <c r="HV196" s="420">
        <v>57.525450045388929</v>
      </c>
      <c r="HW196" s="420">
        <v>62.125895290589895</v>
      </c>
      <c r="HX196" s="420">
        <v>67.114625198671803</v>
      </c>
      <c r="HY196" s="420">
        <v>72.525335934962413</v>
      </c>
      <c r="HZ196" s="420">
        <v>78.39469806422585</v>
      </c>
      <c r="IA196" s="420">
        <v>84.762621968362254</v>
      </c>
      <c r="IB196" s="420">
        <v>91.672547116679567</v>
      </c>
      <c r="IC196" s="420">
        <v>99.171757342347234</v>
      </c>
      <c r="ID196" s="420">
        <v>107.311724473688</v>
      </c>
      <c r="IE196" s="420">
        <v>116.14848288171258</v>
      </c>
      <c r="IF196" s="420">
        <v>125.74303773735778</v>
      </c>
      <c r="IG196" s="420">
        <v>136.16181002501006</v>
      </c>
      <c r="IH196" s="420">
        <v>147.4771216349981</v>
      </c>
      <c r="II196" s="420">
        <v>159.76772415890392</v>
      </c>
      <c r="IJ196" s="420">
        <v>173.119375340055</v>
      </c>
      <c r="IK196" s="420">
        <v>187.62546748990965</v>
      </c>
      <c r="IL196" s="420">
        <v>203.38771257193272</v>
      </c>
      <c r="IM196" s="420"/>
      <c r="IN196" s="420">
        <v>27.131788553695834</v>
      </c>
      <c r="IO196" s="420">
        <v>27.131788553695834</v>
      </c>
      <c r="IP196" s="420">
        <v>27.131788553695834</v>
      </c>
      <c r="IQ196" s="420">
        <v>27.131788553695834</v>
      </c>
      <c r="IR196" s="420">
        <v>27.131788553695834</v>
      </c>
      <c r="IS196" s="420">
        <v>27.131788553695834</v>
      </c>
      <c r="IT196" s="420">
        <v>27.131788553695834</v>
      </c>
      <c r="IU196" s="420">
        <v>27.131788553695834</v>
      </c>
      <c r="IV196" s="420">
        <v>27.131788553695834</v>
      </c>
      <c r="IW196" s="420">
        <v>27.131788553695834</v>
      </c>
      <c r="IX196" s="420">
        <v>27.131788553695834</v>
      </c>
      <c r="IY196" s="420">
        <v>27.131788553695834</v>
      </c>
      <c r="IZ196" s="420">
        <v>27.131788553695834</v>
      </c>
      <c r="JA196" s="420">
        <v>27.131788553695834</v>
      </c>
      <c r="JB196" s="420">
        <v>27.131788553695834</v>
      </c>
      <c r="JC196" s="420">
        <v>27.131788553695834</v>
      </c>
      <c r="JD196" s="420">
        <v>27.131788553695834</v>
      </c>
      <c r="JE196" s="420">
        <v>32.475050392277396</v>
      </c>
      <c r="JF196" s="420">
        <v>43.047603545127188</v>
      </c>
      <c r="JG196" s="420">
        <v>57.560479785886578</v>
      </c>
      <c r="JH196" s="420">
        <v>77.571954440299208</v>
      </c>
      <c r="JI196" s="420">
        <v>105.27808915731738</v>
      </c>
      <c r="JJ196" s="420">
        <v>143.77926095517574</v>
      </c>
      <c r="JK196" s="420">
        <v>197.45952832167734</v>
      </c>
      <c r="JL196" s="420">
        <v>272.52699797535615</v>
      </c>
      <c r="JM196" s="420">
        <v>377.7840211230295</v>
      </c>
      <c r="JN196" s="420">
        <v>525.72560911074265</v>
      </c>
      <c r="JO196" s="420">
        <v>734.10675261462586</v>
      </c>
      <c r="JP196" s="420">
        <v>1028.1798507718952</v>
      </c>
      <c r="JQ196" s="420">
        <v>1443.890075677414</v>
      </c>
      <c r="JR196" s="420"/>
      <c r="JS196" s="420">
        <v>-5.2844521305127365</v>
      </c>
      <c r="JT196" s="420">
        <v>-3.6512597279769423</v>
      </c>
      <c r="JU196" s="420">
        <v>-1.8849465894348292</v>
      </c>
      <c r="JV196" s="420">
        <v>2.5791691338838518E-2</v>
      </c>
      <c r="JW196" s="420">
        <v>2.0932435032372858</v>
      </c>
      <c r="JX196" s="420">
        <v>4.3307682170728299</v>
      </c>
      <c r="JY196" s="420">
        <v>6.7528909555837444</v>
      </c>
      <c r="JZ196" s="420">
        <v>9.3754058329563463</v>
      </c>
      <c r="KA196" s="420">
        <v>12.21548842573678</v>
      </c>
      <c r="KB196" s="420">
        <v>15.291818305837303</v>
      </c>
      <c r="KC196" s="420">
        <v>18.62471254141105</v>
      </c>
      <c r="KD196" s="420">
        <v>22.236271153239038</v>
      </c>
      <c r="KE196" s="420">
        <v>26.150535603564371</v>
      </c>
      <c r="KF196" s="420">
        <v>30.393661491693095</v>
      </c>
      <c r="KG196" s="420">
        <v>34.994106736894061</v>
      </c>
      <c r="KH196" s="420">
        <v>39.982836644975968</v>
      </c>
      <c r="KI196" s="420">
        <v>45.393547381266579</v>
      </c>
      <c r="KJ196" s="420">
        <v>45.919647671948454</v>
      </c>
      <c r="KK196" s="420">
        <v>41.715018423235065</v>
      </c>
      <c r="KL196" s="420">
        <v>34.112067330792989</v>
      </c>
      <c r="KM196" s="420">
        <v>21.599802902048026</v>
      </c>
      <c r="KN196" s="420">
        <v>2.0336353163706207</v>
      </c>
      <c r="KO196" s="420">
        <v>-27.630778073463162</v>
      </c>
      <c r="KP196" s="420">
        <v>-71.716490584319558</v>
      </c>
      <c r="KQ196" s="420">
        <v>-136.3651879503461</v>
      </c>
      <c r="KR196" s="420">
        <v>-230.30689948803141</v>
      </c>
      <c r="KS196" s="420">
        <v>-365.95788495183876</v>
      </c>
      <c r="KT196" s="420">
        <v>-560.98737727457092</v>
      </c>
      <c r="KU196" s="420">
        <v>-840.55438328198557</v>
      </c>
      <c r="KV196" s="420">
        <v>-1240.5023631054812</v>
      </c>
      <c r="KW196" s="420"/>
      <c r="KX196" s="420">
        <v>93.325347610647711</v>
      </c>
      <c r="KY196" s="420">
        <v>100.30186162267081</v>
      </c>
      <c r="KZ196" s="420">
        <v>107.84702797387753</v>
      </c>
      <c r="LA196" s="420">
        <v>116.0091357380516</v>
      </c>
      <c r="LB196" s="420">
        <v>124.84067727136822</v>
      </c>
      <c r="LC196" s="420">
        <v>134.39871984742035</v>
      </c>
      <c r="LD196" s="420">
        <v>144.74531048660319</v>
      </c>
      <c r="LE196" s="420">
        <v>155.94791696476321</v>
      </c>
      <c r="LF196" s="420">
        <v>168.0799082556066</v>
      </c>
      <c r="LG196" s="420">
        <v>181.22107795539469</v>
      </c>
      <c r="LH196" s="420">
        <v>195.45821455912181</v>
      </c>
      <c r="LI196" s="420">
        <v>210.88572280710292</v>
      </c>
      <c r="LJ196" s="420">
        <v>227.60630070230914</v>
      </c>
      <c r="LK196" s="420">
        <v>245.73167721480513</v>
      </c>
      <c r="LL196" s="420">
        <v>265.38341614333393</v>
      </c>
      <c r="LM196" s="420">
        <v>286.69379209897386</v>
      </c>
      <c r="LN196" s="420">
        <v>309.80674511548671</v>
      </c>
      <c r="LO196" s="420">
        <v>334.87892097968171</v>
      </c>
      <c r="LP196" s="420">
        <v>362.08080501718212</v>
      </c>
      <c r="LQ196" s="420">
        <v>391.59795776931168</v>
      </c>
      <c r="LR196" s="420">
        <v>423.6323617606883</v>
      </c>
      <c r="LS196" s="420">
        <v>458.40388939027639</v>
      </c>
      <c r="LT196" s="420">
        <v>496.15190288747857</v>
      </c>
      <c r="LU196" s="420">
        <v>537.13699826607774</v>
      </c>
      <c r="LV196" s="420">
        <v>581.64290629015784</v>
      </c>
      <c r="LW196" s="420">
        <v>629.97856464548966</v>
      </c>
      <c r="LX196" s="420">
        <v>682.48037679640549</v>
      </c>
      <c r="LY196" s="420">
        <v>739.51467441150271</v>
      </c>
      <c r="LZ196" s="420">
        <v>801.4804017722422</v>
      </c>
      <c r="MA196" s="420">
        <v>868.81204224824353</v>
      </c>
      <c r="MB196" s="420"/>
      <c r="MC196" s="426">
        <v>0.11413269637713472</v>
      </c>
      <c r="MD196" s="426">
        <v>0.11413269637713472</v>
      </c>
      <c r="ME196" s="426">
        <v>0.11413269637713472</v>
      </c>
      <c r="MF196" s="426">
        <v>0.11413269637713472</v>
      </c>
      <c r="MG196" s="426">
        <v>0.11413269637713472</v>
      </c>
      <c r="MH196" s="426">
        <v>0.11413269637713472</v>
      </c>
      <c r="MI196" s="426">
        <v>0.11413269637713472</v>
      </c>
      <c r="MJ196" s="426">
        <v>0.11413269637713472</v>
      </c>
      <c r="MK196" s="426">
        <v>0.11413269637713472</v>
      </c>
      <c r="ML196" s="426">
        <v>0.11413269637713472</v>
      </c>
      <c r="MM196" s="426">
        <v>0.11413269637713472</v>
      </c>
      <c r="MN196" s="426">
        <v>0.11413269637713472</v>
      </c>
      <c r="MO196" s="426">
        <v>0.11413269637713472</v>
      </c>
      <c r="MP196" s="426">
        <v>0.11413269637713472</v>
      </c>
      <c r="MQ196" s="426">
        <v>0.11413269637713472</v>
      </c>
      <c r="MR196" s="426">
        <v>0.11413269637713472</v>
      </c>
      <c r="MS196" s="426">
        <v>0.11413269637713472</v>
      </c>
      <c r="MT196" s="426">
        <v>0.13660968420561642</v>
      </c>
      <c r="MU196" s="426">
        <v>0.18108423097341336</v>
      </c>
      <c r="MV196" s="426">
        <v>0.24213415749290529</v>
      </c>
      <c r="MW196" s="426">
        <v>0.32631451133396033</v>
      </c>
      <c r="MX196" s="426">
        <v>0.44286325470866428</v>
      </c>
      <c r="MY196" s="426">
        <v>0.60482244668277019</v>
      </c>
      <c r="MZ196" s="426">
        <v>0.83063408621619772</v>
      </c>
      <c r="NA196" s="426">
        <v>1.1464132212638956</v>
      </c>
      <c r="NB196" s="426">
        <v>1.5891878596073754</v>
      </c>
      <c r="NC196" s="426">
        <v>2.2115195687734039</v>
      </c>
      <c r="ND196" s="426">
        <v>3.0880965675650729</v>
      </c>
      <c r="NE196" s="426">
        <v>4.3251457048986675</v>
      </c>
      <c r="NF196" s="426">
        <v>6.0738740935971327</v>
      </c>
      <c r="NG196" s="420"/>
      <c r="NH196" s="420">
        <v>93.21121491427057</v>
      </c>
      <c r="NI196" s="420">
        <v>100.18772892629367</v>
      </c>
      <c r="NJ196" s="420">
        <v>107.73289527750039</v>
      </c>
      <c r="NK196" s="420">
        <v>115.89500304167446</v>
      </c>
      <c r="NL196" s="420">
        <v>124.72654457499108</v>
      </c>
      <c r="NM196" s="420">
        <v>134.28458715104321</v>
      </c>
      <c r="NN196" s="420">
        <v>144.63117779022605</v>
      </c>
      <c r="NO196" s="420">
        <v>155.83378426838607</v>
      </c>
      <c r="NP196" s="420">
        <v>167.96577555922946</v>
      </c>
      <c r="NQ196" s="420">
        <v>181.10694525901755</v>
      </c>
      <c r="NR196" s="420">
        <v>195.34408186274467</v>
      </c>
      <c r="NS196" s="420">
        <v>210.77159011072578</v>
      </c>
      <c r="NT196" s="420">
        <v>227.492168005932</v>
      </c>
      <c r="NU196" s="420">
        <v>245.61754451842799</v>
      </c>
      <c r="NV196" s="420">
        <v>265.26928344695682</v>
      </c>
      <c r="NW196" s="420">
        <v>286.57965940259675</v>
      </c>
      <c r="NX196" s="420">
        <v>309.69261241910959</v>
      </c>
      <c r="NY196" s="420">
        <v>334.7423112954761</v>
      </c>
      <c r="NZ196" s="420">
        <v>361.89972078620872</v>
      </c>
      <c r="OA196" s="420">
        <v>391.35582361181878</v>
      </c>
      <c r="OB196" s="420">
        <v>423.30604724935432</v>
      </c>
      <c r="OC196" s="420">
        <v>457.96102613556775</v>
      </c>
      <c r="OD196" s="420">
        <v>495.54708044079581</v>
      </c>
      <c r="OE196" s="420">
        <v>536.30636417986159</v>
      </c>
      <c r="OF196" s="420">
        <v>580.49649306889398</v>
      </c>
      <c r="OG196" s="420">
        <v>628.38937678588229</v>
      </c>
      <c r="OH196" s="420">
        <v>680.26885722763211</v>
      </c>
      <c r="OI196" s="420">
        <v>736.42657784393759</v>
      </c>
      <c r="OJ196" s="420">
        <v>797.15525606734354</v>
      </c>
      <c r="OK196" s="420">
        <v>862.73816815464636</v>
      </c>
      <c r="OL196" s="420"/>
      <c r="OM196" s="420">
        <v>87.926762783757837</v>
      </c>
      <c r="ON196" s="420">
        <v>96.536469198316723</v>
      </c>
      <c r="OO196" s="420">
        <v>105.84794868806556</v>
      </c>
      <c r="OP196" s="420">
        <v>115.9207947330133</v>
      </c>
      <c r="OQ196" s="420">
        <v>126.81978807822837</v>
      </c>
      <c r="OR196" s="420">
        <v>138.61535536811604</v>
      </c>
      <c r="OS196" s="420">
        <v>151.3840687458098</v>
      </c>
      <c r="OT196" s="420">
        <v>165.20919010134241</v>
      </c>
      <c r="OU196" s="420">
        <v>180.18126398496622</v>
      </c>
      <c r="OV196" s="420">
        <v>196.39876356485485</v>
      </c>
      <c r="OW196" s="420">
        <v>213.96879440415572</v>
      </c>
      <c r="OX196" s="420">
        <v>233.00786126396483</v>
      </c>
      <c r="OY196" s="420">
        <v>253.64270360949638</v>
      </c>
      <c r="OZ196" s="420">
        <v>276.0112060101211</v>
      </c>
      <c r="PA196" s="420">
        <v>300.2633901838509</v>
      </c>
      <c r="PB196" s="420">
        <v>326.56249604757272</v>
      </c>
      <c r="PC196" s="420">
        <v>355.08615980037615</v>
      </c>
      <c r="PD196" s="420">
        <v>380.66195896742454</v>
      </c>
      <c r="PE196" s="420">
        <v>403.61473920944377</v>
      </c>
      <c r="PF196" s="420">
        <v>425.46789094261175</v>
      </c>
      <c r="PG196" s="420">
        <v>444.90585015140232</v>
      </c>
      <c r="PH196" s="420">
        <v>459.99466145193838</v>
      </c>
      <c r="PI196" s="420">
        <v>467.91630236733266</v>
      </c>
      <c r="PJ196" s="420">
        <v>464.58987359554203</v>
      </c>
      <c r="PK196" s="420">
        <v>444.13130511854786</v>
      </c>
      <c r="PL196" s="420">
        <v>398.08247729785091</v>
      </c>
      <c r="PM196" s="420">
        <v>314.31097227579335</v>
      </c>
      <c r="PN196" s="420">
        <v>175.43920056936668</v>
      </c>
      <c r="PO196" s="420">
        <v>-43.399127214642021</v>
      </c>
      <c r="PP196" s="420">
        <v>-377.76419495083485</v>
      </c>
      <c r="PQ196" s="420"/>
      <c r="PR196" s="420">
        <v>6.9549258763140891</v>
      </c>
      <c r="PS196" s="420">
        <v>7.4748396947026094</v>
      </c>
      <c r="PT196" s="420">
        <v>8.0371314411639503</v>
      </c>
      <c r="PU196" s="420">
        <v>8.6453997835562646</v>
      </c>
      <c r="PV196" s="420">
        <v>9.3035566327979318</v>
      </c>
      <c r="PW196" s="420">
        <v>10.015854838387598</v>
      </c>
      <c r="PX196" s="420">
        <v>10.786918357682456</v>
      </c>
      <c r="PY196" s="420">
        <v>11.621775121379418</v>
      </c>
      <c r="PZ196" s="420">
        <v>12.525892837735796</v>
      </c>
      <c r="QA196" s="420">
        <v>13.5052179999778</v>
      </c>
      <c r="QB196" s="420">
        <v>14.566218385242735</v>
      </c>
      <c r="QC196" s="420">
        <v>15.715929359463535</v>
      </c>
      <c r="QD196" s="420">
        <v>16.962004331029227</v>
      </c>
      <c r="QE196" s="420">
        <v>18.312769727056626</v>
      </c>
      <c r="QF196" s="420">
        <v>19.777284899920552</v>
      </c>
      <c r="QG196" s="420">
        <v>21.36540740856848</v>
      </c>
      <c r="QH196" s="420">
        <v>23.087864159366998</v>
      </c>
      <c r="QI196" s="420">
        <v>24.956328935098441</v>
      </c>
      <c r="QJ196" s="420">
        <v>26.98350688857569</v>
      </c>
      <c r="QK196" s="420">
        <v>29.183226629533635</v>
      </c>
      <c r="QL196" s="420">
        <v>31.570540590381974</v>
      </c>
      <c r="QM196" s="420">
        <v>34.161834418495218</v>
      </c>
      <c r="QN196" s="420">
        <v>36.974946210442994</v>
      </c>
      <c r="QO196" s="420">
        <v>40.02929647743629</v>
      </c>
      <c r="QP196" s="420">
        <v>43.34602981184517</v>
      </c>
      <c r="QQ196" s="420">
        <v>46.948169312537573</v>
      </c>
      <c r="QR196" s="420">
        <v>50.860784922662809</v>
      </c>
      <c r="QS196" s="420">
        <v>55.111176938083474</v>
      </c>
      <c r="QT196" s="420">
        <v>59.72907605873619</v>
      </c>
      <c r="QU196" s="420">
        <v>64.746861479637147</v>
      </c>
      <c r="QV196" s="424"/>
      <c r="QW196" s="420">
        <v>14.671135690693944</v>
      </c>
      <c r="QX196" s="420">
        <v>14.671135690693944</v>
      </c>
      <c r="QY196" s="420">
        <v>14.671135690693944</v>
      </c>
      <c r="QZ196" s="420">
        <v>14.671135690693944</v>
      </c>
      <c r="RA196" s="420">
        <v>14.671135690693944</v>
      </c>
      <c r="RB196" s="420">
        <v>14.671135690693944</v>
      </c>
      <c r="RC196" s="420">
        <v>14.671135690693944</v>
      </c>
      <c r="RD196" s="420">
        <v>14.671135690693944</v>
      </c>
      <c r="RE196" s="420">
        <v>14.671135690693944</v>
      </c>
      <c r="RF196" s="420">
        <v>14.671135690693944</v>
      </c>
      <c r="RG196" s="420">
        <v>14.671135690693944</v>
      </c>
      <c r="RH196" s="420">
        <v>14.671135690693944</v>
      </c>
      <c r="RI196" s="420">
        <v>14.671135690693944</v>
      </c>
      <c r="RJ196" s="420">
        <v>14.671135690693944</v>
      </c>
      <c r="RK196" s="420">
        <v>14.671135690693944</v>
      </c>
      <c r="RL196" s="420">
        <v>14.671135690693944</v>
      </c>
      <c r="RM196" s="420">
        <v>14.671135690693944</v>
      </c>
      <c r="RN196" s="420">
        <v>17.560429896624893</v>
      </c>
      <c r="RO196" s="420">
        <v>23.277390339374779</v>
      </c>
      <c r="RP196" s="420">
        <v>31.125025454510808</v>
      </c>
      <c r="RQ196" s="420">
        <v>41.945950858847198</v>
      </c>
      <c r="RR196" s="420">
        <v>56.927656215040891</v>
      </c>
      <c r="RS196" s="420">
        <v>77.746627090448058</v>
      </c>
      <c r="RT196" s="420">
        <v>106.77348187696735</v>
      </c>
      <c r="RU196" s="420">
        <v>147.36516756943715</v>
      </c>
      <c r="RV196" s="420">
        <v>204.28143263400756</v>
      </c>
      <c r="RW196" s="420">
        <v>284.27877992900625</v>
      </c>
      <c r="RX196" s="420">
        <v>396.95797266549084</v>
      </c>
      <c r="RY196" s="420">
        <v>555.9738929580127</v>
      </c>
      <c r="RZ196" s="420">
        <v>780.76339054411926</v>
      </c>
      <c r="SA196" s="420"/>
      <c r="SB196" s="420">
        <v>-7.7162098143798552</v>
      </c>
      <c r="SC196" s="420">
        <v>-7.1962959959913348</v>
      </c>
      <c r="SD196" s="420">
        <v>-6.634004249529994</v>
      </c>
      <c r="SE196" s="420">
        <v>-6.0257359071376797</v>
      </c>
      <c r="SF196" s="420">
        <v>-5.3675790578960125</v>
      </c>
      <c r="SG196" s="420">
        <v>-4.6552808523063458</v>
      </c>
      <c r="SH196" s="420">
        <v>-3.8842173330114882</v>
      </c>
      <c r="SI196" s="420">
        <v>-3.0493605693145263</v>
      </c>
      <c r="SJ196" s="420">
        <v>-2.1452428529581482</v>
      </c>
      <c r="SK196" s="420">
        <v>-1.1659176907161442</v>
      </c>
      <c r="SL196" s="420">
        <v>-0.10491730545120959</v>
      </c>
      <c r="SM196" s="420">
        <v>1.0447936687695911</v>
      </c>
      <c r="SN196" s="420">
        <v>2.2908686403352831</v>
      </c>
      <c r="SO196" s="420">
        <v>3.6416340363626816</v>
      </c>
      <c r="SP196" s="420">
        <v>5.1061492092266079</v>
      </c>
      <c r="SQ196" s="420">
        <v>6.6942717178745355</v>
      </c>
      <c r="SR196" s="420">
        <v>8.4167284686730532</v>
      </c>
      <c r="SS196" s="420">
        <v>7.3958990384735479</v>
      </c>
      <c r="ST196" s="420">
        <v>3.7061165492009103</v>
      </c>
      <c r="SU196" s="420">
        <v>-1.9417988249771732</v>
      </c>
      <c r="SV196" s="420">
        <v>-10.375410268465224</v>
      </c>
      <c r="SW196" s="420">
        <v>-22.765821796545673</v>
      </c>
      <c r="SX196" s="420">
        <v>-40.771680880005064</v>
      </c>
      <c r="SY196" s="420">
        <v>-66.744185399531062</v>
      </c>
      <c r="SZ196" s="420">
        <v>-104.01913775759198</v>
      </c>
      <c r="TA196" s="420">
        <v>-157.33326332146999</v>
      </c>
      <c r="TB196" s="420">
        <v>-233.41799500634343</v>
      </c>
      <c r="TC196" s="420">
        <v>-341.84679572740737</v>
      </c>
      <c r="TD196" s="420">
        <v>-496.24481689927649</v>
      </c>
      <c r="TE196" s="420">
        <v>-716.01652906448214</v>
      </c>
      <c r="TF196" s="420"/>
      <c r="TG196" s="420">
        <v>0.82665277415488392</v>
      </c>
      <c r="TH196" s="420">
        <v>0.88844900432838292</v>
      </c>
      <c r="TI196" s="420">
        <v>0.95528221583386697</v>
      </c>
      <c r="TJ196" s="420">
        <v>1.0275801413058891</v>
      </c>
      <c r="TK196" s="420">
        <v>1.1058077450115671</v>
      </c>
      <c r="TL196" s="420">
        <v>1.1904705147014005</v>
      </c>
      <c r="TM196" s="420">
        <v>1.2821180474875482</v>
      </c>
      <c r="TN196" s="420">
        <v>1.3813479561890074</v>
      </c>
      <c r="TO196" s="420">
        <v>1.4888101249712684</v>
      </c>
      <c r="TP196" s="420">
        <v>1.6052113457123978</v>
      </c>
      <c r="TQ196" s="420">
        <v>1.7313203693679433</v>
      </c>
      <c r="TR196" s="420">
        <v>1.8679734097048206</v>
      </c>
      <c r="TS196" s="420">
        <v>2.0160801401529178</v>
      </c>
      <c r="TT196" s="420">
        <v>2.1766302282079528</v>
      </c>
      <c r="TU196" s="420">
        <v>2.3507004558379694</v>
      </c>
      <c r="TV196" s="420">
        <v>2.5394624787292015</v>
      </c>
      <c r="TW196" s="420">
        <v>2.7441912819877081</v>
      </c>
      <c r="TX196" s="420">
        <v>2.9662743951276078</v>
      </c>
      <c r="TY196" s="420">
        <v>3.2072219348641062</v>
      </c>
      <c r="TZ196" s="420">
        <v>3.4686775504327736</v>
      </c>
      <c r="UA196" s="420">
        <v>3.7524303529227181</v>
      </c>
      <c r="UB196" s="420">
        <v>4.0604279174913716</v>
      </c>
      <c r="UC196" s="420">
        <v>4.3947904553785282</v>
      </c>
      <c r="UD196" s="420">
        <v>4.7578262614177493</v>
      </c>
      <c r="UE196" s="420">
        <v>5.1520485523207489</v>
      </c>
      <c r="UF196" s="420">
        <v>5.5801938214574403</v>
      </c>
      <c r="UG196" s="420">
        <v>6.045241847249752</v>
      </c>
      <c r="UH196" s="420">
        <v>6.5504375047274692</v>
      </c>
      <c r="UI196" s="420">
        <v>7.0993145433535165</v>
      </c>
      <c r="UJ196" s="420">
        <v>7.6957215090162512</v>
      </c>
      <c r="UK196" s="420"/>
      <c r="UL196" s="420">
        <v>2.0676935501065605</v>
      </c>
      <c r="UM196" s="420">
        <v>2.0676935501065605</v>
      </c>
      <c r="UN196" s="420">
        <v>2.0676935501065605</v>
      </c>
      <c r="UO196" s="420">
        <v>2.0676935501065605</v>
      </c>
      <c r="UP196" s="420">
        <v>2.0676935501065605</v>
      </c>
      <c r="UQ196" s="420">
        <v>2.0676935501065605</v>
      </c>
      <c r="UR196" s="420">
        <v>2.0676935501065605</v>
      </c>
      <c r="US196" s="420">
        <v>2.0676935501065605</v>
      </c>
      <c r="UT196" s="420">
        <v>2.0676935501065605</v>
      </c>
      <c r="UU196" s="420">
        <v>2.0676935501065605</v>
      </c>
      <c r="UV196" s="420">
        <v>2.0676935501065605</v>
      </c>
      <c r="UW196" s="420">
        <v>2.0676935501065605</v>
      </c>
      <c r="UX196" s="420">
        <v>2.0676935501065605</v>
      </c>
      <c r="UY196" s="420">
        <v>2.0676935501065605</v>
      </c>
      <c r="UZ196" s="420">
        <v>2.0676935501065605</v>
      </c>
      <c r="VA196" s="420">
        <v>2.0676935501065605</v>
      </c>
      <c r="VB196" s="420">
        <v>2.0676935501065605</v>
      </c>
      <c r="VC196" s="420">
        <v>2.4748995851344522</v>
      </c>
      <c r="VD196" s="420">
        <v>3.2806260457782881</v>
      </c>
      <c r="VE196" s="420">
        <v>4.3866416163008326</v>
      </c>
      <c r="VF196" s="420">
        <v>5.9117013074141012</v>
      </c>
      <c r="VG196" s="420">
        <v>8.0231653540760117</v>
      </c>
      <c r="VH196" s="420">
        <v>10.957311197075818</v>
      </c>
      <c r="VI196" s="420">
        <v>15.048244693112947</v>
      </c>
      <c r="VJ196" s="420">
        <v>20.769081066231013</v>
      </c>
      <c r="VK196" s="420">
        <v>28.790640995283859</v>
      </c>
      <c r="VL196" s="420">
        <v>40.065160058755175</v>
      </c>
      <c r="VM196" s="420">
        <v>55.945732971745727</v>
      </c>
      <c r="VN196" s="420">
        <v>78.356826406159627</v>
      </c>
      <c r="VO196" s="420">
        <v>110.03779535700311</v>
      </c>
      <c r="VP196" s="420"/>
      <c r="VQ196" s="420">
        <v>-1.2410407759516766</v>
      </c>
      <c r="VR196" s="420">
        <v>-1.1792445457781775</v>
      </c>
      <c r="VS196" s="420">
        <v>-1.1124113342726936</v>
      </c>
      <c r="VT196" s="420">
        <v>-1.0401134088006714</v>
      </c>
      <c r="VU196" s="420">
        <v>-0.96188580509499344</v>
      </c>
      <c r="VV196" s="420">
        <v>-0.87722303540516</v>
      </c>
      <c r="VW196" s="420">
        <v>-0.78557550261901232</v>
      </c>
      <c r="VX196" s="420">
        <v>-0.68634559391755312</v>
      </c>
      <c r="VY196" s="420">
        <v>-0.57888342513529212</v>
      </c>
      <c r="VZ196" s="420">
        <v>-0.46248220439416277</v>
      </c>
      <c r="WA196" s="420">
        <v>-0.33637318073861722</v>
      </c>
      <c r="WB196" s="420">
        <v>-0.19972014040173991</v>
      </c>
      <c r="WC196" s="420">
        <v>-5.1613409953642719E-2</v>
      </c>
      <c r="WD196" s="420">
        <v>0.10893667810139229</v>
      </c>
      <c r="WE196" s="420">
        <v>0.28300690573140885</v>
      </c>
      <c r="WF196" s="420">
        <v>0.47176892862264097</v>
      </c>
      <c r="WG196" s="420">
        <v>0.67649773188114759</v>
      </c>
      <c r="WH196" s="420">
        <v>0.49137480999315564</v>
      </c>
      <c r="WI196" s="420">
        <v>-7.3404110914181864E-2</v>
      </c>
      <c r="WJ196" s="420">
        <v>-0.91796406586805901</v>
      </c>
      <c r="WK196" s="420">
        <v>-2.1592709544913831</v>
      </c>
      <c r="WL196" s="420">
        <v>-3.9627374365846402</v>
      </c>
      <c r="WM196" s="420">
        <v>-6.5625207416972895</v>
      </c>
      <c r="WN196" s="420">
        <v>-10.290418431695198</v>
      </c>
      <c r="WO196" s="420">
        <v>-15.617032513910264</v>
      </c>
      <c r="WP196" s="420">
        <v>-23.210447173826417</v>
      </c>
      <c r="WQ196" s="420">
        <v>-34.019918211505427</v>
      </c>
      <c r="WR196" s="420">
        <v>-49.395295467018258</v>
      </c>
      <c r="WS196" s="420">
        <v>-71.257511862806112</v>
      </c>
      <c r="WT196" s="420">
        <v>-102.34207384798685</v>
      </c>
      <c r="WU196" s="420"/>
      <c r="WV196" s="420">
        <v>1031.6031179185507</v>
      </c>
      <c r="WW196" s="420">
        <v>1108.7203619606653</v>
      </c>
      <c r="WX196" s="420">
        <v>1192.1233958887267</v>
      </c>
      <c r="WY196" s="420">
        <v>1282.3459992208627</v>
      </c>
      <c r="WZ196" s="420">
        <v>1379.9684138708046</v>
      </c>
      <c r="XA196" s="420">
        <v>1485.6214521406418</v>
      </c>
      <c r="XB196" s="420">
        <v>1599.990971638581</v>
      </c>
      <c r="XC196" s="420">
        <v>1723.8227501163703</v>
      </c>
      <c r="XD196" s="420">
        <v>1857.927796201051</v>
      </c>
      <c r="XE196" s="420">
        <v>2003.188135245869</v>
      </c>
      <c r="XF196" s="420">
        <v>2160.5631130698093</v>
      </c>
      <c r="XG196" s="420">
        <v>2331.0962642210802</v>
      </c>
      <c r="XH196" s="420">
        <v>2515.9227956159311</v>
      </c>
      <c r="XI196" s="420">
        <v>2716.2777410027638</v>
      </c>
      <c r="XJ196" s="420">
        <v>2933.5048467165252</v>
      </c>
      <c r="XK196" s="420">
        <v>3169.0662546586741</v>
      </c>
      <c r="XL196" s="420">
        <v>3424.5530544037338</v>
      </c>
      <c r="XM196" s="420">
        <v>3701.6967828408606</v>
      </c>
      <c r="XN196" s="420">
        <v>4002.3819568561426</v>
      </c>
      <c r="XO196" s="420">
        <v>4328.659732302659</v>
      </c>
      <c r="XP196" s="420">
        <v>4682.7627909490348</v>
      </c>
      <c r="XQ196" s="420">
        <v>5067.1215663068833</v>
      </c>
      <c r="XR196" s="420">
        <v>5484.3819292835806</v>
      </c>
      <c r="XS196" s="420">
        <v>5937.4244655637049</v>
      </c>
      <c r="XT196" s="420">
        <v>6429.3854885751962</v>
      </c>
      <c r="XU196" s="420">
        <v>6963.6799449327009</v>
      </c>
      <c r="XV196" s="420">
        <v>7544.0263834717571</v>
      </c>
      <c r="XW196" s="420">
        <v>8174.4741744994963</v>
      </c>
      <c r="XX196" s="420">
        <v>8859.4331828079376</v>
      </c>
      <c r="XY196" s="420">
        <v>9603.7061164529132</v>
      </c>
      <c r="XZ196" s="420"/>
      <c r="YA196" s="420">
        <v>1.261604145642317</v>
      </c>
      <c r="YB196" s="420">
        <v>1.261604145642317</v>
      </c>
      <c r="YC196" s="420">
        <v>1.261604145642317</v>
      </c>
      <c r="YD196" s="420">
        <v>1.261604145642317</v>
      </c>
      <c r="YE196" s="420">
        <v>1.261604145642317</v>
      </c>
      <c r="YF196" s="420">
        <v>1.261604145642317</v>
      </c>
      <c r="YG196" s="420">
        <v>1.261604145642317</v>
      </c>
      <c r="YH196" s="420">
        <v>1.261604145642317</v>
      </c>
      <c r="YI196" s="420">
        <v>1.261604145642317</v>
      </c>
      <c r="YJ196" s="420">
        <v>1.261604145642317</v>
      </c>
      <c r="YK196" s="420">
        <v>1.261604145642317</v>
      </c>
      <c r="YL196" s="420">
        <v>1.261604145642317</v>
      </c>
      <c r="YM196" s="420">
        <v>1.261604145642317</v>
      </c>
      <c r="YN196" s="420">
        <v>1.261604145642317</v>
      </c>
      <c r="YO196" s="420">
        <v>1.261604145642317</v>
      </c>
      <c r="YP196" s="420">
        <v>1.261604145642317</v>
      </c>
      <c r="YQ196" s="420">
        <v>1.261604145642317</v>
      </c>
      <c r="YR196" s="420">
        <v>1.5100610902873699</v>
      </c>
      <c r="YS196" s="420">
        <v>2.0016754511048074</v>
      </c>
      <c r="YT196" s="420">
        <v>2.6765113468033177</v>
      </c>
      <c r="YU196" s="420">
        <v>3.6070272003548922</v>
      </c>
      <c r="YV196" s="420">
        <v>4.8953379340736713</v>
      </c>
      <c r="YW196" s="420">
        <v>6.6856083342772967</v>
      </c>
      <c r="YX196" s="420">
        <v>9.1816932390647938</v>
      </c>
      <c r="YY196" s="420">
        <v>12.672264114277496</v>
      </c>
      <c r="YZ196" s="420">
        <v>17.566622497554267</v>
      </c>
      <c r="ZA196" s="420">
        <v>24.44577535357865</v>
      </c>
      <c r="ZB196" s="420">
        <v>34.135314028771333</v>
      </c>
      <c r="ZC196" s="420">
        <v>47.809452724893276</v>
      </c>
      <c r="ZD196" s="420">
        <v>67.139610119005127</v>
      </c>
      <c r="ZE196" s="420"/>
      <c r="ZF196" s="420">
        <v>1030.3415137729082</v>
      </c>
      <c r="ZG196" s="420">
        <v>1107.4587578150229</v>
      </c>
      <c r="ZH196" s="420">
        <v>1190.8617917430843</v>
      </c>
      <c r="ZI196" s="420">
        <v>1281.0843950752203</v>
      </c>
      <c r="ZJ196" s="420">
        <v>1378.7068097251622</v>
      </c>
      <c r="ZK196" s="420">
        <v>1484.3598479949994</v>
      </c>
      <c r="ZL196" s="420">
        <v>1598.7293674929385</v>
      </c>
      <c r="ZM196" s="420">
        <v>1722.5611459707279</v>
      </c>
      <c r="ZN196" s="420">
        <v>1856.6661920554086</v>
      </c>
      <c r="ZO196" s="420">
        <v>2001.9265311002266</v>
      </c>
      <c r="ZP196" s="420">
        <v>2159.3015089241671</v>
      </c>
      <c r="ZQ196" s="420">
        <v>2329.834660075438</v>
      </c>
      <c r="ZR196" s="420">
        <v>2514.6611914702889</v>
      </c>
      <c r="ZS196" s="420">
        <v>2715.0161368571216</v>
      </c>
      <c r="ZT196" s="420">
        <v>2932.243242570883</v>
      </c>
      <c r="ZU196" s="420">
        <v>3167.8046505130319</v>
      </c>
      <c r="ZV196" s="420">
        <v>3423.2914502580916</v>
      </c>
      <c r="ZW196" s="420">
        <v>3700.1867217505733</v>
      </c>
      <c r="ZX196" s="420">
        <v>4000.3802814050377</v>
      </c>
      <c r="ZY196" s="420">
        <v>4325.9832209558554</v>
      </c>
      <c r="ZZ196" s="420">
        <v>4679.1557637486794</v>
      </c>
      <c r="AAA196" s="420">
        <v>5062.2262283728096</v>
      </c>
      <c r="AAB196" s="420">
        <v>5477.6963209493033</v>
      </c>
      <c r="AAC196" s="420">
        <v>5928.2427723246401</v>
      </c>
      <c r="AAD196" s="420">
        <v>6416.7132244609184</v>
      </c>
      <c r="AAE196" s="420">
        <v>6946.113322435147</v>
      </c>
      <c r="AAF196" s="420">
        <v>7519.5806081181781</v>
      </c>
      <c r="AAG196" s="420">
        <v>8140.3388604707252</v>
      </c>
      <c r="AAH196" s="420">
        <v>8811.6237300830435</v>
      </c>
      <c r="AAI196" s="420">
        <v>9536.5665063339075</v>
      </c>
      <c r="AAJ196" s="420"/>
      <c r="AAK196" s="420">
        <v>1109.3110259663345</v>
      </c>
      <c r="AAL196" s="420">
        <v>1195.6196864715703</v>
      </c>
      <c r="AAM196" s="420">
        <v>1288.9633248473469</v>
      </c>
      <c r="AAN196" s="420">
        <v>1389.9393404922953</v>
      </c>
      <c r="AAO196" s="420">
        <v>1499.1971329403998</v>
      </c>
      <c r="AAP196" s="420">
        <v>1617.442699475404</v>
      </c>
      <c r="AAQ196" s="420">
        <v>1745.4436434031179</v>
      </c>
      <c r="AAR196" s="420">
        <v>1884.0346299088383</v>
      </c>
      <c r="AAS196" s="420">
        <v>2034.1233297622816</v>
      </c>
      <c r="AAT196" s="420">
        <v>2196.6968947699711</v>
      </c>
      <c r="AAU196" s="420">
        <v>2372.8290128421331</v>
      </c>
      <c r="AAV196" s="420">
        <v>2563.6875948677707</v>
      </c>
      <c r="AAW196" s="420">
        <v>2770.5431503101672</v>
      </c>
      <c r="AAX196" s="420">
        <v>2994.7779135817068</v>
      </c>
      <c r="AAY196" s="420">
        <v>3237.8957888696918</v>
      </c>
      <c r="AAZ196" s="420">
        <v>3501.5331872071019</v>
      </c>
      <c r="ABA196" s="420">
        <v>3787.4708362590222</v>
      </c>
      <c r="ABB196" s="420">
        <v>4088.7359545664644</v>
      </c>
      <c r="ABC196" s="420">
        <v>4407.6277330527682</v>
      </c>
      <c r="ABD196" s="420">
        <v>4748.5913490076227</v>
      </c>
      <c r="ABE196" s="420">
        <v>5111.5269326771249</v>
      </c>
      <c r="ABF196" s="420">
        <v>5495.4923305916182</v>
      </c>
      <c r="ABG196" s="420">
        <v>5898.278421694934</v>
      </c>
      <c r="ABH196" s="420">
        <v>6315.7980420889562</v>
      </c>
      <c r="ABI196" s="420">
        <v>6741.2083593079642</v>
      </c>
      <c r="ABJ196" s="420">
        <v>7163.6520892377021</v>
      </c>
      <c r="ABK196" s="420">
        <v>7566.4536671761225</v>
      </c>
      <c r="ABL196" s="420">
        <v>7924.5359698456668</v>
      </c>
      <c r="ABM196" s="420">
        <v>8200.7222741063197</v>
      </c>
      <c r="ABN196" s="420">
        <v>8340.4437084706042</v>
      </c>
      <c r="ABQ196" s="344"/>
      <c r="ABR196" s="344"/>
      <c r="ABS196" s="344"/>
      <c r="ABT196" s="344"/>
      <c r="ABU196" s="344"/>
      <c r="ABV196" s="344"/>
      <c r="ABW196" s="344"/>
      <c r="ABX196" s="344"/>
      <c r="ABY196" s="344"/>
      <c r="ABZ196" s="344"/>
      <c r="ACA196" s="344"/>
    </row>
    <row r="197" spans="4:755" hidden="1" outlineLevel="1" x14ac:dyDescent="0.25">
      <c r="D197" s="431" t="b">
        <v>1</v>
      </c>
      <c r="E197" s="416"/>
      <c r="F197" s="417">
        <v>1622</v>
      </c>
      <c r="G197" s="417">
        <v>22009789</v>
      </c>
      <c r="H197" s="417" t="s">
        <v>1825</v>
      </c>
      <c r="I197" s="417" t="s">
        <v>253</v>
      </c>
      <c r="J197" s="417">
        <v>66</v>
      </c>
      <c r="K197" s="417" t="s">
        <v>371</v>
      </c>
      <c r="L197" s="417" t="s">
        <v>1833</v>
      </c>
      <c r="M197" s="417" t="s">
        <v>253</v>
      </c>
      <c r="N197" s="417" t="s">
        <v>287</v>
      </c>
      <c r="O197" s="417" t="s">
        <v>358</v>
      </c>
      <c r="P197" s="417" t="s">
        <v>358</v>
      </c>
      <c r="Q197" s="417" t="s">
        <v>359</v>
      </c>
      <c r="R197" s="417" t="s">
        <v>289</v>
      </c>
      <c r="S197" s="418"/>
      <c r="T197" s="417">
        <v>0</v>
      </c>
      <c r="U197" s="417">
        <v>2190</v>
      </c>
      <c r="V197" s="418"/>
      <c r="W197" s="419">
        <v>3.6150887995456849</v>
      </c>
      <c r="X197" s="417">
        <v>4.3970361605316652E-3</v>
      </c>
      <c r="Y197" s="417">
        <v>0</v>
      </c>
      <c r="Z197" s="417">
        <v>4.3970361605316652E-3</v>
      </c>
      <c r="AA197" s="420">
        <v>23.084439842791241</v>
      </c>
      <c r="AB197" s="420">
        <v>0</v>
      </c>
      <c r="AC197" s="420">
        <v>23.084439842791241</v>
      </c>
      <c r="AD197" s="420">
        <v>12.481497293882057</v>
      </c>
      <c r="AE197" s="420">
        <v>1.7592541678287195</v>
      </c>
      <c r="AF197" s="420">
        <v>0</v>
      </c>
      <c r="AG197" s="418"/>
      <c r="AH197" s="419">
        <v>10.556192595643179</v>
      </c>
      <c r="AI197" s="417">
        <v>5.0929163580434762E-2</v>
      </c>
      <c r="AJ197" s="417">
        <v>0</v>
      </c>
      <c r="AK197" s="417">
        <v>5.0929163580434762E-2</v>
      </c>
      <c r="AL197" s="420">
        <v>267.37810879728249</v>
      </c>
      <c r="AM197" s="420">
        <v>0</v>
      </c>
      <c r="AN197" s="420">
        <v>267.37810879728249</v>
      </c>
      <c r="AO197" s="420">
        <v>144.56833971818216</v>
      </c>
      <c r="AP197" s="420">
        <v>20.376758348531951</v>
      </c>
      <c r="AQ197" s="420">
        <v>0</v>
      </c>
      <c r="AR197" s="418"/>
      <c r="AS197" s="417">
        <v>5.1679359468684138E-3</v>
      </c>
      <c r="AT197" s="421">
        <v>0</v>
      </c>
      <c r="AU197" s="417">
        <v>5.1679359468684138E-3</v>
      </c>
      <c r="AV197" s="420">
        <v>27.131663721059173</v>
      </c>
      <c r="AW197" s="420">
        <v>0</v>
      </c>
      <c r="AX197" s="420">
        <v>27.131663721059173</v>
      </c>
      <c r="AY197" s="420">
        <v>14.669785778608313</v>
      </c>
      <c r="AZ197" s="420">
        <v>2.0676911723420526</v>
      </c>
      <c r="BA197" s="420">
        <v>0</v>
      </c>
      <c r="BB197" s="418"/>
      <c r="BC197" s="420">
        <v>37.32519130450202</v>
      </c>
      <c r="BD197" s="420">
        <v>432.32320686399663</v>
      </c>
      <c r="BE197" s="420">
        <v>43.869140672009536</v>
      </c>
      <c r="BF197" s="420">
        <v>388.45406619198707</v>
      </c>
      <c r="BG197" s="420"/>
      <c r="BH197" s="422">
        <v>0.10715962441107481</v>
      </c>
      <c r="BI197" s="420"/>
      <c r="BJ197" s="423">
        <v>4.0239984351163907</v>
      </c>
      <c r="BK197" s="423">
        <v>4.4791606247277018</v>
      </c>
      <c r="BL197" s="423">
        <v>4.9858070835782389</v>
      </c>
      <c r="BM197" s="423">
        <v>5.5497612962183371</v>
      </c>
      <c r="BN197" s="423">
        <v>6.1775054527176865</v>
      </c>
      <c r="BO197" s="423">
        <v>6.8762549561114321</v>
      </c>
      <c r="BP197" s="423">
        <v>7.6540413575265642</v>
      </c>
      <c r="BQ197" s="423">
        <v>8.519804672259701</v>
      </c>
      <c r="BR197" s="423">
        <v>9.4834961379036802</v>
      </c>
      <c r="BS197" s="423">
        <v>10.556192595643179</v>
      </c>
      <c r="BT197" s="423">
        <v>11.750223809438291</v>
      </c>
      <c r="BU197" s="423">
        <v>13.079314186525425</v>
      </c>
      <c r="BV197" s="423">
        <v>14.558740528196203</v>
      </c>
      <c r="BW197" s="423">
        <v>16.205507624069845</v>
      </c>
      <c r="BX197" s="423">
        <v>18.03854370817087</v>
      </c>
      <c r="BY197" s="423">
        <v>20.078918023419057</v>
      </c>
      <c r="BZ197" s="423">
        <v>22.350082995256596</v>
      </c>
      <c r="CA197" s="423">
        <v>24.878143797999243</v>
      </c>
      <c r="CB197" s="423">
        <v>27.692158412355042</v>
      </c>
      <c r="CC197" s="423">
        <v>28</v>
      </c>
      <c r="CD197" s="423">
        <v>28</v>
      </c>
      <c r="CE197" s="423">
        <v>28</v>
      </c>
      <c r="CF197" s="423">
        <v>28</v>
      </c>
      <c r="CG197" s="423">
        <v>28</v>
      </c>
      <c r="CH197" s="423">
        <v>28</v>
      </c>
      <c r="CI197" s="423">
        <v>28</v>
      </c>
      <c r="CJ197" s="423">
        <v>28</v>
      </c>
      <c r="CK197" s="423">
        <v>28</v>
      </c>
      <c r="CL197" s="423">
        <v>28</v>
      </c>
      <c r="CM197" s="423">
        <v>28</v>
      </c>
      <c r="CN197" s="420"/>
      <c r="CO197" s="417">
        <v>4.4568833853950744E-3</v>
      </c>
      <c r="CP197" s="417">
        <v>5.7019000459519647E-3</v>
      </c>
      <c r="CQ197" s="417">
        <v>7.3492371937356679E-3</v>
      </c>
      <c r="CR197" s="417">
        <v>9.5373270890780244E-3</v>
      </c>
      <c r="CS197" s="417">
        <v>1.2454006514215722E-2</v>
      </c>
      <c r="CT197" s="417">
        <v>1.6354544800431525E-2</v>
      </c>
      <c r="CU197" s="417">
        <v>2.158634278432283E-2</v>
      </c>
      <c r="CV197" s="417">
        <v>2.8622793138059627E-2</v>
      </c>
      <c r="CW197" s="417">
        <v>3.8109727549257635E-2</v>
      </c>
      <c r="CX197" s="417">
        <v>5.0929163580434762E-2</v>
      </c>
      <c r="CY197" s="417">
        <v>6.8286836777824753E-2</v>
      </c>
      <c r="CZ197" s="417">
        <v>9.183244511306865E-2</v>
      </c>
      <c r="DA197" s="417">
        <v>0.12382489589608256</v>
      </c>
      <c r="DB197" s="417">
        <v>0.1673594783076349</v>
      </c>
      <c r="DC197" s="417">
        <v>0.22668026794762872</v>
      </c>
      <c r="DD197" s="417">
        <v>0.30760986537124474</v>
      </c>
      <c r="DE197" s="417">
        <v>0.4181406912562366</v>
      </c>
      <c r="DF197" s="417">
        <v>0.56924876501135857</v>
      </c>
      <c r="DG197" s="417">
        <v>0.77601391627683758</v>
      </c>
      <c r="DH197" s="417">
        <v>0.80127794279013076</v>
      </c>
      <c r="DI197" s="417">
        <v>0.80127794279013076</v>
      </c>
      <c r="DJ197" s="417">
        <v>0.80127794279013076</v>
      </c>
      <c r="DK197" s="417">
        <v>0.80127794279013076</v>
      </c>
      <c r="DL197" s="417">
        <v>0.80127794279013076</v>
      </c>
      <c r="DM197" s="417">
        <v>0.80127794279013076</v>
      </c>
      <c r="DN197" s="417">
        <v>0.80127794279013076</v>
      </c>
      <c r="DO197" s="417">
        <v>0.80127794279013076</v>
      </c>
      <c r="DP197" s="417">
        <v>0.80127794279013076</v>
      </c>
      <c r="DQ197" s="417">
        <v>0.80127794279013076</v>
      </c>
      <c r="DR197" s="417">
        <v>0.80127794279013076</v>
      </c>
      <c r="DS197" s="424"/>
      <c r="DT197" s="425">
        <v>0</v>
      </c>
      <c r="DU197" s="425">
        <v>0</v>
      </c>
      <c r="DV197" s="425">
        <v>0</v>
      </c>
      <c r="DW197" s="425">
        <v>0</v>
      </c>
      <c r="DX197" s="425">
        <v>0</v>
      </c>
      <c r="DY197" s="425">
        <v>0</v>
      </c>
      <c r="DZ197" s="425">
        <v>0</v>
      </c>
      <c r="EA197" s="425">
        <v>0</v>
      </c>
      <c r="EB197" s="425">
        <v>0</v>
      </c>
      <c r="EC197" s="425">
        <v>0</v>
      </c>
      <c r="ED197" s="425">
        <v>0</v>
      </c>
      <c r="EE197" s="425">
        <v>0</v>
      </c>
      <c r="EF197" s="425">
        <v>0</v>
      </c>
      <c r="EG197" s="425">
        <v>0</v>
      </c>
      <c r="EH197" s="425">
        <v>0</v>
      </c>
      <c r="EI197" s="425">
        <v>0</v>
      </c>
      <c r="EJ197" s="425">
        <v>0</v>
      </c>
      <c r="EK197" s="425">
        <v>0</v>
      </c>
      <c r="EL197" s="425">
        <v>0</v>
      </c>
      <c r="EM197" s="425">
        <v>0</v>
      </c>
      <c r="EN197" s="425">
        <v>0</v>
      </c>
      <c r="EO197" s="425">
        <v>0</v>
      </c>
      <c r="EP197" s="425">
        <v>0</v>
      </c>
      <c r="EQ197" s="425">
        <v>0</v>
      </c>
      <c r="ER197" s="425">
        <v>0</v>
      </c>
      <c r="ES197" s="425">
        <v>0</v>
      </c>
      <c r="ET197" s="425">
        <v>0</v>
      </c>
      <c r="EU197" s="425">
        <v>0</v>
      </c>
      <c r="EV197" s="425">
        <v>0</v>
      </c>
      <c r="EW197" s="425">
        <v>0</v>
      </c>
      <c r="EX197" s="420"/>
      <c r="EY197" s="420">
        <v>37.833217401062527</v>
      </c>
      <c r="EZ197" s="420">
        <v>48.401810274985863</v>
      </c>
      <c r="FA197" s="420">
        <v>62.385587514744735</v>
      </c>
      <c r="FB197" s="420">
        <v>80.959661266557163</v>
      </c>
      <c r="FC197" s="420">
        <v>105.71852463328601</v>
      </c>
      <c r="FD197" s="420">
        <v>138.82908647727493</v>
      </c>
      <c r="FE197" s="420">
        <v>183.24033384614785</v>
      </c>
      <c r="FF197" s="420">
        <v>242.97076270077437</v>
      </c>
      <c r="FG197" s="420">
        <v>323.50265483522816</v>
      </c>
      <c r="FH197" s="420">
        <v>432.32320686399663</v>
      </c>
      <c r="FI197" s="420">
        <v>579.66756543649262</v>
      </c>
      <c r="FJ197" s="420">
        <v>779.53954815577754</v>
      </c>
      <c r="FK197" s="420">
        <v>1051.1143776953811</v>
      </c>
      <c r="FL197" s="420">
        <v>1420.6670849163108</v>
      </c>
      <c r="FM197" s="420">
        <v>1924.2244223613518</v>
      </c>
      <c r="FN197" s="420">
        <v>2611.2127926520238</v>
      </c>
      <c r="FO197" s="420">
        <v>3549.4775852488356</v>
      </c>
      <c r="FP197" s="420">
        <v>4832.1911119628749</v>
      </c>
      <c r="FQ197" s="420">
        <v>6587.3617642677073</v>
      </c>
      <c r="FR197" s="420">
        <v>6801.8209109072159</v>
      </c>
      <c r="FS197" s="420">
        <v>6801.8209109072159</v>
      </c>
      <c r="FT197" s="420">
        <v>6801.8209109072159</v>
      </c>
      <c r="FU197" s="420">
        <v>6801.8209109072159</v>
      </c>
      <c r="FV197" s="420">
        <v>6801.8209109072159</v>
      </c>
      <c r="FW197" s="420">
        <v>6801.8209109072159</v>
      </c>
      <c r="FX197" s="420">
        <v>6801.8209109072159</v>
      </c>
      <c r="FY197" s="420">
        <v>6801.8209109072159</v>
      </c>
      <c r="FZ197" s="420">
        <v>6801.8209109072159</v>
      </c>
      <c r="GA197" s="420">
        <v>6801.8209109072159</v>
      </c>
      <c r="GB197" s="420">
        <v>6801.8209109072159</v>
      </c>
      <c r="GC197" s="420"/>
      <c r="GD197" s="420">
        <v>43.869140672009536</v>
      </c>
      <c r="GE197" s="420">
        <v>43.869140672009536</v>
      </c>
      <c r="GF197" s="420">
        <v>43.869140672009536</v>
      </c>
      <c r="GG197" s="420">
        <v>43.869140672009536</v>
      </c>
      <c r="GH197" s="420">
        <v>43.869140672009536</v>
      </c>
      <c r="GI197" s="420">
        <v>43.869140672009536</v>
      </c>
      <c r="GJ197" s="420">
        <v>43.869140672009536</v>
      </c>
      <c r="GK197" s="420">
        <v>43.869140672009536</v>
      </c>
      <c r="GL197" s="420">
        <v>43.869140672009536</v>
      </c>
      <c r="GM197" s="420">
        <v>43.869140672009536</v>
      </c>
      <c r="GN197" s="420">
        <v>43.869140672009536</v>
      </c>
      <c r="GO197" s="420">
        <v>43.869140672009536</v>
      </c>
      <c r="GP197" s="420">
        <v>43.869140672009536</v>
      </c>
      <c r="GQ197" s="420">
        <v>43.869140672009536</v>
      </c>
      <c r="GR197" s="420">
        <v>43.869140672009536</v>
      </c>
      <c r="GS197" s="420">
        <v>43.869140672009536</v>
      </c>
      <c r="GT197" s="420">
        <v>43.869140672009536</v>
      </c>
      <c r="GU197" s="420">
        <v>52.508611850999877</v>
      </c>
      <c r="GV197" s="420">
        <v>69.603276310983887</v>
      </c>
      <c r="GW197" s="420">
        <v>93.069013120089792</v>
      </c>
      <c r="GX197" s="420">
        <v>125.42538339517795</v>
      </c>
      <c r="GY197" s="420">
        <v>170.22317912372205</v>
      </c>
      <c r="GZ197" s="420">
        <v>232.47537153981625</v>
      </c>
      <c r="HA197" s="420">
        <v>319.27050470074317</v>
      </c>
      <c r="HB197" s="420">
        <v>440.64640955904844</v>
      </c>
      <c r="HC197" s="420">
        <v>610.83552724451908</v>
      </c>
      <c r="HD197" s="420">
        <v>850.04092728031583</v>
      </c>
      <c r="HE197" s="420">
        <v>1186.9704916425896</v>
      </c>
      <c r="HF197" s="420">
        <v>1662.4545934511893</v>
      </c>
      <c r="HG197" s="420">
        <v>2334.6126525883833</v>
      </c>
      <c r="HH197" s="420"/>
      <c r="HI197" s="420">
        <v>23.39863777332414</v>
      </c>
      <c r="HJ197" s="420">
        <v>29.934975241247816</v>
      </c>
      <c r="HK197" s="420">
        <v>38.583495267112255</v>
      </c>
      <c r="HL197" s="420">
        <v>50.070967217659629</v>
      </c>
      <c r="HM197" s="420">
        <v>65.383534199632535</v>
      </c>
      <c r="HN197" s="420">
        <v>85.861360202265502</v>
      </c>
      <c r="HO197" s="420">
        <v>113.32829961769485</v>
      </c>
      <c r="HP197" s="420">
        <v>150.26966397481303</v>
      </c>
      <c r="HQ197" s="420">
        <v>200.07606963360257</v>
      </c>
      <c r="HR197" s="420">
        <v>267.37810879728249</v>
      </c>
      <c r="HS197" s="420">
        <v>358.50589308357996</v>
      </c>
      <c r="HT197" s="420">
        <v>482.1203368436104</v>
      </c>
      <c r="HU197" s="420">
        <v>650.08070345443343</v>
      </c>
      <c r="HV197" s="420">
        <v>878.63726111508322</v>
      </c>
      <c r="HW197" s="420">
        <v>1190.0714067250508</v>
      </c>
      <c r="HX197" s="420">
        <v>1614.9517931990349</v>
      </c>
      <c r="HY197" s="420">
        <v>2195.2386290952422</v>
      </c>
      <c r="HZ197" s="420">
        <v>2988.5560163096325</v>
      </c>
      <c r="IA197" s="420">
        <v>4074.0730604533974</v>
      </c>
      <c r="IB197" s="420">
        <v>4206.7091996481868</v>
      </c>
      <c r="IC197" s="420">
        <v>4206.7091996481868</v>
      </c>
      <c r="ID197" s="420">
        <v>4206.7091996481868</v>
      </c>
      <c r="IE197" s="420">
        <v>4206.7091996481868</v>
      </c>
      <c r="IF197" s="420">
        <v>4206.7091996481868</v>
      </c>
      <c r="IG197" s="420">
        <v>4206.7091996481868</v>
      </c>
      <c r="IH197" s="420">
        <v>4206.7091996481868</v>
      </c>
      <c r="II197" s="420">
        <v>4206.7091996481868</v>
      </c>
      <c r="IJ197" s="420">
        <v>4206.7091996481868</v>
      </c>
      <c r="IK197" s="420">
        <v>4206.7091996481868</v>
      </c>
      <c r="IL197" s="420">
        <v>4206.7091996481868</v>
      </c>
      <c r="IM197" s="420"/>
      <c r="IN197" s="420">
        <v>27.131663721059173</v>
      </c>
      <c r="IO197" s="420">
        <v>27.131663721059173</v>
      </c>
      <c r="IP197" s="420">
        <v>27.131663721059173</v>
      </c>
      <c r="IQ197" s="420">
        <v>27.131663721059173</v>
      </c>
      <c r="IR197" s="420">
        <v>27.131663721059173</v>
      </c>
      <c r="IS197" s="420">
        <v>27.131663721059173</v>
      </c>
      <c r="IT197" s="420">
        <v>27.131663721059173</v>
      </c>
      <c r="IU197" s="420">
        <v>27.131663721059173</v>
      </c>
      <c r="IV197" s="420">
        <v>27.131663721059173</v>
      </c>
      <c r="IW197" s="420">
        <v>27.131663721059173</v>
      </c>
      <c r="IX197" s="420">
        <v>27.131663721059173</v>
      </c>
      <c r="IY197" s="420">
        <v>27.131663721059173</v>
      </c>
      <c r="IZ197" s="420">
        <v>27.131663721059173</v>
      </c>
      <c r="JA197" s="420">
        <v>27.131663721059173</v>
      </c>
      <c r="JB197" s="420">
        <v>27.131663721059173</v>
      </c>
      <c r="JC197" s="420">
        <v>27.131663721059173</v>
      </c>
      <c r="JD197" s="420">
        <v>27.131663721059173</v>
      </c>
      <c r="JE197" s="420">
        <v>32.474900975435304</v>
      </c>
      <c r="JF197" s="420">
        <v>43.047405484249559</v>
      </c>
      <c r="JG197" s="420">
        <v>57.560214951651815</v>
      </c>
      <c r="JH197" s="420">
        <v>77.571597533802432</v>
      </c>
      <c r="JI197" s="420">
        <v>105.27760477563253</v>
      </c>
      <c r="JJ197" s="420">
        <v>143.77859943062467</v>
      </c>
      <c r="JK197" s="420">
        <v>197.45861981564556</v>
      </c>
      <c r="JL197" s="420">
        <v>272.52574408589538</v>
      </c>
      <c r="JM197" s="420">
        <v>377.78228294880807</v>
      </c>
      <c r="JN197" s="420">
        <v>525.72319026121431</v>
      </c>
      <c r="JO197" s="420">
        <v>734.10337500900516</v>
      </c>
      <c r="JP197" s="420">
        <v>1028.1751201437803</v>
      </c>
      <c r="JQ197" s="420">
        <v>1443.8834323776239</v>
      </c>
      <c r="JR197" s="420"/>
      <c r="JS197" s="420">
        <v>-3.7330259477350332</v>
      </c>
      <c r="JT197" s="420">
        <v>2.8033115201886432</v>
      </c>
      <c r="JU197" s="420">
        <v>11.451831546053082</v>
      </c>
      <c r="JV197" s="420">
        <v>22.939303496600456</v>
      </c>
      <c r="JW197" s="420">
        <v>38.251870478573366</v>
      </c>
      <c r="JX197" s="420">
        <v>58.729696481206332</v>
      </c>
      <c r="JY197" s="420">
        <v>86.196635896635684</v>
      </c>
      <c r="JZ197" s="420">
        <v>123.13800025375386</v>
      </c>
      <c r="KA197" s="420">
        <v>172.9444059125434</v>
      </c>
      <c r="KB197" s="420">
        <v>240.24644507622332</v>
      </c>
      <c r="KC197" s="420">
        <v>331.37422936252079</v>
      </c>
      <c r="KD197" s="420">
        <v>454.98867312255123</v>
      </c>
      <c r="KE197" s="420">
        <v>622.94903973337421</v>
      </c>
      <c r="KF197" s="420">
        <v>851.50559739402399</v>
      </c>
      <c r="KG197" s="420">
        <v>1162.9397430039917</v>
      </c>
      <c r="KH197" s="420">
        <v>1587.8201294779758</v>
      </c>
      <c r="KI197" s="420">
        <v>2168.1069653741829</v>
      </c>
      <c r="KJ197" s="420">
        <v>2956.081115334197</v>
      </c>
      <c r="KK197" s="420">
        <v>4031.025654969148</v>
      </c>
      <c r="KL197" s="420">
        <v>4149.1489846965351</v>
      </c>
      <c r="KM197" s="420">
        <v>4129.1376021143842</v>
      </c>
      <c r="KN197" s="420">
        <v>4101.4315948725543</v>
      </c>
      <c r="KO197" s="420">
        <v>4062.9306002175622</v>
      </c>
      <c r="KP197" s="420">
        <v>4009.250579832541</v>
      </c>
      <c r="KQ197" s="420">
        <v>3934.1834555622913</v>
      </c>
      <c r="KR197" s="420">
        <v>3828.9269166993786</v>
      </c>
      <c r="KS197" s="420">
        <v>3680.9860093869725</v>
      </c>
      <c r="KT197" s="420">
        <v>3472.6058246391817</v>
      </c>
      <c r="KU197" s="420">
        <v>3178.5340795044067</v>
      </c>
      <c r="KV197" s="420">
        <v>2762.8257672705631</v>
      </c>
      <c r="KW197" s="420"/>
      <c r="KX197" s="420">
        <v>0</v>
      </c>
      <c r="KY197" s="420">
        <v>0</v>
      </c>
      <c r="KZ197" s="420">
        <v>0</v>
      </c>
      <c r="LA197" s="420">
        <v>0</v>
      </c>
      <c r="LB197" s="420">
        <v>0</v>
      </c>
      <c r="LC197" s="420">
        <v>0</v>
      </c>
      <c r="LD197" s="420">
        <v>0</v>
      </c>
      <c r="LE197" s="420">
        <v>0</v>
      </c>
      <c r="LF197" s="420">
        <v>0</v>
      </c>
      <c r="LG197" s="420">
        <v>0</v>
      </c>
      <c r="LH197" s="420">
        <v>0</v>
      </c>
      <c r="LI197" s="420">
        <v>0</v>
      </c>
      <c r="LJ197" s="420">
        <v>0</v>
      </c>
      <c r="LK197" s="420">
        <v>0</v>
      </c>
      <c r="LL197" s="420">
        <v>0</v>
      </c>
      <c r="LM197" s="420">
        <v>0</v>
      </c>
      <c r="LN197" s="420">
        <v>0</v>
      </c>
      <c r="LO197" s="420">
        <v>0</v>
      </c>
      <c r="LP197" s="420">
        <v>0</v>
      </c>
      <c r="LQ197" s="420">
        <v>0</v>
      </c>
      <c r="LR197" s="420">
        <v>0</v>
      </c>
      <c r="LS197" s="420">
        <v>0</v>
      </c>
      <c r="LT197" s="420">
        <v>0</v>
      </c>
      <c r="LU197" s="420">
        <v>0</v>
      </c>
      <c r="LV197" s="420">
        <v>0</v>
      </c>
      <c r="LW197" s="420">
        <v>0</v>
      </c>
      <c r="LX197" s="420">
        <v>0</v>
      </c>
      <c r="LY197" s="420">
        <v>0</v>
      </c>
      <c r="LZ197" s="420">
        <v>0</v>
      </c>
      <c r="MA197" s="420">
        <v>0</v>
      </c>
      <c r="MB197" s="420"/>
      <c r="MC197" s="426">
        <v>0</v>
      </c>
      <c r="MD197" s="426">
        <v>0</v>
      </c>
      <c r="ME197" s="426">
        <v>0</v>
      </c>
      <c r="MF197" s="426">
        <v>0</v>
      </c>
      <c r="MG197" s="426">
        <v>0</v>
      </c>
      <c r="MH197" s="426">
        <v>0</v>
      </c>
      <c r="MI197" s="426">
        <v>0</v>
      </c>
      <c r="MJ197" s="426">
        <v>0</v>
      </c>
      <c r="MK197" s="426">
        <v>0</v>
      </c>
      <c r="ML197" s="426">
        <v>0</v>
      </c>
      <c r="MM197" s="426">
        <v>0</v>
      </c>
      <c r="MN197" s="426">
        <v>0</v>
      </c>
      <c r="MO197" s="426">
        <v>0</v>
      </c>
      <c r="MP197" s="426">
        <v>0</v>
      </c>
      <c r="MQ197" s="426">
        <v>0</v>
      </c>
      <c r="MR197" s="426">
        <v>0</v>
      </c>
      <c r="MS197" s="426">
        <v>0</v>
      </c>
      <c r="MT197" s="426">
        <v>0</v>
      </c>
      <c r="MU197" s="426">
        <v>0</v>
      </c>
      <c r="MV197" s="426">
        <v>0</v>
      </c>
      <c r="MW197" s="426">
        <v>0</v>
      </c>
      <c r="MX197" s="426">
        <v>0</v>
      </c>
      <c r="MY197" s="426">
        <v>0</v>
      </c>
      <c r="MZ197" s="426">
        <v>0</v>
      </c>
      <c r="NA197" s="426">
        <v>0</v>
      </c>
      <c r="NB197" s="426">
        <v>0</v>
      </c>
      <c r="NC197" s="426">
        <v>0</v>
      </c>
      <c r="ND197" s="426">
        <v>0</v>
      </c>
      <c r="NE197" s="426">
        <v>0</v>
      </c>
      <c r="NF197" s="426">
        <v>0</v>
      </c>
      <c r="NG197" s="420"/>
      <c r="NH197" s="420">
        <v>0</v>
      </c>
      <c r="NI197" s="420">
        <v>0</v>
      </c>
      <c r="NJ197" s="420">
        <v>0</v>
      </c>
      <c r="NK197" s="420">
        <v>0</v>
      </c>
      <c r="NL197" s="420">
        <v>0</v>
      </c>
      <c r="NM197" s="420">
        <v>0</v>
      </c>
      <c r="NN197" s="420">
        <v>0</v>
      </c>
      <c r="NO197" s="420">
        <v>0</v>
      </c>
      <c r="NP197" s="420">
        <v>0</v>
      </c>
      <c r="NQ197" s="420">
        <v>0</v>
      </c>
      <c r="NR197" s="420">
        <v>0</v>
      </c>
      <c r="NS197" s="420">
        <v>0</v>
      </c>
      <c r="NT197" s="420">
        <v>0</v>
      </c>
      <c r="NU197" s="420">
        <v>0</v>
      </c>
      <c r="NV197" s="420">
        <v>0</v>
      </c>
      <c r="NW197" s="420">
        <v>0</v>
      </c>
      <c r="NX197" s="420">
        <v>0</v>
      </c>
      <c r="NY197" s="420">
        <v>0</v>
      </c>
      <c r="NZ197" s="420">
        <v>0</v>
      </c>
      <c r="OA197" s="420">
        <v>0</v>
      </c>
      <c r="OB197" s="420">
        <v>0</v>
      </c>
      <c r="OC197" s="420">
        <v>0</v>
      </c>
      <c r="OD197" s="420">
        <v>0</v>
      </c>
      <c r="OE197" s="420">
        <v>0</v>
      </c>
      <c r="OF197" s="420">
        <v>0</v>
      </c>
      <c r="OG197" s="420">
        <v>0</v>
      </c>
      <c r="OH197" s="420">
        <v>0</v>
      </c>
      <c r="OI197" s="420">
        <v>0</v>
      </c>
      <c r="OJ197" s="420">
        <v>0</v>
      </c>
      <c r="OK197" s="420">
        <v>0</v>
      </c>
      <c r="OL197" s="420"/>
      <c r="OM197" s="420">
        <v>-3.7330259477350332</v>
      </c>
      <c r="ON197" s="420">
        <v>2.8033115201886432</v>
      </c>
      <c r="OO197" s="420">
        <v>11.451831546053082</v>
      </c>
      <c r="OP197" s="420">
        <v>22.939303496600456</v>
      </c>
      <c r="OQ197" s="420">
        <v>38.251870478573366</v>
      </c>
      <c r="OR197" s="420">
        <v>58.729696481206332</v>
      </c>
      <c r="OS197" s="420">
        <v>86.196635896635684</v>
      </c>
      <c r="OT197" s="420">
        <v>123.13800025375386</v>
      </c>
      <c r="OU197" s="420">
        <v>172.9444059125434</v>
      </c>
      <c r="OV197" s="420">
        <v>240.24644507622332</v>
      </c>
      <c r="OW197" s="420">
        <v>331.37422936252079</v>
      </c>
      <c r="OX197" s="420">
        <v>454.98867312255123</v>
      </c>
      <c r="OY197" s="420">
        <v>622.94903973337421</v>
      </c>
      <c r="OZ197" s="420">
        <v>851.50559739402399</v>
      </c>
      <c r="PA197" s="420">
        <v>1162.9397430039917</v>
      </c>
      <c r="PB197" s="420">
        <v>1587.8201294779758</v>
      </c>
      <c r="PC197" s="420">
        <v>2168.1069653741829</v>
      </c>
      <c r="PD197" s="420">
        <v>2956.081115334197</v>
      </c>
      <c r="PE197" s="420">
        <v>4031.025654969148</v>
      </c>
      <c r="PF197" s="420">
        <v>4149.1489846965351</v>
      </c>
      <c r="PG197" s="420">
        <v>4129.1376021143842</v>
      </c>
      <c r="PH197" s="420">
        <v>4101.4315948725543</v>
      </c>
      <c r="PI197" s="420">
        <v>4062.9306002175622</v>
      </c>
      <c r="PJ197" s="420">
        <v>4009.250579832541</v>
      </c>
      <c r="PK197" s="420">
        <v>3934.1834555622913</v>
      </c>
      <c r="PL197" s="420">
        <v>3828.9269166993786</v>
      </c>
      <c r="PM197" s="420">
        <v>3680.9860093869725</v>
      </c>
      <c r="PN197" s="420">
        <v>3472.6058246391817</v>
      </c>
      <c r="PO197" s="420">
        <v>3178.5340795044067</v>
      </c>
      <c r="PP197" s="420">
        <v>2762.8257672705631</v>
      </c>
      <c r="PQ197" s="420"/>
      <c r="PR197" s="420">
        <v>12.651380585241816</v>
      </c>
      <c r="PS197" s="420">
        <v>16.185504825352666</v>
      </c>
      <c r="PT197" s="420">
        <v>20.861662446418837</v>
      </c>
      <c r="PU197" s="420">
        <v>27.072809480557407</v>
      </c>
      <c r="PV197" s="420">
        <v>35.352142427315755</v>
      </c>
      <c r="PW197" s="420">
        <v>46.424272900356769</v>
      </c>
      <c r="PX197" s="420">
        <v>61.275338480445413</v>
      </c>
      <c r="PY197" s="420">
        <v>81.249119191423674</v>
      </c>
      <c r="PZ197" s="420">
        <v>108.17888320916759</v>
      </c>
      <c r="QA197" s="420">
        <v>144.56833971818216</v>
      </c>
      <c r="QB197" s="420">
        <v>193.84010895810496</v>
      </c>
      <c r="QC197" s="420">
        <v>260.67705002242832</v>
      </c>
      <c r="QD197" s="420">
        <v>351.4913333929249</v>
      </c>
      <c r="QE197" s="420">
        <v>475.06929653034285</v>
      </c>
      <c r="QF197" s="420">
        <v>643.45824043045468</v>
      </c>
      <c r="QG197" s="420">
        <v>873.18629231795376</v>
      </c>
      <c r="QH197" s="420">
        <v>1186.9408655819732</v>
      </c>
      <c r="QI197" s="420">
        <v>1615.8786647721972</v>
      </c>
      <c r="QJ197" s="420">
        <v>2202.8055359119476</v>
      </c>
      <c r="QK197" s="420">
        <v>2274.5204063486976</v>
      </c>
      <c r="QL197" s="420">
        <v>2274.5204063486976</v>
      </c>
      <c r="QM197" s="420">
        <v>2274.5204063486976</v>
      </c>
      <c r="QN197" s="420">
        <v>2274.5204063486976</v>
      </c>
      <c r="QO197" s="420">
        <v>2274.5204063486976</v>
      </c>
      <c r="QP197" s="420">
        <v>2274.5204063486976</v>
      </c>
      <c r="QQ197" s="420">
        <v>2274.5204063486976</v>
      </c>
      <c r="QR197" s="420">
        <v>2274.5204063486976</v>
      </c>
      <c r="QS197" s="420">
        <v>2274.5204063486976</v>
      </c>
      <c r="QT197" s="420">
        <v>2274.5204063486976</v>
      </c>
      <c r="QU197" s="420">
        <v>2274.5204063486976</v>
      </c>
      <c r="QV197" s="424"/>
      <c r="QW197" s="420">
        <v>14.669785778608313</v>
      </c>
      <c r="QX197" s="420">
        <v>14.669785778608313</v>
      </c>
      <c r="QY197" s="420">
        <v>14.669785778608313</v>
      </c>
      <c r="QZ197" s="420">
        <v>14.669785778608313</v>
      </c>
      <c r="RA197" s="420">
        <v>14.669785778608313</v>
      </c>
      <c r="RB197" s="420">
        <v>14.669785778608313</v>
      </c>
      <c r="RC197" s="420">
        <v>14.669785778608313</v>
      </c>
      <c r="RD197" s="420">
        <v>14.669785778608313</v>
      </c>
      <c r="RE197" s="420">
        <v>14.669785778608313</v>
      </c>
      <c r="RF197" s="420">
        <v>14.669785778608313</v>
      </c>
      <c r="RG197" s="420">
        <v>14.669785778608313</v>
      </c>
      <c r="RH197" s="420">
        <v>14.669785778608313</v>
      </c>
      <c r="RI197" s="420">
        <v>14.669785778608313</v>
      </c>
      <c r="RJ197" s="420">
        <v>14.669785778608313</v>
      </c>
      <c r="RK197" s="420">
        <v>14.669785778608313</v>
      </c>
      <c r="RL197" s="420">
        <v>14.669785778608313</v>
      </c>
      <c r="RM197" s="420">
        <v>14.669785778608313</v>
      </c>
      <c r="RN197" s="420">
        <v>17.558814136465205</v>
      </c>
      <c r="RO197" s="420">
        <v>23.275248553544181</v>
      </c>
      <c r="RP197" s="420">
        <v>31.122161596598751</v>
      </c>
      <c r="RQ197" s="420">
        <v>41.942091352180398</v>
      </c>
      <c r="RR197" s="420">
        <v>56.922418220331309</v>
      </c>
      <c r="RS197" s="420">
        <v>77.739473512583388</v>
      </c>
      <c r="RT197" s="420">
        <v>106.76365749686144</v>
      </c>
      <c r="RU197" s="420">
        <v>147.35160829053081</v>
      </c>
      <c r="RV197" s="420">
        <v>204.2626364085076</v>
      </c>
      <c r="RW197" s="420">
        <v>284.25262303367072</v>
      </c>
      <c r="RX197" s="420">
        <v>396.92144799718392</v>
      </c>
      <c r="RY197" s="420">
        <v>555.92273700845146</v>
      </c>
      <c r="RZ197" s="420">
        <v>780.69155139279962</v>
      </c>
      <c r="SA197" s="420"/>
      <c r="SB197" s="420">
        <v>-2.0184051933664975</v>
      </c>
      <c r="SC197" s="420">
        <v>1.5157190467443531</v>
      </c>
      <c r="SD197" s="420">
        <v>6.1918766678105239</v>
      </c>
      <c r="SE197" s="420">
        <v>12.403023701949094</v>
      </c>
      <c r="SF197" s="420">
        <v>20.68235664870744</v>
      </c>
      <c r="SG197" s="420">
        <v>31.754487121748454</v>
      </c>
      <c r="SH197" s="420">
        <v>46.605552701837098</v>
      </c>
      <c r="SI197" s="420">
        <v>66.579333412815359</v>
      </c>
      <c r="SJ197" s="420">
        <v>93.509097430559279</v>
      </c>
      <c r="SK197" s="420">
        <v>129.89855393957384</v>
      </c>
      <c r="SL197" s="420">
        <v>179.17032317949665</v>
      </c>
      <c r="SM197" s="420">
        <v>246.00726424382</v>
      </c>
      <c r="SN197" s="420">
        <v>336.82154761431661</v>
      </c>
      <c r="SO197" s="420">
        <v>460.39951075173457</v>
      </c>
      <c r="SP197" s="420">
        <v>628.78845465184634</v>
      </c>
      <c r="SQ197" s="420">
        <v>858.51650653934541</v>
      </c>
      <c r="SR197" s="420">
        <v>1172.271079803365</v>
      </c>
      <c r="SS197" s="420">
        <v>1598.3198506357321</v>
      </c>
      <c r="ST197" s="420">
        <v>2179.5302873584033</v>
      </c>
      <c r="SU197" s="420">
        <v>2243.3982447520989</v>
      </c>
      <c r="SV197" s="420">
        <v>2232.5783149965173</v>
      </c>
      <c r="SW197" s="420">
        <v>2217.5979881283665</v>
      </c>
      <c r="SX197" s="420">
        <v>2196.7809328361141</v>
      </c>
      <c r="SY197" s="420">
        <v>2167.7567488518362</v>
      </c>
      <c r="SZ197" s="420">
        <v>2127.1687980581669</v>
      </c>
      <c r="TA197" s="420">
        <v>2070.25776994019</v>
      </c>
      <c r="TB197" s="420">
        <v>1990.2677833150269</v>
      </c>
      <c r="TC197" s="420">
        <v>1877.5989583515138</v>
      </c>
      <c r="TD197" s="420">
        <v>1718.5976693402463</v>
      </c>
      <c r="TE197" s="420">
        <v>1493.8288549558979</v>
      </c>
      <c r="TF197" s="420"/>
      <c r="TG197" s="420">
        <v>1.7831990424965694</v>
      </c>
      <c r="TH197" s="420">
        <v>2.281330208385381</v>
      </c>
      <c r="TI197" s="420">
        <v>2.9404298012136407</v>
      </c>
      <c r="TJ197" s="420">
        <v>3.8158845683401177</v>
      </c>
      <c r="TK197" s="420">
        <v>4.9828480063377105</v>
      </c>
      <c r="TL197" s="420">
        <v>6.5434533746526533</v>
      </c>
      <c r="TM197" s="420">
        <v>8.6366957480075648</v>
      </c>
      <c r="TN197" s="420">
        <v>11.451979534537656</v>
      </c>
      <c r="TO197" s="420">
        <v>15.24770199245798</v>
      </c>
      <c r="TP197" s="420">
        <v>20.376758348531951</v>
      </c>
      <c r="TQ197" s="420">
        <v>27.321563394807686</v>
      </c>
      <c r="TR197" s="420">
        <v>36.742161289738767</v>
      </c>
      <c r="TS197" s="420">
        <v>49.542340848022633</v>
      </c>
      <c r="TT197" s="420">
        <v>66.960527270884725</v>
      </c>
      <c r="TU197" s="420">
        <v>90.694775205846256</v>
      </c>
      <c r="TV197" s="420">
        <v>123.07470713503503</v>
      </c>
      <c r="TW197" s="420">
        <v>167.29809057162026</v>
      </c>
      <c r="TX197" s="420">
        <v>227.75643088104457</v>
      </c>
      <c r="TY197" s="420">
        <v>310.48316790236271</v>
      </c>
      <c r="TZ197" s="420">
        <v>320.59130491033136</v>
      </c>
      <c r="UA197" s="420">
        <v>320.59130491033136</v>
      </c>
      <c r="UB197" s="420">
        <v>320.59130491033136</v>
      </c>
      <c r="UC197" s="420">
        <v>320.59130491033136</v>
      </c>
      <c r="UD197" s="420">
        <v>320.59130491033136</v>
      </c>
      <c r="UE197" s="420">
        <v>320.59130491033136</v>
      </c>
      <c r="UF197" s="420">
        <v>320.59130491033136</v>
      </c>
      <c r="UG197" s="420">
        <v>320.59130491033136</v>
      </c>
      <c r="UH197" s="420">
        <v>320.59130491033136</v>
      </c>
      <c r="UI197" s="420">
        <v>320.59130491033136</v>
      </c>
      <c r="UJ197" s="420">
        <v>320.59130491033136</v>
      </c>
      <c r="UK197" s="420"/>
      <c r="UL197" s="420">
        <v>2.0676911723420526</v>
      </c>
      <c r="UM197" s="420">
        <v>2.0676911723420526</v>
      </c>
      <c r="UN197" s="420">
        <v>2.0676911723420526</v>
      </c>
      <c r="UO197" s="420">
        <v>2.0676911723420526</v>
      </c>
      <c r="UP197" s="420">
        <v>2.0676911723420526</v>
      </c>
      <c r="UQ197" s="420">
        <v>2.0676911723420526</v>
      </c>
      <c r="UR197" s="420">
        <v>2.0676911723420526</v>
      </c>
      <c r="US197" s="420">
        <v>2.0676911723420526</v>
      </c>
      <c r="UT197" s="420">
        <v>2.0676911723420526</v>
      </c>
      <c r="UU197" s="420">
        <v>2.0676911723420526</v>
      </c>
      <c r="UV197" s="420">
        <v>2.0676911723420526</v>
      </c>
      <c r="UW197" s="420">
        <v>2.0676911723420526</v>
      </c>
      <c r="UX197" s="420">
        <v>2.0676911723420526</v>
      </c>
      <c r="UY197" s="420">
        <v>2.0676911723420526</v>
      </c>
      <c r="UZ197" s="420">
        <v>2.0676911723420526</v>
      </c>
      <c r="VA197" s="420">
        <v>2.0676911723420526</v>
      </c>
      <c r="VB197" s="420">
        <v>2.0676911723420526</v>
      </c>
      <c r="VC197" s="420">
        <v>2.4748967390993646</v>
      </c>
      <c r="VD197" s="420">
        <v>3.2806222731901427</v>
      </c>
      <c r="VE197" s="420">
        <v>4.386636571839218</v>
      </c>
      <c r="VF197" s="420">
        <v>5.9116945091951152</v>
      </c>
      <c r="VG197" s="420">
        <v>8.023156127758206</v>
      </c>
      <c r="VH197" s="420">
        <v>10.957298596608178</v>
      </c>
      <c r="VI197" s="420">
        <v>15.048227388236151</v>
      </c>
      <c r="VJ197" s="420">
        <v>20.769057182622237</v>
      </c>
      <c r="VK197" s="420">
        <v>28.79060788720345</v>
      </c>
      <c r="VL197" s="420">
        <v>40.065113985430827</v>
      </c>
      <c r="VM197" s="420">
        <v>55.945668636400569</v>
      </c>
      <c r="VN197" s="420">
        <v>78.356736298957429</v>
      </c>
      <c r="VO197" s="420">
        <v>110.0376688179595</v>
      </c>
      <c r="VP197" s="420"/>
      <c r="VQ197" s="420">
        <v>-0.28449212984548322</v>
      </c>
      <c r="VR197" s="420">
        <v>0.21363903604332846</v>
      </c>
      <c r="VS197" s="420">
        <v>0.87273862887158815</v>
      </c>
      <c r="VT197" s="420">
        <v>1.7481933959980651</v>
      </c>
      <c r="VU197" s="420">
        <v>2.9151568339956579</v>
      </c>
      <c r="VV197" s="420">
        <v>4.4757622023106007</v>
      </c>
      <c r="VW197" s="420">
        <v>6.5690045756655122</v>
      </c>
      <c r="VX197" s="420">
        <v>9.3842883621956048</v>
      </c>
      <c r="VY197" s="420">
        <v>13.180010820115928</v>
      </c>
      <c r="VZ197" s="420">
        <v>18.309067176189899</v>
      </c>
      <c r="WA197" s="420">
        <v>25.253872222465635</v>
      </c>
      <c r="WB197" s="420">
        <v>34.674470117396716</v>
      </c>
      <c r="WC197" s="420">
        <v>47.474649675680581</v>
      </c>
      <c r="WD197" s="420">
        <v>64.892836098542674</v>
      </c>
      <c r="WE197" s="420">
        <v>88.627084033504204</v>
      </c>
      <c r="WF197" s="420">
        <v>121.00701596269298</v>
      </c>
      <c r="WG197" s="420">
        <v>165.23039939927821</v>
      </c>
      <c r="WH197" s="420">
        <v>225.2815341419452</v>
      </c>
      <c r="WI197" s="420">
        <v>307.20254562917256</v>
      </c>
      <c r="WJ197" s="420">
        <v>316.20466833849213</v>
      </c>
      <c r="WK197" s="420">
        <v>314.67961040113624</v>
      </c>
      <c r="WL197" s="420">
        <v>312.56814878257313</v>
      </c>
      <c r="WM197" s="420">
        <v>309.63400631372321</v>
      </c>
      <c r="WN197" s="420">
        <v>305.54307752209519</v>
      </c>
      <c r="WO197" s="420">
        <v>299.82224772770911</v>
      </c>
      <c r="WP197" s="420">
        <v>291.8006970231279</v>
      </c>
      <c r="WQ197" s="420">
        <v>280.52619092490056</v>
      </c>
      <c r="WR197" s="420">
        <v>264.64563627393079</v>
      </c>
      <c r="WS197" s="420">
        <v>242.23456861137393</v>
      </c>
      <c r="WT197" s="420">
        <v>210.55363609237185</v>
      </c>
      <c r="WU197" s="420"/>
      <c r="WV197" s="420">
        <v>0</v>
      </c>
      <c r="WW197" s="420">
        <v>0</v>
      </c>
      <c r="WX197" s="420">
        <v>0</v>
      </c>
      <c r="WY197" s="420">
        <v>0</v>
      </c>
      <c r="WZ197" s="420">
        <v>0</v>
      </c>
      <c r="XA197" s="420">
        <v>0</v>
      </c>
      <c r="XB197" s="420">
        <v>0</v>
      </c>
      <c r="XC197" s="420">
        <v>0</v>
      </c>
      <c r="XD197" s="420">
        <v>0</v>
      </c>
      <c r="XE197" s="420">
        <v>0</v>
      </c>
      <c r="XF197" s="420">
        <v>0</v>
      </c>
      <c r="XG197" s="420">
        <v>0</v>
      </c>
      <c r="XH197" s="420">
        <v>0</v>
      </c>
      <c r="XI197" s="420">
        <v>0</v>
      </c>
      <c r="XJ197" s="420">
        <v>0</v>
      </c>
      <c r="XK197" s="420">
        <v>0</v>
      </c>
      <c r="XL197" s="420">
        <v>0</v>
      </c>
      <c r="XM197" s="420">
        <v>0</v>
      </c>
      <c r="XN197" s="420">
        <v>0</v>
      </c>
      <c r="XO197" s="420">
        <v>0</v>
      </c>
      <c r="XP197" s="420">
        <v>0</v>
      </c>
      <c r="XQ197" s="420">
        <v>0</v>
      </c>
      <c r="XR197" s="420">
        <v>0</v>
      </c>
      <c r="XS197" s="420">
        <v>0</v>
      </c>
      <c r="XT197" s="420">
        <v>0</v>
      </c>
      <c r="XU197" s="420">
        <v>0</v>
      </c>
      <c r="XV197" s="420">
        <v>0</v>
      </c>
      <c r="XW197" s="420">
        <v>0</v>
      </c>
      <c r="XX197" s="420">
        <v>0</v>
      </c>
      <c r="XY197" s="420">
        <v>0</v>
      </c>
      <c r="XZ197" s="420"/>
      <c r="YA197" s="420">
        <v>0</v>
      </c>
      <c r="YB197" s="420">
        <v>0</v>
      </c>
      <c r="YC197" s="420">
        <v>0</v>
      </c>
      <c r="YD197" s="420">
        <v>0</v>
      </c>
      <c r="YE197" s="420">
        <v>0</v>
      </c>
      <c r="YF197" s="420">
        <v>0</v>
      </c>
      <c r="YG197" s="420">
        <v>0</v>
      </c>
      <c r="YH197" s="420">
        <v>0</v>
      </c>
      <c r="YI197" s="420">
        <v>0</v>
      </c>
      <c r="YJ197" s="420">
        <v>0</v>
      </c>
      <c r="YK197" s="420">
        <v>0</v>
      </c>
      <c r="YL197" s="420">
        <v>0</v>
      </c>
      <c r="YM197" s="420">
        <v>0</v>
      </c>
      <c r="YN197" s="420">
        <v>0</v>
      </c>
      <c r="YO197" s="420">
        <v>0</v>
      </c>
      <c r="YP197" s="420">
        <v>0</v>
      </c>
      <c r="YQ197" s="420">
        <v>0</v>
      </c>
      <c r="YR197" s="420">
        <v>0</v>
      </c>
      <c r="YS197" s="420">
        <v>0</v>
      </c>
      <c r="YT197" s="420">
        <v>0</v>
      </c>
      <c r="YU197" s="420">
        <v>0</v>
      </c>
      <c r="YV197" s="420">
        <v>0</v>
      </c>
      <c r="YW197" s="420">
        <v>0</v>
      </c>
      <c r="YX197" s="420">
        <v>0</v>
      </c>
      <c r="YY197" s="420">
        <v>0</v>
      </c>
      <c r="YZ197" s="420">
        <v>0</v>
      </c>
      <c r="ZA197" s="420">
        <v>0</v>
      </c>
      <c r="ZB197" s="420">
        <v>0</v>
      </c>
      <c r="ZC197" s="420">
        <v>0</v>
      </c>
      <c r="ZD197" s="420">
        <v>0</v>
      </c>
      <c r="ZE197" s="420"/>
      <c r="ZF197" s="420">
        <v>0</v>
      </c>
      <c r="ZG197" s="420">
        <v>0</v>
      </c>
      <c r="ZH197" s="420">
        <v>0</v>
      </c>
      <c r="ZI197" s="420">
        <v>0</v>
      </c>
      <c r="ZJ197" s="420">
        <v>0</v>
      </c>
      <c r="ZK197" s="420">
        <v>0</v>
      </c>
      <c r="ZL197" s="420">
        <v>0</v>
      </c>
      <c r="ZM197" s="420">
        <v>0</v>
      </c>
      <c r="ZN197" s="420">
        <v>0</v>
      </c>
      <c r="ZO197" s="420">
        <v>0</v>
      </c>
      <c r="ZP197" s="420">
        <v>0</v>
      </c>
      <c r="ZQ197" s="420">
        <v>0</v>
      </c>
      <c r="ZR197" s="420">
        <v>0</v>
      </c>
      <c r="ZS197" s="420">
        <v>0</v>
      </c>
      <c r="ZT197" s="420">
        <v>0</v>
      </c>
      <c r="ZU197" s="420">
        <v>0</v>
      </c>
      <c r="ZV197" s="420">
        <v>0</v>
      </c>
      <c r="ZW197" s="420">
        <v>0</v>
      </c>
      <c r="ZX197" s="420">
        <v>0</v>
      </c>
      <c r="ZY197" s="420">
        <v>0</v>
      </c>
      <c r="ZZ197" s="420">
        <v>0</v>
      </c>
      <c r="AAA197" s="420">
        <v>0</v>
      </c>
      <c r="AAB197" s="420">
        <v>0</v>
      </c>
      <c r="AAC197" s="420">
        <v>0</v>
      </c>
      <c r="AAD197" s="420">
        <v>0</v>
      </c>
      <c r="AAE197" s="420">
        <v>0</v>
      </c>
      <c r="AAF197" s="420">
        <v>0</v>
      </c>
      <c r="AAG197" s="420">
        <v>0</v>
      </c>
      <c r="AAH197" s="420">
        <v>0</v>
      </c>
      <c r="AAI197" s="420">
        <v>0</v>
      </c>
      <c r="AAJ197" s="420"/>
      <c r="AAK197" s="420">
        <v>-6.0359232709470136</v>
      </c>
      <c r="AAL197" s="420">
        <v>4.5326696029763252</v>
      </c>
      <c r="AAM197" s="420">
        <v>18.516446842735192</v>
      </c>
      <c r="AAN197" s="420">
        <v>37.090520594547613</v>
      </c>
      <c r="AAO197" s="420">
        <v>61.849383961276466</v>
      </c>
      <c r="AAP197" s="420">
        <v>94.959945805265392</v>
      </c>
      <c r="AAQ197" s="420">
        <v>139.37119317413828</v>
      </c>
      <c r="AAR197" s="420">
        <v>199.10162202876484</v>
      </c>
      <c r="AAS197" s="420">
        <v>279.63351416321859</v>
      </c>
      <c r="AAT197" s="420">
        <v>388.45406619198707</v>
      </c>
      <c r="AAU197" s="420">
        <v>535.79842476448312</v>
      </c>
      <c r="AAV197" s="420">
        <v>735.67040748376803</v>
      </c>
      <c r="AAW197" s="420">
        <v>1007.2452370233714</v>
      </c>
      <c r="AAX197" s="420">
        <v>1376.7979442443011</v>
      </c>
      <c r="AAY197" s="420">
        <v>1880.3552816893421</v>
      </c>
      <c r="AAZ197" s="420">
        <v>2567.3436519800143</v>
      </c>
      <c r="ABA197" s="420">
        <v>3505.6084445768261</v>
      </c>
      <c r="ABB197" s="420">
        <v>4779.6825001118741</v>
      </c>
      <c r="ABC197" s="420">
        <v>6517.7584879567239</v>
      </c>
      <c r="ABD197" s="420">
        <v>6708.7518977871259</v>
      </c>
      <c r="ABE197" s="420">
        <v>6676.3955275120379</v>
      </c>
      <c r="ABF197" s="420">
        <v>6631.5977317834941</v>
      </c>
      <c r="ABG197" s="420">
        <v>6569.3455393673994</v>
      </c>
      <c r="ABH197" s="420">
        <v>6482.550406206472</v>
      </c>
      <c r="ABI197" s="420">
        <v>6361.1745013481668</v>
      </c>
      <c r="ABJ197" s="420">
        <v>6190.9853836626971</v>
      </c>
      <c r="ABK197" s="420">
        <v>5951.7799836269005</v>
      </c>
      <c r="ABL197" s="420">
        <v>5614.8504192646269</v>
      </c>
      <c r="ABM197" s="420">
        <v>5139.366317456027</v>
      </c>
      <c r="ABN197" s="420">
        <v>4467.208258318833</v>
      </c>
      <c r="ABQ197" s="344"/>
      <c r="ABR197" s="344"/>
      <c r="ABS197" s="344"/>
      <c r="ABT197" s="344"/>
      <c r="ABU197" s="344"/>
      <c r="ABV197" s="344"/>
      <c r="ABW197" s="344"/>
      <c r="ABX197" s="344"/>
      <c r="ABY197" s="344"/>
      <c r="ABZ197" s="344"/>
      <c r="ACA197" s="344"/>
    </row>
    <row r="198" spans="4:755" hidden="1" outlineLevel="1" x14ac:dyDescent="0.25">
      <c r="D198" s="431" t="b">
        <v>1</v>
      </c>
      <c r="E198" s="416"/>
      <c r="F198" s="417">
        <v>1623</v>
      </c>
      <c r="G198" s="417">
        <v>22009790</v>
      </c>
      <c r="H198" s="417" t="s">
        <v>1825</v>
      </c>
      <c r="I198" s="417" t="s">
        <v>253</v>
      </c>
      <c r="J198" s="417">
        <v>66</v>
      </c>
      <c r="K198" s="417" t="s">
        <v>372</v>
      </c>
      <c r="L198" s="417" t="s">
        <v>1833</v>
      </c>
      <c r="M198" s="417" t="s">
        <v>253</v>
      </c>
      <c r="N198" s="417" t="s">
        <v>287</v>
      </c>
      <c r="O198" s="417" t="s">
        <v>358</v>
      </c>
      <c r="P198" s="417" t="s">
        <v>358</v>
      </c>
      <c r="Q198" s="417" t="s">
        <v>359</v>
      </c>
      <c r="R198" s="417" t="s">
        <v>289</v>
      </c>
      <c r="S198" s="418"/>
      <c r="T198" s="417">
        <v>0</v>
      </c>
      <c r="U198" s="417">
        <v>2190</v>
      </c>
      <c r="V198" s="418"/>
      <c r="W198" s="419">
        <v>3.6150887995456849</v>
      </c>
      <c r="X198" s="417">
        <v>4.3970361605316652E-3</v>
      </c>
      <c r="Y198" s="417">
        <v>0</v>
      </c>
      <c r="Z198" s="417">
        <v>4.3970361605316652E-3</v>
      </c>
      <c r="AA198" s="420">
        <v>23.084439842791241</v>
      </c>
      <c r="AB198" s="420">
        <v>0</v>
      </c>
      <c r="AC198" s="420">
        <v>23.084439842791241</v>
      </c>
      <c r="AD198" s="420">
        <v>12.481497293882057</v>
      </c>
      <c r="AE198" s="420">
        <v>1.7592541678287195</v>
      </c>
      <c r="AF198" s="420">
        <v>0</v>
      </c>
      <c r="AG198" s="418"/>
      <c r="AH198" s="419">
        <v>10.556192595643179</v>
      </c>
      <c r="AI198" s="417">
        <v>5.0929163580434762E-2</v>
      </c>
      <c r="AJ198" s="417">
        <v>0</v>
      </c>
      <c r="AK198" s="417">
        <v>5.0929163580434762E-2</v>
      </c>
      <c r="AL198" s="420">
        <v>267.37810879728249</v>
      </c>
      <c r="AM198" s="420">
        <v>0</v>
      </c>
      <c r="AN198" s="420">
        <v>267.37810879728249</v>
      </c>
      <c r="AO198" s="420">
        <v>144.56833971818216</v>
      </c>
      <c r="AP198" s="420">
        <v>20.376758348531951</v>
      </c>
      <c r="AQ198" s="420">
        <v>0</v>
      </c>
      <c r="AR198" s="418"/>
      <c r="AS198" s="417">
        <v>5.1679359468684138E-3</v>
      </c>
      <c r="AT198" s="421">
        <v>0</v>
      </c>
      <c r="AU198" s="417">
        <v>5.1679359468684138E-3</v>
      </c>
      <c r="AV198" s="420">
        <v>27.131663721059173</v>
      </c>
      <c r="AW198" s="420">
        <v>0</v>
      </c>
      <c r="AX198" s="420">
        <v>27.131663721059173</v>
      </c>
      <c r="AY198" s="420">
        <v>14.669785778608313</v>
      </c>
      <c r="AZ198" s="420">
        <v>2.0676911723420526</v>
      </c>
      <c r="BA198" s="420">
        <v>0</v>
      </c>
      <c r="BB198" s="418"/>
      <c r="BC198" s="420">
        <v>37.32519130450202</v>
      </c>
      <c r="BD198" s="420">
        <v>432.32320686399663</v>
      </c>
      <c r="BE198" s="420">
        <v>43.869140672009536</v>
      </c>
      <c r="BF198" s="420">
        <v>388.45406619198707</v>
      </c>
      <c r="BG198" s="420"/>
      <c r="BH198" s="422">
        <v>0.10715962441107481</v>
      </c>
      <c r="BI198" s="420"/>
      <c r="BJ198" s="423">
        <v>4.0239984351163907</v>
      </c>
      <c r="BK198" s="423">
        <v>4.4791606247277018</v>
      </c>
      <c r="BL198" s="423">
        <v>4.9858070835782389</v>
      </c>
      <c r="BM198" s="423">
        <v>5.5497612962183371</v>
      </c>
      <c r="BN198" s="423">
        <v>6.1775054527176865</v>
      </c>
      <c r="BO198" s="423">
        <v>6.8762549561114321</v>
      </c>
      <c r="BP198" s="423">
        <v>7.6540413575265642</v>
      </c>
      <c r="BQ198" s="423">
        <v>8.519804672259701</v>
      </c>
      <c r="BR198" s="423">
        <v>9.4834961379036802</v>
      </c>
      <c r="BS198" s="423">
        <v>10.556192595643179</v>
      </c>
      <c r="BT198" s="423">
        <v>11.750223809438291</v>
      </c>
      <c r="BU198" s="423">
        <v>13.079314186525425</v>
      </c>
      <c r="BV198" s="423">
        <v>14.558740528196203</v>
      </c>
      <c r="BW198" s="423">
        <v>16.205507624069845</v>
      </c>
      <c r="BX198" s="423">
        <v>18.03854370817087</v>
      </c>
      <c r="BY198" s="423">
        <v>20.078918023419057</v>
      </c>
      <c r="BZ198" s="423">
        <v>22.350082995256596</v>
      </c>
      <c r="CA198" s="423">
        <v>24.878143797999243</v>
      </c>
      <c r="CB198" s="423">
        <v>27.692158412355042</v>
      </c>
      <c r="CC198" s="423">
        <v>28</v>
      </c>
      <c r="CD198" s="423">
        <v>28</v>
      </c>
      <c r="CE198" s="423">
        <v>28</v>
      </c>
      <c r="CF198" s="423">
        <v>28</v>
      </c>
      <c r="CG198" s="423">
        <v>28</v>
      </c>
      <c r="CH198" s="423">
        <v>28</v>
      </c>
      <c r="CI198" s="423">
        <v>28</v>
      </c>
      <c r="CJ198" s="423">
        <v>28</v>
      </c>
      <c r="CK198" s="423">
        <v>28</v>
      </c>
      <c r="CL198" s="423">
        <v>28</v>
      </c>
      <c r="CM198" s="423">
        <v>28</v>
      </c>
      <c r="CN198" s="420"/>
      <c r="CO198" s="417">
        <v>4.4568833853950744E-3</v>
      </c>
      <c r="CP198" s="417">
        <v>5.7019000459519647E-3</v>
      </c>
      <c r="CQ198" s="417">
        <v>7.3492371937356679E-3</v>
      </c>
      <c r="CR198" s="417">
        <v>9.5373270890780244E-3</v>
      </c>
      <c r="CS198" s="417">
        <v>1.2454006514215722E-2</v>
      </c>
      <c r="CT198" s="417">
        <v>1.6354544800431525E-2</v>
      </c>
      <c r="CU198" s="417">
        <v>2.158634278432283E-2</v>
      </c>
      <c r="CV198" s="417">
        <v>2.8622793138059627E-2</v>
      </c>
      <c r="CW198" s="417">
        <v>3.8109727549257635E-2</v>
      </c>
      <c r="CX198" s="417">
        <v>5.0929163580434762E-2</v>
      </c>
      <c r="CY198" s="417">
        <v>6.8286836777824753E-2</v>
      </c>
      <c r="CZ198" s="417">
        <v>9.183244511306865E-2</v>
      </c>
      <c r="DA198" s="417">
        <v>0.12382489589608256</v>
      </c>
      <c r="DB198" s="417">
        <v>0.1673594783076349</v>
      </c>
      <c r="DC198" s="417">
        <v>0.22668026794762872</v>
      </c>
      <c r="DD198" s="417">
        <v>0.30760986537124474</v>
      </c>
      <c r="DE198" s="417">
        <v>0.4181406912562366</v>
      </c>
      <c r="DF198" s="417">
        <v>0.56924876501135857</v>
      </c>
      <c r="DG198" s="417">
        <v>0.77601391627683758</v>
      </c>
      <c r="DH198" s="417">
        <v>0.80127794279013076</v>
      </c>
      <c r="DI198" s="417">
        <v>0.80127794279013076</v>
      </c>
      <c r="DJ198" s="417">
        <v>0.80127794279013076</v>
      </c>
      <c r="DK198" s="417">
        <v>0.80127794279013076</v>
      </c>
      <c r="DL198" s="417">
        <v>0.80127794279013076</v>
      </c>
      <c r="DM198" s="417">
        <v>0.80127794279013076</v>
      </c>
      <c r="DN198" s="417">
        <v>0.80127794279013076</v>
      </c>
      <c r="DO198" s="417">
        <v>0.80127794279013076</v>
      </c>
      <c r="DP198" s="417">
        <v>0.80127794279013076</v>
      </c>
      <c r="DQ198" s="417">
        <v>0.80127794279013076</v>
      </c>
      <c r="DR198" s="417">
        <v>0.80127794279013076</v>
      </c>
      <c r="DS198" s="424"/>
      <c r="DT198" s="425">
        <v>0</v>
      </c>
      <c r="DU198" s="425">
        <v>0</v>
      </c>
      <c r="DV198" s="425">
        <v>0</v>
      </c>
      <c r="DW198" s="425">
        <v>0</v>
      </c>
      <c r="DX198" s="425">
        <v>0</v>
      </c>
      <c r="DY198" s="425">
        <v>0</v>
      </c>
      <c r="DZ198" s="425">
        <v>0</v>
      </c>
      <c r="EA198" s="425">
        <v>0</v>
      </c>
      <c r="EB198" s="425">
        <v>0</v>
      </c>
      <c r="EC198" s="425">
        <v>0</v>
      </c>
      <c r="ED198" s="425">
        <v>0</v>
      </c>
      <c r="EE198" s="425">
        <v>0</v>
      </c>
      <c r="EF198" s="425">
        <v>0</v>
      </c>
      <c r="EG198" s="425">
        <v>0</v>
      </c>
      <c r="EH198" s="425">
        <v>0</v>
      </c>
      <c r="EI198" s="425">
        <v>0</v>
      </c>
      <c r="EJ198" s="425">
        <v>0</v>
      </c>
      <c r="EK198" s="425">
        <v>0</v>
      </c>
      <c r="EL198" s="425">
        <v>0</v>
      </c>
      <c r="EM198" s="425">
        <v>0</v>
      </c>
      <c r="EN198" s="425">
        <v>0</v>
      </c>
      <c r="EO198" s="425">
        <v>0</v>
      </c>
      <c r="EP198" s="425">
        <v>0</v>
      </c>
      <c r="EQ198" s="425">
        <v>0</v>
      </c>
      <c r="ER198" s="425">
        <v>0</v>
      </c>
      <c r="ES198" s="425">
        <v>0</v>
      </c>
      <c r="ET198" s="425">
        <v>0</v>
      </c>
      <c r="EU198" s="425">
        <v>0</v>
      </c>
      <c r="EV198" s="425">
        <v>0</v>
      </c>
      <c r="EW198" s="425">
        <v>0</v>
      </c>
      <c r="EX198" s="420"/>
      <c r="EY198" s="420">
        <v>37.833217401062527</v>
      </c>
      <c r="EZ198" s="420">
        <v>48.401810274985863</v>
      </c>
      <c r="FA198" s="420">
        <v>62.385587514744735</v>
      </c>
      <c r="FB198" s="420">
        <v>80.959661266557163</v>
      </c>
      <c r="FC198" s="420">
        <v>105.71852463328601</v>
      </c>
      <c r="FD198" s="420">
        <v>138.82908647727493</v>
      </c>
      <c r="FE198" s="420">
        <v>183.24033384614785</v>
      </c>
      <c r="FF198" s="420">
        <v>242.97076270077437</v>
      </c>
      <c r="FG198" s="420">
        <v>323.50265483522816</v>
      </c>
      <c r="FH198" s="420">
        <v>432.32320686399663</v>
      </c>
      <c r="FI198" s="420">
        <v>579.66756543649262</v>
      </c>
      <c r="FJ198" s="420">
        <v>779.53954815577754</v>
      </c>
      <c r="FK198" s="420">
        <v>1051.1143776953811</v>
      </c>
      <c r="FL198" s="420">
        <v>1420.6670849163108</v>
      </c>
      <c r="FM198" s="420">
        <v>1924.2244223613518</v>
      </c>
      <c r="FN198" s="420">
        <v>2611.2127926520238</v>
      </c>
      <c r="FO198" s="420">
        <v>3549.4775852488356</v>
      </c>
      <c r="FP198" s="420">
        <v>4832.1911119628749</v>
      </c>
      <c r="FQ198" s="420">
        <v>6587.3617642677073</v>
      </c>
      <c r="FR198" s="420">
        <v>6801.8209109072159</v>
      </c>
      <c r="FS198" s="420">
        <v>6801.8209109072159</v>
      </c>
      <c r="FT198" s="420">
        <v>6801.8209109072159</v>
      </c>
      <c r="FU198" s="420">
        <v>6801.8209109072159</v>
      </c>
      <c r="FV198" s="420">
        <v>6801.8209109072159</v>
      </c>
      <c r="FW198" s="420">
        <v>6801.8209109072159</v>
      </c>
      <c r="FX198" s="420">
        <v>6801.8209109072159</v>
      </c>
      <c r="FY198" s="420">
        <v>6801.8209109072159</v>
      </c>
      <c r="FZ198" s="420">
        <v>6801.8209109072159</v>
      </c>
      <c r="GA198" s="420">
        <v>6801.8209109072159</v>
      </c>
      <c r="GB198" s="420">
        <v>6801.8209109072159</v>
      </c>
      <c r="GC198" s="420"/>
      <c r="GD198" s="420">
        <v>43.869140672009536</v>
      </c>
      <c r="GE198" s="420">
        <v>43.869140672009536</v>
      </c>
      <c r="GF198" s="420">
        <v>43.869140672009536</v>
      </c>
      <c r="GG198" s="420">
        <v>43.869140672009536</v>
      </c>
      <c r="GH198" s="420">
        <v>43.869140672009536</v>
      </c>
      <c r="GI198" s="420">
        <v>43.869140672009536</v>
      </c>
      <c r="GJ198" s="420">
        <v>43.869140672009536</v>
      </c>
      <c r="GK198" s="420">
        <v>43.869140672009536</v>
      </c>
      <c r="GL198" s="420">
        <v>43.869140672009536</v>
      </c>
      <c r="GM198" s="420">
        <v>43.869140672009536</v>
      </c>
      <c r="GN198" s="420">
        <v>43.869140672009536</v>
      </c>
      <c r="GO198" s="420">
        <v>43.869140672009536</v>
      </c>
      <c r="GP198" s="420">
        <v>43.869140672009536</v>
      </c>
      <c r="GQ198" s="420">
        <v>43.869140672009536</v>
      </c>
      <c r="GR198" s="420">
        <v>43.869140672009536</v>
      </c>
      <c r="GS198" s="420">
        <v>43.869140672009536</v>
      </c>
      <c r="GT198" s="420">
        <v>43.869140672009536</v>
      </c>
      <c r="GU198" s="420">
        <v>52.508611850999877</v>
      </c>
      <c r="GV198" s="420">
        <v>69.603276310983887</v>
      </c>
      <c r="GW198" s="420">
        <v>93.069013120089792</v>
      </c>
      <c r="GX198" s="420">
        <v>125.42538339517795</v>
      </c>
      <c r="GY198" s="420">
        <v>170.22317912372205</v>
      </c>
      <c r="GZ198" s="420">
        <v>232.47537153981625</v>
      </c>
      <c r="HA198" s="420">
        <v>319.27050470074317</v>
      </c>
      <c r="HB198" s="420">
        <v>440.64640955904844</v>
      </c>
      <c r="HC198" s="420">
        <v>610.83552724451908</v>
      </c>
      <c r="HD198" s="420">
        <v>850.04092728031583</v>
      </c>
      <c r="HE198" s="420">
        <v>1186.9704916425896</v>
      </c>
      <c r="HF198" s="420">
        <v>1662.4545934511893</v>
      </c>
      <c r="HG198" s="420">
        <v>2334.6126525883833</v>
      </c>
      <c r="HH198" s="420"/>
      <c r="HI198" s="420">
        <v>23.39863777332414</v>
      </c>
      <c r="HJ198" s="420">
        <v>29.934975241247816</v>
      </c>
      <c r="HK198" s="420">
        <v>38.583495267112255</v>
      </c>
      <c r="HL198" s="420">
        <v>50.070967217659629</v>
      </c>
      <c r="HM198" s="420">
        <v>65.383534199632535</v>
      </c>
      <c r="HN198" s="420">
        <v>85.861360202265502</v>
      </c>
      <c r="HO198" s="420">
        <v>113.32829961769485</v>
      </c>
      <c r="HP198" s="420">
        <v>150.26966397481303</v>
      </c>
      <c r="HQ198" s="420">
        <v>200.07606963360257</v>
      </c>
      <c r="HR198" s="420">
        <v>267.37810879728249</v>
      </c>
      <c r="HS198" s="420">
        <v>358.50589308357996</v>
      </c>
      <c r="HT198" s="420">
        <v>482.1203368436104</v>
      </c>
      <c r="HU198" s="420">
        <v>650.08070345443343</v>
      </c>
      <c r="HV198" s="420">
        <v>878.63726111508322</v>
      </c>
      <c r="HW198" s="420">
        <v>1190.0714067250508</v>
      </c>
      <c r="HX198" s="420">
        <v>1614.9517931990349</v>
      </c>
      <c r="HY198" s="420">
        <v>2195.2386290952422</v>
      </c>
      <c r="HZ198" s="420">
        <v>2988.5560163096325</v>
      </c>
      <c r="IA198" s="420">
        <v>4074.0730604533974</v>
      </c>
      <c r="IB198" s="420">
        <v>4206.7091996481868</v>
      </c>
      <c r="IC198" s="420">
        <v>4206.7091996481868</v>
      </c>
      <c r="ID198" s="420">
        <v>4206.7091996481868</v>
      </c>
      <c r="IE198" s="420">
        <v>4206.7091996481868</v>
      </c>
      <c r="IF198" s="420">
        <v>4206.7091996481868</v>
      </c>
      <c r="IG198" s="420">
        <v>4206.7091996481868</v>
      </c>
      <c r="IH198" s="420">
        <v>4206.7091996481868</v>
      </c>
      <c r="II198" s="420">
        <v>4206.7091996481868</v>
      </c>
      <c r="IJ198" s="420">
        <v>4206.7091996481868</v>
      </c>
      <c r="IK198" s="420">
        <v>4206.7091996481868</v>
      </c>
      <c r="IL198" s="420">
        <v>4206.7091996481868</v>
      </c>
      <c r="IM198" s="420"/>
      <c r="IN198" s="420">
        <v>27.131663721059173</v>
      </c>
      <c r="IO198" s="420">
        <v>27.131663721059173</v>
      </c>
      <c r="IP198" s="420">
        <v>27.131663721059173</v>
      </c>
      <c r="IQ198" s="420">
        <v>27.131663721059173</v>
      </c>
      <c r="IR198" s="420">
        <v>27.131663721059173</v>
      </c>
      <c r="IS198" s="420">
        <v>27.131663721059173</v>
      </c>
      <c r="IT198" s="420">
        <v>27.131663721059173</v>
      </c>
      <c r="IU198" s="420">
        <v>27.131663721059173</v>
      </c>
      <c r="IV198" s="420">
        <v>27.131663721059173</v>
      </c>
      <c r="IW198" s="420">
        <v>27.131663721059173</v>
      </c>
      <c r="IX198" s="420">
        <v>27.131663721059173</v>
      </c>
      <c r="IY198" s="420">
        <v>27.131663721059173</v>
      </c>
      <c r="IZ198" s="420">
        <v>27.131663721059173</v>
      </c>
      <c r="JA198" s="420">
        <v>27.131663721059173</v>
      </c>
      <c r="JB198" s="420">
        <v>27.131663721059173</v>
      </c>
      <c r="JC198" s="420">
        <v>27.131663721059173</v>
      </c>
      <c r="JD198" s="420">
        <v>27.131663721059173</v>
      </c>
      <c r="JE198" s="420">
        <v>32.474900975435304</v>
      </c>
      <c r="JF198" s="420">
        <v>43.047405484249559</v>
      </c>
      <c r="JG198" s="420">
        <v>57.560214951651815</v>
      </c>
      <c r="JH198" s="420">
        <v>77.571597533802432</v>
      </c>
      <c r="JI198" s="420">
        <v>105.27760477563253</v>
      </c>
      <c r="JJ198" s="420">
        <v>143.77859943062467</v>
      </c>
      <c r="JK198" s="420">
        <v>197.45861981564556</v>
      </c>
      <c r="JL198" s="420">
        <v>272.52574408589538</v>
      </c>
      <c r="JM198" s="420">
        <v>377.78228294880807</v>
      </c>
      <c r="JN198" s="420">
        <v>525.72319026121431</v>
      </c>
      <c r="JO198" s="420">
        <v>734.10337500900516</v>
      </c>
      <c r="JP198" s="420">
        <v>1028.1751201437803</v>
      </c>
      <c r="JQ198" s="420">
        <v>1443.8834323776239</v>
      </c>
      <c r="JR198" s="420"/>
      <c r="JS198" s="420">
        <v>-3.7330259477350332</v>
      </c>
      <c r="JT198" s="420">
        <v>2.8033115201886432</v>
      </c>
      <c r="JU198" s="420">
        <v>11.451831546053082</v>
      </c>
      <c r="JV198" s="420">
        <v>22.939303496600456</v>
      </c>
      <c r="JW198" s="420">
        <v>38.251870478573366</v>
      </c>
      <c r="JX198" s="420">
        <v>58.729696481206332</v>
      </c>
      <c r="JY198" s="420">
        <v>86.196635896635684</v>
      </c>
      <c r="JZ198" s="420">
        <v>123.13800025375386</v>
      </c>
      <c r="KA198" s="420">
        <v>172.9444059125434</v>
      </c>
      <c r="KB198" s="420">
        <v>240.24644507622332</v>
      </c>
      <c r="KC198" s="420">
        <v>331.37422936252079</v>
      </c>
      <c r="KD198" s="420">
        <v>454.98867312255123</v>
      </c>
      <c r="KE198" s="420">
        <v>622.94903973337421</v>
      </c>
      <c r="KF198" s="420">
        <v>851.50559739402399</v>
      </c>
      <c r="KG198" s="420">
        <v>1162.9397430039917</v>
      </c>
      <c r="KH198" s="420">
        <v>1587.8201294779758</v>
      </c>
      <c r="KI198" s="420">
        <v>2168.1069653741829</v>
      </c>
      <c r="KJ198" s="420">
        <v>2956.081115334197</v>
      </c>
      <c r="KK198" s="420">
        <v>4031.025654969148</v>
      </c>
      <c r="KL198" s="420">
        <v>4149.1489846965351</v>
      </c>
      <c r="KM198" s="420">
        <v>4129.1376021143842</v>
      </c>
      <c r="KN198" s="420">
        <v>4101.4315948725543</v>
      </c>
      <c r="KO198" s="420">
        <v>4062.9306002175622</v>
      </c>
      <c r="KP198" s="420">
        <v>4009.250579832541</v>
      </c>
      <c r="KQ198" s="420">
        <v>3934.1834555622913</v>
      </c>
      <c r="KR198" s="420">
        <v>3828.9269166993786</v>
      </c>
      <c r="KS198" s="420">
        <v>3680.9860093869725</v>
      </c>
      <c r="KT198" s="420">
        <v>3472.6058246391817</v>
      </c>
      <c r="KU198" s="420">
        <v>3178.5340795044067</v>
      </c>
      <c r="KV198" s="420">
        <v>2762.8257672705631</v>
      </c>
      <c r="KW198" s="420"/>
      <c r="KX198" s="420">
        <v>0</v>
      </c>
      <c r="KY198" s="420">
        <v>0</v>
      </c>
      <c r="KZ198" s="420">
        <v>0</v>
      </c>
      <c r="LA198" s="420">
        <v>0</v>
      </c>
      <c r="LB198" s="420">
        <v>0</v>
      </c>
      <c r="LC198" s="420">
        <v>0</v>
      </c>
      <c r="LD198" s="420">
        <v>0</v>
      </c>
      <c r="LE198" s="420">
        <v>0</v>
      </c>
      <c r="LF198" s="420">
        <v>0</v>
      </c>
      <c r="LG198" s="420">
        <v>0</v>
      </c>
      <c r="LH198" s="420">
        <v>0</v>
      </c>
      <c r="LI198" s="420">
        <v>0</v>
      </c>
      <c r="LJ198" s="420">
        <v>0</v>
      </c>
      <c r="LK198" s="420">
        <v>0</v>
      </c>
      <c r="LL198" s="420">
        <v>0</v>
      </c>
      <c r="LM198" s="420">
        <v>0</v>
      </c>
      <c r="LN198" s="420">
        <v>0</v>
      </c>
      <c r="LO198" s="420">
        <v>0</v>
      </c>
      <c r="LP198" s="420">
        <v>0</v>
      </c>
      <c r="LQ198" s="420">
        <v>0</v>
      </c>
      <c r="LR198" s="420">
        <v>0</v>
      </c>
      <c r="LS198" s="420">
        <v>0</v>
      </c>
      <c r="LT198" s="420">
        <v>0</v>
      </c>
      <c r="LU198" s="420">
        <v>0</v>
      </c>
      <c r="LV198" s="420">
        <v>0</v>
      </c>
      <c r="LW198" s="420">
        <v>0</v>
      </c>
      <c r="LX198" s="420">
        <v>0</v>
      </c>
      <c r="LY198" s="420">
        <v>0</v>
      </c>
      <c r="LZ198" s="420">
        <v>0</v>
      </c>
      <c r="MA198" s="420">
        <v>0</v>
      </c>
      <c r="MB198" s="420"/>
      <c r="MC198" s="426">
        <v>0</v>
      </c>
      <c r="MD198" s="426">
        <v>0</v>
      </c>
      <c r="ME198" s="426">
        <v>0</v>
      </c>
      <c r="MF198" s="426">
        <v>0</v>
      </c>
      <c r="MG198" s="426">
        <v>0</v>
      </c>
      <c r="MH198" s="426">
        <v>0</v>
      </c>
      <c r="MI198" s="426">
        <v>0</v>
      </c>
      <c r="MJ198" s="426">
        <v>0</v>
      </c>
      <c r="MK198" s="426">
        <v>0</v>
      </c>
      <c r="ML198" s="426">
        <v>0</v>
      </c>
      <c r="MM198" s="426">
        <v>0</v>
      </c>
      <c r="MN198" s="426">
        <v>0</v>
      </c>
      <c r="MO198" s="426">
        <v>0</v>
      </c>
      <c r="MP198" s="426">
        <v>0</v>
      </c>
      <c r="MQ198" s="426">
        <v>0</v>
      </c>
      <c r="MR198" s="426">
        <v>0</v>
      </c>
      <c r="MS198" s="426">
        <v>0</v>
      </c>
      <c r="MT198" s="426">
        <v>0</v>
      </c>
      <c r="MU198" s="426">
        <v>0</v>
      </c>
      <c r="MV198" s="426">
        <v>0</v>
      </c>
      <c r="MW198" s="426">
        <v>0</v>
      </c>
      <c r="MX198" s="426">
        <v>0</v>
      </c>
      <c r="MY198" s="426">
        <v>0</v>
      </c>
      <c r="MZ198" s="426">
        <v>0</v>
      </c>
      <c r="NA198" s="426">
        <v>0</v>
      </c>
      <c r="NB198" s="426">
        <v>0</v>
      </c>
      <c r="NC198" s="426">
        <v>0</v>
      </c>
      <c r="ND198" s="426">
        <v>0</v>
      </c>
      <c r="NE198" s="426">
        <v>0</v>
      </c>
      <c r="NF198" s="426">
        <v>0</v>
      </c>
      <c r="NG198" s="420"/>
      <c r="NH198" s="420">
        <v>0</v>
      </c>
      <c r="NI198" s="420">
        <v>0</v>
      </c>
      <c r="NJ198" s="420">
        <v>0</v>
      </c>
      <c r="NK198" s="420">
        <v>0</v>
      </c>
      <c r="NL198" s="420">
        <v>0</v>
      </c>
      <c r="NM198" s="420">
        <v>0</v>
      </c>
      <c r="NN198" s="420">
        <v>0</v>
      </c>
      <c r="NO198" s="420">
        <v>0</v>
      </c>
      <c r="NP198" s="420">
        <v>0</v>
      </c>
      <c r="NQ198" s="420">
        <v>0</v>
      </c>
      <c r="NR198" s="420">
        <v>0</v>
      </c>
      <c r="NS198" s="420">
        <v>0</v>
      </c>
      <c r="NT198" s="420">
        <v>0</v>
      </c>
      <c r="NU198" s="420">
        <v>0</v>
      </c>
      <c r="NV198" s="420">
        <v>0</v>
      </c>
      <c r="NW198" s="420">
        <v>0</v>
      </c>
      <c r="NX198" s="420">
        <v>0</v>
      </c>
      <c r="NY198" s="420">
        <v>0</v>
      </c>
      <c r="NZ198" s="420">
        <v>0</v>
      </c>
      <c r="OA198" s="420">
        <v>0</v>
      </c>
      <c r="OB198" s="420">
        <v>0</v>
      </c>
      <c r="OC198" s="420">
        <v>0</v>
      </c>
      <c r="OD198" s="420">
        <v>0</v>
      </c>
      <c r="OE198" s="420">
        <v>0</v>
      </c>
      <c r="OF198" s="420">
        <v>0</v>
      </c>
      <c r="OG198" s="420">
        <v>0</v>
      </c>
      <c r="OH198" s="420">
        <v>0</v>
      </c>
      <c r="OI198" s="420">
        <v>0</v>
      </c>
      <c r="OJ198" s="420">
        <v>0</v>
      </c>
      <c r="OK198" s="420">
        <v>0</v>
      </c>
      <c r="OL198" s="420"/>
      <c r="OM198" s="420">
        <v>-3.7330259477350332</v>
      </c>
      <c r="ON198" s="420">
        <v>2.8033115201886432</v>
      </c>
      <c r="OO198" s="420">
        <v>11.451831546053082</v>
      </c>
      <c r="OP198" s="420">
        <v>22.939303496600456</v>
      </c>
      <c r="OQ198" s="420">
        <v>38.251870478573366</v>
      </c>
      <c r="OR198" s="420">
        <v>58.729696481206332</v>
      </c>
      <c r="OS198" s="420">
        <v>86.196635896635684</v>
      </c>
      <c r="OT198" s="420">
        <v>123.13800025375386</v>
      </c>
      <c r="OU198" s="420">
        <v>172.9444059125434</v>
      </c>
      <c r="OV198" s="420">
        <v>240.24644507622332</v>
      </c>
      <c r="OW198" s="420">
        <v>331.37422936252079</v>
      </c>
      <c r="OX198" s="420">
        <v>454.98867312255123</v>
      </c>
      <c r="OY198" s="420">
        <v>622.94903973337421</v>
      </c>
      <c r="OZ198" s="420">
        <v>851.50559739402399</v>
      </c>
      <c r="PA198" s="420">
        <v>1162.9397430039917</v>
      </c>
      <c r="PB198" s="420">
        <v>1587.8201294779758</v>
      </c>
      <c r="PC198" s="420">
        <v>2168.1069653741829</v>
      </c>
      <c r="PD198" s="420">
        <v>2956.081115334197</v>
      </c>
      <c r="PE198" s="420">
        <v>4031.025654969148</v>
      </c>
      <c r="PF198" s="420">
        <v>4149.1489846965351</v>
      </c>
      <c r="PG198" s="420">
        <v>4129.1376021143842</v>
      </c>
      <c r="PH198" s="420">
        <v>4101.4315948725543</v>
      </c>
      <c r="PI198" s="420">
        <v>4062.9306002175622</v>
      </c>
      <c r="PJ198" s="420">
        <v>4009.250579832541</v>
      </c>
      <c r="PK198" s="420">
        <v>3934.1834555622913</v>
      </c>
      <c r="PL198" s="420">
        <v>3828.9269166993786</v>
      </c>
      <c r="PM198" s="420">
        <v>3680.9860093869725</v>
      </c>
      <c r="PN198" s="420">
        <v>3472.6058246391817</v>
      </c>
      <c r="PO198" s="420">
        <v>3178.5340795044067</v>
      </c>
      <c r="PP198" s="420">
        <v>2762.8257672705631</v>
      </c>
      <c r="PQ198" s="420"/>
      <c r="PR198" s="420">
        <v>12.651380585241816</v>
      </c>
      <c r="PS198" s="420">
        <v>16.185504825352666</v>
      </c>
      <c r="PT198" s="420">
        <v>20.861662446418837</v>
      </c>
      <c r="PU198" s="420">
        <v>27.072809480557407</v>
      </c>
      <c r="PV198" s="420">
        <v>35.352142427315755</v>
      </c>
      <c r="PW198" s="420">
        <v>46.424272900356769</v>
      </c>
      <c r="PX198" s="420">
        <v>61.275338480445413</v>
      </c>
      <c r="PY198" s="420">
        <v>81.249119191423674</v>
      </c>
      <c r="PZ198" s="420">
        <v>108.17888320916759</v>
      </c>
      <c r="QA198" s="420">
        <v>144.56833971818216</v>
      </c>
      <c r="QB198" s="420">
        <v>193.84010895810496</v>
      </c>
      <c r="QC198" s="420">
        <v>260.67705002242832</v>
      </c>
      <c r="QD198" s="420">
        <v>351.4913333929249</v>
      </c>
      <c r="QE198" s="420">
        <v>475.06929653034285</v>
      </c>
      <c r="QF198" s="420">
        <v>643.45824043045468</v>
      </c>
      <c r="QG198" s="420">
        <v>873.18629231795376</v>
      </c>
      <c r="QH198" s="420">
        <v>1186.9408655819732</v>
      </c>
      <c r="QI198" s="420">
        <v>1615.8786647721972</v>
      </c>
      <c r="QJ198" s="420">
        <v>2202.8055359119476</v>
      </c>
      <c r="QK198" s="420">
        <v>2274.5204063486976</v>
      </c>
      <c r="QL198" s="420">
        <v>2274.5204063486976</v>
      </c>
      <c r="QM198" s="420">
        <v>2274.5204063486976</v>
      </c>
      <c r="QN198" s="420">
        <v>2274.5204063486976</v>
      </c>
      <c r="QO198" s="420">
        <v>2274.5204063486976</v>
      </c>
      <c r="QP198" s="420">
        <v>2274.5204063486976</v>
      </c>
      <c r="QQ198" s="420">
        <v>2274.5204063486976</v>
      </c>
      <c r="QR198" s="420">
        <v>2274.5204063486976</v>
      </c>
      <c r="QS198" s="420">
        <v>2274.5204063486976</v>
      </c>
      <c r="QT198" s="420">
        <v>2274.5204063486976</v>
      </c>
      <c r="QU198" s="420">
        <v>2274.5204063486976</v>
      </c>
      <c r="QV198" s="424"/>
      <c r="QW198" s="420">
        <v>14.669785778608313</v>
      </c>
      <c r="QX198" s="420">
        <v>14.669785778608313</v>
      </c>
      <c r="QY198" s="420">
        <v>14.669785778608313</v>
      </c>
      <c r="QZ198" s="420">
        <v>14.669785778608313</v>
      </c>
      <c r="RA198" s="420">
        <v>14.669785778608313</v>
      </c>
      <c r="RB198" s="420">
        <v>14.669785778608313</v>
      </c>
      <c r="RC198" s="420">
        <v>14.669785778608313</v>
      </c>
      <c r="RD198" s="420">
        <v>14.669785778608313</v>
      </c>
      <c r="RE198" s="420">
        <v>14.669785778608313</v>
      </c>
      <c r="RF198" s="420">
        <v>14.669785778608313</v>
      </c>
      <c r="RG198" s="420">
        <v>14.669785778608313</v>
      </c>
      <c r="RH198" s="420">
        <v>14.669785778608313</v>
      </c>
      <c r="RI198" s="420">
        <v>14.669785778608313</v>
      </c>
      <c r="RJ198" s="420">
        <v>14.669785778608313</v>
      </c>
      <c r="RK198" s="420">
        <v>14.669785778608313</v>
      </c>
      <c r="RL198" s="420">
        <v>14.669785778608313</v>
      </c>
      <c r="RM198" s="420">
        <v>14.669785778608313</v>
      </c>
      <c r="RN198" s="420">
        <v>17.558814136465205</v>
      </c>
      <c r="RO198" s="420">
        <v>23.275248553544181</v>
      </c>
      <c r="RP198" s="420">
        <v>31.122161596598751</v>
      </c>
      <c r="RQ198" s="420">
        <v>41.942091352180398</v>
      </c>
      <c r="RR198" s="420">
        <v>56.922418220331309</v>
      </c>
      <c r="RS198" s="420">
        <v>77.739473512583388</v>
      </c>
      <c r="RT198" s="420">
        <v>106.76365749686144</v>
      </c>
      <c r="RU198" s="420">
        <v>147.35160829053081</v>
      </c>
      <c r="RV198" s="420">
        <v>204.2626364085076</v>
      </c>
      <c r="RW198" s="420">
        <v>284.25262303367072</v>
      </c>
      <c r="RX198" s="420">
        <v>396.92144799718392</v>
      </c>
      <c r="RY198" s="420">
        <v>555.92273700845146</v>
      </c>
      <c r="RZ198" s="420">
        <v>780.69155139279962</v>
      </c>
      <c r="SA198" s="420"/>
      <c r="SB198" s="420">
        <v>-2.0184051933664975</v>
      </c>
      <c r="SC198" s="420">
        <v>1.5157190467443531</v>
      </c>
      <c r="SD198" s="420">
        <v>6.1918766678105239</v>
      </c>
      <c r="SE198" s="420">
        <v>12.403023701949094</v>
      </c>
      <c r="SF198" s="420">
        <v>20.68235664870744</v>
      </c>
      <c r="SG198" s="420">
        <v>31.754487121748454</v>
      </c>
      <c r="SH198" s="420">
        <v>46.605552701837098</v>
      </c>
      <c r="SI198" s="420">
        <v>66.579333412815359</v>
      </c>
      <c r="SJ198" s="420">
        <v>93.509097430559279</v>
      </c>
      <c r="SK198" s="420">
        <v>129.89855393957384</v>
      </c>
      <c r="SL198" s="420">
        <v>179.17032317949665</v>
      </c>
      <c r="SM198" s="420">
        <v>246.00726424382</v>
      </c>
      <c r="SN198" s="420">
        <v>336.82154761431661</v>
      </c>
      <c r="SO198" s="420">
        <v>460.39951075173457</v>
      </c>
      <c r="SP198" s="420">
        <v>628.78845465184634</v>
      </c>
      <c r="SQ198" s="420">
        <v>858.51650653934541</v>
      </c>
      <c r="SR198" s="420">
        <v>1172.271079803365</v>
      </c>
      <c r="SS198" s="420">
        <v>1598.3198506357321</v>
      </c>
      <c r="ST198" s="420">
        <v>2179.5302873584033</v>
      </c>
      <c r="SU198" s="420">
        <v>2243.3982447520989</v>
      </c>
      <c r="SV198" s="420">
        <v>2232.5783149965173</v>
      </c>
      <c r="SW198" s="420">
        <v>2217.5979881283665</v>
      </c>
      <c r="SX198" s="420">
        <v>2196.7809328361141</v>
      </c>
      <c r="SY198" s="420">
        <v>2167.7567488518362</v>
      </c>
      <c r="SZ198" s="420">
        <v>2127.1687980581669</v>
      </c>
      <c r="TA198" s="420">
        <v>2070.25776994019</v>
      </c>
      <c r="TB198" s="420">
        <v>1990.2677833150269</v>
      </c>
      <c r="TC198" s="420">
        <v>1877.5989583515138</v>
      </c>
      <c r="TD198" s="420">
        <v>1718.5976693402463</v>
      </c>
      <c r="TE198" s="420">
        <v>1493.8288549558979</v>
      </c>
      <c r="TF198" s="420"/>
      <c r="TG198" s="420">
        <v>1.7831990424965694</v>
      </c>
      <c r="TH198" s="420">
        <v>2.281330208385381</v>
      </c>
      <c r="TI198" s="420">
        <v>2.9404298012136407</v>
      </c>
      <c r="TJ198" s="420">
        <v>3.8158845683401177</v>
      </c>
      <c r="TK198" s="420">
        <v>4.9828480063377105</v>
      </c>
      <c r="TL198" s="420">
        <v>6.5434533746526533</v>
      </c>
      <c r="TM198" s="420">
        <v>8.6366957480075648</v>
      </c>
      <c r="TN198" s="420">
        <v>11.451979534537656</v>
      </c>
      <c r="TO198" s="420">
        <v>15.24770199245798</v>
      </c>
      <c r="TP198" s="420">
        <v>20.376758348531951</v>
      </c>
      <c r="TQ198" s="420">
        <v>27.321563394807686</v>
      </c>
      <c r="TR198" s="420">
        <v>36.742161289738767</v>
      </c>
      <c r="TS198" s="420">
        <v>49.542340848022633</v>
      </c>
      <c r="TT198" s="420">
        <v>66.960527270884725</v>
      </c>
      <c r="TU198" s="420">
        <v>90.694775205846256</v>
      </c>
      <c r="TV198" s="420">
        <v>123.07470713503503</v>
      </c>
      <c r="TW198" s="420">
        <v>167.29809057162026</v>
      </c>
      <c r="TX198" s="420">
        <v>227.75643088104457</v>
      </c>
      <c r="TY198" s="420">
        <v>310.48316790236271</v>
      </c>
      <c r="TZ198" s="420">
        <v>320.59130491033136</v>
      </c>
      <c r="UA198" s="420">
        <v>320.59130491033136</v>
      </c>
      <c r="UB198" s="420">
        <v>320.59130491033136</v>
      </c>
      <c r="UC198" s="420">
        <v>320.59130491033136</v>
      </c>
      <c r="UD198" s="420">
        <v>320.59130491033136</v>
      </c>
      <c r="UE198" s="420">
        <v>320.59130491033136</v>
      </c>
      <c r="UF198" s="420">
        <v>320.59130491033136</v>
      </c>
      <c r="UG198" s="420">
        <v>320.59130491033136</v>
      </c>
      <c r="UH198" s="420">
        <v>320.59130491033136</v>
      </c>
      <c r="UI198" s="420">
        <v>320.59130491033136</v>
      </c>
      <c r="UJ198" s="420">
        <v>320.59130491033136</v>
      </c>
      <c r="UK198" s="420"/>
      <c r="UL198" s="420">
        <v>2.0676911723420526</v>
      </c>
      <c r="UM198" s="420">
        <v>2.0676911723420526</v>
      </c>
      <c r="UN198" s="420">
        <v>2.0676911723420526</v>
      </c>
      <c r="UO198" s="420">
        <v>2.0676911723420526</v>
      </c>
      <c r="UP198" s="420">
        <v>2.0676911723420526</v>
      </c>
      <c r="UQ198" s="420">
        <v>2.0676911723420526</v>
      </c>
      <c r="UR198" s="420">
        <v>2.0676911723420526</v>
      </c>
      <c r="US198" s="420">
        <v>2.0676911723420526</v>
      </c>
      <c r="UT198" s="420">
        <v>2.0676911723420526</v>
      </c>
      <c r="UU198" s="420">
        <v>2.0676911723420526</v>
      </c>
      <c r="UV198" s="420">
        <v>2.0676911723420526</v>
      </c>
      <c r="UW198" s="420">
        <v>2.0676911723420526</v>
      </c>
      <c r="UX198" s="420">
        <v>2.0676911723420526</v>
      </c>
      <c r="UY198" s="420">
        <v>2.0676911723420526</v>
      </c>
      <c r="UZ198" s="420">
        <v>2.0676911723420526</v>
      </c>
      <c r="VA198" s="420">
        <v>2.0676911723420526</v>
      </c>
      <c r="VB198" s="420">
        <v>2.0676911723420526</v>
      </c>
      <c r="VC198" s="420">
        <v>2.4748967390993646</v>
      </c>
      <c r="VD198" s="420">
        <v>3.2806222731901427</v>
      </c>
      <c r="VE198" s="420">
        <v>4.386636571839218</v>
      </c>
      <c r="VF198" s="420">
        <v>5.9116945091951152</v>
      </c>
      <c r="VG198" s="420">
        <v>8.023156127758206</v>
      </c>
      <c r="VH198" s="420">
        <v>10.957298596608178</v>
      </c>
      <c r="VI198" s="420">
        <v>15.048227388236151</v>
      </c>
      <c r="VJ198" s="420">
        <v>20.769057182622237</v>
      </c>
      <c r="VK198" s="420">
        <v>28.79060788720345</v>
      </c>
      <c r="VL198" s="420">
        <v>40.065113985430827</v>
      </c>
      <c r="VM198" s="420">
        <v>55.945668636400569</v>
      </c>
      <c r="VN198" s="420">
        <v>78.356736298957429</v>
      </c>
      <c r="VO198" s="420">
        <v>110.0376688179595</v>
      </c>
      <c r="VP198" s="420"/>
      <c r="VQ198" s="420">
        <v>-0.28449212984548322</v>
      </c>
      <c r="VR198" s="420">
        <v>0.21363903604332846</v>
      </c>
      <c r="VS198" s="420">
        <v>0.87273862887158815</v>
      </c>
      <c r="VT198" s="420">
        <v>1.7481933959980651</v>
      </c>
      <c r="VU198" s="420">
        <v>2.9151568339956579</v>
      </c>
      <c r="VV198" s="420">
        <v>4.4757622023106007</v>
      </c>
      <c r="VW198" s="420">
        <v>6.5690045756655122</v>
      </c>
      <c r="VX198" s="420">
        <v>9.3842883621956048</v>
      </c>
      <c r="VY198" s="420">
        <v>13.180010820115928</v>
      </c>
      <c r="VZ198" s="420">
        <v>18.309067176189899</v>
      </c>
      <c r="WA198" s="420">
        <v>25.253872222465635</v>
      </c>
      <c r="WB198" s="420">
        <v>34.674470117396716</v>
      </c>
      <c r="WC198" s="420">
        <v>47.474649675680581</v>
      </c>
      <c r="WD198" s="420">
        <v>64.892836098542674</v>
      </c>
      <c r="WE198" s="420">
        <v>88.627084033504204</v>
      </c>
      <c r="WF198" s="420">
        <v>121.00701596269298</v>
      </c>
      <c r="WG198" s="420">
        <v>165.23039939927821</v>
      </c>
      <c r="WH198" s="420">
        <v>225.2815341419452</v>
      </c>
      <c r="WI198" s="420">
        <v>307.20254562917256</v>
      </c>
      <c r="WJ198" s="420">
        <v>316.20466833849213</v>
      </c>
      <c r="WK198" s="420">
        <v>314.67961040113624</v>
      </c>
      <c r="WL198" s="420">
        <v>312.56814878257313</v>
      </c>
      <c r="WM198" s="420">
        <v>309.63400631372321</v>
      </c>
      <c r="WN198" s="420">
        <v>305.54307752209519</v>
      </c>
      <c r="WO198" s="420">
        <v>299.82224772770911</v>
      </c>
      <c r="WP198" s="420">
        <v>291.8006970231279</v>
      </c>
      <c r="WQ198" s="420">
        <v>280.52619092490056</v>
      </c>
      <c r="WR198" s="420">
        <v>264.64563627393079</v>
      </c>
      <c r="WS198" s="420">
        <v>242.23456861137393</v>
      </c>
      <c r="WT198" s="420">
        <v>210.55363609237185</v>
      </c>
      <c r="WU198" s="420"/>
      <c r="WV198" s="420">
        <v>0</v>
      </c>
      <c r="WW198" s="420">
        <v>0</v>
      </c>
      <c r="WX198" s="420">
        <v>0</v>
      </c>
      <c r="WY198" s="420">
        <v>0</v>
      </c>
      <c r="WZ198" s="420">
        <v>0</v>
      </c>
      <c r="XA198" s="420">
        <v>0</v>
      </c>
      <c r="XB198" s="420">
        <v>0</v>
      </c>
      <c r="XC198" s="420">
        <v>0</v>
      </c>
      <c r="XD198" s="420">
        <v>0</v>
      </c>
      <c r="XE198" s="420">
        <v>0</v>
      </c>
      <c r="XF198" s="420">
        <v>0</v>
      </c>
      <c r="XG198" s="420">
        <v>0</v>
      </c>
      <c r="XH198" s="420">
        <v>0</v>
      </c>
      <c r="XI198" s="420">
        <v>0</v>
      </c>
      <c r="XJ198" s="420">
        <v>0</v>
      </c>
      <c r="XK198" s="420">
        <v>0</v>
      </c>
      <c r="XL198" s="420">
        <v>0</v>
      </c>
      <c r="XM198" s="420">
        <v>0</v>
      </c>
      <c r="XN198" s="420">
        <v>0</v>
      </c>
      <c r="XO198" s="420">
        <v>0</v>
      </c>
      <c r="XP198" s="420">
        <v>0</v>
      </c>
      <c r="XQ198" s="420">
        <v>0</v>
      </c>
      <c r="XR198" s="420">
        <v>0</v>
      </c>
      <c r="XS198" s="420">
        <v>0</v>
      </c>
      <c r="XT198" s="420">
        <v>0</v>
      </c>
      <c r="XU198" s="420">
        <v>0</v>
      </c>
      <c r="XV198" s="420">
        <v>0</v>
      </c>
      <c r="XW198" s="420">
        <v>0</v>
      </c>
      <c r="XX198" s="420">
        <v>0</v>
      </c>
      <c r="XY198" s="420">
        <v>0</v>
      </c>
      <c r="XZ198" s="420"/>
      <c r="YA198" s="420">
        <v>0</v>
      </c>
      <c r="YB198" s="420">
        <v>0</v>
      </c>
      <c r="YC198" s="420">
        <v>0</v>
      </c>
      <c r="YD198" s="420">
        <v>0</v>
      </c>
      <c r="YE198" s="420">
        <v>0</v>
      </c>
      <c r="YF198" s="420">
        <v>0</v>
      </c>
      <c r="YG198" s="420">
        <v>0</v>
      </c>
      <c r="YH198" s="420">
        <v>0</v>
      </c>
      <c r="YI198" s="420">
        <v>0</v>
      </c>
      <c r="YJ198" s="420">
        <v>0</v>
      </c>
      <c r="YK198" s="420">
        <v>0</v>
      </c>
      <c r="YL198" s="420">
        <v>0</v>
      </c>
      <c r="YM198" s="420">
        <v>0</v>
      </c>
      <c r="YN198" s="420">
        <v>0</v>
      </c>
      <c r="YO198" s="420">
        <v>0</v>
      </c>
      <c r="YP198" s="420">
        <v>0</v>
      </c>
      <c r="YQ198" s="420">
        <v>0</v>
      </c>
      <c r="YR198" s="420">
        <v>0</v>
      </c>
      <c r="YS198" s="420">
        <v>0</v>
      </c>
      <c r="YT198" s="420">
        <v>0</v>
      </c>
      <c r="YU198" s="420">
        <v>0</v>
      </c>
      <c r="YV198" s="420">
        <v>0</v>
      </c>
      <c r="YW198" s="420">
        <v>0</v>
      </c>
      <c r="YX198" s="420">
        <v>0</v>
      </c>
      <c r="YY198" s="420">
        <v>0</v>
      </c>
      <c r="YZ198" s="420">
        <v>0</v>
      </c>
      <c r="ZA198" s="420">
        <v>0</v>
      </c>
      <c r="ZB198" s="420">
        <v>0</v>
      </c>
      <c r="ZC198" s="420">
        <v>0</v>
      </c>
      <c r="ZD198" s="420">
        <v>0</v>
      </c>
      <c r="ZE198" s="420"/>
      <c r="ZF198" s="420">
        <v>0</v>
      </c>
      <c r="ZG198" s="420">
        <v>0</v>
      </c>
      <c r="ZH198" s="420">
        <v>0</v>
      </c>
      <c r="ZI198" s="420">
        <v>0</v>
      </c>
      <c r="ZJ198" s="420">
        <v>0</v>
      </c>
      <c r="ZK198" s="420">
        <v>0</v>
      </c>
      <c r="ZL198" s="420">
        <v>0</v>
      </c>
      <c r="ZM198" s="420">
        <v>0</v>
      </c>
      <c r="ZN198" s="420">
        <v>0</v>
      </c>
      <c r="ZO198" s="420">
        <v>0</v>
      </c>
      <c r="ZP198" s="420">
        <v>0</v>
      </c>
      <c r="ZQ198" s="420">
        <v>0</v>
      </c>
      <c r="ZR198" s="420">
        <v>0</v>
      </c>
      <c r="ZS198" s="420">
        <v>0</v>
      </c>
      <c r="ZT198" s="420">
        <v>0</v>
      </c>
      <c r="ZU198" s="420">
        <v>0</v>
      </c>
      <c r="ZV198" s="420">
        <v>0</v>
      </c>
      <c r="ZW198" s="420">
        <v>0</v>
      </c>
      <c r="ZX198" s="420">
        <v>0</v>
      </c>
      <c r="ZY198" s="420">
        <v>0</v>
      </c>
      <c r="ZZ198" s="420">
        <v>0</v>
      </c>
      <c r="AAA198" s="420">
        <v>0</v>
      </c>
      <c r="AAB198" s="420">
        <v>0</v>
      </c>
      <c r="AAC198" s="420">
        <v>0</v>
      </c>
      <c r="AAD198" s="420">
        <v>0</v>
      </c>
      <c r="AAE198" s="420">
        <v>0</v>
      </c>
      <c r="AAF198" s="420">
        <v>0</v>
      </c>
      <c r="AAG198" s="420">
        <v>0</v>
      </c>
      <c r="AAH198" s="420">
        <v>0</v>
      </c>
      <c r="AAI198" s="420">
        <v>0</v>
      </c>
      <c r="AAJ198" s="420"/>
      <c r="AAK198" s="420">
        <v>-6.0359232709470136</v>
      </c>
      <c r="AAL198" s="420">
        <v>4.5326696029763252</v>
      </c>
      <c r="AAM198" s="420">
        <v>18.516446842735192</v>
      </c>
      <c r="AAN198" s="420">
        <v>37.090520594547613</v>
      </c>
      <c r="AAO198" s="420">
        <v>61.849383961276466</v>
      </c>
      <c r="AAP198" s="420">
        <v>94.959945805265392</v>
      </c>
      <c r="AAQ198" s="420">
        <v>139.37119317413828</v>
      </c>
      <c r="AAR198" s="420">
        <v>199.10162202876484</v>
      </c>
      <c r="AAS198" s="420">
        <v>279.63351416321859</v>
      </c>
      <c r="AAT198" s="420">
        <v>388.45406619198707</v>
      </c>
      <c r="AAU198" s="420">
        <v>535.79842476448312</v>
      </c>
      <c r="AAV198" s="420">
        <v>735.67040748376803</v>
      </c>
      <c r="AAW198" s="420">
        <v>1007.2452370233714</v>
      </c>
      <c r="AAX198" s="420">
        <v>1376.7979442443011</v>
      </c>
      <c r="AAY198" s="420">
        <v>1880.3552816893421</v>
      </c>
      <c r="AAZ198" s="420">
        <v>2567.3436519800143</v>
      </c>
      <c r="ABA198" s="420">
        <v>3505.6084445768261</v>
      </c>
      <c r="ABB198" s="420">
        <v>4779.6825001118741</v>
      </c>
      <c r="ABC198" s="420">
        <v>6517.7584879567239</v>
      </c>
      <c r="ABD198" s="420">
        <v>6708.7518977871259</v>
      </c>
      <c r="ABE198" s="420">
        <v>6676.3955275120379</v>
      </c>
      <c r="ABF198" s="420">
        <v>6631.5977317834941</v>
      </c>
      <c r="ABG198" s="420">
        <v>6569.3455393673994</v>
      </c>
      <c r="ABH198" s="420">
        <v>6482.550406206472</v>
      </c>
      <c r="ABI198" s="420">
        <v>6361.1745013481668</v>
      </c>
      <c r="ABJ198" s="420">
        <v>6190.9853836626971</v>
      </c>
      <c r="ABK198" s="420">
        <v>5951.7799836269005</v>
      </c>
      <c r="ABL198" s="420">
        <v>5614.8504192646269</v>
      </c>
      <c r="ABM198" s="420">
        <v>5139.366317456027</v>
      </c>
      <c r="ABN198" s="420">
        <v>4467.208258318833</v>
      </c>
      <c r="ABQ198" s="344"/>
      <c r="ABR198" s="344"/>
      <c r="ABS198" s="344"/>
      <c r="ABT198" s="344"/>
      <c r="ABU198" s="344"/>
      <c r="ABV198" s="344"/>
      <c r="ABW198" s="344"/>
      <c r="ABX198" s="344"/>
      <c r="ABY198" s="344"/>
      <c r="ABZ198" s="344"/>
      <c r="ACA198" s="344"/>
    </row>
    <row r="199" spans="4:755" hidden="1" outlineLevel="1" x14ac:dyDescent="0.25">
      <c r="D199" s="431" t="b">
        <v>0</v>
      </c>
      <c r="E199" s="416"/>
      <c r="F199" s="417">
        <v>1624</v>
      </c>
      <c r="G199" s="417">
        <v>22006050</v>
      </c>
      <c r="H199" s="417" t="s">
        <v>1825</v>
      </c>
      <c r="I199" s="417" t="s">
        <v>1889</v>
      </c>
      <c r="J199" s="417">
        <v>66</v>
      </c>
      <c r="K199" s="417" t="s">
        <v>1890</v>
      </c>
      <c r="L199" s="417" t="s">
        <v>362</v>
      </c>
      <c r="M199" s="417" t="s">
        <v>318</v>
      </c>
      <c r="N199" s="417" t="s">
        <v>351</v>
      </c>
      <c r="O199" s="417" t="s">
        <v>1891</v>
      </c>
      <c r="P199" s="417" t="s">
        <v>1892</v>
      </c>
      <c r="Q199" s="417" t="s">
        <v>1893</v>
      </c>
      <c r="R199" s="417" t="s">
        <v>289</v>
      </c>
      <c r="S199" s="418"/>
      <c r="T199" s="417">
        <v>0.15702783918590957</v>
      </c>
      <c r="U199" s="417">
        <v>2190</v>
      </c>
      <c r="V199" s="418"/>
      <c r="W199" s="419">
        <v>5.5</v>
      </c>
      <c r="X199" s="417">
        <v>9.328375478645656E-3</v>
      </c>
      <c r="Y199" s="417">
        <v>3.287139633835322E-3</v>
      </c>
      <c r="Z199" s="417">
        <v>6.0412358448103335E-3</v>
      </c>
      <c r="AA199" s="420">
        <v>101.39943914130647</v>
      </c>
      <c r="AB199" s="420">
        <v>1577.8270242409546</v>
      </c>
      <c r="AC199" s="420">
        <v>1679.226463382261</v>
      </c>
      <c r="AD199" s="420">
        <v>45.141530552636475</v>
      </c>
      <c r="AE199" s="420">
        <v>3.7651544253444804</v>
      </c>
      <c r="AF199" s="420">
        <v>174.41041682842985</v>
      </c>
      <c r="AG199" s="418"/>
      <c r="AH199" s="419">
        <v>7.3551596835305695</v>
      </c>
      <c r="AI199" s="417">
        <v>1.9459407552737094E-2</v>
      </c>
      <c r="AJ199" s="417">
        <v>6.8571199737817168E-3</v>
      </c>
      <c r="AK199" s="417">
        <v>1.2602287578955377E-2</v>
      </c>
      <c r="AL199" s="420">
        <v>211.5237552762103</v>
      </c>
      <c r="AM199" s="420">
        <v>3291.4175874152243</v>
      </c>
      <c r="AN199" s="420">
        <v>3502.9413426914343</v>
      </c>
      <c r="AO199" s="420">
        <v>94.167247297127716</v>
      </c>
      <c r="AP199" s="420">
        <v>7.854280161587929</v>
      </c>
      <c r="AQ199" s="420">
        <v>363.82791304622003</v>
      </c>
      <c r="AR199" s="418"/>
      <c r="AS199" s="417">
        <v>5.1679359468684138E-3</v>
      </c>
      <c r="AT199" s="421">
        <v>1.1116572805314172E-6</v>
      </c>
      <c r="AU199" s="417">
        <v>5.1668242895878827E-3</v>
      </c>
      <c r="AV199" s="420">
        <v>54.264494682262907</v>
      </c>
      <c r="AW199" s="420">
        <v>0.53359549465508027</v>
      </c>
      <c r="AX199" s="420">
        <v>54.798090176917988</v>
      </c>
      <c r="AY199" s="420">
        <v>14.67609691494293</v>
      </c>
      <c r="AZ199" s="420">
        <v>2.067702288914858</v>
      </c>
      <c r="BA199" s="420">
        <v>5.8982772642860108E-2</v>
      </c>
      <c r="BB199" s="418"/>
      <c r="BC199" s="420">
        <v>1902.5435651886717</v>
      </c>
      <c r="BD199" s="420">
        <v>3968.7907831963703</v>
      </c>
      <c r="BE199" s="420">
        <v>71.600872153418635</v>
      </c>
      <c r="BF199" s="420">
        <v>3897.1899110429517</v>
      </c>
      <c r="BG199" s="420"/>
      <c r="BH199" s="422">
        <v>2.9065397246040858E-2</v>
      </c>
      <c r="BI199" s="420"/>
      <c r="BJ199" s="423">
        <v>5.6622055501549218</v>
      </c>
      <c r="BK199" s="423">
        <v>5.8291948531282172</v>
      </c>
      <c r="BL199" s="423">
        <v>6.0011089909667437</v>
      </c>
      <c r="BM199" s="423">
        <v>6.178093206497544</v>
      </c>
      <c r="BN199" s="423">
        <v>6.3602970260372382</v>
      </c>
      <c r="BO199" s="423">
        <v>6.547874385720343</v>
      </c>
      <c r="BP199" s="423">
        <v>6.7409837615532684</v>
      </c>
      <c r="BQ199" s="423">
        <v>6.9397883033038381</v>
      </c>
      <c r="BR199" s="423">
        <v>7.1444559723394905</v>
      </c>
      <c r="BS199" s="423">
        <v>7.3551596835305695</v>
      </c>
      <c r="BT199" s="423">
        <v>7.5720774513386377</v>
      </c>
      <c r="BU199" s="423">
        <v>7.7953925402131929</v>
      </c>
      <c r="BV199" s="423">
        <v>8.0252936194238913</v>
      </c>
      <c r="BW199" s="423">
        <v>8.2619749224590624</v>
      </c>
      <c r="BX199" s="423">
        <v>8.5056364111251774</v>
      </c>
      <c r="BY199" s="423">
        <v>8.7564839444859555</v>
      </c>
      <c r="BZ199" s="423">
        <v>9.0147294527837882</v>
      </c>
      <c r="CA199" s="423">
        <v>9.280591116490438</v>
      </c>
      <c r="CB199" s="423">
        <v>9.5542935506382936</v>
      </c>
      <c r="CC199" s="423">
        <v>9.8360679945879106</v>
      </c>
      <c r="CD199" s="423">
        <v>10.126152507392154</v>
      </c>
      <c r="CE199" s="423">
        <v>10.424792168922005</v>
      </c>
      <c r="CF199" s="423">
        <v>10.732239286923951</v>
      </c>
      <c r="CG199" s="423">
        <v>11.048753610183907</v>
      </c>
      <c r="CH199" s="423">
        <v>11.374602547977736</v>
      </c>
      <c r="CI199" s="423">
        <v>11.710061395993787</v>
      </c>
      <c r="CJ199" s="423">
        <v>12.055413568918349</v>
      </c>
      <c r="CK199" s="423">
        <v>12.41095083988044</v>
      </c>
      <c r="CL199" s="423">
        <v>12.776973586958347</v>
      </c>
      <c r="CM199" s="423">
        <v>13.153791046956067</v>
      </c>
      <c r="CN199" s="420"/>
      <c r="CO199" s="417">
        <v>1.0021218252566936E-2</v>
      </c>
      <c r="CP199" s="417">
        <v>1.0770352023257544E-2</v>
      </c>
      <c r="CQ199" s="417">
        <v>1.1580547331319177E-2</v>
      </c>
      <c r="CR199" s="417">
        <v>1.2456989427704382E-2</v>
      </c>
      <c r="CS199" s="417">
        <v>1.3405314909236044E-2</v>
      </c>
      <c r="CT199" s="417">
        <v>1.4431651624546781E-2</v>
      </c>
      <c r="CU199" s="417">
        <v>1.5542662144408885E-2</v>
      </c>
      <c r="CV199" s="417">
        <v>1.6745591116970826E-2</v>
      </c>
      <c r="CW199" s="417">
        <v>1.80483168573667E-2</v>
      </c>
      <c r="CX199" s="417">
        <v>1.9459407552737094E-2</v>
      </c>
      <c r="CY199" s="417">
        <v>2.0988182498133414E-2</v>
      </c>
      <c r="CZ199" s="417">
        <v>2.2644778816330851E-2</v>
      </c>
      <c r="DA199" s="417">
        <v>2.4440224155532483E-2</v>
      </c>
      <c r="DB199" s="417">
        <v>2.6386515903616417E-2</v>
      </c>
      <c r="DC199" s="417">
        <v>2.8496707506297188E-2</v>
      </c>
      <c r="DD199" s="417">
        <v>3.0785002529710073E-2</v>
      </c>
      <c r="DE199" s="417">
        <v>3.3266857165881569E-2</v>
      </c>
      <c r="DF199" s="417">
        <v>3.5959091942761992E-2</v>
      </c>
      <c r="DG199" s="417">
        <v>3.8880013469441692E-2</v>
      </c>
      <c r="DH199" s="417">
        <v>4.2049547122372903E-2</v>
      </c>
      <c r="DI199" s="417">
        <v>4.54893816604428E-2</v>
      </c>
      <c r="DJ199" s="417">
        <v>4.9223126846209574E-2</v>
      </c>
      <c r="DK199" s="417">
        <v>5.3276485248199987E-2</v>
      </c>
      <c r="DL199" s="417">
        <v>5.7677439505608614E-2</v>
      </c>
      <c r="DM199" s="417">
        <v>6.2456456452844679E-2</v>
      </c>
      <c r="DN199" s="417">
        <v>6.7646709628017498E-2</v>
      </c>
      <c r="DO199" s="417">
        <v>7.3284321827594964E-2</v>
      </c>
      <c r="DP199" s="417">
        <v>7.9408629520155483E-2</v>
      </c>
      <c r="DQ199" s="417">
        <v>8.6062471096526538E-2</v>
      </c>
      <c r="DR199" s="417">
        <v>9.3292501112899093E-2</v>
      </c>
      <c r="DS199" s="424"/>
      <c r="DT199" s="425">
        <v>3.5312840668490484E-3</v>
      </c>
      <c r="DU199" s="425">
        <v>3.7952643616301495E-3</v>
      </c>
      <c r="DV199" s="425">
        <v>4.0807615646933568E-3</v>
      </c>
      <c r="DW199" s="425">
        <v>4.3896028584839621E-3</v>
      </c>
      <c r="DX199" s="425">
        <v>4.7237744710283761E-3</v>
      </c>
      <c r="DY199" s="425">
        <v>5.0854357380176107E-3</v>
      </c>
      <c r="DZ199" s="425">
        <v>5.4769344209133521E-3</v>
      </c>
      <c r="EA199" s="425">
        <v>5.9008233940200808E-3</v>
      </c>
      <c r="EB199" s="425">
        <v>6.3598788236686249E-3</v>
      </c>
      <c r="EC199" s="425">
        <v>6.8571199737817168E-3</v>
      </c>
      <c r="ED199" s="425">
        <v>7.3958307842256583E-3</v>
      </c>
      <c r="EE199" s="425">
        <v>7.9795833815860459E-3</v>
      </c>
      <c r="EF199" s="425">
        <v>8.6122636964367037E-3</v>
      </c>
      <c r="EG199" s="425">
        <v>9.2980993769127794E-3</v>
      </c>
      <c r="EH199" s="425">
        <v>1.0041690205566452E-2</v>
      </c>
      <c r="EI199" s="425">
        <v>1.0848041245207544E-2</v>
      </c>
      <c r="EJ199" s="425">
        <v>1.1722598959854986E-2</v>
      </c>
      <c r="EK199" s="425">
        <v>1.2671290579197704E-2</v>
      </c>
      <c r="EL199" s="425">
        <v>1.370056699926149E-2</v>
      </c>
      <c r="EM199" s="425">
        <v>1.4817449538474846E-2</v>
      </c>
      <c r="EN199" s="425">
        <v>1.6029580897231725E-2</v>
      </c>
      <c r="EO199" s="425">
        <v>1.7345280700576029E-2</v>
      </c>
      <c r="EP199" s="425">
        <v>1.8773606038018E-2</v>
      </c>
      <c r="EQ199" s="425">
        <v>2.0324417452003311E-2</v>
      </c>
      <c r="ER199" s="425">
        <v>2.2008450867466892E-2</v>
      </c>
      <c r="ES199" s="425">
        <v>2.383739599953261E-2</v>
      </c>
      <c r="ET199" s="425">
        <v>2.5823981825097538E-2</v>
      </c>
      <c r="EU199" s="425">
        <v>2.7982069757139055E-2</v>
      </c>
      <c r="EV199" s="425">
        <v>3.0326755218505936E-2</v>
      </c>
      <c r="EW199" s="425">
        <v>3.2874478375130869E-2</v>
      </c>
      <c r="EX199" s="420"/>
      <c r="EY199" s="420">
        <v>2043.8504373475962</v>
      </c>
      <c r="EZ199" s="420">
        <v>2196.6379873508804</v>
      </c>
      <c r="FA199" s="420">
        <v>2361.879177891215</v>
      </c>
      <c r="FB199" s="420">
        <v>2540.6315527881366</v>
      </c>
      <c r="FC199" s="420">
        <v>2734.044708886192</v>
      </c>
      <c r="FD199" s="420">
        <v>2943.3684349627524</v>
      </c>
      <c r="FE199" s="420">
        <v>3169.9615776015016</v>
      </c>
      <c r="FF199" s="420">
        <v>3415.3016994014642</v>
      </c>
      <c r="FG199" s="420">
        <v>3680.9956007961359</v>
      </c>
      <c r="FH199" s="420">
        <v>3968.7907831963698</v>
      </c>
      <c r="FI199" s="420">
        <v>4280.5879381933582</v>
      </c>
      <c r="FJ199" s="420">
        <v>4618.4545552175805</v>
      </c>
      <c r="FK199" s="420">
        <v>4984.6397484021554</v>
      </c>
      <c r="FL199" s="420">
        <v>5381.5904125101233</v>
      </c>
      <c r="FM199" s="420">
        <v>5811.96882772144</v>
      </c>
      <c r="FN199" s="420">
        <v>6278.6718439125725</v>
      </c>
      <c r="FO199" s="420">
        <v>6784.851786882391</v>
      </c>
      <c r="FP199" s="420">
        <v>7333.9392418692014</v>
      </c>
      <c r="FQ199" s="420">
        <v>7929.6678837668933</v>
      </c>
      <c r="FR199" s="420">
        <v>8576.101538784058</v>
      </c>
      <c r="FS199" s="420">
        <v>9277.6636790195134</v>
      </c>
      <c r="FT199" s="420">
        <v>10039.169569674996</v>
      </c>
      <c r="FU199" s="420">
        <v>10865.861308527457</v>
      </c>
      <c r="FV199" s="420">
        <v>11763.446018993915</v>
      </c>
      <c r="FW199" s="420">
        <v>12738.137481800648</v>
      </c>
      <c r="FX199" s="420">
        <v>13796.701516099016</v>
      </c>
      <c r="FY199" s="420">
        <v>14946.505449044116</v>
      </c>
      <c r="FZ199" s="420">
        <v>16195.572043585571</v>
      </c>
      <c r="GA199" s="420">
        <v>17552.638287744536</v>
      </c>
      <c r="GB199" s="420">
        <v>19027.21948521665</v>
      </c>
      <c r="GC199" s="420"/>
      <c r="GD199" s="420">
        <v>44.475044633082256</v>
      </c>
      <c r="GE199" s="420">
        <v>44.475044633082256</v>
      </c>
      <c r="GF199" s="420">
        <v>44.475044633082256</v>
      </c>
      <c r="GG199" s="420">
        <v>44.475044633082256</v>
      </c>
      <c r="GH199" s="420">
        <v>44.475044633082256</v>
      </c>
      <c r="GI199" s="420">
        <v>44.475044633082256</v>
      </c>
      <c r="GJ199" s="420">
        <v>44.475044633082256</v>
      </c>
      <c r="GK199" s="420">
        <v>44.475044633082256</v>
      </c>
      <c r="GL199" s="420">
        <v>44.475044633082256</v>
      </c>
      <c r="GM199" s="420">
        <v>44.475044633082256</v>
      </c>
      <c r="GN199" s="420">
        <v>44.475044633082256</v>
      </c>
      <c r="GO199" s="420">
        <v>44.475044633082256</v>
      </c>
      <c r="GP199" s="420">
        <v>44.475044633082256</v>
      </c>
      <c r="GQ199" s="420">
        <v>44.475044633082256</v>
      </c>
      <c r="GR199" s="420">
        <v>44.475044633082256</v>
      </c>
      <c r="GS199" s="420">
        <v>44.475044633082256</v>
      </c>
      <c r="GT199" s="420">
        <v>44.475044633082256</v>
      </c>
      <c r="GU199" s="420">
        <v>53.23384091688969</v>
      </c>
      <c r="GV199" s="420">
        <v>70.564610409952721</v>
      </c>
      <c r="GW199" s="420">
        <v>94.35444709118579</v>
      </c>
      <c r="GX199" s="420">
        <v>127.1577113016302</v>
      </c>
      <c r="GY199" s="420">
        <v>172.57423722327721</v>
      </c>
      <c r="GZ199" s="420">
        <v>235.68623335087739</v>
      </c>
      <c r="HA199" s="420">
        <v>323.68014802834296</v>
      </c>
      <c r="HB199" s="420">
        <v>446.73245092877704</v>
      </c>
      <c r="HC199" s="420">
        <v>619.27215627011424</v>
      </c>
      <c r="HD199" s="420">
        <v>861.78137072241145</v>
      </c>
      <c r="HE199" s="420">
        <v>1203.3644786581945</v>
      </c>
      <c r="HF199" s="420">
        <v>1685.4157868515033</v>
      </c>
      <c r="HG199" s="420">
        <v>2366.8574386066402</v>
      </c>
      <c r="HH199" s="420"/>
      <c r="HI199" s="420">
        <v>108.93063992214434</v>
      </c>
      <c r="HJ199" s="420">
        <v>117.07372382391588</v>
      </c>
      <c r="HK199" s="420">
        <v>125.88054662177939</v>
      </c>
      <c r="HL199" s="420">
        <v>135.40747199230418</v>
      </c>
      <c r="HM199" s="420">
        <v>145.71576974155826</v>
      </c>
      <c r="HN199" s="420">
        <v>156.87204958265971</v>
      </c>
      <c r="HO199" s="420">
        <v>168.94873365825231</v>
      </c>
      <c r="HP199" s="420">
        <v>182.02457129191475</v>
      </c>
      <c r="HQ199" s="420">
        <v>196.18519976720239</v>
      </c>
      <c r="HR199" s="420">
        <v>211.5237552762103</v>
      </c>
      <c r="HS199" s="420">
        <v>228.14153855383779</v>
      </c>
      <c r="HT199" s="420">
        <v>246.14874012213932</v>
      </c>
      <c r="HU199" s="420">
        <v>265.66523051434962</v>
      </c>
      <c r="HV199" s="420">
        <v>286.82142133373083</v>
      </c>
      <c r="HW199" s="420">
        <v>309.75920353196528</v>
      </c>
      <c r="HX199" s="420">
        <v>334.63296986942373</v>
      </c>
      <c r="HY199" s="420">
        <v>361.61072914960425</v>
      </c>
      <c r="HZ199" s="420">
        <v>390.87532050715851</v>
      </c>
      <c r="IA199" s="420">
        <v>422.62573677836235</v>
      </c>
      <c r="IB199" s="420">
        <v>457.07856680031409</v>
      </c>
      <c r="IC199" s="420">
        <v>494.4695673767427</v>
      </c>
      <c r="ID199" s="420">
        <v>535.05537662080542</v>
      </c>
      <c r="IE199" s="420">
        <v>579.11538144601877</v>
      </c>
      <c r="IF199" s="420">
        <v>626.95375313349393</v>
      </c>
      <c r="IG199" s="420">
        <v>678.90166616570934</v>
      </c>
      <c r="IH199" s="420">
        <v>735.31971689369311</v>
      </c>
      <c r="II199" s="420">
        <v>796.60056010609958</v>
      </c>
      <c r="IJ199" s="420">
        <v>863.17178320662856</v>
      </c>
      <c r="IK199" s="420">
        <v>935.49903949296004</v>
      </c>
      <c r="IL199" s="420">
        <v>1014.089463979328</v>
      </c>
      <c r="IM199" s="420"/>
      <c r="IN199" s="420">
        <v>27.132247341131453</v>
      </c>
      <c r="IO199" s="420">
        <v>27.132247341131453</v>
      </c>
      <c r="IP199" s="420">
        <v>27.132247341131453</v>
      </c>
      <c r="IQ199" s="420">
        <v>27.132247341131453</v>
      </c>
      <c r="IR199" s="420">
        <v>27.132247341131453</v>
      </c>
      <c r="IS199" s="420">
        <v>27.132247341131453</v>
      </c>
      <c r="IT199" s="420">
        <v>27.132247341131453</v>
      </c>
      <c r="IU199" s="420">
        <v>27.132247341131453</v>
      </c>
      <c r="IV199" s="420">
        <v>27.132247341131453</v>
      </c>
      <c r="IW199" s="420">
        <v>27.132247341131453</v>
      </c>
      <c r="IX199" s="420">
        <v>27.132247341131453</v>
      </c>
      <c r="IY199" s="420">
        <v>27.132247341131453</v>
      </c>
      <c r="IZ199" s="420">
        <v>27.132247341131453</v>
      </c>
      <c r="JA199" s="420">
        <v>27.132247341131453</v>
      </c>
      <c r="JB199" s="420">
        <v>27.132247341131453</v>
      </c>
      <c r="JC199" s="420">
        <v>27.132247341131453</v>
      </c>
      <c r="JD199" s="420">
        <v>27.132247341131453</v>
      </c>
      <c r="JE199" s="420">
        <v>32.475599532082967</v>
      </c>
      <c r="JF199" s="420">
        <v>43.048331462477741</v>
      </c>
      <c r="JG199" s="420">
        <v>57.561453110032218</v>
      </c>
      <c r="JH199" s="420">
        <v>77.573266150287765</v>
      </c>
      <c r="JI199" s="420">
        <v>105.27986936670001</v>
      </c>
      <c r="JJ199" s="420">
        <v>143.78169220360957</v>
      </c>
      <c r="JK199" s="420">
        <v>197.46286728145355</v>
      </c>
      <c r="JL199" s="420">
        <v>272.53160629530856</v>
      </c>
      <c r="JM199" s="420">
        <v>377.790409296147</v>
      </c>
      <c r="JN199" s="420">
        <v>525.73449891553992</v>
      </c>
      <c r="JO199" s="420">
        <v>734.11916605924034</v>
      </c>
      <c r="JP199" s="420">
        <v>1028.1972368721943</v>
      </c>
      <c r="JQ199" s="420">
        <v>1443.9144912674078</v>
      </c>
      <c r="JR199" s="420"/>
      <c r="JS199" s="420">
        <v>81.798392581012877</v>
      </c>
      <c r="JT199" s="420">
        <v>89.941476482784424</v>
      </c>
      <c r="JU199" s="420">
        <v>98.748299280647927</v>
      </c>
      <c r="JV199" s="420">
        <v>108.27522465117272</v>
      </c>
      <c r="JW199" s="420">
        <v>118.5835224004268</v>
      </c>
      <c r="JX199" s="420">
        <v>129.73980224152825</v>
      </c>
      <c r="JY199" s="420">
        <v>141.81648631712085</v>
      </c>
      <c r="JZ199" s="420">
        <v>154.89232395078329</v>
      </c>
      <c r="KA199" s="420">
        <v>169.05295242607093</v>
      </c>
      <c r="KB199" s="420">
        <v>184.39150793507883</v>
      </c>
      <c r="KC199" s="420">
        <v>201.00929121270633</v>
      </c>
      <c r="KD199" s="420">
        <v>219.01649278100786</v>
      </c>
      <c r="KE199" s="420">
        <v>238.53298317321816</v>
      </c>
      <c r="KF199" s="420">
        <v>259.68917399259936</v>
      </c>
      <c r="KG199" s="420">
        <v>282.62695619083382</v>
      </c>
      <c r="KH199" s="420">
        <v>307.50072252829227</v>
      </c>
      <c r="KI199" s="420">
        <v>334.47848180847279</v>
      </c>
      <c r="KJ199" s="420">
        <v>358.39972097507552</v>
      </c>
      <c r="KK199" s="420">
        <v>379.57740531588462</v>
      </c>
      <c r="KL199" s="420">
        <v>399.51711369028186</v>
      </c>
      <c r="KM199" s="420">
        <v>416.89630122645497</v>
      </c>
      <c r="KN199" s="420">
        <v>429.77550725410538</v>
      </c>
      <c r="KO199" s="420">
        <v>435.33368924240921</v>
      </c>
      <c r="KP199" s="420">
        <v>429.49088585204038</v>
      </c>
      <c r="KQ199" s="420">
        <v>406.37005987040078</v>
      </c>
      <c r="KR199" s="420">
        <v>357.52930759754611</v>
      </c>
      <c r="KS199" s="420">
        <v>270.86606119055966</v>
      </c>
      <c r="KT199" s="420">
        <v>129.05261714738822</v>
      </c>
      <c r="KU199" s="420">
        <v>-92.698197379234216</v>
      </c>
      <c r="KV199" s="420">
        <v>-429.82502728807981</v>
      </c>
      <c r="KW199" s="420"/>
      <c r="KX199" s="420">
        <v>1695.0163520875433</v>
      </c>
      <c r="KY199" s="420">
        <v>1821.7268935824718</v>
      </c>
      <c r="KZ199" s="420">
        <v>1958.7655510528114</v>
      </c>
      <c r="LA199" s="420">
        <v>2107.0093720723016</v>
      </c>
      <c r="LB199" s="420">
        <v>2267.4117460936204</v>
      </c>
      <c r="LC199" s="420">
        <v>2441.0091542484533</v>
      </c>
      <c r="LD199" s="420">
        <v>2628.928522038409</v>
      </c>
      <c r="LE199" s="420">
        <v>2832.3952291296387</v>
      </c>
      <c r="LF199" s="420">
        <v>3052.7418353609401</v>
      </c>
      <c r="LG199" s="420">
        <v>3291.4175874152243</v>
      </c>
      <c r="LH199" s="420">
        <v>3549.998776428316</v>
      </c>
      <c r="LI199" s="420">
        <v>3830.2000231613019</v>
      </c>
      <c r="LJ199" s="420">
        <v>4133.8865742896178</v>
      </c>
      <c r="LK199" s="420">
        <v>4463.087700918134</v>
      </c>
      <c r="LL199" s="420">
        <v>4820.0112986718968</v>
      </c>
      <c r="LM199" s="420">
        <v>5207.0597976996214</v>
      </c>
      <c r="LN199" s="420">
        <v>5626.8475007303932</v>
      </c>
      <c r="LO199" s="420">
        <v>6082.2194780148975</v>
      </c>
      <c r="LP199" s="420">
        <v>6576.2721596455158</v>
      </c>
      <c r="LQ199" s="420">
        <v>7112.3757784679265</v>
      </c>
      <c r="LR199" s="420">
        <v>7694.1988306712274</v>
      </c>
      <c r="LS199" s="420">
        <v>8325.734736276494</v>
      </c>
      <c r="LT199" s="420">
        <v>9011.3308982486396</v>
      </c>
      <c r="LU199" s="420">
        <v>9755.7203769615899</v>
      </c>
      <c r="LV199" s="420">
        <v>10564.056416384108</v>
      </c>
      <c r="LW199" s="420">
        <v>11441.950079775654</v>
      </c>
      <c r="LX199" s="420">
        <v>12395.511276046818</v>
      </c>
      <c r="LY199" s="420">
        <v>13431.393483426746</v>
      </c>
      <c r="LZ199" s="420">
        <v>14556.842504882849</v>
      </c>
      <c r="MA199" s="420">
        <v>15779.749620062817</v>
      </c>
      <c r="MB199" s="420"/>
      <c r="MC199" s="426">
        <v>0.53359549465508027</v>
      </c>
      <c r="MD199" s="426">
        <v>0.53359549465508027</v>
      </c>
      <c r="ME199" s="426">
        <v>0.53359549465508027</v>
      </c>
      <c r="MF199" s="426">
        <v>0.53359549465508027</v>
      </c>
      <c r="MG199" s="426">
        <v>0.53359549465508027</v>
      </c>
      <c r="MH199" s="426">
        <v>0.53359549465508027</v>
      </c>
      <c r="MI199" s="426">
        <v>0.53359549465508027</v>
      </c>
      <c r="MJ199" s="426">
        <v>0.53359549465508027</v>
      </c>
      <c r="MK199" s="426">
        <v>0.53359549465508027</v>
      </c>
      <c r="ML199" s="426">
        <v>0.53359549465508027</v>
      </c>
      <c r="MM199" s="426">
        <v>0.53359549465508027</v>
      </c>
      <c r="MN199" s="426">
        <v>0.53359549465508027</v>
      </c>
      <c r="MO199" s="426">
        <v>0.53359549465508027</v>
      </c>
      <c r="MP199" s="426">
        <v>0.53359549465508027</v>
      </c>
      <c r="MQ199" s="426">
        <v>0.53359549465508027</v>
      </c>
      <c r="MR199" s="426">
        <v>0.53359549465508027</v>
      </c>
      <c r="MS199" s="426">
        <v>0.53359549465508027</v>
      </c>
      <c r="MT199" s="426">
        <v>0.6386803635787387</v>
      </c>
      <c r="MU199" s="426">
        <v>0.84660866576925331</v>
      </c>
      <c r="MV199" s="426">
        <v>1.1320305192246567</v>
      </c>
      <c r="MW199" s="426">
        <v>1.5255922151617411</v>
      </c>
      <c r="MX199" s="426">
        <v>2.0704832616937168</v>
      </c>
      <c r="MY199" s="426">
        <v>2.8276781576225365</v>
      </c>
      <c r="MZ199" s="426">
        <v>3.8833973101567549</v>
      </c>
      <c r="NA199" s="426">
        <v>5.3597343206375356</v>
      </c>
      <c r="NB199" s="426">
        <v>7.4298032813052002</v>
      </c>
      <c r="NC199" s="426">
        <v>10.339341097661531</v>
      </c>
      <c r="ND199" s="426">
        <v>14.437531643584819</v>
      </c>
      <c r="NE199" s="426">
        <v>20.221008835493173</v>
      </c>
      <c r="NF199" s="426">
        <v>28.396699231009649</v>
      </c>
      <c r="NG199" s="420"/>
      <c r="NH199" s="420">
        <v>1694.4827565928881</v>
      </c>
      <c r="NI199" s="420">
        <v>1821.1932980878166</v>
      </c>
      <c r="NJ199" s="420">
        <v>1958.2319555581562</v>
      </c>
      <c r="NK199" s="420">
        <v>2106.4757765776467</v>
      </c>
      <c r="NL199" s="420">
        <v>2266.8781505989655</v>
      </c>
      <c r="NM199" s="420">
        <v>2440.4755587537984</v>
      </c>
      <c r="NN199" s="420">
        <v>2628.3949265437541</v>
      </c>
      <c r="NO199" s="420">
        <v>2831.8616336349837</v>
      </c>
      <c r="NP199" s="420">
        <v>3052.2082398662851</v>
      </c>
      <c r="NQ199" s="420">
        <v>3290.8839919205693</v>
      </c>
      <c r="NR199" s="420">
        <v>3549.465180933661</v>
      </c>
      <c r="NS199" s="420">
        <v>3829.666427666647</v>
      </c>
      <c r="NT199" s="420">
        <v>4133.3529787949628</v>
      </c>
      <c r="NU199" s="420">
        <v>4462.5541054234791</v>
      </c>
      <c r="NV199" s="420">
        <v>4819.4777031772419</v>
      </c>
      <c r="NW199" s="420">
        <v>5206.5262022049665</v>
      </c>
      <c r="NX199" s="420">
        <v>5626.3139052357383</v>
      </c>
      <c r="NY199" s="420">
        <v>6081.5807976513188</v>
      </c>
      <c r="NZ199" s="420">
        <v>6575.4255509797467</v>
      </c>
      <c r="OA199" s="420">
        <v>7111.2437479487016</v>
      </c>
      <c r="OB199" s="420">
        <v>7692.6732384560655</v>
      </c>
      <c r="OC199" s="420">
        <v>8323.6642530148001</v>
      </c>
      <c r="OD199" s="420">
        <v>9008.5032200910173</v>
      </c>
      <c r="OE199" s="420">
        <v>9751.8369796514326</v>
      </c>
      <c r="OF199" s="420">
        <v>10558.69668206347</v>
      </c>
      <c r="OG199" s="420">
        <v>11434.520276494348</v>
      </c>
      <c r="OH199" s="420">
        <v>12385.171934949156</v>
      </c>
      <c r="OI199" s="420">
        <v>13416.95595178316</v>
      </c>
      <c r="OJ199" s="420">
        <v>14536.621496047355</v>
      </c>
      <c r="OK199" s="420">
        <v>15751.352920831809</v>
      </c>
      <c r="OL199" s="420"/>
      <c r="OM199" s="420">
        <v>1776.281149173901</v>
      </c>
      <c r="ON199" s="420">
        <v>1911.1347745706012</v>
      </c>
      <c r="OO199" s="420">
        <v>2056.9802548388043</v>
      </c>
      <c r="OP199" s="420">
        <v>2214.7510012288194</v>
      </c>
      <c r="OQ199" s="420">
        <v>2385.4616729993922</v>
      </c>
      <c r="OR199" s="420">
        <v>2570.2153609953266</v>
      </c>
      <c r="OS199" s="420">
        <v>2770.211412860875</v>
      </c>
      <c r="OT199" s="420">
        <v>2986.7539575857672</v>
      </c>
      <c r="OU199" s="420">
        <v>3221.2611922923561</v>
      </c>
      <c r="OV199" s="420">
        <v>3475.2754998556484</v>
      </c>
      <c r="OW199" s="420">
        <v>3750.4744721463676</v>
      </c>
      <c r="OX199" s="420">
        <v>4048.6829204476549</v>
      </c>
      <c r="OY199" s="420">
        <v>4371.8859619681807</v>
      </c>
      <c r="OZ199" s="420">
        <v>4722.2432794160786</v>
      </c>
      <c r="PA199" s="420">
        <v>5102.1046593680758</v>
      </c>
      <c r="PB199" s="420">
        <v>5514.026924733259</v>
      </c>
      <c r="PC199" s="420">
        <v>5960.792387044211</v>
      </c>
      <c r="PD199" s="420">
        <v>6439.9805186263948</v>
      </c>
      <c r="PE199" s="420">
        <v>6955.0029562956315</v>
      </c>
      <c r="PF199" s="420">
        <v>7510.7608616389834</v>
      </c>
      <c r="PG199" s="420">
        <v>8109.5695396825204</v>
      </c>
      <c r="PH199" s="420">
        <v>8753.439760268906</v>
      </c>
      <c r="PI199" s="420">
        <v>9443.8369093334259</v>
      </c>
      <c r="PJ199" s="420">
        <v>10181.327865503474</v>
      </c>
      <c r="PK199" s="420">
        <v>10965.06674193387</v>
      </c>
      <c r="PL199" s="420">
        <v>11792.049584091894</v>
      </c>
      <c r="PM199" s="420">
        <v>12656.037996139716</v>
      </c>
      <c r="PN199" s="420">
        <v>13546.008568930549</v>
      </c>
      <c r="PO199" s="420">
        <v>14443.923298668122</v>
      </c>
      <c r="PP199" s="420">
        <v>15321.527893543729</v>
      </c>
      <c r="PQ199" s="420"/>
      <c r="PR199" s="420">
        <v>48.49430974969362</v>
      </c>
      <c r="PS199" s="420">
        <v>52.119490262104989</v>
      </c>
      <c r="PT199" s="420">
        <v>56.040157513995716</v>
      </c>
      <c r="PU199" s="420">
        <v>60.281403780524997</v>
      </c>
      <c r="PV199" s="420">
        <v>64.870505473140511</v>
      </c>
      <c r="PW199" s="420">
        <v>69.837116250928233</v>
      </c>
      <c r="PX199" s="420">
        <v>75.213477380630223</v>
      </c>
      <c r="PY199" s="420">
        <v>81.034646896358169</v>
      </c>
      <c r="PZ199" s="420">
        <v>87.338749250128728</v>
      </c>
      <c r="QA199" s="420">
        <v>94.167247297127716</v>
      </c>
      <c r="QB199" s="420">
        <v>101.56523862623877</v>
      </c>
      <c r="QC199" s="420">
        <v>109.58177842810265</v>
      </c>
      <c r="QD199" s="420">
        <v>118.27023129116503</v>
      </c>
      <c r="QE199" s="420">
        <v>127.68865453233914</v>
      </c>
      <c r="QF199" s="420">
        <v>137.90021590466961</v>
      </c>
      <c r="QG199" s="420">
        <v>148.97364878151976</v>
      </c>
      <c r="QH199" s="420">
        <v>160.98374819726556</v>
      </c>
      <c r="QI199" s="420">
        <v>174.01191143036277</v>
      </c>
      <c r="QJ199" s="420">
        <v>188.1467271483088</v>
      </c>
      <c r="QK199" s="420">
        <v>203.48461749791323</v>
      </c>
      <c r="QL199" s="420">
        <v>220.13053792122366</v>
      </c>
      <c r="QM199" s="420">
        <v>238.19873991040021</v>
      </c>
      <c r="QN199" s="420">
        <v>257.81360238705514</v>
      </c>
      <c r="QO199" s="420">
        <v>279.11053790668024</v>
      </c>
      <c r="QP199" s="420">
        <v>302.23698045062309</v>
      </c>
      <c r="QQ199" s="420">
        <v>327.35346218094458</v>
      </c>
      <c r="QR199" s="420">
        <v>354.63478720197514</v>
      </c>
      <c r="QS199" s="420">
        <v>384.27131110158984</v>
      </c>
      <c r="QT199" s="420">
        <v>416.47033584065105</v>
      </c>
      <c r="QU199" s="420">
        <v>451.45763042669057</v>
      </c>
      <c r="QV199" s="424"/>
      <c r="QW199" s="420">
        <v>14.67609691494293</v>
      </c>
      <c r="QX199" s="420">
        <v>14.67609691494293</v>
      </c>
      <c r="QY199" s="420">
        <v>14.67609691494293</v>
      </c>
      <c r="QZ199" s="420">
        <v>14.67609691494293</v>
      </c>
      <c r="RA199" s="420">
        <v>14.67609691494293</v>
      </c>
      <c r="RB199" s="420">
        <v>14.67609691494293</v>
      </c>
      <c r="RC199" s="420">
        <v>14.67609691494293</v>
      </c>
      <c r="RD199" s="420">
        <v>14.67609691494293</v>
      </c>
      <c r="RE199" s="420">
        <v>14.67609691494293</v>
      </c>
      <c r="RF199" s="420">
        <v>14.67609691494293</v>
      </c>
      <c r="RG199" s="420">
        <v>14.67609691494293</v>
      </c>
      <c r="RH199" s="420">
        <v>14.67609691494293</v>
      </c>
      <c r="RI199" s="420">
        <v>14.67609691494293</v>
      </c>
      <c r="RJ199" s="420">
        <v>14.67609691494293</v>
      </c>
      <c r="RK199" s="420">
        <v>14.67609691494293</v>
      </c>
      <c r="RL199" s="420">
        <v>14.67609691494293</v>
      </c>
      <c r="RM199" s="420">
        <v>14.67609691494293</v>
      </c>
      <c r="RN199" s="420">
        <v>17.566368171102237</v>
      </c>
      <c r="RO199" s="420">
        <v>23.285261874056175</v>
      </c>
      <c r="RP199" s="420">
        <v>31.135550763136582</v>
      </c>
      <c r="RQ199" s="420">
        <v>41.960135395950182</v>
      </c>
      <c r="RR199" s="420">
        <v>56.946906999329599</v>
      </c>
      <c r="RS199" s="420">
        <v>77.772918064761825</v>
      </c>
      <c r="RT199" s="420">
        <v>106.80958863779382</v>
      </c>
      <c r="RU199" s="420">
        <v>147.41500090601141</v>
      </c>
      <c r="RV199" s="420">
        <v>204.35051290281348</v>
      </c>
      <c r="RW199" s="420">
        <v>284.3749122807335</v>
      </c>
      <c r="RX199" s="420">
        <v>397.09220886651417</v>
      </c>
      <c r="RY199" s="420">
        <v>556.16190234036037</v>
      </c>
      <c r="RZ199" s="420">
        <v>781.02741524865144</v>
      </c>
      <c r="SA199" s="420"/>
      <c r="SB199" s="420">
        <v>33.818212834750689</v>
      </c>
      <c r="SC199" s="420">
        <v>37.443393347162058</v>
      </c>
      <c r="SD199" s="420">
        <v>41.364060599052785</v>
      </c>
      <c r="SE199" s="420">
        <v>45.605306865582065</v>
      </c>
      <c r="SF199" s="420">
        <v>50.19440855819758</v>
      </c>
      <c r="SG199" s="420">
        <v>55.161019335985301</v>
      </c>
      <c r="SH199" s="420">
        <v>60.537380465687292</v>
      </c>
      <c r="SI199" s="420">
        <v>66.358549981415237</v>
      </c>
      <c r="SJ199" s="420">
        <v>72.662652335185797</v>
      </c>
      <c r="SK199" s="420">
        <v>79.491150382184784</v>
      </c>
      <c r="SL199" s="420">
        <v>86.889141711295835</v>
      </c>
      <c r="SM199" s="420">
        <v>94.90568151315972</v>
      </c>
      <c r="SN199" s="420">
        <v>103.5941343762221</v>
      </c>
      <c r="SO199" s="420">
        <v>113.01255761739621</v>
      </c>
      <c r="SP199" s="420">
        <v>123.22411898972668</v>
      </c>
      <c r="SQ199" s="420">
        <v>134.29755186657684</v>
      </c>
      <c r="SR199" s="420">
        <v>146.30765128232264</v>
      </c>
      <c r="SS199" s="420">
        <v>156.44554325926055</v>
      </c>
      <c r="ST199" s="420">
        <v>164.86146527425262</v>
      </c>
      <c r="SU199" s="420">
        <v>172.34906673477664</v>
      </c>
      <c r="SV199" s="420">
        <v>178.17040252527349</v>
      </c>
      <c r="SW199" s="420">
        <v>181.25183291107061</v>
      </c>
      <c r="SX199" s="420">
        <v>180.04068432229332</v>
      </c>
      <c r="SY199" s="420">
        <v>172.30094926888643</v>
      </c>
      <c r="SZ199" s="420">
        <v>154.82197954461168</v>
      </c>
      <c r="TA199" s="420">
        <v>123.0029492781311</v>
      </c>
      <c r="TB199" s="420">
        <v>70.259874921241646</v>
      </c>
      <c r="TC199" s="420">
        <v>-12.820897764924325</v>
      </c>
      <c r="TD199" s="420">
        <v>-139.69156649970932</v>
      </c>
      <c r="TE199" s="420">
        <v>-329.56978482196087</v>
      </c>
      <c r="TF199" s="420"/>
      <c r="TG199" s="420">
        <v>4.0448022635205216</v>
      </c>
      <c r="TH199" s="420">
        <v>4.3471704881216446</v>
      </c>
      <c r="TI199" s="420">
        <v>4.6741846029077365</v>
      </c>
      <c r="TJ199" s="420">
        <v>5.0279374986093632</v>
      </c>
      <c r="TK199" s="420">
        <v>5.4107042398956251</v>
      </c>
      <c r="TL199" s="420">
        <v>5.8249581723613435</v>
      </c>
      <c r="TM199" s="420">
        <v>6.2733884681871288</v>
      </c>
      <c r="TN199" s="420">
        <v>6.75891923984023</v>
      </c>
      <c r="TO199" s="420">
        <v>7.2847303628691034</v>
      </c>
      <c r="TP199" s="420">
        <v>7.854280161587929</v>
      </c>
      <c r="TQ199" s="420">
        <v>8.4713301253454354</v>
      </c>
      <c r="TR199" s="420">
        <v>9.1399718382298332</v>
      </c>
      <c r="TS199" s="420">
        <v>9.8646563215929142</v>
      </c>
      <c r="TT199" s="420">
        <v>10.650226006806058</v>
      </c>
      <c r="TU199" s="420">
        <v>11.50194957532517</v>
      </c>
      <c r="TV199" s="420">
        <v>12.425559924589077</v>
      </c>
      <c r="TW199" s="420">
        <v>13.427295541667764</v>
      </c>
      <c r="TX199" s="420">
        <v>14.51394559209105</v>
      </c>
      <c r="TY199" s="420">
        <v>15.692899059116236</v>
      </c>
      <c r="TZ199" s="420">
        <v>16.972198299046148</v>
      </c>
      <c r="UA199" s="420">
        <v>18.360597411315482</v>
      </c>
      <c r="UB199" s="420">
        <v>19.867625858174215</v>
      </c>
      <c r="UC199" s="420">
        <v>21.503657808184993</v>
      </c>
      <c r="UD199" s="420">
        <v>23.27998772071404</v>
      </c>
      <c r="UE199" s="420">
        <v>25.208912735457822</v>
      </c>
      <c r="UF199" s="420">
        <v>27.303822482165131</v>
      </c>
      <c r="UG199" s="420">
        <v>29.579296981471721</v>
      </c>
      <c r="UH199" s="420">
        <v>32.0512133685856</v>
      </c>
      <c r="UI199" s="420">
        <v>34.736862237905328</v>
      </c>
      <c r="UJ199" s="420">
        <v>37.65507447902224</v>
      </c>
      <c r="UK199" s="420"/>
      <c r="UL199" s="420">
        <v>2.067702288914858</v>
      </c>
      <c r="UM199" s="420">
        <v>2.067702288914858</v>
      </c>
      <c r="UN199" s="420">
        <v>2.067702288914858</v>
      </c>
      <c r="UO199" s="420">
        <v>2.067702288914858</v>
      </c>
      <c r="UP199" s="420">
        <v>2.067702288914858</v>
      </c>
      <c r="UQ199" s="420">
        <v>2.067702288914858</v>
      </c>
      <c r="UR199" s="420">
        <v>2.067702288914858</v>
      </c>
      <c r="US199" s="420">
        <v>2.067702288914858</v>
      </c>
      <c r="UT199" s="420">
        <v>2.067702288914858</v>
      </c>
      <c r="UU199" s="420">
        <v>2.067702288914858</v>
      </c>
      <c r="UV199" s="420">
        <v>2.067702288914858</v>
      </c>
      <c r="UW199" s="420">
        <v>2.067702288914858</v>
      </c>
      <c r="UX199" s="420">
        <v>2.067702288914858</v>
      </c>
      <c r="UY199" s="420">
        <v>2.067702288914858</v>
      </c>
      <c r="UZ199" s="420">
        <v>2.067702288914858</v>
      </c>
      <c r="VA199" s="420">
        <v>2.067702288914858</v>
      </c>
      <c r="VB199" s="420">
        <v>2.067702288914858</v>
      </c>
      <c r="VC199" s="420">
        <v>2.4749100449402728</v>
      </c>
      <c r="VD199" s="420">
        <v>3.2806399108706796</v>
      </c>
      <c r="VE199" s="420">
        <v>4.386660155808368</v>
      </c>
      <c r="VF199" s="420">
        <v>5.9117262923662643</v>
      </c>
      <c r="VG199" s="420">
        <v>8.0231992628261573</v>
      </c>
      <c r="VH199" s="420">
        <v>10.957357506569796</v>
      </c>
      <c r="VI199" s="420">
        <v>15.04830829234678</v>
      </c>
      <c r="VJ199" s="420">
        <v>20.769168843753917</v>
      </c>
      <c r="VK199" s="420">
        <v>28.790762674771809</v>
      </c>
      <c r="VL199" s="420">
        <v>40.065329388370365</v>
      </c>
      <c r="VM199" s="420">
        <v>55.945969418309815</v>
      </c>
      <c r="VN199" s="420">
        <v>78.357157569974831</v>
      </c>
      <c r="VO199" s="420">
        <v>110.03826041586015</v>
      </c>
      <c r="VP199" s="420"/>
      <c r="VQ199" s="420">
        <v>1.9770999746056637</v>
      </c>
      <c r="VR199" s="420">
        <v>2.2794681992067867</v>
      </c>
      <c r="VS199" s="420">
        <v>2.6064823139928786</v>
      </c>
      <c r="VT199" s="420">
        <v>2.9602352096945053</v>
      </c>
      <c r="VU199" s="420">
        <v>3.3430019509807671</v>
      </c>
      <c r="VV199" s="420">
        <v>3.7572558834464855</v>
      </c>
      <c r="VW199" s="420">
        <v>4.2056861792722708</v>
      </c>
      <c r="VX199" s="420">
        <v>4.6912169509253721</v>
      </c>
      <c r="VY199" s="420">
        <v>5.2170280739542454</v>
      </c>
      <c r="VZ199" s="420">
        <v>5.786577872673071</v>
      </c>
      <c r="WA199" s="420">
        <v>6.4036278364305774</v>
      </c>
      <c r="WB199" s="420">
        <v>7.0722695493149752</v>
      </c>
      <c r="WC199" s="420">
        <v>7.7969540326780562</v>
      </c>
      <c r="WD199" s="420">
        <v>8.5825237178911991</v>
      </c>
      <c r="WE199" s="420">
        <v>9.4342472864103115</v>
      </c>
      <c r="WF199" s="420">
        <v>10.357857635674218</v>
      </c>
      <c r="WG199" s="420">
        <v>11.359593252752905</v>
      </c>
      <c r="WH199" s="420">
        <v>12.039035547150776</v>
      </c>
      <c r="WI199" s="420">
        <v>12.412259148245557</v>
      </c>
      <c r="WJ199" s="420">
        <v>12.58553814323778</v>
      </c>
      <c r="WK199" s="420">
        <v>12.448871118949217</v>
      </c>
      <c r="WL199" s="420">
        <v>11.844426595348057</v>
      </c>
      <c r="WM199" s="420">
        <v>10.546300301615197</v>
      </c>
      <c r="WN199" s="420">
        <v>8.2316794283672596</v>
      </c>
      <c r="WO199" s="420">
        <v>4.4397438917039054</v>
      </c>
      <c r="WP199" s="420">
        <v>-1.4869401926066779</v>
      </c>
      <c r="WQ199" s="420">
        <v>-10.486032406898644</v>
      </c>
      <c r="WR199" s="420">
        <v>-23.894756049724215</v>
      </c>
      <c r="WS199" s="420">
        <v>-43.620295332069503</v>
      </c>
      <c r="WT199" s="420">
        <v>-72.383185936837918</v>
      </c>
      <c r="WU199" s="420"/>
      <c r="WV199" s="420">
        <v>187.36433332469448</v>
      </c>
      <c r="WW199" s="420">
        <v>201.37070919426611</v>
      </c>
      <c r="WX199" s="420">
        <v>216.5187380997213</v>
      </c>
      <c r="WY199" s="420">
        <v>232.90536744439657</v>
      </c>
      <c r="WZ199" s="420">
        <v>250.63598333797734</v>
      </c>
      <c r="XA199" s="420">
        <v>269.82515670835033</v>
      </c>
      <c r="XB199" s="420">
        <v>290.59745605602336</v>
      </c>
      <c r="XC199" s="420">
        <v>313.08833284371246</v>
      </c>
      <c r="XD199" s="420">
        <v>337.44508605499618</v>
      </c>
      <c r="XE199" s="420">
        <v>363.82791304622003</v>
      </c>
      <c r="XF199" s="420">
        <v>392.41105445962069</v>
      </c>
      <c r="XG199" s="420">
        <v>423.38404166780703</v>
      </c>
      <c r="XH199" s="420">
        <v>456.95305598543047</v>
      </c>
      <c r="XI199" s="420">
        <v>493.34240971911333</v>
      </c>
      <c r="XJ199" s="420">
        <v>532.79616003758292</v>
      </c>
      <c r="XK199" s="420">
        <v>575.57986763741849</v>
      </c>
      <c r="XL199" s="420">
        <v>621.98251326346087</v>
      </c>
      <c r="XM199" s="420">
        <v>672.31858632469141</v>
      </c>
      <c r="XN199" s="420">
        <v>726.93036113559151</v>
      </c>
      <c r="XO199" s="420">
        <v>786.19037771885883</v>
      </c>
      <c r="XP199" s="420">
        <v>850.50414563900472</v>
      </c>
      <c r="XQ199" s="420">
        <v>920.31309100912381</v>
      </c>
      <c r="XR199" s="420">
        <v>996.09776863755883</v>
      </c>
      <c r="XS199" s="420">
        <v>1078.3813632714384</v>
      </c>
      <c r="XT199" s="420">
        <v>1167.7335060647499</v>
      </c>
      <c r="XU199" s="420">
        <v>1264.7744347665605</v>
      </c>
      <c r="XV199" s="420">
        <v>1370.1795287077532</v>
      </c>
      <c r="XW199" s="420">
        <v>1484.684252482022</v>
      </c>
      <c r="XX199" s="420">
        <v>1609.0895452901718</v>
      </c>
      <c r="XY199" s="420">
        <v>1744.267696268792</v>
      </c>
      <c r="XZ199" s="420"/>
      <c r="YA199" s="420">
        <v>5.8982772642860108E-2</v>
      </c>
      <c r="YB199" s="420">
        <v>5.8982772642860108E-2</v>
      </c>
      <c r="YC199" s="420">
        <v>5.8982772642860108E-2</v>
      </c>
      <c r="YD199" s="420">
        <v>5.8982772642860108E-2</v>
      </c>
      <c r="YE199" s="420">
        <v>5.8982772642860108E-2</v>
      </c>
      <c r="YF199" s="420">
        <v>5.8982772642860108E-2</v>
      </c>
      <c r="YG199" s="420">
        <v>5.8982772642860108E-2</v>
      </c>
      <c r="YH199" s="420">
        <v>5.8982772642860108E-2</v>
      </c>
      <c r="YI199" s="420">
        <v>5.8982772642860108E-2</v>
      </c>
      <c r="YJ199" s="420">
        <v>5.8982772642860108E-2</v>
      </c>
      <c r="YK199" s="420">
        <v>5.8982772642860108E-2</v>
      </c>
      <c r="YL199" s="420">
        <v>5.8982772642860108E-2</v>
      </c>
      <c r="YM199" s="420">
        <v>5.8982772642860108E-2</v>
      </c>
      <c r="YN199" s="420">
        <v>5.8982772642860108E-2</v>
      </c>
      <c r="YO199" s="420">
        <v>5.8982772642860108E-2</v>
      </c>
      <c r="YP199" s="420">
        <v>5.8982772642860108E-2</v>
      </c>
      <c r="YQ199" s="420">
        <v>5.8982772642860108E-2</v>
      </c>
      <c r="YR199" s="420">
        <v>7.0598682061164819E-2</v>
      </c>
      <c r="YS199" s="420">
        <v>9.3582736268831401E-2</v>
      </c>
      <c r="YT199" s="420">
        <v>0.1251328007995412</v>
      </c>
      <c r="YU199" s="420">
        <v>0.16863646652558104</v>
      </c>
      <c r="YV199" s="420">
        <v>0.22886783098547142</v>
      </c>
      <c r="YW199" s="420">
        <v>0.31256691547975329</v>
      </c>
      <c r="YX199" s="420">
        <v>0.42926438270422834</v>
      </c>
      <c r="YY199" s="420">
        <v>0.59245625952042169</v>
      </c>
      <c r="YZ199" s="420">
        <v>0.82127829434856037</v>
      </c>
      <c r="ZA199" s="420">
        <v>1.1428938425249568</v>
      </c>
      <c r="ZB199" s="420">
        <v>1.5959011179585008</v>
      </c>
      <c r="ZC199" s="420">
        <v>2.2351972209287916</v>
      </c>
      <c r="ZD199" s="420">
        <v>3.1389246560880348</v>
      </c>
      <c r="ZE199" s="420"/>
      <c r="ZF199" s="420">
        <v>187.30535055205164</v>
      </c>
      <c r="ZG199" s="420">
        <v>201.31172642162326</v>
      </c>
      <c r="ZH199" s="420">
        <v>216.45975532707845</v>
      </c>
      <c r="ZI199" s="420">
        <v>232.84638467175373</v>
      </c>
      <c r="ZJ199" s="420">
        <v>250.57700056533449</v>
      </c>
      <c r="ZK199" s="420">
        <v>269.76617393570746</v>
      </c>
      <c r="ZL199" s="420">
        <v>290.53847328338048</v>
      </c>
      <c r="ZM199" s="420">
        <v>313.02935007106959</v>
      </c>
      <c r="ZN199" s="420">
        <v>337.3861032823533</v>
      </c>
      <c r="ZO199" s="420">
        <v>363.76893027357715</v>
      </c>
      <c r="ZP199" s="420">
        <v>392.35207168697781</v>
      </c>
      <c r="ZQ199" s="420">
        <v>423.32505889516415</v>
      </c>
      <c r="ZR199" s="420">
        <v>456.89407321278759</v>
      </c>
      <c r="ZS199" s="420">
        <v>493.28342694647046</v>
      </c>
      <c r="ZT199" s="420">
        <v>532.7371772649401</v>
      </c>
      <c r="ZU199" s="420">
        <v>575.52088486477567</v>
      </c>
      <c r="ZV199" s="420">
        <v>621.92353049081805</v>
      </c>
      <c r="ZW199" s="420">
        <v>672.24798764263028</v>
      </c>
      <c r="ZX199" s="420">
        <v>726.83677839932272</v>
      </c>
      <c r="ZY199" s="420">
        <v>786.06524491805931</v>
      </c>
      <c r="ZZ199" s="420">
        <v>850.33550917247919</v>
      </c>
      <c r="AAA199" s="420">
        <v>920.08422317813836</v>
      </c>
      <c r="AAB199" s="420">
        <v>995.78520172207902</v>
      </c>
      <c r="AAC199" s="420">
        <v>1077.9520988887341</v>
      </c>
      <c r="AAD199" s="420">
        <v>1167.1410498052294</v>
      </c>
      <c r="AAE199" s="420">
        <v>1263.953156472212</v>
      </c>
      <c r="AAF199" s="420">
        <v>1369.0366348652283</v>
      </c>
      <c r="AAG199" s="420">
        <v>1483.0883513640636</v>
      </c>
      <c r="AAH199" s="420">
        <v>1606.8543480692431</v>
      </c>
      <c r="AAI199" s="420">
        <v>1741.128771612704</v>
      </c>
      <c r="AAJ199" s="420"/>
      <c r="AAK199" s="420">
        <v>1999.3818125353089</v>
      </c>
      <c r="AAL199" s="420">
        <v>2152.1693625385933</v>
      </c>
      <c r="AAM199" s="420">
        <v>2317.4105530789284</v>
      </c>
      <c r="AAN199" s="420">
        <v>2496.1629279758499</v>
      </c>
      <c r="AAO199" s="420">
        <v>2689.5760840739049</v>
      </c>
      <c r="AAP199" s="420">
        <v>2898.8998101504658</v>
      </c>
      <c r="AAQ199" s="420">
        <v>3125.492952789215</v>
      </c>
      <c r="AAR199" s="420">
        <v>3370.8330745891776</v>
      </c>
      <c r="AAS199" s="420">
        <v>3636.5269759838493</v>
      </c>
      <c r="AAT199" s="420">
        <v>3924.3221583840832</v>
      </c>
      <c r="AAU199" s="420">
        <v>4236.1193133810721</v>
      </c>
      <c r="AAV199" s="420">
        <v>4573.9859304052934</v>
      </c>
      <c r="AAW199" s="420">
        <v>4940.1711235898683</v>
      </c>
      <c r="AAX199" s="420">
        <v>5337.1217876978362</v>
      </c>
      <c r="AAY199" s="420">
        <v>5767.5002029091529</v>
      </c>
      <c r="AAZ199" s="420">
        <v>6234.2032191002854</v>
      </c>
      <c r="ABA199" s="420">
        <v>6740.3831620701048</v>
      </c>
      <c r="ABB199" s="420">
        <v>7280.7130850754365</v>
      </c>
      <c r="ABC199" s="420">
        <v>7859.1134591174523</v>
      </c>
      <c r="ABD199" s="420">
        <v>8481.7607114350576</v>
      </c>
      <c r="ABE199" s="420">
        <v>9150.5243224992228</v>
      </c>
      <c r="ABF199" s="420">
        <v>9866.6202429534624</v>
      </c>
      <c r="ABG199" s="420">
        <v>10630.209095679413</v>
      </c>
      <c r="ABH199" s="420">
        <v>11439.812593089462</v>
      </c>
      <c r="ABI199" s="420">
        <v>12291.469515175415</v>
      </c>
      <c r="ABJ199" s="420">
        <v>13177.518749649631</v>
      </c>
      <c r="ABK199" s="420">
        <v>14084.848473519287</v>
      </c>
      <c r="ABL199" s="420">
        <v>14992.381266479964</v>
      </c>
      <c r="ABM199" s="420">
        <v>15867.465784905586</v>
      </c>
      <c r="ABN199" s="420">
        <v>16660.703694397635</v>
      </c>
      <c r="ABQ199" s="344"/>
      <c r="ABR199" s="344"/>
      <c r="ABS199" s="344"/>
      <c r="ABT199" s="344"/>
      <c r="ABU199" s="344"/>
      <c r="ABV199" s="344"/>
      <c r="ABW199" s="344"/>
      <c r="ABX199" s="344"/>
      <c r="ABY199" s="344"/>
      <c r="ABZ199" s="344"/>
      <c r="ACA199" s="344"/>
    </row>
    <row r="200" spans="4:755" hidden="1" outlineLevel="1" x14ac:dyDescent="0.25">
      <c r="D200" s="431" t="b">
        <v>0</v>
      </c>
      <c r="E200" s="416"/>
      <c r="F200" s="417">
        <v>1625</v>
      </c>
      <c r="G200" s="417">
        <v>22006053</v>
      </c>
      <c r="H200" s="417" t="s">
        <v>1825</v>
      </c>
      <c r="I200" s="417" t="s">
        <v>1889</v>
      </c>
      <c r="J200" s="417">
        <v>66</v>
      </c>
      <c r="K200" s="417" t="s">
        <v>1890</v>
      </c>
      <c r="L200" s="417" t="s">
        <v>362</v>
      </c>
      <c r="M200" s="417" t="s">
        <v>339</v>
      </c>
      <c r="N200" s="417" t="s">
        <v>301</v>
      </c>
      <c r="O200" s="417" t="s">
        <v>1894</v>
      </c>
      <c r="P200" s="417" t="s">
        <v>1895</v>
      </c>
      <c r="Q200" s="417" t="s">
        <v>365</v>
      </c>
      <c r="R200" s="417" t="s">
        <v>298</v>
      </c>
      <c r="S200" s="418"/>
      <c r="T200" s="417">
        <v>1.6937062110259138E-2</v>
      </c>
      <c r="U200" s="417">
        <v>2190</v>
      </c>
      <c r="V200" s="418"/>
      <c r="W200" s="419">
        <v>5.5</v>
      </c>
      <c r="X200" s="417">
        <v>1.9187456806876756E-3</v>
      </c>
      <c r="Y200" s="417">
        <v>9.4275566860542516E-5</v>
      </c>
      <c r="Z200" s="417">
        <v>1.8244701138271332E-3</v>
      </c>
      <c r="AA200" s="420">
        <v>20.245818992424162</v>
      </c>
      <c r="AB200" s="420">
        <v>45.252272093060405</v>
      </c>
      <c r="AC200" s="420">
        <v>65.49809108548456</v>
      </c>
      <c r="AD200" s="420">
        <v>5.9818065001468872</v>
      </c>
      <c r="AE200" s="420">
        <v>0.76863290251174454</v>
      </c>
      <c r="AF200" s="420">
        <v>5.0021120927251319</v>
      </c>
      <c r="AG200" s="418"/>
      <c r="AH200" s="419">
        <v>7.3551596835305695</v>
      </c>
      <c r="AI200" s="417">
        <v>4.0025891191910199E-3</v>
      </c>
      <c r="AJ200" s="417">
        <v>1.9666303977624222E-4</v>
      </c>
      <c r="AK200" s="417">
        <v>3.8059260794147775E-3</v>
      </c>
      <c r="AL200" s="420">
        <v>42.23368194327076</v>
      </c>
      <c r="AM200" s="420">
        <v>94.398259092596263</v>
      </c>
      <c r="AN200" s="420">
        <v>136.63194103586702</v>
      </c>
      <c r="AO200" s="420">
        <v>12.478315313790317</v>
      </c>
      <c r="AP200" s="420">
        <v>1.6034025369860896</v>
      </c>
      <c r="AQ200" s="420">
        <v>10.43462905836474</v>
      </c>
      <c r="AR200" s="418"/>
      <c r="AS200" s="417">
        <v>5.1679359468684138E-3</v>
      </c>
      <c r="AT200" s="421">
        <v>1.1990363303280985E-7</v>
      </c>
      <c r="AU200" s="417">
        <v>5.167816043235381E-3</v>
      </c>
      <c r="AV200" s="420">
        <v>54.263453340933033</v>
      </c>
      <c r="AW200" s="420">
        <v>5.7553743855748726E-2</v>
      </c>
      <c r="AX200" s="420">
        <v>54.321007084788782</v>
      </c>
      <c r="AY200" s="420">
        <v>14.67046649935592</v>
      </c>
      <c r="AZ200" s="420">
        <v>2.0676923713783828</v>
      </c>
      <c r="BA200" s="420">
        <v>6.361896647540808E-3</v>
      </c>
      <c r="BB200" s="418"/>
      <c r="BC200" s="420">
        <v>77.250642580868316</v>
      </c>
      <c r="BD200" s="420">
        <v>161.14828794500818</v>
      </c>
      <c r="BE200" s="420">
        <v>71.065527852170632</v>
      </c>
      <c r="BF200" s="420">
        <v>90.082760092837546</v>
      </c>
      <c r="BG200" s="420"/>
      <c r="BH200" s="422">
        <v>2.9065397246040858E-2</v>
      </c>
      <c r="BI200" s="420"/>
      <c r="BJ200" s="423">
        <v>5.6622055501549218</v>
      </c>
      <c r="BK200" s="423">
        <v>5.8291948531282172</v>
      </c>
      <c r="BL200" s="423">
        <v>6.0011089909667437</v>
      </c>
      <c r="BM200" s="423">
        <v>6.178093206497544</v>
      </c>
      <c r="BN200" s="423">
        <v>6.3602970260372382</v>
      </c>
      <c r="BO200" s="423">
        <v>6.547874385720343</v>
      </c>
      <c r="BP200" s="423">
        <v>6.7409837615532684</v>
      </c>
      <c r="BQ200" s="423">
        <v>6.9397883033038381</v>
      </c>
      <c r="BR200" s="423">
        <v>7.1444559723394905</v>
      </c>
      <c r="BS200" s="423">
        <v>7.3551596835305695</v>
      </c>
      <c r="BT200" s="423">
        <v>7.5720774513386377</v>
      </c>
      <c r="BU200" s="423">
        <v>7.7953925402131929</v>
      </c>
      <c r="BV200" s="423">
        <v>8.0252936194238913</v>
      </c>
      <c r="BW200" s="423">
        <v>8.2619749224590624</v>
      </c>
      <c r="BX200" s="423">
        <v>8.5056364111251774</v>
      </c>
      <c r="BY200" s="423">
        <v>8.7564839444859555</v>
      </c>
      <c r="BZ200" s="423">
        <v>9.0147294527837882</v>
      </c>
      <c r="CA200" s="423">
        <v>9.280591116490438</v>
      </c>
      <c r="CB200" s="423">
        <v>9.5542935506382936</v>
      </c>
      <c r="CC200" s="423">
        <v>9.8360679945879106</v>
      </c>
      <c r="CD200" s="423">
        <v>10.126152507392154</v>
      </c>
      <c r="CE200" s="423">
        <v>10.424792168922005</v>
      </c>
      <c r="CF200" s="423">
        <v>10.732239286923951</v>
      </c>
      <c r="CG200" s="423">
        <v>11.048753610183907</v>
      </c>
      <c r="CH200" s="423">
        <v>11.374602547977736</v>
      </c>
      <c r="CI200" s="423">
        <v>11.710061395993787</v>
      </c>
      <c r="CJ200" s="423">
        <v>12.055413568918349</v>
      </c>
      <c r="CK200" s="423">
        <v>12.41095083988044</v>
      </c>
      <c r="CL200" s="423">
        <v>12.776973586958347</v>
      </c>
      <c r="CM200" s="423">
        <v>13.153791046956067</v>
      </c>
      <c r="CN200" s="420"/>
      <c r="CO200" s="417">
        <v>2.0612559262176006E-3</v>
      </c>
      <c r="CP200" s="417">
        <v>2.2153446193732668E-3</v>
      </c>
      <c r="CQ200" s="417">
        <v>2.381993008625538E-3</v>
      </c>
      <c r="CR200" s="417">
        <v>2.5622676438673987E-3</v>
      </c>
      <c r="CS200" s="417">
        <v>2.7573279119430479E-3</v>
      </c>
      <c r="CT200" s="417">
        <v>2.9684342448668983E-3</v>
      </c>
      <c r="CU200" s="417">
        <v>3.19695706119906E-3</v>
      </c>
      <c r="CV200" s="417">
        <v>3.4443865065039775E-3</v>
      </c>
      <c r="CW200" s="417">
        <v>3.7123430647736646E-3</v>
      </c>
      <c r="CX200" s="417">
        <v>4.0025891191910199E-3</v>
      </c>
      <c r="CY200" s="417">
        <v>4.3170415476913148E-3</v>
      </c>
      <c r="CZ200" s="417">
        <v>4.6577854465042218E-3</v>
      </c>
      <c r="DA200" s="417">
        <v>5.0270890832832286E-3</v>
      </c>
      <c r="DB200" s="417">
        <v>5.4274201906172898E-3</v>
      </c>
      <c r="DC200" s="417">
        <v>5.8614637207406051E-3</v>
      </c>
      <c r="DD200" s="417">
        <v>6.3321411931862182E-3</v>
      </c>
      <c r="DE200" s="417">
        <v>6.8426317790497414E-3</v>
      </c>
      <c r="DF200" s="417">
        <v>7.3963952785316943E-3</v>
      </c>
      <c r="DG200" s="417">
        <v>7.9971971626083011E-3</v>
      </c>
      <c r="DH200" s="417">
        <v>8.6491358651484933E-3</v>
      </c>
      <c r="DI200" s="417">
        <v>9.35667252866626E-3</v>
      </c>
      <c r="DJ200" s="417">
        <v>1.0124663425299692E-2</v>
      </c>
      <c r="DK200" s="417">
        <v>1.0958395294680593E-2</v>
      </c>
      <c r="DL200" s="417">
        <v>1.186362386225245E-2</v>
      </c>
      <c r="DM200" s="417">
        <v>1.2846615825476223E-2</v>
      </c>
      <c r="DN200" s="417">
        <v>1.3914194621412962E-2</v>
      </c>
      <c r="DO200" s="417">
        <v>1.5073790317586837E-2</v>
      </c>
      <c r="DP200" s="417">
        <v>1.6333493999026651E-2</v>
      </c>
      <c r="DQ200" s="417">
        <v>1.7702117058193606E-2</v>
      </c>
      <c r="DR200" s="417">
        <v>1.9189255831382351E-2</v>
      </c>
      <c r="DS200" s="424"/>
      <c r="DT200" s="425">
        <v>1.0127765906900746E-4</v>
      </c>
      <c r="DU200" s="425">
        <v>1.0884864621976121E-4</v>
      </c>
      <c r="DV200" s="425">
        <v>1.1703674093251281E-4</v>
      </c>
      <c r="DW200" s="425">
        <v>1.2589434702333824E-4</v>
      </c>
      <c r="DX200" s="425">
        <v>1.3547842975503751E-4</v>
      </c>
      <c r="DY200" s="425">
        <v>1.4585091913941163E-4</v>
      </c>
      <c r="DZ200" s="425">
        <v>1.5707914926241608E-4</v>
      </c>
      <c r="EA200" s="425">
        <v>1.6923633687143278E-4</v>
      </c>
      <c r="EB200" s="425">
        <v>1.8240210275647772E-4</v>
      </c>
      <c r="EC200" s="425">
        <v>1.9666303977624222E-4</v>
      </c>
      <c r="ED200" s="425">
        <v>2.1211333172786501E-4</v>
      </c>
      <c r="EE200" s="425">
        <v>2.2885542763884806E-4</v>
      </c>
      <c r="EF200" s="425">
        <v>2.4700077647346895E-4</v>
      </c>
      <c r="EG200" s="425">
        <v>2.666706276974732E-4</v>
      </c>
      <c r="EH200" s="425">
        <v>2.8799690363721231E-4</v>
      </c>
      <c r="EI200" s="425">
        <v>3.1112315010641266E-4</v>
      </c>
      <c r="EJ200" s="425">
        <v>3.362055723594784E-4</v>
      </c>
      <c r="EK200" s="425">
        <v>3.6341416406905262E-4</v>
      </c>
      <c r="EL200" s="425">
        <v>3.9293393772238177E-4</v>
      </c>
      <c r="EM200" s="425">
        <v>4.2496626559101054E-4</v>
      </c>
      <c r="EN200" s="425">
        <v>4.5973034125728018E-4</v>
      </c>
      <c r="EO200" s="425">
        <v>4.9746477258530441E-4</v>
      </c>
      <c r="EP200" s="425">
        <v>5.3842931801032108E-4</v>
      </c>
      <c r="EQ200" s="425">
        <v>5.8290677909604821E-4</v>
      </c>
      <c r="ER200" s="425">
        <v>6.3120506348309858E-4</v>
      </c>
      <c r="ES200" s="425">
        <v>6.836594336313951E-4</v>
      </c>
      <c r="ET200" s="425">
        <v>7.4063495815565345E-4</v>
      </c>
      <c r="EU200" s="425">
        <v>8.0252918407593739E-4</v>
      </c>
      <c r="EV200" s="425">
        <v>8.6977504996637201E-4</v>
      </c>
      <c r="EW200" s="425">
        <v>9.4284406179727257E-4</v>
      </c>
      <c r="EX200" s="420"/>
      <c r="EY200" s="420">
        <v>82.988249264417192</v>
      </c>
      <c r="EZ200" s="420">
        <v>89.192015964991754</v>
      </c>
      <c r="FA200" s="420">
        <v>95.901448738901877</v>
      </c>
      <c r="FB200" s="420">
        <v>103.15948796402435</v>
      </c>
      <c r="FC200" s="420">
        <v>111.01281172782814</v>
      </c>
      <c r="FD200" s="420">
        <v>119.51216629857744</v>
      </c>
      <c r="FE200" s="420">
        <v>128.7127261141556</v>
      </c>
      <c r="FF200" s="420">
        <v>138.67448594278599</v>
      </c>
      <c r="FG200" s="420">
        <v>149.46268810966859</v>
      </c>
      <c r="FH200" s="420">
        <v>161.14828794500818</v>
      </c>
      <c r="FI200" s="420">
        <v>173.80846089406538</v>
      </c>
      <c r="FJ200" s="420">
        <v>187.52715504084418</v>
      </c>
      <c r="FK200" s="420">
        <v>202.3956931362132</v>
      </c>
      <c r="FL200" s="420">
        <v>218.51342859117096</v>
      </c>
      <c r="FM200" s="420">
        <v>235.98846029942644</v>
      </c>
      <c r="FN200" s="420">
        <v>254.93841159350865</v>
      </c>
      <c r="FO200" s="420">
        <v>275.49127911856158</v>
      </c>
      <c r="FP200" s="420">
        <v>297.7863579314452</v>
      </c>
      <c r="FQ200" s="420">
        <v>321.97524970374076</v>
      </c>
      <c r="FR200" s="420">
        <v>348.22296152999877</v>
      </c>
      <c r="FS200" s="420">
        <v>376.70910352182432</v>
      </c>
      <c r="FT200" s="420">
        <v>407.62919410929931</v>
      </c>
      <c r="FU200" s="420">
        <v>441.19608277937067</v>
      </c>
      <c r="FV200" s="420">
        <v>477.64150086230393</v>
      </c>
      <c r="FW200" s="420">
        <v>517.21775193881422</v>
      </c>
      <c r="FX200" s="420">
        <v>560.19955448925339</v>
      </c>
      <c r="FY200" s="420">
        <v>606.88605055022947</v>
      </c>
      <c r="FZ200" s="420">
        <v>657.60299539194239</v>
      </c>
      <c r="GA200" s="420">
        <v>712.70514459065669</v>
      </c>
      <c r="GB200" s="420">
        <v>772.57885635561502</v>
      </c>
      <c r="GC200" s="420"/>
      <c r="GD200" s="420">
        <v>43.934493625184871</v>
      </c>
      <c r="GE200" s="420">
        <v>43.934493625184871</v>
      </c>
      <c r="GF200" s="420">
        <v>43.934493625184871</v>
      </c>
      <c r="GG200" s="420">
        <v>43.934493625184871</v>
      </c>
      <c r="GH200" s="420">
        <v>43.934493625184871</v>
      </c>
      <c r="GI200" s="420">
        <v>43.934493625184871</v>
      </c>
      <c r="GJ200" s="420">
        <v>43.934493625184871</v>
      </c>
      <c r="GK200" s="420">
        <v>43.934493625184871</v>
      </c>
      <c r="GL200" s="420">
        <v>43.934493625184871</v>
      </c>
      <c r="GM200" s="420">
        <v>43.934493625184871</v>
      </c>
      <c r="GN200" s="420">
        <v>43.934493625184871</v>
      </c>
      <c r="GO200" s="420">
        <v>43.934493625184871</v>
      </c>
      <c r="GP200" s="420">
        <v>43.934493625184871</v>
      </c>
      <c r="GQ200" s="420">
        <v>43.934493625184871</v>
      </c>
      <c r="GR200" s="420">
        <v>43.934493625184871</v>
      </c>
      <c r="GS200" s="420">
        <v>43.934493625184871</v>
      </c>
      <c r="GT200" s="420">
        <v>43.934493625184871</v>
      </c>
      <c r="GU200" s="420">
        <v>52.586835239902264</v>
      </c>
      <c r="GV200" s="420">
        <v>69.706966047958915</v>
      </c>
      <c r="GW200" s="420">
        <v>93.20766035054244</v>
      </c>
      <c r="GX200" s="420">
        <v>125.61223271755944</v>
      </c>
      <c r="GY200" s="420">
        <v>170.47676483988189</v>
      </c>
      <c r="GZ200" s="420">
        <v>232.82169589990002</v>
      </c>
      <c r="HA200" s="420">
        <v>319.74612993580246</v>
      </c>
      <c r="HB200" s="420">
        <v>441.3028515072985</v>
      </c>
      <c r="HC200" s="420">
        <v>611.74550416675481</v>
      </c>
      <c r="HD200" s="420">
        <v>851.30725445396649</v>
      </c>
      <c r="HE200" s="420">
        <v>1188.7387511929828</v>
      </c>
      <c r="HF200" s="420">
        <v>1664.9311935290034</v>
      </c>
      <c r="HG200" s="420">
        <v>2338.0905832938843</v>
      </c>
      <c r="HH200" s="420"/>
      <c r="HI200" s="420">
        <v>21.749528767307261</v>
      </c>
      <c r="HJ200" s="420">
        <v>23.375409581950052</v>
      </c>
      <c r="HK200" s="420">
        <v>25.133815168547287</v>
      </c>
      <c r="HL200" s="420">
        <v>27.035999324982193</v>
      </c>
      <c r="HM200" s="420">
        <v>29.094195426644792</v>
      </c>
      <c r="HN200" s="420">
        <v>31.321703036198816</v>
      </c>
      <c r="HO200" s="420">
        <v>33.732982249315668</v>
      </c>
      <c r="HP200" s="420">
        <v>36.343756472006767</v>
      </c>
      <c r="HQ200" s="420">
        <v>39.17112438801778</v>
      </c>
      <c r="HR200" s="420">
        <v>42.23368194327076</v>
      </c>
      <c r="HS200" s="420">
        <v>45.551655249073072</v>
      </c>
      <c r="HT200" s="420">
        <v>49.147045387315124</v>
      </c>
      <c r="HU200" s="420">
        <v>53.043786189771041</v>
      </c>
      <c r="HV200" s="420">
        <v>57.267916160563892</v>
      </c>
      <c r="HW200" s="420">
        <v>61.847765816595427</v>
      </c>
      <c r="HX200" s="420">
        <v>66.814161836067029</v>
      </c>
      <c r="HY200" s="420">
        <v>72.20064953099974</v>
      </c>
      <c r="HZ200" s="420">
        <v>78.043735296855303</v>
      </c>
      <c r="IA200" s="420">
        <v>84.383150841995672</v>
      </c>
      <c r="IB200" s="420">
        <v>91.262141162929737</v>
      </c>
      <c r="IC200" s="420">
        <v>98.727778409315874</v>
      </c>
      <c r="ID200" s="420">
        <v>106.83130397686134</v>
      </c>
      <c r="IE200" s="420">
        <v>115.62850137805708</v>
      </c>
      <c r="IF200" s="420">
        <v>125.18010267170159</v>
      </c>
      <c r="IG200" s="420">
        <v>135.5522314841576</v>
      </c>
      <c r="IH200" s="420">
        <v>146.81688593014908</v>
      </c>
      <c r="II200" s="420">
        <v>159.05246504072522</v>
      </c>
      <c r="IJ200" s="420">
        <v>172.34434263305957</v>
      </c>
      <c r="IK200" s="420">
        <v>186.78549291349756</v>
      </c>
      <c r="IL200" s="420">
        <v>202.4771724944018</v>
      </c>
      <c r="IM200" s="420"/>
      <c r="IN200" s="420">
        <v>27.131726670466517</v>
      </c>
      <c r="IO200" s="420">
        <v>27.131726670466517</v>
      </c>
      <c r="IP200" s="420">
        <v>27.131726670466517</v>
      </c>
      <c r="IQ200" s="420">
        <v>27.131726670466517</v>
      </c>
      <c r="IR200" s="420">
        <v>27.131726670466517</v>
      </c>
      <c r="IS200" s="420">
        <v>27.131726670466517</v>
      </c>
      <c r="IT200" s="420">
        <v>27.131726670466517</v>
      </c>
      <c r="IU200" s="420">
        <v>27.131726670466517</v>
      </c>
      <c r="IV200" s="420">
        <v>27.131726670466517</v>
      </c>
      <c r="IW200" s="420">
        <v>27.131726670466517</v>
      </c>
      <c r="IX200" s="420">
        <v>27.131726670466517</v>
      </c>
      <c r="IY200" s="420">
        <v>27.131726670466517</v>
      </c>
      <c r="IZ200" s="420">
        <v>27.131726670466517</v>
      </c>
      <c r="JA200" s="420">
        <v>27.131726670466517</v>
      </c>
      <c r="JB200" s="420">
        <v>27.131726670466517</v>
      </c>
      <c r="JC200" s="420">
        <v>27.131726670466517</v>
      </c>
      <c r="JD200" s="420">
        <v>27.131726670466517</v>
      </c>
      <c r="JE200" s="420">
        <v>32.474976321930491</v>
      </c>
      <c r="JF200" s="420">
        <v>43.047505360493446</v>
      </c>
      <c r="JG200" s="420">
        <v>57.560348499725201</v>
      </c>
      <c r="JH200" s="420">
        <v>77.571777511194952</v>
      </c>
      <c r="JI200" s="420">
        <v>105.27784903499293</v>
      </c>
      <c r="JJ200" s="420">
        <v>143.77893301789436</v>
      </c>
      <c r="JK200" s="420">
        <v>197.45907794837268</v>
      </c>
      <c r="JL200" s="420">
        <v>272.52637638527267</v>
      </c>
      <c r="JM200" s="420">
        <v>377.78315945866973</v>
      </c>
      <c r="JN200" s="420">
        <v>525.72441001550555</v>
      </c>
      <c r="JO200" s="420">
        <v>734.1050782356433</v>
      </c>
      <c r="JP200" s="420">
        <v>1028.177505659653</v>
      </c>
      <c r="JQ200" s="420">
        <v>1443.8867823972641</v>
      </c>
      <c r="JR200" s="420"/>
      <c r="JS200" s="420">
        <v>-5.3821979031592555</v>
      </c>
      <c r="JT200" s="420">
        <v>-3.7563170885164645</v>
      </c>
      <c r="JU200" s="420">
        <v>-1.9979115019192299</v>
      </c>
      <c r="JV200" s="420">
        <v>-9.5727345484323934E-2</v>
      </c>
      <c r="JW200" s="420">
        <v>1.962468756178275</v>
      </c>
      <c r="JX200" s="420">
        <v>4.1899763657322993</v>
      </c>
      <c r="JY200" s="420">
        <v>6.6012555788491518</v>
      </c>
      <c r="JZ200" s="420">
        <v>9.2120298015402504</v>
      </c>
      <c r="KA200" s="420">
        <v>12.039397717551264</v>
      </c>
      <c r="KB200" s="420">
        <v>15.101955272804243</v>
      </c>
      <c r="KC200" s="420">
        <v>18.419928578606555</v>
      </c>
      <c r="KD200" s="420">
        <v>22.015318716848608</v>
      </c>
      <c r="KE200" s="420">
        <v>25.912059519304524</v>
      </c>
      <c r="KF200" s="420">
        <v>30.136189490097376</v>
      </c>
      <c r="KG200" s="420">
        <v>34.716039146128907</v>
      </c>
      <c r="KH200" s="420">
        <v>39.682435165600509</v>
      </c>
      <c r="KI200" s="420">
        <v>45.06892286053322</v>
      </c>
      <c r="KJ200" s="420">
        <v>45.568758974924812</v>
      </c>
      <c r="KK200" s="420">
        <v>41.335645481502226</v>
      </c>
      <c r="KL200" s="420">
        <v>33.701792663204536</v>
      </c>
      <c r="KM200" s="420">
        <v>21.156000898120922</v>
      </c>
      <c r="KN200" s="420">
        <v>1.5534549418684094</v>
      </c>
      <c r="KO200" s="420">
        <v>-28.150431639837279</v>
      </c>
      <c r="KP200" s="420">
        <v>-72.27897527667109</v>
      </c>
      <c r="KQ200" s="420">
        <v>-136.97414490111507</v>
      </c>
      <c r="KR200" s="420">
        <v>-230.96627352852065</v>
      </c>
      <c r="KS200" s="420">
        <v>-366.67194497478033</v>
      </c>
      <c r="KT200" s="420">
        <v>-561.76073560258374</v>
      </c>
      <c r="KU200" s="420">
        <v>-841.39201274615539</v>
      </c>
      <c r="KV200" s="420">
        <v>-1241.4096099028623</v>
      </c>
      <c r="KW200" s="420"/>
      <c r="KX200" s="420">
        <v>48.613276353123581</v>
      </c>
      <c r="KY200" s="420">
        <v>52.247350185485381</v>
      </c>
      <c r="KZ200" s="420">
        <v>56.177635647606145</v>
      </c>
      <c r="LA200" s="420">
        <v>60.429286571202354</v>
      </c>
      <c r="LB200" s="420">
        <v>65.029646282418</v>
      </c>
      <c r="LC200" s="420">
        <v>70.00844118691758</v>
      </c>
      <c r="LD200" s="420">
        <v>75.397991645959721</v>
      </c>
      <c r="LE200" s="420">
        <v>81.233441698287734</v>
      </c>
      <c r="LF200" s="420">
        <v>87.553009323109308</v>
      </c>
      <c r="LG200" s="420">
        <v>94.398259092596263</v>
      </c>
      <c r="LH200" s="420">
        <v>101.8143992293752</v>
      </c>
      <c r="LI200" s="420">
        <v>109.85060526664707</v>
      </c>
      <c r="LJ200" s="420">
        <v>118.5603727072651</v>
      </c>
      <c r="LK200" s="420">
        <v>128.00190129478713</v>
      </c>
      <c r="LL200" s="420">
        <v>138.23851374586192</v>
      </c>
      <c r="LM200" s="420">
        <v>149.33911205107808</v>
      </c>
      <c r="LN200" s="420">
        <v>161.37867473254963</v>
      </c>
      <c r="LO200" s="420">
        <v>174.43879875314525</v>
      </c>
      <c r="LP200" s="420">
        <v>188.60829010674325</v>
      </c>
      <c r="LQ200" s="420">
        <v>203.98380748368507</v>
      </c>
      <c r="LR200" s="420">
        <v>220.67056380349447</v>
      </c>
      <c r="LS200" s="420">
        <v>238.78309084094613</v>
      </c>
      <c r="LT200" s="420">
        <v>258.44607264495414</v>
      </c>
      <c r="LU200" s="420">
        <v>279.79525396610313</v>
      </c>
      <c r="LV200" s="420">
        <v>302.97843047188729</v>
      </c>
      <c r="LW200" s="420">
        <v>328.15652814306964</v>
      </c>
      <c r="LX200" s="420">
        <v>355.50477991471365</v>
      </c>
      <c r="LY200" s="420">
        <v>385.21400835644994</v>
      </c>
      <c r="LZ200" s="420">
        <v>417.49202398385859</v>
      </c>
      <c r="MA200" s="420">
        <v>452.56514966269083</v>
      </c>
      <c r="MB200" s="420"/>
      <c r="MC200" s="426">
        <v>5.7553743855748726E-2</v>
      </c>
      <c r="MD200" s="426">
        <v>5.7553743855748726E-2</v>
      </c>
      <c r="ME200" s="426">
        <v>5.7553743855748726E-2</v>
      </c>
      <c r="MF200" s="426">
        <v>5.7553743855748726E-2</v>
      </c>
      <c r="MG200" s="426">
        <v>5.7553743855748726E-2</v>
      </c>
      <c r="MH200" s="426">
        <v>5.7553743855748726E-2</v>
      </c>
      <c r="MI200" s="426">
        <v>5.7553743855748726E-2</v>
      </c>
      <c r="MJ200" s="426">
        <v>5.7553743855748726E-2</v>
      </c>
      <c r="MK200" s="426">
        <v>5.7553743855748726E-2</v>
      </c>
      <c r="ML200" s="426">
        <v>5.7553743855748726E-2</v>
      </c>
      <c r="MM200" s="426">
        <v>5.7553743855748726E-2</v>
      </c>
      <c r="MN200" s="426">
        <v>5.7553743855748726E-2</v>
      </c>
      <c r="MO200" s="426">
        <v>5.7553743855748726E-2</v>
      </c>
      <c r="MP200" s="426">
        <v>5.7553743855748726E-2</v>
      </c>
      <c r="MQ200" s="426">
        <v>5.7553743855748726E-2</v>
      </c>
      <c r="MR200" s="426">
        <v>5.7553743855748726E-2</v>
      </c>
      <c r="MS200" s="426">
        <v>5.7553743855748726E-2</v>
      </c>
      <c r="MT200" s="426">
        <v>6.8888224168511966E-2</v>
      </c>
      <c r="MU200" s="426">
        <v>9.1315422982042385E-2</v>
      </c>
      <c r="MV200" s="426">
        <v>0.12210109566697375</v>
      </c>
      <c r="MW200" s="426">
        <v>0.16455075887868947</v>
      </c>
      <c r="MX200" s="426">
        <v>0.2233228437923071</v>
      </c>
      <c r="MY200" s="426">
        <v>0.30499407513832444</v>
      </c>
      <c r="MZ200" s="426">
        <v>0.41886420765853738</v>
      </c>
      <c r="NA200" s="426">
        <v>0.57810228780930217</v>
      </c>
      <c r="NB200" s="426">
        <v>0.80138044498905092</v>
      </c>
      <c r="NC200" s="426">
        <v>1.1152039234451998</v>
      </c>
      <c r="ND200" s="426">
        <v>1.5572357833741999</v>
      </c>
      <c r="NE200" s="426">
        <v>2.1810430835348242</v>
      </c>
      <c r="NF200" s="426">
        <v>3.0628750996983443</v>
      </c>
      <c r="NG200" s="420"/>
      <c r="NH200" s="420">
        <v>48.555722609267832</v>
      </c>
      <c r="NI200" s="420">
        <v>52.189796441629632</v>
      </c>
      <c r="NJ200" s="420">
        <v>56.120081903750396</v>
      </c>
      <c r="NK200" s="420">
        <v>60.371732827346605</v>
      </c>
      <c r="NL200" s="420">
        <v>64.972092538562251</v>
      </c>
      <c r="NM200" s="420">
        <v>69.950887443061831</v>
      </c>
      <c r="NN200" s="420">
        <v>75.340437902103972</v>
      </c>
      <c r="NO200" s="420">
        <v>81.175887954431985</v>
      </c>
      <c r="NP200" s="420">
        <v>87.495455579253559</v>
      </c>
      <c r="NQ200" s="420">
        <v>94.340705348740514</v>
      </c>
      <c r="NR200" s="420">
        <v>101.75684548551945</v>
      </c>
      <c r="NS200" s="420">
        <v>109.79305152279132</v>
      </c>
      <c r="NT200" s="420">
        <v>118.50281896340935</v>
      </c>
      <c r="NU200" s="420">
        <v>127.94434755093138</v>
      </c>
      <c r="NV200" s="420">
        <v>138.18096000200617</v>
      </c>
      <c r="NW200" s="420">
        <v>149.28155830722233</v>
      </c>
      <c r="NX200" s="420">
        <v>161.32112098869388</v>
      </c>
      <c r="NY200" s="420">
        <v>174.36991052897673</v>
      </c>
      <c r="NZ200" s="420">
        <v>188.51697468376122</v>
      </c>
      <c r="OA200" s="420">
        <v>203.86170638801809</v>
      </c>
      <c r="OB200" s="420">
        <v>220.5060130446158</v>
      </c>
      <c r="OC200" s="420">
        <v>238.55976799715381</v>
      </c>
      <c r="OD200" s="420">
        <v>258.14107856981582</v>
      </c>
      <c r="OE200" s="420">
        <v>279.37638975844459</v>
      </c>
      <c r="OF200" s="420">
        <v>302.40032818407798</v>
      </c>
      <c r="OG200" s="420">
        <v>327.3551476980806</v>
      </c>
      <c r="OH200" s="420">
        <v>354.38957599126843</v>
      </c>
      <c r="OI200" s="420">
        <v>383.65677257307573</v>
      </c>
      <c r="OJ200" s="420">
        <v>415.31098090032378</v>
      </c>
      <c r="OK200" s="420">
        <v>449.50227456299251</v>
      </c>
      <c r="OL200" s="420"/>
      <c r="OM200" s="420">
        <v>43.17352470610858</v>
      </c>
      <c r="ON200" s="420">
        <v>48.433479353113171</v>
      </c>
      <c r="OO200" s="420">
        <v>54.12217040183117</v>
      </c>
      <c r="OP200" s="420">
        <v>60.276005481862285</v>
      </c>
      <c r="OQ200" s="420">
        <v>66.934561294740519</v>
      </c>
      <c r="OR200" s="420">
        <v>74.140863808794137</v>
      </c>
      <c r="OS200" s="420">
        <v>81.94169348095312</v>
      </c>
      <c r="OT200" s="420">
        <v>90.387917755972239</v>
      </c>
      <c r="OU200" s="420">
        <v>99.534853296804826</v>
      </c>
      <c r="OV200" s="420">
        <v>109.44266062154476</v>
      </c>
      <c r="OW200" s="420">
        <v>120.17677406412601</v>
      </c>
      <c r="OX200" s="420">
        <v>131.80837023963991</v>
      </c>
      <c r="OY200" s="420">
        <v>144.41487848271387</v>
      </c>
      <c r="OZ200" s="420">
        <v>158.08053704102875</v>
      </c>
      <c r="PA200" s="420">
        <v>172.89699914813508</v>
      </c>
      <c r="PB200" s="420">
        <v>188.96399347282284</v>
      </c>
      <c r="PC200" s="420">
        <v>206.39004384922708</v>
      </c>
      <c r="PD200" s="420">
        <v>219.93866950390154</v>
      </c>
      <c r="PE200" s="420">
        <v>229.85262016526343</v>
      </c>
      <c r="PF200" s="420">
        <v>237.56349905122264</v>
      </c>
      <c r="PG200" s="420">
        <v>241.66201394273673</v>
      </c>
      <c r="PH200" s="420">
        <v>240.11322293902222</v>
      </c>
      <c r="PI200" s="420">
        <v>229.99064692997854</v>
      </c>
      <c r="PJ200" s="420">
        <v>207.09741448177351</v>
      </c>
      <c r="PK200" s="420">
        <v>165.42618328296291</v>
      </c>
      <c r="PL200" s="420">
        <v>96.388874169559955</v>
      </c>
      <c r="PM200" s="420">
        <v>-12.282368983511901</v>
      </c>
      <c r="PN200" s="420">
        <v>-178.10396302950801</v>
      </c>
      <c r="PO200" s="420">
        <v>-426.0810318458316</v>
      </c>
      <c r="PP200" s="420">
        <v>-791.90733533986975</v>
      </c>
      <c r="PQ200" s="420"/>
      <c r="PR200" s="420">
        <v>6.4260908686427225</v>
      </c>
      <c r="PS200" s="420">
        <v>6.9064717526728332</v>
      </c>
      <c r="PT200" s="420">
        <v>7.4260082540975398</v>
      </c>
      <c r="PU200" s="420">
        <v>7.9880254071549928</v>
      </c>
      <c r="PV200" s="420">
        <v>8.5961376709319879</v>
      </c>
      <c r="PW200" s="420">
        <v>9.2542745189865343</v>
      </c>
      <c r="PX200" s="420">
        <v>9.9667083146304023</v>
      </c>
      <c r="PY200" s="420">
        <v>10.738084677402062</v>
      </c>
      <c r="PZ200" s="420">
        <v>11.573455564824799</v>
      </c>
      <c r="QA200" s="420">
        <v>12.478315313790317</v>
      </c>
      <c r="QB200" s="420">
        <v>13.458639907988697</v>
      </c>
      <c r="QC200" s="420">
        <v>14.520929761886336</v>
      </c>
      <c r="QD200" s="420">
        <v>15.672256338017471</v>
      </c>
      <c r="QE200" s="420">
        <v>16.920312942998926</v>
      </c>
      <c r="QF200" s="420">
        <v>18.273470078919004</v>
      </c>
      <c r="QG200" s="420">
        <v>19.740835760825735</v>
      </c>
      <c r="QH200" s="420">
        <v>21.332321248202984</v>
      </c>
      <c r="QI200" s="420">
        <v>23.058712678857848</v>
      </c>
      <c r="QJ200" s="420">
        <v>24.931749137854279</v>
      </c>
      <c r="QK200" s="420">
        <v>26.964207742349785</v>
      </c>
      <c r="QL200" s="420">
        <v>29.169996375789705</v>
      </c>
      <c r="QM200" s="420">
        <v>31.564254762283646</v>
      </c>
      <c r="QN200" s="420">
        <v>34.163464634565877</v>
      </c>
      <c r="QO200" s="420">
        <v>36.98556981719711</v>
      </c>
      <c r="QP200" s="420">
        <v>40.050107121117819</v>
      </c>
      <c r="QQ200" s="420">
        <v>43.378349026874005</v>
      </c>
      <c r="QR200" s="420">
        <v>46.993459222420711</v>
      </c>
      <c r="QS200" s="420">
        <v>50.920662158035924</v>
      </c>
      <c r="QT200" s="420">
        <v>55.187427886280673</v>
      </c>
      <c r="QU200" s="420">
        <v>59.823673569915329</v>
      </c>
      <c r="QV200" s="424"/>
      <c r="QW200" s="420">
        <v>14.67046649935592</v>
      </c>
      <c r="QX200" s="420">
        <v>14.67046649935592</v>
      </c>
      <c r="QY200" s="420">
        <v>14.67046649935592</v>
      </c>
      <c r="QZ200" s="420">
        <v>14.67046649935592</v>
      </c>
      <c r="RA200" s="420">
        <v>14.67046649935592</v>
      </c>
      <c r="RB200" s="420">
        <v>14.67046649935592</v>
      </c>
      <c r="RC200" s="420">
        <v>14.67046649935592</v>
      </c>
      <c r="RD200" s="420">
        <v>14.67046649935592</v>
      </c>
      <c r="RE200" s="420">
        <v>14.67046649935592</v>
      </c>
      <c r="RF200" s="420">
        <v>14.67046649935592</v>
      </c>
      <c r="RG200" s="420">
        <v>14.67046649935592</v>
      </c>
      <c r="RH200" s="420">
        <v>14.67046649935592</v>
      </c>
      <c r="RI200" s="420">
        <v>14.67046649935592</v>
      </c>
      <c r="RJ200" s="420">
        <v>14.67046649935592</v>
      </c>
      <c r="RK200" s="420">
        <v>14.67046649935592</v>
      </c>
      <c r="RL200" s="420">
        <v>14.67046649935592</v>
      </c>
      <c r="RM200" s="420">
        <v>14.67046649935592</v>
      </c>
      <c r="RN200" s="420">
        <v>17.559628916535377</v>
      </c>
      <c r="RO200" s="420">
        <v>23.276328592805502</v>
      </c>
      <c r="RP200" s="420">
        <v>31.123605755458936</v>
      </c>
      <c r="RQ200" s="420">
        <v>41.94403758726606</v>
      </c>
      <c r="RR200" s="420">
        <v>56.925059586174775</v>
      </c>
      <c r="RS200" s="420">
        <v>77.743080850367775</v>
      </c>
      <c r="RT200" s="420">
        <v>106.76861164123991</v>
      </c>
      <c r="RU200" s="420">
        <v>147.35844583393262</v>
      </c>
      <c r="RV200" s="420">
        <v>204.27211478921899</v>
      </c>
      <c r="RW200" s="420">
        <v>284.26581318252369</v>
      </c>
      <c r="RX200" s="420">
        <v>396.93986630736913</v>
      </c>
      <c r="RY200" s="420">
        <v>555.94853344112323</v>
      </c>
      <c r="RZ200" s="420">
        <v>780.72777775251166</v>
      </c>
      <c r="SA200" s="420"/>
      <c r="SB200" s="420">
        <v>-8.244375630713197</v>
      </c>
      <c r="SC200" s="420">
        <v>-7.7639947466830863</v>
      </c>
      <c r="SD200" s="420">
        <v>-7.2444582452583797</v>
      </c>
      <c r="SE200" s="420">
        <v>-6.6824410922009267</v>
      </c>
      <c r="SF200" s="420">
        <v>-6.0743288284239316</v>
      </c>
      <c r="SG200" s="420">
        <v>-5.4161919803693852</v>
      </c>
      <c r="SH200" s="420">
        <v>-4.7037581847255172</v>
      </c>
      <c r="SI200" s="420">
        <v>-3.9323818219538573</v>
      </c>
      <c r="SJ200" s="420">
        <v>-3.0970109345311201</v>
      </c>
      <c r="SK200" s="420">
        <v>-2.1921511855656028</v>
      </c>
      <c r="SL200" s="420">
        <v>-1.2118265913672222</v>
      </c>
      <c r="SM200" s="420">
        <v>-0.14953673746958351</v>
      </c>
      <c r="SN200" s="420">
        <v>1.0017898386615514</v>
      </c>
      <c r="SO200" s="420">
        <v>2.2498464436430066</v>
      </c>
      <c r="SP200" s="420">
        <v>3.6030035795630848</v>
      </c>
      <c r="SQ200" s="420">
        <v>5.0703692614698159</v>
      </c>
      <c r="SR200" s="420">
        <v>6.6618547488470643</v>
      </c>
      <c r="SS200" s="420">
        <v>5.4990837623224706</v>
      </c>
      <c r="ST200" s="420">
        <v>1.6554205450487771</v>
      </c>
      <c r="SU200" s="420">
        <v>-4.1593980131091506</v>
      </c>
      <c r="SV200" s="420">
        <v>-12.774041211476355</v>
      </c>
      <c r="SW200" s="420">
        <v>-25.360804823891129</v>
      </c>
      <c r="SX200" s="420">
        <v>-43.579616215801899</v>
      </c>
      <c r="SY200" s="420">
        <v>-69.783041824042812</v>
      </c>
      <c r="SZ200" s="420">
        <v>-107.3083387128148</v>
      </c>
      <c r="TA200" s="420">
        <v>-160.89376576234497</v>
      </c>
      <c r="TB200" s="420">
        <v>-237.27235396010298</v>
      </c>
      <c r="TC200" s="420">
        <v>-346.01920414933318</v>
      </c>
      <c r="TD200" s="420">
        <v>-500.76110555484257</v>
      </c>
      <c r="TE200" s="420">
        <v>-720.90410418259637</v>
      </c>
      <c r="TF200" s="420"/>
      <c r="TG200" s="420">
        <v>0.825721272670352</v>
      </c>
      <c r="TH200" s="420">
        <v>0.88744786867344172</v>
      </c>
      <c r="TI200" s="420">
        <v>0.95420577016040298</v>
      </c>
      <c r="TJ200" s="420">
        <v>1.0264222277815798</v>
      </c>
      <c r="TK200" s="420">
        <v>1.1045616818659638</v>
      </c>
      <c r="TL200" s="420">
        <v>1.1891290505626402</v>
      </c>
      <c r="TM200" s="420">
        <v>1.2806733116783682</v>
      </c>
      <c r="TN200" s="420">
        <v>1.3797914046209558</v>
      </c>
      <c r="TO200" s="420">
        <v>1.4871324812435081</v>
      </c>
      <c r="TP200" s="420">
        <v>1.6034025369860896</v>
      </c>
      <c r="TQ200" s="420">
        <v>1.729369456548574</v>
      </c>
      <c r="TR200" s="420">
        <v>1.8658685114227278</v>
      </c>
      <c r="TS200" s="420">
        <v>2.0138083499863546</v>
      </c>
      <c r="TT200" s="420">
        <v>2.1741775245429529</v>
      </c>
      <c r="TU200" s="420">
        <v>2.3480516037046884</v>
      </c>
      <c r="TV200" s="420">
        <v>2.5366009228948703</v>
      </c>
      <c r="TW200" s="420">
        <v>2.7410990305213963</v>
      </c>
      <c r="TX200" s="420">
        <v>2.9629318925812216</v>
      </c>
      <c r="TY200" s="420">
        <v>3.2036079241368052</v>
      </c>
      <c r="TZ200" s="420">
        <v>3.4647689223018228</v>
      </c>
      <c r="UA200" s="420">
        <v>3.7482019821319437</v>
      </c>
      <c r="UB200" s="420">
        <v>4.0558524841882599</v>
      </c>
      <c r="UC200" s="420">
        <v>4.3898382505818088</v>
      </c>
      <c r="UD200" s="420">
        <v>4.7524649750781665</v>
      </c>
      <c r="UE200" s="420">
        <v>5.1462430424078685</v>
      </c>
      <c r="UF200" s="420">
        <v>5.5739058623636408</v>
      </c>
      <c r="UG200" s="420">
        <v>6.03842985564805</v>
      </c>
      <c r="UH200" s="420">
        <v>6.5430562408513229</v>
      </c>
      <c r="UI200" s="420">
        <v>7.0913147854829264</v>
      </c>
      <c r="UJ200" s="420">
        <v>7.6870496987540511</v>
      </c>
      <c r="UK200" s="420"/>
      <c r="UL200" s="420">
        <v>2.0676923713783828</v>
      </c>
      <c r="UM200" s="420">
        <v>2.0676923713783828</v>
      </c>
      <c r="UN200" s="420">
        <v>2.0676923713783828</v>
      </c>
      <c r="UO200" s="420">
        <v>2.0676923713783828</v>
      </c>
      <c r="UP200" s="420">
        <v>2.0676923713783828</v>
      </c>
      <c r="UQ200" s="420">
        <v>2.0676923713783828</v>
      </c>
      <c r="UR200" s="420">
        <v>2.0676923713783828</v>
      </c>
      <c r="US200" s="420">
        <v>2.0676923713783828</v>
      </c>
      <c r="UT200" s="420">
        <v>2.0676923713783828</v>
      </c>
      <c r="UU200" s="420">
        <v>2.0676923713783828</v>
      </c>
      <c r="UV200" s="420">
        <v>2.0676923713783828</v>
      </c>
      <c r="UW200" s="420">
        <v>2.0676923713783828</v>
      </c>
      <c r="UX200" s="420">
        <v>2.0676923713783828</v>
      </c>
      <c r="UY200" s="420">
        <v>2.0676923713783828</v>
      </c>
      <c r="UZ200" s="420">
        <v>2.0676923713783828</v>
      </c>
      <c r="VA200" s="420">
        <v>2.0676923713783828</v>
      </c>
      <c r="VB200" s="420">
        <v>2.0676923713783828</v>
      </c>
      <c r="VC200" s="420">
        <v>2.4748981742707015</v>
      </c>
      <c r="VD200" s="420">
        <v>3.280624175594788</v>
      </c>
      <c r="VE200" s="420">
        <v>4.3866391156120441</v>
      </c>
      <c r="VF200" s="420">
        <v>5.9116979373359246</v>
      </c>
      <c r="VG200" s="420">
        <v>8.0231607803174505</v>
      </c>
      <c r="VH200" s="420">
        <v>10.957304950651411</v>
      </c>
      <c r="VI200" s="420">
        <v>15.048236114573811</v>
      </c>
      <c r="VJ200" s="420">
        <v>20.769069226419898</v>
      </c>
      <c r="VK200" s="420">
        <v>28.790624582629388</v>
      </c>
      <c r="VL200" s="420">
        <v>40.065137218845898</v>
      </c>
      <c r="VM200" s="420">
        <v>55.945701078812718</v>
      </c>
      <c r="VN200" s="420">
        <v>78.356781737355007</v>
      </c>
      <c r="VO200" s="420">
        <v>110.03773262785741</v>
      </c>
      <c r="VP200" s="420"/>
      <c r="VQ200" s="420">
        <v>-1.2419710987080308</v>
      </c>
      <c r="VR200" s="420">
        <v>-1.1802445027049411</v>
      </c>
      <c r="VS200" s="420">
        <v>-1.1134866012179798</v>
      </c>
      <c r="VT200" s="420">
        <v>-1.041270143596803</v>
      </c>
      <c r="VU200" s="420">
        <v>-0.96313068951241898</v>
      </c>
      <c r="VV200" s="420">
        <v>-0.87856332081574262</v>
      </c>
      <c r="VW200" s="420">
        <v>-0.78701905970001462</v>
      </c>
      <c r="VX200" s="420">
        <v>-0.68790096675742696</v>
      </c>
      <c r="VY200" s="420">
        <v>-0.58055989013487475</v>
      </c>
      <c r="VZ200" s="420">
        <v>-0.46428983439229321</v>
      </c>
      <c r="WA200" s="420">
        <v>-0.33832291482980881</v>
      </c>
      <c r="WB200" s="420">
        <v>-0.20182385995565499</v>
      </c>
      <c r="WC200" s="420">
        <v>-5.3884021392028192E-2</v>
      </c>
      <c r="WD200" s="420">
        <v>0.10648515316457008</v>
      </c>
      <c r="WE200" s="420">
        <v>0.28035923232630555</v>
      </c>
      <c r="WF200" s="420">
        <v>0.46890855151648747</v>
      </c>
      <c r="WG200" s="420">
        <v>0.67340665914301345</v>
      </c>
      <c r="WH200" s="420">
        <v>0.48803371831052011</v>
      </c>
      <c r="WI200" s="420">
        <v>-7.7016251457982854E-2</v>
      </c>
      <c r="WJ200" s="420">
        <v>-0.92187019331022135</v>
      </c>
      <c r="WK200" s="420">
        <v>-2.163495955203981</v>
      </c>
      <c r="WL200" s="420">
        <v>-3.9673082961291906</v>
      </c>
      <c r="WM200" s="420">
        <v>-6.5674667000696019</v>
      </c>
      <c r="WN200" s="420">
        <v>-10.295771139495645</v>
      </c>
      <c r="WO200" s="420">
        <v>-15.62282618401203</v>
      </c>
      <c r="WP200" s="420">
        <v>-23.216718720265746</v>
      </c>
      <c r="WQ200" s="420">
        <v>-34.02670736319785</v>
      </c>
      <c r="WR200" s="420">
        <v>-49.402644837961397</v>
      </c>
      <c r="WS200" s="420">
        <v>-71.265466951872085</v>
      </c>
      <c r="WT200" s="420">
        <v>-102.35068292910336</v>
      </c>
      <c r="WU200" s="420"/>
      <c r="WV200" s="420">
        <v>5.3736320026732747</v>
      </c>
      <c r="WW200" s="420">
        <v>5.7753365762100497</v>
      </c>
      <c r="WX200" s="420">
        <v>6.2097838984904916</v>
      </c>
      <c r="WY200" s="420">
        <v>6.6797544329032377</v>
      </c>
      <c r="WZ200" s="420">
        <v>7.1882706659673934</v>
      </c>
      <c r="XA200" s="420">
        <v>7.7386185059118713</v>
      </c>
      <c r="XB200" s="420">
        <v>8.3343705925714335</v>
      </c>
      <c r="XC200" s="420">
        <v>8.9794116904684778</v>
      </c>
      <c r="XD200" s="420">
        <v>9.6779663524732147</v>
      </c>
      <c r="XE200" s="420">
        <v>10.43462905836474</v>
      </c>
      <c r="XF200" s="420">
        <v>11.254397051079851</v>
      </c>
      <c r="XG200" s="420">
        <v>12.142706113572931</v>
      </c>
      <c r="XH200" s="420">
        <v>13.105469551173233</v>
      </c>
      <c r="XI200" s="420">
        <v>14.149120668278059</v>
      </c>
      <c r="XJ200" s="420">
        <v>15.280659054345401</v>
      </c>
      <c r="XK200" s="420">
        <v>16.507701022642969</v>
      </c>
      <c r="XL200" s="420">
        <v>17.838534576287813</v>
      </c>
      <c r="XM200" s="420">
        <v>19.282179310005606</v>
      </c>
      <c r="XN200" s="420">
        <v>20.848451693010791</v>
      </c>
      <c r="XO200" s="420">
        <v>22.548036218732328</v>
      </c>
      <c r="XP200" s="420">
        <v>24.392562951092284</v>
      </c>
      <c r="XQ200" s="420">
        <v>26.394692045019958</v>
      </c>
      <c r="XR200" s="420">
        <v>28.568205871211816</v>
      </c>
      <c r="XS200" s="420">
        <v>30.928109432223899</v>
      </c>
      <c r="XT200" s="420">
        <v>33.490739819243686</v>
      </c>
      <c r="XU200" s="420">
        <v>36.273885526797002</v>
      </c>
      <c r="XV200" s="420">
        <v>39.296916516721829</v>
      </c>
      <c r="XW200" s="420">
        <v>42.580926003545635</v>
      </c>
      <c r="XX200" s="420">
        <v>46.148885021536941</v>
      </c>
      <c r="XY200" s="420">
        <v>50.025810929853037</v>
      </c>
      <c r="XZ200" s="420"/>
      <c r="YA200" s="420">
        <v>6.361896647540808E-3</v>
      </c>
      <c r="YB200" s="420">
        <v>6.361896647540808E-3</v>
      </c>
      <c r="YC200" s="420">
        <v>6.361896647540808E-3</v>
      </c>
      <c r="YD200" s="420">
        <v>6.361896647540808E-3</v>
      </c>
      <c r="YE200" s="420">
        <v>6.361896647540808E-3</v>
      </c>
      <c r="YF200" s="420">
        <v>6.361896647540808E-3</v>
      </c>
      <c r="YG200" s="420">
        <v>6.361896647540808E-3</v>
      </c>
      <c r="YH200" s="420">
        <v>6.361896647540808E-3</v>
      </c>
      <c r="YI200" s="420">
        <v>6.361896647540808E-3</v>
      </c>
      <c r="YJ200" s="420">
        <v>6.361896647540808E-3</v>
      </c>
      <c r="YK200" s="420">
        <v>6.361896647540808E-3</v>
      </c>
      <c r="YL200" s="420">
        <v>6.361896647540808E-3</v>
      </c>
      <c r="YM200" s="420">
        <v>6.361896647540808E-3</v>
      </c>
      <c r="YN200" s="420">
        <v>6.361896647540808E-3</v>
      </c>
      <c r="YO200" s="420">
        <v>6.361896647540808E-3</v>
      </c>
      <c r="YP200" s="420">
        <v>6.361896647540808E-3</v>
      </c>
      <c r="YQ200" s="420">
        <v>6.361896647540808E-3</v>
      </c>
      <c r="YR200" s="420">
        <v>7.6147915501576981E-3</v>
      </c>
      <c r="YS200" s="420">
        <v>1.0093857400385247E-2</v>
      </c>
      <c r="YT200" s="420">
        <v>1.3496855272034401E-2</v>
      </c>
      <c r="YU200" s="420">
        <v>1.8189171566048622E-2</v>
      </c>
      <c r="YV200" s="420">
        <v>2.4685741640066157E-2</v>
      </c>
      <c r="YW200" s="420">
        <v>3.3713545881663878E-2</v>
      </c>
      <c r="YX200" s="420">
        <v>4.6300563959081463E-2</v>
      </c>
      <c r="YY200" s="420">
        <v>6.3902480713812201E-2</v>
      </c>
      <c r="YZ200" s="420">
        <v>8.8583282768864791E-2</v>
      </c>
      <c r="ZA200" s="420">
        <v>0.12327281644218721</v>
      </c>
      <c r="ZB200" s="420">
        <v>0.17213429476472455</v>
      </c>
      <c r="ZC200" s="420">
        <v>0.24108893273840967</v>
      </c>
      <c r="ZD200" s="420">
        <v>0.33856520050972833</v>
      </c>
      <c r="ZE200" s="420"/>
      <c r="ZF200" s="420">
        <v>5.3672701060257335</v>
      </c>
      <c r="ZG200" s="420">
        <v>5.7689746795625085</v>
      </c>
      <c r="ZH200" s="420">
        <v>6.2034220018429505</v>
      </c>
      <c r="ZI200" s="420">
        <v>6.6733925362556965</v>
      </c>
      <c r="ZJ200" s="420">
        <v>7.1819087693198522</v>
      </c>
      <c r="ZK200" s="420">
        <v>7.7322566092643301</v>
      </c>
      <c r="ZL200" s="420">
        <v>8.3280086959238933</v>
      </c>
      <c r="ZM200" s="420">
        <v>8.9730497938209375</v>
      </c>
      <c r="ZN200" s="420">
        <v>9.6716044558256744</v>
      </c>
      <c r="ZO200" s="420">
        <v>10.4282671617172</v>
      </c>
      <c r="ZP200" s="420">
        <v>11.24803515443231</v>
      </c>
      <c r="ZQ200" s="420">
        <v>12.136344216925391</v>
      </c>
      <c r="ZR200" s="420">
        <v>13.099107654525692</v>
      </c>
      <c r="ZS200" s="420">
        <v>14.142758771630518</v>
      </c>
      <c r="ZT200" s="420">
        <v>15.274297157697861</v>
      </c>
      <c r="ZU200" s="420">
        <v>16.501339125995429</v>
      </c>
      <c r="ZV200" s="420">
        <v>17.832172679640273</v>
      </c>
      <c r="ZW200" s="420">
        <v>19.274564518455449</v>
      </c>
      <c r="ZX200" s="420">
        <v>20.838357835610406</v>
      </c>
      <c r="ZY200" s="420">
        <v>22.534539363460294</v>
      </c>
      <c r="ZZ200" s="420">
        <v>24.374373779526234</v>
      </c>
      <c r="AAA200" s="420">
        <v>26.370006303379892</v>
      </c>
      <c r="AAB200" s="420">
        <v>28.534492325330152</v>
      </c>
      <c r="AAC200" s="420">
        <v>30.881808868264816</v>
      </c>
      <c r="AAD200" s="420">
        <v>33.426837338529872</v>
      </c>
      <c r="AAE200" s="420">
        <v>36.185302244028136</v>
      </c>
      <c r="AAF200" s="420">
        <v>39.173643700279641</v>
      </c>
      <c r="AAG200" s="420">
        <v>42.40879170878091</v>
      </c>
      <c r="AAH200" s="420">
        <v>45.907796088798534</v>
      </c>
      <c r="AAI200" s="420">
        <v>49.68724572934331</v>
      </c>
      <c r="AAJ200" s="420"/>
      <c r="AAK200" s="420">
        <v>39.054448082713087</v>
      </c>
      <c r="AAL200" s="420">
        <v>45.258214783287656</v>
      </c>
      <c r="AAM200" s="420">
        <v>51.967647557197758</v>
      </c>
      <c r="AAN200" s="420">
        <v>59.225686782320253</v>
      </c>
      <c r="AAO200" s="420">
        <v>67.079010546124024</v>
      </c>
      <c r="AAP200" s="420">
        <v>75.578365116873343</v>
      </c>
      <c r="AAQ200" s="420">
        <v>84.778924932451474</v>
      </c>
      <c r="AAR200" s="420">
        <v>94.740684761081894</v>
      </c>
      <c r="AAS200" s="420">
        <v>105.52888692796451</v>
      </c>
      <c r="AAT200" s="420">
        <v>117.21448676330407</v>
      </c>
      <c r="AAU200" s="420">
        <v>129.87465971236128</v>
      </c>
      <c r="AAV200" s="420">
        <v>143.59335385914005</v>
      </c>
      <c r="AAW200" s="420">
        <v>158.4618919545091</v>
      </c>
      <c r="AAX200" s="420">
        <v>174.57962740946684</v>
      </c>
      <c r="AAY200" s="420">
        <v>192.05465911772234</v>
      </c>
      <c r="AAZ200" s="420">
        <v>211.00461041180458</v>
      </c>
      <c r="ABA200" s="420">
        <v>231.55747793685742</v>
      </c>
      <c r="ABB200" s="420">
        <v>245.20035150298997</v>
      </c>
      <c r="ABC200" s="420">
        <v>252.26938229446463</v>
      </c>
      <c r="ABD200" s="420">
        <v>255.01677020826355</v>
      </c>
      <c r="ABE200" s="420">
        <v>251.09885055558263</v>
      </c>
      <c r="ABF200" s="420">
        <v>237.1551161223818</v>
      </c>
      <c r="ABG200" s="420">
        <v>208.37805633943719</v>
      </c>
      <c r="ABH200" s="420">
        <v>157.90041038649986</v>
      </c>
      <c r="ABI200" s="420">
        <v>75.921855724665946</v>
      </c>
      <c r="ABJ200" s="420">
        <v>-51.536308069022624</v>
      </c>
      <c r="ABK200" s="420">
        <v>-244.40778660653308</v>
      </c>
      <c r="ABL200" s="420">
        <v>-531.11702030802167</v>
      </c>
      <c r="ABM200" s="420">
        <v>-952.19980826374774</v>
      </c>
      <c r="ABN200" s="420">
        <v>-1565.4748767222263</v>
      </c>
      <c r="ABQ200" s="344"/>
      <c r="ABR200" s="344"/>
      <c r="ABS200" s="344"/>
      <c r="ABT200" s="344"/>
      <c r="ABU200" s="344"/>
      <c r="ABV200" s="344"/>
      <c r="ABW200" s="344"/>
      <c r="ABX200" s="344"/>
      <c r="ABY200" s="344"/>
      <c r="ABZ200" s="344"/>
      <c r="ACA200" s="344"/>
    </row>
    <row r="201" spans="4:755" hidden="1" outlineLevel="1" x14ac:dyDescent="0.25">
      <c r="D201" s="431" t="b">
        <v>0</v>
      </c>
      <c r="E201" s="416"/>
      <c r="F201" s="417">
        <v>1626</v>
      </c>
      <c r="G201" s="417">
        <v>22015773</v>
      </c>
      <c r="H201" s="417" t="s">
        <v>1825</v>
      </c>
      <c r="I201" s="417" t="s">
        <v>1889</v>
      </c>
      <c r="J201" s="417">
        <v>66</v>
      </c>
      <c r="K201" s="417" t="s">
        <v>1890</v>
      </c>
      <c r="L201" s="417" t="s">
        <v>1839</v>
      </c>
      <c r="M201" s="417" t="s">
        <v>318</v>
      </c>
      <c r="N201" s="417" t="s">
        <v>373</v>
      </c>
      <c r="O201" s="417" t="s">
        <v>1896</v>
      </c>
      <c r="P201" s="417" t="s">
        <v>1896</v>
      </c>
      <c r="Q201" s="417" t="s">
        <v>1897</v>
      </c>
      <c r="R201" s="417" t="s">
        <v>298</v>
      </c>
      <c r="S201" s="418"/>
      <c r="T201" s="417">
        <v>0.15702783918590957</v>
      </c>
      <c r="U201" s="417">
        <v>2190</v>
      </c>
      <c r="V201" s="418"/>
      <c r="W201" s="419">
        <v>5.5</v>
      </c>
      <c r="X201" s="417">
        <v>1.9187456806876756E-3</v>
      </c>
      <c r="Y201" s="417">
        <v>6.7612897751350961E-4</v>
      </c>
      <c r="Z201" s="417">
        <v>1.242616703174166E-3</v>
      </c>
      <c r="AA201" s="420">
        <v>20.856765073609779</v>
      </c>
      <c r="AB201" s="420">
        <v>324.5419092064846</v>
      </c>
      <c r="AC201" s="420">
        <v>345.39867428009438</v>
      </c>
      <c r="AD201" s="420">
        <v>9.2851233278269785</v>
      </c>
      <c r="AE201" s="420">
        <v>0.7744514366182742</v>
      </c>
      <c r="AF201" s="420">
        <v>179.37165732798769</v>
      </c>
      <c r="AG201" s="418"/>
      <c r="AH201" s="419">
        <v>7.3551596835305695</v>
      </c>
      <c r="AI201" s="417">
        <v>4.0025891191910199E-3</v>
      </c>
      <c r="AJ201" s="417">
        <v>1.4104352211989904E-3</v>
      </c>
      <c r="AK201" s="417">
        <v>2.5921538979920295E-3</v>
      </c>
      <c r="AL201" s="420">
        <v>43.50814273376465</v>
      </c>
      <c r="AM201" s="420">
        <v>677.00890617551534</v>
      </c>
      <c r="AN201" s="420">
        <v>720.51704890927999</v>
      </c>
      <c r="AO201" s="420">
        <v>19.369181635883756</v>
      </c>
      <c r="AP201" s="420">
        <v>1.6155402588003169</v>
      </c>
      <c r="AQ201" s="420">
        <v>374.17728213723075</v>
      </c>
      <c r="AR201" s="418"/>
      <c r="AS201" s="417">
        <v>5.1679359468684138E-3</v>
      </c>
      <c r="AT201" s="421">
        <v>1.1116572805314172E-6</v>
      </c>
      <c r="AU201" s="417">
        <v>5.1668242895878827E-3</v>
      </c>
      <c r="AV201" s="420">
        <v>54.264494682262907</v>
      </c>
      <c r="AW201" s="420">
        <v>0.53359549465508027</v>
      </c>
      <c r="AX201" s="420">
        <v>54.798090176917988</v>
      </c>
      <c r="AY201" s="420">
        <v>14.67609691494293</v>
      </c>
      <c r="AZ201" s="420">
        <v>2.067702288914858</v>
      </c>
      <c r="BA201" s="420">
        <v>0.29491386321430052</v>
      </c>
      <c r="BB201" s="418"/>
      <c r="BC201" s="420">
        <v>534.82990637252738</v>
      </c>
      <c r="BD201" s="420">
        <v>1115.6790529411949</v>
      </c>
      <c r="BE201" s="420">
        <v>71.836803243990076</v>
      </c>
      <c r="BF201" s="420">
        <v>1043.8422496972048</v>
      </c>
      <c r="BG201" s="420"/>
      <c r="BH201" s="422">
        <v>2.9065397246040858E-2</v>
      </c>
      <c r="BI201" s="420"/>
      <c r="BJ201" s="423">
        <v>5.6622055501549218</v>
      </c>
      <c r="BK201" s="423">
        <v>5.8291948531282172</v>
      </c>
      <c r="BL201" s="423">
        <v>6.0011089909667437</v>
      </c>
      <c r="BM201" s="423">
        <v>6.178093206497544</v>
      </c>
      <c r="BN201" s="423">
        <v>6.3602970260372382</v>
      </c>
      <c r="BO201" s="423">
        <v>6.547874385720343</v>
      </c>
      <c r="BP201" s="423">
        <v>6.7409837615532684</v>
      </c>
      <c r="BQ201" s="423">
        <v>6.9397883033038381</v>
      </c>
      <c r="BR201" s="423">
        <v>7.1444559723394905</v>
      </c>
      <c r="BS201" s="423">
        <v>7.3551596835305695</v>
      </c>
      <c r="BT201" s="423">
        <v>7.5720774513386377</v>
      </c>
      <c r="BU201" s="423">
        <v>7.7953925402131929</v>
      </c>
      <c r="BV201" s="423">
        <v>8.0252936194238913</v>
      </c>
      <c r="BW201" s="423">
        <v>8.2619749224590624</v>
      </c>
      <c r="BX201" s="423">
        <v>8.5056364111251774</v>
      </c>
      <c r="BY201" s="423">
        <v>8.7564839444859555</v>
      </c>
      <c r="BZ201" s="423">
        <v>9.0147294527837882</v>
      </c>
      <c r="CA201" s="423">
        <v>9.280591116490438</v>
      </c>
      <c r="CB201" s="423">
        <v>9.5542935506382936</v>
      </c>
      <c r="CC201" s="423">
        <v>9.8360679945879106</v>
      </c>
      <c r="CD201" s="423">
        <v>10.126152507392154</v>
      </c>
      <c r="CE201" s="423">
        <v>10.424792168922005</v>
      </c>
      <c r="CF201" s="423">
        <v>10.732239286923951</v>
      </c>
      <c r="CG201" s="423">
        <v>11.048753610183907</v>
      </c>
      <c r="CH201" s="423">
        <v>11.374602547977736</v>
      </c>
      <c r="CI201" s="423">
        <v>11.710061395993787</v>
      </c>
      <c r="CJ201" s="423">
        <v>12.055413568918349</v>
      </c>
      <c r="CK201" s="423">
        <v>12.41095083988044</v>
      </c>
      <c r="CL201" s="423">
        <v>12.776973586958347</v>
      </c>
      <c r="CM201" s="423">
        <v>13.153791046956067</v>
      </c>
      <c r="CN201" s="420"/>
      <c r="CO201" s="417">
        <v>2.0612559262176006E-3</v>
      </c>
      <c r="CP201" s="417">
        <v>2.2153446193732668E-3</v>
      </c>
      <c r="CQ201" s="417">
        <v>2.381993008625538E-3</v>
      </c>
      <c r="CR201" s="417">
        <v>2.5622676438673987E-3</v>
      </c>
      <c r="CS201" s="417">
        <v>2.7573279119430479E-3</v>
      </c>
      <c r="CT201" s="417">
        <v>2.9684342448668983E-3</v>
      </c>
      <c r="CU201" s="417">
        <v>3.19695706119906E-3</v>
      </c>
      <c r="CV201" s="417">
        <v>3.4443865065039775E-3</v>
      </c>
      <c r="CW201" s="417">
        <v>3.7123430647736646E-3</v>
      </c>
      <c r="CX201" s="417">
        <v>4.0025891191910199E-3</v>
      </c>
      <c r="CY201" s="417">
        <v>4.3170415476913148E-3</v>
      </c>
      <c r="CZ201" s="417">
        <v>4.6577854465042218E-3</v>
      </c>
      <c r="DA201" s="417">
        <v>5.0270890832832286E-3</v>
      </c>
      <c r="DB201" s="417">
        <v>5.4274201906172898E-3</v>
      </c>
      <c r="DC201" s="417">
        <v>5.8614637207406051E-3</v>
      </c>
      <c r="DD201" s="417">
        <v>6.3321411931862182E-3</v>
      </c>
      <c r="DE201" s="417">
        <v>6.8426317790497414E-3</v>
      </c>
      <c r="DF201" s="417">
        <v>7.3963952785316943E-3</v>
      </c>
      <c r="DG201" s="417">
        <v>7.9971971626083011E-3</v>
      </c>
      <c r="DH201" s="417">
        <v>8.6491358651484933E-3</v>
      </c>
      <c r="DI201" s="417">
        <v>9.35667252866626E-3</v>
      </c>
      <c r="DJ201" s="417">
        <v>1.0124663425299692E-2</v>
      </c>
      <c r="DK201" s="417">
        <v>1.0958395294680593E-2</v>
      </c>
      <c r="DL201" s="417">
        <v>1.186362386225245E-2</v>
      </c>
      <c r="DM201" s="417">
        <v>1.2846615825476223E-2</v>
      </c>
      <c r="DN201" s="417">
        <v>1.3914194621412962E-2</v>
      </c>
      <c r="DO201" s="417">
        <v>1.5073790317586837E-2</v>
      </c>
      <c r="DP201" s="417">
        <v>1.6333493999026651E-2</v>
      </c>
      <c r="DQ201" s="417">
        <v>1.7702117058193606E-2</v>
      </c>
      <c r="DR201" s="417">
        <v>1.9189255831382351E-2</v>
      </c>
      <c r="DS201" s="424"/>
      <c r="DT201" s="425">
        <v>7.263468399249653E-4</v>
      </c>
      <c r="DU201" s="425">
        <v>7.8064472400535929E-4</v>
      </c>
      <c r="DV201" s="425">
        <v>8.3936840279380087E-4</v>
      </c>
      <c r="DW201" s="425">
        <v>9.0289370790563688E-4</v>
      </c>
      <c r="DX201" s="425">
        <v>9.7162918490758621E-4</v>
      </c>
      <c r="DY201" s="425">
        <v>1.0460189857358416E-3</v>
      </c>
      <c r="DZ201" s="425">
        <v>1.1265460194643535E-3</v>
      </c>
      <c r="EA201" s="425">
        <v>1.213735384654634E-3</v>
      </c>
      <c r="EB201" s="425">
        <v>1.3081581086166682E-3</v>
      </c>
      <c r="EC201" s="425">
        <v>1.4104352211989904E-3</v>
      </c>
      <c r="ED201" s="425">
        <v>1.5212421932216419E-3</v>
      </c>
      <c r="EE201" s="425">
        <v>1.6413137723877618E-3</v>
      </c>
      <c r="EF201" s="425">
        <v>1.7714492524780218E-3</v>
      </c>
      <c r="EG201" s="425">
        <v>1.9125182148699692E-3</v>
      </c>
      <c r="EH201" s="425">
        <v>2.0654667849553218E-3</v>
      </c>
      <c r="EI201" s="425">
        <v>2.2313244498800709E-3</v>
      </c>
      <c r="EJ201" s="425">
        <v>2.4112114882323689E-3</v>
      </c>
      <c r="EK201" s="425">
        <v>2.6063470668854232E-3</v>
      </c>
      <c r="EL201" s="425">
        <v>2.818058065199342E-3</v>
      </c>
      <c r="EM201" s="425">
        <v>3.0477886922368942E-3</v>
      </c>
      <c r="EN201" s="425">
        <v>3.297110968593048E-3</v>
      </c>
      <c r="EO201" s="425">
        <v>3.5677361509227601E-3</v>
      </c>
      <c r="EP201" s="425">
        <v>3.8615271843248154E-3</v>
      </c>
      <c r="EQ201" s="425">
        <v>4.1805122754542514E-3</v>
      </c>
      <c r="ER201" s="425">
        <v>4.5268996876517212E-3</v>
      </c>
      <c r="ES201" s="425">
        <v>4.9030938685569866E-3</v>
      </c>
      <c r="ET201" s="425">
        <v>5.3117130306869651E-3</v>
      </c>
      <c r="EU201" s="425">
        <v>5.7556083163803869E-3</v>
      </c>
      <c r="EV201" s="425">
        <v>6.2378846904250947E-3</v>
      </c>
      <c r="EW201" s="425">
        <v>6.7619237166791808E-3</v>
      </c>
      <c r="EX201" s="420"/>
      <c r="EY201" s="420">
        <v>574.55311828176798</v>
      </c>
      <c r="EZ201" s="420">
        <v>617.50369905075036</v>
      </c>
      <c r="FA201" s="420">
        <v>663.9551612314923</v>
      </c>
      <c r="FB201" s="420">
        <v>714.20479423819268</v>
      </c>
      <c r="FC201" s="420">
        <v>768.57576479563943</v>
      </c>
      <c r="FD201" s="420">
        <v>827.41940489277135</v>
      </c>
      <c r="FE201" s="420">
        <v>891.11770409577639</v>
      </c>
      <c r="FF201" s="420">
        <v>960.0860245971204</v>
      </c>
      <c r="FG201" s="420">
        <v>1034.7760590366586</v>
      </c>
      <c r="FH201" s="420">
        <v>1115.6790529411949</v>
      </c>
      <c r="FI201" s="420">
        <v>1203.3293156029722</v>
      </c>
      <c r="FJ201" s="420">
        <v>1298.3080453707466</v>
      </c>
      <c r="FK201" s="420">
        <v>1401.2474976752105</v>
      </c>
      <c r="FL201" s="420">
        <v>1512.8355266717151</v>
      </c>
      <c r="FM201" s="420">
        <v>1633.8205341763326</v>
      </c>
      <c r="FN201" s="420">
        <v>1765.0168626181157</v>
      </c>
      <c r="FO201" s="420">
        <v>1907.3106720528231</v>
      </c>
      <c r="FP201" s="420">
        <v>2061.6663449079724</v>
      </c>
      <c r="FQ201" s="420">
        <v>2229.1334660816174</v>
      </c>
      <c r="FR201" s="420">
        <v>2410.8544303290655</v>
      </c>
      <c r="FS201" s="420">
        <v>2608.0727335742959</v>
      </c>
      <c r="FT201" s="420">
        <v>2822.1420099122652</v>
      </c>
      <c r="FU201" s="420">
        <v>3054.5358816634125</v>
      </c>
      <c r="FV201" s="420">
        <v>3306.8586959441827</v>
      </c>
      <c r="FW201" s="420">
        <v>3580.8572278744214</v>
      </c>
      <c r="FX201" s="420">
        <v>3878.433437803144</v>
      </c>
      <c r="FY201" s="420">
        <v>4201.6583778548084</v>
      </c>
      <c r="FZ201" s="420">
        <v>4552.787351737421</v>
      </c>
      <c r="GA201" s="420">
        <v>4934.2764411779917</v>
      </c>
      <c r="GB201" s="420">
        <v>5348.8005226302221</v>
      </c>
      <c r="GC201" s="420"/>
      <c r="GD201" s="420">
        <v>44.710975723653696</v>
      </c>
      <c r="GE201" s="420">
        <v>44.710975723653696</v>
      </c>
      <c r="GF201" s="420">
        <v>44.710975723653696</v>
      </c>
      <c r="GG201" s="420">
        <v>44.710975723653696</v>
      </c>
      <c r="GH201" s="420">
        <v>44.710975723653696</v>
      </c>
      <c r="GI201" s="420">
        <v>44.710975723653696</v>
      </c>
      <c r="GJ201" s="420">
        <v>44.710975723653696</v>
      </c>
      <c r="GK201" s="420">
        <v>44.710975723653696</v>
      </c>
      <c r="GL201" s="420">
        <v>44.710975723653696</v>
      </c>
      <c r="GM201" s="420">
        <v>44.710975723653696</v>
      </c>
      <c r="GN201" s="420">
        <v>44.710975723653696</v>
      </c>
      <c r="GO201" s="420">
        <v>44.710975723653696</v>
      </c>
      <c r="GP201" s="420">
        <v>44.710975723653696</v>
      </c>
      <c r="GQ201" s="420">
        <v>44.710975723653696</v>
      </c>
      <c r="GR201" s="420">
        <v>44.710975723653696</v>
      </c>
      <c r="GS201" s="420">
        <v>44.710975723653696</v>
      </c>
      <c r="GT201" s="420">
        <v>44.710975723653696</v>
      </c>
      <c r="GU201" s="420">
        <v>53.516235645134351</v>
      </c>
      <c r="GV201" s="420">
        <v>70.938941355028049</v>
      </c>
      <c r="GW201" s="420">
        <v>94.854978294383955</v>
      </c>
      <c r="GX201" s="420">
        <v>127.83225716773252</v>
      </c>
      <c r="GY201" s="420">
        <v>173.4897085472191</v>
      </c>
      <c r="GZ201" s="420">
        <v>236.93650101279638</v>
      </c>
      <c r="HA201" s="420">
        <v>325.39720555915989</v>
      </c>
      <c r="HB201" s="420">
        <v>449.10227596685871</v>
      </c>
      <c r="HC201" s="420">
        <v>622.55726944750847</v>
      </c>
      <c r="HD201" s="420">
        <v>866.35294609251127</v>
      </c>
      <c r="HE201" s="420">
        <v>1209.7480831300286</v>
      </c>
      <c r="HF201" s="420">
        <v>1694.3565757352185</v>
      </c>
      <c r="HG201" s="420">
        <v>2379.4131372309926</v>
      </c>
      <c r="HH201" s="420"/>
      <c r="HI201" s="420">
        <v>22.405851407206022</v>
      </c>
      <c r="HJ201" s="420">
        <v>24.080795463624931</v>
      </c>
      <c r="HK201" s="420">
        <v>25.892263413501638</v>
      </c>
      <c r="HL201" s="420">
        <v>27.851848653908604</v>
      </c>
      <c r="HM201" s="420">
        <v>29.972153719554971</v>
      </c>
      <c r="HN201" s="420">
        <v>32.266879506125065</v>
      </c>
      <c r="HO201" s="420">
        <v>34.750922463027699</v>
      </c>
      <c r="HP201" s="420">
        <v>37.440480472179132</v>
      </c>
      <c r="HQ201" s="420">
        <v>40.353168194170991</v>
      </c>
      <c r="HR201" s="420">
        <v>43.50814273376465</v>
      </c>
      <c r="HS201" s="420">
        <v>46.926240553641534</v>
      </c>
      <c r="HT201" s="420">
        <v>50.630126649301488</v>
      </c>
      <c r="HU201" s="420">
        <v>54.644457089575823</v>
      </c>
      <c r="HV201" s="420">
        <v>58.996056127095017</v>
      </c>
      <c r="HW201" s="420">
        <v>63.714109191979446</v>
      </c>
      <c r="HX201" s="420">
        <v>68.830373200829371</v>
      </c>
      <c r="HY201" s="420">
        <v>74.379405742666279</v>
      </c>
      <c r="HZ201" s="420">
        <v>80.398814844812492</v>
      </c>
      <c r="IA201" s="420">
        <v>86.929531175846478</v>
      </c>
      <c r="IB201" s="420">
        <v>94.016104710907925</v>
      </c>
      <c r="IC201" s="420">
        <v>101.70702806801843</v>
      </c>
      <c r="ID201" s="420">
        <v>110.05508892411567</v>
      </c>
      <c r="IE201" s="420">
        <v>119.11775413768729</v>
      </c>
      <c r="IF201" s="420">
        <v>128.95758844287769</v>
      </c>
      <c r="IG201" s="420">
        <v>139.64271083953466</v>
      </c>
      <c r="IH201" s="420">
        <v>151.24729208682095</v>
      </c>
      <c r="II201" s="420">
        <v>163.85209701688314</v>
      </c>
      <c r="IJ201" s="420">
        <v>177.54507572197926</v>
      </c>
      <c r="IK201" s="420">
        <v>192.42200803597922</v>
      </c>
      <c r="IL201" s="420">
        <v>208.58720613202786</v>
      </c>
      <c r="IM201" s="420"/>
      <c r="IN201" s="420">
        <v>27.132247341131453</v>
      </c>
      <c r="IO201" s="420">
        <v>27.132247341131453</v>
      </c>
      <c r="IP201" s="420">
        <v>27.132247341131453</v>
      </c>
      <c r="IQ201" s="420">
        <v>27.132247341131453</v>
      </c>
      <c r="IR201" s="420">
        <v>27.132247341131453</v>
      </c>
      <c r="IS201" s="420">
        <v>27.132247341131453</v>
      </c>
      <c r="IT201" s="420">
        <v>27.132247341131453</v>
      </c>
      <c r="IU201" s="420">
        <v>27.132247341131453</v>
      </c>
      <c r="IV201" s="420">
        <v>27.132247341131453</v>
      </c>
      <c r="IW201" s="420">
        <v>27.132247341131453</v>
      </c>
      <c r="IX201" s="420">
        <v>27.132247341131453</v>
      </c>
      <c r="IY201" s="420">
        <v>27.132247341131453</v>
      </c>
      <c r="IZ201" s="420">
        <v>27.132247341131453</v>
      </c>
      <c r="JA201" s="420">
        <v>27.132247341131453</v>
      </c>
      <c r="JB201" s="420">
        <v>27.132247341131453</v>
      </c>
      <c r="JC201" s="420">
        <v>27.132247341131453</v>
      </c>
      <c r="JD201" s="420">
        <v>27.132247341131453</v>
      </c>
      <c r="JE201" s="420">
        <v>32.475599532082967</v>
      </c>
      <c r="JF201" s="420">
        <v>43.048331462477741</v>
      </c>
      <c r="JG201" s="420">
        <v>57.561453110032218</v>
      </c>
      <c r="JH201" s="420">
        <v>77.573266150287765</v>
      </c>
      <c r="JI201" s="420">
        <v>105.27986936670001</v>
      </c>
      <c r="JJ201" s="420">
        <v>143.78169220360957</v>
      </c>
      <c r="JK201" s="420">
        <v>197.46286728145355</v>
      </c>
      <c r="JL201" s="420">
        <v>272.53160629530856</v>
      </c>
      <c r="JM201" s="420">
        <v>377.790409296147</v>
      </c>
      <c r="JN201" s="420">
        <v>525.73449891553992</v>
      </c>
      <c r="JO201" s="420">
        <v>734.11916605924034</v>
      </c>
      <c r="JP201" s="420">
        <v>1028.1972368721943</v>
      </c>
      <c r="JQ201" s="420">
        <v>1443.9144912674078</v>
      </c>
      <c r="JR201" s="420"/>
      <c r="JS201" s="420">
        <v>-4.7263959339254313</v>
      </c>
      <c r="JT201" s="420">
        <v>-3.0514518775065227</v>
      </c>
      <c r="JU201" s="420">
        <v>-1.2399839276298152</v>
      </c>
      <c r="JV201" s="420">
        <v>0.71960131277715078</v>
      </c>
      <c r="JW201" s="420">
        <v>2.8399063784235175</v>
      </c>
      <c r="JX201" s="420">
        <v>5.1346321649936115</v>
      </c>
      <c r="JY201" s="420">
        <v>7.6186751218962456</v>
      </c>
      <c r="JZ201" s="420">
        <v>10.308233131047679</v>
      </c>
      <c r="KA201" s="420">
        <v>13.220920853039537</v>
      </c>
      <c r="KB201" s="420">
        <v>16.375895392633197</v>
      </c>
      <c r="KC201" s="420">
        <v>19.793993212510081</v>
      </c>
      <c r="KD201" s="420">
        <v>23.497879308170035</v>
      </c>
      <c r="KE201" s="420">
        <v>27.51220974844437</v>
      </c>
      <c r="KF201" s="420">
        <v>31.863808785963563</v>
      </c>
      <c r="KG201" s="420">
        <v>36.581861850847993</v>
      </c>
      <c r="KH201" s="420">
        <v>41.698125859697917</v>
      </c>
      <c r="KI201" s="420">
        <v>47.247158401534826</v>
      </c>
      <c r="KJ201" s="420">
        <v>47.923215312729525</v>
      </c>
      <c r="KK201" s="420">
        <v>43.881199713368737</v>
      </c>
      <c r="KL201" s="420">
        <v>36.454651600875707</v>
      </c>
      <c r="KM201" s="420">
        <v>24.133761917730666</v>
      </c>
      <c r="KN201" s="420">
        <v>4.7752195574156531</v>
      </c>
      <c r="KO201" s="420">
        <v>-24.663938065922281</v>
      </c>
      <c r="KP201" s="420">
        <v>-68.505278838575862</v>
      </c>
      <c r="KQ201" s="420">
        <v>-132.88889545577391</v>
      </c>
      <c r="KR201" s="420">
        <v>-226.54311720932606</v>
      </c>
      <c r="KS201" s="420">
        <v>-361.88240189865678</v>
      </c>
      <c r="KT201" s="420">
        <v>-556.57409033726105</v>
      </c>
      <c r="KU201" s="420">
        <v>-835.77522883621509</v>
      </c>
      <c r="KV201" s="420">
        <v>-1235.32728513538</v>
      </c>
      <c r="KW201" s="420"/>
      <c r="KX201" s="420">
        <v>348.64648316398336</v>
      </c>
      <c r="KY201" s="420">
        <v>374.70946752257248</v>
      </c>
      <c r="KZ201" s="420">
        <v>402.89683334102443</v>
      </c>
      <c r="LA201" s="420">
        <v>433.38897979470568</v>
      </c>
      <c r="LB201" s="420">
        <v>466.38200875564138</v>
      </c>
      <c r="LC201" s="420">
        <v>502.08911315320398</v>
      </c>
      <c r="LD201" s="420">
        <v>540.7420893428897</v>
      </c>
      <c r="LE201" s="420">
        <v>582.59298463422431</v>
      </c>
      <c r="LF201" s="420">
        <v>627.91589213600071</v>
      </c>
      <c r="LG201" s="420">
        <v>677.00890617551534</v>
      </c>
      <c r="LH201" s="420">
        <v>730.19625274638815</v>
      </c>
      <c r="LI201" s="420">
        <v>787.83061074612567</v>
      </c>
      <c r="LJ201" s="420">
        <v>850.29564118945052</v>
      </c>
      <c r="LK201" s="420">
        <v>918.00874313758527</v>
      </c>
      <c r="LL201" s="420">
        <v>991.42405677855447</v>
      </c>
      <c r="LM201" s="420">
        <v>1071.035735942434</v>
      </c>
      <c r="LN201" s="420">
        <v>1157.3815143515371</v>
      </c>
      <c r="LO201" s="420">
        <v>1251.0465921050031</v>
      </c>
      <c r="LP201" s="420">
        <v>1352.6678712956841</v>
      </c>
      <c r="LQ201" s="420">
        <v>1462.9385722737093</v>
      </c>
      <c r="LR201" s="420">
        <v>1582.6132649246631</v>
      </c>
      <c r="LS201" s="420">
        <v>1712.5133524429248</v>
      </c>
      <c r="LT201" s="420">
        <v>1853.5330484759113</v>
      </c>
      <c r="LU201" s="420">
        <v>2006.6458922180407</v>
      </c>
      <c r="LV201" s="420">
        <v>2172.9118500728264</v>
      </c>
      <c r="LW201" s="420">
        <v>2353.4850569073537</v>
      </c>
      <c r="LX201" s="420">
        <v>2549.6222547297434</v>
      </c>
      <c r="LY201" s="420">
        <v>2762.6919918625858</v>
      </c>
      <c r="LZ201" s="420">
        <v>2994.1846514040453</v>
      </c>
      <c r="MA201" s="420">
        <v>3245.7233840060067</v>
      </c>
      <c r="MB201" s="420"/>
      <c r="MC201" s="426">
        <v>0.53359549465508027</v>
      </c>
      <c r="MD201" s="426">
        <v>0.53359549465508027</v>
      </c>
      <c r="ME201" s="426">
        <v>0.53359549465508027</v>
      </c>
      <c r="MF201" s="426">
        <v>0.53359549465508027</v>
      </c>
      <c r="MG201" s="426">
        <v>0.53359549465508027</v>
      </c>
      <c r="MH201" s="426">
        <v>0.53359549465508027</v>
      </c>
      <c r="MI201" s="426">
        <v>0.53359549465508027</v>
      </c>
      <c r="MJ201" s="426">
        <v>0.53359549465508027</v>
      </c>
      <c r="MK201" s="426">
        <v>0.53359549465508027</v>
      </c>
      <c r="ML201" s="426">
        <v>0.53359549465508027</v>
      </c>
      <c r="MM201" s="426">
        <v>0.53359549465508027</v>
      </c>
      <c r="MN201" s="426">
        <v>0.53359549465508027</v>
      </c>
      <c r="MO201" s="426">
        <v>0.53359549465508027</v>
      </c>
      <c r="MP201" s="426">
        <v>0.53359549465508027</v>
      </c>
      <c r="MQ201" s="426">
        <v>0.53359549465508027</v>
      </c>
      <c r="MR201" s="426">
        <v>0.53359549465508027</v>
      </c>
      <c r="MS201" s="426">
        <v>0.53359549465508027</v>
      </c>
      <c r="MT201" s="426">
        <v>0.6386803635787387</v>
      </c>
      <c r="MU201" s="426">
        <v>0.84660866576925331</v>
      </c>
      <c r="MV201" s="426">
        <v>1.1320305192246567</v>
      </c>
      <c r="MW201" s="426">
        <v>1.5255922151617411</v>
      </c>
      <c r="MX201" s="426">
        <v>2.0704832616937168</v>
      </c>
      <c r="MY201" s="426">
        <v>2.8276781576225365</v>
      </c>
      <c r="MZ201" s="426">
        <v>3.8833973101567549</v>
      </c>
      <c r="NA201" s="426">
        <v>5.3597343206375356</v>
      </c>
      <c r="NB201" s="426">
        <v>7.4298032813052002</v>
      </c>
      <c r="NC201" s="426">
        <v>10.339341097661531</v>
      </c>
      <c r="ND201" s="426">
        <v>14.437531643584819</v>
      </c>
      <c r="NE201" s="426">
        <v>20.221008835493173</v>
      </c>
      <c r="NF201" s="426">
        <v>28.396699231009649</v>
      </c>
      <c r="NG201" s="420"/>
      <c r="NH201" s="420">
        <v>348.1128876693283</v>
      </c>
      <c r="NI201" s="420">
        <v>374.17587202791742</v>
      </c>
      <c r="NJ201" s="420">
        <v>402.36323784636937</v>
      </c>
      <c r="NK201" s="420">
        <v>432.85538430005062</v>
      </c>
      <c r="NL201" s="420">
        <v>465.84841326098632</v>
      </c>
      <c r="NM201" s="420">
        <v>501.55551765854892</v>
      </c>
      <c r="NN201" s="420">
        <v>540.20849384823464</v>
      </c>
      <c r="NO201" s="420">
        <v>582.05938913956925</v>
      </c>
      <c r="NP201" s="420">
        <v>627.38229664134565</v>
      </c>
      <c r="NQ201" s="420">
        <v>676.47531068086028</v>
      </c>
      <c r="NR201" s="420">
        <v>729.66265725173309</v>
      </c>
      <c r="NS201" s="420">
        <v>787.29701525147061</v>
      </c>
      <c r="NT201" s="420">
        <v>849.76204569479546</v>
      </c>
      <c r="NU201" s="420">
        <v>917.47514764293021</v>
      </c>
      <c r="NV201" s="420">
        <v>990.89046128389941</v>
      </c>
      <c r="NW201" s="420">
        <v>1070.5021404477789</v>
      </c>
      <c r="NX201" s="420">
        <v>1156.847918856882</v>
      </c>
      <c r="NY201" s="420">
        <v>1250.4079117414244</v>
      </c>
      <c r="NZ201" s="420">
        <v>1351.8212626299148</v>
      </c>
      <c r="OA201" s="420">
        <v>1461.8065417544847</v>
      </c>
      <c r="OB201" s="420">
        <v>1581.0876727095012</v>
      </c>
      <c r="OC201" s="420">
        <v>1710.4428691812311</v>
      </c>
      <c r="OD201" s="420">
        <v>1850.7053703182887</v>
      </c>
      <c r="OE201" s="420">
        <v>2002.7624949078838</v>
      </c>
      <c r="OF201" s="420">
        <v>2167.5521157521889</v>
      </c>
      <c r="OG201" s="420">
        <v>2346.0552536260484</v>
      </c>
      <c r="OH201" s="420">
        <v>2539.282913632082</v>
      </c>
      <c r="OI201" s="420">
        <v>2748.254460219001</v>
      </c>
      <c r="OJ201" s="420">
        <v>2973.9636425685521</v>
      </c>
      <c r="OK201" s="420">
        <v>3217.3266847749969</v>
      </c>
      <c r="OL201" s="420"/>
      <c r="OM201" s="420">
        <v>343.38649173540284</v>
      </c>
      <c r="ON201" s="420">
        <v>371.12442015041091</v>
      </c>
      <c r="OO201" s="420">
        <v>401.12325391873958</v>
      </c>
      <c r="OP201" s="420">
        <v>433.57498561282779</v>
      </c>
      <c r="OQ201" s="420">
        <v>468.68831963940983</v>
      </c>
      <c r="OR201" s="420">
        <v>506.69014982354253</v>
      </c>
      <c r="OS201" s="420">
        <v>547.82716897013086</v>
      </c>
      <c r="OT201" s="420">
        <v>592.36762227061695</v>
      </c>
      <c r="OU201" s="420">
        <v>640.60321749438515</v>
      </c>
      <c r="OV201" s="420">
        <v>692.85120607349347</v>
      </c>
      <c r="OW201" s="420">
        <v>749.45665046424313</v>
      </c>
      <c r="OX201" s="420">
        <v>810.79489455964062</v>
      </c>
      <c r="OY201" s="420">
        <v>877.27425544323978</v>
      </c>
      <c r="OZ201" s="420">
        <v>949.33895642889377</v>
      </c>
      <c r="PA201" s="420">
        <v>1027.4723231347475</v>
      </c>
      <c r="PB201" s="420">
        <v>1112.2002663074768</v>
      </c>
      <c r="PC201" s="420">
        <v>1204.0950772584167</v>
      </c>
      <c r="PD201" s="420">
        <v>1298.331127054154</v>
      </c>
      <c r="PE201" s="420">
        <v>1395.7024623432835</v>
      </c>
      <c r="PF201" s="420">
        <v>1498.2611933553603</v>
      </c>
      <c r="PG201" s="420">
        <v>1605.2214346272319</v>
      </c>
      <c r="PH201" s="420">
        <v>1715.2180887386467</v>
      </c>
      <c r="PI201" s="420">
        <v>1826.0414322523663</v>
      </c>
      <c r="PJ201" s="420">
        <v>1934.257216069308</v>
      </c>
      <c r="PK201" s="420">
        <v>2034.6632202964149</v>
      </c>
      <c r="PL201" s="420">
        <v>2119.5121364167226</v>
      </c>
      <c r="PM201" s="420">
        <v>2177.4005117334254</v>
      </c>
      <c r="PN201" s="420">
        <v>2191.6803698817398</v>
      </c>
      <c r="PO201" s="420">
        <v>2138.1884137323368</v>
      </c>
      <c r="PP201" s="420">
        <v>1981.999399639617</v>
      </c>
      <c r="PQ201" s="420"/>
      <c r="PR201" s="420">
        <v>9.9747536517112891</v>
      </c>
      <c r="PS201" s="420">
        <v>10.72041397229181</v>
      </c>
      <c r="PT201" s="420">
        <v>11.52685271097681</v>
      </c>
      <c r="PU201" s="420">
        <v>12.399231076670276</v>
      </c>
      <c r="PV201" s="420">
        <v>13.343159531426336</v>
      </c>
      <c r="PW201" s="420">
        <v>14.364737511359948</v>
      </c>
      <c r="PX201" s="420">
        <v>15.470596695421282</v>
      </c>
      <c r="PY201" s="420">
        <v>16.667948141063938</v>
      </c>
      <c r="PZ201" s="420">
        <v>17.964633634652841</v>
      </c>
      <c r="QA201" s="420">
        <v>19.369181635883756</v>
      </c>
      <c r="QB201" s="420">
        <v>20.890868229759761</v>
      </c>
      <c r="QC201" s="420">
        <v>22.53978353704975</v>
      </c>
      <c r="QD201" s="420">
        <v>24.32690407492067</v>
      </c>
      <c r="QE201" s="420">
        <v>26.264171603898319</v>
      </c>
      <c r="QF201" s="420">
        <v>28.364579045803772</v>
      </c>
      <c r="QG201" s="420">
        <v>30.64226411020541</v>
      </c>
      <c r="QH201" s="420">
        <v>33.112611324609887</v>
      </c>
      <c r="QI201" s="420">
        <v>35.792363226537915</v>
      </c>
      <c r="QJ201" s="420">
        <v>38.699741544253676</v>
      </c>
      <c r="QK201" s="420">
        <v>41.854579267770859</v>
      </c>
      <c r="QL201" s="420">
        <v>45.278464593400443</v>
      </c>
      <c r="QM201" s="420">
        <v>48.994897814156502</v>
      </c>
      <c r="QN201" s="420">
        <v>53.029462325471556</v>
      </c>
      <c r="QO201" s="420">
        <v>57.410011021619965</v>
      </c>
      <c r="QP201" s="420">
        <v>62.166869473816853</v>
      </c>
      <c r="QQ201" s="420">
        <v>67.333057407015502</v>
      </c>
      <c r="QR201" s="420">
        <v>72.944530129931522</v>
      </c>
      <c r="QS201" s="420">
        <v>79.040441722808254</v>
      </c>
      <c r="QT201" s="420">
        <v>85.663431951048793</v>
      </c>
      <c r="QU201" s="420">
        <v>92.859939051302931</v>
      </c>
      <c r="QV201" s="424"/>
      <c r="QW201" s="420">
        <v>14.67609691494293</v>
      </c>
      <c r="QX201" s="420">
        <v>14.67609691494293</v>
      </c>
      <c r="QY201" s="420">
        <v>14.67609691494293</v>
      </c>
      <c r="QZ201" s="420">
        <v>14.67609691494293</v>
      </c>
      <c r="RA201" s="420">
        <v>14.67609691494293</v>
      </c>
      <c r="RB201" s="420">
        <v>14.67609691494293</v>
      </c>
      <c r="RC201" s="420">
        <v>14.67609691494293</v>
      </c>
      <c r="RD201" s="420">
        <v>14.67609691494293</v>
      </c>
      <c r="RE201" s="420">
        <v>14.67609691494293</v>
      </c>
      <c r="RF201" s="420">
        <v>14.67609691494293</v>
      </c>
      <c r="RG201" s="420">
        <v>14.67609691494293</v>
      </c>
      <c r="RH201" s="420">
        <v>14.67609691494293</v>
      </c>
      <c r="RI201" s="420">
        <v>14.67609691494293</v>
      </c>
      <c r="RJ201" s="420">
        <v>14.67609691494293</v>
      </c>
      <c r="RK201" s="420">
        <v>14.67609691494293</v>
      </c>
      <c r="RL201" s="420">
        <v>14.67609691494293</v>
      </c>
      <c r="RM201" s="420">
        <v>14.67609691494293</v>
      </c>
      <c r="RN201" s="420">
        <v>17.566368171102237</v>
      </c>
      <c r="RO201" s="420">
        <v>23.285261874056175</v>
      </c>
      <c r="RP201" s="420">
        <v>31.135550763136582</v>
      </c>
      <c r="RQ201" s="420">
        <v>41.960135395950182</v>
      </c>
      <c r="RR201" s="420">
        <v>56.946906999329599</v>
      </c>
      <c r="RS201" s="420">
        <v>77.772918064761825</v>
      </c>
      <c r="RT201" s="420">
        <v>106.80958863779382</v>
      </c>
      <c r="RU201" s="420">
        <v>147.41500090601141</v>
      </c>
      <c r="RV201" s="420">
        <v>204.35051290281348</v>
      </c>
      <c r="RW201" s="420">
        <v>284.3749122807335</v>
      </c>
      <c r="RX201" s="420">
        <v>397.09220886651417</v>
      </c>
      <c r="RY201" s="420">
        <v>556.16190234036037</v>
      </c>
      <c r="RZ201" s="420">
        <v>781.02741524865144</v>
      </c>
      <c r="SA201" s="420"/>
      <c r="SB201" s="420">
        <v>-4.7013432632316405</v>
      </c>
      <c r="SC201" s="420">
        <v>-3.9556829426511193</v>
      </c>
      <c r="SD201" s="420">
        <v>-3.1492442039661199</v>
      </c>
      <c r="SE201" s="420">
        <v>-2.2768658382726539</v>
      </c>
      <c r="SF201" s="420">
        <v>-1.3329373835165939</v>
      </c>
      <c r="SG201" s="420">
        <v>-0.31135940358298164</v>
      </c>
      <c r="SH201" s="420">
        <v>0.79449978047835224</v>
      </c>
      <c r="SI201" s="420">
        <v>1.9918512261210086</v>
      </c>
      <c r="SJ201" s="420">
        <v>3.2885367197099118</v>
      </c>
      <c r="SK201" s="420">
        <v>4.693084720940826</v>
      </c>
      <c r="SL201" s="420">
        <v>6.2147713148168311</v>
      </c>
      <c r="SM201" s="420">
        <v>7.8636866221068207</v>
      </c>
      <c r="SN201" s="420">
        <v>9.6508071599777399</v>
      </c>
      <c r="SO201" s="420">
        <v>11.588074688955389</v>
      </c>
      <c r="SP201" s="420">
        <v>13.688482130860843</v>
      </c>
      <c r="SQ201" s="420">
        <v>15.96616719526248</v>
      </c>
      <c r="SR201" s="420">
        <v>18.436514409666955</v>
      </c>
      <c r="SS201" s="420">
        <v>18.225995055435678</v>
      </c>
      <c r="ST201" s="420">
        <v>15.414479670197501</v>
      </c>
      <c r="SU201" s="420">
        <v>10.719028504634277</v>
      </c>
      <c r="SV201" s="420">
        <v>3.3183291974502609</v>
      </c>
      <c r="SW201" s="420">
        <v>-7.9520091851730967</v>
      </c>
      <c r="SX201" s="420">
        <v>-24.743455739290269</v>
      </c>
      <c r="SY201" s="420">
        <v>-49.399577616173858</v>
      </c>
      <c r="SZ201" s="420">
        <v>-85.248131432194555</v>
      </c>
      <c r="TA201" s="420">
        <v>-137.01745549579798</v>
      </c>
      <c r="TB201" s="420">
        <v>-211.43038215080196</v>
      </c>
      <c r="TC201" s="420">
        <v>-318.05176714370589</v>
      </c>
      <c r="TD201" s="420">
        <v>-470.49847038931159</v>
      </c>
      <c r="TE201" s="420">
        <v>-688.16747619734849</v>
      </c>
      <c r="TF201" s="420"/>
      <c r="TG201" s="420">
        <v>0.83197196447891175</v>
      </c>
      <c r="TH201" s="420">
        <v>0.89416582945129774</v>
      </c>
      <c r="TI201" s="420">
        <v>0.96142908677901584</v>
      </c>
      <c r="TJ201" s="420">
        <v>1.0341922213904025</v>
      </c>
      <c r="TK201" s="420">
        <v>1.1129231894174896</v>
      </c>
      <c r="TL201" s="420">
        <v>1.1981307312286045</v>
      </c>
      <c r="TM201" s="420">
        <v>1.2903679803803874</v>
      </c>
      <c r="TN201" s="420">
        <v>1.3902363950987877</v>
      </c>
      <c r="TO201" s="420">
        <v>1.4983900413021101</v>
      </c>
      <c r="TP201" s="420">
        <v>1.6155402588003169</v>
      </c>
      <c r="TQ201" s="420">
        <v>1.7424607451635117</v>
      </c>
      <c r="TR201" s="420">
        <v>1.879993094870217</v>
      </c>
      <c r="TS201" s="420">
        <v>2.0290528347464001</v>
      </c>
      <c r="TT201" s="420">
        <v>2.1906360004146777</v>
      </c>
      <c r="TU201" s="420">
        <v>2.3658263025178696</v>
      </c>
      <c r="TV201" s="420">
        <v>2.5558029358926069</v>
      </c>
      <c r="TW201" s="420">
        <v>2.7618490896801253</v>
      </c>
      <c r="TX201" s="420">
        <v>2.9853612216093852</v>
      </c>
      <c r="TY201" s="420">
        <v>3.2278591654115747</v>
      </c>
      <c r="TZ201" s="420">
        <v>3.4909971465682812</v>
      </c>
      <c r="UA201" s="420">
        <v>3.7765757884053013</v>
      </c>
      <c r="UB201" s="420">
        <v>4.0865551979716344</v>
      </c>
      <c r="UC201" s="420">
        <v>4.4230692292449536</v>
      </c>
      <c r="UD201" s="420">
        <v>4.7884410300417484</v>
      </c>
      <c r="UE201" s="420">
        <v>5.1851999886495541</v>
      </c>
      <c r="UF201" s="420">
        <v>5.6161002067128969</v>
      </c>
      <c r="UG201" s="420">
        <v>6.0841406363733643</v>
      </c>
      <c r="UH201" s="420">
        <v>6.592587032174368</v>
      </c>
      <c r="UI201" s="420">
        <v>7.144995881887513</v>
      </c>
      <c r="UJ201" s="420">
        <v>7.7452404953028706</v>
      </c>
      <c r="UK201" s="420"/>
      <c r="UL201" s="420">
        <v>2.067702288914858</v>
      </c>
      <c r="UM201" s="420">
        <v>2.067702288914858</v>
      </c>
      <c r="UN201" s="420">
        <v>2.067702288914858</v>
      </c>
      <c r="UO201" s="420">
        <v>2.067702288914858</v>
      </c>
      <c r="UP201" s="420">
        <v>2.067702288914858</v>
      </c>
      <c r="UQ201" s="420">
        <v>2.067702288914858</v>
      </c>
      <c r="UR201" s="420">
        <v>2.067702288914858</v>
      </c>
      <c r="US201" s="420">
        <v>2.067702288914858</v>
      </c>
      <c r="UT201" s="420">
        <v>2.067702288914858</v>
      </c>
      <c r="UU201" s="420">
        <v>2.067702288914858</v>
      </c>
      <c r="UV201" s="420">
        <v>2.067702288914858</v>
      </c>
      <c r="UW201" s="420">
        <v>2.067702288914858</v>
      </c>
      <c r="UX201" s="420">
        <v>2.067702288914858</v>
      </c>
      <c r="UY201" s="420">
        <v>2.067702288914858</v>
      </c>
      <c r="UZ201" s="420">
        <v>2.067702288914858</v>
      </c>
      <c r="VA201" s="420">
        <v>2.067702288914858</v>
      </c>
      <c r="VB201" s="420">
        <v>2.067702288914858</v>
      </c>
      <c r="VC201" s="420">
        <v>2.4749100449402728</v>
      </c>
      <c r="VD201" s="420">
        <v>3.2806399108706796</v>
      </c>
      <c r="VE201" s="420">
        <v>4.386660155808368</v>
      </c>
      <c r="VF201" s="420">
        <v>5.9117262923662643</v>
      </c>
      <c r="VG201" s="420">
        <v>8.0231992628261573</v>
      </c>
      <c r="VH201" s="420">
        <v>10.957357506569796</v>
      </c>
      <c r="VI201" s="420">
        <v>15.04830829234678</v>
      </c>
      <c r="VJ201" s="420">
        <v>20.769168843753917</v>
      </c>
      <c r="VK201" s="420">
        <v>28.790762674771809</v>
      </c>
      <c r="VL201" s="420">
        <v>40.065329388370365</v>
      </c>
      <c r="VM201" s="420">
        <v>55.945969418309815</v>
      </c>
      <c r="VN201" s="420">
        <v>78.357157569974831</v>
      </c>
      <c r="VO201" s="420">
        <v>110.03826041586015</v>
      </c>
      <c r="VP201" s="420"/>
      <c r="VQ201" s="420">
        <v>-1.2357303244359463</v>
      </c>
      <c r="VR201" s="420">
        <v>-1.1735364594635602</v>
      </c>
      <c r="VS201" s="420">
        <v>-1.1062732021358421</v>
      </c>
      <c r="VT201" s="420">
        <v>-1.0335100675244555</v>
      </c>
      <c r="VU201" s="420">
        <v>-0.95477909949736839</v>
      </c>
      <c r="VV201" s="420">
        <v>-0.86957155768625349</v>
      </c>
      <c r="VW201" s="420">
        <v>-0.77733430853447061</v>
      </c>
      <c r="VX201" s="420">
        <v>-0.67746589381607025</v>
      </c>
      <c r="VY201" s="420">
        <v>-0.5693122476127479</v>
      </c>
      <c r="VZ201" s="420">
        <v>-0.45216203011454104</v>
      </c>
      <c r="WA201" s="420">
        <v>-0.32524154375134628</v>
      </c>
      <c r="WB201" s="420">
        <v>-0.18770919404464093</v>
      </c>
      <c r="WC201" s="420">
        <v>-3.8649454168457886E-2</v>
      </c>
      <c r="WD201" s="420">
        <v>0.12293371149981969</v>
      </c>
      <c r="WE201" s="420">
        <v>0.29812401360301166</v>
      </c>
      <c r="WF201" s="420">
        <v>0.48810064697774891</v>
      </c>
      <c r="WG201" s="420">
        <v>0.69414680076526736</v>
      </c>
      <c r="WH201" s="420">
        <v>0.51045117666911244</v>
      </c>
      <c r="WI201" s="420">
        <v>-5.2780745459104939E-2</v>
      </c>
      <c r="WJ201" s="420">
        <v>-0.89566300924008679</v>
      </c>
      <c r="WK201" s="420">
        <v>-2.1351505039609631</v>
      </c>
      <c r="WL201" s="420">
        <v>-3.9366440648545229</v>
      </c>
      <c r="WM201" s="420">
        <v>-6.5342882773248423</v>
      </c>
      <c r="WN201" s="420">
        <v>-10.259867262305033</v>
      </c>
      <c r="WO201" s="420">
        <v>-15.583968855104363</v>
      </c>
      <c r="WP201" s="420">
        <v>-23.174662468058912</v>
      </c>
      <c r="WQ201" s="420">
        <v>-33.981188751997003</v>
      </c>
      <c r="WR201" s="420">
        <v>-49.353382386135451</v>
      </c>
      <c r="WS201" s="420">
        <v>-71.21216168808732</v>
      </c>
      <c r="WT201" s="420">
        <v>-102.29301992055728</v>
      </c>
      <c r="WU201" s="420"/>
      <c r="WV201" s="420">
        <v>192.69405809438834</v>
      </c>
      <c r="WW201" s="420">
        <v>207.09885626280973</v>
      </c>
      <c r="WX201" s="420">
        <v>222.67778267921037</v>
      </c>
      <c r="WY201" s="420">
        <v>239.53054249151768</v>
      </c>
      <c r="WZ201" s="420">
        <v>257.7655195995992</v>
      </c>
      <c r="XA201" s="420">
        <v>277.50054399085371</v>
      </c>
      <c r="XB201" s="420">
        <v>298.86372761405727</v>
      </c>
      <c r="XC201" s="420">
        <v>321.99437495455419</v>
      </c>
      <c r="XD201" s="420">
        <v>347.04397503053195</v>
      </c>
      <c r="XE201" s="420">
        <v>374.17728213723075</v>
      </c>
      <c r="XF201" s="420">
        <v>403.5734933280192</v>
      </c>
      <c r="XG201" s="420">
        <v>435.42753134339955</v>
      </c>
      <c r="XH201" s="420">
        <v>469.95144248651707</v>
      </c>
      <c r="XI201" s="420">
        <v>507.37591980272197</v>
      </c>
      <c r="XJ201" s="420">
        <v>547.95196285747693</v>
      </c>
      <c r="XK201" s="420">
        <v>591.95268642875419</v>
      </c>
      <c r="XL201" s="420">
        <v>639.67529154432953</v>
      </c>
      <c r="XM201" s="420">
        <v>691.4432135100094</v>
      </c>
      <c r="XN201" s="420">
        <v>747.60846290042127</v>
      </c>
      <c r="XO201" s="420">
        <v>808.55417693010895</v>
      </c>
      <c r="XP201" s="420">
        <v>874.69740019980873</v>
      </c>
      <c r="XQ201" s="420">
        <v>946.49211553309647</v>
      </c>
      <c r="XR201" s="420">
        <v>1024.4325474950972</v>
      </c>
      <c r="XS201" s="420">
        <v>1109.0567632316026</v>
      </c>
      <c r="XT201" s="420">
        <v>1200.9505974995941</v>
      </c>
      <c r="XU201" s="420">
        <v>1300.751931195241</v>
      </c>
      <c r="XV201" s="420">
        <v>1409.1553553418767</v>
      </c>
      <c r="XW201" s="420">
        <v>1526.917255397874</v>
      </c>
      <c r="XX201" s="420">
        <v>1654.8613539050309</v>
      </c>
      <c r="XY201" s="420">
        <v>1793.8847529455818</v>
      </c>
      <c r="XZ201" s="420"/>
      <c r="YA201" s="420">
        <v>0.29491386321430052</v>
      </c>
      <c r="YB201" s="420">
        <v>0.29491386321430052</v>
      </c>
      <c r="YC201" s="420">
        <v>0.29491386321430052</v>
      </c>
      <c r="YD201" s="420">
        <v>0.29491386321430052</v>
      </c>
      <c r="YE201" s="420">
        <v>0.29491386321430052</v>
      </c>
      <c r="YF201" s="420">
        <v>0.29491386321430052</v>
      </c>
      <c r="YG201" s="420">
        <v>0.29491386321430052</v>
      </c>
      <c r="YH201" s="420">
        <v>0.29491386321430052</v>
      </c>
      <c r="YI201" s="420">
        <v>0.29491386321430052</v>
      </c>
      <c r="YJ201" s="420">
        <v>0.29491386321430052</v>
      </c>
      <c r="YK201" s="420">
        <v>0.29491386321430052</v>
      </c>
      <c r="YL201" s="420">
        <v>0.29491386321430052</v>
      </c>
      <c r="YM201" s="420">
        <v>0.29491386321430052</v>
      </c>
      <c r="YN201" s="420">
        <v>0.29491386321430052</v>
      </c>
      <c r="YO201" s="420">
        <v>0.29491386321430052</v>
      </c>
      <c r="YP201" s="420">
        <v>0.29491386321430052</v>
      </c>
      <c r="YQ201" s="420">
        <v>0.29491386321430052</v>
      </c>
      <c r="YR201" s="420">
        <v>0.35299341030582404</v>
      </c>
      <c r="YS201" s="420">
        <v>0.46791368134415701</v>
      </c>
      <c r="YT201" s="420">
        <v>0.62566400399770594</v>
      </c>
      <c r="YU201" s="420">
        <v>0.8431823326279051</v>
      </c>
      <c r="YV201" s="420">
        <v>1.1443391549273569</v>
      </c>
      <c r="YW201" s="420">
        <v>1.5628345773987664</v>
      </c>
      <c r="YX201" s="420">
        <v>2.1463219135211413</v>
      </c>
      <c r="YY201" s="420">
        <v>2.9622812976021087</v>
      </c>
      <c r="YZ201" s="420">
        <v>4.1063914717428016</v>
      </c>
      <c r="ZA201" s="420">
        <v>5.7144692126247847</v>
      </c>
      <c r="ZB201" s="420">
        <v>7.9795055897925034</v>
      </c>
      <c r="ZC201" s="420">
        <v>11.175986104643957</v>
      </c>
      <c r="ZD201" s="420">
        <v>15.694623280440172</v>
      </c>
      <c r="ZE201" s="420"/>
      <c r="ZF201" s="420">
        <v>192.39914423117403</v>
      </c>
      <c r="ZG201" s="420">
        <v>206.80394239959543</v>
      </c>
      <c r="ZH201" s="420">
        <v>222.38286881599606</v>
      </c>
      <c r="ZI201" s="420">
        <v>239.23562862830337</v>
      </c>
      <c r="ZJ201" s="420">
        <v>257.47060573638493</v>
      </c>
      <c r="ZK201" s="420">
        <v>277.20563012763944</v>
      </c>
      <c r="ZL201" s="420">
        <v>298.56881375084299</v>
      </c>
      <c r="ZM201" s="420">
        <v>321.69946109133991</v>
      </c>
      <c r="ZN201" s="420">
        <v>346.74906116731768</v>
      </c>
      <c r="ZO201" s="420">
        <v>373.88236827401647</v>
      </c>
      <c r="ZP201" s="420">
        <v>403.27857946480492</v>
      </c>
      <c r="ZQ201" s="420">
        <v>435.13261748018527</v>
      </c>
      <c r="ZR201" s="420">
        <v>469.65652862330279</v>
      </c>
      <c r="ZS201" s="420">
        <v>507.08100593950769</v>
      </c>
      <c r="ZT201" s="420">
        <v>547.6570489942626</v>
      </c>
      <c r="ZU201" s="420">
        <v>591.65777256553986</v>
      </c>
      <c r="ZV201" s="420">
        <v>639.38037768111519</v>
      </c>
      <c r="ZW201" s="420">
        <v>691.09022009970363</v>
      </c>
      <c r="ZX201" s="420">
        <v>747.14054921907712</v>
      </c>
      <c r="ZY201" s="420">
        <v>807.92851292611124</v>
      </c>
      <c r="ZZ201" s="420">
        <v>873.85421786718086</v>
      </c>
      <c r="AAA201" s="420">
        <v>945.3477763781691</v>
      </c>
      <c r="AAB201" s="420">
        <v>1022.8697129176984</v>
      </c>
      <c r="AAC201" s="420">
        <v>1106.9104413180814</v>
      </c>
      <c r="AAD201" s="420">
        <v>1197.9883162019919</v>
      </c>
      <c r="AAE201" s="420">
        <v>1296.6455397234981</v>
      </c>
      <c r="AAF201" s="420">
        <v>1403.4408861292518</v>
      </c>
      <c r="AAG201" s="420">
        <v>1518.9377498080814</v>
      </c>
      <c r="AAH201" s="420">
        <v>1643.685367800387</v>
      </c>
      <c r="AAI201" s="420">
        <v>1778.1901296651415</v>
      </c>
      <c r="AAJ201" s="420"/>
      <c r="AAK201" s="420">
        <v>529.84856237890926</v>
      </c>
      <c r="AAL201" s="420">
        <v>572.79914314789164</v>
      </c>
      <c r="AAM201" s="420">
        <v>619.2506053286337</v>
      </c>
      <c r="AAN201" s="420">
        <v>669.50023833533407</v>
      </c>
      <c r="AAO201" s="420">
        <v>723.87120889278071</v>
      </c>
      <c r="AAP201" s="420">
        <v>782.71484898991275</v>
      </c>
      <c r="AAQ201" s="420">
        <v>846.41314819291779</v>
      </c>
      <c r="AAR201" s="420">
        <v>915.3814686942618</v>
      </c>
      <c r="AAS201" s="420">
        <v>990.07150313379998</v>
      </c>
      <c r="AAT201" s="420">
        <v>1070.9744970383363</v>
      </c>
      <c r="AAU201" s="420">
        <v>1158.6247597001136</v>
      </c>
      <c r="AAV201" s="420">
        <v>1253.603489467888</v>
      </c>
      <c r="AAW201" s="420">
        <v>1356.5429417723517</v>
      </c>
      <c r="AAX201" s="420">
        <v>1468.1309707688565</v>
      </c>
      <c r="AAY201" s="420">
        <v>1589.115978273474</v>
      </c>
      <c r="AAZ201" s="420">
        <v>1720.3123067152569</v>
      </c>
      <c r="ABA201" s="420">
        <v>1862.6061161499642</v>
      </c>
      <c r="ABB201" s="420">
        <v>2008.1577933859623</v>
      </c>
      <c r="ABC201" s="420">
        <v>2158.204710487099</v>
      </c>
      <c r="ABD201" s="420">
        <v>2316.0130717768657</v>
      </c>
      <c r="ABE201" s="420">
        <v>2480.2588311879022</v>
      </c>
      <c r="ABF201" s="420">
        <v>2648.6772118667882</v>
      </c>
      <c r="ABG201" s="420">
        <v>2817.6334011534495</v>
      </c>
      <c r="ABH201" s="420">
        <v>2981.5082125089102</v>
      </c>
      <c r="ABI201" s="420">
        <v>3131.819436211108</v>
      </c>
      <c r="ABJ201" s="420">
        <v>3255.9655581763636</v>
      </c>
      <c r="ABK201" s="420">
        <v>3335.4298269598785</v>
      </c>
      <c r="ABL201" s="420">
        <v>3343.2129701599797</v>
      </c>
      <c r="ABM201" s="420">
        <v>3240.1631494553249</v>
      </c>
      <c r="ABN201" s="420">
        <v>2969.7290331868526</v>
      </c>
      <c r="ABQ201" s="344"/>
      <c r="ABR201" s="344"/>
      <c r="ABS201" s="344"/>
      <c r="ABT201" s="344"/>
      <c r="ABU201" s="344"/>
      <c r="ABV201" s="344"/>
      <c r="ABW201" s="344"/>
      <c r="ABX201" s="344"/>
      <c r="ABY201" s="344"/>
      <c r="ABZ201" s="344"/>
      <c r="ACA201" s="344"/>
    </row>
    <row r="202" spans="4:755" hidden="1" outlineLevel="1" x14ac:dyDescent="0.25">
      <c r="D202" s="431" t="b">
        <v>0</v>
      </c>
      <c r="E202" s="416"/>
      <c r="F202" s="417">
        <v>1627</v>
      </c>
      <c r="G202" s="417">
        <v>22015775</v>
      </c>
      <c r="H202" s="417" t="s">
        <v>1825</v>
      </c>
      <c r="I202" s="417" t="s">
        <v>1889</v>
      </c>
      <c r="J202" s="417">
        <v>66</v>
      </c>
      <c r="K202" s="417" t="s">
        <v>1890</v>
      </c>
      <c r="L202" s="417" t="s">
        <v>1839</v>
      </c>
      <c r="M202" s="417" t="s">
        <v>339</v>
      </c>
      <c r="N202" s="417" t="s">
        <v>373</v>
      </c>
      <c r="O202" s="417" t="s">
        <v>1896</v>
      </c>
      <c r="P202" s="417" t="s">
        <v>1896</v>
      </c>
      <c r="Q202" s="417" t="s">
        <v>1897</v>
      </c>
      <c r="R202" s="417" t="s">
        <v>298</v>
      </c>
      <c r="S202" s="418"/>
      <c r="T202" s="417">
        <v>1.6937062110259138E-2</v>
      </c>
      <c r="U202" s="417">
        <v>2190</v>
      </c>
      <c r="V202" s="418"/>
      <c r="W202" s="419">
        <v>5.5</v>
      </c>
      <c r="X202" s="417">
        <v>1.9187456806876756E-3</v>
      </c>
      <c r="Y202" s="417">
        <v>9.4275566860542516E-5</v>
      </c>
      <c r="Z202" s="417">
        <v>1.8244701138271332E-3</v>
      </c>
      <c r="AA202" s="420">
        <v>20.245818992424162</v>
      </c>
      <c r="AB202" s="420">
        <v>45.252272093060405</v>
      </c>
      <c r="AC202" s="420">
        <v>65.49809108548456</v>
      </c>
      <c r="AD202" s="420">
        <v>5.9818065001468872</v>
      </c>
      <c r="AE202" s="420">
        <v>0.76863290251174454</v>
      </c>
      <c r="AF202" s="420">
        <v>25.010560463625659</v>
      </c>
      <c r="AG202" s="418"/>
      <c r="AH202" s="419">
        <v>7.3551596835305695</v>
      </c>
      <c r="AI202" s="417">
        <v>4.0025891191910199E-3</v>
      </c>
      <c r="AJ202" s="417">
        <v>1.9666303977624222E-4</v>
      </c>
      <c r="AK202" s="417">
        <v>3.8059260794147775E-3</v>
      </c>
      <c r="AL202" s="420">
        <v>42.23368194327076</v>
      </c>
      <c r="AM202" s="420">
        <v>94.398259092596263</v>
      </c>
      <c r="AN202" s="420">
        <v>136.63194103586702</v>
      </c>
      <c r="AO202" s="420">
        <v>12.478315313790317</v>
      </c>
      <c r="AP202" s="420">
        <v>1.6034025369860896</v>
      </c>
      <c r="AQ202" s="420">
        <v>52.173145291823694</v>
      </c>
      <c r="AR202" s="418"/>
      <c r="AS202" s="417">
        <v>5.1679359468684138E-3</v>
      </c>
      <c r="AT202" s="421">
        <v>1.1990363303280985E-7</v>
      </c>
      <c r="AU202" s="417">
        <v>5.167816043235381E-3</v>
      </c>
      <c r="AV202" s="420">
        <v>54.263453340933033</v>
      </c>
      <c r="AW202" s="420">
        <v>5.7553743855748726E-2</v>
      </c>
      <c r="AX202" s="420">
        <v>54.321007084788782</v>
      </c>
      <c r="AY202" s="420">
        <v>14.67046649935592</v>
      </c>
      <c r="AZ202" s="420">
        <v>2.0676923713783828</v>
      </c>
      <c r="BA202" s="420">
        <v>3.1809483237704037E-2</v>
      </c>
      <c r="BB202" s="418"/>
      <c r="BC202" s="420">
        <v>97.259090951768854</v>
      </c>
      <c r="BD202" s="420">
        <v>202.88680417846712</v>
      </c>
      <c r="BE202" s="420">
        <v>71.090975438760793</v>
      </c>
      <c r="BF202" s="420">
        <v>131.79582873970634</v>
      </c>
      <c r="BG202" s="420"/>
      <c r="BH202" s="422">
        <v>2.9065397246040858E-2</v>
      </c>
      <c r="BI202" s="420"/>
      <c r="BJ202" s="423">
        <v>5.6622055501549218</v>
      </c>
      <c r="BK202" s="423">
        <v>5.8291948531282172</v>
      </c>
      <c r="BL202" s="423">
        <v>6.0011089909667437</v>
      </c>
      <c r="BM202" s="423">
        <v>6.178093206497544</v>
      </c>
      <c r="BN202" s="423">
        <v>6.3602970260372382</v>
      </c>
      <c r="BO202" s="423">
        <v>6.547874385720343</v>
      </c>
      <c r="BP202" s="423">
        <v>6.7409837615532684</v>
      </c>
      <c r="BQ202" s="423">
        <v>6.9397883033038381</v>
      </c>
      <c r="BR202" s="423">
        <v>7.1444559723394905</v>
      </c>
      <c r="BS202" s="423">
        <v>7.3551596835305695</v>
      </c>
      <c r="BT202" s="423">
        <v>7.5720774513386377</v>
      </c>
      <c r="BU202" s="423">
        <v>7.7953925402131929</v>
      </c>
      <c r="BV202" s="423">
        <v>8.0252936194238913</v>
      </c>
      <c r="BW202" s="423">
        <v>8.2619749224590624</v>
      </c>
      <c r="BX202" s="423">
        <v>8.5056364111251774</v>
      </c>
      <c r="BY202" s="423">
        <v>8.7564839444859555</v>
      </c>
      <c r="BZ202" s="423">
        <v>9.0147294527837882</v>
      </c>
      <c r="CA202" s="423">
        <v>9.280591116490438</v>
      </c>
      <c r="CB202" s="423">
        <v>9.5542935506382936</v>
      </c>
      <c r="CC202" s="423">
        <v>9.8360679945879106</v>
      </c>
      <c r="CD202" s="423">
        <v>10.126152507392154</v>
      </c>
      <c r="CE202" s="423">
        <v>10.424792168922005</v>
      </c>
      <c r="CF202" s="423">
        <v>10.732239286923951</v>
      </c>
      <c r="CG202" s="423">
        <v>11.048753610183907</v>
      </c>
      <c r="CH202" s="423">
        <v>11.374602547977736</v>
      </c>
      <c r="CI202" s="423">
        <v>11.710061395993787</v>
      </c>
      <c r="CJ202" s="423">
        <v>12.055413568918349</v>
      </c>
      <c r="CK202" s="423">
        <v>12.41095083988044</v>
      </c>
      <c r="CL202" s="423">
        <v>12.776973586958347</v>
      </c>
      <c r="CM202" s="423">
        <v>13.153791046956067</v>
      </c>
      <c r="CN202" s="420"/>
      <c r="CO202" s="417">
        <v>2.0612559262176006E-3</v>
      </c>
      <c r="CP202" s="417">
        <v>2.2153446193732668E-3</v>
      </c>
      <c r="CQ202" s="417">
        <v>2.381993008625538E-3</v>
      </c>
      <c r="CR202" s="417">
        <v>2.5622676438673987E-3</v>
      </c>
      <c r="CS202" s="417">
        <v>2.7573279119430479E-3</v>
      </c>
      <c r="CT202" s="417">
        <v>2.9684342448668983E-3</v>
      </c>
      <c r="CU202" s="417">
        <v>3.19695706119906E-3</v>
      </c>
      <c r="CV202" s="417">
        <v>3.4443865065039775E-3</v>
      </c>
      <c r="CW202" s="417">
        <v>3.7123430647736646E-3</v>
      </c>
      <c r="CX202" s="417">
        <v>4.0025891191910199E-3</v>
      </c>
      <c r="CY202" s="417">
        <v>4.3170415476913148E-3</v>
      </c>
      <c r="CZ202" s="417">
        <v>4.6577854465042218E-3</v>
      </c>
      <c r="DA202" s="417">
        <v>5.0270890832832286E-3</v>
      </c>
      <c r="DB202" s="417">
        <v>5.4274201906172898E-3</v>
      </c>
      <c r="DC202" s="417">
        <v>5.8614637207406051E-3</v>
      </c>
      <c r="DD202" s="417">
        <v>6.3321411931862182E-3</v>
      </c>
      <c r="DE202" s="417">
        <v>6.8426317790497414E-3</v>
      </c>
      <c r="DF202" s="417">
        <v>7.3963952785316943E-3</v>
      </c>
      <c r="DG202" s="417">
        <v>7.9971971626083011E-3</v>
      </c>
      <c r="DH202" s="417">
        <v>8.6491358651484933E-3</v>
      </c>
      <c r="DI202" s="417">
        <v>9.35667252866626E-3</v>
      </c>
      <c r="DJ202" s="417">
        <v>1.0124663425299692E-2</v>
      </c>
      <c r="DK202" s="417">
        <v>1.0958395294680593E-2</v>
      </c>
      <c r="DL202" s="417">
        <v>1.186362386225245E-2</v>
      </c>
      <c r="DM202" s="417">
        <v>1.2846615825476223E-2</v>
      </c>
      <c r="DN202" s="417">
        <v>1.3914194621412962E-2</v>
      </c>
      <c r="DO202" s="417">
        <v>1.5073790317586837E-2</v>
      </c>
      <c r="DP202" s="417">
        <v>1.6333493999026651E-2</v>
      </c>
      <c r="DQ202" s="417">
        <v>1.7702117058193606E-2</v>
      </c>
      <c r="DR202" s="417">
        <v>1.9189255831382351E-2</v>
      </c>
      <c r="DS202" s="424"/>
      <c r="DT202" s="425">
        <v>1.0127765906900746E-4</v>
      </c>
      <c r="DU202" s="425">
        <v>1.0884864621976121E-4</v>
      </c>
      <c r="DV202" s="425">
        <v>1.1703674093251281E-4</v>
      </c>
      <c r="DW202" s="425">
        <v>1.2589434702333824E-4</v>
      </c>
      <c r="DX202" s="425">
        <v>1.3547842975503751E-4</v>
      </c>
      <c r="DY202" s="425">
        <v>1.4585091913941163E-4</v>
      </c>
      <c r="DZ202" s="425">
        <v>1.5707914926241608E-4</v>
      </c>
      <c r="EA202" s="425">
        <v>1.6923633687143278E-4</v>
      </c>
      <c r="EB202" s="425">
        <v>1.8240210275647772E-4</v>
      </c>
      <c r="EC202" s="425">
        <v>1.9666303977624222E-4</v>
      </c>
      <c r="ED202" s="425">
        <v>2.1211333172786501E-4</v>
      </c>
      <c r="EE202" s="425">
        <v>2.2885542763884806E-4</v>
      </c>
      <c r="EF202" s="425">
        <v>2.4700077647346895E-4</v>
      </c>
      <c r="EG202" s="425">
        <v>2.666706276974732E-4</v>
      </c>
      <c r="EH202" s="425">
        <v>2.8799690363721231E-4</v>
      </c>
      <c r="EI202" s="425">
        <v>3.1112315010641266E-4</v>
      </c>
      <c r="EJ202" s="425">
        <v>3.362055723594784E-4</v>
      </c>
      <c r="EK202" s="425">
        <v>3.6341416406905262E-4</v>
      </c>
      <c r="EL202" s="425">
        <v>3.9293393772238177E-4</v>
      </c>
      <c r="EM202" s="425">
        <v>4.2496626559101054E-4</v>
      </c>
      <c r="EN202" s="425">
        <v>4.5973034125728018E-4</v>
      </c>
      <c r="EO202" s="425">
        <v>4.9746477258530441E-4</v>
      </c>
      <c r="EP202" s="425">
        <v>5.3842931801032108E-4</v>
      </c>
      <c r="EQ202" s="425">
        <v>5.8290677909604821E-4</v>
      </c>
      <c r="ER202" s="425">
        <v>6.3120506348309858E-4</v>
      </c>
      <c r="ES202" s="425">
        <v>6.836594336313951E-4</v>
      </c>
      <c r="ET202" s="425">
        <v>7.4063495815565345E-4</v>
      </c>
      <c r="EU202" s="425">
        <v>8.0252918407593739E-4</v>
      </c>
      <c r="EV202" s="425">
        <v>8.6977504996637201E-4</v>
      </c>
      <c r="EW202" s="425">
        <v>9.4284406179727257E-4</v>
      </c>
      <c r="EX202" s="420"/>
      <c r="EY202" s="420">
        <v>104.48277727511029</v>
      </c>
      <c r="EZ202" s="420">
        <v>112.29336226983196</v>
      </c>
      <c r="FA202" s="420">
        <v>120.74058433286385</v>
      </c>
      <c r="FB202" s="420">
        <v>129.8785056956373</v>
      </c>
      <c r="FC202" s="420">
        <v>139.76589439169771</v>
      </c>
      <c r="FD202" s="420">
        <v>150.46664032222492</v>
      </c>
      <c r="FE202" s="420">
        <v>162.05020848444133</v>
      </c>
      <c r="FF202" s="420">
        <v>174.59213270465992</v>
      </c>
      <c r="FG202" s="420">
        <v>188.17455351956147</v>
      </c>
      <c r="FH202" s="420">
        <v>202.88680417846714</v>
      </c>
      <c r="FI202" s="420">
        <v>218.8260490983848</v>
      </c>
      <c r="FJ202" s="420">
        <v>236.09797949513592</v>
      </c>
      <c r="FK202" s="420">
        <v>254.81757134090614</v>
      </c>
      <c r="FL202" s="420">
        <v>275.1099112642832</v>
      </c>
      <c r="FM202" s="420">
        <v>297.11109651680806</v>
      </c>
      <c r="FN202" s="420">
        <v>320.96921568408055</v>
      </c>
      <c r="FO202" s="420">
        <v>346.84541742371277</v>
      </c>
      <c r="FP202" s="420">
        <v>374.91507517146772</v>
      </c>
      <c r="FQ202" s="420">
        <v>405.36905647578396</v>
      </c>
      <c r="FR202" s="420">
        <v>438.41510640492811</v>
      </c>
      <c r="FS202" s="420">
        <v>474.27935532619347</v>
      </c>
      <c r="FT202" s="420">
        <v>513.20796228937911</v>
      </c>
      <c r="FU202" s="420">
        <v>555.46890626421794</v>
      </c>
      <c r="FV202" s="420">
        <v>601.35393859119949</v>
      </c>
      <c r="FW202" s="420">
        <v>651.18071121578907</v>
      </c>
      <c r="FX202" s="420">
        <v>705.29509659644134</v>
      </c>
      <c r="FY202" s="420">
        <v>764.07371661711682</v>
      </c>
      <c r="FZ202" s="420">
        <v>827.92669940612495</v>
      </c>
      <c r="GA202" s="420">
        <v>897.30068467680439</v>
      </c>
      <c r="GB202" s="420">
        <v>972.68210007502717</v>
      </c>
      <c r="GC202" s="420"/>
      <c r="GD202" s="420">
        <v>43.959941211775039</v>
      </c>
      <c r="GE202" s="420">
        <v>43.959941211775039</v>
      </c>
      <c r="GF202" s="420">
        <v>43.959941211775039</v>
      </c>
      <c r="GG202" s="420">
        <v>43.959941211775039</v>
      </c>
      <c r="GH202" s="420">
        <v>43.959941211775039</v>
      </c>
      <c r="GI202" s="420">
        <v>43.959941211775039</v>
      </c>
      <c r="GJ202" s="420">
        <v>43.959941211775039</v>
      </c>
      <c r="GK202" s="420">
        <v>43.959941211775039</v>
      </c>
      <c r="GL202" s="420">
        <v>43.959941211775039</v>
      </c>
      <c r="GM202" s="420">
        <v>43.959941211775039</v>
      </c>
      <c r="GN202" s="420">
        <v>43.959941211775039</v>
      </c>
      <c r="GO202" s="420">
        <v>43.959941211775039</v>
      </c>
      <c r="GP202" s="420">
        <v>43.959941211775039</v>
      </c>
      <c r="GQ202" s="420">
        <v>43.959941211775039</v>
      </c>
      <c r="GR202" s="420">
        <v>43.959941211775039</v>
      </c>
      <c r="GS202" s="420">
        <v>43.959941211775039</v>
      </c>
      <c r="GT202" s="420">
        <v>43.959941211775039</v>
      </c>
      <c r="GU202" s="420">
        <v>52.6172944061029</v>
      </c>
      <c r="GV202" s="420">
        <v>69.747341477560454</v>
      </c>
      <c r="GW202" s="420">
        <v>93.261647771630578</v>
      </c>
      <c r="GX202" s="420">
        <v>125.68498940382364</v>
      </c>
      <c r="GY202" s="420">
        <v>170.57550780644218</v>
      </c>
      <c r="GZ202" s="420">
        <v>232.95655008342669</v>
      </c>
      <c r="HA202" s="420">
        <v>319.93133219163877</v>
      </c>
      <c r="HB202" s="420">
        <v>441.55846143015373</v>
      </c>
      <c r="HC202" s="420">
        <v>612.09983729783028</v>
      </c>
      <c r="HD202" s="420">
        <v>851.80034571973522</v>
      </c>
      <c r="HE202" s="420">
        <v>1189.4272883720416</v>
      </c>
      <c r="HF202" s="420">
        <v>1665.8955492599569</v>
      </c>
      <c r="HG202" s="420">
        <v>2339.4448440959231</v>
      </c>
      <c r="HH202" s="420"/>
      <c r="HI202" s="420">
        <v>21.749528767307261</v>
      </c>
      <c r="HJ202" s="420">
        <v>23.375409581950052</v>
      </c>
      <c r="HK202" s="420">
        <v>25.133815168547287</v>
      </c>
      <c r="HL202" s="420">
        <v>27.035999324982193</v>
      </c>
      <c r="HM202" s="420">
        <v>29.094195426644792</v>
      </c>
      <c r="HN202" s="420">
        <v>31.321703036198816</v>
      </c>
      <c r="HO202" s="420">
        <v>33.732982249315668</v>
      </c>
      <c r="HP202" s="420">
        <v>36.343756472006767</v>
      </c>
      <c r="HQ202" s="420">
        <v>39.17112438801778</v>
      </c>
      <c r="HR202" s="420">
        <v>42.23368194327076</v>
      </c>
      <c r="HS202" s="420">
        <v>45.551655249073072</v>
      </c>
      <c r="HT202" s="420">
        <v>49.147045387315124</v>
      </c>
      <c r="HU202" s="420">
        <v>53.043786189771041</v>
      </c>
      <c r="HV202" s="420">
        <v>57.267916160563892</v>
      </c>
      <c r="HW202" s="420">
        <v>61.847765816595427</v>
      </c>
      <c r="HX202" s="420">
        <v>66.814161836067029</v>
      </c>
      <c r="HY202" s="420">
        <v>72.20064953099974</v>
      </c>
      <c r="HZ202" s="420">
        <v>78.043735296855303</v>
      </c>
      <c r="IA202" s="420">
        <v>84.383150841995672</v>
      </c>
      <c r="IB202" s="420">
        <v>91.262141162929737</v>
      </c>
      <c r="IC202" s="420">
        <v>98.727778409315874</v>
      </c>
      <c r="ID202" s="420">
        <v>106.83130397686134</v>
      </c>
      <c r="IE202" s="420">
        <v>115.62850137805708</v>
      </c>
      <c r="IF202" s="420">
        <v>125.18010267170159</v>
      </c>
      <c r="IG202" s="420">
        <v>135.5522314841576</v>
      </c>
      <c r="IH202" s="420">
        <v>146.81688593014908</v>
      </c>
      <c r="II202" s="420">
        <v>159.05246504072522</v>
      </c>
      <c r="IJ202" s="420">
        <v>172.34434263305957</v>
      </c>
      <c r="IK202" s="420">
        <v>186.78549291349756</v>
      </c>
      <c r="IL202" s="420">
        <v>202.4771724944018</v>
      </c>
      <c r="IM202" s="420"/>
      <c r="IN202" s="420">
        <v>27.131726670466517</v>
      </c>
      <c r="IO202" s="420">
        <v>27.131726670466517</v>
      </c>
      <c r="IP202" s="420">
        <v>27.131726670466517</v>
      </c>
      <c r="IQ202" s="420">
        <v>27.131726670466517</v>
      </c>
      <c r="IR202" s="420">
        <v>27.131726670466517</v>
      </c>
      <c r="IS202" s="420">
        <v>27.131726670466517</v>
      </c>
      <c r="IT202" s="420">
        <v>27.131726670466517</v>
      </c>
      <c r="IU202" s="420">
        <v>27.131726670466517</v>
      </c>
      <c r="IV202" s="420">
        <v>27.131726670466517</v>
      </c>
      <c r="IW202" s="420">
        <v>27.131726670466517</v>
      </c>
      <c r="IX202" s="420">
        <v>27.131726670466517</v>
      </c>
      <c r="IY202" s="420">
        <v>27.131726670466517</v>
      </c>
      <c r="IZ202" s="420">
        <v>27.131726670466517</v>
      </c>
      <c r="JA202" s="420">
        <v>27.131726670466517</v>
      </c>
      <c r="JB202" s="420">
        <v>27.131726670466517</v>
      </c>
      <c r="JC202" s="420">
        <v>27.131726670466517</v>
      </c>
      <c r="JD202" s="420">
        <v>27.131726670466517</v>
      </c>
      <c r="JE202" s="420">
        <v>32.474976321930491</v>
      </c>
      <c r="JF202" s="420">
        <v>43.047505360493446</v>
      </c>
      <c r="JG202" s="420">
        <v>57.560348499725201</v>
      </c>
      <c r="JH202" s="420">
        <v>77.571777511194952</v>
      </c>
      <c r="JI202" s="420">
        <v>105.27784903499293</v>
      </c>
      <c r="JJ202" s="420">
        <v>143.77893301789436</v>
      </c>
      <c r="JK202" s="420">
        <v>197.45907794837268</v>
      </c>
      <c r="JL202" s="420">
        <v>272.52637638527267</v>
      </c>
      <c r="JM202" s="420">
        <v>377.78315945866973</v>
      </c>
      <c r="JN202" s="420">
        <v>525.72441001550555</v>
      </c>
      <c r="JO202" s="420">
        <v>734.1050782356433</v>
      </c>
      <c r="JP202" s="420">
        <v>1028.177505659653</v>
      </c>
      <c r="JQ202" s="420">
        <v>1443.8867823972641</v>
      </c>
      <c r="JR202" s="420"/>
      <c r="JS202" s="420">
        <v>-5.3821979031592555</v>
      </c>
      <c r="JT202" s="420">
        <v>-3.7563170885164645</v>
      </c>
      <c r="JU202" s="420">
        <v>-1.9979115019192299</v>
      </c>
      <c r="JV202" s="420">
        <v>-9.5727345484323934E-2</v>
      </c>
      <c r="JW202" s="420">
        <v>1.962468756178275</v>
      </c>
      <c r="JX202" s="420">
        <v>4.1899763657322993</v>
      </c>
      <c r="JY202" s="420">
        <v>6.6012555788491518</v>
      </c>
      <c r="JZ202" s="420">
        <v>9.2120298015402504</v>
      </c>
      <c r="KA202" s="420">
        <v>12.039397717551264</v>
      </c>
      <c r="KB202" s="420">
        <v>15.101955272804243</v>
      </c>
      <c r="KC202" s="420">
        <v>18.419928578606555</v>
      </c>
      <c r="KD202" s="420">
        <v>22.015318716848608</v>
      </c>
      <c r="KE202" s="420">
        <v>25.912059519304524</v>
      </c>
      <c r="KF202" s="420">
        <v>30.136189490097376</v>
      </c>
      <c r="KG202" s="420">
        <v>34.716039146128907</v>
      </c>
      <c r="KH202" s="420">
        <v>39.682435165600509</v>
      </c>
      <c r="KI202" s="420">
        <v>45.06892286053322</v>
      </c>
      <c r="KJ202" s="420">
        <v>45.568758974924812</v>
      </c>
      <c r="KK202" s="420">
        <v>41.335645481502226</v>
      </c>
      <c r="KL202" s="420">
        <v>33.701792663204536</v>
      </c>
      <c r="KM202" s="420">
        <v>21.156000898120922</v>
      </c>
      <c r="KN202" s="420">
        <v>1.5534549418684094</v>
      </c>
      <c r="KO202" s="420">
        <v>-28.150431639837279</v>
      </c>
      <c r="KP202" s="420">
        <v>-72.27897527667109</v>
      </c>
      <c r="KQ202" s="420">
        <v>-136.97414490111507</v>
      </c>
      <c r="KR202" s="420">
        <v>-230.96627352852065</v>
      </c>
      <c r="KS202" s="420">
        <v>-366.67194497478033</v>
      </c>
      <c r="KT202" s="420">
        <v>-561.76073560258374</v>
      </c>
      <c r="KU202" s="420">
        <v>-841.39201274615539</v>
      </c>
      <c r="KV202" s="420">
        <v>-1241.4096099028623</v>
      </c>
      <c r="KW202" s="420"/>
      <c r="KX202" s="420">
        <v>48.613276353123581</v>
      </c>
      <c r="KY202" s="420">
        <v>52.247350185485381</v>
      </c>
      <c r="KZ202" s="420">
        <v>56.177635647606145</v>
      </c>
      <c r="LA202" s="420">
        <v>60.429286571202354</v>
      </c>
      <c r="LB202" s="420">
        <v>65.029646282418</v>
      </c>
      <c r="LC202" s="420">
        <v>70.00844118691758</v>
      </c>
      <c r="LD202" s="420">
        <v>75.397991645959721</v>
      </c>
      <c r="LE202" s="420">
        <v>81.233441698287734</v>
      </c>
      <c r="LF202" s="420">
        <v>87.553009323109308</v>
      </c>
      <c r="LG202" s="420">
        <v>94.398259092596263</v>
      </c>
      <c r="LH202" s="420">
        <v>101.8143992293752</v>
      </c>
      <c r="LI202" s="420">
        <v>109.85060526664707</v>
      </c>
      <c r="LJ202" s="420">
        <v>118.5603727072651</v>
      </c>
      <c r="LK202" s="420">
        <v>128.00190129478713</v>
      </c>
      <c r="LL202" s="420">
        <v>138.23851374586192</v>
      </c>
      <c r="LM202" s="420">
        <v>149.33911205107808</v>
      </c>
      <c r="LN202" s="420">
        <v>161.37867473254963</v>
      </c>
      <c r="LO202" s="420">
        <v>174.43879875314525</v>
      </c>
      <c r="LP202" s="420">
        <v>188.60829010674325</v>
      </c>
      <c r="LQ202" s="420">
        <v>203.98380748368507</v>
      </c>
      <c r="LR202" s="420">
        <v>220.67056380349447</v>
      </c>
      <c r="LS202" s="420">
        <v>238.78309084094613</v>
      </c>
      <c r="LT202" s="420">
        <v>258.44607264495414</v>
      </c>
      <c r="LU202" s="420">
        <v>279.79525396610313</v>
      </c>
      <c r="LV202" s="420">
        <v>302.97843047188729</v>
      </c>
      <c r="LW202" s="420">
        <v>328.15652814306964</v>
      </c>
      <c r="LX202" s="420">
        <v>355.50477991471365</v>
      </c>
      <c r="LY202" s="420">
        <v>385.21400835644994</v>
      </c>
      <c r="LZ202" s="420">
        <v>417.49202398385859</v>
      </c>
      <c r="MA202" s="420">
        <v>452.56514966269083</v>
      </c>
      <c r="MB202" s="420"/>
      <c r="MC202" s="426">
        <v>5.7553743855748726E-2</v>
      </c>
      <c r="MD202" s="426">
        <v>5.7553743855748726E-2</v>
      </c>
      <c r="ME202" s="426">
        <v>5.7553743855748726E-2</v>
      </c>
      <c r="MF202" s="426">
        <v>5.7553743855748726E-2</v>
      </c>
      <c r="MG202" s="426">
        <v>5.7553743855748726E-2</v>
      </c>
      <c r="MH202" s="426">
        <v>5.7553743855748726E-2</v>
      </c>
      <c r="MI202" s="426">
        <v>5.7553743855748726E-2</v>
      </c>
      <c r="MJ202" s="426">
        <v>5.7553743855748726E-2</v>
      </c>
      <c r="MK202" s="426">
        <v>5.7553743855748726E-2</v>
      </c>
      <c r="ML202" s="426">
        <v>5.7553743855748726E-2</v>
      </c>
      <c r="MM202" s="426">
        <v>5.7553743855748726E-2</v>
      </c>
      <c r="MN202" s="426">
        <v>5.7553743855748726E-2</v>
      </c>
      <c r="MO202" s="426">
        <v>5.7553743855748726E-2</v>
      </c>
      <c r="MP202" s="426">
        <v>5.7553743855748726E-2</v>
      </c>
      <c r="MQ202" s="426">
        <v>5.7553743855748726E-2</v>
      </c>
      <c r="MR202" s="426">
        <v>5.7553743855748726E-2</v>
      </c>
      <c r="MS202" s="426">
        <v>5.7553743855748726E-2</v>
      </c>
      <c r="MT202" s="426">
        <v>6.8888224168511966E-2</v>
      </c>
      <c r="MU202" s="426">
        <v>9.1315422982042385E-2</v>
      </c>
      <c r="MV202" s="426">
        <v>0.12210109566697375</v>
      </c>
      <c r="MW202" s="426">
        <v>0.16455075887868947</v>
      </c>
      <c r="MX202" s="426">
        <v>0.2233228437923071</v>
      </c>
      <c r="MY202" s="426">
        <v>0.30499407513832444</v>
      </c>
      <c r="MZ202" s="426">
        <v>0.41886420765853738</v>
      </c>
      <c r="NA202" s="426">
        <v>0.57810228780930217</v>
      </c>
      <c r="NB202" s="426">
        <v>0.80138044498905092</v>
      </c>
      <c r="NC202" s="426">
        <v>1.1152039234451998</v>
      </c>
      <c r="ND202" s="426">
        <v>1.5572357833741999</v>
      </c>
      <c r="NE202" s="426">
        <v>2.1810430835348242</v>
      </c>
      <c r="NF202" s="426">
        <v>3.0628750996983443</v>
      </c>
      <c r="NG202" s="420"/>
      <c r="NH202" s="420">
        <v>48.555722609267832</v>
      </c>
      <c r="NI202" s="420">
        <v>52.189796441629632</v>
      </c>
      <c r="NJ202" s="420">
        <v>56.120081903750396</v>
      </c>
      <c r="NK202" s="420">
        <v>60.371732827346605</v>
      </c>
      <c r="NL202" s="420">
        <v>64.972092538562251</v>
      </c>
      <c r="NM202" s="420">
        <v>69.950887443061831</v>
      </c>
      <c r="NN202" s="420">
        <v>75.340437902103972</v>
      </c>
      <c r="NO202" s="420">
        <v>81.175887954431985</v>
      </c>
      <c r="NP202" s="420">
        <v>87.495455579253559</v>
      </c>
      <c r="NQ202" s="420">
        <v>94.340705348740514</v>
      </c>
      <c r="NR202" s="420">
        <v>101.75684548551945</v>
      </c>
      <c r="NS202" s="420">
        <v>109.79305152279132</v>
      </c>
      <c r="NT202" s="420">
        <v>118.50281896340935</v>
      </c>
      <c r="NU202" s="420">
        <v>127.94434755093138</v>
      </c>
      <c r="NV202" s="420">
        <v>138.18096000200617</v>
      </c>
      <c r="NW202" s="420">
        <v>149.28155830722233</v>
      </c>
      <c r="NX202" s="420">
        <v>161.32112098869388</v>
      </c>
      <c r="NY202" s="420">
        <v>174.36991052897673</v>
      </c>
      <c r="NZ202" s="420">
        <v>188.51697468376122</v>
      </c>
      <c r="OA202" s="420">
        <v>203.86170638801809</v>
      </c>
      <c r="OB202" s="420">
        <v>220.5060130446158</v>
      </c>
      <c r="OC202" s="420">
        <v>238.55976799715381</v>
      </c>
      <c r="OD202" s="420">
        <v>258.14107856981582</v>
      </c>
      <c r="OE202" s="420">
        <v>279.37638975844459</v>
      </c>
      <c r="OF202" s="420">
        <v>302.40032818407798</v>
      </c>
      <c r="OG202" s="420">
        <v>327.3551476980806</v>
      </c>
      <c r="OH202" s="420">
        <v>354.38957599126843</v>
      </c>
      <c r="OI202" s="420">
        <v>383.65677257307573</v>
      </c>
      <c r="OJ202" s="420">
        <v>415.31098090032378</v>
      </c>
      <c r="OK202" s="420">
        <v>449.50227456299251</v>
      </c>
      <c r="OL202" s="420"/>
      <c r="OM202" s="420">
        <v>43.17352470610858</v>
      </c>
      <c r="ON202" s="420">
        <v>48.433479353113171</v>
      </c>
      <c r="OO202" s="420">
        <v>54.12217040183117</v>
      </c>
      <c r="OP202" s="420">
        <v>60.276005481862285</v>
      </c>
      <c r="OQ202" s="420">
        <v>66.934561294740519</v>
      </c>
      <c r="OR202" s="420">
        <v>74.140863808794137</v>
      </c>
      <c r="OS202" s="420">
        <v>81.94169348095312</v>
      </c>
      <c r="OT202" s="420">
        <v>90.387917755972239</v>
      </c>
      <c r="OU202" s="420">
        <v>99.534853296804826</v>
      </c>
      <c r="OV202" s="420">
        <v>109.44266062154476</v>
      </c>
      <c r="OW202" s="420">
        <v>120.17677406412601</v>
      </c>
      <c r="OX202" s="420">
        <v>131.80837023963991</v>
      </c>
      <c r="OY202" s="420">
        <v>144.41487848271387</v>
      </c>
      <c r="OZ202" s="420">
        <v>158.08053704102875</v>
      </c>
      <c r="PA202" s="420">
        <v>172.89699914813508</v>
      </c>
      <c r="PB202" s="420">
        <v>188.96399347282284</v>
      </c>
      <c r="PC202" s="420">
        <v>206.39004384922708</v>
      </c>
      <c r="PD202" s="420">
        <v>219.93866950390154</v>
      </c>
      <c r="PE202" s="420">
        <v>229.85262016526343</v>
      </c>
      <c r="PF202" s="420">
        <v>237.56349905122264</v>
      </c>
      <c r="PG202" s="420">
        <v>241.66201394273673</v>
      </c>
      <c r="PH202" s="420">
        <v>240.11322293902222</v>
      </c>
      <c r="PI202" s="420">
        <v>229.99064692997854</v>
      </c>
      <c r="PJ202" s="420">
        <v>207.09741448177351</v>
      </c>
      <c r="PK202" s="420">
        <v>165.42618328296291</v>
      </c>
      <c r="PL202" s="420">
        <v>96.388874169559955</v>
      </c>
      <c r="PM202" s="420">
        <v>-12.282368983511901</v>
      </c>
      <c r="PN202" s="420">
        <v>-178.10396302950801</v>
      </c>
      <c r="PO202" s="420">
        <v>-426.0810318458316</v>
      </c>
      <c r="PP202" s="420">
        <v>-791.90733533986975</v>
      </c>
      <c r="PQ202" s="420"/>
      <c r="PR202" s="420">
        <v>6.4260908686427225</v>
      </c>
      <c r="PS202" s="420">
        <v>6.9064717526728332</v>
      </c>
      <c r="PT202" s="420">
        <v>7.4260082540975398</v>
      </c>
      <c r="PU202" s="420">
        <v>7.9880254071549928</v>
      </c>
      <c r="PV202" s="420">
        <v>8.5961376709319879</v>
      </c>
      <c r="PW202" s="420">
        <v>9.2542745189865343</v>
      </c>
      <c r="PX202" s="420">
        <v>9.9667083146304023</v>
      </c>
      <c r="PY202" s="420">
        <v>10.738084677402062</v>
      </c>
      <c r="PZ202" s="420">
        <v>11.573455564824799</v>
      </c>
      <c r="QA202" s="420">
        <v>12.478315313790317</v>
      </c>
      <c r="QB202" s="420">
        <v>13.458639907988697</v>
      </c>
      <c r="QC202" s="420">
        <v>14.520929761886336</v>
      </c>
      <c r="QD202" s="420">
        <v>15.672256338017471</v>
      </c>
      <c r="QE202" s="420">
        <v>16.920312942998926</v>
      </c>
      <c r="QF202" s="420">
        <v>18.273470078919004</v>
      </c>
      <c r="QG202" s="420">
        <v>19.740835760825735</v>
      </c>
      <c r="QH202" s="420">
        <v>21.332321248202984</v>
      </c>
      <c r="QI202" s="420">
        <v>23.058712678857848</v>
      </c>
      <c r="QJ202" s="420">
        <v>24.931749137854279</v>
      </c>
      <c r="QK202" s="420">
        <v>26.964207742349785</v>
      </c>
      <c r="QL202" s="420">
        <v>29.169996375789705</v>
      </c>
      <c r="QM202" s="420">
        <v>31.564254762283646</v>
      </c>
      <c r="QN202" s="420">
        <v>34.163464634565877</v>
      </c>
      <c r="QO202" s="420">
        <v>36.98556981719711</v>
      </c>
      <c r="QP202" s="420">
        <v>40.050107121117819</v>
      </c>
      <c r="QQ202" s="420">
        <v>43.378349026874005</v>
      </c>
      <c r="QR202" s="420">
        <v>46.993459222420711</v>
      </c>
      <c r="QS202" s="420">
        <v>50.920662158035924</v>
      </c>
      <c r="QT202" s="420">
        <v>55.187427886280673</v>
      </c>
      <c r="QU202" s="420">
        <v>59.823673569915329</v>
      </c>
      <c r="QV202" s="424"/>
      <c r="QW202" s="420">
        <v>14.67046649935592</v>
      </c>
      <c r="QX202" s="420">
        <v>14.67046649935592</v>
      </c>
      <c r="QY202" s="420">
        <v>14.67046649935592</v>
      </c>
      <c r="QZ202" s="420">
        <v>14.67046649935592</v>
      </c>
      <c r="RA202" s="420">
        <v>14.67046649935592</v>
      </c>
      <c r="RB202" s="420">
        <v>14.67046649935592</v>
      </c>
      <c r="RC202" s="420">
        <v>14.67046649935592</v>
      </c>
      <c r="RD202" s="420">
        <v>14.67046649935592</v>
      </c>
      <c r="RE202" s="420">
        <v>14.67046649935592</v>
      </c>
      <c r="RF202" s="420">
        <v>14.67046649935592</v>
      </c>
      <c r="RG202" s="420">
        <v>14.67046649935592</v>
      </c>
      <c r="RH202" s="420">
        <v>14.67046649935592</v>
      </c>
      <c r="RI202" s="420">
        <v>14.67046649935592</v>
      </c>
      <c r="RJ202" s="420">
        <v>14.67046649935592</v>
      </c>
      <c r="RK202" s="420">
        <v>14.67046649935592</v>
      </c>
      <c r="RL202" s="420">
        <v>14.67046649935592</v>
      </c>
      <c r="RM202" s="420">
        <v>14.67046649935592</v>
      </c>
      <c r="RN202" s="420">
        <v>17.559628916535377</v>
      </c>
      <c r="RO202" s="420">
        <v>23.276328592805502</v>
      </c>
      <c r="RP202" s="420">
        <v>31.123605755458936</v>
      </c>
      <c r="RQ202" s="420">
        <v>41.94403758726606</v>
      </c>
      <c r="RR202" s="420">
        <v>56.925059586174775</v>
      </c>
      <c r="RS202" s="420">
        <v>77.743080850367775</v>
      </c>
      <c r="RT202" s="420">
        <v>106.76861164123991</v>
      </c>
      <c r="RU202" s="420">
        <v>147.35844583393262</v>
      </c>
      <c r="RV202" s="420">
        <v>204.27211478921899</v>
      </c>
      <c r="RW202" s="420">
        <v>284.26581318252369</v>
      </c>
      <c r="RX202" s="420">
        <v>396.93986630736913</v>
      </c>
      <c r="RY202" s="420">
        <v>555.94853344112323</v>
      </c>
      <c r="RZ202" s="420">
        <v>780.72777775251166</v>
      </c>
      <c r="SA202" s="420"/>
      <c r="SB202" s="420">
        <v>-8.244375630713197</v>
      </c>
      <c r="SC202" s="420">
        <v>-7.7639947466830863</v>
      </c>
      <c r="SD202" s="420">
        <v>-7.2444582452583797</v>
      </c>
      <c r="SE202" s="420">
        <v>-6.6824410922009267</v>
      </c>
      <c r="SF202" s="420">
        <v>-6.0743288284239316</v>
      </c>
      <c r="SG202" s="420">
        <v>-5.4161919803693852</v>
      </c>
      <c r="SH202" s="420">
        <v>-4.7037581847255172</v>
      </c>
      <c r="SI202" s="420">
        <v>-3.9323818219538573</v>
      </c>
      <c r="SJ202" s="420">
        <v>-3.0970109345311201</v>
      </c>
      <c r="SK202" s="420">
        <v>-2.1921511855656028</v>
      </c>
      <c r="SL202" s="420">
        <v>-1.2118265913672222</v>
      </c>
      <c r="SM202" s="420">
        <v>-0.14953673746958351</v>
      </c>
      <c r="SN202" s="420">
        <v>1.0017898386615514</v>
      </c>
      <c r="SO202" s="420">
        <v>2.2498464436430066</v>
      </c>
      <c r="SP202" s="420">
        <v>3.6030035795630848</v>
      </c>
      <c r="SQ202" s="420">
        <v>5.0703692614698159</v>
      </c>
      <c r="SR202" s="420">
        <v>6.6618547488470643</v>
      </c>
      <c r="SS202" s="420">
        <v>5.4990837623224706</v>
      </c>
      <c r="ST202" s="420">
        <v>1.6554205450487771</v>
      </c>
      <c r="SU202" s="420">
        <v>-4.1593980131091506</v>
      </c>
      <c r="SV202" s="420">
        <v>-12.774041211476355</v>
      </c>
      <c r="SW202" s="420">
        <v>-25.360804823891129</v>
      </c>
      <c r="SX202" s="420">
        <v>-43.579616215801899</v>
      </c>
      <c r="SY202" s="420">
        <v>-69.783041824042812</v>
      </c>
      <c r="SZ202" s="420">
        <v>-107.3083387128148</v>
      </c>
      <c r="TA202" s="420">
        <v>-160.89376576234497</v>
      </c>
      <c r="TB202" s="420">
        <v>-237.27235396010298</v>
      </c>
      <c r="TC202" s="420">
        <v>-346.01920414933318</v>
      </c>
      <c r="TD202" s="420">
        <v>-500.76110555484257</v>
      </c>
      <c r="TE202" s="420">
        <v>-720.90410418259637</v>
      </c>
      <c r="TF202" s="420"/>
      <c r="TG202" s="420">
        <v>0.825721272670352</v>
      </c>
      <c r="TH202" s="420">
        <v>0.88744786867344172</v>
      </c>
      <c r="TI202" s="420">
        <v>0.95420577016040298</v>
      </c>
      <c r="TJ202" s="420">
        <v>1.0264222277815798</v>
      </c>
      <c r="TK202" s="420">
        <v>1.1045616818659638</v>
      </c>
      <c r="TL202" s="420">
        <v>1.1891290505626402</v>
      </c>
      <c r="TM202" s="420">
        <v>1.2806733116783682</v>
      </c>
      <c r="TN202" s="420">
        <v>1.3797914046209558</v>
      </c>
      <c r="TO202" s="420">
        <v>1.4871324812435081</v>
      </c>
      <c r="TP202" s="420">
        <v>1.6034025369860896</v>
      </c>
      <c r="TQ202" s="420">
        <v>1.729369456548574</v>
      </c>
      <c r="TR202" s="420">
        <v>1.8658685114227278</v>
      </c>
      <c r="TS202" s="420">
        <v>2.0138083499863546</v>
      </c>
      <c r="TT202" s="420">
        <v>2.1741775245429529</v>
      </c>
      <c r="TU202" s="420">
        <v>2.3480516037046884</v>
      </c>
      <c r="TV202" s="420">
        <v>2.5366009228948703</v>
      </c>
      <c r="TW202" s="420">
        <v>2.7410990305213963</v>
      </c>
      <c r="TX202" s="420">
        <v>2.9629318925812216</v>
      </c>
      <c r="TY202" s="420">
        <v>3.2036079241368052</v>
      </c>
      <c r="TZ202" s="420">
        <v>3.4647689223018228</v>
      </c>
      <c r="UA202" s="420">
        <v>3.7482019821319437</v>
      </c>
      <c r="UB202" s="420">
        <v>4.0558524841882599</v>
      </c>
      <c r="UC202" s="420">
        <v>4.3898382505818088</v>
      </c>
      <c r="UD202" s="420">
        <v>4.7524649750781665</v>
      </c>
      <c r="UE202" s="420">
        <v>5.1462430424078685</v>
      </c>
      <c r="UF202" s="420">
        <v>5.5739058623636408</v>
      </c>
      <c r="UG202" s="420">
        <v>6.03842985564805</v>
      </c>
      <c r="UH202" s="420">
        <v>6.5430562408513229</v>
      </c>
      <c r="UI202" s="420">
        <v>7.0913147854829264</v>
      </c>
      <c r="UJ202" s="420">
        <v>7.6870496987540511</v>
      </c>
      <c r="UK202" s="420"/>
      <c r="UL202" s="420">
        <v>2.0676923713783828</v>
      </c>
      <c r="UM202" s="420">
        <v>2.0676923713783828</v>
      </c>
      <c r="UN202" s="420">
        <v>2.0676923713783828</v>
      </c>
      <c r="UO202" s="420">
        <v>2.0676923713783828</v>
      </c>
      <c r="UP202" s="420">
        <v>2.0676923713783828</v>
      </c>
      <c r="UQ202" s="420">
        <v>2.0676923713783828</v>
      </c>
      <c r="UR202" s="420">
        <v>2.0676923713783828</v>
      </c>
      <c r="US202" s="420">
        <v>2.0676923713783828</v>
      </c>
      <c r="UT202" s="420">
        <v>2.0676923713783828</v>
      </c>
      <c r="UU202" s="420">
        <v>2.0676923713783828</v>
      </c>
      <c r="UV202" s="420">
        <v>2.0676923713783828</v>
      </c>
      <c r="UW202" s="420">
        <v>2.0676923713783828</v>
      </c>
      <c r="UX202" s="420">
        <v>2.0676923713783828</v>
      </c>
      <c r="UY202" s="420">
        <v>2.0676923713783828</v>
      </c>
      <c r="UZ202" s="420">
        <v>2.0676923713783828</v>
      </c>
      <c r="VA202" s="420">
        <v>2.0676923713783828</v>
      </c>
      <c r="VB202" s="420">
        <v>2.0676923713783828</v>
      </c>
      <c r="VC202" s="420">
        <v>2.4748981742707015</v>
      </c>
      <c r="VD202" s="420">
        <v>3.280624175594788</v>
      </c>
      <c r="VE202" s="420">
        <v>4.3866391156120441</v>
      </c>
      <c r="VF202" s="420">
        <v>5.9116979373359246</v>
      </c>
      <c r="VG202" s="420">
        <v>8.0231607803174505</v>
      </c>
      <c r="VH202" s="420">
        <v>10.957304950651411</v>
      </c>
      <c r="VI202" s="420">
        <v>15.048236114573811</v>
      </c>
      <c r="VJ202" s="420">
        <v>20.769069226419898</v>
      </c>
      <c r="VK202" s="420">
        <v>28.790624582629388</v>
      </c>
      <c r="VL202" s="420">
        <v>40.065137218845898</v>
      </c>
      <c r="VM202" s="420">
        <v>55.945701078812718</v>
      </c>
      <c r="VN202" s="420">
        <v>78.356781737355007</v>
      </c>
      <c r="VO202" s="420">
        <v>110.03773262785741</v>
      </c>
      <c r="VP202" s="420"/>
      <c r="VQ202" s="420">
        <v>-1.2419710987080308</v>
      </c>
      <c r="VR202" s="420">
        <v>-1.1802445027049411</v>
      </c>
      <c r="VS202" s="420">
        <v>-1.1134866012179798</v>
      </c>
      <c r="VT202" s="420">
        <v>-1.041270143596803</v>
      </c>
      <c r="VU202" s="420">
        <v>-0.96313068951241898</v>
      </c>
      <c r="VV202" s="420">
        <v>-0.87856332081574262</v>
      </c>
      <c r="VW202" s="420">
        <v>-0.78701905970001462</v>
      </c>
      <c r="VX202" s="420">
        <v>-0.68790096675742696</v>
      </c>
      <c r="VY202" s="420">
        <v>-0.58055989013487475</v>
      </c>
      <c r="VZ202" s="420">
        <v>-0.46428983439229321</v>
      </c>
      <c r="WA202" s="420">
        <v>-0.33832291482980881</v>
      </c>
      <c r="WB202" s="420">
        <v>-0.20182385995565499</v>
      </c>
      <c r="WC202" s="420">
        <v>-5.3884021392028192E-2</v>
      </c>
      <c r="WD202" s="420">
        <v>0.10648515316457008</v>
      </c>
      <c r="WE202" s="420">
        <v>0.28035923232630555</v>
      </c>
      <c r="WF202" s="420">
        <v>0.46890855151648747</v>
      </c>
      <c r="WG202" s="420">
        <v>0.67340665914301345</v>
      </c>
      <c r="WH202" s="420">
        <v>0.48803371831052011</v>
      </c>
      <c r="WI202" s="420">
        <v>-7.7016251457982854E-2</v>
      </c>
      <c r="WJ202" s="420">
        <v>-0.92187019331022135</v>
      </c>
      <c r="WK202" s="420">
        <v>-2.163495955203981</v>
      </c>
      <c r="WL202" s="420">
        <v>-3.9673082961291906</v>
      </c>
      <c r="WM202" s="420">
        <v>-6.5674667000696019</v>
      </c>
      <c r="WN202" s="420">
        <v>-10.295771139495645</v>
      </c>
      <c r="WO202" s="420">
        <v>-15.62282618401203</v>
      </c>
      <c r="WP202" s="420">
        <v>-23.216718720265746</v>
      </c>
      <c r="WQ202" s="420">
        <v>-34.02670736319785</v>
      </c>
      <c r="WR202" s="420">
        <v>-49.402644837961397</v>
      </c>
      <c r="WS202" s="420">
        <v>-71.265466951872085</v>
      </c>
      <c r="WT202" s="420">
        <v>-102.35068292910336</v>
      </c>
      <c r="WU202" s="420"/>
      <c r="WV202" s="420">
        <v>26.868160013366374</v>
      </c>
      <c r="WW202" s="420">
        <v>28.87668288105025</v>
      </c>
      <c r="WX202" s="420">
        <v>31.048919492452459</v>
      </c>
      <c r="WY202" s="420">
        <v>33.398772164516188</v>
      </c>
      <c r="WZ202" s="420">
        <v>35.941353329836964</v>
      </c>
      <c r="XA202" s="420">
        <v>38.693092529559358</v>
      </c>
      <c r="XB202" s="420">
        <v>41.671852962857159</v>
      </c>
      <c r="XC202" s="420">
        <v>44.897058452342385</v>
      </c>
      <c r="XD202" s="420">
        <v>48.389831762366072</v>
      </c>
      <c r="XE202" s="420">
        <v>52.173145291823694</v>
      </c>
      <c r="XF202" s="420">
        <v>56.271985255399244</v>
      </c>
      <c r="XG202" s="420">
        <v>60.713530567864652</v>
      </c>
      <c r="XH202" s="420">
        <v>65.52734775586616</v>
      </c>
      <c r="XI202" s="420">
        <v>70.745603341390293</v>
      </c>
      <c r="XJ202" s="420">
        <v>76.403295271727004</v>
      </c>
      <c r="XK202" s="420">
        <v>82.538505113214839</v>
      </c>
      <c r="XL202" s="420">
        <v>89.192672881439066</v>
      </c>
      <c r="XM202" s="420">
        <v>96.410896550028028</v>
      </c>
      <c r="XN202" s="420">
        <v>104.24225846505395</v>
      </c>
      <c r="XO202" s="420">
        <v>112.74018109366163</v>
      </c>
      <c r="XP202" s="420">
        <v>121.96281475546141</v>
      </c>
      <c r="XQ202" s="420">
        <v>131.97346022509979</v>
      </c>
      <c r="XR202" s="420">
        <v>142.84102935605907</v>
      </c>
      <c r="XS202" s="420">
        <v>154.64054716111949</v>
      </c>
      <c r="XT202" s="420">
        <v>167.45369909621843</v>
      </c>
      <c r="XU202" s="420">
        <v>181.369427633985</v>
      </c>
      <c r="XV202" s="420">
        <v>196.48458258360913</v>
      </c>
      <c r="XW202" s="420">
        <v>212.90463001772815</v>
      </c>
      <c r="XX202" s="420">
        <v>230.74442510768472</v>
      </c>
      <c r="XY202" s="420">
        <v>250.12905464926519</v>
      </c>
      <c r="XZ202" s="420"/>
      <c r="YA202" s="420">
        <v>3.1809483237704037E-2</v>
      </c>
      <c r="YB202" s="420">
        <v>3.1809483237704037E-2</v>
      </c>
      <c r="YC202" s="420">
        <v>3.1809483237704037E-2</v>
      </c>
      <c r="YD202" s="420">
        <v>3.1809483237704037E-2</v>
      </c>
      <c r="YE202" s="420">
        <v>3.1809483237704037E-2</v>
      </c>
      <c r="YF202" s="420">
        <v>3.1809483237704037E-2</v>
      </c>
      <c r="YG202" s="420">
        <v>3.1809483237704037E-2</v>
      </c>
      <c r="YH202" s="420">
        <v>3.1809483237704037E-2</v>
      </c>
      <c r="YI202" s="420">
        <v>3.1809483237704037E-2</v>
      </c>
      <c r="YJ202" s="420">
        <v>3.1809483237704037E-2</v>
      </c>
      <c r="YK202" s="420">
        <v>3.1809483237704037E-2</v>
      </c>
      <c r="YL202" s="420">
        <v>3.1809483237704037E-2</v>
      </c>
      <c r="YM202" s="420">
        <v>3.1809483237704037E-2</v>
      </c>
      <c r="YN202" s="420">
        <v>3.1809483237704037E-2</v>
      </c>
      <c r="YO202" s="420">
        <v>3.1809483237704037E-2</v>
      </c>
      <c r="YP202" s="420">
        <v>3.1809483237704037E-2</v>
      </c>
      <c r="YQ202" s="420">
        <v>3.1809483237704037E-2</v>
      </c>
      <c r="YR202" s="420">
        <v>3.8073957750788485E-2</v>
      </c>
      <c r="YS202" s="420">
        <v>5.0469287001926239E-2</v>
      </c>
      <c r="YT202" s="420">
        <v>6.7484276360171999E-2</v>
      </c>
      <c r="YU202" s="420">
        <v>9.0945857830243101E-2</v>
      </c>
      <c r="YV202" s="420">
        <v>0.12342870820033078</v>
      </c>
      <c r="YW202" s="420">
        <v>0.16856772940831938</v>
      </c>
      <c r="YX202" s="420">
        <v>0.23150281979540729</v>
      </c>
      <c r="YY202" s="420">
        <v>0.31951240356906102</v>
      </c>
      <c r="YZ202" s="420">
        <v>0.44291641384432395</v>
      </c>
      <c r="ZA202" s="420">
        <v>0.61636408221093597</v>
      </c>
      <c r="ZB202" s="420">
        <v>0.86067147382362263</v>
      </c>
      <c r="ZC202" s="420">
        <v>1.2054446636920484</v>
      </c>
      <c r="ZD202" s="420">
        <v>1.6928260025486415</v>
      </c>
      <c r="ZE202" s="420"/>
      <c r="ZF202" s="420">
        <v>26.836350530128669</v>
      </c>
      <c r="ZG202" s="420">
        <v>28.844873397812545</v>
      </c>
      <c r="ZH202" s="420">
        <v>31.017110009214754</v>
      </c>
      <c r="ZI202" s="420">
        <v>33.366962681278487</v>
      </c>
      <c r="ZJ202" s="420">
        <v>35.909543846599263</v>
      </c>
      <c r="ZK202" s="420">
        <v>38.661283046321657</v>
      </c>
      <c r="ZL202" s="420">
        <v>41.640043479619457</v>
      </c>
      <c r="ZM202" s="420">
        <v>44.865248969104684</v>
      </c>
      <c r="ZN202" s="420">
        <v>48.35802227912837</v>
      </c>
      <c r="ZO202" s="420">
        <v>52.141335808585993</v>
      </c>
      <c r="ZP202" s="420">
        <v>56.240175772161543</v>
      </c>
      <c r="ZQ202" s="420">
        <v>60.68172108462695</v>
      </c>
      <c r="ZR202" s="420">
        <v>65.495538272628451</v>
      </c>
      <c r="ZS202" s="420">
        <v>70.713793858152584</v>
      </c>
      <c r="ZT202" s="420">
        <v>76.371485788489295</v>
      </c>
      <c r="ZU202" s="420">
        <v>82.506695629977131</v>
      </c>
      <c r="ZV202" s="420">
        <v>89.160863398201357</v>
      </c>
      <c r="ZW202" s="420">
        <v>96.372822592277245</v>
      </c>
      <c r="ZX202" s="420">
        <v>104.19178917805202</v>
      </c>
      <c r="ZY202" s="420">
        <v>112.67269681730146</v>
      </c>
      <c r="ZZ202" s="420">
        <v>121.87186889763116</v>
      </c>
      <c r="AAA202" s="420">
        <v>131.85003151689946</v>
      </c>
      <c r="AAB202" s="420">
        <v>142.67246162665074</v>
      </c>
      <c r="AAC202" s="420">
        <v>154.40904434132409</v>
      </c>
      <c r="AAD202" s="420">
        <v>167.13418669264937</v>
      </c>
      <c r="AAE202" s="420">
        <v>180.92651122014067</v>
      </c>
      <c r="AAF202" s="420">
        <v>195.86821850139819</v>
      </c>
      <c r="AAG202" s="420">
        <v>212.04395854390452</v>
      </c>
      <c r="AAH202" s="420">
        <v>229.53898044399267</v>
      </c>
      <c r="AAI202" s="420">
        <v>248.43622864671656</v>
      </c>
      <c r="AAJ202" s="420"/>
      <c r="AAK202" s="420">
        <v>60.523528506816021</v>
      </c>
      <c r="AAL202" s="420">
        <v>68.334113501537686</v>
      </c>
      <c r="AAM202" s="420">
        <v>76.781335564569559</v>
      </c>
      <c r="AAN202" s="420">
        <v>85.919256927343042</v>
      </c>
      <c r="AAO202" s="420">
        <v>95.806645623403426</v>
      </c>
      <c r="AAP202" s="420">
        <v>106.50739155393066</v>
      </c>
      <c r="AAQ202" s="420">
        <v>118.09095971614704</v>
      </c>
      <c r="AAR202" s="420">
        <v>130.63288393636566</v>
      </c>
      <c r="AAS202" s="420">
        <v>144.21530475126721</v>
      </c>
      <c r="AAT202" s="420">
        <v>158.92755541017286</v>
      </c>
      <c r="AAU202" s="420">
        <v>174.86680033009051</v>
      </c>
      <c r="AAV202" s="420">
        <v>192.13873072684163</v>
      </c>
      <c r="AAW202" s="420">
        <v>210.85832257261185</v>
      </c>
      <c r="AAX202" s="420">
        <v>231.15066249598891</v>
      </c>
      <c r="AAY202" s="420">
        <v>253.15184774851377</v>
      </c>
      <c r="AAZ202" s="420">
        <v>277.00996691578626</v>
      </c>
      <c r="ABA202" s="420">
        <v>302.88616865541849</v>
      </c>
      <c r="ABB202" s="420">
        <v>322.29860957681177</v>
      </c>
      <c r="ABC202" s="420">
        <v>335.62281363690624</v>
      </c>
      <c r="ABD202" s="420">
        <v>345.15492766210468</v>
      </c>
      <c r="ABE202" s="420">
        <v>348.59634567368755</v>
      </c>
      <c r="ABF202" s="420">
        <v>342.63514133590138</v>
      </c>
      <c r="ABG202" s="420">
        <v>322.51602564075779</v>
      </c>
      <c r="ABH202" s="420">
        <v>281.42764585955911</v>
      </c>
      <c r="ABI202" s="420">
        <v>209.62920507878545</v>
      </c>
      <c r="ABJ202" s="420">
        <v>93.204900907089922</v>
      </c>
      <c r="ABK202" s="420">
        <v>-87.713211805414545</v>
      </c>
      <c r="ABL202" s="420">
        <v>-361.48185347289802</v>
      </c>
      <c r="ABM202" s="420">
        <v>-768.5686239085536</v>
      </c>
      <c r="ABN202" s="420">
        <v>-1366.7258938048531</v>
      </c>
      <c r="ABQ202" s="344"/>
      <c r="ABR202" s="344"/>
      <c r="ABS202" s="344"/>
      <c r="ABT202" s="344"/>
      <c r="ABU202" s="344"/>
      <c r="ABV202" s="344"/>
      <c r="ABW202" s="344"/>
      <c r="ABX202" s="344"/>
      <c r="ABY202" s="344"/>
      <c r="ABZ202" s="344"/>
      <c r="ACA202" s="344"/>
    </row>
    <row r="203" spans="4:755" hidden="1" outlineLevel="1" x14ac:dyDescent="0.25">
      <c r="D203" s="431" t="b">
        <v>0</v>
      </c>
      <c r="E203" s="416"/>
      <c r="F203" s="417">
        <v>1628</v>
      </c>
      <c r="G203" s="417">
        <v>22006051</v>
      </c>
      <c r="H203" s="417" t="s">
        <v>1825</v>
      </c>
      <c r="I203" s="417" t="s">
        <v>1889</v>
      </c>
      <c r="J203" s="417">
        <v>66</v>
      </c>
      <c r="K203" s="417" t="s">
        <v>1890</v>
      </c>
      <c r="L203" s="417" t="s">
        <v>374</v>
      </c>
      <c r="M203" s="417" t="s">
        <v>253</v>
      </c>
      <c r="N203" s="417" t="s">
        <v>310</v>
      </c>
      <c r="O203" s="417" t="s">
        <v>1898</v>
      </c>
      <c r="P203" s="417" t="s">
        <v>1899</v>
      </c>
      <c r="Q203" s="417" t="s">
        <v>1900</v>
      </c>
      <c r="R203" s="417" t="s">
        <v>289</v>
      </c>
      <c r="S203" s="418"/>
      <c r="T203" s="417">
        <v>0.15702783918590957</v>
      </c>
      <c r="U203" s="417">
        <v>2190</v>
      </c>
      <c r="V203" s="418"/>
      <c r="W203" s="419">
        <v>5.5</v>
      </c>
      <c r="X203" s="417">
        <v>9.328375478645656E-3</v>
      </c>
      <c r="Y203" s="417">
        <v>3.287139633835322E-3</v>
      </c>
      <c r="Z203" s="417">
        <v>6.0412358448103335E-3</v>
      </c>
      <c r="AA203" s="420">
        <v>101.39943914130647</v>
      </c>
      <c r="AB203" s="420">
        <v>1577.8270242409546</v>
      </c>
      <c r="AC203" s="420">
        <v>1679.226463382261</v>
      </c>
      <c r="AD203" s="420">
        <v>45.141530552636475</v>
      </c>
      <c r="AE203" s="420">
        <v>3.7651544253444804</v>
      </c>
      <c r="AF203" s="420">
        <v>174.41041682842985</v>
      </c>
      <c r="AG203" s="418"/>
      <c r="AH203" s="419">
        <v>7.3551596835305695</v>
      </c>
      <c r="AI203" s="417">
        <v>1.9459407552737094E-2</v>
      </c>
      <c r="AJ203" s="417">
        <v>6.8571199737817168E-3</v>
      </c>
      <c r="AK203" s="417">
        <v>1.2602287578955377E-2</v>
      </c>
      <c r="AL203" s="420">
        <v>211.5237552762103</v>
      </c>
      <c r="AM203" s="420">
        <v>3291.4175874152243</v>
      </c>
      <c r="AN203" s="420">
        <v>3502.9413426914343</v>
      </c>
      <c r="AO203" s="420">
        <v>94.167247297127716</v>
      </c>
      <c r="AP203" s="420">
        <v>7.854280161587929</v>
      </c>
      <c r="AQ203" s="420">
        <v>363.82791304622003</v>
      </c>
      <c r="AR203" s="418"/>
      <c r="AS203" s="417">
        <v>5.1679359468684138E-3</v>
      </c>
      <c r="AT203" s="421">
        <v>1.1116572805314172E-6</v>
      </c>
      <c r="AU203" s="417">
        <v>5.1668242895878827E-3</v>
      </c>
      <c r="AV203" s="420">
        <v>54.264494682262907</v>
      </c>
      <c r="AW203" s="420">
        <v>0.53359549465508027</v>
      </c>
      <c r="AX203" s="420">
        <v>54.798090176917988</v>
      </c>
      <c r="AY203" s="420">
        <v>14.67609691494293</v>
      </c>
      <c r="AZ203" s="420">
        <v>2.067702288914858</v>
      </c>
      <c r="BA203" s="420">
        <v>5.8982772642860108E-2</v>
      </c>
      <c r="BB203" s="418"/>
      <c r="BC203" s="420">
        <v>1902.5435651886717</v>
      </c>
      <c r="BD203" s="420">
        <v>3968.7907831963703</v>
      </c>
      <c r="BE203" s="420">
        <v>71.600872153418635</v>
      </c>
      <c r="BF203" s="420">
        <v>3897.1899110429517</v>
      </c>
      <c r="BG203" s="420"/>
      <c r="BH203" s="422">
        <v>2.9065397246040858E-2</v>
      </c>
      <c r="BI203" s="420"/>
      <c r="BJ203" s="423">
        <v>5.6622055501549218</v>
      </c>
      <c r="BK203" s="423">
        <v>5.8291948531282172</v>
      </c>
      <c r="BL203" s="423">
        <v>6.0011089909667437</v>
      </c>
      <c r="BM203" s="423">
        <v>6.178093206497544</v>
      </c>
      <c r="BN203" s="423">
        <v>6.3602970260372382</v>
      </c>
      <c r="BO203" s="423">
        <v>6.547874385720343</v>
      </c>
      <c r="BP203" s="423">
        <v>6.7409837615532684</v>
      </c>
      <c r="BQ203" s="423">
        <v>6.9397883033038381</v>
      </c>
      <c r="BR203" s="423">
        <v>7.1444559723394905</v>
      </c>
      <c r="BS203" s="423">
        <v>7.3551596835305695</v>
      </c>
      <c r="BT203" s="423">
        <v>7.5720774513386377</v>
      </c>
      <c r="BU203" s="423">
        <v>7.7953925402131929</v>
      </c>
      <c r="BV203" s="423">
        <v>8.0252936194238913</v>
      </c>
      <c r="BW203" s="423">
        <v>8.2619749224590624</v>
      </c>
      <c r="BX203" s="423">
        <v>8.5056364111251774</v>
      </c>
      <c r="BY203" s="423">
        <v>8.7564839444859555</v>
      </c>
      <c r="BZ203" s="423">
        <v>9.0147294527837882</v>
      </c>
      <c r="CA203" s="423">
        <v>9.280591116490438</v>
      </c>
      <c r="CB203" s="423">
        <v>9.5542935506382936</v>
      </c>
      <c r="CC203" s="423">
        <v>9.8360679945879106</v>
      </c>
      <c r="CD203" s="423">
        <v>10.126152507392154</v>
      </c>
      <c r="CE203" s="423">
        <v>10.424792168922005</v>
      </c>
      <c r="CF203" s="423">
        <v>10.732239286923951</v>
      </c>
      <c r="CG203" s="423">
        <v>11.048753610183907</v>
      </c>
      <c r="CH203" s="423">
        <v>11.374602547977736</v>
      </c>
      <c r="CI203" s="423">
        <v>11.710061395993787</v>
      </c>
      <c r="CJ203" s="423">
        <v>12.055413568918349</v>
      </c>
      <c r="CK203" s="423">
        <v>12.41095083988044</v>
      </c>
      <c r="CL203" s="423">
        <v>12.776973586958347</v>
      </c>
      <c r="CM203" s="423">
        <v>13.153791046956067</v>
      </c>
      <c r="CN203" s="420"/>
      <c r="CO203" s="417">
        <v>1.0021218252566936E-2</v>
      </c>
      <c r="CP203" s="417">
        <v>1.0770352023257544E-2</v>
      </c>
      <c r="CQ203" s="417">
        <v>1.1580547331319177E-2</v>
      </c>
      <c r="CR203" s="417">
        <v>1.2456989427704382E-2</v>
      </c>
      <c r="CS203" s="417">
        <v>1.3405314909236044E-2</v>
      </c>
      <c r="CT203" s="417">
        <v>1.4431651624546781E-2</v>
      </c>
      <c r="CU203" s="417">
        <v>1.5542662144408885E-2</v>
      </c>
      <c r="CV203" s="417">
        <v>1.6745591116970826E-2</v>
      </c>
      <c r="CW203" s="417">
        <v>1.80483168573667E-2</v>
      </c>
      <c r="CX203" s="417">
        <v>1.9459407552737094E-2</v>
      </c>
      <c r="CY203" s="417">
        <v>2.0988182498133414E-2</v>
      </c>
      <c r="CZ203" s="417">
        <v>2.2644778816330851E-2</v>
      </c>
      <c r="DA203" s="417">
        <v>2.4440224155532483E-2</v>
      </c>
      <c r="DB203" s="417">
        <v>2.6386515903616417E-2</v>
      </c>
      <c r="DC203" s="417">
        <v>2.8496707506297188E-2</v>
      </c>
      <c r="DD203" s="417">
        <v>3.0785002529710073E-2</v>
      </c>
      <c r="DE203" s="417">
        <v>3.3266857165881569E-2</v>
      </c>
      <c r="DF203" s="417">
        <v>3.5959091942761992E-2</v>
      </c>
      <c r="DG203" s="417">
        <v>3.8880013469441692E-2</v>
      </c>
      <c r="DH203" s="417">
        <v>4.2049547122372903E-2</v>
      </c>
      <c r="DI203" s="417">
        <v>4.54893816604428E-2</v>
      </c>
      <c r="DJ203" s="417">
        <v>4.9223126846209574E-2</v>
      </c>
      <c r="DK203" s="417">
        <v>5.3276485248199987E-2</v>
      </c>
      <c r="DL203" s="417">
        <v>5.7677439505608614E-2</v>
      </c>
      <c r="DM203" s="417">
        <v>6.2456456452844679E-2</v>
      </c>
      <c r="DN203" s="417">
        <v>6.7646709628017498E-2</v>
      </c>
      <c r="DO203" s="417">
        <v>7.3284321827594964E-2</v>
      </c>
      <c r="DP203" s="417">
        <v>7.9408629520155483E-2</v>
      </c>
      <c r="DQ203" s="417">
        <v>8.6062471096526538E-2</v>
      </c>
      <c r="DR203" s="417">
        <v>9.3292501112899093E-2</v>
      </c>
      <c r="DS203" s="424"/>
      <c r="DT203" s="425">
        <v>3.5312840668490484E-3</v>
      </c>
      <c r="DU203" s="425">
        <v>3.7952643616301495E-3</v>
      </c>
      <c r="DV203" s="425">
        <v>4.0807615646933568E-3</v>
      </c>
      <c r="DW203" s="425">
        <v>4.3896028584839621E-3</v>
      </c>
      <c r="DX203" s="425">
        <v>4.7237744710283761E-3</v>
      </c>
      <c r="DY203" s="425">
        <v>5.0854357380176107E-3</v>
      </c>
      <c r="DZ203" s="425">
        <v>5.4769344209133521E-3</v>
      </c>
      <c r="EA203" s="425">
        <v>5.9008233940200808E-3</v>
      </c>
      <c r="EB203" s="425">
        <v>6.3598788236686249E-3</v>
      </c>
      <c r="EC203" s="425">
        <v>6.8571199737817168E-3</v>
      </c>
      <c r="ED203" s="425">
        <v>7.3958307842256583E-3</v>
      </c>
      <c r="EE203" s="425">
        <v>7.9795833815860459E-3</v>
      </c>
      <c r="EF203" s="425">
        <v>8.6122636964367037E-3</v>
      </c>
      <c r="EG203" s="425">
        <v>9.2980993769127794E-3</v>
      </c>
      <c r="EH203" s="425">
        <v>1.0041690205566452E-2</v>
      </c>
      <c r="EI203" s="425">
        <v>1.0848041245207544E-2</v>
      </c>
      <c r="EJ203" s="425">
        <v>1.1722598959854986E-2</v>
      </c>
      <c r="EK203" s="425">
        <v>1.2671290579197704E-2</v>
      </c>
      <c r="EL203" s="425">
        <v>1.370056699926149E-2</v>
      </c>
      <c r="EM203" s="425">
        <v>1.4817449538474846E-2</v>
      </c>
      <c r="EN203" s="425">
        <v>1.6029580897231725E-2</v>
      </c>
      <c r="EO203" s="425">
        <v>1.7345280700576029E-2</v>
      </c>
      <c r="EP203" s="425">
        <v>1.8773606038018E-2</v>
      </c>
      <c r="EQ203" s="425">
        <v>2.0324417452003311E-2</v>
      </c>
      <c r="ER203" s="425">
        <v>2.2008450867466892E-2</v>
      </c>
      <c r="ES203" s="425">
        <v>2.383739599953261E-2</v>
      </c>
      <c r="ET203" s="425">
        <v>2.5823981825097538E-2</v>
      </c>
      <c r="EU203" s="425">
        <v>2.7982069757139055E-2</v>
      </c>
      <c r="EV203" s="425">
        <v>3.0326755218505936E-2</v>
      </c>
      <c r="EW203" s="425">
        <v>3.2874478375130869E-2</v>
      </c>
      <c r="EX203" s="420"/>
      <c r="EY203" s="420">
        <v>2043.8504373475962</v>
      </c>
      <c r="EZ203" s="420">
        <v>2196.6379873508804</v>
      </c>
      <c r="FA203" s="420">
        <v>2361.879177891215</v>
      </c>
      <c r="FB203" s="420">
        <v>2540.6315527881366</v>
      </c>
      <c r="FC203" s="420">
        <v>2734.044708886192</v>
      </c>
      <c r="FD203" s="420">
        <v>2943.3684349627524</v>
      </c>
      <c r="FE203" s="420">
        <v>3169.9615776015016</v>
      </c>
      <c r="FF203" s="420">
        <v>3415.3016994014642</v>
      </c>
      <c r="FG203" s="420">
        <v>3680.9956007961359</v>
      </c>
      <c r="FH203" s="420">
        <v>3968.7907831963698</v>
      </c>
      <c r="FI203" s="420">
        <v>4280.5879381933582</v>
      </c>
      <c r="FJ203" s="420">
        <v>4618.4545552175805</v>
      </c>
      <c r="FK203" s="420">
        <v>4984.6397484021554</v>
      </c>
      <c r="FL203" s="420">
        <v>5381.5904125101233</v>
      </c>
      <c r="FM203" s="420">
        <v>5811.96882772144</v>
      </c>
      <c r="FN203" s="420">
        <v>6278.6718439125725</v>
      </c>
      <c r="FO203" s="420">
        <v>6784.851786882391</v>
      </c>
      <c r="FP203" s="420">
        <v>7333.9392418692014</v>
      </c>
      <c r="FQ203" s="420">
        <v>7929.6678837668933</v>
      </c>
      <c r="FR203" s="420">
        <v>8576.101538784058</v>
      </c>
      <c r="FS203" s="420">
        <v>9277.6636790195134</v>
      </c>
      <c r="FT203" s="420">
        <v>10039.169569674996</v>
      </c>
      <c r="FU203" s="420">
        <v>10865.861308527457</v>
      </c>
      <c r="FV203" s="420">
        <v>11763.446018993915</v>
      </c>
      <c r="FW203" s="420">
        <v>12738.137481800648</v>
      </c>
      <c r="FX203" s="420">
        <v>13796.701516099016</v>
      </c>
      <c r="FY203" s="420">
        <v>14946.505449044116</v>
      </c>
      <c r="FZ203" s="420">
        <v>16195.572043585571</v>
      </c>
      <c r="GA203" s="420">
        <v>17552.638287744536</v>
      </c>
      <c r="GB203" s="420">
        <v>19027.21948521665</v>
      </c>
      <c r="GC203" s="420"/>
      <c r="GD203" s="420">
        <v>44.475044633082256</v>
      </c>
      <c r="GE203" s="420">
        <v>44.475044633082256</v>
      </c>
      <c r="GF203" s="420">
        <v>44.475044633082256</v>
      </c>
      <c r="GG203" s="420">
        <v>44.475044633082256</v>
      </c>
      <c r="GH203" s="420">
        <v>44.475044633082256</v>
      </c>
      <c r="GI203" s="420">
        <v>44.475044633082256</v>
      </c>
      <c r="GJ203" s="420">
        <v>44.475044633082256</v>
      </c>
      <c r="GK203" s="420">
        <v>44.475044633082256</v>
      </c>
      <c r="GL203" s="420">
        <v>44.475044633082256</v>
      </c>
      <c r="GM203" s="420">
        <v>44.475044633082256</v>
      </c>
      <c r="GN203" s="420">
        <v>44.475044633082256</v>
      </c>
      <c r="GO203" s="420">
        <v>44.475044633082256</v>
      </c>
      <c r="GP203" s="420">
        <v>44.475044633082256</v>
      </c>
      <c r="GQ203" s="420">
        <v>44.475044633082256</v>
      </c>
      <c r="GR203" s="420">
        <v>44.475044633082256</v>
      </c>
      <c r="GS203" s="420">
        <v>44.475044633082256</v>
      </c>
      <c r="GT203" s="420">
        <v>44.475044633082256</v>
      </c>
      <c r="GU203" s="420">
        <v>53.23384091688969</v>
      </c>
      <c r="GV203" s="420">
        <v>70.564610409952721</v>
      </c>
      <c r="GW203" s="420">
        <v>94.35444709118579</v>
      </c>
      <c r="GX203" s="420">
        <v>127.1577113016302</v>
      </c>
      <c r="GY203" s="420">
        <v>172.57423722327721</v>
      </c>
      <c r="GZ203" s="420">
        <v>235.68623335087739</v>
      </c>
      <c r="HA203" s="420">
        <v>323.68014802834296</v>
      </c>
      <c r="HB203" s="420">
        <v>446.73245092877704</v>
      </c>
      <c r="HC203" s="420">
        <v>619.27215627011424</v>
      </c>
      <c r="HD203" s="420">
        <v>861.78137072241145</v>
      </c>
      <c r="HE203" s="420">
        <v>1203.3644786581945</v>
      </c>
      <c r="HF203" s="420">
        <v>1685.4157868515033</v>
      </c>
      <c r="HG203" s="420">
        <v>2366.8574386066402</v>
      </c>
      <c r="HH203" s="420"/>
      <c r="HI203" s="420">
        <v>108.93063992214434</v>
      </c>
      <c r="HJ203" s="420">
        <v>117.07372382391588</v>
      </c>
      <c r="HK203" s="420">
        <v>125.88054662177939</v>
      </c>
      <c r="HL203" s="420">
        <v>135.40747199230418</v>
      </c>
      <c r="HM203" s="420">
        <v>145.71576974155826</v>
      </c>
      <c r="HN203" s="420">
        <v>156.87204958265971</v>
      </c>
      <c r="HO203" s="420">
        <v>168.94873365825231</v>
      </c>
      <c r="HP203" s="420">
        <v>182.02457129191475</v>
      </c>
      <c r="HQ203" s="420">
        <v>196.18519976720239</v>
      </c>
      <c r="HR203" s="420">
        <v>211.5237552762103</v>
      </c>
      <c r="HS203" s="420">
        <v>228.14153855383779</v>
      </c>
      <c r="HT203" s="420">
        <v>246.14874012213932</v>
      </c>
      <c r="HU203" s="420">
        <v>265.66523051434962</v>
      </c>
      <c r="HV203" s="420">
        <v>286.82142133373083</v>
      </c>
      <c r="HW203" s="420">
        <v>309.75920353196528</v>
      </c>
      <c r="HX203" s="420">
        <v>334.63296986942373</v>
      </c>
      <c r="HY203" s="420">
        <v>361.61072914960425</v>
      </c>
      <c r="HZ203" s="420">
        <v>390.87532050715851</v>
      </c>
      <c r="IA203" s="420">
        <v>422.62573677836235</v>
      </c>
      <c r="IB203" s="420">
        <v>457.07856680031409</v>
      </c>
      <c r="IC203" s="420">
        <v>494.4695673767427</v>
      </c>
      <c r="ID203" s="420">
        <v>535.05537662080542</v>
      </c>
      <c r="IE203" s="420">
        <v>579.11538144601877</v>
      </c>
      <c r="IF203" s="420">
        <v>626.95375313349393</v>
      </c>
      <c r="IG203" s="420">
        <v>678.90166616570934</v>
      </c>
      <c r="IH203" s="420">
        <v>735.31971689369311</v>
      </c>
      <c r="II203" s="420">
        <v>796.60056010609958</v>
      </c>
      <c r="IJ203" s="420">
        <v>863.17178320662856</v>
      </c>
      <c r="IK203" s="420">
        <v>935.49903949296004</v>
      </c>
      <c r="IL203" s="420">
        <v>1014.089463979328</v>
      </c>
      <c r="IM203" s="420"/>
      <c r="IN203" s="420">
        <v>27.132247341131453</v>
      </c>
      <c r="IO203" s="420">
        <v>27.132247341131453</v>
      </c>
      <c r="IP203" s="420">
        <v>27.132247341131453</v>
      </c>
      <c r="IQ203" s="420">
        <v>27.132247341131453</v>
      </c>
      <c r="IR203" s="420">
        <v>27.132247341131453</v>
      </c>
      <c r="IS203" s="420">
        <v>27.132247341131453</v>
      </c>
      <c r="IT203" s="420">
        <v>27.132247341131453</v>
      </c>
      <c r="IU203" s="420">
        <v>27.132247341131453</v>
      </c>
      <c r="IV203" s="420">
        <v>27.132247341131453</v>
      </c>
      <c r="IW203" s="420">
        <v>27.132247341131453</v>
      </c>
      <c r="IX203" s="420">
        <v>27.132247341131453</v>
      </c>
      <c r="IY203" s="420">
        <v>27.132247341131453</v>
      </c>
      <c r="IZ203" s="420">
        <v>27.132247341131453</v>
      </c>
      <c r="JA203" s="420">
        <v>27.132247341131453</v>
      </c>
      <c r="JB203" s="420">
        <v>27.132247341131453</v>
      </c>
      <c r="JC203" s="420">
        <v>27.132247341131453</v>
      </c>
      <c r="JD203" s="420">
        <v>27.132247341131453</v>
      </c>
      <c r="JE203" s="420">
        <v>32.475599532082967</v>
      </c>
      <c r="JF203" s="420">
        <v>43.048331462477741</v>
      </c>
      <c r="JG203" s="420">
        <v>57.561453110032218</v>
      </c>
      <c r="JH203" s="420">
        <v>77.573266150287765</v>
      </c>
      <c r="JI203" s="420">
        <v>105.27986936670001</v>
      </c>
      <c r="JJ203" s="420">
        <v>143.78169220360957</v>
      </c>
      <c r="JK203" s="420">
        <v>197.46286728145355</v>
      </c>
      <c r="JL203" s="420">
        <v>272.53160629530856</v>
      </c>
      <c r="JM203" s="420">
        <v>377.790409296147</v>
      </c>
      <c r="JN203" s="420">
        <v>525.73449891553992</v>
      </c>
      <c r="JO203" s="420">
        <v>734.11916605924034</v>
      </c>
      <c r="JP203" s="420">
        <v>1028.1972368721943</v>
      </c>
      <c r="JQ203" s="420">
        <v>1443.9144912674078</v>
      </c>
      <c r="JR203" s="420"/>
      <c r="JS203" s="420">
        <v>81.798392581012877</v>
      </c>
      <c r="JT203" s="420">
        <v>89.941476482784424</v>
      </c>
      <c r="JU203" s="420">
        <v>98.748299280647927</v>
      </c>
      <c r="JV203" s="420">
        <v>108.27522465117272</v>
      </c>
      <c r="JW203" s="420">
        <v>118.5835224004268</v>
      </c>
      <c r="JX203" s="420">
        <v>129.73980224152825</v>
      </c>
      <c r="JY203" s="420">
        <v>141.81648631712085</v>
      </c>
      <c r="JZ203" s="420">
        <v>154.89232395078329</v>
      </c>
      <c r="KA203" s="420">
        <v>169.05295242607093</v>
      </c>
      <c r="KB203" s="420">
        <v>184.39150793507883</v>
      </c>
      <c r="KC203" s="420">
        <v>201.00929121270633</v>
      </c>
      <c r="KD203" s="420">
        <v>219.01649278100786</v>
      </c>
      <c r="KE203" s="420">
        <v>238.53298317321816</v>
      </c>
      <c r="KF203" s="420">
        <v>259.68917399259936</v>
      </c>
      <c r="KG203" s="420">
        <v>282.62695619083382</v>
      </c>
      <c r="KH203" s="420">
        <v>307.50072252829227</v>
      </c>
      <c r="KI203" s="420">
        <v>334.47848180847279</v>
      </c>
      <c r="KJ203" s="420">
        <v>358.39972097507552</v>
      </c>
      <c r="KK203" s="420">
        <v>379.57740531588462</v>
      </c>
      <c r="KL203" s="420">
        <v>399.51711369028186</v>
      </c>
      <c r="KM203" s="420">
        <v>416.89630122645497</v>
      </c>
      <c r="KN203" s="420">
        <v>429.77550725410538</v>
      </c>
      <c r="KO203" s="420">
        <v>435.33368924240921</v>
      </c>
      <c r="KP203" s="420">
        <v>429.49088585204038</v>
      </c>
      <c r="KQ203" s="420">
        <v>406.37005987040078</v>
      </c>
      <c r="KR203" s="420">
        <v>357.52930759754611</v>
      </c>
      <c r="KS203" s="420">
        <v>270.86606119055966</v>
      </c>
      <c r="KT203" s="420">
        <v>129.05261714738822</v>
      </c>
      <c r="KU203" s="420">
        <v>-92.698197379234216</v>
      </c>
      <c r="KV203" s="420">
        <v>-429.82502728807981</v>
      </c>
      <c r="KW203" s="420"/>
      <c r="KX203" s="420">
        <v>1695.0163520875433</v>
      </c>
      <c r="KY203" s="420">
        <v>1821.7268935824718</v>
      </c>
      <c r="KZ203" s="420">
        <v>1958.7655510528114</v>
      </c>
      <c r="LA203" s="420">
        <v>2107.0093720723016</v>
      </c>
      <c r="LB203" s="420">
        <v>2267.4117460936204</v>
      </c>
      <c r="LC203" s="420">
        <v>2441.0091542484533</v>
      </c>
      <c r="LD203" s="420">
        <v>2628.928522038409</v>
      </c>
      <c r="LE203" s="420">
        <v>2832.3952291296387</v>
      </c>
      <c r="LF203" s="420">
        <v>3052.7418353609401</v>
      </c>
      <c r="LG203" s="420">
        <v>3291.4175874152243</v>
      </c>
      <c r="LH203" s="420">
        <v>3549.998776428316</v>
      </c>
      <c r="LI203" s="420">
        <v>3830.2000231613019</v>
      </c>
      <c r="LJ203" s="420">
        <v>4133.8865742896178</v>
      </c>
      <c r="LK203" s="420">
        <v>4463.087700918134</v>
      </c>
      <c r="LL203" s="420">
        <v>4820.0112986718968</v>
      </c>
      <c r="LM203" s="420">
        <v>5207.0597976996214</v>
      </c>
      <c r="LN203" s="420">
        <v>5626.8475007303932</v>
      </c>
      <c r="LO203" s="420">
        <v>6082.2194780148975</v>
      </c>
      <c r="LP203" s="420">
        <v>6576.2721596455158</v>
      </c>
      <c r="LQ203" s="420">
        <v>7112.3757784679265</v>
      </c>
      <c r="LR203" s="420">
        <v>7694.1988306712274</v>
      </c>
      <c r="LS203" s="420">
        <v>8325.734736276494</v>
      </c>
      <c r="LT203" s="420">
        <v>9011.3308982486396</v>
      </c>
      <c r="LU203" s="420">
        <v>9755.7203769615899</v>
      </c>
      <c r="LV203" s="420">
        <v>10564.056416384108</v>
      </c>
      <c r="LW203" s="420">
        <v>11441.950079775654</v>
      </c>
      <c r="LX203" s="420">
        <v>12395.511276046818</v>
      </c>
      <c r="LY203" s="420">
        <v>13431.393483426746</v>
      </c>
      <c r="LZ203" s="420">
        <v>14556.842504882849</v>
      </c>
      <c r="MA203" s="420">
        <v>15779.749620062817</v>
      </c>
      <c r="MB203" s="420"/>
      <c r="MC203" s="426">
        <v>0.53359549465508027</v>
      </c>
      <c r="MD203" s="426">
        <v>0.53359549465508027</v>
      </c>
      <c r="ME203" s="426">
        <v>0.53359549465508027</v>
      </c>
      <c r="MF203" s="426">
        <v>0.53359549465508027</v>
      </c>
      <c r="MG203" s="426">
        <v>0.53359549465508027</v>
      </c>
      <c r="MH203" s="426">
        <v>0.53359549465508027</v>
      </c>
      <c r="MI203" s="426">
        <v>0.53359549465508027</v>
      </c>
      <c r="MJ203" s="426">
        <v>0.53359549465508027</v>
      </c>
      <c r="MK203" s="426">
        <v>0.53359549465508027</v>
      </c>
      <c r="ML203" s="426">
        <v>0.53359549465508027</v>
      </c>
      <c r="MM203" s="426">
        <v>0.53359549465508027</v>
      </c>
      <c r="MN203" s="426">
        <v>0.53359549465508027</v>
      </c>
      <c r="MO203" s="426">
        <v>0.53359549465508027</v>
      </c>
      <c r="MP203" s="426">
        <v>0.53359549465508027</v>
      </c>
      <c r="MQ203" s="426">
        <v>0.53359549465508027</v>
      </c>
      <c r="MR203" s="426">
        <v>0.53359549465508027</v>
      </c>
      <c r="MS203" s="426">
        <v>0.53359549465508027</v>
      </c>
      <c r="MT203" s="426">
        <v>0.6386803635787387</v>
      </c>
      <c r="MU203" s="426">
        <v>0.84660866576925331</v>
      </c>
      <c r="MV203" s="426">
        <v>1.1320305192246567</v>
      </c>
      <c r="MW203" s="426">
        <v>1.5255922151617411</v>
      </c>
      <c r="MX203" s="426">
        <v>2.0704832616937168</v>
      </c>
      <c r="MY203" s="426">
        <v>2.8276781576225365</v>
      </c>
      <c r="MZ203" s="426">
        <v>3.8833973101567549</v>
      </c>
      <c r="NA203" s="426">
        <v>5.3597343206375356</v>
      </c>
      <c r="NB203" s="426">
        <v>7.4298032813052002</v>
      </c>
      <c r="NC203" s="426">
        <v>10.339341097661531</v>
      </c>
      <c r="ND203" s="426">
        <v>14.437531643584819</v>
      </c>
      <c r="NE203" s="426">
        <v>20.221008835493173</v>
      </c>
      <c r="NF203" s="426">
        <v>28.396699231009649</v>
      </c>
      <c r="NG203" s="420"/>
      <c r="NH203" s="420">
        <v>1694.4827565928881</v>
      </c>
      <c r="NI203" s="420">
        <v>1821.1932980878166</v>
      </c>
      <c r="NJ203" s="420">
        <v>1958.2319555581562</v>
      </c>
      <c r="NK203" s="420">
        <v>2106.4757765776467</v>
      </c>
      <c r="NL203" s="420">
        <v>2266.8781505989655</v>
      </c>
      <c r="NM203" s="420">
        <v>2440.4755587537984</v>
      </c>
      <c r="NN203" s="420">
        <v>2628.3949265437541</v>
      </c>
      <c r="NO203" s="420">
        <v>2831.8616336349837</v>
      </c>
      <c r="NP203" s="420">
        <v>3052.2082398662851</v>
      </c>
      <c r="NQ203" s="420">
        <v>3290.8839919205693</v>
      </c>
      <c r="NR203" s="420">
        <v>3549.465180933661</v>
      </c>
      <c r="NS203" s="420">
        <v>3829.666427666647</v>
      </c>
      <c r="NT203" s="420">
        <v>4133.3529787949628</v>
      </c>
      <c r="NU203" s="420">
        <v>4462.5541054234791</v>
      </c>
      <c r="NV203" s="420">
        <v>4819.4777031772419</v>
      </c>
      <c r="NW203" s="420">
        <v>5206.5262022049665</v>
      </c>
      <c r="NX203" s="420">
        <v>5626.3139052357383</v>
      </c>
      <c r="NY203" s="420">
        <v>6081.5807976513188</v>
      </c>
      <c r="NZ203" s="420">
        <v>6575.4255509797467</v>
      </c>
      <c r="OA203" s="420">
        <v>7111.2437479487016</v>
      </c>
      <c r="OB203" s="420">
        <v>7692.6732384560655</v>
      </c>
      <c r="OC203" s="420">
        <v>8323.6642530148001</v>
      </c>
      <c r="OD203" s="420">
        <v>9008.5032200910173</v>
      </c>
      <c r="OE203" s="420">
        <v>9751.8369796514326</v>
      </c>
      <c r="OF203" s="420">
        <v>10558.69668206347</v>
      </c>
      <c r="OG203" s="420">
        <v>11434.520276494348</v>
      </c>
      <c r="OH203" s="420">
        <v>12385.171934949156</v>
      </c>
      <c r="OI203" s="420">
        <v>13416.95595178316</v>
      </c>
      <c r="OJ203" s="420">
        <v>14536.621496047355</v>
      </c>
      <c r="OK203" s="420">
        <v>15751.352920831809</v>
      </c>
      <c r="OL203" s="420"/>
      <c r="OM203" s="420">
        <v>1776.281149173901</v>
      </c>
      <c r="ON203" s="420">
        <v>1911.1347745706012</v>
      </c>
      <c r="OO203" s="420">
        <v>2056.9802548388043</v>
      </c>
      <c r="OP203" s="420">
        <v>2214.7510012288194</v>
      </c>
      <c r="OQ203" s="420">
        <v>2385.4616729993922</v>
      </c>
      <c r="OR203" s="420">
        <v>2570.2153609953266</v>
      </c>
      <c r="OS203" s="420">
        <v>2770.211412860875</v>
      </c>
      <c r="OT203" s="420">
        <v>2986.7539575857672</v>
      </c>
      <c r="OU203" s="420">
        <v>3221.2611922923561</v>
      </c>
      <c r="OV203" s="420">
        <v>3475.2754998556484</v>
      </c>
      <c r="OW203" s="420">
        <v>3750.4744721463676</v>
      </c>
      <c r="OX203" s="420">
        <v>4048.6829204476549</v>
      </c>
      <c r="OY203" s="420">
        <v>4371.8859619681807</v>
      </c>
      <c r="OZ203" s="420">
        <v>4722.2432794160786</v>
      </c>
      <c r="PA203" s="420">
        <v>5102.1046593680758</v>
      </c>
      <c r="PB203" s="420">
        <v>5514.026924733259</v>
      </c>
      <c r="PC203" s="420">
        <v>5960.792387044211</v>
      </c>
      <c r="PD203" s="420">
        <v>6439.9805186263948</v>
      </c>
      <c r="PE203" s="420">
        <v>6955.0029562956315</v>
      </c>
      <c r="PF203" s="420">
        <v>7510.7608616389834</v>
      </c>
      <c r="PG203" s="420">
        <v>8109.5695396825204</v>
      </c>
      <c r="PH203" s="420">
        <v>8753.439760268906</v>
      </c>
      <c r="PI203" s="420">
        <v>9443.8369093334259</v>
      </c>
      <c r="PJ203" s="420">
        <v>10181.327865503474</v>
      </c>
      <c r="PK203" s="420">
        <v>10965.06674193387</v>
      </c>
      <c r="PL203" s="420">
        <v>11792.049584091894</v>
      </c>
      <c r="PM203" s="420">
        <v>12656.037996139716</v>
      </c>
      <c r="PN203" s="420">
        <v>13546.008568930549</v>
      </c>
      <c r="PO203" s="420">
        <v>14443.923298668122</v>
      </c>
      <c r="PP203" s="420">
        <v>15321.527893543729</v>
      </c>
      <c r="PQ203" s="420"/>
      <c r="PR203" s="420">
        <v>48.49430974969362</v>
      </c>
      <c r="PS203" s="420">
        <v>52.119490262104989</v>
      </c>
      <c r="PT203" s="420">
        <v>56.040157513995716</v>
      </c>
      <c r="PU203" s="420">
        <v>60.281403780524997</v>
      </c>
      <c r="PV203" s="420">
        <v>64.870505473140511</v>
      </c>
      <c r="PW203" s="420">
        <v>69.837116250928233</v>
      </c>
      <c r="PX203" s="420">
        <v>75.213477380630223</v>
      </c>
      <c r="PY203" s="420">
        <v>81.034646896358169</v>
      </c>
      <c r="PZ203" s="420">
        <v>87.338749250128728</v>
      </c>
      <c r="QA203" s="420">
        <v>94.167247297127716</v>
      </c>
      <c r="QB203" s="420">
        <v>101.56523862623877</v>
      </c>
      <c r="QC203" s="420">
        <v>109.58177842810265</v>
      </c>
      <c r="QD203" s="420">
        <v>118.27023129116503</v>
      </c>
      <c r="QE203" s="420">
        <v>127.68865453233914</v>
      </c>
      <c r="QF203" s="420">
        <v>137.90021590466961</v>
      </c>
      <c r="QG203" s="420">
        <v>148.97364878151976</v>
      </c>
      <c r="QH203" s="420">
        <v>160.98374819726556</v>
      </c>
      <c r="QI203" s="420">
        <v>174.01191143036277</v>
      </c>
      <c r="QJ203" s="420">
        <v>188.1467271483088</v>
      </c>
      <c r="QK203" s="420">
        <v>203.48461749791323</v>
      </c>
      <c r="QL203" s="420">
        <v>220.13053792122366</v>
      </c>
      <c r="QM203" s="420">
        <v>238.19873991040021</v>
      </c>
      <c r="QN203" s="420">
        <v>257.81360238705514</v>
      </c>
      <c r="QO203" s="420">
        <v>279.11053790668024</v>
      </c>
      <c r="QP203" s="420">
        <v>302.23698045062309</v>
      </c>
      <c r="QQ203" s="420">
        <v>327.35346218094458</v>
      </c>
      <c r="QR203" s="420">
        <v>354.63478720197514</v>
      </c>
      <c r="QS203" s="420">
        <v>384.27131110158984</v>
      </c>
      <c r="QT203" s="420">
        <v>416.47033584065105</v>
      </c>
      <c r="QU203" s="420">
        <v>451.45763042669057</v>
      </c>
      <c r="QV203" s="424"/>
      <c r="QW203" s="420">
        <v>14.67609691494293</v>
      </c>
      <c r="QX203" s="420">
        <v>14.67609691494293</v>
      </c>
      <c r="QY203" s="420">
        <v>14.67609691494293</v>
      </c>
      <c r="QZ203" s="420">
        <v>14.67609691494293</v>
      </c>
      <c r="RA203" s="420">
        <v>14.67609691494293</v>
      </c>
      <c r="RB203" s="420">
        <v>14.67609691494293</v>
      </c>
      <c r="RC203" s="420">
        <v>14.67609691494293</v>
      </c>
      <c r="RD203" s="420">
        <v>14.67609691494293</v>
      </c>
      <c r="RE203" s="420">
        <v>14.67609691494293</v>
      </c>
      <c r="RF203" s="420">
        <v>14.67609691494293</v>
      </c>
      <c r="RG203" s="420">
        <v>14.67609691494293</v>
      </c>
      <c r="RH203" s="420">
        <v>14.67609691494293</v>
      </c>
      <c r="RI203" s="420">
        <v>14.67609691494293</v>
      </c>
      <c r="RJ203" s="420">
        <v>14.67609691494293</v>
      </c>
      <c r="RK203" s="420">
        <v>14.67609691494293</v>
      </c>
      <c r="RL203" s="420">
        <v>14.67609691494293</v>
      </c>
      <c r="RM203" s="420">
        <v>14.67609691494293</v>
      </c>
      <c r="RN203" s="420">
        <v>17.566368171102237</v>
      </c>
      <c r="RO203" s="420">
        <v>23.285261874056175</v>
      </c>
      <c r="RP203" s="420">
        <v>31.135550763136582</v>
      </c>
      <c r="RQ203" s="420">
        <v>41.960135395950182</v>
      </c>
      <c r="RR203" s="420">
        <v>56.946906999329599</v>
      </c>
      <c r="RS203" s="420">
        <v>77.772918064761825</v>
      </c>
      <c r="RT203" s="420">
        <v>106.80958863779382</v>
      </c>
      <c r="RU203" s="420">
        <v>147.41500090601141</v>
      </c>
      <c r="RV203" s="420">
        <v>204.35051290281348</v>
      </c>
      <c r="RW203" s="420">
        <v>284.3749122807335</v>
      </c>
      <c r="RX203" s="420">
        <v>397.09220886651417</v>
      </c>
      <c r="RY203" s="420">
        <v>556.16190234036037</v>
      </c>
      <c r="RZ203" s="420">
        <v>781.02741524865144</v>
      </c>
      <c r="SA203" s="420"/>
      <c r="SB203" s="420">
        <v>33.818212834750689</v>
      </c>
      <c r="SC203" s="420">
        <v>37.443393347162058</v>
      </c>
      <c r="SD203" s="420">
        <v>41.364060599052785</v>
      </c>
      <c r="SE203" s="420">
        <v>45.605306865582065</v>
      </c>
      <c r="SF203" s="420">
        <v>50.19440855819758</v>
      </c>
      <c r="SG203" s="420">
        <v>55.161019335985301</v>
      </c>
      <c r="SH203" s="420">
        <v>60.537380465687292</v>
      </c>
      <c r="SI203" s="420">
        <v>66.358549981415237</v>
      </c>
      <c r="SJ203" s="420">
        <v>72.662652335185797</v>
      </c>
      <c r="SK203" s="420">
        <v>79.491150382184784</v>
      </c>
      <c r="SL203" s="420">
        <v>86.889141711295835</v>
      </c>
      <c r="SM203" s="420">
        <v>94.90568151315972</v>
      </c>
      <c r="SN203" s="420">
        <v>103.5941343762221</v>
      </c>
      <c r="SO203" s="420">
        <v>113.01255761739621</v>
      </c>
      <c r="SP203" s="420">
        <v>123.22411898972668</v>
      </c>
      <c r="SQ203" s="420">
        <v>134.29755186657684</v>
      </c>
      <c r="SR203" s="420">
        <v>146.30765128232264</v>
      </c>
      <c r="SS203" s="420">
        <v>156.44554325926055</v>
      </c>
      <c r="ST203" s="420">
        <v>164.86146527425262</v>
      </c>
      <c r="SU203" s="420">
        <v>172.34906673477664</v>
      </c>
      <c r="SV203" s="420">
        <v>178.17040252527349</v>
      </c>
      <c r="SW203" s="420">
        <v>181.25183291107061</v>
      </c>
      <c r="SX203" s="420">
        <v>180.04068432229332</v>
      </c>
      <c r="SY203" s="420">
        <v>172.30094926888643</v>
      </c>
      <c r="SZ203" s="420">
        <v>154.82197954461168</v>
      </c>
      <c r="TA203" s="420">
        <v>123.0029492781311</v>
      </c>
      <c r="TB203" s="420">
        <v>70.259874921241646</v>
      </c>
      <c r="TC203" s="420">
        <v>-12.820897764924325</v>
      </c>
      <c r="TD203" s="420">
        <v>-139.69156649970932</v>
      </c>
      <c r="TE203" s="420">
        <v>-329.56978482196087</v>
      </c>
      <c r="TF203" s="420"/>
      <c r="TG203" s="420">
        <v>4.0448022635205216</v>
      </c>
      <c r="TH203" s="420">
        <v>4.3471704881216446</v>
      </c>
      <c r="TI203" s="420">
        <v>4.6741846029077365</v>
      </c>
      <c r="TJ203" s="420">
        <v>5.0279374986093632</v>
      </c>
      <c r="TK203" s="420">
        <v>5.4107042398956251</v>
      </c>
      <c r="TL203" s="420">
        <v>5.8249581723613435</v>
      </c>
      <c r="TM203" s="420">
        <v>6.2733884681871288</v>
      </c>
      <c r="TN203" s="420">
        <v>6.75891923984023</v>
      </c>
      <c r="TO203" s="420">
        <v>7.2847303628691034</v>
      </c>
      <c r="TP203" s="420">
        <v>7.854280161587929</v>
      </c>
      <c r="TQ203" s="420">
        <v>8.4713301253454354</v>
      </c>
      <c r="TR203" s="420">
        <v>9.1399718382298332</v>
      </c>
      <c r="TS203" s="420">
        <v>9.8646563215929142</v>
      </c>
      <c r="TT203" s="420">
        <v>10.650226006806058</v>
      </c>
      <c r="TU203" s="420">
        <v>11.50194957532517</v>
      </c>
      <c r="TV203" s="420">
        <v>12.425559924589077</v>
      </c>
      <c r="TW203" s="420">
        <v>13.427295541667764</v>
      </c>
      <c r="TX203" s="420">
        <v>14.51394559209105</v>
      </c>
      <c r="TY203" s="420">
        <v>15.692899059116236</v>
      </c>
      <c r="TZ203" s="420">
        <v>16.972198299046148</v>
      </c>
      <c r="UA203" s="420">
        <v>18.360597411315482</v>
      </c>
      <c r="UB203" s="420">
        <v>19.867625858174215</v>
      </c>
      <c r="UC203" s="420">
        <v>21.503657808184993</v>
      </c>
      <c r="UD203" s="420">
        <v>23.27998772071404</v>
      </c>
      <c r="UE203" s="420">
        <v>25.208912735457822</v>
      </c>
      <c r="UF203" s="420">
        <v>27.303822482165131</v>
      </c>
      <c r="UG203" s="420">
        <v>29.579296981471721</v>
      </c>
      <c r="UH203" s="420">
        <v>32.0512133685856</v>
      </c>
      <c r="UI203" s="420">
        <v>34.736862237905328</v>
      </c>
      <c r="UJ203" s="420">
        <v>37.65507447902224</v>
      </c>
      <c r="UK203" s="420"/>
      <c r="UL203" s="420">
        <v>2.067702288914858</v>
      </c>
      <c r="UM203" s="420">
        <v>2.067702288914858</v>
      </c>
      <c r="UN203" s="420">
        <v>2.067702288914858</v>
      </c>
      <c r="UO203" s="420">
        <v>2.067702288914858</v>
      </c>
      <c r="UP203" s="420">
        <v>2.067702288914858</v>
      </c>
      <c r="UQ203" s="420">
        <v>2.067702288914858</v>
      </c>
      <c r="UR203" s="420">
        <v>2.067702288914858</v>
      </c>
      <c r="US203" s="420">
        <v>2.067702288914858</v>
      </c>
      <c r="UT203" s="420">
        <v>2.067702288914858</v>
      </c>
      <c r="UU203" s="420">
        <v>2.067702288914858</v>
      </c>
      <c r="UV203" s="420">
        <v>2.067702288914858</v>
      </c>
      <c r="UW203" s="420">
        <v>2.067702288914858</v>
      </c>
      <c r="UX203" s="420">
        <v>2.067702288914858</v>
      </c>
      <c r="UY203" s="420">
        <v>2.067702288914858</v>
      </c>
      <c r="UZ203" s="420">
        <v>2.067702288914858</v>
      </c>
      <c r="VA203" s="420">
        <v>2.067702288914858</v>
      </c>
      <c r="VB203" s="420">
        <v>2.067702288914858</v>
      </c>
      <c r="VC203" s="420">
        <v>2.4749100449402728</v>
      </c>
      <c r="VD203" s="420">
        <v>3.2806399108706796</v>
      </c>
      <c r="VE203" s="420">
        <v>4.386660155808368</v>
      </c>
      <c r="VF203" s="420">
        <v>5.9117262923662643</v>
      </c>
      <c r="VG203" s="420">
        <v>8.0231992628261573</v>
      </c>
      <c r="VH203" s="420">
        <v>10.957357506569796</v>
      </c>
      <c r="VI203" s="420">
        <v>15.04830829234678</v>
      </c>
      <c r="VJ203" s="420">
        <v>20.769168843753917</v>
      </c>
      <c r="VK203" s="420">
        <v>28.790762674771809</v>
      </c>
      <c r="VL203" s="420">
        <v>40.065329388370365</v>
      </c>
      <c r="VM203" s="420">
        <v>55.945969418309815</v>
      </c>
      <c r="VN203" s="420">
        <v>78.357157569974831</v>
      </c>
      <c r="VO203" s="420">
        <v>110.03826041586015</v>
      </c>
      <c r="VP203" s="420"/>
      <c r="VQ203" s="420">
        <v>1.9770999746056637</v>
      </c>
      <c r="VR203" s="420">
        <v>2.2794681992067867</v>
      </c>
      <c r="VS203" s="420">
        <v>2.6064823139928786</v>
      </c>
      <c r="VT203" s="420">
        <v>2.9602352096945053</v>
      </c>
      <c r="VU203" s="420">
        <v>3.3430019509807671</v>
      </c>
      <c r="VV203" s="420">
        <v>3.7572558834464855</v>
      </c>
      <c r="VW203" s="420">
        <v>4.2056861792722708</v>
      </c>
      <c r="VX203" s="420">
        <v>4.6912169509253721</v>
      </c>
      <c r="VY203" s="420">
        <v>5.2170280739542454</v>
      </c>
      <c r="VZ203" s="420">
        <v>5.786577872673071</v>
      </c>
      <c r="WA203" s="420">
        <v>6.4036278364305774</v>
      </c>
      <c r="WB203" s="420">
        <v>7.0722695493149752</v>
      </c>
      <c r="WC203" s="420">
        <v>7.7969540326780562</v>
      </c>
      <c r="WD203" s="420">
        <v>8.5825237178911991</v>
      </c>
      <c r="WE203" s="420">
        <v>9.4342472864103115</v>
      </c>
      <c r="WF203" s="420">
        <v>10.357857635674218</v>
      </c>
      <c r="WG203" s="420">
        <v>11.359593252752905</v>
      </c>
      <c r="WH203" s="420">
        <v>12.039035547150776</v>
      </c>
      <c r="WI203" s="420">
        <v>12.412259148245557</v>
      </c>
      <c r="WJ203" s="420">
        <v>12.58553814323778</v>
      </c>
      <c r="WK203" s="420">
        <v>12.448871118949217</v>
      </c>
      <c r="WL203" s="420">
        <v>11.844426595348057</v>
      </c>
      <c r="WM203" s="420">
        <v>10.546300301615197</v>
      </c>
      <c r="WN203" s="420">
        <v>8.2316794283672596</v>
      </c>
      <c r="WO203" s="420">
        <v>4.4397438917039054</v>
      </c>
      <c r="WP203" s="420">
        <v>-1.4869401926066779</v>
      </c>
      <c r="WQ203" s="420">
        <v>-10.486032406898644</v>
      </c>
      <c r="WR203" s="420">
        <v>-23.894756049724215</v>
      </c>
      <c r="WS203" s="420">
        <v>-43.620295332069503</v>
      </c>
      <c r="WT203" s="420">
        <v>-72.383185936837918</v>
      </c>
      <c r="WU203" s="420"/>
      <c r="WV203" s="420">
        <v>187.36433332469448</v>
      </c>
      <c r="WW203" s="420">
        <v>201.37070919426611</v>
      </c>
      <c r="WX203" s="420">
        <v>216.5187380997213</v>
      </c>
      <c r="WY203" s="420">
        <v>232.90536744439657</v>
      </c>
      <c r="WZ203" s="420">
        <v>250.63598333797734</v>
      </c>
      <c r="XA203" s="420">
        <v>269.82515670835033</v>
      </c>
      <c r="XB203" s="420">
        <v>290.59745605602336</v>
      </c>
      <c r="XC203" s="420">
        <v>313.08833284371246</v>
      </c>
      <c r="XD203" s="420">
        <v>337.44508605499618</v>
      </c>
      <c r="XE203" s="420">
        <v>363.82791304622003</v>
      </c>
      <c r="XF203" s="420">
        <v>392.41105445962069</v>
      </c>
      <c r="XG203" s="420">
        <v>423.38404166780703</v>
      </c>
      <c r="XH203" s="420">
        <v>456.95305598543047</v>
      </c>
      <c r="XI203" s="420">
        <v>493.34240971911333</v>
      </c>
      <c r="XJ203" s="420">
        <v>532.79616003758292</v>
      </c>
      <c r="XK203" s="420">
        <v>575.57986763741849</v>
      </c>
      <c r="XL203" s="420">
        <v>621.98251326346087</v>
      </c>
      <c r="XM203" s="420">
        <v>672.31858632469141</v>
      </c>
      <c r="XN203" s="420">
        <v>726.93036113559151</v>
      </c>
      <c r="XO203" s="420">
        <v>786.19037771885883</v>
      </c>
      <c r="XP203" s="420">
        <v>850.50414563900472</v>
      </c>
      <c r="XQ203" s="420">
        <v>920.31309100912381</v>
      </c>
      <c r="XR203" s="420">
        <v>996.09776863755883</v>
      </c>
      <c r="XS203" s="420">
        <v>1078.3813632714384</v>
      </c>
      <c r="XT203" s="420">
        <v>1167.7335060647499</v>
      </c>
      <c r="XU203" s="420">
        <v>1264.7744347665605</v>
      </c>
      <c r="XV203" s="420">
        <v>1370.1795287077532</v>
      </c>
      <c r="XW203" s="420">
        <v>1484.684252482022</v>
      </c>
      <c r="XX203" s="420">
        <v>1609.0895452901718</v>
      </c>
      <c r="XY203" s="420">
        <v>1744.267696268792</v>
      </c>
      <c r="XZ203" s="420"/>
      <c r="YA203" s="420">
        <v>5.8982772642860108E-2</v>
      </c>
      <c r="YB203" s="420">
        <v>5.8982772642860108E-2</v>
      </c>
      <c r="YC203" s="420">
        <v>5.8982772642860108E-2</v>
      </c>
      <c r="YD203" s="420">
        <v>5.8982772642860108E-2</v>
      </c>
      <c r="YE203" s="420">
        <v>5.8982772642860108E-2</v>
      </c>
      <c r="YF203" s="420">
        <v>5.8982772642860108E-2</v>
      </c>
      <c r="YG203" s="420">
        <v>5.8982772642860108E-2</v>
      </c>
      <c r="YH203" s="420">
        <v>5.8982772642860108E-2</v>
      </c>
      <c r="YI203" s="420">
        <v>5.8982772642860108E-2</v>
      </c>
      <c r="YJ203" s="420">
        <v>5.8982772642860108E-2</v>
      </c>
      <c r="YK203" s="420">
        <v>5.8982772642860108E-2</v>
      </c>
      <c r="YL203" s="420">
        <v>5.8982772642860108E-2</v>
      </c>
      <c r="YM203" s="420">
        <v>5.8982772642860108E-2</v>
      </c>
      <c r="YN203" s="420">
        <v>5.8982772642860108E-2</v>
      </c>
      <c r="YO203" s="420">
        <v>5.8982772642860108E-2</v>
      </c>
      <c r="YP203" s="420">
        <v>5.8982772642860108E-2</v>
      </c>
      <c r="YQ203" s="420">
        <v>5.8982772642860108E-2</v>
      </c>
      <c r="YR203" s="420">
        <v>7.0598682061164819E-2</v>
      </c>
      <c r="YS203" s="420">
        <v>9.3582736268831401E-2</v>
      </c>
      <c r="YT203" s="420">
        <v>0.1251328007995412</v>
      </c>
      <c r="YU203" s="420">
        <v>0.16863646652558104</v>
      </c>
      <c r="YV203" s="420">
        <v>0.22886783098547142</v>
      </c>
      <c r="YW203" s="420">
        <v>0.31256691547975329</v>
      </c>
      <c r="YX203" s="420">
        <v>0.42926438270422834</v>
      </c>
      <c r="YY203" s="420">
        <v>0.59245625952042169</v>
      </c>
      <c r="YZ203" s="420">
        <v>0.82127829434856037</v>
      </c>
      <c r="ZA203" s="420">
        <v>1.1428938425249568</v>
      </c>
      <c r="ZB203" s="420">
        <v>1.5959011179585008</v>
      </c>
      <c r="ZC203" s="420">
        <v>2.2351972209287916</v>
      </c>
      <c r="ZD203" s="420">
        <v>3.1389246560880348</v>
      </c>
      <c r="ZE203" s="420"/>
      <c r="ZF203" s="420">
        <v>187.30535055205164</v>
      </c>
      <c r="ZG203" s="420">
        <v>201.31172642162326</v>
      </c>
      <c r="ZH203" s="420">
        <v>216.45975532707845</v>
      </c>
      <c r="ZI203" s="420">
        <v>232.84638467175373</v>
      </c>
      <c r="ZJ203" s="420">
        <v>250.57700056533449</v>
      </c>
      <c r="ZK203" s="420">
        <v>269.76617393570746</v>
      </c>
      <c r="ZL203" s="420">
        <v>290.53847328338048</v>
      </c>
      <c r="ZM203" s="420">
        <v>313.02935007106959</v>
      </c>
      <c r="ZN203" s="420">
        <v>337.3861032823533</v>
      </c>
      <c r="ZO203" s="420">
        <v>363.76893027357715</v>
      </c>
      <c r="ZP203" s="420">
        <v>392.35207168697781</v>
      </c>
      <c r="ZQ203" s="420">
        <v>423.32505889516415</v>
      </c>
      <c r="ZR203" s="420">
        <v>456.89407321278759</v>
      </c>
      <c r="ZS203" s="420">
        <v>493.28342694647046</v>
      </c>
      <c r="ZT203" s="420">
        <v>532.7371772649401</v>
      </c>
      <c r="ZU203" s="420">
        <v>575.52088486477567</v>
      </c>
      <c r="ZV203" s="420">
        <v>621.92353049081805</v>
      </c>
      <c r="ZW203" s="420">
        <v>672.24798764263028</v>
      </c>
      <c r="ZX203" s="420">
        <v>726.83677839932272</v>
      </c>
      <c r="ZY203" s="420">
        <v>786.06524491805931</v>
      </c>
      <c r="ZZ203" s="420">
        <v>850.33550917247919</v>
      </c>
      <c r="AAA203" s="420">
        <v>920.08422317813836</v>
      </c>
      <c r="AAB203" s="420">
        <v>995.78520172207902</v>
      </c>
      <c r="AAC203" s="420">
        <v>1077.9520988887341</v>
      </c>
      <c r="AAD203" s="420">
        <v>1167.1410498052294</v>
      </c>
      <c r="AAE203" s="420">
        <v>1263.953156472212</v>
      </c>
      <c r="AAF203" s="420">
        <v>1369.0366348652283</v>
      </c>
      <c r="AAG203" s="420">
        <v>1483.0883513640636</v>
      </c>
      <c r="AAH203" s="420">
        <v>1606.8543480692431</v>
      </c>
      <c r="AAI203" s="420">
        <v>1741.128771612704</v>
      </c>
      <c r="AAJ203" s="420"/>
      <c r="AAK203" s="420">
        <v>1999.3818125353089</v>
      </c>
      <c r="AAL203" s="420">
        <v>2152.1693625385933</v>
      </c>
      <c r="AAM203" s="420">
        <v>2317.4105530789284</v>
      </c>
      <c r="AAN203" s="420">
        <v>2496.1629279758499</v>
      </c>
      <c r="AAO203" s="420">
        <v>2689.5760840739049</v>
      </c>
      <c r="AAP203" s="420">
        <v>2898.8998101504658</v>
      </c>
      <c r="AAQ203" s="420">
        <v>3125.492952789215</v>
      </c>
      <c r="AAR203" s="420">
        <v>3370.8330745891776</v>
      </c>
      <c r="AAS203" s="420">
        <v>3636.5269759838493</v>
      </c>
      <c r="AAT203" s="420">
        <v>3924.3221583840832</v>
      </c>
      <c r="AAU203" s="420">
        <v>4236.1193133810721</v>
      </c>
      <c r="AAV203" s="420">
        <v>4573.9859304052934</v>
      </c>
      <c r="AAW203" s="420">
        <v>4940.1711235898683</v>
      </c>
      <c r="AAX203" s="420">
        <v>5337.1217876978362</v>
      </c>
      <c r="AAY203" s="420">
        <v>5767.5002029091529</v>
      </c>
      <c r="AAZ203" s="420">
        <v>6234.2032191002854</v>
      </c>
      <c r="ABA203" s="420">
        <v>6740.3831620701048</v>
      </c>
      <c r="ABB203" s="420">
        <v>7280.7130850754365</v>
      </c>
      <c r="ABC203" s="420">
        <v>7859.1134591174523</v>
      </c>
      <c r="ABD203" s="420">
        <v>8481.7607114350576</v>
      </c>
      <c r="ABE203" s="420">
        <v>9150.5243224992228</v>
      </c>
      <c r="ABF203" s="420">
        <v>9866.6202429534624</v>
      </c>
      <c r="ABG203" s="420">
        <v>10630.209095679413</v>
      </c>
      <c r="ABH203" s="420">
        <v>11439.812593089462</v>
      </c>
      <c r="ABI203" s="420">
        <v>12291.469515175415</v>
      </c>
      <c r="ABJ203" s="420">
        <v>13177.518749649631</v>
      </c>
      <c r="ABK203" s="420">
        <v>14084.848473519287</v>
      </c>
      <c r="ABL203" s="420">
        <v>14992.381266479964</v>
      </c>
      <c r="ABM203" s="420">
        <v>15867.465784905586</v>
      </c>
      <c r="ABN203" s="420">
        <v>16660.703694397635</v>
      </c>
      <c r="ABQ203" s="344"/>
      <c r="ABR203" s="344"/>
      <c r="ABS203" s="344"/>
      <c r="ABT203" s="344"/>
      <c r="ABU203" s="344"/>
      <c r="ABV203" s="344"/>
      <c r="ABW203" s="344"/>
      <c r="ABX203" s="344"/>
      <c r="ABY203" s="344"/>
      <c r="ABZ203" s="344"/>
      <c r="ACA203" s="344"/>
    </row>
    <row r="204" spans="4:755" hidden="1" outlineLevel="1" x14ac:dyDescent="0.25">
      <c r="D204" s="431" t="b">
        <v>0</v>
      </c>
      <c r="E204" s="416"/>
      <c r="F204" s="417">
        <v>1629</v>
      </c>
      <c r="G204" s="417">
        <v>22015774</v>
      </c>
      <c r="H204" s="417" t="s">
        <v>1825</v>
      </c>
      <c r="I204" s="417" t="s">
        <v>1889</v>
      </c>
      <c r="J204" s="417">
        <v>66</v>
      </c>
      <c r="K204" s="417" t="s">
        <v>1890</v>
      </c>
      <c r="L204" s="417" t="s">
        <v>1901</v>
      </c>
      <c r="M204" s="417" t="s">
        <v>339</v>
      </c>
      <c r="N204" s="417" t="s">
        <v>319</v>
      </c>
      <c r="O204" s="417" t="s">
        <v>1902</v>
      </c>
      <c r="P204" s="417" t="s">
        <v>1903</v>
      </c>
      <c r="Q204" s="417" t="s">
        <v>375</v>
      </c>
      <c r="R204" s="417" t="s">
        <v>296</v>
      </c>
      <c r="S204" s="418"/>
      <c r="T204" s="417">
        <v>1.6937062110259138E-2</v>
      </c>
      <c r="U204" s="417">
        <v>1</v>
      </c>
      <c r="V204" s="418"/>
      <c r="W204" s="419">
        <v>1.8695452500081102</v>
      </c>
      <c r="X204" s="417">
        <v>5.1679359468684138E-3</v>
      </c>
      <c r="Y204" s="417">
        <v>1.1990363303280985E-7</v>
      </c>
      <c r="Z204" s="417">
        <v>5.167816043235381E-3</v>
      </c>
      <c r="AA204" s="420">
        <v>27.131726670466517</v>
      </c>
      <c r="AB204" s="420">
        <v>1.4388435963937182E-2</v>
      </c>
      <c r="AC204" s="420">
        <v>27.146115106430454</v>
      </c>
      <c r="AD204" s="420">
        <v>14.67046649935592</v>
      </c>
      <c r="AE204" s="420">
        <v>2.0676923713783828</v>
      </c>
      <c r="AF204" s="420">
        <v>3.1809483237704037E-2</v>
      </c>
      <c r="AG204" s="418"/>
      <c r="AH204" s="419">
        <v>6.2005801228680832</v>
      </c>
      <c r="AI204" s="417">
        <v>1.4775542387390934E-2</v>
      </c>
      <c r="AJ204" s="417">
        <v>3.4281408099726966E-7</v>
      </c>
      <c r="AK204" s="417">
        <v>1.4775199573309937E-2</v>
      </c>
      <c r="AL204" s="420">
        <v>77.571777511194938</v>
      </c>
      <c r="AM204" s="420">
        <v>4.1137689719672361E-2</v>
      </c>
      <c r="AN204" s="420">
        <v>77.612915200914614</v>
      </c>
      <c r="AO204" s="420">
        <v>41.944037587266045</v>
      </c>
      <c r="AP204" s="420">
        <v>5.9116979373359229</v>
      </c>
      <c r="AQ204" s="420">
        <v>9.0945857830243088E-2</v>
      </c>
      <c r="AR204" s="418"/>
      <c r="AS204" s="417">
        <v>5.1679359468684138E-3</v>
      </c>
      <c r="AT204" s="421">
        <v>1.1990363303280985E-7</v>
      </c>
      <c r="AU204" s="417">
        <v>5.167816043235381E-3</v>
      </c>
      <c r="AV204" s="420">
        <v>27.131726670466517</v>
      </c>
      <c r="AW204" s="420">
        <v>1.4388435963937182E-2</v>
      </c>
      <c r="AX204" s="420">
        <v>27.146115106430454</v>
      </c>
      <c r="AY204" s="420">
        <v>14.67046649935592</v>
      </c>
      <c r="AZ204" s="420">
        <v>2.0676923713783828</v>
      </c>
      <c r="BA204" s="420">
        <v>3.1809483237704037E-2</v>
      </c>
      <c r="BB204" s="418"/>
      <c r="BC204" s="420">
        <v>43.916083460402461</v>
      </c>
      <c r="BD204" s="420">
        <v>125.55959658334685</v>
      </c>
      <c r="BE204" s="420">
        <v>43.916083460402461</v>
      </c>
      <c r="BF204" s="420">
        <v>81.643513122944384</v>
      </c>
      <c r="BG204" s="420"/>
      <c r="BH204" s="422">
        <v>0.11989476363991854</v>
      </c>
      <c r="BI204" s="420"/>
      <c r="BJ204" s="423">
        <v>2.1076845665459505</v>
      </c>
      <c r="BK204" s="423">
        <v>2.3761576415637542</v>
      </c>
      <c r="BL204" s="423">
        <v>2.6788283347420569</v>
      </c>
      <c r="BM204" s="423">
        <v>3.0200526772686187</v>
      </c>
      <c r="BN204" s="423">
        <v>3.4047415637611511</v>
      </c>
      <c r="BO204" s="423">
        <v>3.838431429774579</v>
      </c>
      <c r="BP204" s="423">
        <v>4.3273639320822479</v>
      </c>
      <c r="BQ204" s="423">
        <v>4.8785757784882637</v>
      </c>
      <c r="BR204" s="423">
        <v>5.5000000000000009</v>
      </c>
      <c r="BS204" s="423">
        <v>6.2005801228680832</v>
      </c>
      <c r="BT204" s="423">
        <v>6.9903988836557751</v>
      </c>
      <c r="BU204" s="423">
        <v>7.8808233398027685</v>
      </c>
      <c r="BV204" s="423">
        <v>8.8846684641119822</v>
      </c>
      <c r="BW204" s="423">
        <v>10.016381577608296</v>
      </c>
      <c r="BX204" s="423">
        <v>11.292250275123644</v>
      </c>
      <c r="BY204" s="423">
        <v>12.73063683606969</v>
      </c>
      <c r="BZ204" s="423">
        <v>14.352242494033806</v>
      </c>
      <c r="CA204" s="423">
        <v>16.180405368561566</v>
      </c>
      <c r="CB204" s="423">
        <v>18.241436346954707</v>
      </c>
      <c r="CC204" s="423">
        <v>20.564997750089216</v>
      </c>
      <c r="CD204" s="423">
        <v>23.184530232005461</v>
      </c>
      <c r="CE204" s="423">
        <v>26.1377340572013</v>
      </c>
      <c r="CF204" s="423">
        <v>28</v>
      </c>
      <c r="CG204" s="423">
        <v>28</v>
      </c>
      <c r="CH204" s="423">
        <v>28</v>
      </c>
      <c r="CI204" s="423">
        <v>28</v>
      </c>
      <c r="CJ204" s="423">
        <v>28</v>
      </c>
      <c r="CK204" s="423">
        <v>28</v>
      </c>
      <c r="CL204" s="423">
        <v>28</v>
      </c>
      <c r="CM204" s="423">
        <v>28</v>
      </c>
      <c r="CN204" s="420"/>
      <c r="CO204" s="417">
        <v>5.1679359468684138E-3</v>
      </c>
      <c r="CP204" s="417">
        <v>5.1679359468684138E-3</v>
      </c>
      <c r="CQ204" s="417">
        <v>5.1679359468684138E-3</v>
      </c>
      <c r="CR204" s="417">
        <v>5.1679359468684138E-3</v>
      </c>
      <c r="CS204" s="417">
        <v>5.1679359468684138E-3</v>
      </c>
      <c r="CT204" s="417">
        <v>5.1679359468684138E-3</v>
      </c>
      <c r="CU204" s="417">
        <v>6.1856954238924408E-3</v>
      </c>
      <c r="CV204" s="417">
        <v>8.1995058065237221E-3</v>
      </c>
      <c r="CW204" s="417">
        <v>1.0963850466981298E-2</v>
      </c>
      <c r="CX204" s="417">
        <v>1.4775542387390934E-2</v>
      </c>
      <c r="CY204" s="417">
        <v>2.0052877100120482E-2</v>
      </c>
      <c r="CZ204" s="417">
        <v>2.7386399891547574E-2</v>
      </c>
      <c r="DA204" s="417">
        <v>3.7611165679170583E-2</v>
      </c>
      <c r="DB204" s="417">
        <v>5.1909665540170548E-2</v>
      </c>
      <c r="DC204" s="417">
        <v>7.1958530085487193E-2</v>
      </c>
      <c r="DD204" s="417">
        <v>0.10013775052594558</v>
      </c>
      <c r="DE204" s="417">
        <v>0.13982921428742964</v>
      </c>
      <c r="DF204" s="417">
        <v>0.19584288002738651</v>
      </c>
      <c r="DG204" s="417">
        <v>0.2750254156909761</v>
      </c>
      <c r="DH204" s="417">
        <v>0.38712973930594097</v>
      </c>
      <c r="DI204" s="417">
        <v>0.54605770977425183</v>
      </c>
      <c r="DJ204" s="417">
        <v>0.77163661714988052</v>
      </c>
      <c r="DK204" s="417">
        <v>0.94176007037367371</v>
      </c>
      <c r="DL204" s="417">
        <v>0.94176007037367371</v>
      </c>
      <c r="DM204" s="417">
        <v>0.94176007037367371</v>
      </c>
      <c r="DN204" s="417">
        <v>0.94176007037367371</v>
      </c>
      <c r="DO204" s="417">
        <v>0.94176007037367371</v>
      </c>
      <c r="DP204" s="417">
        <v>0.94176007037367371</v>
      </c>
      <c r="DQ204" s="417">
        <v>0.94176007037367371</v>
      </c>
      <c r="DR204" s="417">
        <v>0.94176007037367371</v>
      </c>
      <c r="DS204" s="424"/>
      <c r="DT204" s="425">
        <v>1.1990363303280985E-7</v>
      </c>
      <c r="DU204" s="425">
        <v>1.1990363303280985E-7</v>
      </c>
      <c r="DV204" s="425">
        <v>1.1990363303280985E-7</v>
      </c>
      <c r="DW204" s="425">
        <v>1.1990363303280985E-7</v>
      </c>
      <c r="DX204" s="425">
        <v>1.1990363303280985E-7</v>
      </c>
      <c r="DY204" s="425">
        <v>1.1990363303280985E-7</v>
      </c>
      <c r="DZ204" s="425">
        <v>1.4351713368439998E-7</v>
      </c>
      <c r="EA204" s="425">
        <v>1.9024046454592153E-7</v>
      </c>
      <c r="EB204" s="425">
        <v>2.5437728263952863E-7</v>
      </c>
      <c r="EC204" s="425">
        <v>3.4281408099726966E-7</v>
      </c>
      <c r="ED204" s="425">
        <v>4.6525592456730647E-7</v>
      </c>
      <c r="EE204" s="425">
        <v>6.3540432320484295E-7</v>
      </c>
      <c r="EF204" s="425">
        <v>8.7263376595528619E-7</v>
      </c>
      <c r="EG204" s="425">
        <v>1.2043797662693795E-6</v>
      </c>
      <c r="EH204" s="425">
        <v>1.6695425937271883E-6</v>
      </c>
      <c r="EI204" s="425">
        <v>2.3233415071774997E-6</v>
      </c>
      <c r="EJ204" s="425">
        <v>3.2442412153629179E-6</v>
      </c>
      <c r="EK204" s="425">
        <v>4.5438397573642103E-6</v>
      </c>
      <c r="EL204" s="425">
        <v>6.3809897910382201E-6</v>
      </c>
      <c r="EM204" s="425">
        <v>8.9819732045933571E-6</v>
      </c>
      <c r="EN204" s="425">
        <v>1.2669333351003234E-5</v>
      </c>
      <c r="EO204" s="425">
        <v>1.7903092207147643E-5</v>
      </c>
      <c r="EP204" s="425">
        <v>2.1850203842302642E-5</v>
      </c>
      <c r="EQ204" s="425">
        <v>2.1850203842302642E-5</v>
      </c>
      <c r="ER204" s="425">
        <v>2.1850203842302642E-5</v>
      </c>
      <c r="ES204" s="425">
        <v>2.1850203842302642E-5</v>
      </c>
      <c r="ET204" s="425">
        <v>2.1850203842302642E-5</v>
      </c>
      <c r="EU204" s="425">
        <v>2.1850203842302642E-5</v>
      </c>
      <c r="EV204" s="425">
        <v>2.1850203842302642E-5</v>
      </c>
      <c r="EW204" s="425">
        <v>2.1850203842302642E-5</v>
      </c>
      <c r="EX204" s="420"/>
      <c r="EY204" s="420">
        <v>43.916083460402461</v>
      </c>
      <c r="EZ204" s="420">
        <v>43.916083460402461</v>
      </c>
      <c r="FA204" s="420">
        <v>43.916083460402461</v>
      </c>
      <c r="FB204" s="420">
        <v>43.916083460402461</v>
      </c>
      <c r="FC204" s="420">
        <v>43.916083460402461</v>
      </c>
      <c r="FD204" s="420">
        <v>43.916083460402461</v>
      </c>
      <c r="FE204" s="420">
        <v>52.564799426529511</v>
      </c>
      <c r="FF204" s="420">
        <v>69.677756271641144</v>
      </c>
      <c r="FG204" s="420">
        <v>93.168602921073102</v>
      </c>
      <c r="FH204" s="420">
        <v>125.55959658334682</v>
      </c>
      <c r="FI204" s="420">
        <v>170.40532882063357</v>
      </c>
      <c r="FJ204" s="420">
        <v>232.7241350671066</v>
      </c>
      <c r="FK204" s="420">
        <v>319.61214457589648</v>
      </c>
      <c r="FL204" s="420">
        <v>441.11792942114658</v>
      </c>
      <c r="FM204" s="420">
        <v>611.48916035560922</v>
      </c>
      <c r="FN204" s="420">
        <v>850.95052547994737</v>
      </c>
      <c r="FO204" s="420">
        <v>1188.240626041493</v>
      </c>
      <c r="FP204" s="420">
        <v>1664.2335262727051</v>
      </c>
      <c r="FQ204" s="420">
        <v>2337.1108375551075</v>
      </c>
      <c r="FR204" s="420">
        <v>3289.7509017436037</v>
      </c>
      <c r="FS204" s="420">
        <v>4640.2889283435743</v>
      </c>
      <c r="FT204" s="420">
        <v>6557.2132526896448</v>
      </c>
      <c r="FU204" s="420">
        <v>8002.8882469540831</v>
      </c>
      <c r="FV204" s="420">
        <v>8002.8882469540831</v>
      </c>
      <c r="FW204" s="420">
        <v>8002.8882469540831</v>
      </c>
      <c r="FX204" s="420">
        <v>8002.8882469540831</v>
      </c>
      <c r="FY204" s="420">
        <v>8002.8882469540831</v>
      </c>
      <c r="FZ204" s="420">
        <v>8002.8882469540831</v>
      </c>
      <c r="GA204" s="420">
        <v>8002.8882469540831</v>
      </c>
      <c r="GB204" s="420">
        <v>8002.8882469540831</v>
      </c>
      <c r="GC204" s="420"/>
      <c r="GD204" s="420">
        <v>43.916083460402461</v>
      </c>
      <c r="GE204" s="420">
        <v>43.916083460402461</v>
      </c>
      <c r="GF204" s="420">
        <v>43.916083460402461</v>
      </c>
      <c r="GG204" s="420">
        <v>43.916083460402461</v>
      </c>
      <c r="GH204" s="420">
        <v>43.916083460402461</v>
      </c>
      <c r="GI204" s="420">
        <v>43.916083460402461</v>
      </c>
      <c r="GJ204" s="420">
        <v>43.916083460402461</v>
      </c>
      <c r="GK204" s="420">
        <v>43.916083460402461</v>
      </c>
      <c r="GL204" s="420">
        <v>43.916083460402461</v>
      </c>
      <c r="GM204" s="420">
        <v>43.916083460402461</v>
      </c>
      <c r="GN204" s="420">
        <v>43.916083460402461</v>
      </c>
      <c r="GO204" s="420">
        <v>43.916083460402461</v>
      </c>
      <c r="GP204" s="420">
        <v>43.916083460402461</v>
      </c>
      <c r="GQ204" s="420">
        <v>43.916083460402461</v>
      </c>
      <c r="GR204" s="420">
        <v>43.916083460402461</v>
      </c>
      <c r="GS204" s="420">
        <v>43.916083460402461</v>
      </c>
      <c r="GT204" s="420">
        <v>43.916083460402461</v>
      </c>
      <c r="GU204" s="420">
        <v>52.56479942652949</v>
      </c>
      <c r="GV204" s="420">
        <v>69.677756271641172</v>
      </c>
      <c r="GW204" s="420">
        <v>93.168602921073102</v>
      </c>
      <c r="GX204" s="420">
        <v>125.55959658334686</v>
      </c>
      <c r="GY204" s="420">
        <v>170.40532882063357</v>
      </c>
      <c r="GZ204" s="420">
        <v>232.72413506710643</v>
      </c>
      <c r="HA204" s="420">
        <v>319.61214457589648</v>
      </c>
      <c r="HB204" s="420">
        <v>441.11792942114658</v>
      </c>
      <c r="HC204" s="420">
        <v>611.48916035560967</v>
      </c>
      <c r="HD204" s="420">
        <v>850.95052547994737</v>
      </c>
      <c r="HE204" s="420">
        <v>1188.2406260414923</v>
      </c>
      <c r="HF204" s="420">
        <v>1664.233526272707</v>
      </c>
      <c r="HG204" s="420">
        <v>2337.1108375551062</v>
      </c>
      <c r="HH204" s="420"/>
      <c r="HI204" s="420">
        <v>27.131726670466517</v>
      </c>
      <c r="HJ204" s="420">
        <v>27.131726670466517</v>
      </c>
      <c r="HK204" s="420">
        <v>27.131726670466517</v>
      </c>
      <c r="HL204" s="420">
        <v>27.131726670466517</v>
      </c>
      <c r="HM204" s="420">
        <v>27.131726670466517</v>
      </c>
      <c r="HN204" s="420">
        <v>27.131726670466517</v>
      </c>
      <c r="HO204" s="420">
        <v>32.474976321930498</v>
      </c>
      <c r="HP204" s="420">
        <v>43.047505360493425</v>
      </c>
      <c r="HQ204" s="420">
        <v>57.560348499725201</v>
      </c>
      <c r="HR204" s="420">
        <v>77.571777511194938</v>
      </c>
      <c r="HS204" s="420">
        <v>105.27784903499293</v>
      </c>
      <c r="HT204" s="420">
        <v>143.77893301789445</v>
      </c>
      <c r="HU204" s="420">
        <v>197.45907794837268</v>
      </c>
      <c r="HV204" s="420">
        <v>272.52637638527267</v>
      </c>
      <c r="HW204" s="420">
        <v>377.78315945866945</v>
      </c>
      <c r="HX204" s="420">
        <v>525.72441001550555</v>
      </c>
      <c r="HY204" s="420">
        <v>734.10507823564376</v>
      </c>
      <c r="HZ204" s="420">
        <v>1028.1775056596516</v>
      </c>
      <c r="IA204" s="420">
        <v>1443.8867823972646</v>
      </c>
      <c r="IB204" s="420">
        <v>2032.4358468921225</v>
      </c>
      <c r="IC204" s="420">
        <v>2866.8096277148315</v>
      </c>
      <c r="ID204" s="420">
        <v>4051.1016391602811</v>
      </c>
      <c r="IE204" s="420">
        <v>4944.2518408188043</v>
      </c>
      <c r="IF204" s="420">
        <v>4944.2518408188043</v>
      </c>
      <c r="IG204" s="420">
        <v>4944.2518408188043</v>
      </c>
      <c r="IH204" s="420">
        <v>4944.2518408188043</v>
      </c>
      <c r="II204" s="420">
        <v>4944.2518408188043</v>
      </c>
      <c r="IJ204" s="420">
        <v>4944.2518408188043</v>
      </c>
      <c r="IK204" s="420">
        <v>4944.2518408188043</v>
      </c>
      <c r="IL204" s="420">
        <v>4944.2518408188043</v>
      </c>
      <c r="IM204" s="420"/>
      <c r="IN204" s="420">
        <v>27.131726670466517</v>
      </c>
      <c r="IO204" s="420">
        <v>27.131726670466517</v>
      </c>
      <c r="IP204" s="420">
        <v>27.131726670466517</v>
      </c>
      <c r="IQ204" s="420">
        <v>27.131726670466517</v>
      </c>
      <c r="IR204" s="420">
        <v>27.131726670466517</v>
      </c>
      <c r="IS204" s="420">
        <v>27.131726670466517</v>
      </c>
      <c r="IT204" s="420">
        <v>27.131726670466517</v>
      </c>
      <c r="IU204" s="420">
        <v>27.131726670466517</v>
      </c>
      <c r="IV204" s="420">
        <v>27.131726670466517</v>
      </c>
      <c r="IW204" s="420">
        <v>27.131726670466517</v>
      </c>
      <c r="IX204" s="420">
        <v>27.131726670466517</v>
      </c>
      <c r="IY204" s="420">
        <v>27.131726670466517</v>
      </c>
      <c r="IZ204" s="420">
        <v>27.131726670466517</v>
      </c>
      <c r="JA204" s="420">
        <v>27.131726670466517</v>
      </c>
      <c r="JB204" s="420">
        <v>27.131726670466517</v>
      </c>
      <c r="JC204" s="420">
        <v>27.131726670466517</v>
      </c>
      <c r="JD204" s="420">
        <v>27.131726670466517</v>
      </c>
      <c r="JE204" s="420">
        <v>32.474976321930491</v>
      </c>
      <c r="JF204" s="420">
        <v>43.047505360493446</v>
      </c>
      <c r="JG204" s="420">
        <v>57.560348499725201</v>
      </c>
      <c r="JH204" s="420">
        <v>77.571777511194952</v>
      </c>
      <c r="JI204" s="420">
        <v>105.27784903499293</v>
      </c>
      <c r="JJ204" s="420">
        <v>143.77893301789436</v>
      </c>
      <c r="JK204" s="420">
        <v>197.45907794837268</v>
      </c>
      <c r="JL204" s="420">
        <v>272.52637638527267</v>
      </c>
      <c r="JM204" s="420">
        <v>377.78315945866973</v>
      </c>
      <c r="JN204" s="420">
        <v>525.72441001550555</v>
      </c>
      <c r="JO204" s="420">
        <v>734.1050782356433</v>
      </c>
      <c r="JP204" s="420">
        <v>1028.177505659653</v>
      </c>
      <c r="JQ204" s="420">
        <v>1443.8867823972641</v>
      </c>
      <c r="JR204" s="420"/>
      <c r="JS204" s="420">
        <v>0</v>
      </c>
      <c r="JT204" s="420">
        <v>0</v>
      </c>
      <c r="JU204" s="420">
        <v>0</v>
      </c>
      <c r="JV204" s="420">
        <v>0</v>
      </c>
      <c r="JW204" s="420">
        <v>0</v>
      </c>
      <c r="JX204" s="420">
        <v>0</v>
      </c>
      <c r="JY204" s="420">
        <v>5.3432496514639816</v>
      </c>
      <c r="JZ204" s="420">
        <v>15.915778690026908</v>
      </c>
      <c r="KA204" s="420">
        <v>30.428621829258685</v>
      </c>
      <c r="KB204" s="420">
        <v>50.440050840728418</v>
      </c>
      <c r="KC204" s="420">
        <v>78.146122364526406</v>
      </c>
      <c r="KD204" s="420">
        <v>116.64720634742793</v>
      </c>
      <c r="KE204" s="420">
        <v>170.32735127790616</v>
      </c>
      <c r="KF204" s="420">
        <v>245.39464971480615</v>
      </c>
      <c r="KG204" s="420">
        <v>350.65143278820295</v>
      </c>
      <c r="KH204" s="420">
        <v>498.59268334503906</v>
      </c>
      <c r="KI204" s="420">
        <v>706.97335156517727</v>
      </c>
      <c r="KJ204" s="420">
        <v>995.7025293377211</v>
      </c>
      <c r="KK204" s="420">
        <v>1400.8392770367711</v>
      </c>
      <c r="KL204" s="420">
        <v>1974.8754983923973</v>
      </c>
      <c r="KM204" s="420">
        <v>2789.2378502036368</v>
      </c>
      <c r="KN204" s="420">
        <v>3945.8237901252883</v>
      </c>
      <c r="KO204" s="420">
        <v>4800.4729078009095</v>
      </c>
      <c r="KP204" s="420">
        <v>4746.7927628704319</v>
      </c>
      <c r="KQ204" s="420">
        <v>4671.7254644335317</v>
      </c>
      <c r="KR204" s="420">
        <v>4566.4686813601347</v>
      </c>
      <c r="KS204" s="420">
        <v>4418.5274308032986</v>
      </c>
      <c r="KT204" s="420">
        <v>4210.146762583161</v>
      </c>
      <c r="KU204" s="420">
        <v>3916.0743351591514</v>
      </c>
      <c r="KV204" s="420">
        <v>3500.3650584215402</v>
      </c>
      <c r="KW204" s="420"/>
      <c r="KX204" s="420">
        <v>1.4388435963937182E-2</v>
      </c>
      <c r="KY204" s="420">
        <v>1.4388435963937182E-2</v>
      </c>
      <c r="KZ204" s="420">
        <v>1.4388435963937182E-2</v>
      </c>
      <c r="LA204" s="420">
        <v>1.4388435963937182E-2</v>
      </c>
      <c r="LB204" s="420">
        <v>1.4388435963937182E-2</v>
      </c>
      <c r="LC204" s="420">
        <v>1.4388435963937182E-2</v>
      </c>
      <c r="LD204" s="420">
        <v>1.7222056042127998E-2</v>
      </c>
      <c r="LE204" s="420">
        <v>2.2828855745510582E-2</v>
      </c>
      <c r="LF204" s="420">
        <v>3.0525273916743437E-2</v>
      </c>
      <c r="LG204" s="420">
        <v>4.1137689719672361E-2</v>
      </c>
      <c r="LH204" s="420">
        <v>5.5830710948076775E-2</v>
      </c>
      <c r="LI204" s="420">
        <v>7.6248518784581151E-2</v>
      </c>
      <c r="LJ204" s="420">
        <v>0.10471605191463434</v>
      </c>
      <c r="LK204" s="420">
        <v>0.14452557195232554</v>
      </c>
      <c r="LL204" s="420">
        <v>0.20034511124726259</v>
      </c>
      <c r="LM204" s="420">
        <v>0.27880098086129995</v>
      </c>
      <c r="LN204" s="420">
        <v>0.38930894584355014</v>
      </c>
      <c r="LO204" s="420">
        <v>0.54526077088370528</v>
      </c>
      <c r="LP204" s="420">
        <v>0.7657187749245864</v>
      </c>
      <c r="LQ204" s="420">
        <v>1.0778367845512029</v>
      </c>
      <c r="LR204" s="420">
        <v>1.5203200021203882</v>
      </c>
      <c r="LS204" s="420">
        <v>2.148371064857717</v>
      </c>
      <c r="LT204" s="420">
        <v>2.6220244610763173</v>
      </c>
      <c r="LU204" s="420">
        <v>2.6220244610763173</v>
      </c>
      <c r="LV204" s="420">
        <v>2.6220244610763173</v>
      </c>
      <c r="LW204" s="420">
        <v>2.6220244610763173</v>
      </c>
      <c r="LX204" s="420">
        <v>2.6220244610763173</v>
      </c>
      <c r="LY204" s="420">
        <v>2.6220244610763173</v>
      </c>
      <c r="LZ204" s="420">
        <v>2.6220244610763173</v>
      </c>
      <c r="MA204" s="420">
        <v>2.6220244610763173</v>
      </c>
      <c r="MB204" s="420"/>
      <c r="MC204" s="426">
        <v>1.4388435963937182E-2</v>
      </c>
      <c r="MD204" s="426">
        <v>1.4388435963937182E-2</v>
      </c>
      <c r="ME204" s="426">
        <v>1.4388435963937182E-2</v>
      </c>
      <c r="MF204" s="426">
        <v>1.4388435963937182E-2</v>
      </c>
      <c r="MG204" s="426">
        <v>1.4388435963937182E-2</v>
      </c>
      <c r="MH204" s="426">
        <v>1.4388435963937182E-2</v>
      </c>
      <c r="MI204" s="426">
        <v>1.4388435963937182E-2</v>
      </c>
      <c r="MJ204" s="426">
        <v>1.4388435963937182E-2</v>
      </c>
      <c r="MK204" s="426">
        <v>1.4388435963937182E-2</v>
      </c>
      <c r="ML204" s="426">
        <v>1.4388435963937182E-2</v>
      </c>
      <c r="MM204" s="426">
        <v>1.4388435963937182E-2</v>
      </c>
      <c r="MN204" s="426">
        <v>1.4388435963937182E-2</v>
      </c>
      <c r="MO204" s="426">
        <v>1.4388435963937182E-2</v>
      </c>
      <c r="MP204" s="426">
        <v>1.4388435963937182E-2</v>
      </c>
      <c r="MQ204" s="426">
        <v>1.4388435963937182E-2</v>
      </c>
      <c r="MR204" s="426">
        <v>1.4388435963937182E-2</v>
      </c>
      <c r="MS204" s="426">
        <v>1.4388435963937182E-2</v>
      </c>
      <c r="MT204" s="426">
        <v>1.7222056042127992E-2</v>
      </c>
      <c r="MU204" s="426">
        <v>2.2828855745510596E-2</v>
      </c>
      <c r="MV204" s="426">
        <v>3.0525273916743437E-2</v>
      </c>
      <c r="MW204" s="426">
        <v>4.1137689719672368E-2</v>
      </c>
      <c r="MX204" s="426">
        <v>5.5830710948076775E-2</v>
      </c>
      <c r="MY204" s="426">
        <v>7.624851878458111E-2</v>
      </c>
      <c r="MZ204" s="426">
        <v>0.10471605191463434</v>
      </c>
      <c r="NA204" s="426">
        <v>0.14452557195232554</v>
      </c>
      <c r="NB204" s="426">
        <v>0.20034511124726273</v>
      </c>
      <c r="NC204" s="426">
        <v>0.27880098086129995</v>
      </c>
      <c r="ND204" s="426">
        <v>0.38930894584354997</v>
      </c>
      <c r="NE204" s="426">
        <v>0.54526077088370606</v>
      </c>
      <c r="NF204" s="426">
        <v>0.76571877492458607</v>
      </c>
      <c r="NG204" s="420"/>
      <c r="NH204" s="420">
        <v>0</v>
      </c>
      <c r="NI204" s="420">
        <v>0</v>
      </c>
      <c r="NJ204" s="420">
        <v>0</v>
      </c>
      <c r="NK204" s="420">
        <v>0</v>
      </c>
      <c r="NL204" s="420">
        <v>0</v>
      </c>
      <c r="NM204" s="420">
        <v>0</v>
      </c>
      <c r="NN204" s="420">
        <v>2.8336200781908169E-3</v>
      </c>
      <c r="NO204" s="420">
        <v>8.4404197815734008E-3</v>
      </c>
      <c r="NP204" s="420">
        <v>1.6136837952806255E-2</v>
      </c>
      <c r="NQ204" s="420">
        <v>2.674925375573518E-2</v>
      </c>
      <c r="NR204" s="420">
        <v>4.144227498413959E-2</v>
      </c>
      <c r="NS204" s="420">
        <v>6.1860082820643966E-2</v>
      </c>
      <c r="NT204" s="420">
        <v>9.032761595069716E-2</v>
      </c>
      <c r="NU204" s="420">
        <v>0.13013713598838836</v>
      </c>
      <c r="NV204" s="420">
        <v>0.18595667528332541</v>
      </c>
      <c r="NW204" s="420">
        <v>0.26441254489736277</v>
      </c>
      <c r="NX204" s="420">
        <v>0.37492050987961295</v>
      </c>
      <c r="NY204" s="420">
        <v>0.52803871484157727</v>
      </c>
      <c r="NZ204" s="420">
        <v>0.74288991917907576</v>
      </c>
      <c r="OA204" s="420">
        <v>1.0473115106344595</v>
      </c>
      <c r="OB204" s="420">
        <v>1.4791823124007157</v>
      </c>
      <c r="OC204" s="420">
        <v>2.0925403539096403</v>
      </c>
      <c r="OD204" s="420">
        <v>2.5457759422917361</v>
      </c>
      <c r="OE204" s="420">
        <v>2.5173084091616831</v>
      </c>
      <c r="OF204" s="420">
        <v>2.4774988891239915</v>
      </c>
      <c r="OG204" s="420">
        <v>2.4216793498290548</v>
      </c>
      <c r="OH204" s="420">
        <v>2.3432234802150171</v>
      </c>
      <c r="OI204" s="420">
        <v>2.2327155152327673</v>
      </c>
      <c r="OJ204" s="420">
        <v>2.0767636901926112</v>
      </c>
      <c r="OK204" s="420">
        <v>1.8563056861517313</v>
      </c>
      <c r="OL204" s="420"/>
      <c r="OM204" s="420">
        <v>0</v>
      </c>
      <c r="ON204" s="420">
        <v>0</v>
      </c>
      <c r="OO204" s="420">
        <v>0</v>
      </c>
      <c r="OP204" s="420">
        <v>0</v>
      </c>
      <c r="OQ204" s="420">
        <v>0</v>
      </c>
      <c r="OR204" s="420">
        <v>0</v>
      </c>
      <c r="OS204" s="420">
        <v>5.346083271542172</v>
      </c>
      <c r="OT204" s="420">
        <v>15.924219109808481</v>
      </c>
      <c r="OU204" s="420">
        <v>30.444758667211492</v>
      </c>
      <c r="OV204" s="420">
        <v>50.466800094484149</v>
      </c>
      <c r="OW204" s="420">
        <v>78.187564639510541</v>
      </c>
      <c r="OX204" s="420">
        <v>116.70906643024857</v>
      </c>
      <c r="OY204" s="420">
        <v>170.41767889385684</v>
      </c>
      <c r="OZ204" s="420">
        <v>245.52478685079453</v>
      </c>
      <c r="PA204" s="420">
        <v>350.83738946348626</v>
      </c>
      <c r="PB204" s="420">
        <v>498.85709588993643</v>
      </c>
      <c r="PC204" s="420">
        <v>707.34827207505691</v>
      </c>
      <c r="PD204" s="420">
        <v>996.23056805256272</v>
      </c>
      <c r="PE204" s="420">
        <v>1401.5821669559502</v>
      </c>
      <c r="PF204" s="420">
        <v>1975.9228099030317</v>
      </c>
      <c r="PG204" s="420">
        <v>2790.7170325160373</v>
      </c>
      <c r="PH204" s="420">
        <v>3947.9163304791978</v>
      </c>
      <c r="PI204" s="420">
        <v>4803.0186837432011</v>
      </c>
      <c r="PJ204" s="420">
        <v>4749.310071279594</v>
      </c>
      <c r="PK204" s="420">
        <v>4674.2029633226557</v>
      </c>
      <c r="PL204" s="420">
        <v>4568.8903607099637</v>
      </c>
      <c r="PM204" s="420">
        <v>4420.8706542835134</v>
      </c>
      <c r="PN204" s="420">
        <v>4212.3794780983935</v>
      </c>
      <c r="PO204" s="420">
        <v>3918.1510988493442</v>
      </c>
      <c r="PP204" s="420">
        <v>3502.2213641076919</v>
      </c>
      <c r="PQ204" s="420"/>
      <c r="PR204" s="420">
        <v>14.67046649935592</v>
      </c>
      <c r="PS204" s="420">
        <v>14.67046649935592</v>
      </c>
      <c r="PT204" s="420">
        <v>14.67046649935592</v>
      </c>
      <c r="PU204" s="420">
        <v>14.67046649935592</v>
      </c>
      <c r="PV204" s="420">
        <v>14.67046649935592</v>
      </c>
      <c r="PW204" s="420">
        <v>14.67046649935592</v>
      </c>
      <c r="PX204" s="420">
        <v>17.559628916535384</v>
      </c>
      <c r="PY204" s="420">
        <v>23.276328592805491</v>
      </c>
      <c r="PZ204" s="420">
        <v>31.123605755458936</v>
      </c>
      <c r="QA204" s="420">
        <v>41.944037587266045</v>
      </c>
      <c r="QB204" s="420">
        <v>56.925059586174775</v>
      </c>
      <c r="QC204" s="420">
        <v>77.743080850367818</v>
      </c>
      <c r="QD204" s="420">
        <v>106.76861164123991</v>
      </c>
      <c r="QE204" s="420">
        <v>147.35844583393262</v>
      </c>
      <c r="QF204" s="420">
        <v>204.27211478921882</v>
      </c>
      <c r="QG204" s="420">
        <v>284.26581318252369</v>
      </c>
      <c r="QH204" s="420">
        <v>396.93986630736936</v>
      </c>
      <c r="QI204" s="420">
        <v>555.94853344112266</v>
      </c>
      <c r="QJ204" s="420">
        <v>780.727777752512</v>
      </c>
      <c r="QK204" s="420">
        <v>1098.9636732695376</v>
      </c>
      <c r="QL204" s="420">
        <v>1550.1200905581104</v>
      </c>
      <c r="QM204" s="420">
        <v>2190.4817044865526</v>
      </c>
      <c r="QN204" s="420">
        <v>2673.4192731665139</v>
      </c>
      <c r="QO204" s="420">
        <v>2673.4192731665139</v>
      </c>
      <c r="QP204" s="420">
        <v>2673.4192731665139</v>
      </c>
      <c r="QQ204" s="420">
        <v>2673.4192731665139</v>
      </c>
      <c r="QR204" s="420">
        <v>2673.4192731665139</v>
      </c>
      <c r="QS204" s="420">
        <v>2673.4192731665139</v>
      </c>
      <c r="QT204" s="420">
        <v>2673.4192731665139</v>
      </c>
      <c r="QU204" s="420">
        <v>2673.4192731665139</v>
      </c>
      <c r="QV204" s="424"/>
      <c r="QW204" s="420">
        <v>14.67046649935592</v>
      </c>
      <c r="QX204" s="420">
        <v>14.67046649935592</v>
      </c>
      <c r="QY204" s="420">
        <v>14.67046649935592</v>
      </c>
      <c r="QZ204" s="420">
        <v>14.67046649935592</v>
      </c>
      <c r="RA204" s="420">
        <v>14.67046649935592</v>
      </c>
      <c r="RB204" s="420">
        <v>14.67046649935592</v>
      </c>
      <c r="RC204" s="420">
        <v>14.67046649935592</v>
      </c>
      <c r="RD204" s="420">
        <v>14.67046649935592</v>
      </c>
      <c r="RE204" s="420">
        <v>14.67046649935592</v>
      </c>
      <c r="RF204" s="420">
        <v>14.67046649935592</v>
      </c>
      <c r="RG204" s="420">
        <v>14.67046649935592</v>
      </c>
      <c r="RH204" s="420">
        <v>14.67046649935592</v>
      </c>
      <c r="RI204" s="420">
        <v>14.67046649935592</v>
      </c>
      <c r="RJ204" s="420">
        <v>14.67046649935592</v>
      </c>
      <c r="RK204" s="420">
        <v>14.67046649935592</v>
      </c>
      <c r="RL204" s="420">
        <v>14.67046649935592</v>
      </c>
      <c r="RM204" s="420">
        <v>14.67046649935592</v>
      </c>
      <c r="RN204" s="420">
        <v>17.559628916535377</v>
      </c>
      <c r="RO204" s="420">
        <v>23.276328592805502</v>
      </c>
      <c r="RP204" s="420">
        <v>31.123605755458936</v>
      </c>
      <c r="RQ204" s="420">
        <v>41.94403758726606</v>
      </c>
      <c r="RR204" s="420">
        <v>56.925059586174775</v>
      </c>
      <c r="RS204" s="420">
        <v>77.743080850367775</v>
      </c>
      <c r="RT204" s="420">
        <v>106.76861164123991</v>
      </c>
      <c r="RU204" s="420">
        <v>147.35844583393262</v>
      </c>
      <c r="RV204" s="420">
        <v>204.27211478921899</v>
      </c>
      <c r="RW204" s="420">
        <v>284.26581318252369</v>
      </c>
      <c r="RX204" s="420">
        <v>396.93986630736913</v>
      </c>
      <c r="RY204" s="420">
        <v>555.94853344112323</v>
      </c>
      <c r="RZ204" s="420">
        <v>780.72777775251166</v>
      </c>
      <c r="SA204" s="420"/>
      <c r="SB204" s="420">
        <v>0</v>
      </c>
      <c r="SC204" s="420">
        <v>0</v>
      </c>
      <c r="SD204" s="420">
        <v>0</v>
      </c>
      <c r="SE204" s="420">
        <v>0</v>
      </c>
      <c r="SF204" s="420">
        <v>0</v>
      </c>
      <c r="SG204" s="420">
        <v>0</v>
      </c>
      <c r="SH204" s="420">
        <v>2.889162417179465</v>
      </c>
      <c r="SI204" s="420">
        <v>8.6058620934495718</v>
      </c>
      <c r="SJ204" s="420">
        <v>16.453139256103015</v>
      </c>
      <c r="SK204" s="420">
        <v>27.273571087910128</v>
      </c>
      <c r="SL204" s="420">
        <v>42.254593086818858</v>
      </c>
      <c r="SM204" s="420">
        <v>63.0726143510119</v>
      </c>
      <c r="SN204" s="420">
        <v>92.09814514188399</v>
      </c>
      <c r="SO204" s="420">
        <v>132.68797933457671</v>
      </c>
      <c r="SP204" s="420">
        <v>189.60164828986291</v>
      </c>
      <c r="SQ204" s="420">
        <v>269.59534668316775</v>
      </c>
      <c r="SR204" s="420">
        <v>382.26939980801342</v>
      </c>
      <c r="SS204" s="420">
        <v>538.38890452458725</v>
      </c>
      <c r="ST204" s="420">
        <v>757.4514491597065</v>
      </c>
      <c r="SU204" s="420">
        <v>1067.8400675140786</v>
      </c>
      <c r="SV204" s="420">
        <v>1508.1760529708442</v>
      </c>
      <c r="SW204" s="420">
        <v>2133.5566449003777</v>
      </c>
      <c r="SX204" s="420">
        <v>2595.6761923161462</v>
      </c>
      <c r="SY204" s="420">
        <v>2566.6506615252738</v>
      </c>
      <c r="SZ204" s="420">
        <v>2526.0608273325811</v>
      </c>
      <c r="TA204" s="420">
        <v>2469.147158377295</v>
      </c>
      <c r="TB204" s="420">
        <v>2389.1534599839902</v>
      </c>
      <c r="TC204" s="420">
        <v>2276.4794068591445</v>
      </c>
      <c r="TD204" s="420">
        <v>2117.4707397253906</v>
      </c>
      <c r="TE204" s="420">
        <v>1892.6914954140022</v>
      </c>
      <c r="TF204" s="420"/>
      <c r="TG204" s="420">
        <v>2.0676923713783828</v>
      </c>
      <c r="TH204" s="420">
        <v>2.0676923713783828</v>
      </c>
      <c r="TI204" s="420">
        <v>2.0676923713783828</v>
      </c>
      <c r="TJ204" s="420">
        <v>2.0676923713783828</v>
      </c>
      <c r="TK204" s="420">
        <v>2.0676923713783828</v>
      </c>
      <c r="TL204" s="420">
        <v>2.0676923713783828</v>
      </c>
      <c r="TM204" s="420">
        <v>2.4748981742707028</v>
      </c>
      <c r="TN204" s="420">
        <v>3.2806241755947863</v>
      </c>
      <c r="TO204" s="420">
        <v>4.3866391156120441</v>
      </c>
      <c r="TP204" s="420">
        <v>5.9116979373359229</v>
      </c>
      <c r="TQ204" s="420">
        <v>8.0231607803174505</v>
      </c>
      <c r="TR204" s="420">
        <v>10.957304950651418</v>
      </c>
      <c r="TS204" s="420">
        <v>15.048236114573811</v>
      </c>
      <c r="TT204" s="420">
        <v>20.769069226419898</v>
      </c>
      <c r="TU204" s="420">
        <v>28.790624582629363</v>
      </c>
      <c r="TV204" s="420">
        <v>40.065137218845898</v>
      </c>
      <c r="TW204" s="420">
        <v>55.945701078812753</v>
      </c>
      <c r="TX204" s="420">
        <v>78.356781737354922</v>
      </c>
      <c r="TY204" s="420">
        <v>110.03773262785745</v>
      </c>
      <c r="TZ204" s="420">
        <v>154.89069851603904</v>
      </c>
      <c r="UA204" s="420">
        <v>218.4778163740117</v>
      </c>
      <c r="UB204" s="420">
        <v>308.73198955258925</v>
      </c>
      <c r="UC204" s="420">
        <v>376.79842265854529</v>
      </c>
      <c r="UD204" s="420">
        <v>376.79842265854529</v>
      </c>
      <c r="UE204" s="420">
        <v>376.79842265854529</v>
      </c>
      <c r="UF204" s="420">
        <v>376.79842265854529</v>
      </c>
      <c r="UG204" s="420">
        <v>376.79842265854529</v>
      </c>
      <c r="UH204" s="420">
        <v>376.79842265854529</v>
      </c>
      <c r="UI204" s="420">
        <v>376.79842265854529</v>
      </c>
      <c r="UJ204" s="420">
        <v>376.79842265854529</v>
      </c>
      <c r="UK204" s="420"/>
      <c r="UL204" s="420">
        <v>2.0676923713783828</v>
      </c>
      <c r="UM204" s="420">
        <v>2.0676923713783828</v>
      </c>
      <c r="UN204" s="420">
        <v>2.0676923713783828</v>
      </c>
      <c r="UO204" s="420">
        <v>2.0676923713783828</v>
      </c>
      <c r="UP204" s="420">
        <v>2.0676923713783828</v>
      </c>
      <c r="UQ204" s="420">
        <v>2.0676923713783828</v>
      </c>
      <c r="UR204" s="420">
        <v>2.0676923713783828</v>
      </c>
      <c r="US204" s="420">
        <v>2.0676923713783828</v>
      </c>
      <c r="UT204" s="420">
        <v>2.0676923713783828</v>
      </c>
      <c r="UU204" s="420">
        <v>2.0676923713783828</v>
      </c>
      <c r="UV204" s="420">
        <v>2.0676923713783828</v>
      </c>
      <c r="UW204" s="420">
        <v>2.0676923713783828</v>
      </c>
      <c r="UX204" s="420">
        <v>2.0676923713783828</v>
      </c>
      <c r="UY204" s="420">
        <v>2.0676923713783828</v>
      </c>
      <c r="UZ204" s="420">
        <v>2.0676923713783828</v>
      </c>
      <c r="VA204" s="420">
        <v>2.0676923713783828</v>
      </c>
      <c r="VB204" s="420">
        <v>2.0676923713783828</v>
      </c>
      <c r="VC204" s="420">
        <v>2.4748981742707015</v>
      </c>
      <c r="VD204" s="420">
        <v>3.280624175594788</v>
      </c>
      <c r="VE204" s="420">
        <v>4.3866391156120441</v>
      </c>
      <c r="VF204" s="420">
        <v>5.9116979373359246</v>
      </c>
      <c r="VG204" s="420">
        <v>8.0231607803174505</v>
      </c>
      <c r="VH204" s="420">
        <v>10.957304950651411</v>
      </c>
      <c r="VI204" s="420">
        <v>15.048236114573811</v>
      </c>
      <c r="VJ204" s="420">
        <v>20.769069226419898</v>
      </c>
      <c r="VK204" s="420">
        <v>28.790624582629388</v>
      </c>
      <c r="VL204" s="420">
        <v>40.065137218845898</v>
      </c>
      <c r="VM204" s="420">
        <v>55.945701078812718</v>
      </c>
      <c r="VN204" s="420">
        <v>78.356781737355007</v>
      </c>
      <c r="VO204" s="420">
        <v>110.03773262785741</v>
      </c>
      <c r="VP204" s="420"/>
      <c r="VQ204" s="420">
        <v>0</v>
      </c>
      <c r="VR204" s="420">
        <v>0</v>
      </c>
      <c r="VS204" s="420">
        <v>0</v>
      </c>
      <c r="VT204" s="420">
        <v>0</v>
      </c>
      <c r="VU204" s="420">
        <v>0</v>
      </c>
      <c r="VV204" s="420">
        <v>0</v>
      </c>
      <c r="VW204" s="420">
        <v>0.40720580289232</v>
      </c>
      <c r="VX204" s="420">
        <v>1.2129318042164035</v>
      </c>
      <c r="VY204" s="420">
        <v>2.3189467442336613</v>
      </c>
      <c r="VZ204" s="420">
        <v>3.8440055659575401</v>
      </c>
      <c r="WA204" s="420">
        <v>5.9554684089390673</v>
      </c>
      <c r="WB204" s="420">
        <v>8.8896125792730345</v>
      </c>
      <c r="WC204" s="420">
        <v>12.980543743195428</v>
      </c>
      <c r="WD204" s="420">
        <v>18.701376855041516</v>
      </c>
      <c r="WE204" s="420">
        <v>26.722932211250981</v>
      </c>
      <c r="WF204" s="420">
        <v>37.997444847467513</v>
      </c>
      <c r="WG204" s="420">
        <v>53.878008707434368</v>
      </c>
      <c r="WH204" s="420">
        <v>75.881883563084216</v>
      </c>
      <c r="WI204" s="420">
        <v>106.75710845226266</v>
      </c>
      <c r="WJ204" s="420">
        <v>150.504059400427</v>
      </c>
      <c r="WK204" s="420">
        <v>212.56611843667577</v>
      </c>
      <c r="WL204" s="420">
        <v>300.70882877227183</v>
      </c>
      <c r="WM204" s="420">
        <v>365.84111770789389</v>
      </c>
      <c r="WN204" s="420">
        <v>361.75018654397149</v>
      </c>
      <c r="WO204" s="420">
        <v>356.02935343212539</v>
      </c>
      <c r="WP204" s="420">
        <v>348.0077980759159</v>
      </c>
      <c r="WQ204" s="420">
        <v>336.73328543969939</v>
      </c>
      <c r="WR204" s="420">
        <v>320.85272157973259</v>
      </c>
      <c r="WS204" s="420">
        <v>298.4416409211903</v>
      </c>
      <c r="WT204" s="420">
        <v>266.7606900306879</v>
      </c>
      <c r="WU204" s="420"/>
      <c r="WV204" s="420">
        <v>3.1809483237704037E-2</v>
      </c>
      <c r="WW204" s="420">
        <v>3.1809483237704037E-2</v>
      </c>
      <c r="WX204" s="420">
        <v>3.1809483237704037E-2</v>
      </c>
      <c r="WY204" s="420">
        <v>3.1809483237704037E-2</v>
      </c>
      <c r="WZ204" s="420">
        <v>3.1809483237704037E-2</v>
      </c>
      <c r="XA204" s="420">
        <v>3.1809483237704037E-2</v>
      </c>
      <c r="XB204" s="420">
        <v>3.8073957750788499E-2</v>
      </c>
      <c r="XC204" s="420">
        <v>5.0469287001926211E-2</v>
      </c>
      <c r="XD204" s="420">
        <v>6.7484276360171999E-2</v>
      </c>
      <c r="XE204" s="420">
        <v>9.0945857830243088E-2</v>
      </c>
      <c r="XF204" s="420">
        <v>0.12342870820033078</v>
      </c>
      <c r="XG204" s="420">
        <v>0.16856772940831949</v>
      </c>
      <c r="XH204" s="420">
        <v>0.23150281979540729</v>
      </c>
      <c r="XI204" s="420">
        <v>0.31951240356906102</v>
      </c>
      <c r="XJ204" s="420">
        <v>0.44291641384432362</v>
      </c>
      <c r="XK204" s="420">
        <v>0.61636408221093597</v>
      </c>
      <c r="XL204" s="420">
        <v>0.86067147382362308</v>
      </c>
      <c r="XM204" s="420">
        <v>1.2054446636920466</v>
      </c>
      <c r="XN204" s="420">
        <v>1.6928260025486424</v>
      </c>
      <c r="XO204" s="420">
        <v>2.3828462813536131</v>
      </c>
      <c r="XP204" s="420">
        <v>3.3610736945005311</v>
      </c>
      <c r="XQ204" s="420">
        <v>4.7495484253633977</v>
      </c>
      <c r="XR204" s="420">
        <v>5.7966858491431523</v>
      </c>
      <c r="XS204" s="420">
        <v>5.7966858491431523</v>
      </c>
      <c r="XT204" s="420">
        <v>5.7966858491431523</v>
      </c>
      <c r="XU204" s="420">
        <v>5.7966858491431523</v>
      </c>
      <c r="XV204" s="420">
        <v>5.7966858491431523</v>
      </c>
      <c r="XW204" s="420">
        <v>5.7966858491431523</v>
      </c>
      <c r="XX204" s="420">
        <v>5.7966858491431523</v>
      </c>
      <c r="XY204" s="420">
        <v>5.7966858491431523</v>
      </c>
      <c r="XZ204" s="420"/>
      <c r="YA204" s="420">
        <v>3.1809483237704037E-2</v>
      </c>
      <c r="YB204" s="420">
        <v>3.1809483237704037E-2</v>
      </c>
      <c r="YC204" s="420">
        <v>3.1809483237704037E-2</v>
      </c>
      <c r="YD204" s="420">
        <v>3.1809483237704037E-2</v>
      </c>
      <c r="YE204" s="420">
        <v>3.1809483237704037E-2</v>
      </c>
      <c r="YF204" s="420">
        <v>3.1809483237704037E-2</v>
      </c>
      <c r="YG204" s="420">
        <v>3.1809483237704037E-2</v>
      </c>
      <c r="YH204" s="420">
        <v>3.1809483237704037E-2</v>
      </c>
      <c r="YI204" s="420">
        <v>3.1809483237704037E-2</v>
      </c>
      <c r="YJ204" s="420">
        <v>3.1809483237704037E-2</v>
      </c>
      <c r="YK204" s="420">
        <v>3.1809483237704037E-2</v>
      </c>
      <c r="YL204" s="420">
        <v>3.1809483237704037E-2</v>
      </c>
      <c r="YM204" s="420">
        <v>3.1809483237704037E-2</v>
      </c>
      <c r="YN204" s="420">
        <v>3.1809483237704037E-2</v>
      </c>
      <c r="YO204" s="420">
        <v>3.1809483237704037E-2</v>
      </c>
      <c r="YP204" s="420">
        <v>3.1809483237704037E-2</v>
      </c>
      <c r="YQ204" s="420">
        <v>3.1809483237704037E-2</v>
      </c>
      <c r="YR204" s="420">
        <v>3.8073957750788485E-2</v>
      </c>
      <c r="YS204" s="420">
        <v>5.0469287001926239E-2</v>
      </c>
      <c r="YT204" s="420">
        <v>6.7484276360171999E-2</v>
      </c>
      <c r="YU204" s="420">
        <v>9.0945857830243101E-2</v>
      </c>
      <c r="YV204" s="420">
        <v>0.12342870820033078</v>
      </c>
      <c r="YW204" s="420">
        <v>0.16856772940831938</v>
      </c>
      <c r="YX204" s="420">
        <v>0.23150281979540729</v>
      </c>
      <c r="YY204" s="420">
        <v>0.31951240356906102</v>
      </c>
      <c r="YZ204" s="420">
        <v>0.44291641384432395</v>
      </c>
      <c r="ZA204" s="420">
        <v>0.61636408221093597</v>
      </c>
      <c r="ZB204" s="420">
        <v>0.86067147382362263</v>
      </c>
      <c r="ZC204" s="420">
        <v>1.2054446636920484</v>
      </c>
      <c r="ZD204" s="420">
        <v>1.6928260025486415</v>
      </c>
      <c r="ZE204" s="420"/>
      <c r="ZF204" s="420">
        <v>0</v>
      </c>
      <c r="ZG204" s="420">
        <v>0</v>
      </c>
      <c r="ZH204" s="420">
        <v>0</v>
      </c>
      <c r="ZI204" s="420">
        <v>0</v>
      </c>
      <c r="ZJ204" s="420">
        <v>0</v>
      </c>
      <c r="ZK204" s="420">
        <v>0</v>
      </c>
      <c r="ZL204" s="420">
        <v>6.2644745130844628E-3</v>
      </c>
      <c r="ZM204" s="420">
        <v>1.8659803764222174E-2</v>
      </c>
      <c r="ZN204" s="420">
        <v>3.5674793122467963E-2</v>
      </c>
      <c r="ZO204" s="420">
        <v>5.9136374592539051E-2</v>
      </c>
      <c r="ZP204" s="420">
        <v>9.1619224962626741E-2</v>
      </c>
      <c r="ZQ204" s="420">
        <v>0.13675824617061544</v>
      </c>
      <c r="ZR204" s="420">
        <v>0.19969333655770327</v>
      </c>
      <c r="ZS204" s="420">
        <v>0.28770292033135697</v>
      </c>
      <c r="ZT204" s="420">
        <v>0.41110693060661957</v>
      </c>
      <c r="ZU204" s="420">
        <v>0.58455459897323192</v>
      </c>
      <c r="ZV204" s="420">
        <v>0.82886199058591903</v>
      </c>
      <c r="ZW204" s="420">
        <v>1.1673707059412581</v>
      </c>
      <c r="ZX204" s="420">
        <v>1.642356715546716</v>
      </c>
      <c r="ZY204" s="420">
        <v>2.3153620049934411</v>
      </c>
      <c r="ZZ204" s="420">
        <v>3.2701278366702882</v>
      </c>
      <c r="AAA204" s="420">
        <v>4.6261197171630668</v>
      </c>
      <c r="AAB204" s="420">
        <v>5.6281181197348333</v>
      </c>
      <c r="AAC204" s="420">
        <v>5.5651830293477449</v>
      </c>
      <c r="AAD204" s="420">
        <v>5.477173445574091</v>
      </c>
      <c r="AAE204" s="420">
        <v>5.3537694352988288</v>
      </c>
      <c r="AAF204" s="420">
        <v>5.1803217669322166</v>
      </c>
      <c r="AAG204" s="420">
        <v>4.9360143753195294</v>
      </c>
      <c r="AAH204" s="420">
        <v>4.5912411854511035</v>
      </c>
      <c r="AAI204" s="420">
        <v>4.1038598465945109</v>
      </c>
      <c r="AAJ204" s="420"/>
      <c r="AAK204" s="420">
        <v>0</v>
      </c>
      <c r="AAL204" s="420">
        <v>0</v>
      </c>
      <c r="AAM204" s="420">
        <v>0</v>
      </c>
      <c r="AAN204" s="420">
        <v>0</v>
      </c>
      <c r="AAO204" s="420">
        <v>0</v>
      </c>
      <c r="AAP204" s="420">
        <v>0</v>
      </c>
      <c r="AAQ204" s="420">
        <v>8.6487159661270425</v>
      </c>
      <c r="AAR204" s="420">
        <v>25.761672811238679</v>
      </c>
      <c r="AAS204" s="420">
        <v>49.252519460670641</v>
      </c>
      <c r="AAT204" s="420">
        <v>81.643513122944356</v>
      </c>
      <c r="AAU204" s="420">
        <v>126.4892453602311</v>
      </c>
      <c r="AAV204" s="420">
        <v>188.80805160670411</v>
      </c>
      <c r="AAW204" s="420">
        <v>275.69606111549399</v>
      </c>
      <c r="AAX204" s="420">
        <v>397.20184596074409</v>
      </c>
      <c r="AAY204" s="420">
        <v>567.57307689520678</v>
      </c>
      <c r="AAZ204" s="420">
        <v>807.03444201954494</v>
      </c>
      <c r="ABA204" s="420">
        <v>1144.3245425810906</v>
      </c>
      <c r="ABB204" s="420">
        <v>1611.6687268461756</v>
      </c>
      <c r="ABC204" s="420">
        <v>2267.433081283466</v>
      </c>
      <c r="ABD204" s="420">
        <v>3196.5822988225309</v>
      </c>
      <c r="ABE204" s="420">
        <v>4514.7293317602271</v>
      </c>
      <c r="ABF204" s="420">
        <v>6386.8079238690098</v>
      </c>
      <c r="ABG204" s="420">
        <v>7770.1641118869757</v>
      </c>
      <c r="ABH204" s="420">
        <v>7683.2761023781868</v>
      </c>
      <c r="ABI204" s="420">
        <v>7561.7703175329361</v>
      </c>
      <c r="ABJ204" s="420">
        <v>7391.3990865984733</v>
      </c>
      <c r="ABK204" s="420">
        <v>7151.9377214741353</v>
      </c>
      <c r="ABL204" s="420">
        <v>6814.6476209125904</v>
      </c>
      <c r="ABM204" s="420">
        <v>6338.6547206813757</v>
      </c>
      <c r="ABN204" s="420">
        <v>5665.7774093989765</v>
      </c>
      <c r="ABQ204" s="344"/>
      <c r="ABR204" s="344"/>
      <c r="ABS204" s="344"/>
      <c r="ABT204" s="344"/>
      <c r="ABU204" s="344"/>
      <c r="ABV204" s="344"/>
      <c r="ABW204" s="344"/>
      <c r="ABX204" s="344"/>
      <c r="ABY204" s="344"/>
      <c r="ABZ204" s="344"/>
      <c r="ACA204" s="344"/>
    </row>
    <row r="205" spans="4:755" hidden="1" outlineLevel="1" x14ac:dyDescent="0.25">
      <c r="D205" s="431" t="b">
        <v>0</v>
      </c>
      <c r="E205" s="416"/>
      <c r="F205" s="417">
        <v>1630</v>
      </c>
      <c r="G205" s="417">
        <v>22015771</v>
      </c>
      <c r="H205" s="417" t="s">
        <v>1825</v>
      </c>
      <c r="I205" s="417" t="s">
        <v>1889</v>
      </c>
      <c r="J205" s="417">
        <v>66</v>
      </c>
      <c r="K205" s="417" t="s">
        <v>1890</v>
      </c>
      <c r="L205" s="417" t="s">
        <v>1904</v>
      </c>
      <c r="M205" s="417" t="s">
        <v>318</v>
      </c>
      <c r="N205" s="417" t="s">
        <v>319</v>
      </c>
      <c r="O205" s="417" t="s">
        <v>1902</v>
      </c>
      <c r="P205" s="417" t="s">
        <v>1903</v>
      </c>
      <c r="Q205" s="417" t="s">
        <v>375</v>
      </c>
      <c r="R205" s="417" t="s">
        <v>296</v>
      </c>
      <c r="S205" s="418"/>
      <c r="T205" s="417">
        <v>0.15702783918590957</v>
      </c>
      <c r="U205" s="417">
        <v>1</v>
      </c>
      <c r="V205" s="418"/>
      <c r="W205" s="419">
        <v>1.8695452500081102</v>
      </c>
      <c r="X205" s="417">
        <v>5.1679359468684138E-3</v>
      </c>
      <c r="Y205" s="417">
        <v>1.1116572805314172E-6</v>
      </c>
      <c r="Z205" s="417">
        <v>5.1668242895878827E-3</v>
      </c>
      <c r="AA205" s="420">
        <v>27.132247341131453</v>
      </c>
      <c r="AB205" s="420">
        <v>0.13339887366377007</v>
      </c>
      <c r="AC205" s="420">
        <v>27.265646214795222</v>
      </c>
      <c r="AD205" s="420">
        <v>14.67609691494293</v>
      </c>
      <c r="AE205" s="420">
        <v>2.067702288914858</v>
      </c>
      <c r="AF205" s="420">
        <v>0.29491386321430052</v>
      </c>
      <c r="AG205" s="418"/>
      <c r="AH205" s="419">
        <v>6.2005801228680832</v>
      </c>
      <c r="AI205" s="417">
        <v>1.4775542387390934E-2</v>
      </c>
      <c r="AJ205" s="417">
        <v>3.1783171149202926E-6</v>
      </c>
      <c r="AK205" s="417">
        <v>1.4772364070276014E-2</v>
      </c>
      <c r="AL205" s="420">
        <v>77.573266150287736</v>
      </c>
      <c r="AM205" s="420">
        <v>0.38139805379043512</v>
      </c>
      <c r="AN205" s="420">
        <v>77.954664204078171</v>
      </c>
      <c r="AO205" s="420">
        <v>41.960135395950161</v>
      </c>
      <c r="AP205" s="420">
        <v>5.9117262923662617</v>
      </c>
      <c r="AQ205" s="420">
        <v>0.84318233262790476</v>
      </c>
      <c r="AR205" s="418"/>
      <c r="AS205" s="417">
        <v>5.1679359468684138E-3</v>
      </c>
      <c r="AT205" s="421">
        <v>1.1116572805314172E-6</v>
      </c>
      <c r="AU205" s="417">
        <v>5.1668242895878827E-3</v>
      </c>
      <c r="AV205" s="420">
        <v>27.132247341131453</v>
      </c>
      <c r="AW205" s="420">
        <v>0.13339887366377007</v>
      </c>
      <c r="AX205" s="420">
        <v>27.265646214795222</v>
      </c>
      <c r="AY205" s="420">
        <v>14.67609691494293</v>
      </c>
      <c r="AZ205" s="420">
        <v>2.067702288914858</v>
      </c>
      <c r="BA205" s="420">
        <v>0.29491386321430052</v>
      </c>
      <c r="BB205" s="418"/>
      <c r="BC205" s="420">
        <v>44.304359281867306</v>
      </c>
      <c r="BD205" s="420">
        <v>126.6697082250225</v>
      </c>
      <c r="BE205" s="420">
        <v>44.304359281867306</v>
      </c>
      <c r="BF205" s="420">
        <v>82.365348943155198</v>
      </c>
      <c r="BG205" s="420"/>
      <c r="BH205" s="422">
        <v>0.11989476363991854</v>
      </c>
      <c r="BI205" s="420"/>
      <c r="BJ205" s="423">
        <v>2.1076845665459505</v>
      </c>
      <c r="BK205" s="423">
        <v>2.3761576415637542</v>
      </c>
      <c r="BL205" s="423">
        <v>2.6788283347420569</v>
      </c>
      <c r="BM205" s="423">
        <v>3.0200526772686187</v>
      </c>
      <c r="BN205" s="423">
        <v>3.4047415637611511</v>
      </c>
      <c r="BO205" s="423">
        <v>3.838431429774579</v>
      </c>
      <c r="BP205" s="423">
        <v>4.3273639320822479</v>
      </c>
      <c r="BQ205" s="423">
        <v>4.8785757784882637</v>
      </c>
      <c r="BR205" s="423">
        <v>5.5000000000000009</v>
      </c>
      <c r="BS205" s="423">
        <v>6.2005801228680832</v>
      </c>
      <c r="BT205" s="423">
        <v>6.9903988836557751</v>
      </c>
      <c r="BU205" s="423">
        <v>7.8808233398027685</v>
      </c>
      <c r="BV205" s="423">
        <v>8.8846684641119822</v>
      </c>
      <c r="BW205" s="423">
        <v>10.016381577608296</v>
      </c>
      <c r="BX205" s="423">
        <v>11.292250275123644</v>
      </c>
      <c r="BY205" s="423">
        <v>12.73063683606969</v>
      </c>
      <c r="BZ205" s="423">
        <v>14.352242494033806</v>
      </c>
      <c r="CA205" s="423">
        <v>16.180405368561566</v>
      </c>
      <c r="CB205" s="423">
        <v>18.241436346954707</v>
      </c>
      <c r="CC205" s="423">
        <v>20.564997750089216</v>
      </c>
      <c r="CD205" s="423">
        <v>23.184530232005461</v>
      </c>
      <c r="CE205" s="423">
        <v>26.1377340572013</v>
      </c>
      <c r="CF205" s="423">
        <v>28</v>
      </c>
      <c r="CG205" s="423">
        <v>28</v>
      </c>
      <c r="CH205" s="423">
        <v>28</v>
      </c>
      <c r="CI205" s="423">
        <v>28</v>
      </c>
      <c r="CJ205" s="423">
        <v>28</v>
      </c>
      <c r="CK205" s="423">
        <v>28</v>
      </c>
      <c r="CL205" s="423">
        <v>28</v>
      </c>
      <c r="CM205" s="423">
        <v>28</v>
      </c>
      <c r="CN205" s="420"/>
      <c r="CO205" s="417">
        <v>5.1679359468684138E-3</v>
      </c>
      <c r="CP205" s="417">
        <v>5.1679359468684138E-3</v>
      </c>
      <c r="CQ205" s="417">
        <v>5.1679359468684138E-3</v>
      </c>
      <c r="CR205" s="417">
        <v>5.1679359468684138E-3</v>
      </c>
      <c r="CS205" s="417">
        <v>5.1679359468684138E-3</v>
      </c>
      <c r="CT205" s="417">
        <v>5.1679359468684138E-3</v>
      </c>
      <c r="CU205" s="417">
        <v>6.1856954238924408E-3</v>
      </c>
      <c r="CV205" s="417">
        <v>8.1995058065237221E-3</v>
      </c>
      <c r="CW205" s="417">
        <v>1.0963850466981298E-2</v>
      </c>
      <c r="CX205" s="417">
        <v>1.4775542387390934E-2</v>
      </c>
      <c r="CY205" s="417">
        <v>2.0052877100120482E-2</v>
      </c>
      <c r="CZ205" s="417">
        <v>2.7386399891547574E-2</v>
      </c>
      <c r="DA205" s="417">
        <v>3.7611165679170583E-2</v>
      </c>
      <c r="DB205" s="417">
        <v>5.1909665540170548E-2</v>
      </c>
      <c r="DC205" s="417">
        <v>7.1958530085487193E-2</v>
      </c>
      <c r="DD205" s="417">
        <v>0.10013775052594558</v>
      </c>
      <c r="DE205" s="417">
        <v>0.13982921428742964</v>
      </c>
      <c r="DF205" s="417">
        <v>0.19584288002738651</v>
      </c>
      <c r="DG205" s="417">
        <v>0.2750254156909761</v>
      </c>
      <c r="DH205" s="417">
        <v>0.38712973930594097</v>
      </c>
      <c r="DI205" s="417">
        <v>0.54605770977425183</v>
      </c>
      <c r="DJ205" s="417">
        <v>0.77163661714988052</v>
      </c>
      <c r="DK205" s="417">
        <v>0.94176007037367371</v>
      </c>
      <c r="DL205" s="417">
        <v>0.94176007037367371</v>
      </c>
      <c r="DM205" s="417">
        <v>0.94176007037367371</v>
      </c>
      <c r="DN205" s="417">
        <v>0.94176007037367371</v>
      </c>
      <c r="DO205" s="417">
        <v>0.94176007037367371</v>
      </c>
      <c r="DP205" s="417">
        <v>0.94176007037367371</v>
      </c>
      <c r="DQ205" s="417">
        <v>0.94176007037367371</v>
      </c>
      <c r="DR205" s="417">
        <v>0.94176007037367371</v>
      </c>
      <c r="DS205" s="424"/>
      <c r="DT205" s="425">
        <v>1.1116572805314172E-6</v>
      </c>
      <c r="DU205" s="425">
        <v>1.1116572805314172E-6</v>
      </c>
      <c r="DV205" s="425">
        <v>1.1116572805314172E-6</v>
      </c>
      <c r="DW205" s="425">
        <v>1.1116572805314172E-6</v>
      </c>
      <c r="DX205" s="425">
        <v>1.1116572805314172E-6</v>
      </c>
      <c r="DY205" s="425">
        <v>1.1116572805314172E-6</v>
      </c>
      <c r="DZ205" s="425">
        <v>1.3305840907890395E-6</v>
      </c>
      <c r="EA205" s="425">
        <v>1.7637680536859434E-6</v>
      </c>
      <c r="EB205" s="425">
        <v>2.358396915051368E-6</v>
      </c>
      <c r="EC205" s="425">
        <v>3.1783171149202926E-6</v>
      </c>
      <c r="ED205" s="425">
        <v>4.3135067951952433E-6</v>
      </c>
      <c r="EE205" s="425">
        <v>5.890996161713621E-6</v>
      </c>
      <c r="EF205" s="425">
        <v>8.090411062826573E-6</v>
      </c>
      <c r="EG205" s="425">
        <v>1.1166113167994865E-5</v>
      </c>
      <c r="EH205" s="425">
        <v>1.5478756836052491E-5</v>
      </c>
      <c r="EI205" s="425">
        <v>2.1540293953461524E-5</v>
      </c>
      <c r="EJ205" s="425">
        <v>3.0078190924135052E-5</v>
      </c>
      <c r="EK205" s="425">
        <v>4.2127101740610719E-5</v>
      </c>
      <c r="EL205" s="425">
        <v>5.9159790064603455E-5</v>
      </c>
      <c r="EM205" s="425">
        <v>8.3274173216186839E-5</v>
      </c>
      <c r="EN205" s="425">
        <v>1.1746063320090039E-4</v>
      </c>
      <c r="EO205" s="425">
        <v>1.659841515448914E-4</v>
      </c>
      <c r="EP205" s="425">
        <v>2.0257883408540838E-4</v>
      </c>
      <c r="EQ205" s="425">
        <v>2.0257883408540838E-4</v>
      </c>
      <c r="ER205" s="425">
        <v>2.0257883408540838E-4</v>
      </c>
      <c r="ES205" s="425">
        <v>2.0257883408540838E-4</v>
      </c>
      <c r="ET205" s="425">
        <v>2.0257883408540838E-4</v>
      </c>
      <c r="EU205" s="425">
        <v>2.0257883408540838E-4</v>
      </c>
      <c r="EV205" s="425">
        <v>2.0257883408540838E-4</v>
      </c>
      <c r="EW205" s="425">
        <v>2.0257883408540838E-4</v>
      </c>
      <c r="EX205" s="420"/>
      <c r="EY205" s="420">
        <v>44.304359281867313</v>
      </c>
      <c r="EZ205" s="420">
        <v>44.304359281867313</v>
      </c>
      <c r="FA205" s="420">
        <v>44.304359281867313</v>
      </c>
      <c r="FB205" s="420">
        <v>44.304359281867313</v>
      </c>
      <c r="FC205" s="420">
        <v>44.304359281867313</v>
      </c>
      <c r="FD205" s="420">
        <v>44.304359281867313</v>
      </c>
      <c r="FE205" s="420">
        <v>53.029541249326009</v>
      </c>
      <c r="FF205" s="420">
        <v>70.293799095191048</v>
      </c>
      <c r="FG205" s="420">
        <v>93.992335662781045</v>
      </c>
      <c r="FH205" s="420">
        <v>126.6697082250225</v>
      </c>
      <c r="FI205" s="420">
        <v>171.91193559920654</v>
      </c>
      <c r="FJ205" s="420">
        <v>234.78172189174575</v>
      </c>
      <c r="FK205" s="420">
        <v>322.43793545265447</v>
      </c>
      <c r="FL205" s="420">
        <v>445.01799092283539</v>
      </c>
      <c r="FM205" s="420">
        <v>616.8955271658009</v>
      </c>
      <c r="FN205" s="420">
        <v>858.47404507168392</v>
      </c>
      <c r="FO205" s="420">
        <v>1198.7462328447539</v>
      </c>
      <c r="FP205" s="420">
        <v>1678.9475350960447</v>
      </c>
      <c r="FQ205" s="420">
        <v>2357.7739650201133</v>
      </c>
      <c r="FR205" s="420">
        <v>3318.8366177988837</v>
      </c>
      <c r="FS205" s="420">
        <v>4681.3151732524893</v>
      </c>
      <c r="FT205" s="420">
        <v>6615.1876247554947</v>
      </c>
      <c r="FU205" s="420">
        <v>8073.6442835432581</v>
      </c>
      <c r="FV205" s="420">
        <v>8073.6442835432581</v>
      </c>
      <c r="FW205" s="420">
        <v>8073.6442835432581</v>
      </c>
      <c r="FX205" s="420">
        <v>8073.6442835432581</v>
      </c>
      <c r="FY205" s="420">
        <v>8073.6442835432581</v>
      </c>
      <c r="FZ205" s="420">
        <v>8073.6442835432581</v>
      </c>
      <c r="GA205" s="420">
        <v>8073.6442835432581</v>
      </c>
      <c r="GB205" s="420">
        <v>8073.6442835432581</v>
      </c>
      <c r="GC205" s="420"/>
      <c r="GD205" s="420">
        <v>44.304359281867313</v>
      </c>
      <c r="GE205" s="420">
        <v>44.304359281867313</v>
      </c>
      <c r="GF205" s="420">
        <v>44.304359281867313</v>
      </c>
      <c r="GG205" s="420">
        <v>44.304359281867313</v>
      </c>
      <c r="GH205" s="420">
        <v>44.304359281867313</v>
      </c>
      <c r="GI205" s="420">
        <v>44.304359281867313</v>
      </c>
      <c r="GJ205" s="420">
        <v>44.304359281867313</v>
      </c>
      <c r="GK205" s="420">
        <v>44.304359281867313</v>
      </c>
      <c r="GL205" s="420">
        <v>44.304359281867313</v>
      </c>
      <c r="GM205" s="420">
        <v>44.304359281867313</v>
      </c>
      <c r="GN205" s="420">
        <v>44.304359281867313</v>
      </c>
      <c r="GO205" s="420">
        <v>44.304359281867313</v>
      </c>
      <c r="GP205" s="420">
        <v>44.304359281867313</v>
      </c>
      <c r="GQ205" s="420">
        <v>44.304359281867313</v>
      </c>
      <c r="GR205" s="420">
        <v>44.304359281867313</v>
      </c>
      <c r="GS205" s="420">
        <v>44.304359281867313</v>
      </c>
      <c r="GT205" s="420">
        <v>44.304359281867313</v>
      </c>
      <c r="GU205" s="420">
        <v>53.029541249325987</v>
      </c>
      <c r="GV205" s="420">
        <v>70.293799095191076</v>
      </c>
      <c r="GW205" s="420">
        <v>93.992335662781045</v>
      </c>
      <c r="GX205" s="420">
        <v>126.66970822502256</v>
      </c>
      <c r="GY205" s="420">
        <v>171.91193559920654</v>
      </c>
      <c r="GZ205" s="420">
        <v>234.7817218917456</v>
      </c>
      <c r="HA205" s="420">
        <v>322.43793545265447</v>
      </c>
      <c r="HB205" s="420">
        <v>445.01799092283539</v>
      </c>
      <c r="HC205" s="420">
        <v>616.89552716580147</v>
      </c>
      <c r="HD205" s="420">
        <v>858.47404507168392</v>
      </c>
      <c r="HE205" s="420">
        <v>1198.746232844753</v>
      </c>
      <c r="HF205" s="420">
        <v>1678.9475350960465</v>
      </c>
      <c r="HG205" s="420">
        <v>2357.7739650201124</v>
      </c>
      <c r="HH205" s="420"/>
      <c r="HI205" s="420">
        <v>27.132247341131453</v>
      </c>
      <c r="HJ205" s="420">
        <v>27.132247341131453</v>
      </c>
      <c r="HK205" s="420">
        <v>27.132247341131453</v>
      </c>
      <c r="HL205" s="420">
        <v>27.132247341131453</v>
      </c>
      <c r="HM205" s="420">
        <v>27.132247341131453</v>
      </c>
      <c r="HN205" s="420">
        <v>27.132247341131453</v>
      </c>
      <c r="HO205" s="420">
        <v>32.475599532082981</v>
      </c>
      <c r="HP205" s="420">
        <v>43.048331462477719</v>
      </c>
      <c r="HQ205" s="420">
        <v>57.561453110032218</v>
      </c>
      <c r="HR205" s="420">
        <v>77.573266150287736</v>
      </c>
      <c r="HS205" s="420">
        <v>105.27986936670001</v>
      </c>
      <c r="HT205" s="420">
        <v>143.78169220360965</v>
      </c>
      <c r="HU205" s="420">
        <v>197.46286728145355</v>
      </c>
      <c r="HV205" s="420">
        <v>272.53160629530856</v>
      </c>
      <c r="HW205" s="420">
        <v>377.79040929614672</v>
      </c>
      <c r="HX205" s="420">
        <v>525.73449891553992</v>
      </c>
      <c r="HY205" s="420">
        <v>734.1191660592408</v>
      </c>
      <c r="HZ205" s="420">
        <v>1028.1972368721929</v>
      </c>
      <c r="IA205" s="420">
        <v>1443.9144912674085</v>
      </c>
      <c r="IB205" s="420">
        <v>2032.4748502971286</v>
      </c>
      <c r="IC205" s="420">
        <v>2866.8646431472521</v>
      </c>
      <c r="ID205" s="420">
        <v>4051.1793817164339</v>
      </c>
      <c r="IE205" s="420">
        <v>4944.3467233496822</v>
      </c>
      <c r="IF205" s="420">
        <v>4944.3467233496822</v>
      </c>
      <c r="IG205" s="420">
        <v>4944.3467233496822</v>
      </c>
      <c r="IH205" s="420">
        <v>4944.3467233496822</v>
      </c>
      <c r="II205" s="420">
        <v>4944.3467233496822</v>
      </c>
      <c r="IJ205" s="420">
        <v>4944.3467233496822</v>
      </c>
      <c r="IK205" s="420">
        <v>4944.3467233496822</v>
      </c>
      <c r="IL205" s="420">
        <v>4944.3467233496822</v>
      </c>
      <c r="IM205" s="420"/>
      <c r="IN205" s="420">
        <v>27.132247341131453</v>
      </c>
      <c r="IO205" s="420">
        <v>27.132247341131453</v>
      </c>
      <c r="IP205" s="420">
        <v>27.132247341131453</v>
      </c>
      <c r="IQ205" s="420">
        <v>27.132247341131453</v>
      </c>
      <c r="IR205" s="420">
        <v>27.132247341131453</v>
      </c>
      <c r="IS205" s="420">
        <v>27.132247341131453</v>
      </c>
      <c r="IT205" s="420">
        <v>27.132247341131453</v>
      </c>
      <c r="IU205" s="420">
        <v>27.132247341131453</v>
      </c>
      <c r="IV205" s="420">
        <v>27.132247341131453</v>
      </c>
      <c r="IW205" s="420">
        <v>27.132247341131453</v>
      </c>
      <c r="IX205" s="420">
        <v>27.132247341131453</v>
      </c>
      <c r="IY205" s="420">
        <v>27.132247341131453</v>
      </c>
      <c r="IZ205" s="420">
        <v>27.132247341131453</v>
      </c>
      <c r="JA205" s="420">
        <v>27.132247341131453</v>
      </c>
      <c r="JB205" s="420">
        <v>27.132247341131453</v>
      </c>
      <c r="JC205" s="420">
        <v>27.132247341131453</v>
      </c>
      <c r="JD205" s="420">
        <v>27.132247341131453</v>
      </c>
      <c r="JE205" s="420">
        <v>32.475599532082967</v>
      </c>
      <c r="JF205" s="420">
        <v>43.048331462477741</v>
      </c>
      <c r="JG205" s="420">
        <v>57.561453110032218</v>
      </c>
      <c r="JH205" s="420">
        <v>77.573266150287765</v>
      </c>
      <c r="JI205" s="420">
        <v>105.27986936670001</v>
      </c>
      <c r="JJ205" s="420">
        <v>143.78169220360957</v>
      </c>
      <c r="JK205" s="420">
        <v>197.46286728145355</v>
      </c>
      <c r="JL205" s="420">
        <v>272.53160629530856</v>
      </c>
      <c r="JM205" s="420">
        <v>377.790409296147</v>
      </c>
      <c r="JN205" s="420">
        <v>525.73449891553992</v>
      </c>
      <c r="JO205" s="420">
        <v>734.11916605924034</v>
      </c>
      <c r="JP205" s="420">
        <v>1028.1972368721943</v>
      </c>
      <c r="JQ205" s="420">
        <v>1443.9144912674078</v>
      </c>
      <c r="JR205" s="420"/>
      <c r="JS205" s="420">
        <v>0</v>
      </c>
      <c r="JT205" s="420">
        <v>0</v>
      </c>
      <c r="JU205" s="420">
        <v>0</v>
      </c>
      <c r="JV205" s="420">
        <v>0</v>
      </c>
      <c r="JW205" s="420">
        <v>0</v>
      </c>
      <c r="JX205" s="420">
        <v>0</v>
      </c>
      <c r="JY205" s="420">
        <v>5.3433521909515278</v>
      </c>
      <c r="JZ205" s="420">
        <v>15.916084121346266</v>
      </c>
      <c r="KA205" s="420">
        <v>30.429205768900765</v>
      </c>
      <c r="KB205" s="420">
        <v>50.441018809156283</v>
      </c>
      <c r="KC205" s="420">
        <v>78.147622025568552</v>
      </c>
      <c r="KD205" s="420">
        <v>116.64944486247819</v>
      </c>
      <c r="KE205" s="420">
        <v>170.33061994032209</v>
      </c>
      <c r="KF205" s="420">
        <v>245.3993589541771</v>
      </c>
      <c r="KG205" s="420">
        <v>350.65816195501526</v>
      </c>
      <c r="KH205" s="420">
        <v>498.60225157440846</v>
      </c>
      <c r="KI205" s="420">
        <v>706.98691871810934</v>
      </c>
      <c r="KJ205" s="420">
        <v>995.72163734010996</v>
      </c>
      <c r="KK205" s="420">
        <v>1400.8661598049307</v>
      </c>
      <c r="KL205" s="420">
        <v>1974.9133971870963</v>
      </c>
      <c r="KM205" s="420">
        <v>2789.2913769969641</v>
      </c>
      <c r="KN205" s="420">
        <v>3945.8995123497339</v>
      </c>
      <c r="KO205" s="420">
        <v>4800.5650311460722</v>
      </c>
      <c r="KP205" s="420">
        <v>4746.8838560682289</v>
      </c>
      <c r="KQ205" s="420">
        <v>4671.8151170543733</v>
      </c>
      <c r="KR205" s="420">
        <v>4566.5563140535351</v>
      </c>
      <c r="KS205" s="420">
        <v>4418.6122244341423</v>
      </c>
      <c r="KT205" s="420">
        <v>4210.2275572904418</v>
      </c>
      <c r="KU205" s="420">
        <v>3916.1494864774877</v>
      </c>
      <c r="KV205" s="420">
        <v>3500.4322320822744</v>
      </c>
      <c r="KW205" s="420"/>
      <c r="KX205" s="420">
        <v>0.13339887366377007</v>
      </c>
      <c r="KY205" s="420">
        <v>0.13339887366377007</v>
      </c>
      <c r="KZ205" s="420">
        <v>0.13339887366377007</v>
      </c>
      <c r="LA205" s="420">
        <v>0.13339887366377007</v>
      </c>
      <c r="LB205" s="420">
        <v>0.13339887366377007</v>
      </c>
      <c r="LC205" s="420">
        <v>0.13339887366377007</v>
      </c>
      <c r="LD205" s="420">
        <v>0.15967009089468473</v>
      </c>
      <c r="LE205" s="420">
        <v>0.21165216644231322</v>
      </c>
      <c r="LF205" s="420">
        <v>0.28300762980616417</v>
      </c>
      <c r="LG205" s="420">
        <v>0.38139805379043512</v>
      </c>
      <c r="LH205" s="420">
        <v>0.51762081542342919</v>
      </c>
      <c r="LI205" s="420">
        <v>0.70691953940563457</v>
      </c>
      <c r="LJ205" s="420">
        <v>0.97084932753918873</v>
      </c>
      <c r="LK205" s="420">
        <v>1.3399335801593839</v>
      </c>
      <c r="LL205" s="420">
        <v>1.8574508203262989</v>
      </c>
      <c r="LM205" s="420">
        <v>2.5848352744153829</v>
      </c>
      <c r="LN205" s="420">
        <v>3.6093829108962061</v>
      </c>
      <c r="LO205" s="420">
        <v>5.0552522088732861</v>
      </c>
      <c r="LP205" s="420">
        <v>7.0991748077524148</v>
      </c>
      <c r="LQ205" s="420">
        <v>9.992900785942421</v>
      </c>
      <c r="LR205" s="420">
        <v>14.095275984108047</v>
      </c>
      <c r="LS205" s="420">
        <v>19.918098185386967</v>
      </c>
      <c r="LT205" s="420">
        <v>24.309460090249004</v>
      </c>
      <c r="LU205" s="420">
        <v>24.309460090249004</v>
      </c>
      <c r="LV205" s="420">
        <v>24.309460090249004</v>
      </c>
      <c r="LW205" s="420">
        <v>24.309460090249004</v>
      </c>
      <c r="LX205" s="420">
        <v>24.309460090249004</v>
      </c>
      <c r="LY205" s="420">
        <v>24.309460090249004</v>
      </c>
      <c r="LZ205" s="420">
        <v>24.309460090249004</v>
      </c>
      <c r="MA205" s="420">
        <v>24.309460090249004</v>
      </c>
      <c r="MB205" s="420"/>
      <c r="MC205" s="426">
        <v>0.13339887366377007</v>
      </c>
      <c r="MD205" s="426">
        <v>0.13339887366377007</v>
      </c>
      <c r="ME205" s="426">
        <v>0.13339887366377007</v>
      </c>
      <c r="MF205" s="426">
        <v>0.13339887366377007</v>
      </c>
      <c r="MG205" s="426">
        <v>0.13339887366377007</v>
      </c>
      <c r="MH205" s="426">
        <v>0.13339887366377007</v>
      </c>
      <c r="MI205" s="426">
        <v>0.13339887366377007</v>
      </c>
      <c r="MJ205" s="426">
        <v>0.13339887366377007</v>
      </c>
      <c r="MK205" s="426">
        <v>0.13339887366377007</v>
      </c>
      <c r="ML205" s="426">
        <v>0.13339887366377007</v>
      </c>
      <c r="MM205" s="426">
        <v>0.13339887366377007</v>
      </c>
      <c r="MN205" s="426">
        <v>0.13339887366377007</v>
      </c>
      <c r="MO205" s="426">
        <v>0.13339887366377007</v>
      </c>
      <c r="MP205" s="426">
        <v>0.13339887366377007</v>
      </c>
      <c r="MQ205" s="426">
        <v>0.13339887366377007</v>
      </c>
      <c r="MR205" s="426">
        <v>0.13339887366377007</v>
      </c>
      <c r="MS205" s="426">
        <v>0.13339887366377007</v>
      </c>
      <c r="MT205" s="426">
        <v>0.15967009089468467</v>
      </c>
      <c r="MU205" s="426">
        <v>0.21165216644231333</v>
      </c>
      <c r="MV205" s="426">
        <v>0.28300762980616417</v>
      </c>
      <c r="MW205" s="426">
        <v>0.38139805379043529</v>
      </c>
      <c r="MX205" s="426">
        <v>0.51762081542342919</v>
      </c>
      <c r="MY205" s="426">
        <v>0.70691953940563412</v>
      </c>
      <c r="MZ205" s="426">
        <v>0.97084932753918873</v>
      </c>
      <c r="NA205" s="426">
        <v>1.3399335801593839</v>
      </c>
      <c r="NB205" s="426">
        <v>1.8574508203263</v>
      </c>
      <c r="NC205" s="426">
        <v>2.5848352744153829</v>
      </c>
      <c r="ND205" s="426">
        <v>3.6093829108962048</v>
      </c>
      <c r="NE205" s="426">
        <v>5.0552522088732932</v>
      </c>
      <c r="NF205" s="426">
        <v>7.0991748077524122</v>
      </c>
      <c r="NG205" s="420"/>
      <c r="NH205" s="420">
        <v>0</v>
      </c>
      <c r="NI205" s="420">
        <v>0</v>
      </c>
      <c r="NJ205" s="420">
        <v>0</v>
      </c>
      <c r="NK205" s="420">
        <v>0</v>
      </c>
      <c r="NL205" s="420">
        <v>0</v>
      </c>
      <c r="NM205" s="420">
        <v>0</v>
      </c>
      <c r="NN205" s="420">
        <v>2.6271217230914662E-2</v>
      </c>
      <c r="NO205" s="420">
        <v>7.8253292778543149E-2</v>
      </c>
      <c r="NP205" s="420">
        <v>0.14960875614239411</v>
      </c>
      <c r="NQ205" s="420">
        <v>0.24799918012666505</v>
      </c>
      <c r="NR205" s="420">
        <v>0.38422194175965912</v>
      </c>
      <c r="NS205" s="420">
        <v>0.57352066574186455</v>
      </c>
      <c r="NT205" s="420">
        <v>0.83745045387541861</v>
      </c>
      <c r="NU205" s="420">
        <v>1.2065347064956138</v>
      </c>
      <c r="NV205" s="420">
        <v>1.7240519466625288</v>
      </c>
      <c r="NW205" s="420">
        <v>2.451436400751613</v>
      </c>
      <c r="NX205" s="420">
        <v>3.4759840372324362</v>
      </c>
      <c r="NY205" s="420">
        <v>4.8955821179786012</v>
      </c>
      <c r="NZ205" s="420">
        <v>6.8875226413101016</v>
      </c>
      <c r="OA205" s="420">
        <v>9.7098931561362569</v>
      </c>
      <c r="OB205" s="420">
        <v>13.713877930317611</v>
      </c>
      <c r="OC205" s="420">
        <v>19.400477369963539</v>
      </c>
      <c r="OD205" s="420">
        <v>23.602540550843369</v>
      </c>
      <c r="OE205" s="420">
        <v>23.338610762709816</v>
      </c>
      <c r="OF205" s="420">
        <v>22.969526510089622</v>
      </c>
      <c r="OG205" s="420">
        <v>22.452009269922705</v>
      </c>
      <c r="OH205" s="420">
        <v>21.724624815833621</v>
      </c>
      <c r="OI205" s="420">
        <v>20.7000771793528</v>
      </c>
      <c r="OJ205" s="420">
        <v>19.254207881375713</v>
      </c>
      <c r="OK205" s="420">
        <v>17.210285282496592</v>
      </c>
      <c r="OL205" s="420"/>
      <c r="OM205" s="420">
        <v>0</v>
      </c>
      <c r="ON205" s="420">
        <v>0</v>
      </c>
      <c r="OO205" s="420">
        <v>0</v>
      </c>
      <c r="OP205" s="420">
        <v>0</v>
      </c>
      <c r="OQ205" s="420">
        <v>0</v>
      </c>
      <c r="OR205" s="420">
        <v>0</v>
      </c>
      <c r="OS205" s="420">
        <v>5.3696234081824423</v>
      </c>
      <c r="OT205" s="420">
        <v>15.994337414124809</v>
      </c>
      <c r="OU205" s="420">
        <v>30.57881452504316</v>
      </c>
      <c r="OV205" s="420">
        <v>50.689017989282945</v>
      </c>
      <c r="OW205" s="420">
        <v>78.531843967328214</v>
      </c>
      <c r="OX205" s="420">
        <v>117.22296552822006</v>
      </c>
      <c r="OY205" s="420">
        <v>171.16807039419751</v>
      </c>
      <c r="OZ205" s="420">
        <v>246.60589366067271</v>
      </c>
      <c r="PA205" s="420">
        <v>352.3822139016778</v>
      </c>
      <c r="PB205" s="420">
        <v>501.05368797516007</v>
      </c>
      <c r="PC205" s="420">
        <v>710.46290275534182</v>
      </c>
      <c r="PD205" s="420">
        <v>1000.6172194580886</v>
      </c>
      <c r="PE205" s="420">
        <v>1407.7536824462409</v>
      </c>
      <c r="PF205" s="420">
        <v>1984.6232903432326</v>
      </c>
      <c r="PG205" s="420">
        <v>2803.0052549272818</v>
      </c>
      <c r="PH205" s="420">
        <v>3965.2999897196974</v>
      </c>
      <c r="PI205" s="420">
        <v>4824.1675716969157</v>
      </c>
      <c r="PJ205" s="420">
        <v>4770.2224668309391</v>
      </c>
      <c r="PK205" s="420">
        <v>4694.7846435644633</v>
      </c>
      <c r="PL205" s="420">
        <v>4589.0083233234582</v>
      </c>
      <c r="PM205" s="420">
        <v>4440.3368492499758</v>
      </c>
      <c r="PN205" s="420">
        <v>4230.9276344697946</v>
      </c>
      <c r="PO205" s="420">
        <v>3935.4036943588635</v>
      </c>
      <c r="PP205" s="420">
        <v>3517.6425173647708</v>
      </c>
      <c r="PQ205" s="420"/>
      <c r="PR205" s="420">
        <v>14.67609691494293</v>
      </c>
      <c r="PS205" s="420">
        <v>14.67609691494293</v>
      </c>
      <c r="PT205" s="420">
        <v>14.67609691494293</v>
      </c>
      <c r="PU205" s="420">
        <v>14.67609691494293</v>
      </c>
      <c r="PV205" s="420">
        <v>14.67609691494293</v>
      </c>
      <c r="PW205" s="420">
        <v>14.67609691494293</v>
      </c>
      <c r="PX205" s="420">
        <v>17.566368171102244</v>
      </c>
      <c r="PY205" s="420">
        <v>23.285261874056165</v>
      </c>
      <c r="PZ205" s="420">
        <v>31.135550763136582</v>
      </c>
      <c r="QA205" s="420">
        <v>41.960135395950161</v>
      </c>
      <c r="QB205" s="420">
        <v>56.946906999329599</v>
      </c>
      <c r="QC205" s="420">
        <v>77.772918064761868</v>
      </c>
      <c r="QD205" s="420">
        <v>106.80958863779382</v>
      </c>
      <c r="QE205" s="420">
        <v>147.41500090601141</v>
      </c>
      <c r="QF205" s="420">
        <v>204.35051290281331</v>
      </c>
      <c r="QG205" s="420">
        <v>284.3749122807335</v>
      </c>
      <c r="QH205" s="420">
        <v>397.0922088665144</v>
      </c>
      <c r="QI205" s="420">
        <v>556.16190234035969</v>
      </c>
      <c r="QJ205" s="420">
        <v>781.02741524865178</v>
      </c>
      <c r="QK205" s="420">
        <v>1099.3854473280385</v>
      </c>
      <c r="QL205" s="420">
        <v>1550.7150150835164</v>
      </c>
      <c r="QM205" s="420">
        <v>2191.3223950216866</v>
      </c>
      <c r="QN205" s="420">
        <v>2674.4453115373394</v>
      </c>
      <c r="QO205" s="420">
        <v>2674.4453115373394</v>
      </c>
      <c r="QP205" s="420">
        <v>2674.4453115373394</v>
      </c>
      <c r="QQ205" s="420">
        <v>2674.4453115373394</v>
      </c>
      <c r="QR205" s="420">
        <v>2674.4453115373394</v>
      </c>
      <c r="QS205" s="420">
        <v>2674.4453115373394</v>
      </c>
      <c r="QT205" s="420">
        <v>2674.4453115373394</v>
      </c>
      <c r="QU205" s="420">
        <v>2674.4453115373394</v>
      </c>
      <c r="QV205" s="424"/>
      <c r="QW205" s="420">
        <v>14.67609691494293</v>
      </c>
      <c r="QX205" s="420">
        <v>14.67609691494293</v>
      </c>
      <c r="QY205" s="420">
        <v>14.67609691494293</v>
      </c>
      <c r="QZ205" s="420">
        <v>14.67609691494293</v>
      </c>
      <c r="RA205" s="420">
        <v>14.67609691494293</v>
      </c>
      <c r="RB205" s="420">
        <v>14.67609691494293</v>
      </c>
      <c r="RC205" s="420">
        <v>14.67609691494293</v>
      </c>
      <c r="RD205" s="420">
        <v>14.67609691494293</v>
      </c>
      <c r="RE205" s="420">
        <v>14.67609691494293</v>
      </c>
      <c r="RF205" s="420">
        <v>14.67609691494293</v>
      </c>
      <c r="RG205" s="420">
        <v>14.67609691494293</v>
      </c>
      <c r="RH205" s="420">
        <v>14.67609691494293</v>
      </c>
      <c r="RI205" s="420">
        <v>14.67609691494293</v>
      </c>
      <c r="RJ205" s="420">
        <v>14.67609691494293</v>
      </c>
      <c r="RK205" s="420">
        <v>14.67609691494293</v>
      </c>
      <c r="RL205" s="420">
        <v>14.67609691494293</v>
      </c>
      <c r="RM205" s="420">
        <v>14.67609691494293</v>
      </c>
      <c r="RN205" s="420">
        <v>17.566368171102237</v>
      </c>
      <c r="RO205" s="420">
        <v>23.285261874056175</v>
      </c>
      <c r="RP205" s="420">
        <v>31.135550763136582</v>
      </c>
      <c r="RQ205" s="420">
        <v>41.960135395950182</v>
      </c>
      <c r="RR205" s="420">
        <v>56.946906999329599</v>
      </c>
      <c r="RS205" s="420">
        <v>77.772918064761825</v>
      </c>
      <c r="RT205" s="420">
        <v>106.80958863779382</v>
      </c>
      <c r="RU205" s="420">
        <v>147.41500090601141</v>
      </c>
      <c r="RV205" s="420">
        <v>204.35051290281348</v>
      </c>
      <c r="RW205" s="420">
        <v>284.3749122807335</v>
      </c>
      <c r="RX205" s="420">
        <v>397.09220886651417</v>
      </c>
      <c r="RY205" s="420">
        <v>556.16190234036037</v>
      </c>
      <c r="RZ205" s="420">
        <v>781.02741524865144</v>
      </c>
      <c r="SA205" s="420"/>
      <c r="SB205" s="420">
        <v>0</v>
      </c>
      <c r="SC205" s="420">
        <v>0</v>
      </c>
      <c r="SD205" s="420">
        <v>0</v>
      </c>
      <c r="SE205" s="420">
        <v>0</v>
      </c>
      <c r="SF205" s="420">
        <v>0</v>
      </c>
      <c r="SG205" s="420">
        <v>0</v>
      </c>
      <c r="SH205" s="420">
        <v>2.8902712561593145</v>
      </c>
      <c r="SI205" s="420">
        <v>8.6091649591132349</v>
      </c>
      <c r="SJ205" s="420">
        <v>16.459453848193654</v>
      </c>
      <c r="SK205" s="420">
        <v>27.284038481007229</v>
      </c>
      <c r="SL205" s="420">
        <v>42.270810084386667</v>
      </c>
      <c r="SM205" s="420">
        <v>63.096821149818936</v>
      </c>
      <c r="SN205" s="420">
        <v>92.133491722850891</v>
      </c>
      <c r="SO205" s="420">
        <v>132.7389039910685</v>
      </c>
      <c r="SP205" s="420">
        <v>189.67441598787039</v>
      </c>
      <c r="SQ205" s="420">
        <v>269.69881536579055</v>
      </c>
      <c r="SR205" s="420">
        <v>382.41611195157145</v>
      </c>
      <c r="SS205" s="420">
        <v>538.59553416925746</v>
      </c>
      <c r="ST205" s="420">
        <v>757.74215337459555</v>
      </c>
      <c r="SU205" s="420">
        <v>1068.249896564902</v>
      </c>
      <c r="SV205" s="420">
        <v>1508.7548796875662</v>
      </c>
      <c r="SW205" s="420">
        <v>2134.3754880223569</v>
      </c>
      <c r="SX205" s="420">
        <v>2596.6723934725778</v>
      </c>
      <c r="SY205" s="420">
        <v>2567.6357228995457</v>
      </c>
      <c r="SZ205" s="420">
        <v>2527.0303106313281</v>
      </c>
      <c r="TA205" s="420">
        <v>2470.0947986345259</v>
      </c>
      <c r="TB205" s="420">
        <v>2390.0703992566059</v>
      </c>
      <c r="TC205" s="420">
        <v>2277.3531026708251</v>
      </c>
      <c r="TD205" s="420">
        <v>2118.2834091969789</v>
      </c>
      <c r="TE205" s="420">
        <v>1893.4178962886881</v>
      </c>
      <c r="TF205" s="420"/>
      <c r="TG205" s="420">
        <v>2.067702288914858</v>
      </c>
      <c r="TH205" s="420">
        <v>2.067702288914858</v>
      </c>
      <c r="TI205" s="420">
        <v>2.067702288914858</v>
      </c>
      <c r="TJ205" s="420">
        <v>2.067702288914858</v>
      </c>
      <c r="TK205" s="420">
        <v>2.067702288914858</v>
      </c>
      <c r="TL205" s="420">
        <v>2.067702288914858</v>
      </c>
      <c r="TM205" s="420">
        <v>2.4749100449402741</v>
      </c>
      <c r="TN205" s="420">
        <v>3.2806399108706779</v>
      </c>
      <c r="TO205" s="420">
        <v>4.386660155808368</v>
      </c>
      <c r="TP205" s="420">
        <v>5.9117262923662617</v>
      </c>
      <c r="TQ205" s="420">
        <v>8.0231992628261573</v>
      </c>
      <c r="TR205" s="420">
        <v>10.957357506569803</v>
      </c>
      <c r="TS205" s="420">
        <v>15.04830829234678</v>
      </c>
      <c r="TT205" s="420">
        <v>20.769168843753917</v>
      </c>
      <c r="TU205" s="420">
        <v>28.790762674771788</v>
      </c>
      <c r="TV205" s="420">
        <v>40.065329388370365</v>
      </c>
      <c r="TW205" s="420">
        <v>55.945969418309851</v>
      </c>
      <c r="TX205" s="420">
        <v>78.357157569974746</v>
      </c>
      <c r="TY205" s="420">
        <v>110.03826041586019</v>
      </c>
      <c r="TZ205" s="420">
        <v>154.89144143803915</v>
      </c>
      <c r="UA205" s="420">
        <v>218.47886428701017</v>
      </c>
      <c r="UB205" s="420">
        <v>308.73347036318262</v>
      </c>
      <c r="UC205" s="420">
        <v>376.80022994484773</v>
      </c>
      <c r="UD205" s="420">
        <v>376.80022994484773</v>
      </c>
      <c r="UE205" s="420">
        <v>376.80022994484773</v>
      </c>
      <c r="UF205" s="420">
        <v>376.80022994484773</v>
      </c>
      <c r="UG205" s="420">
        <v>376.80022994484773</v>
      </c>
      <c r="UH205" s="420">
        <v>376.80022994484773</v>
      </c>
      <c r="UI205" s="420">
        <v>376.80022994484773</v>
      </c>
      <c r="UJ205" s="420">
        <v>376.80022994484773</v>
      </c>
      <c r="UK205" s="420"/>
      <c r="UL205" s="420">
        <v>2.067702288914858</v>
      </c>
      <c r="UM205" s="420">
        <v>2.067702288914858</v>
      </c>
      <c r="UN205" s="420">
        <v>2.067702288914858</v>
      </c>
      <c r="UO205" s="420">
        <v>2.067702288914858</v>
      </c>
      <c r="UP205" s="420">
        <v>2.067702288914858</v>
      </c>
      <c r="UQ205" s="420">
        <v>2.067702288914858</v>
      </c>
      <c r="UR205" s="420">
        <v>2.067702288914858</v>
      </c>
      <c r="US205" s="420">
        <v>2.067702288914858</v>
      </c>
      <c r="UT205" s="420">
        <v>2.067702288914858</v>
      </c>
      <c r="UU205" s="420">
        <v>2.067702288914858</v>
      </c>
      <c r="UV205" s="420">
        <v>2.067702288914858</v>
      </c>
      <c r="UW205" s="420">
        <v>2.067702288914858</v>
      </c>
      <c r="UX205" s="420">
        <v>2.067702288914858</v>
      </c>
      <c r="UY205" s="420">
        <v>2.067702288914858</v>
      </c>
      <c r="UZ205" s="420">
        <v>2.067702288914858</v>
      </c>
      <c r="VA205" s="420">
        <v>2.067702288914858</v>
      </c>
      <c r="VB205" s="420">
        <v>2.067702288914858</v>
      </c>
      <c r="VC205" s="420">
        <v>2.4749100449402728</v>
      </c>
      <c r="VD205" s="420">
        <v>3.2806399108706796</v>
      </c>
      <c r="VE205" s="420">
        <v>4.386660155808368</v>
      </c>
      <c r="VF205" s="420">
        <v>5.9117262923662643</v>
      </c>
      <c r="VG205" s="420">
        <v>8.0231992628261573</v>
      </c>
      <c r="VH205" s="420">
        <v>10.957357506569796</v>
      </c>
      <c r="VI205" s="420">
        <v>15.04830829234678</v>
      </c>
      <c r="VJ205" s="420">
        <v>20.769168843753917</v>
      </c>
      <c r="VK205" s="420">
        <v>28.790762674771809</v>
      </c>
      <c r="VL205" s="420">
        <v>40.065329388370365</v>
      </c>
      <c r="VM205" s="420">
        <v>55.945969418309815</v>
      </c>
      <c r="VN205" s="420">
        <v>78.357157569974831</v>
      </c>
      <c r="VO205" s="420">
        <v>110.03826041586015</v>
      </c>
      <c r="VP205" s="420"/>
      <c r="VQ205" s="420">
        <v>0</v>
      </c>
      <c r="VR205" s="420">
        <v>0</v>
      </c>
      <c r="VS205" s="420">
        <v>0</v>
      </c>
      <c r="VT205" s="420">
        <v>0</v>
      </c>
      <c r="VU205" s="420">
        <v>0</v>
      </c>
      <c r="VV205" s="420">
        <v>0</v>
      </c>
      <c r="VW205" s="420">
        <v>0.40720775602541615</v>
      </c>
      <c r="VX205" s="420">
        <v>1.2129376219558199</v>
      </c>
      <c r="VY205" s="420">
        <v>2.31895786689351</v>
      </c>
      <c r="VZ205" s="420">
        <v>3.8440240034514037</v>
      </c>
      <c r="WA205" s="420">
        <v>5.9554969739112993</v>
      </c>
      <c r="WB205" s="420">
        <v>8.8896552176549442</v>
      </c>
      <c r="WC205" s="420">
        <v>12.980606003431923</v>
      </c>
      <c r="WD205" s="420">
        <v>18.701466554839058</v>
      </c>
      <c r="WE205" s="420">
        <v>26.723060385856929</v>
      </c>
      <c r="WF205" s="420">
        <v>37.997627099455507</v>
      </c>
      <c r="WG205" s="420">
        <v>53.878267129394992</v>
      </c>
      <c r="WH205" s="420">
        <v>75.882247525034472</v>
      </c>
      <c r="WI205" s="420">
        <v>106.75762050498952</v>
      </c>
      <c r="WJ205" s="420">
        <v>150.50478128223079</v>
      </c>
      <c r="WK205" s="420">
        <v>212.5671379946439</v>
      </c>
      <c r="WL205" s="420">
        <v>300.71027110035647</v>
      </c>
      <c r="WM205" s="420">
        <v>365.84287243827794</v>
      </c>
      <c r="WN205" s="420">
        <v>361.75192165250093</v>
      </c>
      <c r="WO205" s="420">
        <v>356.03106110109383</v>
      </c>
      <c r="WP205" s="420">
        <v>348.0094672700759</v>
      </c>
      <c r="WQ205" s="420">
        <v>336.73490055647738</v>
      </c>
      <c r="WR205" s="420">
        <v>320.85426052653793</v>
      </c>
      <c r="WS205" s="420">
        <v>298.44307237487288</v>
      </c>
      <c r="WT205" s="420">
        <v>266.76196952898761</v>
      </c>
      <c r="WU205" s="420"/>
      <c r="WV205" s="420">
        <v>0.29491386321430052</v>
      </c>
      <c r="WW205" s="420">
        <v>0.29491386321430052</v>
      </c>
      <c r="WX205" s="420">
        <v>0.29491386321430052</v>
      </c>
      <c r="WY205" s="420">
        <v>0.29491386321430052</v>
      </c>
      <c r="WZ205" s="420">
        <v>0.29491386321430052</v>
      </c>
      <c r="XA205" s="420">
        <v>0.29491386321430052</v>
      </c>
      <c r="XB205" s="420">
        <v>0.35299341030582415</v>
      </c>
      <c r="XC205" s="420">
        <v>0.46791368134415673</v>
      </c>
      <c r="XD205" s="420">
        <v>0.62566400399770594</v>
      </c>
      <c r="XE205" s="420">
        <v>0.84318233262790476</v>
      </c>
      <c r="XF205" s="420">
        <v>1.1443391549273569</v>
      </c>
      <c r="XG205" s="420">
        <v>1.5628345773987673</v>
      </c>
      <c r="XH205" s="420">
        <v>2.1463219135211413</v>
      </c>
      <c r="XI205" s="420">
        <v>2.9622812976021087</v>
      </c>
      <c r="XJ205" s="420">
        <v>4.1063914717427989</v>
      </c>
      <c r="XK205" s="420">
        <v>5.7144692126247847</v>
      </c>
      <c r="XL205" s="420">
        <v>7.9795055897925069</v>
      </c>
      <c r="XM205" s="420">
        <v>11.175986104643941</v>
      </c>
      <c r="XN205" s="420">
        <v>15.69462328044018</v>
      </c>
      <c r="XO205" s="420">
        <v>22.091977949735046</v>
      </c>
      <c r="XP205" s="420">
        <v>31.161374750602789</v>
      </c>
      <c r="XQ205" s="420">
        <v>44.034279468804684</v>
      </c>
      <c r="XR205" s="420">
        <v>53.742558621139864</v>
      </c>
      <c r="XS205" s="420">
        <v>53.742558621139864</v>
      </c>
      <c r="XT205" s="420">
        <v>53.742558621139864</v>
      </c>
      <c r="XU205" s="420">
        <v>53.742558621139864</v>
      </c>
      <c r="XV205" s="420">
        <v>53.742558621139864</v>
      </c>
      <c r="XW205" s="420">
        <v>53.742558621139864</v>
      </c>
      <c r="XX205" s="420">
        <v>53.742558621139864</v>
      </c>
      <c r="XY205" s="420">
        <v>53.742558621139864</v>
      </c>
      <c r="XZ205" s="420"/>
      <c r="YA205" s="420">
        <v>0.29491386321430052</v>
      </c>
      <c r="YB205" s="420">
        <v>0.29491386321430052</v>
      </c>
      <c r="YC205" s="420">
        <v>0.29491386321430052</v>
      </c>
      <c r="YD205" s="420">
        <v>0.29491386321430052</v>
      </c>
      <c r="YE205" s="420">
        <v>0.29491386321430052</v>
      </c>
      <c r="YF205" s="420">
        <v>0.29491386321430052</v>
      </c>
      <c r="YG205" s="420">
        <v>0.29491386321430052</v>
      </c>
      <c r="YH205" s="420">
        <v>0.29491386321430052</v>
      </c>
      <c r="YI205" s="420">
        <v>0.29491386321430052</v>
      </c>
      <c r="YJ205" s="420">
        <v>0.29491386321430052</v>
      </c>
      <c r="YK205" s="420">
        <v>0.29491386321430052</v>
      </c>
      <c r="YL205" s="420">
        <v>0.29491386321430052</v>
      </c>
      <c r="YM205" s="420">
        <v>0.29491386321430052</v>
      </c>
      <c r="YN205" s="420">
        <v>0.29491386321430052</v>
      </c>
      <c r="YO205" s="420">
        <v>0.29491386321430052</v>
      </c>
      <c r="YP205" s="420">
        <v>0.29491386321430052</v>
      </c>
      <c r="YQ205" s="420">
        <v>0.29491386321430052</v>
      </c>
      <c r="YR205" s="420">
        <v>0.35299341030582404</v>
      </c>
      <c r="YS205" s="420">
        <v>0.46791368134415701</v>
      </c>
      <c r="YT205" s="420">
        <v>0.62566400399770594</v>
      </c>
      <c r="YU205" s="420">
        <v>0.8431823326279051</v>
      </c>
      <c r="YV205" s="420">
        <v>1.1443391549273569</v>
      </c>
      <c r="YW205" s="420">
        <v>1.5628345773987664</v>
      </c>
      <c r="YX205" s="420">
        <v>2.1463219135211413</v>
      </c>
      <c r="YY205" s="420">
        <v>2.9622812976021087</v>
      </c>
      <c r="YZ205" s="420">
        <v>4.1063914717428016</v>
      </c>
      <c r="ZA205" s="420">
        <v>5.7144692126247847</v>
      </c>
      <c r="ZB205" s="420">
        <v>7.9795055897925034</v>
      </c>
      <c r="ZC205" s="420">
        <v>11.175986104643957</v>
      </c>
      <c r="ZD205" s="420">
        <v>15.694623280440172</v>
      </c>
      <c r="ZE205" s="420"/>
      <c r="ZF205" s="420">
        <v>0</v>
      </c>
      <c r="ZG205" s="420">
        <v>0</v>
      </c>
      <c r="ZH205" s="420">
        <v>0</v>
      </c>
      <c r="ZI205" s="420">
        <v>0</v>
      </c>
      <c r="ZJ205" s="420">
        <v>0</v>
      </c>
      <c r="ZK205" s="420">
        <v>0</v>
      </c>
      <c r="ZL205" s="420">
        <v>5.8079547091523631E-2</v>
      </c>
      <c r="ZM205" s="420">
        <v>0.17299981812985621</v>
      </c>
      <c r="ZN205" s="420">
        <v>0.33075014078340542</v>
      </c>
      <c r="ZO205" s="420">
        <v>0.54826846941360419</v>
      </c>
      <c r="ZP205" s="420">
        <v>0.84942529171305647</v>
      </c>
      <c r="ZQ205" s="420">
        <v>1.2679207141844668</v>
      </c>
      <c r="ZR205" s="420">
        <v>1.8514080503068409</v>
      </c>
      <c r="ZS205" s="420">
        <v>2.667367434387808</v>
      </c>
      <c r="ZT205" s="420">
        <v>3.8114776085284983</v>
      </c>
      <c r="ZU205" s="420">
        <v>5.4195553494104844</v>
      </c>
      <c r="ZV205" s="420">
        <v>7.6845917265782067</v>
      </c>
      <c r="ZW205" s="420">
        <v>10.822992694338117</v>
      </c>
      <c r="ZX205" s="420">
        <v>15.226709599096022</v>
      </c>
      <c r="ZY205" s="420">
        <v>21.46631394573734</v>
      </c>
      <c r="ZZ205" s="420">
        <v>30.318192417974885</v>
      </c>
      <c r="AAA205" s="420">
        <v>42.889940313877325</v>
      </c>
      <c r="AAB205" s="420">
        <v>52.179724043741096</v>
      </c>
      <c r="AAC205" s="420">
        <v>51.596236707618722</v>
      </c>
      <c r="AAD205" s="420">
        <v>50.780277323537753</v>
      </c>
      <c r="AAE205" s="420">
        <v>49.63616714939706</v>
      </c>
      <c r="AAF205" s="420">
        <v>48.028089408515079</v>
      </c>
      <c r="AAG205" s="420">
        <v>45.763053031347361</v>
      </c>
      <c r="AAH205" s="420">
        <v>42.56657251649591</v>
      </c>
      <c r="AAI205" s="420">
        <v>38.047935340699695</v>
      </c>
      <c r="AAJ205" s="420"/>
      <c r="AAK205" s="420">
        <v>0</v>
      </c>
      <c r="AAL205" s="420">
        <v>0</v>
      </c>
      <c r="AAM205" s="420">
        <v>0</v>
      </c>
      <c r="AAN205" s="420">
        <v>0</v>
      </c>
      <c r="AAO205" s="420">
        <v>0</v>
      </c>
      <c r="AAP205" s="420">
        <v>0</v>
      </c>
      <c r="AAQ205" s="420">
        <v>8.7251819674586955</v>
      </c>
      <c r="AAR205" s="420">
        <v>25.98943981332372</v>
      </c>
      <c r="AAS205" s="420">
        <v>49.687976380913724</v>
      </c>
      <c r="AAT205" s="420">
        <v>82.365348943155183</v>
      </c>
      <c r="AAU205" s="420">
        <v>127.60757631733924</v>
      </c>
      <c r="AAV205" s="420">
        <v>190.47736260987841</v>
      </c>
      <c r="AAW205" s="420">
        <v>278.13357617078714</v>
      </c>
      <c r="AAX205" s="420">
        <v>400.71363164096806</v>
      </c>
      <c r="AAY205" s="420">
        <v>572.59116788393362</v>
      </c>
      <c r="AAZ205" s="420">
        <v>814.16968578981664</v>
      </c>
      <c r="ABA205" s="420">
        <v>1154.4418735628865</v>
      </c>
      <c r="ABB205" s="420">
        <v>1625.9179938467187</v>
      </c>
      <c r="ABC205" s="420">
        <v>2287.4801659249219</v>
      </c>
      <c r="ABD205" s="420">
        <v>3224.8442821361027</v>
      </c>
      <c r="ABE205" s="420">
        <v>4554.6454650274663</v>
      </c>
      <c r="ABF205" s="420">
        <v>6443.2756891562876</v>
      </c>
      <c r="ABG205" s="420">
        <v>7838.8625616515128</v>
      </c>
      <c r="ABH205" s="420">
        <v>7751.2063480906045</v>
      </c>
      <c r="ABI205" s="420">
        <v>7628.6262926204236</v>
      </c>
      <c r="ABJ205" s="420">
        <v>7456.7487563774575</v>
      </c>
      <c r="ABK205" s="420">
        <v>7215.1702384715736</v>
      </c>
      <c r="ABL205" s="420">
        <v>6874.8980506985044</v>
      </c>
      <c r="ABM205" s="420">
        <v>6394.6967484472116</v>
      </c>
      <c r="ABN205" s="420">
        <v>5715.8703185231461</v>
      </c>
      <c r="ABQ205" s="344"/>
      <c r="ABR205" s="344"/>
      <c r="ABS205" s="344"/>
      <c r="ABT205" s="344"/>
      <c r="ABU205" s="344"/>
      <c r="ABV205" s="344"/>
      <c r="ABW205" s="344"/>
      <c r="ABX205" s="344"/>
      <c r="ABY205" s="344"/>
      <c r="ABZ205" s="344"/>
      <c r="ACA205" s="344"/>
    </row>
    <row r="206" spans="4:755" hidden="1" outlineLevel="1" x14ac:dyDescent="0.25">
      <c r="D206" s="431" t="b">
        <v>0</v>
      </c>
      <c r="E206" s="416"/>
      <c r="F206" s="417">
        <v>1631</v>
      </c>
      <c r="G206" s="417">
        <v>22006048</v>
      </c>
      <c r="H206" s="417" t="s">
        <v>1825</v>
      </c>
      <c r="I206" s="417" t="s">
        <v>1905</v>
      </c>
      <c r="J206" s="417">
        <v>66</v>
      </c>
      <c r="K206" s="417" t="s">
        <v>1906</v>
      </c>
      <c r="L206" s="417" t="s">
        <v>374</v>
      </c>
      <c r="M206" s="417" t="s">
        <v>253</v>
      </c>
      <c r="N206" s="417" t="s">
        <v>310</v>
      </c>
      <c r="O206" s="417" t="s">
        <v>1898</v>
      </c>
      <c r="P206" s="417" t="s">
        <v>1899</v>
      </c>
      <c r="Q206" s="417" t="s">
        <v>1900</v>
      </c>
      <c r="R206" s="417" t="s">
        <v>289</v>
      </c>
      <c r="S206" s="418"/>
      <c r="T206" s="417">
        <v>0.15702783918590957</v>
      </c>
      <c r="U206" s="417">
        <v>2190</v>
      </c>
      <c r="V206" s="418"/>
      <c r="W206" s="419">
        <v>5.5</v>
      </c>
      <c r="X206" s="417">
        <v>9.328375478645656E-3</v>
      </c>
      <c r="Y206" s="417">
        <v>3.287139633835322E-3</v>
      </c>
      <c r="Z206" s="417">
        <v>6.0412358448103335E-3</v>
      </c>
      <c r="AA206" s="420">
        <v>101.39943914130647</v>
      </c>
      <c r="AB206" s="420">
        <v>1577.8270242409546</v>
      </c>
      <c r="AC206" s="420">
        <v>1679.226463382261</v>
      </c>
      <c r="AD206" s="420">
        <v>45.141530552636475</v>
      </c>
      <c r="AE206" s="420">
        <v>3.7651544253444804</v>
      </c>
      <c r="AF206" s="420">
        <v>174.41041682842985</v>
      </c>
      <c r="AG206" s="418"/>
      <c r="AH206" s="419">
        <v>7.3551596835305695</v>
      </c>
      <c r="AI206" s="417">
        <v>1.9459407552737094E-2</v>
      </c>
      <c r="AJ206" s="417">
        <v>6.8571199737817168E-3</v>
      </c>
      <c r="AK206" s="417">
        <v>1.2602287578955377E-2</v>
      </c>
      <c r="AL206" s="420">
        <v>211.5237552762103</v>
      </c>
      <c r="AM206" s="420">
        <v>3291.4175874152243</v>
      </c>
      <c r="AN206" s="420">
        <v>3502.9413426914343</v>
      </c>
      <c r="AO206" s="420">
        <v>94.167247297127716</v>
      </c>
      <c r="AP206" s="420">
        <v>7.854280161587929</v>
      </c>
      <c r="AQ206" s="420">
        <v>363.82791304622003</v>
      </c>
      <c r="AR206" s="418"/>
      <c r="AS206" s="417">
        <v>5.1679359468684138E-3</v>
      </c>
      <c r="AT206" s="421">
        <v>1.1116572805314172E-6</v>
      </c>
      <c r="AU206" s="417">
        <v>5.1668242895878827E-3</v>
      </c>
      <c r="AV206" s="420">
        <v>54.264494682262907</v>
      </c>
      <c r="AW206" s="420">
        <v>0.53359549465508027</v>
      </c>
      <c r="AX206" s="420">
        <v>54.798090176917988</v>
      </c>
      <c r="AY206" s="420">
        <v>14.67609691494293</v>
      </c>
      <c r="AZ206" s="420">
        <v>2.067702288914858</v>
      </c>
      <c r="BA206" s="420">
        <v>5.8982772642860108E-2</v>
      </c>
      <c r="BB206" s="418"/>
      <c r="BC206" s="420">
        <v>1902.5435651886717</v>
      </c>
      <c r="BD206" s="420">
        <v>3968.7907831963703</v>
      </c>
      <c r="BE206" s="420">
        <v>71.600872153418635</v>
      </c>
      <c r="BF206" s="420">
        <v>3897.1899110429517</v>
      </c>
      <c r="BG206" s="420"/>
      <c r="BH206" s="422">
        <v>2.9065397246040858E-2</v>
      </c>
      <c r="BI206" s="420"/>
      <c r="BJ206" s="423">
        <v>5.6622055501549218</v>
      </c>
      <c r="BK206" s="423">
        <v>5.8291948531282172</v>
      </c>
      <c r="BL206" s="423">
        <v>6.0011089909667437</v>
      </c>
      <c r="BM206" s="423">
        <v>6.178093206497544</v>
      </c>
      <c r="BN206" s="423">
        <v>6.3602970260372382</v>
      </c>
      <c r="BO206" s="423">
        <v>6.547874385720343</v>
      </c>
      <c r="BP206" s="423">
        <v>6.7409837615532684</v>
      </c>
      <c r="BQ206" s="423">
        <v>6.9397883033038381</v>
      </c>
      <c r="BR206" s="423">
        <v>7.1444559723394905</v>
      </c>
      <c r="BS206" s="423">
        <v>7.3551596835305695</v>
      </c>
      <c r="BT206" s="423">
        <v>7.5720774513386377</v>
      </c>
      <c r="BU206" s="423">
        <v>7.7953925402131929</v>
      </c>
      <c r="BV206" s="423">
        <v>8.0252936194238913</v>
      </c>
      <c r="BW206" s="423">
        <v>8.2619749224590624</v>
      </c>
      <c r="BX206" s="423">
        <v>8.5056364111251774</v>
      </c>
      <c r="BY206" s="423">
        <v>8.7564839444859555</v>
      </c>
      <c r="BZ206" s="423">
        <v>9.0147294527837882</v>
      </c>
      <c r="CA206" s="423">
        <v>9.280591116490438</v>
      </c>
      <c r="CB206" s="423">
        <v>9.5542935506382936</v>
      </c>
      <c r="CC206" s="423">
        <v>9.8360679945879106</v>
      </c>
      <c r="CD206" s="423">
        <v>10.126152507392154</v>
      </c>
      <c r="CE206" s="423">
        <v>10.424792168922005</v>
      </c>
      <c r="CF206" s="423">
        <v>10.732239286923951</v>
      </c>
      <c r="CG206" s="423">
        <v>11.048753610183907</v>
      </c>
      <c r="CH206" s="423">
        <v>11.374602547977736</v>
      </c>
      <c r="CI206" s="423">
        <v>11.710061395993787</v>
      </c>
      <c r="CJ206" s="423">
        <v>12.055413568918349</v>
      </c>
      <c r="CK206" s="423">
        <v>12.41095083988044</v>
      </c>
      <c r="CL206" s="423">
        <v>12.776973586958347</v>
      </c>
      <c r="CM206" s="423">
        <v>13.153791046956067</v>
      </c>
      <c r="CN206" s="420"/>
      <c r="CO206" s="417">
        <v>1.0021218252566936E-2</v>
      </c>
      <c r="CP206" s="417">
        <v>1.0770352023257544E-2</v>
      </c>
      <c r="CQ206" s="417">
        <v>1.1580547331319177E-2</v>
      </c>
      <c r="CR206" s="417">
        <v>1.2456989427704382E-2</v>
      </c>
      <c r="CS206" s="417">
        <v>1.3405314909236044E-2</v>
      </c>
      <c r="CT206" s="417">
        <v>1.4431651624546781E-2</v>
      </c>
      <c r="CU206" s="417">
        <v>1.5542662144408885E-2</v>
      </c>
      <c r="CV206" s="417">
        <v>1.6745591116970826E-2</v>
      </c>
      <c r="CW206" s="417">
        <v>1.80483168573667E-2</v>
      </c>
      <c r="CX206" s="417">
        <v>1.9459407552737094E-2</v>
      </c>
      <c r="CY206" s="417">
        <v>2.0988182498133414E-2</v>
      </c>
      <c r="CZ206" s="417">
        <v>2.2644778816330851E-2</v>
      </c>
      <c r="DA206" s="417">
        <v>2.4440224155532483E-2</v>
      </c>
      <c r="DB206" s="417">
        <v>2.6386515903616417E-2</v>
      </c>
      <c r="DC206" s="417">
        <v>2.8496707506297188E-2</v>
      </c>
      <c r="DD206" s="417">
        <v>3.0785002529710073E-2</v>
      </c>
      <c r="DE206" s="417">
        <v>3.3266857165881569E-2</v>
      </c>
      <c r="DF206" s="417">
        <v>3.5959091942761992E-2</v>
      </c>
      <c r="DG206" s="417">
        <v>3.8880013469441692E-2</v>
      </c>
      <c r="DH206" s="417">
        <v>4.2049547122372903E-2</v>
      </c>
      <c r="DI206" s="417">
        <v>4.54893816604428E-2</v>
      </c>
      <c r="DJ206" s="417">
        <v>4.9223126846209574E-2</v>
      </c>
      <c r="DK206" s="417">
        <v>5.3276485248199987E-2</v>
      </c>
      <c r="DL206" s="417">
        <v>5.7677439505608614E-2</v>
      </c>
      <c r="DM206" s="417">
        <v>6.2456456452844679E-2</v>
      </c>
      <c r="DN206" s="417">
        <v>6.7646709628017498E-2</v>
      </c>
      <c r="DO206" s="417">
        <v>7.3284321827594964E-2</v>
      </c>
      <c r="DP206" s="417">
        <v>7.9408629520155483E-2</v>
      </c>
      <c r="DQ206" s="417">
        <v>8.6062471096526538E-2</v>
      </c>
      <c r="DR206" s="417">
        <v>9.3292501112899093E-2</v>
      </c>
      <c r="DS206" s="424"/>
      <c r="DT206" s="425">
        <v>3.5312840668490484E-3</v>
      </c>
      <c r="DU206" s="425">
        <v>3.7952643616301495E-3</v>
      </c>
      <c r="DV206" s="425">
        <v>4.0807615646933568E-3</v>
      </c>
      <c r="DW206" s="425">
        <v>4.3896028584839621E-3</v>
      </c>
      <c r="DX206" s="425">
        <v>4.7237744710283761E-3</v>
      </c>
      <c r="DY206" s="425">
        <v>5.0854357380176107E-3</v>
      </c>
      <c r="DZ206" s="425">
        <v>5.4769344209133521E-3</v>
      </c>
      <c r="EA206" s="425">
        <v>5.9008233940200808E-3</v>
      </c>
      <c r="EB206" s="425">
        <v>6.3598788236686249E-3</v>
      </c>
      <c r="EC206" s="425">
        <v>6.8571199737817168E-3</v>
      </c>
      <c r="ED206" s="425">
        <v>7.3958307842256583E-3</v>
      </c>
      <c r="EE206" s="425">
        <v>7.9795833815860459E-3</v>
      </c>
      <c r="EF206" s="425">
        <v>8.6122636964367037E-3</v>
      </c>
      <c r="EG206" s="425">
        <v>9.2980993769127794E-3</v>
      </c>
      <c r="EH206" s="425">
        <v>1.0041690205566452E-2</v>
      </c>
      <c r="EI206" s="425">
        <v>1.0848041245207544E-2</v>
      </c>
      <c r="EJ206" s="425">
        <v>1.1722598959854986E-2</v>
      </c>
      <c r="EK206" s="425">
        <v>1.2671290579197704E-2</v>
      </c>
      <c r="EL206" s="425">
        <v>1.370056699926149E-2</v>
      </c>
      <c r="EM206" s="425">
        <v>1.4817449538474846E-2</v>
      </c>
      <c r="EN206" s="425">
        <v>1.6029580897231725E-2</v>
      </c>
      <c r="EO206" s="425">
        <v>1.7345280700576029E-2</v>
      </c>
      <c r="EP206" s="425">
        <v>1.8773606038018E-2</v>
      </c>
      <c r="EQ206" s="425">
        <v>2.0324417452003311E-2</v>
      </c>
      <c r="ER206" s="425">
        <v>2.2008450867466892E-2</v>
      </c>
      <c r="ES206" s="425">
        <v>2.383739599953261E-2</v>
      </c>
      <c r="ET206" s="425">
        <v>2.5823981825097538E-2</v>
      </c>
      <c r="EU206" s="425">
        <v>2.7982069757139055E-2</v>
      </c>
      <c r="EV206" s="425">
        <v>3.0326755218505936E-2</v>
      </c>
      <c r="EW206" s="425">
        <v>3.2874478375130869E-2</v>
      </c>
      <c r="EX206" s="420"/>
      <c r="EY206" s="420">
        <v>2043.8504373475962</v>
      </c>
      <c r="EZ206" s="420">
        <v>2196.6379873508804</v>
      </c>
      <c r="FA206" s="420">
        <v>2361.879177891215</v>
      </c>
      <c r="FB206" s="420">
        <v>2540.6315527881366</v>
      </c>
      <c r="FC206" s="420">
        <v>2734.044708886192</v>
      </c>
      <c r="FD206" s="420">
        <v>2943.3684349627524</v>
      </c>
      <c r="FE206" s="420">
        <v>3169.9615776015016</v>
      </c>
      <c r="FF206" s="420">
        <v>3415.3016994014642</v>
      </c>
      <c r="FG206" s="420">
        <v>3680.9956007961359</v>
      </c>
      <c r="FH206" s="420">
        <v>3968.7907831963698</v>
      </c>
      <c r="FI206" s="420">
        <v>4280.5879381933582</v>
      </c>
      <c r="FJ206" s="420">
        <v>4618.4545552175805</v>
      </c>
      <c r="FK206" s="420">
        <v>4984.6397484021554</v>
      </c>
      <c r="FL206" s="420">
        <v>5381.5904125101233</v>
      </c>
      <c r="FM206" s="420">
        <v>5811.96882772144</v>
      </c>
      <c r="FN206" s="420">
        <v>6278.6718439125725</v>
      </c>
      <c r="FO206" s="420">
        <v>6784.851786882391</v>
      </c>
      <c r="FP206" s="420">
        <v>7333.9392418692014</v>
      </c>
      <c r="FQ206" s="420">
        <v>7929.6678837668933</v>
      </c>
      <c r="FR206" s="420">
        <v>8576.101538784058</v>
      </c>
      <c r="FS206" s="420">
        <v>9277.6636790195134</v>
      </c>
      <c r="FT206" s="420">
        <v>10039.169569674996</v>
      </c>
      <c r="FU206" s="420">
        <v>10865.861308527457</v>
      </c>
      <c r="FV206" s="420">
        <v>11763.446018993915</v>
      </c>
      <c r="FW206" s="420">
        <v>12738.137481800648</v>
      </c>
      <c r="FX206" s="420">
        <v>13796.701516099016</v>
      </c>
      <c r="FY206" s="420">
        <v>14946.505449044116</v>
      </c>
      <c r="FZ206" s="420">
        <v>16195.572043585571</v>
      </c>
      <c r="GA206" s="420">
        <v>17552.638287744536</v>
      </c>
      <c r="GB206" s="420">
        <v>19027.21948521665</v>
      </c>
      <c r="GC206" s="420"/>
      <c r="GD206" s="420">
        <v>44.475044633082256</v>
      </c>
      <c r="GE206" s="420">
        <v>44.475044633082256</v>
      </c>
      <c r="GF206" s="420">
        <v>44.475044633082256</v>
      </c>
      <c r="GG206" s="420">
        <v>44.475044633082256</v>
      </c>
      <c r="GH206" s="420">
        <v>44.475044633082256</v>
      </c>
      <c r="GI206" s="420">
        <v>44.475044633082256</v>
      </c>
      <c r="GJ206" s="420">
        <v>44.475044633082256</v>
      </c>
      <c r="GK206" s="420">
        <v>44.475044633082256</v>
      </c>
      <c r="GL206" s="420">
        <v>44.475044633082256</v>
      </c>
      <c r="GM206" s="420">
        <v>44.475044633082256</v>
      </c>
      <c r="GN206" s="420">
        <v>44.475044633082256</v>
      </c>
      <c r="GO206" s="420">
        <v>44.475044633082256</v>
      </c>
      <c r="GP206" s="420">
        <v>44.475044633082256</v>
      </c>
      <c r="GQ206" s="420">
        <v>44.475044633082256</v>
      </c>
      <c r="GR206" s="420">
        <v>44.475044633082256</v>
      </c>
      <c r="GS206" s="420">
        <v>44.475044633082256</v>
      </c>
      <c r="GT206" s="420">
        <v>44.475044633082256</v>
      </c>
      <c r="GU206" s="420">
        <v>53.23384091688969</v>
      </c>
      <c r="GV206" s="420">
        <v>70.564610409952721</v>
      </c>
      <c r="GW206" s="420">
        <v>94.35444709118579</v>
      </c>
      <c r="GX206" s="420">
        <v>127.1577113016302</v>
      </c>
      <c r="GY206" s="420">
        <v>172.57423722327721</v>
      </c>
      <c r="GZ206" s="420">
        <v>235.68623335087739</v>
      </c>
      <c r="HA206" s="420">
        <v>323.68014802834296</v>
      </c>
      <c r="HB206" s="420">
        <v>446.73245092877704</v>
      </c>
      <c r="HC206" s="420">
        <v>619.27215627011424</v>
      </c>
      <c r="HD206" s="420">
        <v>861.78137072241145</v>
      </c>
      <c r="HE206" s="420">
        <v>1203.3644786581945</v>
      </c>
      <c r="HF206" s="420">
        <v>1685.4157868515033</v>
      </c>
      <c r="HG206" s="420">
        <v>2366.8574386066402</v>
      </c>
      <c r="HH206" s="420"/>
      <c r="HI206" s="420">
        <v>108.93063992214434</v>
      </c>
      <c r="HJ206" s="420">
        <v>117.07372382391588</v>
      </c>
      <c r="HK206" s="420">
        <v>125.88054662177939</v>
      </c>
      <c r="HL206" s="420">
        <v>135.40747199230418</v>
      </c>
      <c r="HM206" s="420">
        <v>145.71576974155826</v>
      </c>
      <c r="HN206" s="420">
        <v>156.87204958265971</v>
      </c>
      <c r="HO206" s="420">
        <v>168.94873365825231</v>
      </c>
      <c r="HP206" s="420">
        <v>182.02457129191475</v>
      </c>
      <c r="HQ206" s="420">
        <v>196.18519976720239</v>
      </c>
      <c r="HR206" s="420">
        <v>211.5237552762103</v>
      </c>
      <c r="HS206" s="420">
        <v>228.14153855383779</v>
      </c>
      <c r="HT206" s="420">
        <v>246.14874012213932</v>
      </c>
      <c r="HU206" s="420">
        <v>265.66523051434962</v>
      </c>
      <c r="HV206" s="420">
        <v>286.82142133373083</v>
      </c>
      <c r="HW206" s="420">
        <v>309.75920353196528</v>
      </c>
      <c r="HX206" s="420">
        <v>334.63296986942373</v>
      </c>
      <c r="HY206" s="420">
        <v>361.61072914960425</v>
      </c>
      <c r="HZ206" s="420">
        <v>390.87532050715851</v>
      </c>
      <c r="IA206" s="420">
        <v>422.62573677836235</v>
      </c>
      <c r="IB206" s="420">
        <v>457.07856680031409</v>
      </c>
      <c r="IC206" s="420">
        <v>494.4695673767427</v>
      </c>
      <c r="ID206" s="420">
        <v>535.05537662080542</v>
      </c>
      <c r="IE206" s="420">
        <v>579.11538144601877</v>
      </c>
      <c r="IF206" s="420">
        <v>626.95375313349393</v>
      </c>
      <c r="IG206" s="420">
        <v>678.90166616570934</v>
      </c>
      <c r="IH206" s="420">
        <v>735.31971689369311</v>
      </c>
      <c r="II206" s="420">
        <v>796.60056010609958</v>
      </c>
      <c r="IJ206" s="420">
        <v>863.17178320662856</v>
      </c>
      <c r="IK206" s="420">
        <v>935.49903949296004</v>
      </c>
      <c r="IL206" s="420">
        <v>1014.089463979328</v>
      </c>
      <c r="IM206" s="420"/>
      <c r="IN206" s="420">
        <v>27.132247341131453</v>
      </c>
      <c r="IO206" s="420">
        <v>27.132247341131453</v>
      </c>
      <c r="IP206" s="420">
        <v>27.132247341131453</v>
      </c>
      <c r="IQ206" s="420">
        <v>27.132247341131453</v>
      </c>
      <c r="IR206" s="420">
        <v>27.132247341131453</v>
      </c>
      <c r="IS206" s="420">
        <v>27.132247341131453</v>
      </c>
      <c r="IT206" s="420">
        <v>27.132247341131453</v>
      </c>
      <c r="IU206" s="420">
        <v>27.132247341131453</v>
      </c>
      <c r="IV206" s="420">
        <v>27.132247341131453</v>
      </c>
      <c r="IW206" s="420">
        <v>27.132247341131453</v>
      </c>
      <c r="IX206" s="420">
        <v>27.132247341131453</v>
      </c>
      <c r="IY206" s="420">
        <v>27.132247341131453</v>
      </c>
      <c r="IZ206" s="420">
        <v>27.132247341131453</v>
      </c>
      <c r="JA206" s="420">
        <v>27.132247341131453</v>
      </c>
      <c r="JB206" s="420">
        <v>27.132247341131453</v>
      </c>
      <c r="JC206" s="420">
        <v>27.132247341131453</v>
      </c>
      <c r="JD206" s="420">
        <v>27.132247341131453</v>
      </c>
      <c r="JE206" s="420">
        <v>32.475599532082967</v>
      </c>
      <c r="JF206" s="420">
        <v>43.048331462477741</v>
      </c>
      <c r="JG206" s="420">
        <v>57.561453110032218</v>
      </c>
      <c r="JH206" s="420">
        <v>77.573266150287765</v>
      </c>
      <c r="JI206" s="420">
        <v>105.27986936670001</v>
      </c>
      <c r="JJ206" s="420">
        <v>143.78169220360957</v>
      </c>
      <c r="JK206" s="420">
        <v>197.46286728145355</v>
      </c>
      <c r="JL206" s="420">
        <v>272.53160629530856</v>
      </c>
      <c r="JM206" s="420">
        <v>377.790409296147</v>
      </c>
      <c r="JN206" s="420">
        <v>525.73449891553992</v>
      </c>
      <c r="JO206" s="420">
        <v>734.11916605924034</v>
      </c>
      <c r="JP206" s="420">
        <v>1028.1972368721943</v>
      </c>
      <c r="JQ206" s="420">
        <v>1443.9144912674078</v>
      </c>
      <c r="JR206" s="420"/>
      <c r="JS206" s="420">
        <v>81.798392581012877</v>
      </c>
      <c r="JT206" s="420">
        <v>89.941476482784424</v>
      </c>
      <c r="JU206" s="420">
        <v>98.748299280647927</v>
      </c>
      <c r="JV206" s="420">
        <v>108.27522465117272</v>
      </c>
      <c r="JW206" s="420">
        <v>118.5835224004268</v>
      </c>
      <c r="JX206" s="420">
        <v>129.73980224152825</v>
      </c>
      <c r="JY206" s="420">
        <v>141.81648631712085</v>
      </c>
      <c r="JZ206" s="420">
        <v>154.89232395078329</v>
      </c>
      <c r="KA206" s="420">
        <v>169.05295242607093</v>
      </c>
      <c r="KB206" s="420">
        <v>184.39150793507883</v>
      </c>
      <c r="KC206" s="420">
        <v>201.00929121270633</v>
      </c>
      <c r="KD206" s="420">
        <v>219.01649278100786</v>
      </c>
      <c r="KE206" s="420">
        <v>238.53298317321816</v>
      </c>
      <c r="KF206" s="420">
        <v>259.68917399259936</v>
      </c>
      <c r="KG206" s="420">
        <v>282.62695619083382</v>
      </c>
      <c r="KH206" s="420">
        <v>307.50072252829227</v>
      </c>
      <c r="KI206" s="420">
        <v>334.47848180847279</v>
      </c>
      <c r="KJ206" s="420">
        <v>358.39972097507552</v>
      </c>
      <c r="KK206" s="420">
        <v>379.57740531588462</v>
      </c>
      <c r="KL206" s="420">
        <v>399.51711369028186</v>
      </c>
      <c r="KM206" s="420">
        <v>416.89630122645497</v>
      </c>
      <c r="KN206" s="420">
        <v>429.77550725410538</v>
      </c>
      <c r="KO206" s="420">
        <v>435.33368924240921</v>
      </c>
      <c r="KP206" s="420">
        <v>429.49088585204038</v>
      </c>
      <c r="KQ206" s="420">
        <v>406.37005987040078</v>
      </c>
      <c r="KR206" s="420">
        <v>357.52930759754611</v>
      </c>
      <c r="KS206" s="420">
        <v>270.86606119055966</v>
      </c>
      <c r="KT206" s="420">
        <v>129.05261714738822</v>
      </c>
      <c r="KU206" s="420">
        <v>-92.698197379234216</v>
      </c>
      <c r="KV206" s="420">
        <v>-429.82502728807981</v>
      </c>
      <c r="KW206" s="420"/>
      <c r="KX206" s="420">
        <v>1695.0163520875433</v>
      </c>
      <c r="KY206" s="420">
        <v>1821.7268935824718</v>
      </c>
      <c r="KZ206" s="420">
        <v>1958.7655510528114</v>
      </c>
      <c r="LA206" s="420">
        <v>2107.0093720723016</v>
      </c>
      <c r="LB206" s="420">
        <v>2267.4117460936204</v>
      </c>
      <c r="LC206" s="420">
        <v>2441.0091542484533</v>
      </c>
      <c r="LD206" s="420">
        <v>2628.928522038409</v>
      </c>
      <c r="LE206" s="420">
        <v>2832.3952291296387</v>
      </c>
      <c r="LF206" s="420">
        <v>3052.7418353609401</v>
      </c>
      <c r="LG206" s="420">
        <v>3291.4175874152243</v>
      </c>
      <c r="LH206" s="420">
        <v>3549.998776428316</v>
      </c>
      <c r="LI206" s="420">
        <v>3830.2000231613019</v>
      </c>
      <c r="LJ206" s="420">
        <v>4133.8865742896178</v>
      </c>
      <c r="LK206" s="420">
        <v>4463.087700918134</v>
      </c>
      <c r="LL206" s="420">
        <v>4820.0112986718968</v>
      </c>
      <c r="LM206" s="420">
        <v>5207.0597976996214</v>
      </c>
      <c r="LN206" s="420">
        <v>5626.8475007303932</v>
      </c>
      <c r="LO206" s="420">
        <v>6082.2194780148975</v>
      </c>
      <c r="LP206" s="420">
        <v>6576.2721596455158</v>
      </c>
      <c r="LQ206" s="420">
        <v>7112.3757784679265</v>
      </c>
      <c r="LR206" s="420">
        <v>7694.1988306712274</v>
      </c>
      <c r="LS206" s="420">
        <v>8325.734736276494</v>
      </c>
      <c r="LT206" s="420">
        <v>9011.3308982486396</v>
      </c>
      <c r="LU206" s="420">
        <v>9755.7203769615899</v>
      </c>
      <c r="LV206" s="420">
        <v>10564.056416384108</v>
      </c>
      <c r="LW206" s="420">
        <v>11441.950079775654</v>
      </c>
      <c r="LX206" s="420">
        <v>12395.511276046818</v>
      </c>
      <c r="LY206" s="420">
        <v>13431.393483426746</v>
      </c>
      <c r="LZ206" s="420">
        <v>14556.842504882849</v>
      </c>
      <c r="MA206" s="420">
        <v>15779.749620062817</v>
      </c>
      <c r="MB206" s="420"/>
      <c r="MC206" s="426">
        <v>0.53359549465508027</v>
      </c>
      <c r="MD206" s="426">
        <v>0.53359549465508027</v>
      </c>
      <c r="ME206" s="426">
        <v>0.53359549465508027</v>
      </c>
      <c r="MF206" s="426">
        <v>0.53359549465508027</v>
      </c>
      <c r="MG206" s="426">
        <v>0.53359549465508027</v>
      </c>
      <c r="MH206" s="426">
        <v>0.53359549465508027</v>
      </c>
      <c r="MI206" s="426">
        <v>0.53359549465508027</v>
      </c>
      <c r="MJ206" s="426">
        <v>0.53359549465508027</v>
      </c>
      <c r="MK206" s="426">
        <v>0.53359549465508027</v>
      </c>
      <c r="ML206" s="426">
        <v>0.53359549465508027</v>
      </c>
      <c r="MM206" s="426">
        <v>0.53359549465508027</v>
      </c>
      <c r="MN206" s="426">
        <v>0.53359549465508027</v>
      </c>
      <c r="MO206" s="426">
        <v>0.53359549465508027</v>
      </c>
      <c r="MP206" s="426">
        <v>0.53359549465508027</v>
      </c>
      <c r="MQ206" s="426">
        <v>0.53359549465508027</v>
      </c>
      <c r="MR206" s="426">
        <v>0.53359549465508027</v>
      </c>
      <c r="MS206" s="426">
        <v>0.53359549465508027</v>
      </c>
      <c r="MT206" s="426">
        <v>0.6386803635787387</v>
      </c>
      <c r="MU206" s="426">
        <v>0.84660866576925331</v>
      </c>
      <c r="MV206" s="426">
        <v>1.1320305192246567</v>
      </c>
      <c r="MW206" s="426">
        <v>1.5255922151617411</v>
      </c>
      <c r="MX206" s="426">
        <v>2.0704832616937168</v>
      </c>
      <c r="MY206" s="426">
        <v>2.8276781576225365</v>
      </c>
      <c r="MZ206" s="426">
        <v>3.8833973101567549</v>
      </c>
      <c r="NA206" s="426">
        <v>5.3597343206375356</v>
      </c>
      <c r="NB206" s="426">
        <v>7.4298032813052002</v>
      </c>
      <c r="NC206" s="426">
        <v>10.339341097661531</v>
      </c>
      <c r="ND206" s="426">
        <v>14.437531643584819</v>
      </c>
      <c r="NE206" s="426">
        <v>20.221008835493173</v>
      </c>
      <c r="NF206" s="426">
        <v>28.396699231009649</v>
      </c>
      <c r="NG206" s="420"/>
      <c r="NH206" s="420">
        <v>1694.4827565928881</v>
      </c>
      <c r="NI206" s="420">
        <v>1821.1932980878166</v>
      </c>
      <c r="NJ206" s="420">
        <v>1958.2319555581562</v>
      </c>
      <c r="NK206" s="420">
        <v>2106.4757765776467</v>
      </c>
      <c r="NL206" s="420">
        <v>2266.8781505989655</v>
      </c>
      <c r="NM206" s="420">
        <v>2440.4755587537984</v>
      </c>
      <c r="NN206" s="420">
        <v>2628.3949265437541</v>
      </c>
      <c r="NO206" s="420">
        <v>2831.8616336349837</v>
      </c>
      <c r="NP206" s="420">
        <v>3052.2082398662851</v>
      </c>
      <c r="NQ206" s="420">
        <v>3290.8839919205693</v>
      </c>
      <c r="NR206" s="420">
        <v>3549.465180933661</v>
      </c>
      <c r="NS206" s="420">
        <v>3829.666427666647</v>
      </c>
      <c r="NT206" s="420">
        <v>4133.3529787949628</v>
      </c>
      <c r="NU206" s="420">
        <v>4462.5541054234791</v>
      </c>
      <c r="NV206" s="420">
        <v>4819.4777031772419</v>
      </c>
      <c r="NW206" s="420">
        <v>5206.5262022049665</v>
      </c>
      <c r="NX206" s="420">
        <v>5626.3139052357383</v>
      </c>
      <c r="NY206" s="420">
        <v>6081.5807976513188</v>
      </c>
      <c r="NZ206" s="420">
        <v>6575.4255509797467</v>
      </c>
      <c r="OA206" s="420">
        <v>7111.2437479487016</v>
      </c>
      <c r="OB206" s="420">
        <v>7692.6732384560655</v>
      </c>
      <c r="OC206" s="420">
        <v>8323.6642530148001</v>
      </c>
      <c r="OD206" s="420">
        <v>9008.5032200910173</v>
      </c>
      <c r="OE206" s="420">
        <v>9751.8369796514326</v>
      </c>
      <c r="OF206" s="420">
        <v>10558.69668206347</v>
      </c>
      <c r="OG206" s="420">
        <v>11434.520276494348</v>
      </c>
      <c r="OH206" s="420">
        <v>12385.171934949156</v>
      </c>
      <c r="OI206" s="420">
        <v>13416.95595178316</v>
      </c>
      <c r="OJ206" s="420">
        <v>14536.621496047355</v>
      </c>
      <c r="OK206" s="420">
        <v>15751.352920831809</v>
      </c>
      <c r="OL206" s="420"/>
      <c r="OM206" s="420">
        <v>1776.281149173901</v>
      </c>
      <c r="ON206" s="420">
        <v>1911.1347745706012</v>
      </c>
      <c r="OO206" s="420">
        <v>2056.9802548388043</v>
      </c>
      <c r="OP206" s="420">
        <v>2214.7510012288194</v>
      </c>
      <c r="OQ206" s="420">
        <v>2385.4616729993922</v>
      </c>
      <c r="OR206" s="420">
        <v>2570.2153609953266</v>
      </c>
      <c r="OS206" s="420">
        <v>2770.211412860875</v>
      </c>
      <c r="OT206" s="420">
        <v>2986.7539575857672</v>
      </c>
      <c r="OU206" s="420">
        <v>3221.2611922923561</v>
      </c>
      <c r="OV206" s="420">
        <v>3475.2754998556484</v>
      </c>
      <c r="OW206" s="420">
        <v>3750.4744721463676</v>
      </c>
      <c r="OX206" s="420">
        <v>4048.6829204476549</v>
      </c>
      <c r="OY206" s="420">
        <v>4371.8859619681807</v>
      </c>
      <c r="OZ206" s="420">
        <v>4722.2432794160786</v>
      </c>
      <c r="PA206" s="420">
        <v>5102.1046593680758</v>
      </c>
      <c r="PB206" s="420">
        <v>5514.026924733259</v>
      </c>
      <c r="PC206" s="420">
        <v>5960.792387044211</v>
      </c>
      <c r="PD206" s="420">
        <v>6439.9805186263948</v>
      </c>
      <c r="PE206" s="420">
        <v>6955.0029562956315</v>
      </c>
      <c r="PF206" s="420">
        <v>7510.7608616389834</v>
      </c>
      <c r="PG206" s="420">
        <v>8109.5695396825204</v>
      </c>
      <c r="PH206" s="420">
        <v>8753.439760268906</v>
      </c>
      <c r="PI206" s="420">
        <v>9443.8369093334259</v>
      </c>
      <c r="PJ206" s="420">
        <v>10181.327865503474</v>
      </c>
      <c r="PK206" s="420">
        <v>10965.06674193387</v>
      </c>
      <c r="PL206" s="420">
        <v>11792.049584091894</v>
      </c>
      <c r="PM206" s="420">
        <v>12656.037996139716</v>
      </c>
      <c r="PN206" s="420">
        <v>13546.008568930549</v>
      </c>
      <c r="PO206" s="420">
        <v>14443.923298668122</v>
      </c>
      <c r="PP206" s="420">
        <v>15321.527893543729</v>
      </c>
      <c r="PQ206" s="420"/>
      <c r="PR206" s="420">
        <v>48.49430974969362</v>
      </c>
      <c r="PS206" s="420">
        <v>52.119490262104989</v>
      </c>
      <c r="PT206" s="420">
        <v>56.040157513995716</v>
      </c>
      <c r="PU206" s="420">
        <v>60.281403780524997</v>
      </c>
      <c r="PV206" s="420">
        <v>64.870505473140511</v>
      </c>
      <c r="PW206" s="420">
        <v>69.837116250928233</v>
      </c>
      <c r="PX206" s="420">
        <v>75.213477380630223</v>
      </c>
      <c r="PY206" s="420">
        <v>81.034646896358169</v>
      </c>
      <c r="PZ206" s="420">
        <v>87.338749250128728</v>
      </c>
      <c r="QA206" s="420">
        <v>94.167247297127716</v>
      </c>
      <c r="QB206" s="420">
        <v>101.56523862623877</v>
      </c>
      <c r="QC206" s="420">
        <v>109.58177842810265</v>
      </c>
      <c r="QD206" s="420">
        <v>118.27023129116503</v>
      </c>
      <c r="QE206" s="420">
        <v>127.68865453233914</v>
      </c>
      <c r="QF206" s="420">
        <v>137.90021590466961</v>
      </c>
      <c r="QG206" s="420">
        <v>148.97364878151976</v>
      </c>
      <c r="QH206" s="420">
        <v>160.98374819726556</v>
      </c>
      <c r="QI206" s="420">
        <v>174.01191143036277</v>
      </c>
      <c r="QJ206" s="420">
        <v>188.1467271483088</v>
      </c>
      <c r="QK206" s="420">
        <v>203.48461749791323</v>
      </c>
      <c r="QL206" s="420">
        <v>220.13053792122366</v>
      </c>
      <c r="QM206" s="420">
        <v>238.19873991040021</v>
      </c>
      <c r="QN206" s="420">
        <v>257.81360238705514</v>
      </c>
      <c r="QO206" s="420">
        <v>279.11053790668024</v>
      </c>
      <c r="QP206" s="420">
        <v>302.23698045062309</v>
      </c>
      <c r="QQ206" s="420">
        <v>327.35346218094458</v>
      </c>
      <c r="QR206" s="420">
        <v>354.63478720197514</v>
      </c>
      <c r="QS206" s="420">
        <v>384.27131110158984</v>
      </c>
      <c r="QT206" s="420">
        <v>416.47033584065105</v>
      </c>
      <c r="QU206" s="420">
        <v>451.45763042669057</v>
      </c>
      <c r="QV206" s="424"/>
      <c r="QW206" s="420">
        <v>14.67609691494293</v>
      </c>
      <c r="QX206" s="420">
        <v>14.67609691494293</v>
      </c>
      <c r="QY206" s="420">
        <v>14.67609691494293</v>
      </c>
      <c r="QZ206" s="420">
        <v>14.67609691494293</v>
      </c>
      <c r="RA206" s="420">
        <v>14.67609691494293</v>
      </c>
      <c r="RB206" s="420">
        <v>14.67609691494293</v>
      </c>
      <c r="RC206" s="420">
        <v>14.67609691494293</v>
      </c>
      <c r="RD206" s="420">
        <v>14.67609691494293</v>
      </c>
      <c r="RE206" s="420">
        <v>14.67609691494293</v>
      </c>
      <c r="RF206" s="420">
        <v>14.67609691494293</v>
      </c>
      <c r="RG206" s="420">
        <v>14.67609691494293</v>
      </c>
      <c r="RH206" s="420">
        <v>14.67609691494293</v>
      </c>
      <c r="RI206" s="420">
        <v>14.67609691494293</v>
      </c>
      <c r="RJ206" s="420">
        <v>14.67609691494293</v>
      </c>
      <c r="RK206" s="420">
        <v>14.67609691494293</v>
      </c>
      <c r="RL206" s="420">
        <v>14.67609691494293</v>
      </c>
      <c r="RM206" s="420">
        <v>14.67609691494293</v>
      </c>
      <c r="RN206" s="420">
        <v>17.566368171102237</v>
      </c>
      <c r="RO206" s="420">
        <v>23.285261874056175</v>
      </c>
      <c r="RP206" s="420">
        <v>31.135550763136582</v>
      </c>
      <c r="RQ206" s="420">
        <v>41.960135395950182</v>
      </c>
      <c r="RR206" s="420">
        <v>56.946906999329599</v>
      </c>
      <c r="RS206" s="420">
        <v>77.772918064761825</v>
      </c>
      <c r="RT206" s="420">
        <v>106.80958863779382</v>
      </c>
      <c r="RU206" s="420">
        <v>147.41500090601141</v>
      </c>
      <c r="RV206" s="420">
        <v>204.35051290281348</v>
      </c>
      <c r="RW206" s="420">
        <v>284.3749122807335</v>
      </c>
      <c r="RX206" s="420">
        <v>397.09220886651417</v>
      </c>
      <c r="RY206" s="420">
        <v>556.16190234036037</v>
      </c>
      <c r="RZ206" s="420">
        <v>781.02741524865144</v>
      </c>
      <c r="SA206" s="420"/>
      <c r="SB206" s="420">
        <v>33.818212834750689</v>
      </c>
      <c r="SC206" s="420">
        <v>37.443393347162058</v>
      </c>
      <c r="SD206" s="420">
        <v>41.364060599052785</v>
      </c>
      <c r="SE206" s="420">
        <v>45.605306865582065</v>
      </c>
      <c r="SF206" s="420">
        <v>50.19440855819758</v>
      </c>
      <c r="SG206" s="420">
        <v>55.161019335985301</v>
      </c>
      <c r="SH206" s="420">
        <v>60.537380465687292</v>
      </c>
      <c r="SI206" s="420">
        <v>66.358549981415237</v>
      </c>
      <c r="SJ206" s="420">
        <v>72.662652335185797</v>
      </c>
      <c r="SK206" s="420">
        <v>79.491150382184784</v>
      </c>
      <c r="SL206" s="420">
        <v>86.889141711295835</v>
      </c>
      <c r="SM206" s="420">
        <v>94.90568151315972</v>
      </c>
      <c r="SN206" s="420">
        <v>103.5941343762221</v>
      </c>
      <c r="SO206" s="420">
        <v>113.01255761739621</v>
      </c>
      <c r="SP206" s="420">
        <v>123.22411898972668</v>
      </c>
      <c r="SQ206" s="420">
        <v>134.29755186657684</v>
      </c>
      <c r="SR206" s="420">
        <v>146.30765128232264</v>
      </c>
      <c r="SS206" s="420">
        <v>156.44554325926055</v>
      </c>
      <c r="ST206" s="420">
        <v>164.86146527425262</v>
      </c>
      <c r="SU206" s="420">
        <v>172.34906673477664</v>
      </c>
      <c r="SV206" s="420">
        <v>178.17040252527349</v>
      </c>
      <c r="SW206" s="420">
        <v>181.25183291107061</v>
      </c>
      <c r="SX206" s="420">
        <v>180.04068432229332</v>
      </c>
      <c r="SY206" s="420">
        <v>172.30094926888643</v>
      </c>
      <c r="SZ206" s="420">
        <v>154.82197954461168</v>
      </c>
      <c r="TA206" s="420">
        <v>123.0029492781311</v>
      </c>
      <c r="TB206" s="420">
        <v>70.259874921241646</v>
      </c>
      <c r="TC206" s="420">
        <v>-12.820897764924325</v>
      </c>
      <c r="TD206" s="420">
        <v>-139.69156649970932</v>
      </c>
      <c r="TE206" s="420">
        <v>-329.56978482196087</v>
      </c>
      <c r="TF206" s="420"/>
      <c r="TG206" s="420">
        <v>4.0448022635205216</v>
      </c>
      <c r="TH206" s="420">
        <v>4.3471704881216446</v>
      </c>
      <c r="TI206" s="420">
        <v>4.6741846029077365</v>
      </c>
      <c r="TJ206" s="420">
        <v>5.0279374986093632</v>
      </c>
      <c r="TK206" s="420">
        <v>5.4107042398956251</v>
      </c>
      <c r="TL206" s="420">
        <v>5.8249581723613435</v>
      </c>
      <c r="TM206" s="420">
        <v>6.2733884681871288</v>
      </c>
      <c r="TN206" s="420">
        <v>6.75891923984023</v>
      </c>
      <c r="TO206" s="420">
        <v>7.2847303628691034</v>
      </c>
      <c r="TP206" s="420">
        <v>7.854280161587929</v>
      </c>
      <c r="TQ206" s="420">
        <v>8.4713301253454354</v>
      </c>
      <c r="TR206" s="420">
        <v>9.1399718382298332</v>
      </c>
      <c r="TS206" s="420">
        <v>9.8646563215929142</v>
      </c>
      <c r="TT206" s="420">
        <v>10.650226006806058</v>
      </c>
      <c r="TU206" s="420">
        <v>11.50194957532517</v>
      </c>
      <c r="TV206" s="420">
        <v>12.425559924589077</v>
      </c>
      <c r="TW206" s="420">
        <v>13.427295541667764</v>
      </c>
      <c r="TX206" s="420">
        <v>14.51394559209105</v>
      </c>
      <c r="TY206" s="420">
        <v>15.692899059116236</v>
      </c>
      <c r="TZ206" s="420">
        <v>16.972198299046148</v>
      </c>
      <c r="UA206" s="420">
        <v>18.360597411315482</v>
      </c>
      <c r="UB206" s="420">
        <v>19.867625858174215</v>
      </c>
      <c r="UC206" s="420">
        <v>21.503657808184993</v>
      </c>
      <c r="UD206" s="420">
        <v>23.27998772071404</v>
      </c>
      <c r="UE206" s="420">
        <v>25.208912735457822</v>
      </c>
      <c r="UF206" s="420">
        <v>27.303822482165131</v>
      </c>
      <c r="UG206" s="420">
        <v>29.579296981471721</v>
      </c>
      <c r="UH206" s="420">
        <v>32.0512133685856</v>
      </c>
      <c r="UI206" s="420">
        <v>34.736862237905328</v>
      </c>
      <c r="UJ206" s="420">
        <v>37.65507447902224</v>
      </c>
      <c r="UK206" s="420"/>
      <c r="UL206" s="420">
        <v>2.067702288914858</v>
      </c>
      <c r="UM206" s="420">
        <v>2.067702288914858</v>
      </c>
      <c r="UN206" s="420">
        <v>2.067702288914858</v>
      </c>
      <c r="UO206" s="420">
        <v>2.067702288914858</v>
      </c>
      <c r="UP206" s="420">
        <v>2.067702288914858</v>
      </c>
      <c r="UQ206" s="420">
        <v>2.067702288914858</v>
      </c>
      <c r="UR206" s="420">
        <v>2.067702288914858</v>
      </c>
      <c r="US206" s="420">
        <v>2.067702288914858</v>
      </c>
      <c r="UT206" s="420">
        <v>2.067702288914858</v>
      </c>
      <c r="UU206" s="420">
        <v>2.067702288914858</v>
      </c>
      <c r="UV206" s="420">
        <v>2.067702288914858</v>
      </c>
      <c r="UW206" s="420">
        <v>2.067702288914858</v>
      </c>
      <c r="UX206" s="420">
        <v>2.067702288914858</v>
      </c>
      <c r="UY206" s="420">
        <v>2.067702288914858</v>
      </c>
      <c r="UZ206" s="420">
        <v>2.067702288914858</v>
      </c>
      <c r="VA206" s="420">
        <v>2.067702288914858</v>
      </c>
      <c r="VB206" s="420">
        <v>2.067702288914858</v>
      </c>
      <c r="VC206" s="420">
        <v>2.4749100449402728</v>
      </c>
      <c r="VD206" s="420">
        <v>3.2806399108706796</v>
      </c>
      <c r="VE206" s="420">
        <v>4.386660155808368</v>
      </c>
      <c r="VF206" s="420">
        <v>5.9117262923662643</v>
      </c>
      <c r="VG206" s="420">
        <v>8.0231992628261573</v>
      </c>
      <c r="VH206" s="420">
        <v>10.957357506569796</v>
      </c>
      <c r="VI206" s="420">
        <v>15.04830829234678</v>
      </c>
      <c r="VJ206" s="420">
        <v>20.769168843753917</v>
      </c>
      <c r="VK206" s="420">
        <v>28.790762674771809</v>
      </c>
      <c r="VL206" s="420">
        <v>40.065329388370365</v>
      </c>
      <c r="VM206" s="420">
        <v>55.945969418309815</v>
      </c>
      <c r="VN206" s="420">
        <v>78.357157569974831</v>
      </c>
      <c r="VO206" s="420">
        <v>110.03826041586015</v>
      </c>
      <c r="VP206" s="420"/>
      <c r="VQ206" s="420">
        <v>1.9770999746056637</v>
      </c>
      <c r="VR206" s="420">
        <v>2.2794681992067867</v>
      </c>
      <c r="VS206" s="420">
        <v>2.6064823139928786</v>
      </c>
      <c r="VT206" s="420">
        <v>2.9602352096945053</v>
      </c>
      <c r="VU206" s="420">
        <v>3.3430019509807671</v>
      </c>
      <c r="VV206" s="420">
        <v>3.7572558834464855</v>
      </c>
      <c r="VW206" s="420">
        <v>4.2056861792722708</v>
      </c>
      <c r="VX206" s="420">
        <v>4.6912169509253721</v>
      </c>
      <c r="VY206" s="420">
        <v>5.2170280739542454</v>
      </c>
      <c r="VZ206" s="420">
        <v>5.786577872673071</v>
      </c>
      <c r="WA206" s="420">
        <v>6.4036278364305774</v>
      </c>
      <c r="WB206" s="420">
        <v>7.0722695493149752</v>
      </c>
      <c r="WC206" s="420">
        <v>7.7969540326780562</v>
      </c>
      <c r="WD206" s="420">
        <v>8.5825237178911991</v>
      </c>
      <c r="WE206" s="420">
        <v>9.4342472864103115</v>
      </c>
      <c r="WF206" s="420">
        <v>10.357857635674218</v>
      </c>
      <c r="WG206" s="420">
        <v>11.359593252752905</v>
      </c>
      <c r="WH206" s="420">
        <v>12.039035547150776</v>
      </c>
      <c r="WI206" s="420">
        <v>12.412259148245557</v>
      </c>
      <c r="WJ206" s="420">
        <v>12.58553814323778</v>
      </c>
      <c r="WK206" s="420">
        <v>12.448871118949217</v>
      </c>
      <c r="WL206" s="420">
        <v>11.844426595348057</v>
      </c>
      <c r="WM206" s="420">
        <v>10.546300301615197</v>
      </c>
      <c r="WN206" s="420">
        <v>8.2316794283672596</v>
      </c>
      <c r="WO206" s="420">
        <v>4.4397438917039054</v>
      </c>
      <c r="WP206" s="420">
        <v>-1.4869401926066779</v>
      </c>
      <c r="WQ206" s="420">
        <v>-10.486032406898644</v>
      </c>
      <c r="WR206" s="420">
        <v>-23.894756049724215</v>
      </c>
      <c r="WS206" s="420">
        <v>-43.620295332069503</v>
      </c>
      <c r="WT206" s="420">
        <v>-72.383185936837918</v>
      </c>
      <c r="WU206" s="420"/>
      <c r="WV206" s="420">
        <v>187.36433332469448</v>
      </c>
      <c r="WW206" s="420">
        <v>201.37070919426611</v>
      </c>
      <c r="WX206" s="420">
        <v>216.5187380997213</v>
      </c>
      <c r="WY206" s="420">
        <v>232.90536744439657</v>
      </c>
      <c r="WZ206" s="420">
        <v>250.63598333797734</v>
      </c>
      <c r="XA206" s="420">
        <v>269.82515670835033</v>
      </c>
      <c r="XB206" s="420">
        <v>290.59745605602336</v>
      </c>
      <c r="XC206" s="420">
        <v>313.08833284371246</v>
      </c>
      <c r="XD206" s="420">
        <v>337.44508605499618</v>
      </c>
      <c r="XE206" s="420">
        <v>363.82791304622003</v>
      </c>
      <c r="XF206" s="420">
        <v>392.41105445962069</v>
      </c>
      <c r="XG206" s="420">
        <v>423.38404166780703</v>
      </c>
      <c r="XH206" s="420">
        <v>456.95305598543047</v>
      </c>
      <c r="XI206" s="420">
        <v>493.34240971911333</v>
      </c>
      <c r="XJ206" s="420">
        <v>532.79616003758292</v>
      </c>
      <c r="XK206" s="420">
        <v>575.57986763741849</v>
      </c>
      <c r="XL206" s="420">
        <v>621.98251326346087</v>
      </c>
      <c r="XM206" s="420">
        <v>672.31858632469141</v>
      </c>
      <c r="XN206" s="420">
        <v>726.93036113559151</v>
      </c>
      <c r="XO206" s="420">
        <v>786.19037771885883</v>
      </c>
      <c r="XP206" s="420">
        <v>850.50414563900472</v>
      </c>
      <c r="XQ206" s="420">
        <v>920.31309100912381</v>
      </c>
      <c r="XR206" s="420">
        <v>996.09776863755883</v>
      </c>
      <c r="XS206" s="420">
        <v>1078.3813632714384</v>
      </c>
      <c r="XT206" s="420">
        <v>1167.7335060647499</v>
      </c>
      <c r="XU206" s="420">
        <v>1264.7744347665605</v>
      </c>
      <c r="XV206" s="420">
        <v>1370.1795287077532</v>
      </c>
      <c r="XW206" s="420">
        <v>1484.684252482022</v>
      </c>
      <c r="XX206" s="420">
        <v>1609.0895452901718</v>
      </c>
      <c r="XY206" s="420">
        <v>1744.267696268792</v>
      </c>
      <c r="XZ206" s="420"/>
      <c r="YA206" s="420">
        <v>5.8982772642860108E-2</v>
      </c>
      <c r="YB206" s="420">
        <v>5.8982772642860108E-2</v>
      </c>
      <c r="YC206" s="420">
        <v>5.8982772642860108E-2</v>
      </c>
      <c r="YD206" s="420">
        <v>5.8982772642860108E-2</v>
      </c>
      <c r="YE206" s="420">
        <v>5.8982772642860108E-2</v>
      </c>
      <c r="YF206" s="420">
        <v>5.8982772642860108E-2</v>
      </c>
      <c r="YG206" s="420">
        <v>5.8982772642860108E-2</v>
      </c>
      <c r="YH206" s="420">
        <v>5.8982772642860108E-2</v>
      </c>
      <c r="YI206" s="420">
        <v>5.8982772642860108E-2</v>
      </c>
      <c r="YJ206" s="420">
        <v>5.8982772642860108E-2</v>
      </c>
      <c r="YK206" s="420">
        <v>5.8982772642860108E-2</v>
      </c>
      <c r="YL206" s="420">
        <v>5.8982772642860108E-2</v>
      </c>
      <c r="YM206" s="420">
        <v>5.8982772642860108E-2</v>
      </c>
      <c r="YN206" s="420">
        <v>5.8982772642860108E-2</v>
      </c>
      <c r="YO206" s="420">
        <v>5.8982772642860108E-2</v>
      </c>
      <c r="YP206" s="420">
        <v>5.8982772642860108E-2</v>
      </c>
      <c r="YQ206" s="420">
        <v>5.8982772642860108E-2</v>
      </c>
      <c r="YR206" s="420">
        <v>7.0598682061164819E-2</v>
      </c>
      <c r="YS206" s="420">
        <v>9.3582736268831401E-2</v>
      </c>
      <c r="YT206" s="420">
        <v>0.1251328007995412</v>
      </c>
      <c r="YU206" s="420">
        <v>0.16863646652558104</v>
      </c>
      <c r="YV206" s="420">
        <v>0.22886783098547142</v>
      </c>
      <c r="YW206" s="420">
        <v>0.31256691547975329</v>
      </c>
      <c r="YX206" s="420">
        <v>0.42926438270422834</v>
      </c>
      <c r="YY206" s="420">
        <v>0.59245625952042169</v>
      </c>
      <c r="YZ206" s="420">
        <v>0.82127829434856037</v>
      </c>
      <c r="ZA206" s="420">
        <v>1.1428938425249568</v>
      </c>
      <c r="ZB206" s="420">
        <v>1.5959011179585008</v>
      </c>
      <c r="ZC206" s="420">
        <v>2.2351972209287916</v>
      </c>
      <c r="ZD206" s="420">
        <v>3.1389246560880348</v>
      </c>
      <c r="ZE206" s="420"/>
      <c r="ZF206" s="420">
        <v>187.30535055205164</v>
      </c>
      <c r="ZG206" s="420">
        <v>201.31172642162326</v>
      </c>
      <c r="ZH206" s="420">
        <v>216.45975532707845</v>
      </c>
      <c r="ZI206" s="420">
        <v>232.84638467175373</v>
      </c>
      <c r="ZJ206" s="420">
        <v>250.57700056533449</v>
      </c>
      <c r="ZK206" s="420">
        <v>269.76617393570746</v>
      </c>
      <c r="ZL206" s="420">
        <v>290.53847328338048</v>
      </c>
      <c r="ZM206" s="420">
        <v>313.02935007106959</v>
      </c>
      <c r="ZN206" s="420">
        <v>337.3861032823533</v>
      </c>
      <c r="ZO206" s="420">
        <v>363.76893027357715</v>
      </c>
      <c r="ZP206" s="420">
        <v>392.35207168697781</v>
      </c>
      <c r="ZQ206" s="420">
        <v>423.32505889516415</v>
      </c>
      <c r="ZR206" s="420">
        <v>456.89407321278759</v>
      </c>
      <c r="ZS206" s="420">
        <v>493.28342694647046</v>
      </c>
      <c r="ZT206" s="420">
        <v>532.7371772649401</v>
      </c>
      <c r="ZU206" s="420">
        <v>575.52088486477567</v>
      </c>
      <c r="ZV206" s="420">
        <v>621.92353049081805</v>
      </c>
      <c r="ZW206" s="420">
        <v>672.24798764263028</v>
      </c>
      <c r="ZX206" s="420">
        <v>726.83677839932272</v>
      </c>
      <c r="ZY206" s="420">
        <v>786.06524491805931</v>
      </c>
      <c r="ZZ206" s="420">
        <v>850.33550917247919</v>
      </c>
      <c r="AAA206" s="420">
        <v>920.08422317813836</v>
      </c>
      <c r="AAB206" s="420">
        <v>995.78520172207902</v>
      </c>
      <c r="AAC206" s="420">
        <v>1077.9520988887341</v>
      </c>
      <c r="AAD206" s="420">
        <v>1167.1410498052294</v>
      </c>
      <c r="AAE206" s="420">
        <v>1263.953156472212</v>
      </c>
      <c r="AAF206" s="420">
        <v>1369.0366348652283</v>
      </c>
      <c r="AAG206" s="420">
        <v>1483.0883513640636</v>
      </c>
      <c r="AAH206" s="420">
        <v>1606.8543480692431</v>
      </c>
      <c r="AAI206" s="420">
        <v>1741.128771612704</v>
      </c>
      <c r="AAJ206" s="420"/>
      <c r="AAK206" s="420">
        <v>1999.3818125353089</v>
      </c>
      <c r="AAL206" s="420">
        <v>2152.1693625385933</v>
      </c>
      <c r="AAM206" s="420">
        <v>2317.4105530789284</v>
      </c>
      <c r="AAN206" s="420">
        <v>2496.1629279758499</v>
      </c>
      <c r="AAO206" s="420">
        <v>2689.5760840739049</v>
      </c>
      <c r="AAP206" s="420">
        <v>2898.8998101504658</v>
      </c>
      <c r="AAQ206" s="420">
        <v>3125.492952789215</v>
      </c>
      <c r="AAR206" s="420">
        <v>3370.8330745891776</v>
      </c>
      <c r="AAS206" s="420">
        <v>3636.5269759838493</v>
      </c>
      <c r="AAT206" s="420">
        <v>3924.3221583840832</v>
      </c>
      <c r="AAU206" s="420">
        <v>4236.1193133810721</v>
      </c>
      <c r="AAV206" s="420">
        <v>4573.9859304052934</v>
      </c>
      <c r="AAW206" s="420">
        <v>4940.1711235898683</v>
      </c>
      <c r="AAX206" s="420">
        <v>5337.1217876978362</v>
      </c>
      <c r="AAY206" s="420">
        <v>5767.5002029091529</v>
      </c>
      <c r="AAZ206" s="420">
        <v>6234.2032191002854</v>
      </c>
      <c r="ABA206" s="420">
        <v>6740.3831620701048</v>
      </c>
      <c r="ABB206" s="420">
        <v>7280.7130850754365</v>
      </c>
      <c r="ABC206" s="420">
        <v>7859.1134591174523</v>
      </c>
      <c r="ABD206" s="420">
        <v>8481.7607114350576</v>
      </c>
      <c r="ABE206" s="420">
        <v>9150.5243224992228</v>
      </c>
      <c r="ABF206" s="420">
        <v>9866.6202429534624</v>
      </c>
      <c r="ABG206" s="420">
        <v>10630.209095679413</v>
      </c>
      <c r="ABH206" s="420">
        <v>11439.812593089462</v>
      </c>
      <c r="ABI206" s="420">
        <v>12291.469515175415</v>
      </c>
      <c r="ABJ206" s="420">
        <v>13177.518749649631</v>
      </c>
      <c r="ABK206" s="420">
        <v>14084.848473519287</v>
      </c>
      <c r="ABL206" s="420">
        <v>14992.381266479964</v>
      </c>
      <c r="ABM206" s="420">
        <v>15867.465784905586</v>
      </c>
      <c r="ABN206" s="420">
        <v>16660.703694397635</v>
      </c>
      <c r="ABQ206" s="344"/>
      <c r="ABR206" s="344"/>
      <c r="ABS206" s="344"/>
      <c r="ABT206" s="344"/>
      <c r="ABU206" s="344"/>
      <c r="ABV206" s="344"/>
      <c r="ABW206" s="344"/>
      <c r="ABX206" s="344"/>
      <c r="ABY206" s="344"/>
      <c r="ABZ206" s="344"/>
      <c r="ACA206" s="344"/>
    </row>
    <row r="207" spans="4:755" hidden="1" outlineLevel="1" x14ac:dyDescent="0.25">
      <c r="D207" s="431" t="b">
        <v>0</v>
      </c>
      <c r="E207" s="416"/>
      <c r="F207" s="417">
        <v>1632</v>
      </c>
      <c r="G207" s="417">
        <v>22015769</v>
      </c>
      <c r="H207" s="417" t="s">
        <v>1825</v>
      </c>
      <c r="I207" s="417" t="s">
        <v>1905</v>
      </c>
      <c r="J207" s="417">
        <v>66</v>
      </c>
      <c r="K207" s="417" t="s">
        <v>1906</v>
      </c>
      <c r="L207" s="417" t="s">
        <v>362</v>
      </c>
      <c r="M207" s="417" t="s">
        <v>318</v>
      </c>
      <c r="N207" s="417" t="s">
        <v>319</v>
      </c>
      <c r="O207" s="417" t="s">
        <v>348</v>
      </c>
      <c r="P207" s="417" t="s">
        <v>349</v>
      </c>
      <c r="Q207" s="417" t="s">
        <v>327</v>
      </c>
      <c r="R207" s="417" t="s">
        <v>296</v>
      </c>
      <c r="S207" s="418"/>
      <c r="T207" s="417">
        <v>0.15702783918590957</v>
      </c>
      <c r="U207" s="417">
        <v>1</v>
      </c>
      <c r="V207" s="418"/>
      <c r="W207" s="419">
        <v>5.1928367184986959</v>
      </c>
      <c r="X207" s="417">
        <v>9.5287807213623628E-3</v>
      </c>
      <c r="Y207" s="417">
        <v>2.049703899660116E-6</v>
      </c>
      <c r="Z207" s="417">
        <v>9.5267310174627032E-3</v>
      </c>
      <c r="AA207" s="420">
        <v>50.027174881699729</v>
      </c>
      <c r="AB207" s="420">
        <v>0.24596446795921392</v>
      </c>
      <c r="AC207" s="420">
        <v>50.27313934965894</v>
      </c>
      <c r="AD207" s="420">
        <v>27.060186268890416</v>
      </c>
      <c r="AE207" s="420">
        <v>3.8124856636560782</v>
      </c>
      <c r="AF207" s="420">
        <v>0.10875403887162292</v>
      </c>
      <c r="AG207" s="418"/>
      <c r="AH207" s="419">
        <v>12.682549586519654</v>
      </c>
      <c r="AI207" s="417">
        <v>9.9093266878543293E-2</v>
      </c>
      <c r="AJ207" s="417">
        <v>2.1315618597000431E-5</v>
      </c>
      <c r="AK207" s="417">
        <v>9.9071951259946292E-2</v>
      </c>
      <c r="AL207" s="420">
        <v>520.25084181211571</v>
      </c>
      <c r="AM207" s="420">
        <v>2.5578742316400516</v>
      </c>
      <c r="AN207" s="420">
        <v>522.80871604375579</v>
      </c>
      <c r="AO207" s="420">
        <v>281.40874873053741</v>
      </c>
      <c r="AP207" s="420">
        <v>39.647429234291145</v>
      </c>
      <c r="AQ207" s="420">
        <v>1.1309729243600859</v>
      </c>
      <c r="AR207" s="418"/>
      <c r="AS207" s="417">
        <v>5.1679359468684138E-3</v>
      </c>
      <c r="AT207" s="421">
        <v>1.1116572805314172E-6</v>
      </c>
      <c r="AU207" s="417">
        <v>5.1668242895878827E-3</v>
      </c>
      <c r="AV207" s="420">
        <v>27.132247341131453</v>
      </c>
      <c r="AW207" s="420">
        <v>0.13339887366377007</v>
      </c>
      <c r="AX207" s="420">
        <v>27.265646214795222</v>
      </c>
      <c r="AY207" s="420">
        <v>14.67609691494293</v>
      </c>
      <c r="AZ207" s="420">
        <v>2.067702288914858</v>
      </c>
      <c r="BA207" s="420">
        <v>5.8982772642860108E-2</v>
      </c>
      <c r="BB207" s="418"/>
      <c r="BC207" s="420">
        <v>81.254565321077052</v>
      </c>
      <c r="BD207" s="420">
        <v>844.99586693294441</v>
      </c>
      <c r="BE207" s="420">
        <v>44.068428191295865</v>
      </c>
      <c r="BF207" s="420">
        <v>800.92743874164853</v>
      </c>
      <c r="BG207" s="420"/>
      <c r="BH207" s="422">
        <v>8.9294687853646054E-2</v>
      </c>
      <c r="BI207" s="420"/>
      <c r="BJ207" s="423">
        <v>5.6778623190008952</v>
      </c>
      <c r="BK207" s="423">
        <v>6.2081906790342156</v>
      </c>
      <c r="BL207" s="423">
        <v>6.788053204155414</v>
      </c>
      <c r="BM207" s="423">
        <v>7.4220765251386744</v>
      </c>
      <c r="BN207" s="423">
        <v>8.1153194131259987</v>
      </c>
      <c r="BO207" s="423">
        <v>8.8733131427568015</v>
      </c>
      <c r="BP207" s="423">
        <v>9.7021056253276665</v>
      </c>
      <c r="BQ207" s="423">
        <v>10.608309664113776</v>
      </c>
      <c r="BR207" s="423">
        <v>11.599155716873474</v>
      </c>
      <c r="BS207" s="423">
        <v>12.682549586519654</v>
      </c>
      <c r="BT207" s="423">
        <v>13.867135500262586</v>
      </c>
      <c r="BU207" s="423">
        <v>15.162365080522674</v>
      </c>
      <c r="BV207" s="423">
        <v>16.578572757921059</v>
      </c>
      <c r="BW207" s="423">
        <v>18.127058228056313</v>
      </c>
      <c r="BX207" s="423">
        <v>19.820176609976716</v>
      </c>
      <c r="BY207" s="423">
        <v>21.671437025708197</v>
      </c>
      <c r="BZ207" s="423">
        <v>23.695610387388363</v>
      </c>
      <c r="CA207" s="423">
        <v>25.908847252022909</v>
      </c>
      <c r="CB207" s="423">
        <v>28</v>
      </c>
      <c r="CC207" s="423">
        <v>28</v>
      </c>
      <c r="CD207" s="423">
        <v>28</v>
      </c>
      <c r="CE207" s="423">
        <v>28</v>
      </c>
      <c r="CF207" s="423">
        <v>28</v>
      </c>
      <c r="CG207" s="423">
        <v>28</v>
      </c>
      <c r="CH207" s="423">
        <v>28</v>
      </c>
      <c r="CI207" s="423">
        <v>28</v>
      </c>
      <c r="CJ207" s="423">
        <v>28</v>
      </c>
      <c r="CK207" s="423">
        <v>28</v>
      </c>
      <c r="CL207" s="423">
        <v>28</v>
      </c>
      <c r="CM207" s="423">
        <v>28</v>
      </c>
      <c r="CN207" s="420"/>
      <c r="CO207" s="417">
        <v>1.1858883833542482E-2</v>
      </c>
      <c r="CP207" s="417">
        <v>1.4821273596584137E-2</v>
      </c>
      <c r="CQ207" s="417">
        <v>1.8595944183123055E-2</v>
      </c>
      <c r="CR207" s="417">
        <v>2.3415593508246107E-2</v>
      </c>
      <c r="CS207" s="417">
        <v>2.9581325438504558E-2</v>
      </c>
      <c r="CT207" s="417">
        <v>3.7483081903615635E-2</v>
      </c>
      <c r="CU207" s="417">
        <v>4.7626239744686681E-2</v>
      </c>
      <c r="CV207" s="417">
        <v>6.0666244369205424E-2</v>
      </c>
      <c r="CW207" s="417">
        <v>7.7453723146100995E-2</v>
      </c>
      <c r="CX207" s="417">
        <v>9.9093266878543293E-2</v>
      </c>
      <c r="CY207" s="417">
        <v>0.12702004109489351</v>
      </c>
      <c r="CZ207" s="417">
        <v>0.16309966014670316</v>
      </c>
      <c r="DA207" s="417">
        <v>0.20975841746335619</v>
      </c>
      <c r="DB207" s="417">
        <v>0.27015313404396119</v>
      </c>
      <c r="DC207" s="417">
        <v>0.34839272020824602</v>
      </c>
      <c r="DD207" s="417">
        <v>0.44982724642823319</v>
      </c>
      <c r="DE207" s="417">
        <v>0.58142515385319815</v>
      </c>
      <c r="DF207" s="417">
        <v>0.75226555171610432</v>
      </c>
      <c r="DG207" s="417">
        <v>0.94176007037367371</v>
      </c>
      <c r="DH207" s="417">
        <v>0.94176007037367371</v>
      </c>
      <c r="DI207" s="417">
        <v>0.94176007037367371</v>
      </c>
      <c r="DJ207" s="417">
        <v>0.94176007037367371</v>
      </c>
      <c r="DK207" s="417">
        <v>0.94176007037367371</v>
      </c>
      <c r="DL207" s="417">
        <v>0.94176007037367371</v>
      </c>
      <c r="DM207" s="417">
        <v>0.94176007037367371</v>
      </c>
      <c r="DN207" s="417">
        <v>0.94176007037367371</v>
      </c>
      <c r="DO207" s="417">
        <v>0.94176007037367371</v>
      </c>
      <c r="DP207" s="417">
        <v>0.94176007037367371</v>
      </c>
      <c r="DQ207" s="417">
        <v>0.94176007037367371</v>
      </c>
      <c r="DR207" s="417">
        <v>0.94176007037367371</v>
      </c>
      <c r="DS207" s="424"/>
      <c r="DT207" s="425">
        <v>2.5509245253943721E-6</v>
      </c>
      <c r="DU207" s="425">
        <v>3.1881542011709338E-6</v>
      </c>
      <c r="DV207" s="425">
        <v>4.0001108667090372E-6</v>
      </c>
      <c r="DW207" s="425">
        <v>5.0368493861034219E-6</v>
      </c>
      <c r="DX207" s="425">
        <v>6.3631391970733555E-6</v>
      </c>
      <c r="DY207" s="425">
        <v>8.0628593936345656E-6</v>
      </c>
      <c r="DZ207" s="425">
        <v>1.0244719884463336E-5</v>
      </c>
      <c r="EA207" s="425">
        <v>1.3049711321672164E-5</v>
      </c>
      <c r="EB207" s="425">
        <v>1.6660809291145078E-5</v>
      </c>
      <c r="EC207" s="425">
        <v>2.1315618597000431E-5</v>
      </c>
      <c r="ED207" s="425">
        <v>2.7322852858132282E-5</v>
      </c>
      <c r="EE207" s="425">
        <v>3.5083818088757547E-5</v>
      </c>
      <c r="EF207" s="425">
        <v>4.512042608948874E-5</v>
      </c>
      <c r="EG207" s="425">
        <v>5.8111729983869332E-5</v>
      </c>
      <c r="EH207" s="425">
        <v>7.4941583619728811E-5</v>
      </c>
      <c r="EI207" s="425">
        <v>9.676082262133302E-5</v>
      </c>
      <c r="EJ207" s="425">
        <v>1.2506840487383933E-4</v>
      </c>
      <c r="EK207" s="425">
        <v>1.6181730695887119E-4</v>
      </c>
      <c r="EL207" s="425">
        <v>2.0257883408540838E-4</v>
      </c>
      <c r="EM207" s="425">
        <v>2.0257883408540838E-4</v>
      </c>
      <c r="EN207" s="425">
        <v>2.0257883408540838E-4</v>
      </c>
      <c r="EO207" s="425">
        <v>2.0257883408540838E-4</v>
      </c>
      <c r="EP207" s="425">
        <v>2.0257883408540838E-4</v>
      </c>
      <c r="EQ207" s="425">
        <v>2.0257883408540838E-4</v>
      </c>
      <c r="ER207" s="425">
        <v>2.0257883408540838E-4</v>
      </c>
      <c r="ES207" s="425">
        <v>2.0257883408540838E-4</v>
      </c>
      <c r="ET207" s="425">
        <v>2.0257883408540838E-4</v>
      </c>
      <c r="EU207" s="425">
        <v>2.0257883408540838E-4</v>
      </c>
      <c r="EV207" s="425">
        <v>2.0257883408540838E-4</v>
      </c>
      <c r="EW207" s="425">
        <v>2.0257883408540838E-4</v>
      </c>
      <c r="EX207" s="420"/>
      <c r="EY207" s="420">
        <v>101.12400308755082</v>
      </c>
      <c r="EZ207" s="420">
        <v>126.38512510790763</v>
      </c>
      <c r="FA207" s="420">
        <v>158.57279178931944</v>
      </c>
      <c r="FB207" s="420">
        <v>199.6712830196754</v>
      </c>
      <c r="FC207" s="420">
        <v>252.24819527417498</v>
      </c>
      <c r="FD207" s="420">
        <v>319.62867191860067</v>
      </c>
      <c r="FE207" s="420">
        <v>406.12220193672738</v>
      </c>
      <c r="FF207" s="420">
        <v>517.31795074588001</v>
      </c>
      <c r="FG207" s="420">
        <v>660.46945467286207</v>
      </c>
      <c r="FH207" s="420">
        <v>844.99586693294441</v>
      </c>
      <c r="FI207" s="420">
        <v>1083.1352434307348</v>
      </c>
      <c r="FJ207" s="420">
        <v>1390.7961969914018</v>
      </c>
      <c r="FK207" s="420">
        <v>1788.6684069885084</v>
      </c>
      <c r="FL207" s="420">
        <v>2303.670964707675</v>
      </c>
      <c r="FM207" s="420">
        <v>2970.8416920629156</v>
      </c>
      <c r="FN207" s="420">
        <v>3835.8021290343372</v>
      </c>
      <c r="FO207" s="420">
        <v>4957.9741128020642</v>
      </c>
      <c r="FP207" s="420">
        <v>6414.7777347502042</v>
      </c>
      <c r="FQ207" s="420">
        <v>8030.6502366463465</v>
      </c>
      <c r="FR207" s="420">
        <v>8030.6502366463465</v>
      </c>
      <c r="FS207" s="420">
        <v>8030.6502366463465</v>
      </c>
      <c r="FT207" s="420">
        <v>8030.6502366463465</v>
      </c>
      <c r="FU207" s="420">
        <v>8030.6502366463465</v>
      </c>
      <c r="FV207" s="420">
        <v>8030.6502366463465</v>
      </c>
      <c r="FW207" s="420">
        <v>8030.6502366463465</v>
      </c>
      <c r="FX207" s="420">
        <v>8030.6502366463465</v>
      </c>
      <c r="FY207" s="420">
        <v>8030.6502366463465</v>
      </c>
      <c r="FZ207" s="420">
        <v>8030.6502366463465</v>
      </c>
      <c r="GA207" s="420">
        <v>8030.6502366463465</v>
      </c>
      <c r="GB207" s="420">
        <v>8030.6502366463465</v>
      </c>
      <c r="GC207" s="420"/>
      <c r="GD207" s="420">
        <v>44.068428191295872</v>
      </c>
      <c r="GE207" s="420">
        <v>44.068428191295872</v>
      </c>
      <c r="GF207" s="420">
        <v>44.068428191295872</v>
      </c>
      <c r="GG207" s="420">
        <v>44.068428191295872</v>
      </c>
      <c r="GH207" s="420">
        <v>44.068428191295872</v>
      </c>
      <c r="GI207" s="420">
        <v>44.068428191295872</v>
      </c>
      <c r="GJ207" s="420">
        <v>44.068428191295872</v>
      </c>
      <c r="GK207" s="420">
        <v>44.068428191295872</v>
      </c>
      <c r="GL207" s="420">
        <v>44.068428191295872</v>
      </c>
      <c r="GM207" s="420">
        <v>44.068428191295872</v>
      </c>
      <c r="GN207" s="420">
        <v>44.068428191295872</v>
      </c>
      <c r="GO207" s="420">
        <v>44.068428191295872</v>
      </c>
      <c r="GP207" s="420">
        <v>44.068428191295872</v>
      </c>
      <c r="GQ207" s="420">
        <v>44.068428191295872</v>
      </c>
      <c r="GR207" s="420">
        <v>44.068428191295872</v>
      </c>
      <c r="GS207" s="420">
        <v>44.068428191295872</v>
      </c>
      <c r="GT207" s="420">
        <v>44.068428191295872</v>
      </c>
      <c r="GU207" s="420">
        <v>52.747146521081326</v>
      </c>
      <c r="GV207" s="420">
        <v>69.919468150115748</v>
      </c>
      <c r="GW207" s="420">
        <v>93.49180445958288</v>
      </c>
      <c r="GX207" s="420">
        <v>125.99516235892023</v>
      </c>
      <c r="GY207" s="420">
        <v>170.99646427526466</v>
      </c>
      <c r="GZ207" s="420">
        <v>233.53145422982658</v>
      </c>
      <c r="HA207" s="420">
        <v>320.72087792183754</v>
      </c>
      <c r="HB207" s="420">
        <v>442.64816588475372</v>
      </c>
      <c r="HC207" s="420">
        <v>613.61041398840712</v>
      </c>
      <c r="HD207" s="420">
        <v>853.9024697015841</v>
      </c>
      <c r="HE207" s="420">
        <v>1192.3626283729191</v>
      </c>
      <c r="HF207" s="420">
        <v>1670.0067462123313</v>
      </c>
      <c r="HG207" s="420">
        <v>2345.2182663957601</v>
      </c>
      <c r="HH207" s="420"/>
      <c r="HI207" s="420">
        <v>62.260479361473863</v>
      </c>
      <c r="HJ207" s="420">
        <v>77.813360163022338</v>
      </c>
      <c r="HK207" s="420">
        <v>97.630807019601065</v>
      </c>
      <c r="HL207" s="420">
        <v>122.93451026421977</v>
      </c>
      <c r="HM207" s="420">
        <v>155.30529920022741</v>
      </c>
      <c r="HN207" s="420">
        <v>196.79041299516373</v>
      </c>
      <c r="HO207" s="420">
        <v>250.04313713754442</v>
      </c>
      <c r="HP207" s="420">
        <v>318.50463403677236</v>
      </c>
      <c r="HQ207" s="420">
        <v>406.64079344190804</v>
      </c>
      <c r="HR207" s="420">
        <v>520.25084181211571</v>
      </c>
      <c r="HS207" s="420">
        <v>666.86956024594144</v>
      </c>
      <c r="HT207" s="420">
        <v>856.29163477468819</v>
      </c>
      <c r="HU207" s="420">
        <v>1101.2553799063169</v>
      </c>
      <c r="HV207" s="420">
        <v>1418.3344623890378</v>
      </c>
      <c r="HW207" s="420">
        <v>1829.1011254246921</v>
      </c>
      <c r="HX207" s="420">
        <v>2361.6438431801007</v>
      </c>
      <c r="HY207" s="420">
        <v>3052.5477186418489</v>
      </c>
      <c r="HZ207" s="420">
        <v>3949.4791005957013</v>
      </c>
      <c r="IA207" s="420">
        <v>4944.3467233496822</v>
      </c>
      <c r="IB207" s="420">
        <v>4944.3467233496822</v>
      </c>
      <c r="IC207" s="420">
        <v>4944.3467233496822</v>
      </c>
      <c r="ID207" s="420">
        <v>4944.3467233496822</v>
      </c>
      <c r="IE207" s="420">
        <v>4944.3467233496822</v>
      </c>
      <c r="IF207" s="420">
        <v>4944.3467233496822</v>
      </c>
      <c r="IG207" s="420">
        <v>4944.3467233496822</v>
      </c>
      <c r="IH207" s="420">
        <v>4944.3467233496822</v>
      </c>
      <c r="II207" s="420">
        <v>4944.3467233496822</v>
      </c>
      <c r="IJ207" s="420">
        <v>4944.3467233496822</v>
      </c>
      <c r="IK207" s="420">
        <v>4944.3467233496822</v>
      </c>
      <c r="IL207" s="420">
        <v>4944.3467233496822</v>
      </c>
      <c r="IM207" s="420"/>
      <c r="IN207" s="420">
        <v>27.132247341131453</v>
      </c>
      <c r="IO207" s="420">
        <v>27.132247341131453</v>
      </c>
      <c r="IP207" s="420">
        <v>27.132247341131453</v>
      </c>
      <c r="IQ207" s="420">
        <v>27.132247341131453</v>
      </c>
      <c r="IR207" s="420">
        <v>27.132247341131453</v>
      </c>
      <c r="IS207" s="420">
        <v>27.132247341131453</v>
      </c>
      <c r="IT207" s="420">
        <v>27.132247341131453</v>
      </c>
      <c r="IU207" s="420">
        <v>27.132247341131453</v>
      </c>
      <c r="IV207" s="420">
        <v>27.132247341131453</v>
      </c>
      <c r="IW207" s="420">
        <v>27.132247341131453</v>
      </c>
      <c r="IX207" s="420">
        <v>27.132247341131453</v>
      </c>
      <c r="IY207" s="420">
        <v>27.132247341131453</v>
      </c>
      <c r="IZ207" s="420">
        <v>27.132247341131453</v>
      </c>
      <c r="JA207" s="420">
        <v>27.132247341131453</v>
      </c>
      <c r="JB207" s="420">
        <v>27.132247341131453</v>
      </c>
      <c r="JC207" s="420">
        <v>27.132247341131453</v>
      </c>
      <c r="JD207" s="420">
        <v>27.132247341131453</v>
      </c>
      <c r="JE207" s="420">
        <v>32.475599532082967</v>
      </c>
      <c r="JF207" s="420">
        <v>43.048331462477741</v>
      </c>
      <c r="JG207" s="420">
        <v>57.561453110032218</v>
      </c>
      <c r="JH207" s="420">
        <v>77.573266150287765</v>
      </c>
      <c r="JI207" s="420">
        <v>105.27986936670001</v>
      </c>
      <c r="JJ207" s="420">
        <v>143.78169220360957</v>
      </c>
      <c r="JK207" s="420">
        <v>197.46286728145355</v>
      </c>
      <c r="JL207" s="420">
        <v>272.53160629530856</v>
      </c>
      <c r="JM207" s="420">
        <v>377.790409296147</v>
      </c>
      <c r="JN207" s="420">
        <v>525.73449891553992</v>
      </c>
      <c r="JO207" s="420">
        <v>734.11916605924034</v>
      </c>
      <c r="JP207" s="420">
        <v>1028.1972368721943</v>
      </c>
      <c r="JQ207" s="420">
        <v>1443.9144912674078</v>
      </c>
      <c r="JR207" s="420"/>
      <c r="JS207" s="420">
        <v>35.128232020342409</v>
      </c>
      <c r="JT207" s="420">
        <v>50.681112821890885</v>
      </c>
      <c r="JU207" s="420">
        <v>70.498559678469604</v>
      </c>
      <c r="JV207" s="420">
        <v>95.802262923088307</v>
      </c>
      <c r="JW207" s="420">
        <v>128.17305185909595</v>
      </c>
      <c r="JX207" s="420">
        <v>169.65816565403227</v>
      </c>
      <c r="JY207" s="420">
        <v>222.91088979641296</v>
      </c>
      <c r="JZ207" s="420">
        <v>291.3723866956409</v>
      </c>
      <c r="KA207" s="420">
        <v>379.50854610077658</v>
      </c>
      <c r="KB207" s="420">
        <v>493.11859447098425</v>
      </c>
      <c r="KC207" s="420">
        <v>639.73731290480998</v>
      </c>
      <c r="KD207" s="420">
        <v>829.15938743355673</v>
      </c>
      <c r="KE207" s="420">
        <v>1074.1231325651854</v>
      </c>
      <c r="KF207" s="420">
        <v>1391.2022150479063</v>
      </c>
      <c r="KG207" s="420">
        <v>1801.9688780835606</v>
      </c>
      <c r="KH207" s="420">
        <v>2334.5115958389692</v>
      </c>
      <c r="KI207" s="420">
        <v>3025.4154713007174</v>
      </c>
      <c r="KJ207" s="420">
        <v>3917.0035010636184</v>
      </c>
      <c r="KK207" s="420">
        <v>4901.2983918872042</v>
      </c>
      <c r="KL207" s="420">
        <v>4886.7852702396503</v>
      </c>
      <c r="KM207" s="420">
        <v>4866.7734571993942</v>
      </c>
      <c r="KN207" s="420">
        <v>4839.0668539829821</v>
      </c>
      <c r="KO207" s="420">
        <v>4800.5650311460722</v>
      </c>
      <c r="KP207" s="420">
        <v>4746.8838560682289</v>
      </c>
      <c r="KQ207" s="420">
        <v>4671.8151170543733</v>
      </c>
      <c r="KR207" s="420">
        <v>4566.5563140535351</v>
      </c>
      <c r="KS207" s="420">
        <v>4418.6122244341423</v>
      </c>
      <c r="KT207" s="420">
        <v>4210.2275572904418</v>
      </c>
      <c r="KU207" s="420">
        <v>3916.1494864774877</v>
      </c>
      <c r="KV207" s="420">
        <v>3500.4322320822744</v>
      </c>
      <c r="KW207" s="420"/>
      <c r="KX207" s="420">
        <v>0.30611094304732467</v>
      </c>
      <c r="KY207" s="420">
        <v>0.38257850414051203</v>
      </c>
      <c r="KZ207" s="420">
        <v>0.48001330400508446</v>
      </c>
      <c r="LA207" s="420">
        <v>0.60442192633241065</v>
      </c>
      <c r="LB207" s="420">
        <v>0.7635767036488027</v>
      </c>
      <c r="LC207" s="420">
        <v>0.96754312723614788</v>
      </c>
      <c r="LD207" s="420">
        <v>1.2293663861356003</v>
      </c>
      <c r="LE207" s="420">
        <v>1.5659653586006597</v>
      </c>
      <c r="LF207" s="420">
        <v>1.9992971149374092</v>
      </c>
      <c r="LG207" s="420">
        <v>2.5578742316400516</v>
      </c>
      <c r="LH207" s="420">
        <v>3.2787423429758737</v>
      </c>
      <c r="LI207" s="420">
        <v>4.2100581706509059</v>
      </c>
      <c r="LJ207" s="420">
        <v>5.4144511307386489</v>
      </c>
      <c r="LK207" s="420">
        <v>6.9734075980643198</v>
      </c>
      <c r="LL207" s="420">
        <v>8.9929900343674571</v>
      </c>
      <c r="LM207" s="420">
        <v>11.611298714559963</v>
      </c>
      <c r="LN207" s="420">
        <v>15.00820858486072</v>
      </c>
      <c r="LO207" s="420">
        <v>19.418076835064543</v>
      </c>
      <c r="LP207" s="420">
        <v>24.309460090249004</v>
      </c>
      <c r="LQ207" s="420">
        <v>24.309460090249004</v>
      </c>
      <c r="LR207" s="420">
        <v>24.309460090249004</v>
      </c>
      <c r="LS207" s="420">
        <v>24.309460090249004</v>
      </c>
      <c r="LT207" s="420">
        <v>24.309460090249004</v>
      </c>
      <c r="LU207" s="420">
        <v>24.309460090249004</v>
      </c>
      <c r="LV207" s="420">
        <v>24.309460090249004</v>
      </c>
      <c r="LW207" s="420">
        <v>24.309460090249004</v>
      </c>
      <c r="LX207" s="420">
        <v>24.309460090249004</v>
      </c>
      <c r="LY207" s="420">
        <v>24.309460090249004</v>
      </c>
      <c r="LZ207" s="420">
        <v>24.309460090249004</v>
      </c>
      <c r="MA207" s="420">
        <v>24.309460090249004</v>
      </c>
      <c r="MB207" s="420"/>
      <c r="MC207" s="426">
        <v>0.13339887366377007</v>
      </c>
      <c r="MD207" s="426">
        <v>0.13339887366377007</v>
      </c>
      <c r="ME207" s="426">
        <v>0.13339887366377007</v>
      </c>
      <c r="MF207" s="426">
        <v>0.13339887366377007</v>
      </c>
      <c r="MG207" s="426">
        <v>0.13339887366377007</v>
      </c>
      <c r="MH207" s="426">
        <v>0.13339887366377007</v>
      </c>
      <c r="MI207" s="426">
        <v>0.13339887366377007</v>
      </c>
      <c r="MJ207" s="426">
        <v>0.13339887366377007</v>
      </c>
      <c r="MK207" s="426">
        <v>0.13339887366377007</v>
      </c>
      <c r="ML207" s="426">
        <v>0.13339887366377007</v>
      </c>
      <c r="MM207" s="426">
        <v>0.13339887366377007</v>
      </c>
      <c r="MN207" s="426">
        <v>0.13339887366377007</v>
      </c>
      <c r="MO207" s="426">
        <v>0.13339887366377007</v>
      </c>
      <c r="MP207" s="426">
        <v>0.13339887366377007</v>
      </c>
      <c r="MQ207" s="426">
        <v>0.13339887366377007</v>
      </c>
      <c r="MR207" s="426">
        <v>0.13339887366377007</v>
      </c>
      <c r="MS207" s="426">
        <v>0.13339887366377007</v>
      </c>
      <c r="MT207" s="426">
        <v>0.15967009089468467</v>
      </c>
      <c r="MU207" s="426">
        <v>0.21165216644231333</v>
      </c>
      <c r="MV207" s="426">
        <v>0.28300762980616417</v>
      </c>
      <c r="MW207" s="426">
        <v>0.38139805379043529</v>
      </c>
      <c r="MX207" s="426">
        <v>0.51762081542342919</v>
      </c>
      <c r="MY207" s="426">
        <v>0.70691953940563412</v>
      </c>
      <c r="MZ207" s="426">
        <v>0.97084932753918873</v>
      </c>
      <c r="NA207" s="426">
        <v>1.3399335801593839</v>
      </c>
      <c r="NB207" s="426">
        <v>1.8574508203263</v>
      </c>
      <c r="NC207" s="426">
        <v>2.5848352744153829</v>
      </c>
      <c r="ND207" s="426">
        <v>3.6093829108962048</v>
      </c>
      <c r="NE207" s="426">
        <v>5.0552522088732932</v>
      </c>
      <c r="NF207" s="426">
        <v>7.0991748077524122</v>
      </c>
      <c r="NG207" s="420"/>
      <c r="NH207" s="420">
        <v>0.1727120693835546</v>
      </c>
      <c r="NI207" s="420">
        <v>0.24917963047674196</v>
      </c>
      <c r="NJ207" s="420">
        <v>0.34661443034131439</v>
      </c>
      <c r="NK207" s="420">
        <v>0.47102305266864058</v>
      </c>
      <c r="NL207" s="420">
        <v>0.63017782998503269</v>
      </c>
      <c r="NM207" s="420">
        <v>0.83414425357237776</v>
      </c>
      <c r="NN207" s="420">
        <v>1.0959675124718302</v>
      </c>
      <c r="NO207" s="420">
        <v>1.4325664849368895</v>
      </c>
      <c r="NP207" s="420">
        <v>1.8658982412736391</v>
      </c>
      <c r="NQ207" s="420">
        <v>2.4244753579762817</v>
      </c>
      <c r="NR207" s="420">
        <v>3.1453434693121038</v>
      </c>
      <c r="NS207" s="420">
        <v>4.0766592969871356</v>
      </c>
      <c r="NT207" s="420">
        <v>5.2810522570748786</v>
      </c>
      <c r="NU207" s="420">
        <v>6.8400087244005494</v>
      </c>
      <c r="NV207" s="420">
        <v>8.8595911607036868</v>
      </c>
      <c r="NW207" s="420">
        <v>11.477899840896193</v>
      </c>
      <c r="NX207" s="420">
        <v>14.874809711196949</v>
      </c>
      <c r="NY207" s="420">
        <v>19.258406744169857</v>
      </c>
      <c r="NZ207" s="420">
        <v>24.097807923806691</v>
      </c>
      <c r="OA207" s="420">
        <v>24.02645246044284</v>
      </c>
      <c r="OB207" s="420">
        <v>23.92806203645857</v>
      </c>
      <c r="OC207" s="420">
        <v>23.791839274825577</v>
      </c>
      <c r="OD207" s="420">
        <v>23.602540550843369</v>
      </c>
      <c r="OE207" s="420">
        <v>23.338610762709816</v>
      </c>
      <c r="OF207" s="420">
        <v>22.969526510089622</v>
      </c>
      <c r="OG207" s="420">
        <v>22.452009269922705</v>
      </c>
      <c r="OH207" s="420">
        <v>21.724624815833621</v>
      </c>
      <c r="OI207" s="420">
        <v>20.7000771793528</v>
      </c>
      <c r="OJ207" s="420">
        <v>19.254207881375713</v>
      </c>
      <c r="OK207" s="420">
        <v>17.210285282496592</v>
      </c>
      <c r="OL207" s="420"/>
      <c r="OM207" s="420">
        <v>35.300944089725967</v>
      </c>
      <c r="ON207" s="420">
        <v>50.930292452367624</v>
      </c>
      <c r="OO207" s="420">
        <v>70.845174108810923</v>
      </c>
      <c r="OP207" s="420">
        <v>96.273285975756949</v>
      </c>
      <c r="OQ207" s="420">
        <v>128.80322968908098</v>
      </c>
      <c r="OR207" s="420">
        <v>170.49230990760466</v>
      </c>
      <c r="OS207" s="420">
        <v>224.00685730888478</v>
      </c>
      <c r="OT207" s="420">
        <v>292.8049531805778</v>
      </c>
      <c r="OU207" s="420">
        <v>381.3744443420502</v>
      </c>
      <c r="OV207" s="420">
        <v>495.54306982896054</v>
      </c>
      <c r="OW207" s="420">
        <v>642.88265637412212</v>
      </c>
      <c r="OX207" s="420">
        <v>833.23604673054388</v>
      </c>
      <c r="OY207" s="420">
        <v>1079.4041848222603</v>
      </c>
      <c r="OZ207" s="420">
        <v>1398.0422237723069</v>
      </c>
      <c r="PA207" s="420">
        <v>1810.8284692442644</v>
      </c>
      <c r="PB207" s="420">
        <v>2345.9894956798653</v>
      </c>
      <c r="PC207" s="420">
        <v>3040.2902810119144</v>
      </c>
      <c r="PD207" s="420">
        <v>3936.2619078077882</v>
      </c>
      <c r="PE207" s="420">
        <v>4925.3961998110108</v>
      </c>
      <c r="PF207" s="420">
        <v>4910.811722700093</v>
      </c>
      <c r="PG207" s="420">
        <v>4890.7015192358531</v>
      </c>
      <c r="PH207" s="420">
        <v>4862.8586932578073</v>
      </c>
      <c r="PI207" s="420">
        <v>4824.1675716969157</v>
      </c>
      <c r="PJ207" s="420">
        <v>4770.2224668309391</v>
      </c>
      <c r="PK207" s="420">
        <v>4694.7846435644633</v>
      </c>
      <c r="PL207" s="420">
        <v>4589.0083233234582</v>
      </c>
      <c r="PM207" s="420">
        <v>4440.3368492499758</v>
      </c>
      <c r="PN207" s="420">
        <v>4230.9276344697946</v>
      </c>
      <c r="PO207" s="420">
        <v>3935.4036943588635</v>
      </c>
      <c r="PP207" s="420">
        <v>3517.6425173647708</v>
      </c>
      <c r="PQ207" s="420"/>
      <c r="PR207" s="420">
        <v>33.677299841454648</v>
      </c>
      <c r="PS207" s="420">
        <v>42.090004586485257</v>
      </c>
      <c r="PT207" s="420">
        <v>52.809454656991356</v>
      </c>
      <c r="PU207" s="420">
        <v>66.496474256065</v>
      </c>
      <c r="PV207" s="420">
        <v>84.006149354662966</v>
      </c>
      <c r="PW207" s="420">
        <v>106.44585156314696</v>
      </c>
      <c r="PX207" s="420">
        <v>135.25076885112671</v>
      </c>
      <c r="PY207" s="420">
        <v>172.2822594903844</v>
      </c>
      <c r="PZ207" s="420">
        <v>219.95596675383479</v>
      </c>
      <c r="QA207" s="420">
        <v>281.40874873053741</v>
      </c>
      <c r="QB207" s="420">
        <v>360.71624192213613</v>
      </c>
      <c r="QC207" s="420">
        <v>463.17648742487756</v>
      </c>
      <c r="QD207" s="420">
        <v>595.67976365548714</v>
      </c>
      <c r="QE207" s="420">
        <v>767.19092842225859</v>
      </c>
      <c r="QF207" s="420">
        <v>989.37861823444985</v>
      </c>
      <c r="QG207" s="420">
        <v>1277.4361624127844</v>
      </c>
      <c r="QH207" s="420">
        <v>1651.152799582562</v>
      </c>
      <c r="QI207" s="420">
        <v>2136.3117221777106</v>
      </c>
      <c r="QJ207" s="420">
        <v>2674.4453115373394</v>
      </c>
      <c r="QK207" s="420">
        <v>2674.4453115373394</v>
      </c>
      <c r="QL207" s="420">
        <v>2674.4453115373394</v>
      </c>
      <c r="QM207" s="420">
        <v>2674.4453115373394</v>
      </c>
      <c r="QN207" s="420">
        <v>2674.4453115373394</v>
      </c>
      <c r="QO207" s="420">
        <v>2674.4453115373394</v>
      </c>
      <c r="QP207" s="420">
        <v>2674.4453115373394</v>
      </c>
      <c r="QQ207" s="420">
        <v>2674.4453115373394</v>
      </c>
      <c r="QR207" s="420">
        <v>2674.4453115373394</v>
      </c>
      <c r="QS207" s="420">
        <v>2674.4453115373394</v>
      </c>
      <c r="QT207" s="420">
        <v>2674.4453115373394</v>
      </c>
      <c r="QU207" s="420">
        <v>2674.4453115373394</v>
      </c>
      <c r="QV207" s="424"/>
      <c r="QW207" s="420">
        <v>14.67609691494293</v>
      </c>
      <c r="QX207" s="420">
        <v>14.67609691494293</v>
      </c>
      <c r="QY207" s="420">
        <v>14.67609691494293</v>
      </c>
      <c r="QZ207" s="420">
        <v>14.67609691494293</v>
      </c>
      <c r="RA207" s="420">
        <v>14.67609691494293</v>
      </c>
      <c r="RB207" s="420">
        <v>14.67609691494293</v>
      </c>
      <c r="RC207" s="420">
        <v>14.67609691494293</v>
      </c>
      <c r="RD207" s="420">
        <v>14.67609691494293</v>
      </c>
      <c r="RE207" s="420">
        <v>14.67609691494293</v>
      </c>
      <c r="RF207" s="420">
        <v>14.67609691494293</v>
      </c>
      <c r="RG207" s="420">
        <v>14.67609691494293</v>
      </c>
      <c r="RH207" s="420">
        <v>14.67609691494293</v>
      </c>
      <c r="RI207" s="420">
        <v>14.67609691494293</v>
      </c>
      <c r="RJ207" s="420">
        <v>14.67609691494293</v>
      </c>
      <c r="RK207" s="420">
        <v>14.67609691494293</v>
      </c>
      <c r="RL207" s="420">
        <v>14.67609691494293</v>
      </c>
      <c r="RM207" s="420">
        <v>14.67609691494293</v>
      </c>
      <c r="RN207" s="420">
        <v>17.566368171102237</v>
      </c>
      <c r="RO207" s="420">
        <v>23.285261874056175</v>
      </c>
      <c r="RP207" s="420">
        <v>31.135550763136582</v>
      </c>
      <c r="RQ207" s="420">
        <v>41.960135395950182</v>
      </c>
      <c r="RR207" s="420">
        <v>56.946906999329599</v>
      </c>
      <c r="RS207" s="420">
        <v>77.772918064761825</v>
      </c>
      <c r="RT207" s="420">
        <v>106.80958863779382</v>
      </c>
      <c r="RU207" s="420">
        <v>147.41500090601141</v>
      </c>
      <c r="RV207" s="420">
        <v>204.35051290281348</v>
      </c>
      <c r="RW207" s="420">
        <v>284.3749122807335</v>
      </c>
      <c r="RX207" s="420">
        <v>397.09220886651417</v>
      </c>
      <c r="RY207" s="420">
        <v>556.16190234036037</v>
      </c>
      <c r="RZ207" s="420">
        <v>781.02741524865144</v>
      </c>
      <c r="SA207" s="420"/>
      <c r="SB207" s="420">
        <v>19.001202926511716</v>
      </c>
      <c r="SC207" s="420">
        <v>27.413907671542326</v>
      </c>
      <c r="SD207" s="420">
        <v>38.133357742048425</v>
      </c>
      <c r="SE207" s="420">
        <v>51.820377341122068</v>
      </c>
      <c r="SF207" s="420">
        <v>69.330052439720035</v>
      </c>
      <c r="SG207" s="420">
        <v>91.769754648204028</v>
      </c>
      <c r="SH207" s="420">
        <v>120.57467193618378</v>
      </c>
      <c r="SI207" s="420">
        <v>157.60616257544149</v>
      </c>
      <c r="SJ207" s="420">
        <v>205.27986983889187</v>
      </c>
      <c r="SK207" s="420">
        <v>266.73265181559447</v>
      </c>
      <c r="SL207" s="420">
        <v>346.04014500719319</v>
      </c>
      <c r="SM207" s="420">
        <v>448.50039050993462</v>
      </c>
      <c r="SN207" s="420">
        <v>581.00366674054419</v>
      </c>
      <c r="SO207" s="420">
        <v>752.51483150731565</v>
      </c>
      <c r="SP207" s="420">
        <v>974.7025213195069</v>
      </c>
      <c r="SQ207" s="420">
        <v>1262.7600654978414</v>
      </c>
      <c r="SR207" s="420">
        <v>1636.4767026676191</v>
      </c>
      <c r="SS207" s="420">
        <v>2118.7453540066085</v>
      </c>
      <c r="ST207" s="420">
        <v>2651.1600496632832</v>
      </c>
      <c r="SU207" s="420">
        <v>2643.3097607742029</v>
      </c>
      <c r="SV207" s="420">
        <v>2632.4851761413893</v>
      </c>
      <c r="SW207" s="420">
        <v>2617.4984045380097</v>
      </c>
      <c r="SX207" s="420">
        <v>2596.6723934725778</v>
      </c>
      <c r="SY207" s="420">
        <v>2567.6357228995457</v>
      </c>
      <c r="SZ207" s="420">
        <v>2527.0303106313281</v>
      </c>
      <c r="TA207" s="420">
        <v>2470.0947986345259</v>
      </c>
      <c r="TB207" s="420">
        <v>2390.0703992566059</v>
      </c>
      <c r="TC207" s="420">
        <v>2277.3531026708251</v>
      </c>
      <c r="TD207" s="420">
        <v>2118.2834091969789</v>
      </c>
      <c r="TE207" s="420">
        <v>1893.4178962886881</v>
      </c>
      <c r="TF207" s="420"/>
      <c r="TG207" s="420">
        <v>4.7447649310456015</v>
      </c>
      <c r="TH207" s="420">
        <v>5.9300234475353255</v>
      </c>
      <c r="TI207" s="420">
        <v>7.4402772687762013</v>
      </c>
      <c r="TJ207" s="420">
        <v>9.3686293311431292</v>
      </c>
      <c r="TK207" s="420">
        <v>11.835551939337645</v>
      </c>
      <c r="TL207" s="420">
        <v>14.997061698230553</v>
      </c>
      <c r="TM207" s="420">
        <v>19.055360969047989</v>
      </c>
      <c r="TN207" s="420">
        <v>24.272694869232311</v>
      </c>
      <c r="TO207" s="420">
        <v>30.989401238847918</v>
      </c>
      <c r="TP207" s="420">
        <v>39.647429234291145</v>
      </c>
      <c r="TQ207" s="420">
        <v>50.820991670595468</v>
      </c>
      <c r="TR207" s="420">
        <v>65.25652486287683</v>
      </c>
      <c r="TS207" s="420">
        <v>83.924794031349705</v>
      </c>
      <c r="TT207" s="420">
        <v>108.08885004828871</v>
      </c>
      <c r="TU207" s="420">
        <v>139.39267677115544</v>
      </c>
      <c r="TV207" s="420">
        <v>179.97684890416232</v>
      </c>
      <c r="TW207" s="420">
        <v>232.62945474071336</v>
      </c>
      <c r="TX207" s="420">
        <v>300.98306541468293</v>
      </c>
      <c r="TY207" s="420">
        <v>376.80022994484773</v>
      </c>
      <c r="TZ207" s="420">
        <v>376.80022994484773</v>
      </c>
      <c r="UA207" s="420">
        <v>376.80022994484773</v>
      </c>
      <c r="UB207" s="420">
        <v>376.80022994484773</v>
      </c>
      <c r="UC207" s="420">
        <v>376.80022994484773</v>
      </c>
      <c r="UD207" s="420">
        <v>376.80022994484773</v>
      </c>
      <c r="UE207" s="420">
        <v>376.80022994484773</v>
      </c>
      <c r="UF207" s="420">
        <v>376.80022994484773</v>
      </c>
      <c r="UG207" s="420">
        <v>376.80022994484773</v>
      </c>
      <c r="UH207" s="420">
        <v>376.80022994484773</v>
      </c>
      <c r="UI207" s="420">
        <v>376.80022994484773</v>
      </c>
      <c r="UJ207" s="420">
        <v>376.80022994484773</v>
      </c>
      <c r="UK207" s="420"/>
      <c r="UL207" s="420">
        <v>2.067702288914858</v>
      </c>
      <c r="UM207" s="420">
        <v>2.067702288914858</v>
      </c>
      <c r="UN207" s="420">
        <v>2.067702288914858</v>
      </c>
      <c r="UO207" s="420">
        <v>2.067702288914858</v>
      </c>
      <c r="UP207" s="420">
        <v>2.067702288914858</v>
      </c>
      <c r="UQ207" s="420">
        <v>2.067702288914858</v>
      </c>
      <c r="UR207" s="420">
        <v>2.067702288914858</v>
      </c>
      <c r="US207" s="420">
        <v>2.067702288914858</v>
      </c>
      <c r="UT207" s="420">
        <v>2.067702288914858</v>
      </c>
      <c r="UU207" s="420">
        <v>2.067702288914858</v>
      </c>
      <c r="UV207" s="420">
        <v>2.067702288914858</v>
      </c>
      <c r="UW207" s="420">
        <v>2.067702288914858</v>
      </c>
      <c r="UX207" s="420">
        <v>2.067702288914858</v>
      </c>
      <c r="UY207" s="420">
        <v>2.067702288914858</v>
      </c>
      <c r="UZ207" s="420">
        <v>2.067702288914858</v>
      </c>
      <c r="VA207" s="420">
        <v>2.067702288914858</v>
      </c>
      <c r="VB207" s="420">
        <v>2.067702288914858</v>
      </c>
      <c r="VC207" s="420">
        <v>2.4749100449402728</v>
      </c>
      <c r="VD207" s="420">
        <v>3.2806399108706796</v>
      </c>
      <c r="VE207" s="420">
        <v>4.386660155808368</v>
      </c>
      <c r="VF207" s="420">
        <v>5.9117262923662643</v>
      </c>
      <c r="VG207" s="420">
        <v>8.0231992628261573</v>
      </c>
      <c r="VH207" s="420">
        <v>10.957357506569796</v>
      </c>
      <c r="VI207" s="420">
        <v>15.04830829234678</v>
      </c>
      <c r="VJ207" s="420">
        <v>20.769168843753917</v>
      </c>
      <c r="VK207" s="420">
        <v>28.790762674771809</v>
      </c>
      <c r="VL207" s="420">
        <v>40.065329388370365</v>
      </c>
      <c r="VM207" s="420">
        <v>55.945969418309815</v>
      </c>
      <c r="VN207" s="420">
        <v>78.357157569974831</v>
      </c>
      <c r="VO207" s="420">
        <v>110.03826041586015</v>
      </c>
      <c r="VP207" s="420"/>
      <c r="VQ207" s="420">
        <v>2.6770626421307435</v>
      </c>
      <c r="VR207" s="420">
        <v>3.8623211586204675</v>
      </c>
      <c r="VS207" s="420">
        <v>5.3725749798613434</v>
      </c>
      <c r="VT207" s="420">
        <v>7.3009270422282713</v>
      </c>
      <c r="VU207" s="420">
        <v>9.7678496504227859</v>
      </c>
      <c r="VV207" s="420">
        <v>12.929359409315694</v>
      </c>
      <c r="VW207" s="420">
        <v>16.98765868013313</v>
      </c>
      <c r="VX207" s="420">
        <v>22.204992580317452</v>
      </c>
      <c r="VY207" s="420">
        <v>28.921698949933059</v>
      </c>
      <c r="VZ207" s="420">
        <v>37.579726945376287</v>
      </c>
      <c r="WA207" s="420">
        <v>48.753289381680609</v>
      </c>
      <c r="WB207" s="420">
        <v>63.188822573961971</v>
      </c>
      <c r="WC207" s="420">
        <v>81.857091742434847</v>
      </c>
      <c r="WD207" s="420">
        <v>106.02114775937385</v>
      </c>
      <c r="WE207" s="420">
        <v>137.32497448224058</v>
      </c>
      <c r="WF207" s="420">
        <v>177.90914661524747</v>
      </c>
      <c r="WG207" s="420">
        <v>230.5617524517985</v>
      </c>
      <c r="WH207" s="420">
        <v>298.50815536974267</v>
      </c>
      <c r="WI207" s="420">
        <v>373.51959003397707</v>
      </c>
      <c r="WJ207" s="420">
        <v>372.41356978903934</v>
      </c>
      <c r="WK207" s="420">
        <v>370.88850365248146</v>
      </c>
      <c r="WL207" s="420">
        <v>368.77703068202158</v>
      </c>
      <c r="WM207" s="420">
        <v>365.84287243827794</v>
      </c>
      <c r="WN207" s="420">
        <v>361.75192165250093</v>
      </c>
      <c r="WO207" s="420">
        <v>356.03106110109383</v>
      </c>
      <c r="WP207" s="420">
        <v>348.0094672700759</v>
      </c>
      <c r="WQ207" s="420">
        <v>336.73490055647738</v>
      </c>
      <c r="WR207" s="420">
        <v>320.85426052653793</v>
      </c>
      <c r="WS207" s="420">
        <v>298.44307237487288</v>
      </c>
      <c r="WT207" s="420">
        <v>266.76196952898761</v>
      </c>
      <c r="WU207" s="420"/>
      <c r="WV207" s="420">
        <v>0.1353480105293835</v>
      </c>
      <c r="WW207" s="420">
        <v>0.16915840672419363</v>
      </c>
      <c r="WX207" s="420">
        <v>0.21223953994575154</v>
      </c>
      <c r="WY207" s="420">
        <v>0.26724724191510524</v>
      </c>
      <c r="WZ207" s="420">
        <v>0.33761807629814927</v>
      </c>
      <c r="XA207" s="420">
        <v>0.42780253482328195</v>
      </c>
      <c r="XB207" s="420">
        <v>0.54356859287264081</v>
      </c>
      <c r="XC207" s="420">
        <v>0.69239699089020956</v>
      </c>
      <c r="XD207" s="420">
        <v>0.88399612333388455</v>
      </c>
      <c r="XE207" s="420">
        <v>1.1309729243600859</v>
      </c>
      <c r="XF207" s="420">
        <v>1.4497072490859211</v>
      </c>
      <c r="XG207" s="420">
        <v>1.8614917583082986</v>
      </c>
      <c r="XH207" s="420">
        <v>2.3940182646157506</v>
      </c>
      <c r="XI207" s="420">
        <v>3.0833162500256504</v>
      </c>
      <c r="XJ207" s="420">
        <v>3.9762815982505773</v>
      </c>
      <c r="XK207" s="420">
        <v>5.1339758227301111</v>
      </c>
      <c r="XL207" s="420">
        <v>6.6359312520783336</v>
      </c>
      <c r="XM207" s="420">
        <v>8.5857697270442728</v>
      </c>
      <c r="XN207" s="420">
        <v>10.748511724227972</v>
      </c>
      <c r="XO207" s="420">
        <v>10.748511724227972</v>
      </c>
      <c r="XP207" s="420">
        <v>10.748511724227972</v>
      </c>
      <c r="XQ207" s="420">
        <v>10.748511724227972</v>
      </c>
      <c r="XR207" s="420">
        <v>10.748511724227972</v>
      </c>
      <c r="XS207" s="420">
        <v>10.748511724227972</v>
      </c>
      <c r="XT207" s="420">
        <v>10.748511724227972</v>
      </c>
      <c r="XU207" s="420">
        <v>10.748511724227972</v>
      </c>
      <c r="XV207" s="420">
        <v>10.748511724227972</v>
      </c>
      <c r="XW207" s="420">
        <v>10.748511724227972</v>
      </c>
      <c r="XX207" s="420">
        <v>10.748511724227972</v>
      </c>
      <c r="XY207" s="420">
        <v>10.748511724227972</v>
      </c>
      <c r="XZ207" s="420"/>
      <c r="YA207" s="420">
        <v>5.8982772642860108E-2</v>
      </c>
      <c r="YB207" s="420">
        <v>5.8982772642860108E-2</v>
      </c>
      <c r="YC207" s="420">
        <v>5.8982772642860108E-2</v>
      </c>
      <c r="YD207" s="420">
        <v>5.8982772642860108E-2</v>
      </c>
      <c r="YE207" s="420">
        <v>5.8982772642860108E-2</v>
      </c>
      <c r="YF207" s="420">
        <v>5.8982772642860108E-2</v>
      </c>
      <c r="YG207" s="420">
        <v>5.8982772642860108E-2</v>
      </c>
      <c r="YH207" s="420">
        <v>5.8982772642860108E-2</v>
      </c>
      <c r="YI207" s="420">
        <v>5.8982772642860108E-2</v>
      </c>
      <c r="YJ207" s="420">
        <v>5.8982772642860108E-2</v>
      </c>
      <c r="YK207" s="420">
        <v>5.8982772642860108E-2</v>
      </c>
      <c r="YL207" s="420">
        <v>5.8982772642860108E-2</v>
      </c>
      <c r="YM207" s="420">
        <v>5.8982772642860108E-2</v>
      </c>
      <c r="YN207" s="420">
        <v>5.8982772642860108E-2</v>
      </c>
      <c r="YO207" s="420">
        <v>5.8982772642860108E-2</v>
      </c>
      <c r="YP207" s="420">
        <v>5.8982772642860108E-2</v>
      </c>
      <c r="YQ207" s="420">
        <v>5.8982772642860108E-2</v>
      </c>
      <c r="YR207" s="420">
        <v>7.0598682061164819E-2</v>
      </c>
      <c r="YS207" s="420">
        <v>9.3582736268831401E-2</v>
      </c>
      <c r="YT207" s="420">
        <v>0.1251328007995412</v>
      </c>
      <c r="YU207" s="420">
        <v>0.16863646652558104</v>
      </c>
      <c r="YV207" s="420">
        <v>0.22886783098547142</v>
      </c>
      <c r="YW207" s="420">
        <v>0.31256691547975329</v>
      </c>
      <c r="YX207" s="420">
        <v>0.42926438270422834</v>
      </c>
      <c r="YY207" s="420">
        <v>0.59245625952042169</v>
      </c>
      <c r="YZ207" s="420">
        <v>0.82127829434856037</v>
      </c>
      <c r="ZA207" s="420">
        <v>1.1428938425249568</v>
      </c>
      <c r="ZB207" s="420">
        <v>1.5959011179585008</v>
      </c>
      <c r="ZC207" s="420">
        <v>2.2351972209287916</v>
      </c>
      <c r="ZD207" s="420">
        <v>3.1389246560880348</v>
      </c>
      <c r="ZE207" s="420"/>
      <c r="ZF207" s="420">
        <v>7.6365237886523385E-2</v>
      </c>
      <c r="ZG207" s="420">
        <v>0.11017563408133352</v>
      </c>
      <c r="ZH207" s="420">
        <v>0.15325676730289142</v>
      </c>
      <c r="ZI207" s="420">
        <v>0.20826446927224512</v>
      </c>
      <c r="ZJ207" s="420">
        <v>0.27863530365528916</v>
      </c>
      <c r="ZK207" s="420">
        <v>0.36881976218042184</v>
      </c>
      <c r="ZL207" s="420">
        <v>0.48458582022978069</v>
      </c>
      <c r="ZM207" s="420">
        <v>0.63341421824734945</v>
      </c>
      <c r="ZN207" s="420">
        <v>0.82501335069102444</v>
      </c>
      <c r="ZO207" s="420">
        <v>1.0719901517172259</v>
      </c>
      <c r="ZP207" s="420">
        <v>1.3907244764430611</v>
      </c>
      <c r="ZQ207" s="420">
        <v>1.8025089856654386</v>
      </c>
      <c r="ZR207" s="420">
        <v>2.3350354919728904</v>
      </c>
      <c r="ZS207" s="420">
        <v>3.0243334773827901</v>
      </c>
      <c r="ZT207" s="420">
        <v>3.917298825607717</v>
      </c>
      <c r="ZU207" s="420">
        <v>5.0749930500872509</v>
      </c>
      <c r="ZV207" s="420">
        <v>6.5769484794354733</v>
      </c>
      <c r="ZW207" s="420">
        <v>8.5151710449831075</v>
      </c>
      <c r="ZX207" s="420">
        <v>10.65492898795914</v>
      </c>
      <c r="ZY207" s="420">
        <v>10.623378923428431</v>
      </c>
      <c r="ZZ207" s="420">
        <v>10.579875257702392</v>
      </c>
      <c r="AAA207" s="420">
        <v>10.519643893242501</v>
      </c>
      <c r="AAB207" s="420">
        <v>10.43594480874822</v>
      </c>
      <c r="AAC207" s="420">
        <v>10.319247341523743</v>
      </c>
      <c r="AAD207" s="420">
        <v>10.156055464707551</v>
      </c>
      <c r="AAE207" s="420">
        <v>9.9272334298794114</v>
      </c>
      <c r="AAF207" s="420">
        <v>9.6056178817030151</v>
      </c>
      <c r="AAG207" s="420">
        <v>9.1526106062694712</v>
      </c>
      <c r="AAH207" s="420">
        <v>8.5133145032991813</v>
      </c>
      <c r="AAI207" s="420">
        <v>7.6095870681399376</v>
      </c>
      <c r="AAJ207" s="420"/>
      <c r="AAK207" s="420">
        <v>57.055574896254953</v>
      </c>
      <c r="AAL207" s="420">
        <v>82.316696916611747</v>
      </c>
      <c r="AAM207" s="420">
        <v>114.50436359802359</v>
      </c>
      <c r="AAN207" s="420">
        <v>155.60285482837952</v>
      </c>
      <c r="AAO207" s="420">
        <v>208.1797670828791</v>
      </c>
      <c r="AAP207" s="420">
        <v>275.56024372730479</v>
      </c>
      <c r="AAQ207" s="420">
        <v>362.0537737454315</v>
      </c>
      <c r="AAR207" s="420">
        <v>473.24952255458408</v>
      </c>
      <c r="AAS207" s="420">
        <v>616.40102648156608</v>
      </c>
      <c r="AAT207" s="420">
        <v>800.92743874164853</v>
      </c>
      <c r="AAU207" s="420">
        <v>1039.0668152394389</v>
      </c>
      <c r="AAV207" s="420">
        <v>1346.7277688001059</v>
      </c>
      <c r="AAW207" s="420">
        <v>1744.5999787972123</v>
      </c>
      <c r="AAX207" s="420">
        <v>2259.6025365163791</v>
      </c>
      <c r="AAY207" s="420">
        <v>2926.7732638716197</v>
      </c>
      <c r="AAZ207" s="420">
        <v>3791.7337008430413</v>
      </c>
      <c r="ABA207" s="420">
        <v>4913.9056846107669</v>
      </c>
      <c r="ABB207" s="420">
        <v>6362.0305882291232</v>
      </c>
      <c r="ABC207" s="420">
        <v>7960.7307684962307</v>
      </c>
      <c r="ABD207" s="420">
        <v>7937.1584321867631</v>
      </c>
      <c r="ABE207" s="420">
        <v>7904.655074287426</v>
      </c>
      <c r="ABF207" s="420">
        <v>7859.6537723710808</v>
      </c>
      <c r="ABG207" s="420">
        <v>7797.1187824165199</v>
      </c>
      <c r="ABH207" s="420">
        <v>7709.9293587245093</v>
      </c>
      <c r="ABI207" s="420">
        <v>7588.0020707615931</v>
      </c>
      <c r="ABJ207" s="420">
        <v>7417.03982265794</v>
      </c>
      <c r="ABK207" s="420">
        <v>7176.7477669447617</v>
      </c>
      <c r="ABL207" s="420">
        <v>6838.2876082734274</v>
      </c>
      <c r="ABM207" s="420">
        <v>6360.6434904340149</v>
      </c>
      <c r="ABN207" s="420">
        <v>5685.4319702505863</v>
      </c>
      <c r="ABQ207" s="344"/>
      <c r="ABR207" s="344"/>
      <c r="ABS207" s="344"/>
      <c r="ABT207" s="344"/>
      <c r="ABU207" s="344"/>
      <c r="ABV207" s="344"/>
      <c r="ABW207" s="344"/>
      <c r="ABX207" s="344"/>
      <c r="ABY207" s="344"/>
      <c r="ABZ207" s="344"/>
      <c r="ACA207" s="344"/>
    </row>
    <row r="208" spans="4:755" hidden="1" outlineLevel="1" x14ac:dyDescent="0.25">
      <c r="D208" s="431" t="b">
        <v>1</v>
      </c>
      <c r="E208" s="416"/>
      <c r="F208" s="417">
        <v>1633</v>
      </c>
      <c r="G208" s="417">
        <v>22006057</v>
      </c>
      <c r="H208" s="417" t="s">
        <v>1825</v>
      </c>
      <c r="I208" s="417" t="s">
        <v>253</v>
      </c>
      <c r="J208" s="417">
        <v>66</v>
      </c>
      <c r="K208" s="417" t="s">
        <v>335</v>
      </c>
      <c r="L208" s="417" t="s">
        <v>1907</v>
      </c>
      <c r="M208" s="417" t="s">
        <v>253</v>
      </c>
      <c r="N208" s="417" t="s">
        <v>301</v>
      </c>
      <c r="O208" s="417" t="s">
        <v>1908</v>
      </c>
      <c r="P208" s="417" t="s">
        <v>1909</v>
      </c>
      <c r="Q208" s="417" t="s">
        <v>302</v>
      </c>
      <c r="R208" s="417" t="s">
        <v>298</v>
      </c>
      <c r="S208" s="418"/>
      <c r="T208" s="417">
        <v>6.6046416250961082E-2</v>
      </c>
      <c r="U208" s="417">
        <v>2190</v>
      </c>
      <c r="V208" s="418"/>
      <c r="W208" s="419">
        <v>9.9</v>
      </c>
      <c r="X208" s="417">
        <v>8.8018665792934641E-3</v>
      </c>
      <c r="Y208" s="417">
        <v>1.5348743287472509E-3</v>
      </c>
      <c r="Z208" s="417">
        <v>7.266992250546213E-3</v>
      </c>
      <c r="AA208" s="420">
        <v>94.031217127765984</v>
      </c>
      <c r="AB208" s="420">
        <v>736.73967779868042</v>
      </c>
      <c r="AC208" s="420">
        <v>830.77089492644643</v>
      </c>
      <c r="AD208" s="420">
        <v>33.698957216231179</v>
      </c>
      <c r="AE208" s="420">
        <v>3.5369755616627874</v>
      </c>
      <c r="AF208" s="420">
        <v>81.437998161253503</v>
      </c>
      <c r="AG208" s="418"/>
      <c r="AH208" s="419">
        <v>14.216959715055561</v>
      </c>
      <c r="AI208" s="417">
        <v>2.3831354840911409E-2</v>
      </c>
      <c r="AJ208" s="417">
        <v>4.1557247471385329E-3</v>
      </c>
      <c r="AK208" s="417">
        <v>1.9675630093772878E-2</v>
      </c>
      <c r="AL208" s="420">
        <v>254.59273681406529</v>
      </c>
      <c r="AM208" s="420">
        <v>1994.7478786264958</v>
      </c>
      <c r="AN208" s="420">
        <v>2249.3406154405611</v>
      </c>
      <c r="AO208" s="420">
        <v>91.241079372639433</v>
      </c>
      <c r="AP208" s="420">
        <v>9.576482319320041</v>
      </c>
      <c r="AQ208" s="420">
        <v>220.49616569740266</v>
      </c>
      <c r="AR208" s="418"/>
      <c r="AS208" s="417">
        <v>5.1679359468684138E-3</v>
      </c>
      <c r="AT208" s="421">
        <v>4.6756664206188491E-7</v>
      </c>
      <c r="AU208" s="417">
        <v>5.1674683802263519E-3</v>
      </c>
      <c r="AV208" s="420">
        <v>54.263818387092506</v>
      </c>
      <c r="AW208" s="420">
        <v>0.22443198818970475</v>
      </c>
      <c r="AX208" s="420">
        <v>54.488250375282213</v>
      </c>
      <c r="AY208" s="420">
        <v>14.672440262931179</v>
      </c>
      <c r="AZ208" s="420">
        <v>2.0676958480084733</v>
      </c>
      <c r="BA208" s="420">
        <v>2.480834464641668E-2</v>
      </c>
      <c r="BB208" s="418"/>
      <c r="BC208" s="420">
        <v>949.44482586559388</v>
      </c>
      <c r="BD208" s="420">
        <v>2570.6543428299233</v>
      </c>
      <c r="BE208" s="420">
        <v>71.253194830868281</v>
      </c>
      <c r="BF208" s="420">
        <v>2499.401147999055</v>
      </c>
      <c r="BG208" s="420"/>
      <c r="BH208" s="422">
        <v>3.6190084093339271E-2</v>
      </c>
      <c r="BI208" s="420"/>
      <c r="BJ208" s="423">
        <v>10.264843878369307</v>
      </c>
      <c r="BK208" s="423">
        <v>10.643133317908669</v>
      </c>
      <c r="BL208" s="423">
        <v>11.035363826768</v>
      </c>
      <c r="BM208" s="423">
        <v>11.442049174017937</v>
      </c>
      <c r="BN208" s="423">
        <v>11.863722062618042</v>
      </c>
      <c r="BO208" s="423">
        <v>12.300934827185827</v>
      </c>
      <c r="BP208" s="423">
        <v>12.75426015748063</v>
      </c>
      <c r="BQ208" s="423">
        <v>13.224291848549957</v>
      </c>
      <c r="BR208" s="423">
        <v>13.711645578520923</v>
      </c>
      <c r="BS208" s="423">
        <v>14.216959715055561</v>
      </c>
      <c r="BT208" s="423">
        <v>14.740896151526375</v>
      </c>
      <c r="BU208" s="423">
        <v>15.284141174007392</v>
      </c>
      <c r="BV208" s="423">
        <v>15.847406360216368</v>
      </c>
      <c r="BW208" s="423">
        <v>16.431429511585634</v>
      </c>
      <c r="BX208" s="423">
        <v>17.036975619682483</v>
      </c>
      <c r="BY208" s="423">
        <v>17.664837868244934</v>
      </c>
      <c r="BZ208" s="423">
        <v>18.315838672145485</v>
      </c>
      <c r="CA208" s="423">
        <v>18.990830754643675</v>
      </c>
      <c r="CB208" s="423">
        <v>19.69069826433855</v>
      </c>
      <c r="CC208" s="423">
        <v>20.416357933284111</v>
      </c>
      <c r="CD208" s="423">
        <v>21.168760277784653</v>
      </c>
      <c r="CE208" s="423">
        <v>21.948890843442939</v>
      </c>
      <c r="CF208" s="423">
        <v>22.757771496092055</v>
      </c>
      <c r="CG208" s="423">
        <v>23.596461760301825</v>
      </c>
      <c r="CH208" s="423">
        <v>24.46606020721309</v>
      </c>
      <c r="CI208" s="423">
        <v>25.367705893517794</v>
      </c>
      <c r="CJ208" s="423">
        <v>26.302579853469606</v>
      </c>
      <c r="CK208" s="423">
        <v>27.271906645879525</v>
      </c>
      <c r="CL208" s="423">
        <v>28</v>
      </c>
      <c r="CM208" s="423">
        <v>28</v>
      </c>
      <c r="CN208" s="420"/>
      <c r="CO208" s="417">
        <v>9.708275965660762E-3</v>
      </c>
      <c r="CP208" s="417">
        <v>1.0712191211688215E-2</v>
      </c>
      <c r="CQ208" s="417">
        <v>1.1824348312161174E-2</v>
      </c>
      <c r="CR208" s="417">
        <v>1.3056682379234321E-2</v>
      </c>
      <c r="CS208" s="417">
        <v>1.4422462800766764E-2</v>
      </c>
      <c r="CT208" s="417">
        <v>1.5936443723749291E-2</v>
      </c>
      <c r="CU208" s="417">
        <v>1.7615031607265057E-2</v>
      </c>
      <c r="CV208" s="417">
        <v>1.9476471788502842E-2</v>
      </c>
      <c r="CW208" s="417">
        <v>2.1541056227177734E-2</v>
      </c>
      <c r="CX208" s="417">
        <v>2.3831354840911409E-2</v>
      </c>
      <c r="CY208" s="417">
        <v>2.6372473119585998E-2</v>
      </c>
      <c r="CZ208" s="417">
        <v>2.9192339013647112E-2</v>
      </c>
      <c r="DA208" s="417">
        <v>3.2322022433398018E-2</v>
      </c>
      <c r="DB208" s="417">
        <v>3.5796091077517467E-2</v>
      </c>
      <c r="DC208" s="417">
        <v>3.965300673382742E-2</v>
      </c>
      <c r="DD208" s="417">
        <v>4.3935566668723287E-2</v>
      </c>
      <c r="DE208" s="417">
        <v>4.8691395249228206E-2</v>
      </c>
      <c r="DF208" s="417">
        <v>5.3973491529537086E-2</v>
      </c>
      <c r="DG208" s="417">
        <v>5.9840839189094955E-2</v>
      </c>
      <c r="DH208" s="417">
        <v>6.6359085939407772E-2</v>
      </c>
      <c r="DI208" s="417">
        <v>7.36013003304965E-2</v>
      </c>
      <c r="DJ208" s="417">
        <v>8.1648814794752431E-2</v>
      </c>
      <c r="DK208" s="417">
        <v>9.0592164776594139E-2</v>
      </c>
      <c r="DL208" s="417">
        <v>0.10053213492265475</v>
      </c>
      <c r="DM208" s="417">
        <v>0.11158092456249701</v>
      </c>
      <c r="DN208" s="417">
        <v>0.12386344610882619</v>
      </c>
      <c r="DO208" s="417">
        <v>0.13751877156531145</v>
      </c>
      <c r="DP208" s="417">
        <v>0.15270174406778775</v>
      </c>
      <c r="DQ208" s="417">
        <v>0.1648141839142698</v>
      </c>
      <c r="DR208" s="417">
        <v>0.1648141839142698</v>
      </c>
      <c r="DS208" s="424"/>
      <c r="DT208" s="425">
        <v>1.6929344954104853E-3</v>
      </c>
      <c r="DU208" s="425">
        <v>1.8679977874388482E-3</v>
      </c>
      <c r="DV208" s="425">
        <v>2.0619363535000221E-3</v>
      </c>
      <c r="DW208" s="425">
        <v>2.2768314450072047E-3</v>
      </c>
      <c r="DX208" s="425">
        <v>2.5149969851038117E-3</v>
      </c>
      <c r="DY208" s="425">
        <v>2.7790058100462065E-3</v>
      </c>
      <c r="DZ208" s="425">
        <v>3.0717188871809526E-3</v>
      </c>
      <c r="EA208" s="425">
        <v>3.3963178484287646E-3</v>
      </c>
      <c r="EB208" s="425">
        <v>3.7563412168706346E-3</v>
      </c>
      <c r="EC208" s="425">
        <v>4.1557247471385329E-3</v>
      </c>
      <c r="ED208" s="425">
        <v>4.5988463483479314E-3</v>
      </c>
      <c r="EE208" s="425">
        <v>5.0905761118376852E-3</v>
      </c>
      <c r="EF208" s="425">
        <v>5.6363320256324111E-3</v>
      </c>
      <c r="EG208" s="425">
        <v>6.2421420240149151E-3</v>
      </c>
      <c r="EH208" s="425">
        <v>6.9147130946716978E-3</v>
      </c>
      <c r="EI208" s="425">
        <v>7.661508248424276E-3</v>
      </c>
      <c r="EJ208" s="425">
        <v>8.4908322485530308E-3</v>
      </c>
      <c r="EK208" s="425">
        <v>9.41192709923965E-3</v>
      </c>
      <c r="EL208" s="425">
        <v>1.0435078406903915E-2</v>
      </c>
      <c r="EM208" s="425">
        <v>1.157173385553696E-2</v>
      </c>
      <c r="EN208" s="425">
        <v>1.2834635179026293E-2</v>
      </c>
      <c r="EO208" s="425">
        <v>1.4237965171606101E-2</v>
      </c>
      <c r="EP208" s="425">
        <v>1.5797511453803082E-2</v>
      </c>
      <c r="EQ208" s="425">
        <v>1.7530848907655657E-2</v>
      </c>
      <c r="ER208" s="425">
        <v>1.9457542913881343E-2</v>
      </c>
      <c r="ES208" s="425">
        <v>2.1599375767618847E-2</v>
      </c>
      <c r="ET208" s="425">
        <v>2.3980598921257149E-2</v>
      </c>
      <c r="EU208" s="425">
        <v>2.6628214005874437E-2</v>
      </c>
      <c r="EV208" s="425">
        <v>2.8740387919370929E-2</v>
      </c>
      <c r="EW208" s="425">
        <v>2.8740387919370929E-2</v>
      </c>
      <c r="EX208" s="420"/>
      <c r="EY208" s="420">
        <v>1047.2179168627877</v>
      </c>
      <c r="EZ208" s="420">
        <v>1155.5088262240693</v>
      </c>
      <c r="FA208" s="420">
        <v>1275.4756304332855</v>
      </c>
      <c r="FB208" s="420">
        <v>1408.4057530589835</v>
      </c>
      <c r="FC208" s="420">
        <v>1555.7305440917253</v>
      </c>
      <c r="FD208" s="420">
        <v>1719.0415123773171</v>
      </c>
      <c r="FE208" s="420">
        <v>1900.1083993162715</v>
      </c>
      <c r="FF208" s="420">
        <v>2100.899303474283</v>
      </c>
      <c r="FG208" s="420">
        <v>2323.6030896773059</v>
      </c>
      <c r="FH208" s="420">
        <v>2570.6543428299233</v>
      </c>
      <c r="FI208" s="420">
        <v>2844.7611564091999</v>
      </c>
      <c r="FJ208" s="420">
        <v>3148.9360786977982</v>
      </c>
      <c r="FK208" s="420">
        <v>3486.5305767182795</v>
      </c>
      <c r="FL208" s="420">
        <v>3861.273418949128</v>
      </c>
      <c r="FM208" s="420">
        <v>4277.3134237247359</v>
      </c>
      <c r="FN208" s="420">
        <v>4739.2670712853142</v>
      </c>
      <c r="FO208" s="420">
        <v>5252.2715343484706</v>
      </c>
      <c r="FP208" s="420">
        <v>5822.0437454907524</v>
      </c>
      <c r="FQ208" s="420">
        <v>6454.9461903002393</v>
      </c>
      <c r="FR208" s="420">
        <v>7158.0601940228817</v>
      </c>
      <c r="FS208" s="420">
        <v>7939.267557197958</v>
      </c>
      <c r="FT208" s="420">
        <v>8807.3414935992423</v>
      </c>
      <c r="FU208" s="420">
        <v>9772.0479328152669</v>
      </c>
      <c r="FV208" s="420">
        <v>10844.258371296299</v>
      </c>
      <c r="FW208" s="420">
        <v>12036.075591101046</v>
      </c>
      <c r="FX208" s="420">
        <v>13360.973716480332</v>
      </c>
      <c r="FY208" s="420">
        <v>14833.954246618263</v>
      </c>
      <c r="FZ208" s="420">
        <v>16471.719890288448</v>
      </c>
      <c r="GA208" s="420">
        <v>17778.27154467328</v>
      </c>
      <c r="GB208" s="420">
        <v>17778.27154467328</v>
      </c>
      <c r="GC208" s="420"/>
      <c r="GD208" s="420">
        <v>44.123985834679935</v>
      </c>
      <c r="GE208" s="420">
        <v>44.123985834679935</v>
      </c>
      <c r="GF208" s="420">
        <v>44.123985834679935</v>
      </c>
      <c r="GG208" s="420">
        <v>44.123985834679935</v>
      </c>
      <c r="GH208" s="420">
        <v>44.123985834679935</v>
      </c>
      <c r="GI208" s="420">
        <v>44.123985834679935</v>
      </c>
      <c r="GJ208" s="420">
        <v>44.123985834679935</v>
      </c>
      <c r="GK208" s="420">
        <v>44.123985834679935</v>
      </c>
      <c r="GL208" s="420">
        <v>44.123985834679935</v>
      </c>
      <c r="GM208" s="420">
        <v>44.123985834679935</v>
      </c>
      <c r="GN208" s="420">
        <v>44.123985834679935</v>
      </c>
      <c r="GO208" s="420">
        <v>44.123985834679935</v>
      </c>
      <c r="GP208" s="420">
        <v>44.123985834679935</v>
      </c>
      <c r="GQ208" s="420">
        <v>44.123985834679935</v>
      </c>
      <c r="GR208" s="420">
        <v>44.123985834679935</v>
      </c>
      <c r="GS208" s="420">
        <v>44.123985834679935</v>
      </c>
      <c r="GT208" s="420">
        <v>44.123985834679935</v>
      </c>
      <c r="GU208" s="420">
        <v>52.81364553809243</v>
      </c>
      <c r="GV208" s="420">
        <v>70.007616537442502</v>
      </c>
      <c r="GW208" s="420">
        <v>93.609670799379501</v>
      </c>
      <c r="GX208" s="420">
        <v>126.1540061068313</v>
      </c>
      <c r="GY208" s="420">
        <v>171.2120417526574</v>
      </c>
      <c r="GZ208" s="420">
        <v>233.82587038637163</v>
      </c>
      <c r="HA208" s="420">
        <v>321.12521492437503</v>
      </c>
      <c r="HB208" s="420">
        <v>443.20621821278513</v>
      </c>
      <c r="HC208" s="420">
        <v>614.3840006570565</v>
      </c>
      <c r="HD208" s="420">
        <v>854.97899570542791</v>
      </c>
      <c r="HE208" s="420">
        <v>1193.8658555223894</v>
      </c>
      <c r="HF208" s="420">
        <v>1672.1121455438506</v>
      </c>
      <c r="HG208" s="420">
        <v>2348.1749137156198</v>
      </c>
      <c r="HH208" s="420"/>
      <c r="HI208" s="420">
        <v>103.71447885961901</v>
      </c>
      <c r="HJ208" s="420">
        <v>114.43940539953707</v>
      </c>
      <c r="HK208" s="420">
        <v>126.32069044886737</v>
      </c>
      <c r="HL208" s="420">
        <v>139.48583799921795</v>
      </c>
      <c r="HM208" s="420">
        <v>154.07660624241004</v>
      </c>
      <c r="HN208" s="420">
        <v>170.25061519991607</v>
      </c>
      <c r="HO208" s="420">
        <v>188.18313670782311</v>
      </c>
      <c r="HP208" s="420">
        <v>208.06908752013004</v>
      </c>
      <c r="HQ208" s="420">
        <v>230.12524866308036</v>
      </c>
      <c r="HR208" s="420">
        <v>254.59273681406529</v>
      </c>
      <c r="HS208" s="420">
        <v>281.73975642141835</v>
      </c>
      <c r="HT208" s="420">
        <v>311.86466456072424</v>
      </c>
      <c r="HU208" s="420">
        <v>345.2993841775932</v>
      </c>
      <c r="HV208" s="420">
        <v>382.41320543914907</v>
      </c>
      <c r="HW208" s="420">
        <v>423.61701945459322</v>
      </c>
      <c r="HX208" s="420">
        <v>469.36803368244</v>
      </c>
      <c r="HY208" s="420">
        <v>520.17502397787689</v>
      </c>
      <c r="HZ208" s="420">
        <v>576.604184514341</v>
      </c>
      <c r="IA208" s="420">
        <v>639.28564381274623</v>
      </c>
      <c r="IB208" s="420">
        <v>708.92072291209547</v>
      </c>
      <c r="IC208" s="420">
        <v>786.29002040819091</v>
      </c>
      <c r="ID208" s="420">
        <v>872.2624187750871</v>
      </c>
      <c r="IE208" s="420">
        <v>967.80511718073171</v>
      </c>
      <c r="IF208" s="420">
        <v>1073.9948080409133</v>
      </c>
      <c r="IG208" s="420">
        <v>1192.030127965794</v>
      </c>
      <c r="IH208" s="420">
        <v>1323.2455286986747</v>
      </c>
      <c r="II208" s="420">
        <v>1469.1267303030904</v>
      </c>
      <c r="IJ208" s="420">
        <v>1631.3279374179394</v>
      </c>
      <c r="IK208" s="420">
        <v>1760.7263384151724</v>
      </c>
      <c r="IL208" s="420">
        <v>1760.7263384151724</v>
      </c>
      <c r="IM208" s="420"/>
      <c r="IN208" s="420">
        <v>27.131909193546253</v>
      </c>
      <c r="IO208" s="420">
        <v>27.131909193546253</v>
      </c>
      <c r="IP208" s="420">
        <v>27.131909193546253</v>
      </c>
      <c r="IQ208" s="420">
        <v>27.131909193546253</v>
      </c>
      <c r="IR208" s="420">
        <v>27.131909193546253</v>
      </c>
      <c r="IS208" s="420">
        <v>27.131909193546253</v>
      </c>
      <c r="IT208" s="420">
        <v>27.131909193546253</v>
      </c>
      <c r="IU208" s="420">
        <v>27.131909193546253</v>
      </c>
      <c r="IV208" s="420">
        <v>27.131909193546253</v>
      </c>
      <c r="IW208" s="420">
        <v>27.131909193546253</v>
      </c>
      <c r="IX208" s="420">
        <v>27.131909193546253</v>
      </c>
      <c r="IY208" s="420">
        <v>27.131909193546253</v>
      </c>
      <c r="IZ208" s="420">
        <v>27.131909193546253</v>
      </c>
      <c r="JA208" s="420">
        <v>27.131909193546253</v>
      </c>
      <c r="JB208" s="420">
        <v>27.131909193546253</v>
      </c>
      <c r="JC208" s="420">
        <v>27.131909193546253</v>
      </c>
      <c r="JD208" s="420">
        <v>27.131909193546253</v>
      </c>
      <c r="JE208" s="420">
        <v>32.475194790617152</v>
      </c>
      <c r="JF208" s="420">
        <v>43.04779495368259</v>
      </c>
      <c r="JG208" s="420">
        <v>57.560735725064987</v>
      </c>
      <c r="JH208" s="420">
        <v>77.572299359284628</v>
      </c>
      <c r="JI208" s="420">
        <v>105.27855726994854</v>
      </c>
      <c r="JJ208" s="420">
        <v>143.77990026092959</v>
      </c>
      <c r="JK208" s="420">
        <v>197.46040631348075</v>
      </c>
      <c r="JL208" s="420">
        <v>272.52820975010536</v>
      </c>
      <c r="JM208" s="420">
        <v>377.78570091674123</v>
      </c>
      <c r="JN208" s="420">
        <v>525.72794671774261</v>
      </c>
      <c r="JO208" s="420">
        <v>734.11001677572824</v>
      </c>
      <c r="JP208" s="420">
        <v>1028.1844225111727</v>
      </c>
      <c r="JQ208" s="420">
        <v>1443.8964958469653</v>
      </c>
      <c r="JR208" s="420"/>
      <c r="JS208" s="420">
        <v>76.582569666072757</v>
      </c>
      <c r="JT208" s="420">
        <v>87.307496205990816</v>
      </c>
      <c r="JU208" s="420">
        <v>99.188781255321118</v>
      </c>
      <c r="JV208" s="420">
        <v>112.3539288056717</v>
      </c>
      <c r="JW208" s="420">
        <v>126.94469704886379</v>
      </c>
      <c r="JX208" s="420">
        <v>143.11870600636982</v>
      </c>
      <c r="JY208" s="420">
        <v>161.05122751427686</v>
      </c>
      <c r="JZ208" s="420">
        <v>180.93717832658379</v>
      </c>
      <c r="KA208" s="420">
        <v>202.99333946953411</v>
      </c>
      <c r="KB208" s="420">
        <v>227.46082762051904</v>
      </c>
      <c r="KC208" s="420">
        <v>254.6078472278721</v>
      </c>
      <c r="KD208" s="420">
        <v>284.73275536717796</v>
      </c>
      <c r="KE208" s="420">
        <v>318.16747498404692</v>
      </c>
      <c r="KF208" s="420">
        <v>355.28129624560279</v>
      </c>
      <c r="KG208" s="420">
        <v>396.48511026104694</v>
      </c>
      <c r="KH208" s="420">
        <v>442.23612448889372</v>
      </c>
      <c r="KI208" s="420">
        <v>493.04311478433061</v>
      </c>
      <c r="KJ208" s="420">
        <v>544.12898972372386</v>
      </c>
      <c r="KK208" s="420">
        <v>596.23784885906366</v>
      </c>
      <c r="KL208" s="420">
        <v>651.35998718703047</v>
      </c>
      <c r="KM208" s="420">
        <v>708.71772104890624</v>
      </c>
      <c r="KN208" s="420">
        <v>766.98386150513852</v>
      </c>
      <c r="KO208" s="420">
        <v>824.02521691980212</v>
      </c>
      <c r="KP208" s="420">
        <v>876.53440172743262</v>
      </c>
      <c r="KQ208" s="420">
        <v>919.50191821568865</v>
      </c>
      <c r="KR208" s="420">
        <v>945.45982778193343</v>
      </c>
      <c r="KS208" s="420">
        <v>943.39878358534781</v>
      </c>
      <c r="KT208" s="420">
        <v>897.2179206422112</v>
      </c>
      <c r="KU208" s="420">
        <v>732.54191590399978</v>
      </c>
      <c r="KV208" s="420">
        <v>316.82984256820714</v>
      </c>
      <c r="KW208" s="420"/>
      <c r="KX208" s="420">
        <v>812.60855779703297</v>
      </c>
      <c r="KY208" s="420">
        <v>896.63893797064713</v>
      </c>
      <c r="KZ208" s="420">
        <v>989.72944968001059</v>
      </c>
      <c r="LA208" s="420">
        <v>1092.8790936034582</v>
      </c>
      <c r="LB208" s="420">
        <v>1207.1985528498296</v>
      </c>
      <c r="LC208" s="420">
        <v>1333.9227888221792</v>
      </c>
      <c r="LD208" s="420">
        <v>1474.4250658468573</v>
      </c>
      <c r="LE208" s="420">
        <v>1630.2325672458071</v>
      </c>
      <c r="LF208" s="420">
        <v>1803.0437840979046</v>
      </c>
      <c r="LG208" s="420">
        <v>1994.7478786264958</v>
      </c>
      <c r="LH208" s="420">
        <v>2207.4462472070072</v>
      </c>
      <c r="LI208" s="420">
        <v>2443.4765336820888</v>
      </c>
      <c r="LJ208" s="420">
        <v>2705.4393723035573</v>
      </c>
      <c r="LK208" s="420">
        <v>2996.2281715271592</v>
      </c>
      <c r="LL208" s="420">
        <v>3319.062285442415</v>
      </c>
      <c r="LM208" s="420">
        <v>3677.5239592436524</v>
      </c>
      <c r="LN208" s="420">
        <v>4075.5994793054547</v>
      </c>
      <c r="LO208" s="420">
        <v>4517.7250076350319</v>
      </c>
      <c r="LP208" s="420">
        <v>5008.8376353138792</v>
      </c>
      <c r="LQ208" s="420">
        <v>5554.432250657741</v>
      </c>
      <c r="LR208" s="420">
        <v>6160.6248859326206</v>
      </c>
      <c r="LS208" s="420">
        <v>6834.2232823709282</v>
      </c>
      <c r="LT208" s="420">
        <v>7582.8054978254795</v>
      </c>
      <c r="LU208" s="420">
        <v>8414.8074756747155</v>
      </c>
      <c r="LV208" s="420">
        <v>9339.6205986630448</v>
      </c>
      <c r="LW208" s="420">
        <v>10367.700368457046</v>
      </c>
      <c r="LX208" s="420">
        <v>11510.687482203432</v>
      </c>
      <c r="LY208" s="420">
        <v>12781.54272281973</v>
      </c>
      <c r="LZ208" s="420">
        <v>13795.386201298046</v>
      </c>
      <c r="MA208" s="420">
        <v>13795.386201298046</v>
      </c>
      <c r="MB208" s="420"/>
      <c r="MC208" s="426">
        <v>0.22443198818970475</v>
      </c>
      <c r="MD208" s="426">
        <v>0.22443198818970475</v>
      </c>
      <c r="ME208" s="426">
        <v>0.22443198818970475</v>
      </c>
      <c r="MF208" s="426">
        <v>0.22443198818970475</v>
      </c>
      <c r="MG208" s="426">
        <v>0.22443198818970475</v>
      </c>
      <c r="MH208" s="426">
        <v>0.22443198818970475</v>
      </c>
      <c r="MI208" s="426">
        <v>0.22443198818970475</v>
      </c>
      <c r="MJ208" s="426">
        <v>0.22443198818970475</v>
      </c>
      <c r="MK208" s="426">
        <v>0.22443198818970475</v>
      </c>
      <c r="ML208" s="426">
        <v>0.22443198818970475</v>
      </c>
      <c r="MM208" s="426">
        <v>0.22443198818970475</v>
      </c>
      <c r="MN208" s="426">
        <v>0.22443198818970475</v>
      </c>
      <c r="MO208" s="426">
        <v>0.22443198818970475</v>
      </c>
      <c r="MP208" s="426">
        <v>0.22443198818970475</v>
      </c>
      <c r="MQ208" s="426">
        <v>0.22443198818970475</v>
      </c>
      <c r="MR208" s="426">
        <v>0.22443198818970475</v>
      </c>
      <c r="MS208" s="426">
        <v>0.22443198818970475</v>
      </c>
      <c r="MT208" s="426">
        <v>0.26863102340913869</v>
      </c>
      <c r="MU208" s="426">
        <v>0.3560863387724964</v>
      </c>
      <c r="MV208" s="426">
        <v>0.47613569204747891</v>
      </c>
      <c r="MW208" s="426">
        <v>0.64166901228581341</v>
      </c>
      <c r="MX208" s="426">
        <v>0.87085194607162042</v>
      </c>
      <c r="MY208" s="426">
        <v>1.1893305645057042</v>
      </c>
      <c r="MZ208" s="426">
        <v>1.6333694492911965</v>
      </c>
      <c r="NA208" s="426">
        <v>2.2543215634285638</v>
      </c>
      <c r="NB208" s="426">
        <v>3.1249992531507269</v>
      </c>
      <c r="NC208" s="426">
        <v>4.3487602544689299</v>
      </c>
      <c r="ND208" s="426">
        <v>6.0724724323544592</v>
      </c>
      <c r="NE208" s="426">
        <v>8.5050216158306728</v>
      </c>
      <c r="NF208" s="426">
        <v>11.943743397908911</v>
      </c>
      <c r="NG208" s="420"/>
      <c r="NH208" s="420">
        <v>812.38412580884324</v>
      </c>
      <c r="NI208" s="420">
        <v>896.4145059824574</v>
      </c>
      <c r="NJ208" s="420">
        <v>989.50501769182085</v>
      </c>
      <c r="NK208" s="420">
        <v>1092.6546616152684</v>
      </c>
      <c r="NL208" s="420">
        <v>1206.9741208616399</v>
      </c>
      <c r="NM208" s="420">
        <v>1333.6983568339895</v>
      </c>
      <c r="NN208" s="420">
        <v>1474.2006338586675</v>
      </c>
      <c r="NO208" s="420">
        <v>1630.0081352576174</v>
      </c>
      <c r="NP208" s="420">
        <v>1802.8193521097148</v>
      </c>
      <c r="NQ208" s="420">
        <v>1994.523446638306</v>
      </c>
      <c r="NR208" s="420">
        <v>2207.2218152188175</v>
      </c>
      <c r="NS208" s="420">
        <v>2443.252101693899</v>
      </c>
      <c r="NT208" s="420">
        <v>2705.2149403153676</v>
      </c>
      <c r="NU208" s="420">
        <v>2996.0037395389695</v>
      </c>
      <c r="NV208" s="420">
        <v>3318.8378534542253</v>
      </c>
      <c r="NW208" s="420">
        <v>3677.2995272554626</v>
      </c>
      <c r="NX208" s="420">
        <v>4075.3750473172649</v>
      </c>
      <c r="NY208" s="420">
        <v>4517.4563766116225</v>
      </c>
      <c r="NZ208" s="420">
        <v>5008.4815489751063</v>
      </c>
      <c r="OA208" s="420">
        <v>5553.9561149656938</v>
      </c>
      <c r="OB208" s="420">
        <v>6159.9832169203346</v>
      </c>
      <c r="OC208" s="420">
        <v>6833.3524304248567</v>
      </c>
      <c r="OD208" s="420">
        <v>7581.6161672609742</v>
      </c>
      <c r="OE208" s="420">
        <v>8413.1741062254241</v>
      </c>
      <c r="OF208" s="420">
        <v>9337.3662770996161</v>
      </c>
      <c r="OG208" s="420">
        <v>10364.575369203896</v>
      </c>
      <c r="OH208" s="420">
        <v>11506.338721948963</v>
      </c>
      <c r="OI208" s="420">
        <v>12775.470250387376</v>
      </c>
      <c r="OJ208" s="420">
        <v>13786.881179682216</v>
      </c>
      <c r="OK208" s="420">
        <v>13783.442457900137</v>
      </c>
      <c r="OL208" s="420"/>
      <c r="OM208" s="420">
        <v>888.96669547491604</v>
      </c>
      <c r="ON208" s="420">
        <v>983.72200218844819</v>
      </c>
      <c r="OO208" s="420">
        <v>1088.6937989471419</v>
      </c>
      <c r="OP208" s="420">
        <v>1205.0085904209402</v>
      </c>
      <c r="OQ208" s="420">
        <v>1333.9188179105038</v>
      </c>
      <c r="OR208" s="420">
        <v>1476.8170628403593</v>
      </c>
      <c r="OS208" s="420">
        <v>1635.2518613729444</v>
      </c>
      <c r="OT208" s="420">
        <v>1810.9453135842011</v>
      </c>
      <c r="OU208" s="420">
        <v>2005.8126915792488</v>
      </c>
      <c r="OV208" s="420">
        <v>2221.9842742588253</v>
      </c>
      <c r="OW208" s="420">
        <v>2461.8296624466898</v>
      </c>
      <c r="OX208" s="420">
        <v>2727.984857061077</v>
      </c>
      <c r="OY208" s="420">
        <v>3023.3824152994143</v>
      </c>
      <c r="OZ208" s="420">
        <v>3351.2850357845723</v>
      </c>
      <c r="PA208" s="420">
        <v>3715.3229637152722</v>
      </c>
      <c r="PB208" s="420">
        <v>4119.5356517443561</v>
      </c>
      <c r="PC208" s="420">
        <v>4568.418162101596</v>
      </c>
      <c r="PD208" s="420">
        <v>5061.5853663353464</v>
      </c>
      <c r="PE208" s="420">
        <v>5604.7193978341702</v>
      </c>
      <c r="PF208" s="420">
        <v>6205.3161021527239</v>
      </c>
      <c r="PG208" s="420">
        <v>6868.7009379692408</v>
      </c>
      <c r="PH208" s="420">
        <v>7600.3362919299952</v>
      </c>
      <c r="PI208" s="420">
        <v>8405.6413841807771</v>
      </c>
      <c r="PJ208" s="420">
        <v>9289.708507952857</v>
      </c>
      <c r="PK208" s="420">
        <v>10256.868195315305</v>
      </c>
      <c r="PL208" s="420">
        <v>11310.035196985829</v>
      </c>
      <c r="PM208" s="420">
        <v>12449.737505534311</v>
      </c>
      <c r="PN208" s="420">
        <v>13672.688171029587</v>
      </c>
      <c r="PO208" s="420">
        <v>14519.423095586215</v>
      </c>
      <c r="PP208" s="420">
        <v>14100.272300468345</v>
      </c>
      <c r="PQ208" s="420"/>
      <c r="PR208" s="420">
        <v>37.169249665725864</v>
      </c>
      <c r="PS208" s="420">
        <v>41.012854498840376</v>
      </c>
      <c r="PT208" s="420">
        <v>45.270875704789461</v>
      </c>
      <c r="PU208" s="420">
        <v>49.98900823137177</v>
      </c>
      <c r="PV208" s="420">
        <v>55.218055454180529</v>
      </c>
      <c r="PW208" s="420">
        <v>61.014505319690088</v>
      </c>
      <c r="PX208" s="420">
        <v>67.441171841011311</v>
      </c>
      <c r="PY208" s="420">
        <v>74.567909387303558</v>
      </c>
      <c r="PZ208" s="420">
        <v>82.472408057151227</v>
      </c>
      <c r="QA208" s="420">
        <v>91.241079372639433</v>
      </c>
      <c r="QB208" s="420">
        <v>100.97004258549829</v>
      </c>
      <c r="QC208" s="420">
        <v>111.76622306192434</v>
      </c>
      <c r="QD208" s="420">
        <v>123.74857552232709</v>
      </c>
      <c r="QE208" s="420">
        <v>137.0494463716816</v>
      </c>
      <c r="QF208" s="420">
        <v>151.81609098253807</v>
      </c>
      <c r="QG208" s="420">
        <v>168.21236360515559</v>
      </c>
      <c r="QH208" s="420">
        <v>186.42059959900638</v>
      </c>
      <c r="QI208" s="420">
        <v>206.64371193075831</v>
      </c>
      <c r="QJ208" s="420">
        <v>229.10752639226604</v>
      </c>
      <c r="QK208" s="420">
        <v>254.06338278758759</v>
      </c>
      <c r="QL208" s="420">
        <v>281.79103245342299</v>
      </c>
      <c r="QM208" s="420">
        <v>312.60186594934834</v>
      </c>
      <c r="QN208" s="420">
        <v>346.84250862358181</v>
      </c>
      <c r="QO208" s="420">
        <v>384.89882607228378</v>
      </c>
      <c r="QP208" s="420">
        <v>427.20038631634645</v>
      </c>
      <c r="QQ208" s="420">
        <v>474.22543087574775</v>
      </c>
      <c r="QR208" s="420">
        <v>526.50641289090026</v>
      </c>
      <c r="QS208" s="420">
        <v>584.63616709324504</v>
      </c>
      <c r="QT208" s="420">
        <v>631.01003432852144</v>
      </c>
      <c r="QU208" s="420">
        <v>631.01003432852144</v>
      </c>
      <c r="QV208" s="424"/>
      <c r="QW208" s="420">
        <v>14.672440262931179</v>
      </c>
      <c r="QX208" s="420">
        <v>14.672440262931179</v>
      </c>
      <c r="QY208" s="420">
        <v>14.672440262931179</v>
      </c>
      <c r="QZ208" s="420">
        <v>14.672440262931179</v>
      </c>
      <c r="RA208" s="420">
        <v>14.672440262931179</v>
      </c>
      <c r="RB208" s="420">
        <v>14.672440262931179</v>
      </c>
      <c r="RC208" s="420">
        <v>14.672440262931179</v>
      </c>
      <c r="RD208" s="420">
        <v>14.672440262931179</v>
      </c>
      <c r="RE208" s="420">
        <v>14.672440262931179</v>
      </c>
      <c r="RF208" s="420">
        <v>14.672440262931179</v>
      </c>
      <c r="RG208" s="420">
        <v>14.672440262931179</v>
      </c>
      <c r="RH208" s="420">
        <v>14.672440262931179</v>
      </c>
      <c r="RI208" s="420">
        <v>14.672440262931179</v>
      </c>
      <c r="RJ208" s="420">
        <v>14.672440262931179</v>
      </c>
      <c r="RK208" s="420">
        <v>14.672440262931179</v>
      </c>
      <c r="RL208" s="420">
        <v>14.672440262931179</v>
      </c>
      <c r="RM208" s="420">
        <v>14.672440262931179</v>
      </c>
      <c r="RN208" s="420">
        <v>17.561991387827756</v>
      </c>
      <c r="RO208" s="420">
        <v>23.279460188487498</v>
      </c>
      <c r="RP208" s="420">
        <v>31.127793123282142</v>
      </c>
      <c r="RQ208" s="420">
        <v>41.949680735259527</v>
      </c>
      <c r="RR208" s="420">
        <v>56.9327182798595</v>
      </c>
      <c r="RS208" s="420">
        <v>77.75354039923198</v>
      </c>
      <c r="RT208" s="420">
        <v>106.78297628306284</v>
      </c>
      <c r="RU208" s="420">
        <v>147.37827142931548</v>
      </c>
      <c r="RV208" s="420">
        <v>204.29959754579187</v>
      </c>
      <c r="RW208" s="420">
        <v>284.30405828589352</v>
      </c>
      <c r="RX208" s="420">
        <v>396.99327057026164</v>
      </c>
      <c r="RY208" s="420">
        <v>556.0233307193879</v>
      </c>
      <c r="RZ208" s="420">
        <v>780.83281681517474</v>
      </c>
      <c r="SA208" s="420"/>
      <c r="SB208" s="420">
        <v>22.496809402794685</v>
      </c>
      <c r="SC208" s="420">
        <v>26.340414235909197</v>
      </c>
      <c r="SD208" s="420">
        <v>30.598435441858282</v>
      </c>
      <c r="SE208" s="420">
        <v>35.316567968440594</v>
      </c>
      <c r="SF208" s="420">
        <v>40.545615191249354</v>
      </c>
      <c r="SG208" s="420">
        <v>46.342065056758912</v>
      </c>
      <c r="SH208" s="420">
        <v>52.768731578080136</v>
      </c>
      <c r="SI208" s="420">
        <v>59.895469124372383</v>
      </c>
      <c r="SJ208" s="420">
        <v>67.799967794220052</v>
      </c>
      <c r="SK208" s="420">
        <v>76.568639109708258</v>
      </c>
      <c r="SL208" s="420">
        <v>86.297602322567116</v>
      </c>
      <c r="SM208" s="420">
        <v>97.093782798993161</v>
      </c>
      <c r="SN208" s="420">
        <v>109.07613525939591</v>
      </c>
      <c r="SO208" s="420">
        <v>122.37700610875042</v>
      </c>
      <c r="SP208" s="420">
        <v>137.14365071960688</v>
      </c>
      <c r="SQ208" s="420">
        <v>153.5399233422244</v>
      </c>
      <c r="SR208" s="420">
        <v>171.74815933607519</v>
      </c>
      <c r="SS208" s="420">
        <v>189.08172054293055</v>
      </c>
      <c r="ST208" s="420">
        <v>205.82806620377855</v>
      </c>
      <c r="SU208" s="420">
        <v>222.93558966430544</v>
      </c>
      <c r="SV208" s="420">
        <v>239.84135171816345</v>
      </c>
      <c r="SW208" s="420">
        <v>255.66914766948884</v>
      </c>
      <c r="SX208" s="420">
        <v>269.08896822434986</v>
      </c>
      <c r="SY208" s="420">
        <v>278.11584978922093</v>
      </c>
      <c r="SZ208" s="420">
        <v>279.82211488703098</v>
      </c>
      <c r="TA208" s="420">
        <v>269.92583332995588</v>
      </c>
      <c r="TB208" s="420">
        <v>242.20235460500675</v>
      </c>
      <c r="TC208" s="420">
        <v>187.64289652298339</v>
      </c>
      <c r="TD208" s="420">
        <v>74.986703609133542</v>
      </c>
      <c r="TE208" s="420">
        <v>-149.8227824866533</v>
      </c>
      <c r="TF208" s="420"/>
      <c r="TG208" s="420">
        <v>3.9012105588149764</v>
      </c>
      <c r="TH208" s="420">
        <v>4.3046276816708433</v>
      </c>
      <c r="TI208" s="420">
        <v>4.7515411232306866</v>
      </c>
      <c r="TJ208" s="420">
        <v>5.2467469343817239</v>
      </c>
      <c r="TK208" s="420">
        <v>5.7955773364378205</v>
      </c>
      <c r="TL208" s="420">
        <v>6.4039611919725541</v>
      </c>
      <c r="TM208" s="420">
        <v>7.0784913349385592</v>
      </c>
      <c r="TN208" s="420">
        <v>7.8264995410642753</v>
      </c>
      <c r="TO208" s="420">
        <v>8.6561400086625184</v>
      </c>
      <c r="TP208" s="420">
        <v>9.576482319320041</v>
      </c>
      <c r="TQ208" s="420">
        <v>10.597614958629837</v>
      </c>
      <c r="TR208" s="420">
        <v>11.730760600478588</v>
      </c>
      <c r="TS208" s="420">
        <v>12.988404495858873</v>
      </c>
      <c r="TT208" s="420">
        <v>14.384437460354889</v>
      </c>
      <c r="TU208" s="420">
        <v>15.93431512515107</v>
      </c>
      <c r="TV208" s="420">
        <v>17.655235306640428</v>
      </c>
      <c r="TW208" s="420">
        <v>19.566335561701738</v>
      </c>
      <c r="TX208" s="420">
        <v>21.688913231960186</v>
      </c>
      <c r="TY208" s="420">
        <v>24.046670543625932</v>
      </c>
      <c r="TZ208" s="420">
        <v>26.665987622912422</v>
      </c>
      <c r="UA208" s="420">
        <v>29.576226614021913</v>
      </c>
      <c r="UB208" s="420">
        <v>32.810070451096514</v>
      </c>
      <c r="UC208" s="420">
        <v>36.403900241653346</v>
      </c>
      <c r="UD208" s="420">
        <v>40.398215671630723</v>
      </c>
      <c r="UE208" s="420">
        <v>44.838103346593869</v>
      </c>
      <c r="UF208" s="420">
        <v>49.773758545817543</v>
      </c>
      <c r="UG208" s="420">
        <v>55.261066492493683</v>
      </c>
      <c r="UH208" s="420">
        <v>61.362249941580622</v>
      </c>
      <c r="UI208" s="420">
        <v>66.229558863293065</v>
      </c>
      <c r="UJ208" s="420">
        <v>66.229558863293065</v>
      </c>
      <c r="UK208" s="420"/>
      <c r="UL208" s="420">
        <v>2.0676958480084733</v>
      </c>
      <c r="UM208" s="420">
        <v>2.0676958480084733</v>
      </c>
      <c r="UN208" s="420">
        <v>2.0676958480084733</v>
      </c>
      <c r="UO208" s="420">
        <v>2.0676958480084733</v>
      </c>
      <c r="UP208" s="420">
        <v>2.0676958480084733</v>
      </c>
      <c r="UQ208" s="420">
        <v>2.0676958480084733</v>
      </c>
      <c r="UR208" s="420">
        <v>2.0676958480084733</v>
      </c>
      <c r="US208" s="420">
        <v>2.0676958480084733</v>
      </c>
      <c r="UT208" s="420">
        <v>2.0676958480084733</v>
      </c>
      <c r="UU208" s="420">
        <v>2.0676958480084733</v>
      </c>
      <c r="UV208" s="420">
        <v>2.0676958480084733</v>
      </c>
      <c r="UW208" s="420">
        <v>2.0676958480084733</v>
      </c>
      <c r="UX208" s="420">
        <v>2.0676958480084733</v>
      </c>
      <c r="UY208" s="420">
        <v>2.0676958480084733</v>
      </c>
      <c r="UZ208" s="420">
        <v>2.0676958480084733</v>
      </c>
      <c r="VA208" s="420">
        <v>2.0676958480084733</v>
      </c>
      <c r="VB208" s="420">
        <v>2.0676958480084733</v>
      </c>
      <c r="VC208" s="420">
        <v>2.474902335579019</v>
      </c>
      <c r="VD208" s="420">
        <v>3.2806296916555335</v>
      </c>
      <c r="VE208" s="420">
        <v>4.3866464913328018</v>
      </c>
      <c r="VF208" s="420">
        <v>5.9117078772995386</v>
      </c>
      <c r="VG208" s="420">
        <v>8.0231742705070825</v>
      </c>
      <c r="VH208" s="420">
        <v>10.957323374328272</v>
      </c>
      <c r="VI208" s="420">
        <v>15.048261416766344</v>
      </c>
      <c r="VJ208" s="420">
        <v>20.769104147654808</v>
      </c>
      <c r="VK208" s="420">
        <v>28.790672991354562</v>
      </c>
      <c r="VL208" s="420">
        <v>40.065204584602789</v>
      </c>
      <c r="VM208" s="420">
        <v>55.945795146242915</v>
      </c>
      <c r="VN208" s="420">
        <v>78.356913486907771</v>
      </c>
      <c r="VO208" s="420">
        <v>110.03791764594696</v>
      </c>
      <c r="VP208" s="420"/>
      <c r="VQ208" s="420">
        <v>1.8335147108065031</v>
      </c>
      <c r="VR208" s="420">
        <v>2.23693183366237</v>
      </c>
      <c r="VS208" s="420">
        <v>2.6838452752222133</v>
      </c>
      <c r="VT208" s="420">
        <v>3.1790510863732506</v>
      </c>
      <c r="VU208" s="420">
        <v>3.7278814884293472</v>
      </c>
      <c r="VV208" s="420">
        <v>4.3362653439640813</v>
      </c>
      <c r="VW208" s="420">
        <v>5.0107954869300855</v>
      </c>
      <c r="VX208" s="420">
        <v>5.7588036930558015</v>
      </c>
      <c r="VY208" s="420">
        <v>6.5884441606540456</v>
      </c>
      <c r="VZ208" s="420">
        <v>7.5087864713115682</v>
      </c>
      <c r="WA208" s="420">
        <v>8.5299191106213641</v>
      </c>
      <c r="WB208" s="420">
        <v>9.663064752470115</v>
      </c>
      <c r="WC208" s="420">
        <v>10.9207086478504</v>
      </c>
      <c r="WD208" s="420">
        <v>12.316741612346416</v>
      </c>
      <c r="WE208" s="420">
        <v>13.866619277142597</v>
      </c>
      <c r="WF208" s="420">
        <v>15.587539458631955</v>
      </c>
      <c r="WG208" s="420">
        <v>17.498639713693265</v>
      </c>
      <c r="WH208" s="420">
        <v>19.214010896381168</v>
      </c>
      <c r="WI208" s="420">
        <v>20.766040851970399</v>
      </c>
      <c r="WJ208" s="420">
        <v>22.279341131579621</v>
      </c>
      <c r="WK208" s="420">
        <v>23.664518736722375</v>
      </c>
      <c r="WL208" s="420">
        <v>24.78689618058943</v>
      </c>
      <c r="WM208" s="420">
        <v>25.446576867325074</v>
      </c>
      <c r="WN208" s="420">
        <v>25.349954254864379</v>
      </c>
      <c r="WO208" s="420">
        <v>24.068999198939061</v>
      </c>
      <c r="WP208" s="420">
        <v>20.983085554462981</v>
      </c>
      <c r="WQ208" s="420">
        <v>15.195861907890894</v>
      </c>
      <c r="WR208" s="420">
        <v>5.4164547953377067</v>
      </c>
      <c r="WS208" s="420">
        <v>-12.127354623614707</v>
      </c>
      <c r="WT208" s="420">
        <v>-43.808358782653897</v>
      </c>
      <c r="WU208" s="420"/>
      <c r="WV208" s="420">
        <v>89.824419981594971</v>
      </c>
      <c r="WW208" s="420">
        <v>99.113000673373861</v>
      </c>
      <c r="WX208" s="420">
        <v>109.40307347638758</v>
      </c>
      <c r="WY208" s="420">
        <v>120.80506629055378</v>
      </c>
      <c r="WZ208" s="420">
        <v>133.4417522088674</v>
      </c>
      <c r="XA208" s="420">
        <v>147.44964184355939</v>
      </c>
      <c r="XB208" s="420">
        <v>162.98053358564138</v>
      </c>
      <c r="XC208" s="420">
        <v>180.20323977997836</v>
      </c>
      <c r="XD208" s="420">
        <v>199.30550885050718</v>
      </c>
      <c r="XE208" s="420">
        <v>220.49616569740266</v>
      </c>
      <c r="XF208" s="420">
        <v>244.00749523664678</v>
      </c>
      <c r="XG208" s="420">
        <v>270.09789679258193</v>
      </c>
      <c r="XH208" s="420">
        <v>299.05484021894301</v>
      </c>
      <c r="XI208" s="420">
        <v>331.19815815078363</v>
      </c>
      <c r="XJ208" s="420">
        <v>366.88371272003911</v>
      </c>
      <c r="XK208" s="420">
        <v>406.50747944742591</v>
      </c>
      <c r="XL208" s="420">
        <v>450.51009590443135</v>
      </c>
      <c r="XM208" s="420">
        <v>499.38192817866133</v>
      </c>
      <c r="XN208" s="420">
        <v>553.66871423772216</v>
      </c>
      <c r="XO208" s="420">
        <v>613.97785004254649</v>
      </c>
      <c r="XP208" s="420">
        <v>680.98539178970213</v>
      </c>
      <c r="XQ208" s="420">
        <v>755.44385605278228</v>
      </c>
      <c r="XR208" s="420">
        <v>838.1909089438218</v>
      </c>
      <c r="XS208" s="420">
        <v>930.15904583675615</v>
      </c>
      <c r="XT208" s="420">
        <v>1032.386374809266</v>
      </c>
      <c r="XU208" s="420">
        <v>1146.0286299030445</v>
      </c>
      <c r="XV208" s="420">
        <v>1272.3725547283477</v>
      </c>
      <c r="XW208" s="420">
        <v>1412.8508130159521</v>
      </c>
      <c r="XX208" s="420">
        <v>1524.919411768248</v>
      </c>
      <c r="XY208" s="420">
        <v>1524.919411768248</v>
      </c>
      <c r="XZ208" s="420"/>
      <c r="YA208" s="420">
        <v>2.480834464641668E-2</v>
      </c>
      <c r="YB208" s="420">
        <v>2.480834464641668E-2</v>
      </c>
      <c r="YC208" s="420">
        <v>2.480834464641668E-2</v>
      </c>
      <c r="YD208" s="420">
        <v>2.480834464641668E-2</v>
      </c>
      <c r="YE208" s="420">
        <v>2.480834464641668E-2</v>
      </c>
      <c r="YF208" s="420">
        <v>2.480834464641668E-2</v>
      </c>
      <c r="YG208" s="420">
        <v>2.480834464641668E-2</v>
      </c>
      <c r="YH208" s="420">
        <v>2.480834464641668E-2</v>
      </c>
      <c r="YI208" s="420">
        <v>2.480834464641668E-2</v>
      </c>
      <c r="YJ208" s="420">
        <v>2.480834464641668E-2</v>
      </c>
      <c r="YK208" s="420">
        <v>2.480834464641668E-2</v>
      </c>
      <c r="YL208" s="420">
        <v>2.480834464641668E-2</v>
      </c>
      <c r="YM208" s="420">
        <v>2.480834464641668E-2</v>
      </c>
      <c r="YN208" s="420">
        <v>2.480834464641668E-2</v>
      </c>
      <c r="YO208" s="420">
        <v>2.480834464641668E-2</v>
      </c>
      <c r="YP208" s="420">
        <v>2.480834464641668E-2</v>
      </c>
      <c r="YQ208" s="420">
        <v>2.480834464641668E-2</v>
      </c>
      <c r="YR208" s="420">
        <v>2.9694033658965054E-2</v>
      </c>
      <c r="YS208" s="420">
        <v>3.9361201081023131E-2</v>
      </c>
      <c r="YT208" s="420">
        <v>5.2631260107135779E-2</v>
      </c>
      <c r="YU208" s="420">
        <v>7.0929042397720327E-2</v>
      </c>
      <c r="YV208" s="420">
        <v>9.6262548794452465E-2</v>
      </c>
      <c r="YW208" s="420">
        <v>0.13146665402186325</v>
      </c>
      <c r="YX208" s="420">
        <v>0.18054998558713753</v>
      </c>
      <c r="YY208" s="420">
        <v>0.24918901597089782</v>
      </c>
      <c r="YZ208" s="420">
        <v>0.3454323027536868</v>
      </c>
      <c r="ZA208" s="420">
        <v>0.48070484090847126</v>
      </c>
      <c r="ZB208" s="420">
        <v>0.67124116385038646</v>
      </c>
      <c r="ZC208" s="420">
        <v>0.94013116923601669</v>
      </c>
      <c r="ZD208" s="420">
        <v>1.3202418468673545</v>
      </c>
      <c r="ZE208" s="420"/>
      <c r="ZF208" s="420">
        <v>89.799611636948555</v>
      </c>
      <c r="ZG208" s="420">
        <v>99.088192328727445</v>
      </c>
      <c r="ZH208" s="420">
        <v>109.37826513174116</v>
      </c>
      <c r="ZI208" s="420">
        <v>120.78025794590737</v>
      </c>
      <c r="ZJ208" s="420">
        <v>133.41694386422097</v>
      </c>
      <c r="ZK208" s="420">
        <v>147.42483349891296</v>
      </c>
      <c r="ZL208" s="420">
        <v>162.95572524099495</v>
      </c>
      <c r="ZM208" s="420">
        <v>180.17843143533193</v>
      </c>
      <c r="ZN208" s="420">
        <v>199.28070050586075</v>
      </c>
      <c r="ZO208" s="420">
        <v>220.47135735275623</v>
      </c>
      <c r="ZP208" s="420">
        <v>243.98268689200034</v>
      </c>
      <c r="ZQ208" s="420">
        <v>270.0730884479355</v>
      </c>
      <c r="ZR208" s="420">
        <v>299.03003187429658</v>
      </c>
      <c r="ZS208" s="420">
        <v>331.1733498061372</v>
      </c>
      <c r="ZT208" s="420">
        <v>366.85890437539268</v>
      </c>
      <c r="ZU208" s="420">
        <v>406.48267110277948</v>
      </c>
      <c r="ZV208" s="420">
        <v>450.48528755978492</v>
      </c>
      <c r="ZW208" s="420">
        <v>499.35223414500234</v>
      </c>
      <c r="ZX208" s="420">
        <v>553.62935303664108</v>
      </c>
      <c r="ZY208" s="420">
        <v>613.9252187824394</v>
      </c>
      <c r="ZZ208" s="420">
        <v>680.91446274730447</v>
      </c>
      <c r="AAA208" s="420">
        <v>755.34759350398781</v>
      </c>
      <c r="AAB208" s="420">
        <v>838.0594422897999</v>
      </c>
      <c r="AAC208" s="420">
        <v>929.97849585116899</v>
      </c>
      <c r="AAD208" s="420">
        <v>1032.1371857932952</v>
      </c>
      <c r="AAE208" s="420">
        <v>1145.6831976002909</v>
      </c>
      <c r="AAF208" s="420">
        <v>1271.8918498874393</v>
      </c>
      <c r="AAG208" s="420">
        <v>1412.1795718521016</v>
      </c>
      <c r="AAH208" s="420">
        <v>1523.9792805990119</v>
      </c>
      <c r="AAI208" s="420">
        <v>1523.5991699213807</v>
      </c>
      <c r="AAJ208" s="420"/>
      <c r="AAK208" s="420">
        <v>1003.0966312254658</v>
      </c>
      <c r="AAL208" s="420">
        <v>1111.3875405867473</v>
      </c>
      <c r="AAM208" s="420">
        <v>1231.3543447959635</v>
      </c>
      <c r="AAN208" s="420">
        <v>1364.2844674216615</v>
      </c>
      <c r="AAO208" s="420">
        <v>1511.6092584544035</v>
      </c>
      <c r="AAP208" s="420">
        <v>1674.9202267399953</v>
      </c>
      <c r="AAQ208" s="420">
        <v>1855.9871136789495</v>
      </c>
      <c r="AAR208" s="420">
        <v>2056.7780178369612</v>
      </c>
      <c r="AAS208" s="420">
        <v>2279.4818040399837</v>
      </c>
      <c r="AAT208" s="420">
        <v>2526.5330571926015</v>
      </c>
      <c r="AAU208" s="420">
        <v>2800.6398707718786</v>
      </c>
      <c r="AAV208" s="420">
        <v>3104.8147930604759</v>
      </c>
      <c r="AAW208" s="420">
        <v>3442.4092910809572</v>
      </c>
      <c r="AAX208" s="420">
        <v>3817.1521333118062</v>
      </c>
      <c r="AAY208" s="420">
        <v>4233.1921380874146</v>
      </c>
      <c r="AAZ208" s="420">
        <v>4695.1457856479919</v>
      </c>
      <c r="ABA208" s="420">
        <v>5208.1502487111493</v>
      </c>
      <c r="ABB208" s="420">
        <v>5769.2333319196605</v>
      </c>
      <c r="ABC208" s="420">
        <v>6384.9428579265605</v>
      </c>
      <c r="ABD208" s="420">
        <v>7064.4562517310487</v>
      </c>
      <c r="ABE208" s="420">
        <v>7813.1212711714306</v>
      </c>
      <c r="ABF208" s="420">
        <v>8636.1399292840615</v>
      </c>
      <c r="ABG208" s="420">
        <v>9538.2363715622523</v>
      </c>
      <c r="ABH208" s="420">
        <v>10523.152807848111</v>
      </c>
      <c r="ABI208" s="420">
        <v>11592.896495194569</v>
      </c>
      <c r="ABJ208" s="420">
        <v>12746.627313470539</v>
      </c>
      <c r="ABK208" s="420">
        <v>13979.027571934648</v>
      </c>
      <c r="ABL208" s="420">
        <v>15277.927094200011</v>
      </c>
      <c r="ABM208" s="420">
        <v>16106.261725170745</v>
      </c>
      <c r="ABN208" s="420">
        <v>15430.240329120419</v>
      </c>
      <c r="ABQ208" s="344"/>
      <c r="ABR208" s="344"/>
      <c r="ABS208" s="344"/>
      <c r="ABT208" s="344"/>
      <c r="ABU208" s="344"/>
      <c r="ABV208" s="344"/>
      <c r="ABW208" s="344"/>
      <c r="ABX208" s="344"/>
      <c r="ABY208" s="344"/>
      <c r="ABZ208" s="344"/>
      <c r="ACA208" s="344"/>
    </row>
    <row r="209" spans="4:755" hidden="1" outlineLevel="1" x14ac:dyDescent="0.25">
      <c r="D209" s="431" t="b">
        <v>1</v>
      </c>
      <c r="E209" s="416"/>
      <c r="F209" s="417">
        <v>1634</v>
      </c>
      <c r="G209" s="417">
        <v>22006058</v>
      </c>
      <c r="H209" s="417" t="s">
        <v>1825</v>
      </c>
      <c r="I209" s="417" t="s">
        <v>253</v>
      </c>
      <c r="J209" s="417">
        <v>66</v>
      </c>
      <c r="K209" s="417" t="s">
        <v>335</v>
      </c>
      <c r="L209" s="417" t="s">
        <v>1907</v>
      </c>
      <c r="M209" s="417" t="s">
        <v>253</v>
      </c>
      <c r="N209" s="417" t="s">
        <v>301</v>
      </c>
      <c r="O209" s="417" t="s">
        <v>1908</v>
      </c>
      <c r="P209" s="417" t="s">
        <v>1909</v>
      </c>
      <c r="Q209" s="417" t="s">
        <v>302</v>
      </c>
      <c r="R209" s="417" t="s">
        <v>298</v>
      </c>
      <c r="S209" s="418"/>
      <c r="T209" s="417">
        <v>6.6046416250961082E-2</v>
      </c>
      <c r="U209" s="417">
        <v>2190</v>
      </c>
      <c r="V209" s="418"/>
      <c r="W209" s="419">
        <v>9.9</v>
      </c>
      <c r="X209" s="417">
        <v>8.8018665792934641E-3</v>
      </c>
      <c r="Y209" s="417">
        <v>1.5348743287472509E-3</v>
      </c>
      <c r="Z209" s="417">
        <v>7.266992250546213E-3</v>
      </c>
      <c r="AA209" s="420">
        <v>94.031217127765984</v>
      </c>
      <c r="AB209" s="420">
        <v>736.73967779868042</v>
      </c>
      <c r="AC209" s="420">
        <v>830.77089492644643</v>
      </c>
      <c r="AD209" s="420">
        <v>33.698957216231179</v>
      </c>
      <c r="AE209" s="420">
        <v>3.5369755616627874</v>
      </c>
      <c r="AF209" s="420">
        <v>81.437998161253503</v>
      </c>
      <c r="AG209" s="418"/>
      <c r="AH209" s="419">
        <v>14.216959715055561</v>
      </c>
      <c r="AI209" s="417">
        <v>2.3831354840911409E-2</v>
      </c>
      <c r="AJ209" s="417">
        <v>4.1557247471385329E-3</v>
      </c>
      <c r="AK209" s="417">
        <v>1.9675630093772878E-2</v>
      </c>
      <c r="AL209" s="420">
        <v>254.59273681406529</v>
      </c>
      <c r="AM209" s="420">
        <v>1994.7478786264958</v>
      </c>
      <c r="AN209" s="420">
        <v>2249.3406154405611</v>
      </c>
      <c r="AO209" s="420">
        <v>91.241079372639433</v>
      </c>
      <c r="AP209" s="420">
        <v>9.576482319320041</v>
      </c>
      <c r="AQ209" s="420">
        <v>220.49616569740266</v>
      </c>
      <c r="AR209" s="418"/>
      <c r="AS209" s="417">
        <v>5.1679359468684138E-3</v>
      </c>
      <c r="AT209" s="421">
        <v>4.6756664206188491E-7</v>
      </c>
      <c r="AU209" s="417">
        <v>5.1674683802263519E-3</v>
      </c>
      <c r="AV209" s="420">
        <v>54.263818387092506</v>
      </c>
      <c r="AW209" s="420">
        <v>0.22443198818970475</v>
      </c>
      <c r="AX209" s="420">
        <v>54.488250375282213</v>
      </c>
      <c r="AY209" s="420">
        <v>14.672440262931179</v>
      </c>
      <c r="AZ209" s="420">
        <v>2.0676958480084733</v>
      </c>
      <c r="BA209" s="420">
        <v>2.480834464641668E-2</v>
      </c>
      <c r="BB209" s="418"/>
      <c r="BC209" s="420">
        <v>949.44482586559388</v>
      </c>
      <c r="BD209" s="420">
        <v>2570.6543428299233</v>
      </c>
      <c r="BE209" s="420">
        <v>71.253194830868281</v>
      </c>
      <c r="BF209" s="420">
        <v>2499.401147999055</v>
      </c>
      <c r="BG209" s="420"/>
      <c r="BH209" s="422">
        <v>3.6190084093339271E-2</v>
      </c>
      <c r="BI209" s="420"/>
      <c r="BJ209" s="423">
        <v>10.264843878369307</v>
      </c>
      <c r="BK209" s="423">
        <v>10.643133317908669</v>
      </c>
      <c r="BL209" s="423">
        <v>11.035363826768</v>
      </c>
      <c r="BM209" s="423">
        <v>11.442049174017937</v>
      </c>
      <c r="BN209" s="423">
        <v>11.863722062618042</v>
      </c>
      <c r="BO209" s="423">
        <v>12.300934827185827</v>
      </c>
      <c r="BP209" s="423">
        <v>12.75426015748063</v>
      </c>
      <c r="BQ209" s="423">
        <v>13.224291848549957</v>
      </c>
      <c r="BR209" s="423">
        <v>13.711645578520923</v>
      </c>
      <c r="BS209" s="423">
        <v>14.216959715055561</v>
      </c>
      <c r="BT209" s="423">
        <v>14.740896151526375</v>
      </c>
      <c r="BU209" s="423">
        <v>15.284141174007392</v>
      </c>
      <c r="BV209" s="423">
        <v>15.847406360216368</v>
      </c>
      <c r="BW209" s="423">
        <v>16.431429511585634</v>
      </c>
      <c r="BX209" s="423">
        <v>17.036975619682483</v>
      </c>
      <c r="BY209" s="423">
        <v>17.664837868244934</v>
      </c>
      <c r="BZ209" s="423">
        <v>18.315838672145485</v>
      </c>
      <c r="CA209" s="423">
        <v>18.990830754643675</v>
      </c>
      <c r="CB209" s="423">
        <v>19.69069826433855</v>
      </c>
      <c r="CC209" s="423">
        <v>20.416357933284111</v>
      </c>
      <c r="CD209" s="423">
        <v>21.168760277784653</v>
      </c>
      <c r="CE209" s="423">
        <v>21.948890843442939</v>
      </c>
      <c r="CF209" s="423">
        <v>22.757771496092055</v>
      </c>
      <c r="CG209" s="423">
        <v>23.596461760301825</v>
      </c>
      <c r="CH209" s="423">
        <v>24.46606020721309</v>
      </c>
      <c r="CI209" s="423">
        <v>25.367705893517794</v>
      </c>
      <c r="CJ209" s="423">
        <v>26.302579853469606</v>
      </c>
      <c r="CK209" s="423">
        <v>27.271906645879525</v>
      </c>
      <c r="CL209" s="423">
        <v>28</v>
      </c>
      <c r="CM209" s="423">
        <v>28</v>
      </c>
      <c r="CN209" s="420"/>
      <c r="CO209" s="417">
        <v>9.708275965660762E-3</v>
      </c>
      <c r="CP209" s="417">
        <v>1.0712191211688215E-2</v>
      </c>
      <c r="CQ209" s="417">
        <v>1.1824348312161174E-2</v>
      </c>
      <c r="CR209" s="417">
        <v>1.3056682379234321E-2</v>
      </c>
      <c r="CS209" s="417">
        <v>1.4422462800766764E-2</v>
      </c>
      <c r="CT209" s="417">
        <v>1.5936443723749291E-2</v>
      </c>
      <c r="CU209" s="417">
        <v>1.7615031607265057E-2</v>
      </c>
      <c r="CV209" s="417">
        <v>1.9476471788502842E-2</v>
      </c>
      <c r="CW209" s="417">
        <v>2.1541056227177734E-2</v>
      </c>
      <c r="CX209" s="417">
        <v>2.3831354840911409E-2</v>
      </c>
      <c r="CY209" s="417">
        <v>2.6372473119585998E-2</v>
      </c>
      <c r="CZ209" s="417">
        <v>2.9192339013647112E-2</v>
      </c>
      <c r="DA209" s="417">
        <v>3.2322022433398018E-2</v>
      </c>
      <c r="DB209" s="417">
        <v>3.5796091077517467E-2</v>
      </c>
      <c r="DC209" s="417">
        <v>3.965300673382742E-2</v>
      </c>
      <c r="DD209" s="417">
        <v>4.3935566668723287E-2</v>
      </c>
      <c r="DE209" s="417">
        <v>4.8691395249228206E-2</v>
      </c>
      <c r="DF209" s="417">
        <v>5.3973491529537086E-2</v>
      </c>
      <c r="DG209" s="417">
        <v>5.9840839189094955E-2</v>
      </c>
      <c r="DH209" s="417">
        <v>6.6359085939407772E-2</v>
      </c>
      <c r="DI209" s="417">
        <v>7.36013003304965E-2</v>
      </c>
      <c r="DJ209" s="417">
        <v>8.1648814794752431E-2</v>
      </c>
      <c r="DK209" s="417">
        <v>9.0592164776594139E-2</v>
      </c>
      <c r="DL209" s="417">
        <v>0.10053213492265475</v>
      </c>
      <c r="DM209" s="417">
        <v>0.11158092456249701</v>
      </c>
      <c r="DN209" s="417">
        <v>0.12386344610882619</v>
      </c>
      <c r="DO209" s="417">
        <v>0.13751877156531145</v>
      </c>
      <c r="DP209" s="417">
        <v>0.15270174406778775</v>
      </c>
      <c r="DQ209" s="417">
        <v>0.1648141839142698</v>
      </c>
      <c r="DR209" s="417">
        <v>0.1648141839142698</v>
      </c>
      <c r="DS209" s="424"/>
      <c r="DT209" s="425">
        <v>1.6929344954104853E-3</v>
      </c>
      <c r="DU209" s="425">
        <v>1.8679977874388482E-3</v>
      </c>
      <c r="DV209" s="425">
        <v>2.0619363535000221E-3</v>
      </c>
      <c r="DW209" s="425">
        <v>2.2768314450072047E-3</v>
      </c>
      <c r="DX209" s="425">
        <v>2.5149969851038117E-3</v>
      </c>
      <c r="DY209" s="425">
        <v>2.7790058100462065E-3</v>
      </c>
      <c r="DZ209" s="425">
        <v>3.0717188871809526E-3</v>
      </c>
      <c r="EA209" s="425">
        <v>3.3963178484287646E-3</v>
      </c>
      <c r="EB209" s="425">
        <v>3.7563412168706346E-3</v>
      </c>
      <c r="EC209" s="425">
        <v>4.1557247471385329E-3</v>
      </c>
      <c r="ED209" s="425">
        <v>4.5988463483479314E-3</v>
      </c>
      <c r="EE209" s="425">
        <v>5.0905761118376852E-3</v>
      </c>
      <c r="EF209" s="425">
        <v>5.6363320256324111E-3</v>
      </c>
      <c r="EG209" s="425">
        <v>6.2421420240149151E-3</v>
      </c>
      <c r="EH209" s="425">
        <v>6.9147130946716978E-3</v>
      </c>
      <c r="EI209" s="425">
        <v>7.661508248424276E-3</v>
      </c>
      <c r="EJ209" s="425">
        <v>8.4908322485530308E-3</v>
      </c>
      <c r="EK209" s="425">
        <v>9.41192709923965E-3</v>
      </c>
      <c r="EL209" s="425">
        <v>1.0435078406903915E-2</v>
      </c>
      <c r="EM209" s="425">
        <v>1.157173385553696E-2</v>
      </c>
      <c r="EN209" s="425">
        <v>1.2834635179026293E-2</v>
      </c>
      <c r="EO209" s="425">
        <v>1.4237965171606101E-2</v>
      </c>
      <c r="EP209" s="425">
        <v>1.5797511453803082E-2</v>
      </c>
      <c r="EQ209" s="425">
        <v>1.7530848907655657E-2</v>
      </c>
      <c r="ER209" s="425">
        <v>1.9457542913881343E-2</v>
      </c>
      <c r="ES209" s="425">
        <v>2.1599375767618847E-2</v>
      </c>
      <c r="ET209" s="425">
        <v>2.3980598921257149E-2</v>
      </c>
      <c r="EU209" s="425">
        <v>2.6628214005874437E-2</v>
      </c>
      <c r="EV209" s="425">
        <v>2.8740387919370929E-2</v>
      </c>
      <c r="EW209" s="425">
        <v>2.8740387919370929E-2</v>
      </c>
      <c r="EX209" s="420"/>
      <c r="EY209" s="420">
        <v>1047.2179168627877</v>
      </c>
      <c r="EZ209" s="420">
        <v>1155.5088262240693</v>
      </c>
      <c r="FA209" s="420">
        <v>1275.4756304332855</v>
      </c>
      <c r="FB209" s="420">
        <v>1408.4057530589835</v>
      </c>
      <c r="FC209" s="420">
        <v>1555.7305440917253</v>
      </c>
      <c r="FD209" s="420">
        <v>1719.0415123773171</v>
      </c>
      <c r="FE209" s="420">
        <v>1900.1083993162715</v>
      </c>
      <c r="FF209" s="420">
        <v>2100.899303474283</v>
      </c>
      <c r="FG209" s="420">
        <v>2323.6030896773059</v>
      </c>
      <c r="FH209" s="420">
        <v>2570.6543428299233</v>
      </c>
      <c r="FI209" s="420">
        <v>2844.7611564091999</v>
      </c>
      <c r="FJ209" s="420">
        <v>3148.9360786977982</v>
      </c>
      <c r="FK209" s="420">
        <v>3486.5305767182795</v>
      </c>
      <c r="FL209" s="420">
        <v>3861.273418949128</v>
      </c>
      <c r="FM209" s="420">
        <v>4277.3134237247359</v>
      </c>
      <c r="FN209" s="420">
        <v>4739.2670712853142</v>
      </c>
      <c r="FO209" s="420">
        <v>5252.2715343484706</v>
      </c>
      <c r="FP209" s="420">
        <v>5822.0437454907524</v>
      </c>
      <c r="FQ209" s="420">
        <v>6454.9461903002393</v>
      </c>
      <c r="FR209" s="420">
        <v>7158.0601940228817</v>
      </c>
      <c r="FS209" s="420">
        <v>7939.267557197958</v>
      </c>
      <c r="FT209" s="420">
        <v>8807.3414935992423</v>
      </c>
      <c r="FU209" s="420">
        <v>9772.0479328152669</v>
      </c>
      <c r="FV209" s="420">
        <v>10844.258371296299</v>
      </c>
      <c r="FW209" s="420">
        <v>12036.075591101046</v>
      </c>
      <c r="FX209" s="420">
        <v>13360.973716480332</v>
      </c>
      <c r="FY209" s="420">
        <v>14833.954246618263</v>
      </c>
      <c r="FZ209" s="420">
        <v>16471.719890288448</v>
      </c>
      <c r="GA209" s="420">
        <v>17778.27154467328</v>
      </c>
      <c r="GB209" s="420">
        <v>17778.27154467328</v>
      </c>
      <c r="GC209" s="420"/>
      <c r="GD209" s="420">
        <v>44.123985834679935</v>
      </c>
      <c r="GE209" s="420">
        <v>44.123985834679935</v>
      </c>
      <c r="GF209" s="420">
        <v>44.123985834679935</v>
      </c>
      <c r="GG209" s="420">
        <v>44.123985834679935</v>
      </c>
      <c r="GH209" s="420">
        <v>44.123985834679935</v>
      </c>
      <c r="GI209" s="420">
        <v>44.123985834679935</v>
      </c>
      <c r="GJ209" s="420">
        <v>44.123985834679935</v>
      </c>
      <c r="GK209" s="420">
        <v>44.123985834679935</v>
      </c>
      <c r="GL209" s="420">
        <v>44.123985834679935</v>
      </c>
      <c r="GM209" s="420">
        <v>44.123985834679935</v>
      </c>
      <c r="GN209" s="420">
        <v>44.123985834679935</v>
      </c>
      <c r="GO209" s="420">
        <v>44.123985834679935</v>
      </c>
      <c r="GP209" s="420">
        <v>44.123985834679935</v>
      </c>
      <c r="GQ209" s="420">
        <v>44.123985834679935</v>
      </c>
      <c r="GR209" s="420">
        <v>44.123985834679935</v>
      </c>
      <c r="GS209" s="420">
        <v>44.123985834679935</v>
      </c>
      <c r="GT209" s="420">
        <v>44.123985834679935</v>
      </c>
      <c r="GU209" s="420">
        <v>52.81364553809243</v>
      </c>
      <c r="GV209" s="420">
        <v>70.007616537442502</v>
      </c>
      <c r="GW209" s="420">
        <v>93.609670799379501</v>
      </c>
      <c r="GX209" s="420">
        <v>126.1540061068313</v>
      </c>
      <c r="GY209" s="420">
        <v>171.2120417526574</v>
      </c>
      <c r="GZ209" s="420">
        <v>233.82587038637163</v>
      </c>
      <c r="HA209" s="420">
        <v>321.12521492437503</v>
      </c>
      <c r="HB209" s="420">
        <v>443.20621821278513</v>
      </c>
      <c r="HC209" s="420">
        <v>614.3840006570565</v>
      </c>
      <c r="HD209" s="420">
        <v>854.97899570542791</v>
      </c>
      <c r="HE209" s="420">
        <v>1193.8658555223894</v>
      </c>
      <c r="HF209" s="420">
        <v>1672.1121455438506</v>
      </c>
      <c r="HG209" s="420">
        <v>2348.1749137156198</v>
      </c>
      <c r="HH209" s="420"/>
      <c r="HI209" s="420">
        <v>103.71447885961901</v>
      </c>
      <c r="HJ209" s="420">
        <v>114.43940539953707</v>
      </c>
      <c r="HK209" s="420">
        <v>126.32069044886737</v>
      </c>
      <c r="HL209" s="420">
        <v>139.48583799921795</v>
      </c>
      <c r="HM209" s="420">
        <v>154.07660624241004</v>
      </c>
      <c r="HN209" s="420">
        <v>170.25061519991607</v>
      </c>
      <c r="HO209" s="420">
        <v>188.18313670782311</v>
      </c>
      <c r="HP209" s="420">
        <v>208.06908752013004</v>
      </c>
      <c r="HQ209" s="420">
        <v>230.12524866308036</v>
      </c>
      <c r="HR209" s="420">
        <v>254.59273681406529</v>
      </c>
      <c r="HS209" s="420">
        <v>281.73975642141835</v>
      </c>
      <c r="HT209" s="420">
        <v>311.86466456072424</v>
      </c>
      <c r="HU209" s="420">
        <v>345.2993841775932</v>
      </c>
      <c r="HV209" s="420">
        <v>382.41320543914907</v>
      </c>
      <c r="HW209" s="420">
        <v>423.61701945459322</v>
      </c>
      <c r="HX209" s="420">
        <v>469.36803368244</v>
      </c>
      <c r="HY209" s="420">
        <v>520.17502397787689</v>
      </c>
      <c r="HZ209" s="420">
        <v>576.604184514341</v>
      </c>
      <c r="IA209" s="420">
        <v>639.28564381274623</v>
      </c>
      <c r="IB209" s="420">
        <v>708.92072291209547</v>
      </c>
      <c r="IC209" s="420">
        <v>786.29002040819091</v>
      </c>
      <c r="ID209" s="420">
        <v>872.2624187750871</v>
      </c>
      <c r="IE209" s="420">
        <v>967.80511718073171</v>
      </c>
      <c r="IF209" s="420">
        <v>1073.9948080409133</v>
      </c>
      <c r="IG209" s="420">
        <v>1192.030127965794</v>
      </c>
      <c r="IH209" s="420">
        <v>1323.2455286986747</v>
      </c>
      <c r="II209" s="420">
        <v>1469.1267303030904</v>
      </c>
      <c r="IJ209" s="420">
        <v>1631.3279374179394</v>
      </c>
      <c r="IK209" s="420">
        <v>1760.7263384151724</v>
      </c>
      <c r="IL209" s="420">
        <v>1760.7263384151724</v>
      </c>
      <c r="IM209" s="420"/>
      <c r="IN209" s="420">
        <v>27.131909193546253</v>
      </c>
      <c r="IO209" s="420">
        <v>27.131909193546253</v>
      </c>
      <c r="IP209" s="420">
        <v>27.131909193546253</v>
      </c>
      <c r="IQ209" s="420">
        <v>27.131909193546253</v>
      </c>
      <c r="IR209" s="420">
        <v>27.131909193546253</v>
      </c>
      <c r="IS209" s="420">
        <v>27.131909193546253</v>
      </c>
      <c r="IT209" s="420">
        <v>27.131909193546253</v>
      </c>
      <c r="IU209" s="420">
        <v>27.131909193546253</v>
      </c>
      <c r="IV209" s="420">
        <v>27.131909193546253</v>
      </c>
      <c r="IW209" s="420">
        <v>27.131909193546253</v>
      </c>
      <c r="IX209" s="420">
        <v>27.131909193546253</v>
      </c>
      <c r="IY209" s="420">
        <v>27.131909193546253</v>
      </c>
      <c r="IZ209" s="420">
        <v>27.131909193546253</v>
      </c>
      <c r="JA209" s="420">
        <v>27.131909193546253</v>
      </c>
      <c r="JB209" s="420">
        <v>27.131909193546253</v>
      </c>
      <c r="JC209" s="420">
        <v>27.131909193546253</v>
      </c>
      <c r="JD209" s="420">
        <v>27.131909193546253</v>
      </c>
      <c r="JE209" s="420">
        <v>32.475194790617152</v>
      </c>
      <c r="JF209" s="420">
        <v>43.04779495368259</v>
      </c>
      <c r="JG209" s="420">
        <v>57.560735725064987</v>
      </c>
      <c r="JH209" s="420">
        <v>77.572299359284628</v>
      </c>
      <c r="JI209" s="420">
        <v>105.27855726994854</v>
      </c>
      <c r="JJ209" s="420">
        <v>143.77990026092959</v>
      </c>
      <c r="JK209" s="420">
        <v>197.46040631348075</v>
      </c>
      <c r="JL209" s="420">
        <v>272.52820975010536</v>
      </c>
      <c r="JM209" s="420">
        <v>377.78570091674123</v>
      </c>
      <c r="JN209" s="420">
        <v>525.72794671774261</v>
      </c>
      <c r="JO209" s="420">
        <v>734.11001677572824</v>
      </c>
      <c r="JP209" s="420">
        <v>1028.1844225111727</v>
      </c>
      <c r="JQ209" s="420">
        <v>1443.8964958469653</v>
      </c>
      <c r="JR209" s="420"/>
      <c r="JS209" s="420">
        <v>76.582569666072757</v>
      </c>
      <c r="JT209" s="420">
        <v>87.307496205990816</v>
      </c>
      <c r="JU209" s="420">
        <v>99.188781255321118</v>
      </c>
      <c r="JV209" s="420">
        <v>112.3539288056717</v>
      </c>
      <c r="JW209" s="420">
        <v>126.94469704886379</v>
      </c>
      <c r="JX209" s="420">
        <v>143.11870600636982</v>
      </c>
      <c r="JY209" s="420">
        <v>161.05122751427686</v>
      </c>
      <c r="JZ209" s="420">
        <v>180.93717832658379</v>
      </c>
      <c r="KA209" s="420">
        <v>202.99333946953411</v>
      </c>
      <c r="KB209" s="420">
        <v>227.46082762051904</v>
      </c>
      <c r="KC209" s="420">
        <v>254.6078472278721</v>
      </c>
      <c r="KD209" s="420">
        <v>284.73275536717796</v>
      </c>
      <c r="KE209" s="420">
        <v>318.16747498404692</v>
      </c>
      <c r="KF209" s="420">
        <v>355.28129624560279</v>
      </c>
      <c r="KG209" s="420">
        <v>396.48511026104694</v>
      </c>
      <c r="KH209" s="420">
        <v>442.23612448889372</v>
      </c>
      <c r="KI209" s="420">
        <v>493.04311478433061</v>
      </c>
      <c r="KJ209" s="420">
        <v>544.12898972372386</v>
      </c>
      <c r="KK209" s="420">
        <v>596.23784885906366</v>
      </c>
      <c r="KL209" s="420">
        <v>651.35998718703047</v>
      </c>
      <c r="KM209" s="420">
        <v>708.71772104890624</v>
      </c>
      <c r="KN209" s="420">
        <v>766.98386150513852</v>
      </c>
      <c r="KO209" s="420">
        <v>824.02521691980212</v>
      </c>
      <c r="KP209" s="420">
        <v>876.53440172743262</v>
      </c>
      <c r="KQ209" s="420">
        <v>919.50191821568865</v>
      </c>
      <c r="KR209" s="420">
        <v>945.45982778193343</v>
      </c>
      <c r="KS209" s="420">
        <v>943.39878358534781</v>
      </c>
      <c r="KT209" s="420">
        <v>897.2179206422112</v>
      </c>
      <c r="KU209" s="420">
        <v>732.54191590399978</v>
      </c>
      <c r="KV209" s="420">
        <v>316.82984256820714</v>
      </c>
      <c r="KW209" s="420"/>
      <c r="KX209" s="420">
        <v>812.60855779703297</v>
      </c>
      <c r="KY209" s="420">
        <v>896.63893797064713</v>
      </c>
      <c r="KZ209" s="420">
        <v>989.72944968001059</v>
      </c>
      <c r="LA209" s="420">
        <v>1092.8790936034582</v>
      </c>
      <c r="LB209" s="420">
        <v>1207.1985528498296</v>
      </c>
      <c r="LC209" s="420">
        <v>1333.9227888221792</v>
      </c>
      <c r="LD209" s="420">
        <v>1474.4250658468573</v>
      </c>
      <c r="LE209" s="420">
        <v>1630.2325672458071</v>
      </c>
      <c r="LF209" s="420">
        <v>1803.0437840979046</v>
      </c>
      <c r="LG209" s="420">
        <v>1994.7478786264958</v>
      </c>
      <c r="LH209" s="420">
        <v>2207.4462472070072</v>
      </c>
      <c r="LI209" s="420">
        <v>2443.4765336820888</v>
      </c>
      <c r="LJ209" s="420">
        <v>2705.4393723035573</v>
      </c>
      <c r="LK209" s="420">
        <v>2996.2281715271592</v>
      </c>
      <c r="LL209" s="420">
        <v>3319.062285442415</v>
      </c>
      <c r="LM209" s="420">
        <v>3677.5239592436524</v>
      </c>
      <c r="LN209" s="420">
        <v>4075.5994793054547</v>
      </c>
      <c r="LO209" s="420">
        <v>4517.7250076350319</v>
      </c>
      <c r="LP209" s="420">
        <v>5008.8376353138792</v>
      </c>
      <c r="LQ209" s="420">
        <v>5554.432250657741</v>
      </c>
      <c r="LR209" s="420">
        <v>6160.6248859326206</v>
      </c>
      <c r="LS209" s="420">
        <v>6834.2232823709282</v>
      </c>
      <c r="LT209" s="420">
        <v>7582.8054978254795</v>
      </c>
      <c r="LU209" s="420">
        <v>8414.8074756747155</v>
      </c>
      <c r="LV209" s="420">
        <v>9339.6205986630448</v>
      </c>
      <c r="LW209" s="420">
        <v>10367.700368457046</v>
      </c>
      <c r="LX209" s="420">
        <v>11510.687482203432</v>
      </c>
      <c r="LY209" s="420">
        <v>12781.54272281973</v>
      </c>
      <c r="LZ209" s="420">
        <v>13795.386201298046</v>
      </c>
      <c r="MA209" s="420">
        <v>13795.386201298046</v>
      </c>
      <c r="MB209" s="420"/>
      <c r="MC209" s="426">
        <v>0.22443198818970475</v>
      </c>
      <c r="MD209" s="426">
        <v>0.22443198818970475</v>
      </c>
      <c r="ME209" s="426">
        <v>0.22443198818970475</v>
      </c>
      <c r="MF209" s="426">
        <v>0.22443198818970475</v>
      </c>
      <c r="MG209" s="426">
        <v>0.22443198818970475</v>
      </c>
      <c r="MH209" s="426">
        <v>0.22443198818970475</v>
      </c>
      <c r="MI209" s="426">
        <v>0.22443198818970475</v>
      </c>
      <c r="MJ209" s="426">
        <v>0.22443198818970475</v>
      </c>
      <c r="MK209" s="426">
        <v>0.22443198818970475</v>
      </c>
      <c r="ML209" s="426">
        <v>0.22443198818970475</v>
      </c>
      <c r="MM209" s="426">
        <v>0.22443198818970475</v>
      </c>
      <c r="MN209" s="426">
        <v>0.22443198818970475</v>
      </c>
      <c r="MO209" s="426">
        <v>0.22443198818970475</v>
      </c>
      <c r="MP209" s="426">
        <v>0.22443198818970475</v>
      </c>
      <c r="MQ209" s="426">
        <v>0.22443198818970475</v>
      </c>
      <c r="MR209" s="426">
        <v>0.22443198818970475</v>
      </c>
      <c r="MS209" s="426">
        <v>0.22443198818970475</v>
      </c>
      <c r="MT209" s="426">
        <v>0.26863102340913869</v>
      </c>
      <c r="MU209" s="426">
        <v>0.3560863387724964</v>
      </c>
      <c r="MV209" s="426">
        <v>0.47613569204747891</v>
      </c>
      <c r="MW209" s="426">
        <v>0.64166901228581341</v>
      </c>
      <c r="MX209" s="426">
        <v>0.87085194607162042</v>
      </c>
      <c r="MY209" s="426">
        <v>1.1893305645057042</v>
      </c>
      <c r="MZ209" s="426">
        <v>1.6333694492911965</v>
      </c>
      <c r="NA209" s="426">
        <v>2.2543215634285638</v>
      </c>
      <c r="NB209" s="426">
        <v>3.1249992531507269</v>
      </c>
      <c r="NC209" s="426">
        <v>4.3487602544689299</v>
      </c>
      <c r="ND209" s="426">
        <v>6.0724724323544592</v>
      </c>
      <c r="NE209" s="426">
        <v>8.5050216158306728</v>
      </c>
      <c r="NF209" s="426">
        <v>11.943743397908911</v>
      </c>
      <c r="NG209" s="420"/>
      <c r="NH209" s="420">
        <v>812.38412580884324</v>
      </c>
      <c r="NI209" s="420">
        <v>896.4145059824574</v>
      </c>
      <c r="NJ209" s="420">
        <v>989.50501769182085</v>
      </c>
      <c r="NK209" s="420">
        <v>1092.6546616152684</v>
      </c>
      <c r="NL209" s="420">
        <v>1206.9741208616399</v>
      </c>
      <c r="NM209" s="420">
        <v>1333.6983568339895</v>
      </c>
      <c r="NN209" s="420">
        <v>1474.2006338586675</v>
      </c>
      <c r="NO209" s="420">
        <v>1630.0081352576174</v>
      </c>
      <c r="NP209" s="420">
        <v>1802.8193521097148</v>
      </c>
      <c r="NQ209" s="420">
        <v>1994.523446638306</v>
      </c>
      <c r="NR209" s="420">
        <v>2207.2218152188175</v>
      </c>
      <c r="NS209" s="420">
        <v>2443.252101693899</v>
      </c>
      <c r="NT209" s="420">
        <v>2705.2149403153676</v>
      </c>
      <c r="NU209" s="420">
        <v>2996.0037395389695</v>
      </c>
      <c r="NV209" s="420">
        <v>3318.8378534542253</v>
      </c>
      <c r="NW209" s="420">
        <v>3677.2995272554626</v>
      </c>
      <c r="NX209" s="420">
        <v>4075.3750473172649</v>
      </c>
      <c r="NY209" s="420">
        <v>4517.4563766116225</v>
      </c>
      <c r="NZ209" s="420">
        <v>5008.4815489751063</v>
      </c>
      <c r="OA209" s="420">
        <v>5553.9561149656938</v>
      </c>
      <c r="OB209" s="420">
        <v>6159.9832169203346</v>
      </c>
      <c r="OC209" s="420">
        <v>6833.3524304248567</v>
      </c>
      <c r="OD209" s="420">
        <v>7581.6161672609742</v>
      </c>
      <c r="OE209" s="420">
        <v>8413.1741062254241</v>
      </c>
      <c r="OF209" s="420">
        <v>9337.3662770996161</v>
      </c>
      <c r="OG209" s="420">
        <v>10364.575369203896</v>
      </c>
      <c r="OH209" s="420">
        <v>11506.338721948963</v>
      </c>
      <c r="OI209" s="420">
        <v>12775.470250387376</v>
      </c>
      <c r="OJ209" s="420">
        <v>13786.881179682216</v>
      </c>
      <c r="OK209" s="420">
        <v>13783.442457900137</v>
      </c>
      <c r="OL209" s="420"/>
      <c r="OM209" s="420">
        <v>888.96669547491604</v>
      </c>
      <c r="ON209" s="420">
        <v>983.72200218844819</v>
      </c>
      <c r="OO209" s="420">
        <v>1088.6937989471419</v>
      </c>
      <c r="OP209" s="420">
        <v>1205.0085904209402</v>
      </c>
      <c r="OQ209" s="420">
        <v>1333.9188179105038</v>
      </c>
      <c r="OR209" s="420">
        <v>1476.8170628403593</v>
      </c>
      <c r="OS209" s="420">
        <v>1635.2518613729444</v>
      </c>
      <c r="OT209" s="420">
        <v>1810.9453135842011</v>
      </c>
      <c r="OU209" s="420">
        <v>2005.8126915792488</v>
      </c>
      <c r="OV209" s="420">
        <v>2221.9842742588253</v>
      </c>
      <c r="OW209" s="420">
        <v>2461.8296624466898</v>
      </c>
      <c r="OX209" s="420">
        <v>2727.984857061077</v>
      </c>
      <c r="OY209" s="420">
        <v>3023.3824152994143</v>
      </c>
      <c r="OZ209" s="420">
        <v>3351.2850357845723</v>
      </c>
      <c r="PA209" s="420">
        <v>3715.3229637152722</v>
      </c>
      <c r="PB209" s="420">
        <v>4119.5356517443561</v>
      </c>
      <c r="PC209" s="420">
        <v>4568.418162101596</v>
      </c>
      <c r="PD209" s="420">
        <v>5061.5853663353464</v>
      </c>
      <c r="PE209" s="420">
        <v>5604.7193978341702</v>
      </c>
      <c r="PF209" s="420">
        <v>6205.3161021527239</v>
      </c>
      <c r="PG209" s="420">
        <v>6868.7009379692408</v>
      </c>
      <c r="PH209" s="420">
        <v>7600.3362919299952</v>
      </c>
      <c r="PI209" s="420">
        <v>8405.6413841807771</v>
      </c>
      <c r="PJ209" s="420">
        <v>9289.708507952857</v>
      </c>
      <c r="PK209" s="420">
        <v>10256.868195315305</v>
      </c>
      <c r="PL209" s="420">
        <v>11310.035196985829</v>
      </c>
      <c r="PM209" s="420">
        <v>12449.737505534311</v>
      </c>
      <c r="PN209" s="420">
        <v>13672.688171029587</v>
      </c>
      <c r="PO209" s="420">
        <v>14519.423095586215</v>
      </c>
      <c r="PP209" s="420">
        <v>14100.272300468345</v>
      </c>
      <c r="PQ209" s="420"/>
      <c r="PR209" s="420">
        <v>37.169249665725864</v>
      </c>
      <c r="PS209" s="420">
        <v>41.012854498840376</v>
      </c>
      <c r="PT209" s="420">
        <v>45.270875704789461</v>
      </c>
      <c r="PU209" s="420">
        <v>49.98900823137177</v>
      </c>
      <c r="PV209" s="420">
        <v>55.218055454180529</v>
      </c>
      <c r="PW209" s="420">
        <v>61.014505319690088</v>
      </c>
      <c r="PX209" s="420">
        <v>67.441171841011311</v>
      </c>
      <c r="PY209" s="420">
        <v>74.567909387303558</v>
      </c>
      <c r="PZ209" s="420">
        <v>82.472408057151227</v>
      </c>
      <c r="QA209" s="420">
        <v>91.241079372639433</v>
      </c>
      <c r="QB209" s="420">
        <v>100.97004258549829</v>
      </c>
      <c r="QC209" s="420">
        <v>111.76622306192434</v>
      </c>
      <c r="QD209" s="420">
        <v>123.74857552232709</v>
      </c>
      <c r="QE209" s="420">
        <v>137.0494463716816</v>
      </c>
      <c r="QF209" s="420">
        <v>151.81609098253807</v>
      </c>
      <c r="QG209" s="420">
        <v>168.21236360515559</v>
      </c>
      <c r="QH209" s="420">
        <v>186.42059959900638</v>
      </c>
      <c r="QI209" s="420">
        <v>206.64371193075831</v>
      </c>
      <c r="QJ209" s="420">
        <v>229.10752639226604</v>
      </c>
      <c r="QK209" s="420">
        <v>254.06338278758759</v>
      </c>
      <c r="QL209" s="420">
        <v>281.79103245342299</v>
      </c>
      <c r="QM209" s="420">
        <v>312.60186594934834</v>
      </c>
      <c r="QN209" s="420">
        <v>346.84250862358181</v>
      </c>
      <c r="QO209" s="420">
        <v>384.89882607228378</v>
      </c>
      <c r="QP209" s="420">
        <v>427.20038631634645</v>
      </c>
      <c r="QQ209" s="420">
        <v>474.22543087574775</v>
      </c>
      <c r="QR209" s="420">
        <v>526.50641289090026</v>
      </c>
      <c r="QS209" s="420">
        <v>584.63616709324504</v>
      </c>
      <c r="QT209" s="420">
        <v>631.01003432852144</v>
      </c>
      <c r="QU209" s="420">
        <v>631.01003432852144</v>
      </c>
      <c r="QV209" s="424"/>
      <c r="QW209" s="420">
        <v>14.672440262931179</v>
      </c>
      <c r="QX209" s="420">
        <v>14.672440262931179</v>
      </c>
      <c r="QY209" s="420">
        <v>14.672440262931179</v>
      </c>
      <c r="QZ209" s="420">
        <v>14.672440262931179</v>
      </c>
      <c r="RA209" s="420">
        <v>14.672440262931179</v>
      </c>
      <c r="RB209" s="420">
        <v>14.672440262931179</v>
      </c>
      <c r="RC209" s="420">
        <v>14.672440262931179</v>
      </c>
      <c r="RD209" s="420">
        <v>14.672440262931179</v>
      </c>
      <c r="RE209" s="420">
        <v>14.672440262931179</v>
      </c>
      <c r="RF209" s="420">
        <v>14.672440262931179</v>
      </c>
      <c r="RG209" s="420">
        <v>14.672440262931179</v>
      </c>
      <c r="RH209" s="420">
        <v>14.672440262931179</v>
      </c>
      <c r="RI209" s="420">
        <v>14.672440262931179</v>
      </c>
      <c r="RJ209" s="420">
        <v>14.672440262931179</v>
      </c>
      <c r="RK209" s="420">
        <v>14.672440262931179</v>
      </c>
      <c r="RL209" s="420">
        <v>14.672440262931179</v>
      </c>
      <c r="RM209" s="420">
        <v>14.672440262931179</v>
      </c>
      <c r="RN209" s="420">
        <v>17.561991387827756</v>
      </c>
      <c r="RO209" s="420">
        <v>23.279460188487498</v>
      </c>
      <c r="RP209" s="420">
        <v>31.127793123282142</v>
      </c>
      <c r="RQ209" s="420">
        <v>41.949680735259527</v>
      </c>
      <c r="RR209" s="420">
        <v>56.9327182798595</v>
      </c>
      <c r="RS209" s="420">
        <v>77.75354039923198</v>
      </c>
      <c r="RT209" s="420">
        <v>106.78297628306284</v>
      </c>
      <c r="RU209" s="420">
        <v>147.37827142931548</v>
      </c>
      <c r="RV209" s="420">
        <v>204.29959754579187</v>
      </c>
      <c r="RW209" s="420">
        <v>284.30405828589352</v>
      </c>
      <c r="RX209" s="420">
        <v>396.99327057026164</v>
      </c>
      <c r="RY209" s="420">
        <v>556.0233307193879</v>
      </c>
      <c r="RZ209" s="420">
        <v>780.83281681517474</v>
      </c>
      <c r="SA209" s="420"/>
      <c r="SB209" s="420">
        <v>22.496809402794685</v>
      </c>
      <c r="SC209" s="420">
        <v>26.340414235909197</v>
      </c>
      <c r="SD209" s="420">
        <v>30.598435441858282</v>
      </c>
      <c r="SE209" s="420">
        <v>35.316567968440594</v>
      </c>
      <c r="SF209" s="420">
        <v>40.545615191249354</v>
      </c>
      <c r="SG209" s="420">
        <v>46.342065056758912</v>
      </c>
      <c r="SH209" s="420">
        <v>52.768731578080136</v>
      </c>
      <c r="SI209" s="420">
        <v>59.895469124372383</v>
      </c>
      <c r="SJ209" s="420">
        <v>67.799967794220052</v>
      </c>
      <c r="SK209" s="420">
        <v>76.568639109708258</v>
      </c>
      <c r="SL209" s="420">
        <v>86.297602322567116</v>
      </c>
      <c r="SM209" s="420">
        <v>97.093782798993161</v>
      </c>
      <c r="SN209" s="420">
        <v>109.07613525939591</v>
      </c>
      <c r="SO209" s="420">
        <v>122.37700610875042</v>
      </c>
      <c r="SP209" s="420">
        <v>137.14365071960688</v>
      </c>
      <c r="SQ209" s="420">
        <v>153.5399233422244</v>
      </c>
      <c r="SR209" s="420">
        <v>171.74815933607519</v>
      </c>
      <c r="SS209" s="420">
        <v>189.08172054293055</v>
      </c>
      <c r="ST209" s="420">
        <v>205.82806620377855</v>
      </c>
      <c r="SU209" s="420">
        <v>222.93558966430544</v>
      </c>
      <c r="SV209" s="420">
        <v>239.84135171816345</v>
      </c>
      <c r="SW209" s="420">
        <v>255.66914766948884</v>
      </c>
      <c r="SX209" s="420">
        <v>269.08896822434986</v>
      </c>
      <c r="SY209" s="420">
        <v>278.11584978922093</v>
      </c>
      <c r="SZ209" s="420">
        <v>279.82211488703098</v>
      </c>
      <c r="TA209" s="420">
        <v>269.92583332995588</v>
      </c>
      <c r="TB209" s="420">
        <v>242.20235460500675</v>
      </c>
      <c r="TC209" s="420">
        <v>187.64289652298339</v>
      </c>
      <c r="TD209" s="420">
        <v>74.986703609133542</v>
      </c>
      <c r="TE209" s="420">
        <v>-149.8227824866533</v>
      </c>
      <c r="TF209" s="420"/>
      <c r="TG209" s="420">
        <v>3.9012105588149764</v>
      </c>
      <c r="TH209" s="420">
        <v>4.3046276816708433</v>
      </c>
      <c r="TI209" s="420">
        <v>4.7515411232306866</v>
      </c>
      <c r="TJ209" s="420">
        <v>5.2467469343817239</v>
      </c>
      <c r="TK209" s="420">
        <v>5.7955773364378205</v>
      </c>
      <c r="TL209" s="420">
        <v>6.4039611919725541</v>
      </c>
      <c r="TM209" s="420">
        <v>7.0784913349385592</v>
      </c>
      <c r="TN209" s="420">
        <v>7.8264995410642753</v>
      </c>
      <c r="TO209" s="420">
        <v>8.6561400086625184</v>
      </c>
      <c r="TP209" s="420">
        <v>9.576482319320041</v>
      </c>
      <c r="TQ209" s="420">
        <v>10.597614958629837</v>
      </c>
      <c r="TR209" s="420">
        <v>11.730760600478588</v>
      </c>
      <c r="TS209" s="420">
        <v>12.988404495858873</v>
      </c>
      <c r="TT209" s="420">
        <v>14.384437460354889</v>
      </c>
      <c r="TU209" s="420">
        <v>15.93431512515107</v>
      </c>
      <c r="TV209" s="420">
        <v>17.655235306640428</v>
      </c>
      <c r="TW209" s="420">
        <v>19.566335561701738</v>
      </c>
      <c r="TX209" s="420">
        <v>21.688913231960186</v>
      </c>
      <c r="TY209" s="420">
        <v>24.046670543625932</v>
      </c>
      <c r="TZ209" s="420">
        <v>26.665987622912422</v>
      </c>
      <c r="UA209" s="420">
        <v>29.576226614021913</v>
      </c>
      <c r="UB209" s="420">
        <v>32.810070451096514</v>
      </c>
      <c r="UC209" s="420">
        <v>36.403900241653346</v>
      </c>
      <c r="UD209" s="420">
        <v>40.398215671630723</v>
      </c>
      <c r="UE209" s="420">
        <v>44.838103346593869</v>
      </c>
      <c r="UF209" s="420">
        <v>49.773758545817543</v>
      </c>
      <c r="UG209" s="420">
        <v>55.261066492493683</v>
      </c>
      <c r="UH209" s="420">
        <v>61.362249941580622</v>
      </c>
      <c r="UI209" s="420">
        <v>66.229558863293065</v>
      </c>
      <c r="UJ209" s="420">
        <v>66.229558863293065</v>
      </c>
      <c r="UK209" s="420"/>
      <c r="UL209" s="420">
        <v>2.0676958480084733</v>
      </c>
      <c r="UM209" s="420">
        <v>2.0676958480084733</v>
      </c>
      <c r="UN209" s="420">
        <v>2.0676958480084733</v>
      </c>
      <c r="UO209" s="420">
        <v>2.0676958480084733</v>
      </c>
      <c r="UP209" s="420">
        <v>2.0676958480084733</v>
      </c>
      <c r="UQ209" s="420">
        <v>2.0676958480084733</v>
      </c>
      <c r="UR209" s="420">
        <v>2.0676958480084733</v>
      </c>
      <c r="US209" s="420">
        <v>2.0676958480084733</v>
      </c>
      <c r="UT209" s="420">
        <v>2.0676958480084733</v>
      </c>
      <c r="UU209" s="420">
        <v>2.0676958480084733</v>
      </c>
      <c r="UV209" s="420">
        <v>2.0676958480084733</v>
      </c>
      <c r="UW209" s="420">
        <v>2.0676958480084733</v>
      </c>
      <c r="UX209" s="420">
        <v>2.0676958480084733</v>
      </c>
      <c r="UY209" s="420">
        <v>2.0676958480084733</v>
      </c>
      <c r="UZ209" s="420">
        <v>2.0676958480084733</v>
      </c>
      <c r="VA209" s="420">
        <v>2.0676958480084733</v>
      </c>
      <c r="VB209" s="420">
        <v>2.0676958480084733</v>
      </c>
      <c r="VC209" s="420">
        <v>2.474902335579019</v>
      </c>
      <c r="VD209" s="420">
        <v>3.2806296916555335</v>
      </c>
      <c r="VE209" s="420">
        <v>4.3866464913328018</v>
      </c>
      <c r="VF209" s="420">
        <v>5.9117078772995386</v>
      </c>
      <c r="VG209" s="420">
        <v>8.0231742705070825</v>
      </c>
      <c r="VH209" s="420">
        <v>10.957323374328272</v>
      </c>
      <c r="VI209" s="420">
        <v>15.048261416766344</v>
      </c>
      <c r="VJ209" s="420">
        <v>20.769104147654808</v>
      </c>
      <c r="VK209" s="420">
        <v>28.790672991354562</v>
      </c>
      <c r="VL209" s="420">
        <v>40.065204584602789</v>
      </c>
      <c r="VM209" s="420">
        <v>55.945795146242915</v>
      </c>
      <c r="VN209" s="420">
        <v>78.356913486907771</v>
      </c>
      <c r="VO209" s="420">
        <v>110.03791764594696</v>
      </c>
      <c r="VP209" s="420"/>
      <c r="VQ209" s="420">
        <v>1.8335147108065031</v>
      </c>
      <c r="VR209" s="420">
        <v>2.23693183366237</v>
      </c>
      <c r="VS209" s="420">
        <v>2.6838452752222133</v>
      </c>
      <c r="VT209" s="420">
        <v>3.1790510863732506</v>
      </c>
      <c r="VU209" s="420">
        <v>3.7278814884293472</v>
      </c>
      <c r="VV209" s="420">
        <v>4.3362653439640813</v>
      </c>
      <c r="VW209" s="420">
        <v>5.0107954869300855</v>
      </c>
      <c r="VX209" s="420">
        <v>5.7588036930558015</v>
      </c>
      <c r="VY209" s="420">
        <v>6.5884441606540456</v>
      </c>
      <c r="VZ209" s="420">
        <v>7.5087864713115682</v>
      </c>
      <c r="WA209" s="420">
        <v>8.5299191106213641</v>
      </c>
      <c r="WB209" s="420">
        <v>9.663064752470115</v>
      </c>
      <c r="WC209" s="420">
        <v>10.9207086478504</v>
      </c>
      <c r="WD209" s="420">
        <v>12.316741612346416</v>
      </c>
      <c r="WE209" s="420">
        <v>13.866619277142597</v>
      </c>
      <c r="WF209" s="420">
        <v>15.587539458631955</v>
      </c>
      <c r="WG209" s="420">
        <v>17.498639713693265</v>
      </c>
      <c r="WH209" s="420">
        <v>19.214010896381168</v>
      </c>
      <c r="WI209" s="420">
        <v>20.766040851970399</v>
      </c>
      <c r="WJ209" s="420">
        <v>22.279341131579621</v>
      </c>
      <c r="WK209" s="420">
        <v>23.664518736722375</v>
      </c>
      <c r="WL209" s="420">
        <v>24.78689618058943</v>
      </c>
      <c r="WM209" s="420">
        <v>25.446576867325074</v>
      </c>
      <c r="WN209" s="420">
        <v>25.349954254864379</v>
      </c>
      <c r="WO209" s="420">
        <v>24.068999198939061</v>
      </c>
      <c r="WP209" s="420">
        <v>20.983085554462981</v>
      </c>
      <c r="WQ209" s="420">
        <v>15.195861907890894</v>
      </c>
      <c r="WR209" s="420">
        <v>5.4164547953377067</v>
      </c>
      <c r="WS209" s="420">
        <v>-12.127354623614707</v>
      </c>
      <c r="WT209" s="420">
        <v>-43.808358782653897</v>
      </c>
      <c r="WU209" s="420"/>
      <c r="WV209" s="420">
        <v>89.824419981594971</v>
      </c>
      <c r="WW209" s="420">
        <v>99.113000673373861</v>
      </c>
      <c r="WX209" s="420">
        <v>109.40307347638758</v>
      </c>
      <c r="WY209" s="420">
        <v>120.80506629055378</v>
      </c>
      <c r="WZ209" s="420">
        <v>133.4417522088674</v>
      </c>
      <c r="XA209" s="420">
        <v>147.44964184355939</v>
      </c>
      <c r="XB209" s="420">
        <v>162.98053358564138</v>
      </c>
      <c r="XC209" s="420">
        <v>180.20323977997836</v>
      </c>
      <c r="XD209" s="420">
        <v>199.30550885050718</v>
      </c>
      <c r="XE209" s="420">
        <v>220.49616569740266</v>
      </c>
      <c r="XF209" s="420">
        <v>244.00749523664678</v>
      </c>
      <c r="XG209" s="420">
        <v>270.09789679258193</v>
      </c>
      <c r="XH209" s="420">
        <v>299.05484021894301</v>
      </c>
      <c r="XI209" s="420">
        <v>331.19815815078363</v>
      </c>
      <c r="XJ209" s="420">
        <v>366.88371272003911</v>
      </c>
      <c r="XK209" s="420">
        <v>406.50747944742591</v>
      </c>
      <c r="XL209" s="420">
        <v>450.51009590443135</v>
      </c>
      <c r="XM209" s="420">
        <v>499.38192817866133</v>
      </c>
      <c r="XN209" s="420">
        <v>553.66871423772216</v>
      </c>
      <c r="XO209" s="420">
        <v>613.97785004254649</v>
      </c>
      <c r="XP209" s="420">
        <v>680.98539178970213</v>
      </c>
      <c r="XQ209" s="420">
        <v>755.44385605278228</v>
      </c>
      <c r="XR209" s="420">
        <v>838.1909089438218</v>
      </c>
      <c r="XS209" s="420">
        <v>930.15904583675615</v>
      </c>
      <c r="XT209" s="420">
        <v>1032.386374809266</v>
      </c>
      <c r="XU209" s="420">
        <v>1146.0286299030445</v>
      </c>
      <c r="XV209" s="420">
        <v>1272.3725547283477</v>
      </c>
      <c r="XW209" s="420">
        <v>1412.8508130159521</v>
      </c>
      <c r="XX209" s="420">
        <v>1524.919411768248</v>
      </c>
      <c r="XY209" s="420">
        <v>1524.919411768248</v>
      </c>
      <c r="XZ209" s="420"/>
      <c r="YA209" s="420">
        <v>2.480834464641668E-2</v>
      </c>
      <c r="YB209" s="420">
        <v>2.480834464641668E-2</v>
      </c>
      <c r="YC209" s="420">
        <v>2.480834464641668E-2</v>
      </c>
      <c r="YD209" s="420">
        <v>2.480834464641668E-2</v>
      </c>
      <c r="YE209" s="420">
        <v>2.480834464641668E-2</v>
      </c>
      <c r="YF209" s="420">
        <v>2.480834464641668E-2</v>
      </c>
      <c r="YG209" s="420">
        <v>2.480834464641668E-2</v>
      </c>
      <c r="YH209" s="420">
        <v>2.480834464641668E-2</v>
      </c>
      <c r="YI209" s="420">
        <v>2.480834464641668E-2</v>
      </c>
      <c r="YJ209" s="420">
        <v>2.480834464641668E-2</v>
      </c>
      <c r="YK209" s="420">
        <v>2.480834464641668E-2</v>
      </c>
      <c r="YL209" s="420">
        <v>2.480834464641668E-2</v>
      </c>
      <c r="YM209" s="420">
        <v>2.480834464641668E-2</v>
      </c>
      <c r="YN209" s="420">
        <v>2.480834464641668E-2</v>
      </c>
      <c r="YO209" s="420">
        <v>2.480834464641668E-2</v>
      </c>
      <c r="YP209" s="420">
        <v>2.480834464641668E-2</v>
      </c>
      <c r="YQ209" s="420">
        <v>2.480834464641668E-2</v>
      </c>
      <c r="YR209" s="420">
        <v>2.9694033658965054E-2</v>
      </c>
      <c r="YS209" s="420">
        <v>3.9361201081023131E-2</v>
      </c>
      <c r="YT209" s="420">
        <v>5.2631260107135779E-2</v>
      </c>
      <c r="YU209" s="420">
        <v>7.0929042397720327E-2</v>
      </c>
      <c r="YV209" s="420">
        <v>9.6262548794452465E-2</v>
      </c>
      <c r="YW209" s="420">
        <v>0.13146665402186325</v>
      </c>
      <c r="YX209" s="420">
        <v>0.18054998558713753</v>
      </c>
      <c r="YY209" s="420">
        <v>0.24918901597089782</v>
      </c>
      <c r="YZ209" s="420">
        <v>0.3454323027536868</v>
      </c>
      <c r="ZA209" s="420">
        <v>0.48070484090847126</v>
      </c>
      <c r="ZB209" s="420">
        <v>0.67124116385038646</v>
      </c>
      <c r="ZC209" s="420">
        <v>0.94013116923601669</v>
      </c>
      <c r="ZD209" s="420">
        <v>1.3202418468673545</v>
      </c>
      <c r="ZE209" s="420"/>
      <c r="ZF209" s="420">
        <v>89.799611636948555</v>
      </c>
      <c r="ZG209" s="420">
        <v>99.088192328727445</v>
      </c>
      <c r="ZH209" s="420">
        <v>109.37826513174116</v>
      </c>
      <c r="ZI209" s="420">
        <v>120.78025794590737</v>
      </c>
      <c r="ZJ209" s="420">
        <v>133.41694386422097</v>
      </c>
      <c r="ZK209" s="420">
        <v>147.42483349891296</v>
      </c>
      <c r="ZL209" s="420">
        <v>162.95572524099495</v>
      </c>
      <c r="ZM209" s="420">
        <v>180.17843143533193</v>
      </c>
      <c r="ZN209" s="420">
        <v>199.28070050586075</v>
      </c>
      <c r="ZO209" s="420">
        <v>220.47135735275623</v>
      </c>
      <c r="ZP209" s="420">
        <v>243.98268689200034</v>
      </c>
      <c r="ZQ209" s="420">
        <v>270.0730884479355</v>
      </c>
      <c r="ZR209" s="420">
        <v>299.03003187429658</v>
      </c>
      <c r="ZS209" s="420">
        <v>331.1733498061372</v>
      </c>
      <c r="ZT209" s="420">
        <v>366.85890437539268</v>
      </c>
      <c r="ZU209" s="420">
        <v>406.48267110277948</v>
      </c>
      <c r="ZV209" s="420">
        <v>450.48528755978492</v>
      </c>
      <c r="ZW209" s="420">
        <v>499.35223414500234</v>
      </c>
      <c r="ZX209" s="420">
        <v>553.62935303664108</v>
      </c>
      <c r="ZY209" s="420">
        <v>613.9252187824394</v>
      </c>
      <c r="ZZ209" s="420">
        <v>680.91446274730447</v>
      </c>
      <c r="AAA209" s="420">
        <v>755.34759350398781</v>
      </c>
      <c r="AAB209" s="420">
        <v>838.0594422897999</v>
      </c>
      <c r="AAC209" s="420">
        <v>929.97849585116899</v>
      </c>
      <c r="AAD209" s="420">
        <v>1032.1371857932952</v>
      </c>
      <c r="AAE209" s="420">
        <v>1145.6831976002909</v>
      </c>
      <c r="AAF209" s="420">
        <v>1271.8918498874393</v>
      </c>
      <c r="AAG209" s="420">
        <v>1412.1795718521016</v>
      </c>
      <c r="AAH209" s="420">
        <v>1523.9792805990119</v>
      </c>
      <c r="AAI209" s="420">
        <v>1523.5991699213807</v>
      </c>
      <c r="AAJ209" s="420"/>
      <c r="AAK209" s="420">
        <v>1003.0966312254658</v>
      </c>
      <c r="AAL209" s="420">
        <v>1111.3875405867473</v>
      </c>
      <c r="AAM209" s="420">
        <v>1231.3543447959635</v>
      </c>
      <c r="AAN209" s="420">
        <v>1364.2844674216615</v>
      </c>
      <c r="AAO209" s="420">
        <v>1511.6092584544035</v>
      </c>
      <c r="AAP209" s="420">
        <v>1674.9202267399953</v>
      </c>
      <c r="AAQ209" s="420">
        <v>1855.9871136789495</v>
      </c>
      <c r="AAR209" s="420">
        <v>2056.7780178369612</v>
      </c>
      <c r="AAS209" s="420">
        <v>2279.4818040399837</v>
      </c>
      <c r="AAT209" s="420">
        <v>2526.5330571926015</v>
      </c>
      <c r="AAU209" s="420">
        <v>2800.6398707718786</v>
      </c>
      <c r="AAV209" s="420">
        <v>3104.8147930604759</v>
      </c>
      <c r="AAW209" s="420">
        <v>3442.4092910809572</v>
      </c>
      <c r="AAX209" s="420">
        <v>3817.1521333118062</v>
      </c>
      <c r="AAY209" s="420">
        <v>4233.1921380874146</v>
      </c>
      <c r="AAZ209" s="420">
        <v>4695.1457856479919</v>
      </c>
      <c r="ABA209" s="420">
        <v>5208.1502487111493</v>
      </c>
      <c r="ABB209" s="420">
        <v>5769.2333319196605</v>
      </c>
      <c r="ABC209" s="420">
        <v>6384.9428579265605</v>
      </c>
      <c r="ABD209" s="420">
        <v>7064.4562517310487</v>
      </c>
      <c r="ABE209" s="420">
        <v>7813.1212711714306</v>
      </c>
      <c r="ABF209" s="420">
        <v>8636.1399292840615</v>
      </c>
      <c r="ABG209" s="420">
        <v>9538.2363715622523</v>
      </c>
      <c r="ABH209" s="420">
        <v>10523.152807848111</v>
      </c>
      <c r="ABI209" s="420">
        <v>11592.896495194569</v>
      </c>
      <c r="ABJ209" s="420">
        <v>12746.627313470539</v>
      </c>
      <c r="ABK209" s="420">
        <v>13979.027571934648</v>
      </c>
      <c r="ABL209" s="420">
        <v>15277.927094200011</v>
      </c>
      <c r="ABM209" s="420">
        <v>16106.261725170745</v>
      </c>
      <c r="ABN209" s="420">
        <v>15430.240329120419</v>
      </c>
      <c r="ABQ209" s="344"/>
      <c r="ABR209" s="344"/>
      <c r="ABS209" s="344"/>
      <c r="ABT209" s="344"/>
      <c r="ABU209" s="344"/>
      <c r="ABV209" s="344"/>
      <c r="ABW209" s="344"/>
      <c r="ABX209" s="344"/>
      <c r="ABY209" s="344"/>
      <c r="ABZ209" s="344"/>
      <c r="ACA209" s="344"/>
    </row>
    <row r="210" spans="4:755" hidden="1" outlineLevel="1" x14ac:dyDescent="0.25">
      <c r="D210" s="431" t="b">
        <v>1</v>
      </c>
      <c r="E210" s="416"/>
      <c r="F210" s="417">
        <v>1635</v>
      </c>
      <c r="G210" s="417">
        <v>22006056</v>
      </c>
      <c r="H210" s="417" t="s">
        <v>1825</v>
      </c>
      <c r="I210" s="417" t="s">
        <v>253</v>
      </c>
      <c r="J210" s="417">
        <v>66</v>
      </c>
      <c r="K210" s="417" t="s">
        <v>335</v>
      </c>
      <c r="L210" s="417" t="s">
        <v>1907</v>
      </c>
      <c r="M210" s="417" t="s">
        <v>253</v>
      </c>
      <c r="N210" s="417" t="s">
        <v>301</v>
      </c>
      <c r="O210" s="417" t="s">
        <v>1908</v>
      </c>
      <c r="P210" s="417" t="s">
        <v>1909</v>
      </c>
      <c r="Q210" s="417" t="s">
        <v>302</v>
      </c>
      <c r="R210" s="417" t="s">
        <v>298</v>
      </c>
      <c r="S210" s="418"/>
      <c r="T210" s="417">
        <v>6.6046416250961082E-2</v>
      </c>
      <c r="U210" s="417">
        <v>2190</v>
      </c>
      <c r="V210" s="418"/>
      <c r="W210" s="419">
        <v>9.9</v>
      </c>
      <c r="X210" s="417">
        <v>8.8018665792934641E-3</v>
      </c>
      <c r="Y210" s="417">
        <v>1.5348743287472509E-3</v>
      </c>
      <c r="Z210" s="417">
        <v>7.266992250546213E-3</v>
      </c>
      <c r="AA210" s="420">
        <v>94.031217127765984</v>
      </c>
      <c r="AB210" s="420">
        <v>736.73967779868042</v>
      </c>
      <c r="AC210" s="420">
        <v>830.77089492644643</v>
      </c>
      <c r="AD210" s="420">
        <v>33.698957216231179</v>
      </c>
      <c r="AE210" s="420">
        <v>3.5369755616627874</v>
      </c>
      <c r="AF210" s="420">
        <v>81.437998161253503</v>
      </c>
      <c r="AG210" s="418"/>
      <c r="AH210" s="419">
        <v>14.216959715055561</v>
      </c>
      <c r="AI210" s="417">
        <v>2.3831354840911409E-2</v>
      </c>
      <c r="AJ210" s="417">
        <v>4.1557247471385329E-3</v>
      </c>
      <c r="AK210" s="417">
        <v>1.9675630093772878E-2</v>
      </c>
      <c r="AL210" s="420">
        <v>254.59273681406529</v>
      </c>
      <c r="AM210" s="420">
        <v>1994.7478786264958</v>
      </c>
      <c r="AN210" s="420">
        <v>2249.3406154405611</v>
      </c>
      <c r="AO210" s="420">
        <v>91.241079372639433</v>
      </c>
      <c r="AP210" s="420">
        <v>9.576482319320041</v>
      </c>
      <c r="AQ210" s="420">
        <v>220.49616569740266</v>
      </c>
      <c r="AR210" s="418"/>
      <c r="AS210" s="417">
        <v>5.1679359468684138E-3</v>
      </c>
      <c r="AT210" s="421">
        <v>4.6756664206188491E-7</v>
      </c>
      <c r="AU210" s="417">
        <v>5.1674683802263519E-3</v>
      </c>
      <c r="AV210" s="420">
        <v>54.263818387092506</v>
      </c>
      <c r="AW210" s="420">
        <v>0.22443198818970475</v>
      </c>
      <c r="AX210" s="420">
        <v>54.488250375282213</v>
      </c>
      <c r="AY210" s="420">
        <v>14.672440262931179</v>
      </c>
      <c r="AZ210" s="420">
        <v>2.0676958480084733</v>
      </c>
      <c r="BA210" s="420">
        <v>2.480834464641668E-2</v>
      </c>
      <c r="BB210" s="418"/>
      <c r="BC210" s="420">
        <v>949.44482586559388</v>
      </c>
      <c r="BD210" s="420">
        <v>2570.6543428299233</v>
      </c>
      <c r="BE210" s="420">
        <v>71.253194830868281</v>
      </c>
      <c r="BF210" s="420">
        <v>2499.401147999055</v>
      </c>
      <c r="BG210" s="420"/>
      <c r="BH210" s="422">
        <v>3.6190084093339271E-2</v>
      </c>
      <c r="BI210" s="420"/>
      <c r="BJ210" s="423">
        <v>10.264843878369307</v>
      </c>
      <c r="BK210" s="423">
        <v>10.643133317908669</v>
      </c>
      <c r="BL210" s="423">
        <v>11.035363826768</v>
      </c>
      <c r="BM210" s="423">
        <v>11.442049174017937</v>
      </c>
      <c r="BN210" s="423">
        <v>11.863722062618042</v>
      </c>
      <c r="BO210" s="423">
        <v>12.300934827185827</v>
      </c>
      <c r="BP210" s="423">
        <v>12.75426015748063</v>
      </c>
      <c r="BQ210" s="423">
        <v>13.224291848549957</v>
      </c>
      <c r="BR210" s="423">
        <v>13.711645578520923</v>
      </c>
      <c r="BS210" s="423">
        <v>14.216959715055561</v>
      </c>
      <c r="BT210" s="423">
        <v>14.740896151526375</v>
      </c>
      <c r="BU210" s="423">
        <v>15.284141174007392</v>
      </c>
      <c r="BV210" s="423">
        <v>15.847406360216368</v>
      </c>
      <c r="BW210" s="423">
        <v>16.431429511585634</v>
      </c>
      <c r="BX210" s="423">
        <v>17.036975619682483</v>
      </c>
      <c r="BY210" s="423">
        <v>17.664837868244934</v>
      </c>
      <c r="BZ210" s="423">
        <v>18.315838672145485</v>
      </c>
      <c r="CA210" s="423">
        <v>18.990830754643675</v>
      </c>
      <c r="CB210" s="423">
        <v>19.69069826433855</v>
      </c>
      <c r="CC210" s="423">
        <v>20.416357933284111</v>
      </c>
      <c r="CD210" s="423">
        <v>21.168760277784653</v>
      </c>
      <c r="CE210" s="423">
        <v>21.948890843442939</v>
      </c>
      <c r="CF210" s="423">
        <v>22.757771496092055</v>
      </c>
      <c r="CG210" s="423">
        <v>23.596461760301825</v>
      </c>
      <c r="CH210" s="423">
        <v>24.46606020721309</v>
      </c>
      <c r="CI210" s="423">
        <v>25.367705893517794</v>
      </c>
      <c r="CJ210" s="423">
        <v>26.302579853469606</v>
      </c>
      <c r="CK210" s="423">
        <v>27.271906645879525</v>
      </c>
      <c r="CL210" s="423">
        <v>28</v>
      </c>
      <c r="CM210" s="423">
        <v>28</v>
      </c>
      <c r="CN210" s="420"/>
      <c r="CO210" s="417">
        <v>9.708275965660762E-3</v>
      </c>
      <c r="CP210" s="417">
        <v>1.0712191211688215E-2</v>
      </c>
      <c r="CQ210" s="417">
        <v>1.1824348312161174E-2</v>
      </c>
      <c r="CR210" s="417">
        <v>1.3056682379234321E-2</v>
      </c>
      <c r="CS210" s="417">
        <v>1.4422462800766764E-2</v>
      </c>
      <c r="CT210" s="417">
        <v>1.5936443723749291E-2</v>
      </c>
      <c r="CU210" s="417">
        <v>1.7615031607265057E-2</v>
      </c>
      <c r="CV210" s="417">
        <v>1.9476471788502842E-2</v>
      </c>
      <c r="CW210" s="417">
        <v>2.1541056227177734E-2</v>
      </c>
      <c r="CX210" s="417">
        <v>2.3831354840911409E-2</v>
      </c>
      <c r="CY210" s="417">
        <v>2.6372473119585998E-2</v>
      </c>
      <c r="CZ210" s="417">
        <v>2.9192339013647112E-2</v>
      </c>
      <c r="DA210" s="417">
        <v>3.2322022433398018E-2</v>
      </c>
      <c r="DB210" s="417">
        <v>3.5796091077517467E-2</v>
      </c>
      <c r="DC210" s="417">
        <v>3.965300673382742E-2</v>
      </c>
      <c r="DD210" s="417">
        <v>4.3935566668723287E-2</v>
      </c>
      <c r="DE210" s="417">
        <v>4.8691395249228206E-2</v>
      </c>
      <c r="DF210" s="417">
        <v>5.3973491529537086E-2</v>
      </c>
      <c r="DG210" s="417">
        <v>5.9840839189094955E-2</v>
      </c>
      <c r="DH210" s="417">
        <v>6.6359085939407772E-2</v>
      </c>
      <c r="DI210" s="417">
        <v>7.36013003304965E-2</v>
      </c>
      <c r="DJ210" s="417">
        <v>8.1648814794752431E-2</v>
      </c>
      <c r="DK210" s="417">
        <v>9.0592164776594139E-2</v>
      </c>
      <c r="DL210" s="417">
        <v>0.10053213492265475</v>
      </c>
      <c r="DM210" s="417">
        <v>0.11158092456249701</v>
      </c>
      <c r="DN210" s="417">
        <v>0.12386344610882619</v>
      </c>
      <c r="DO210" s="417">
        <v>0.13751877156531145</v>
      </c>
      <c r="DP210" s="417">
        <v>0.15270174406778775</v>
      </c>
      <c r="DQ210" s="417">
        <v>0.1648141839142698</v>
      </c>
      <c r="DR210" s="417">
        <v>0.1648141839142698</v>
      </c>
      <c r="DS210" s="424"/>
      <c r="DT210" s="425">
        <v>1.6929344954104853E-3</v>
      </c>
      <c r="DU210" s="425">
        <v>1.8679977874388482E-3</v>
      </c>
      <c r="DV210" s="425">
        <v>2.0619363535000221E-3</v>
      </c>
      <c r="DW210" s="425">
        <v>2.2768314450072047E-3</v>
      </c>
      <c r="DX210" s="425">
        <v>2.5149969851038117E-3</v>
      </c>
      <c r="DY210" s="425">
        <v>2.7790058100462065E-3</v>
      </c>
      <c r="DZ210" s="425">
        <v>3.0717188871809526E-3</v>
      </c>
      <c r="EA210" s="425">
        <v>3.3963178484287646E-3</v>
      </c>
      <c r="EB210" s="425">
        <v>3.7563412168706346E-3</v>
      </c>
      <c r="EC210" s="425">
        <v>4.1557247471385329E-3</v>
      </c>
      <c r="ED210" s="425">
        <v>4.5988463483479314E-3</v>
      </c>
      <c r="EE210" s="425">
        <v>5.0905761118376852E-3</v>
      </c>
      <c r="EF210" s="425">
        <v>5.6363320256324111E-3</v>
      </c>
      <c r="EG210" s="425">
        <v>6.2421420240149151E-3</v>
      </c>
      <c r="EH210" s="425">
        <v>6.9147130946716978E-3</v>
      </c>
      <c r="EI210" s="425">
        <v>7.661508248424276E-3</v>
      </c>
      <c r="EJ210" s="425">
        <v>8.4908322485530308E-3</v>
      </c>
      <c r="EK210" s="425">
        <v>9.41192709923965E-3</v>
      </c>
      <c r="EL210" s="425">
        <v>1.0435078406903915E-2</v>
      </c>
      <c r="EM210" s="425">
        <v>1.157173385553696E-2</v>
      </c>
      <c r="EN210" s="425">
        <v>1.2834635179026293E-2</v>
      </c>
      <c r="EO210" s="425">
        <v>1.4237965171606101E-2</v>
      </c>
      <c r="EP210" s="425">
        <v>1.5797511453803082E-2</v>
      </c>
      <c r="EQ210" s="425">
        <v>1.7530848907655657E-2</v>
      </c>
      <c r="ER210" s="425">
        <v>1.9457542913881343E-2</v>
      </c>
      <c r="ES210" s="425">
        <v>2.1599375767618847E-2</v>
      </c>
      <c r="ET210" s="425">
        <v>2.3980598921257149E-2</v>
      </c>
      <c r="EU210" s="425">
        <v>2.6628214005874437E-2</v>
      </c>
      <c r="EV210" s="425">
        <v>2.8740387919370929E-2</v>
      </c>
      <c r="EW210" s="425">
        <v>2.8740387919370929E-2</v>
      </c>
      <c r="EX210" s="420"/>
      <c r="EY210" s="420">
        <v>1047.2179168627877</v>
      </c>
      <c r="EZ210" s="420">
        <v>1155.5088262240693</v>
      </c>
      <c r="FA210" s="420">
        <v>1275.4756304332855</v>
      </c>
      <c r="FB210" s="420">
        <v>1408.4057530589835</v>
      </c>
      <c r="FC210" s="420">
        <v>1555.7305440917253</v>
      </c>
      <c r="FD210" s="420">
        <v>1719.0415123773171</v>
      </c>
      <c r="FE210" s="420">
        <v>1900.1083993162715</v>
      </c>
      <c r="FF210" s="420">
        <v>2100.899303474283</v>
      </c>
      <c r="FG210" s="420">
        <v>2323.6030896773059</v>
      </c>
      <c r="FH210" s="420">
        <v>2570.6543428299233</v>
      </c>
      <c r="FI210" s="420">
        <v>2844.7611564091999</v>
      </c>
      <c r="FJ210" s="420">
        <v>3148.9360786977982</v>
      </c>
      <c r="FK210" s="420">
        <v>3486.5305767182795</v>
      </c>
      <c r="FL210" s="420">
        <v>3861.273418949128</v>
      </c>
      <c r="FM210" s="420">
        <v>4277.3134237247359</v>
      </c>
      <c r="FN210" s="420">
        <v>4739.2670712853142</v>
      </c>
      <c r="FO210" s="420">
        <v>5252.2715343484706</v>
      </c>
      <c r="FP210" s="420">
        <v>5822.0437454907524</v>
      </c>
      <c r="FQ210" s="420">
        <v>6454.9461903002393</v>
      </c>
      <c r="FR210" s="420">
        <v>7158.0601940228817</v>
      </c>
      <c r="FS210" s="420">
        <v>7939.267557197958</v>
      </c>
      <c r="FT210" s="420">
        <v>8807.3414935992423</v>
      </c>
      <c r="FU210" s="420">
        <v>9772.0479328152669</v>
      </c>
      <c r="FV210" s="420">
        <v>10844.258371296299</v>
      </c>
      <c r="FW210" s="420">
        <v>12036.075591101046</v>
      </c>
      <c r="FX210" s="420">
        <v>13360.973716480332</v>
      </c>
      <c r="FY210" s="420">
        <v>14833.954246618263</v>
      </c>
      <c r="FZ210" s="420">
        <v>16471.719890288448</v>
      </c>
      <c r="GA210" s="420">
        <v>17778.27154467328</v>
      </c>
      <c r="GB210" s="420">
        <v>17778.27154467328</v>
      </c>
      <c r="GC210" s="420"/>
      <c r="GD210" s="420">
        <v>44.123985834679935</v>
      </c>
      <c r="GE210" s="420">
        <v>44.123985834679935</v>
      </c>
      <c r="GF210" s="420">
        <v>44.123985834679935</v>
      </c>
      <c r="GG210" s="420">
        <v>44.123985834679935</v>
      </c>
      <c r="GH210" s="420">
        <v>44.123985834679935</v>
      </c>
      <c r="GI210" s="420">
        <v>44.123985834679935</v>
      </c>
      <c r="GJ210" s="420">
        <v>44.123985834679935</v>
      </c>
      <c r="GK210" s="420">
        <v>44.123985834679935</v>
      </c>
      <c r="GL210" s="420">
        <v>44.123985834679935</v>
      </c>
      <c r="GM210" s="420">
        <v>44.123985834679935</v>
      </c>
      <c r="GN210" s="420">
        <v>44.123985834679935</v>
      </c>
      <c r="GO210" s="420">
        <v>44.123985834679935</v>
      </c>
      <c r="GP210" s="420">
        <v>44.123985834679935</v>
      </c>
      <c r="GQ210" s="420">
        <v>44.123985834679935</v>
      </c>
      <c r="GR210" s="420">
        <v>44.123985834679935</v>
      </c>
      <c r="GS210" s="420">
        <v>44.123985834679935</v>
      </c>
      <c r="GT210" s="420">
        <v>44.123985834679935</v>
      </c>
      <c r="GU210" s="420">
        <v>52.81364553809243</v>
      </c>
      <c r="GV210" s="420">
        <v>70.007616537442502</v>
      </c>
      <c r="GW210" s="420">
        <v>93.609670799379501</v>
      </c>
      <c r="GX210" s="420">
        <v>126.1540061068313</v>
      </c>
      <c r="GY210" s="420">
        <v>171.2120417526574</v>
      </c>
      <c r="GZ210" s="420">
        <v>233.82587038637163</v>
      </c>
      <c r="HA210" s="420">
        <v>321.12521492437503</v>
      </c>
      <c r="HB210" s="420">
        <v>443.20621821278513</v>
      </c>
      <c r="HC210" s="420">
        <v>614.3840006570565</v>
      </c>
      <c r="HD210" s="420">
        <v>854.97899570542791</v>
      </c>
      <c r="HE210" s="420">
        <v>1193.8658555223894</v>
      </c>
      <c r="HF210" s="420">
        <v>1672.1121455438506</v>
      </c>
      <c r="HG210" s="420">
        <v>2348.1749137156198</v>
      </c>
      <c r="HH210" s="420"/>
      <c r="HI210" s="420">
        <v>103.71447885961901</v>
      </c>
      <c r="HJ210" s="420">
        <v>114.43940539953707</v>
      </c>
      <c r="HK210" s="420">
        <v>126.32069044886737</v>
      </c>
      <c r="HL210" s="420">
        <v>139.48583799921795</v>
      </c>
      <c r="HM210" s="420">
        <v>154.07660624241004</v>
      </c>
      <c r="HN210" s="420">
        <v>170.25061519991607</v>
      </c>
      <c r="HO210" s="420">
        <v>188.18313670782311</v>
      </c>
      <c r="HP210" s="420">
        <v>208.06908752013004</v>
      </c>
      <c r="HQ210" s="420">
        <v>230.12524866308036</v>
      </c>
      <c r="HR210" s="420">
        <v>254.59273681406529</v>
      </c>
      <c r="HS210" s="420">
        <v>281.73975642141835</v>
      </c>
      <c r="HT210" s="420">
        <v>311.86466456072424</v>
      </c>
      <c r="HU210" s="420">
        <v>345.2993841775932</v>
      </c>
      <c r="HV210" s="420">
        <v>382.41320543914907</v>
      </c>
      <c r="HW210" s="420">
        <v>423.61701945459322</v>
      </c>
      <c r="HX210" s="420">
        <v>469.36803368244</v>
      </c>
      <c r="HY210" s="420">
        <v>520.17502397787689</v>
      </c>
      <c r="HZ210" s="420">
        <v>576.604184514341</v>
      </c>
      <c r="IA210" s="420">
        <v>639.28564381274623</v>
      </c>
      <c r="IB210" s="420">
        <v>708.92072291209547</v>
      </c>
      <c r="IC210" s="420">
        <v>786.29002040819091</v>
      </c>
      <c r="ID210" s="420">
        <v>872.2624187750871</v>
      </c>
      <c r="IE210" s="420">
        <v>967.80511718073171</v>
      </c>
      <c r="IF210" s="420">
        <v>1073.9948080409133</v>
      </c>
      <c r="IG210" s="420">
        <v>1192.030127965794</v>
      </c>
      <c r="IH210" s="420">
        <v>1323.2455286986747</v>
      </c>
      <c r="II210" s="420">
        <v>1469.1267303030904</v>
      </c>
      <c r="IJ210" s="420">
        <v>1631.3279374179394</v>
      </c>
      <c r="IK210" s="420">
        <v>1760.7263384151724</v>
      </c>
      <c r="IL210" s="420">
        <v>1760.7263384151724</v>
      </c>
      <c r="IM210" s="420"/>
      <c r="IN210" s="420">
        <v>27.131909193546253</v>
      </c>
      <c r="IO210" s="420">
        <v>27.131909193546253</v>
      </c>
      <c r="IP210" s="420">
        <v>27.131909193546253</v>
      </c>
      <c r="IQ210" s="420">
        <v>27.131909193546253</v>
      </c>
      <c r="IR210" s="420">
        <v>27.131909193546253</v>
      </c>
      <c r="IS210" s="420">
        <v>27.131909193546253</v>
      </c>
      <c r="IT210" s="420">
        <v>27.131909193546253</v>
      </c>
      <c r="IU210" s="420">
        <v>27.131909193546253</v>
      </c>
      <c r="IV210" s="420">
        <v>27.131909193546253</v>
      </c>
      <c r="IW210" s="420">
        <v>27.131909193546253</v>
      </c>
      <c r="IX210" s="420">
        <v>27.131909193546253</v>
      </c>
      <c r="IY210" s="420">
        <v>27.131909193546253</v>
      </c>
      <c r="IZ210" s="420">
        <v>27.131909193546253</v>
      </c>
      <c r="JA210" s="420">
        <v>27.131909193546253</v>
      </c>
      <c r="JB210" s="420">
        <v>27.131909193546253</v>
      </c>
      <c r="JC210" s="420">
        <v>27.131909193546253</v>
      </c>
      <c r="JD210" s="420">
        <v>27.131909193546253</v>
      </c>
      <c r="JE210" s="420">
        <v>32.475194790617152</v>
      </c>
      <c r="JF210" s="420">
        <v>43.04779495368259</v>
      </c>
      <c r="JG210" s="420">
        <v>57.560735725064987</v>
      </c>
      <c r="JH210" s="420">
        <v>77.572299359284628</v>
      </c>
      <c r="JI210" s="420">
        <v>105.27855726994854</v>
      </c>
      <c r="JJ210" s="420">
        <v>143.77990026092959</v>
      </c>
      <c r="JK210" s="420">
        <v>197.46040631348075</v>
      </c>
      <c r="JL210" s="420">
        <v>272.52820975010536</v>
      </c>
      <c r="JM210" s="420">
        <v>377.78570091674123</v>
      </c>
      <c r="JN210" s="420">
        <v>525.72794671774261</v>
      </c>
      <c r="JO210" s="420">
        <v>734.11001677572824</v>
      </c>
      <c r="JP210" s="420">
        <v>1028.1844225111727</v>
      </c>
      <c r="JQ210" s="420">
        <v>1443.8964958469653</v>
      </c>
      <c r="JR210" s="420"/>
      <c r="JS210" s="420">
        <v>76.582569666072757</v>
      </c>
      <c r="JT210" s="420">
        <v>87.307496205990816</v>
      </c>
      <c r="JU210" s="420">
        <v>99.188781255321118</v>
      </c>
      <c r="JV210" s="420">
        <v>112.3539288056717</v>
      </c>
      <c r="JW210" s="420">
        <v>126.94469704886379</v>
      </c>
      <c r="JX210" s="420">
        <v>143.11870600636982</v>
      </c>
      <c r="JY210" s="420">
        <v>161.05122751427686</v>
      </c>
      <c r="JZ210" s="420">
        <v>180.93717832658379</v>
      </c>
      <c r="KA210" s="420">
        <v>202.99333946953411</v>
      </c>
      <c r="KB210" s="420">
        <v>227.46082762051904</v>
      </c>
      <c r="KC210" s="420">
        <v>254.6078472278721</v>
      </c>
      <c r="KD210" s="420">
        <v>284.73275536717796</v>
      </c>
      <c r="KE210" s="420">
        <v>318.16747498404692</v>
      </c>
      <c r="KF210" s="420">
        <v>355.28129624560279</v>
      </c>
      <c r="KG210" s="420">
        <v>396.48511026104694</v>
      </c>
      <c r="KH210" s="420">
        <v>442.23612448889372</v>
      </c>
      <c r="KI210" s="420">
        <v>493.04311478433061</v>
      </c>
      <c r="KJ210" s="420">
        <v>544.12898972372386</v>
      </c>
      <c r="KK210" s="420">
        <v>596.23784885906366</v>
      </c>
      <c r="KL210" s="420">
        <v>651.35998718703047</v>
      </c>
      <c r="KM210" s="420">
        <v>708.71772104890624</v>
      </c>
      <c r="KN210" s="420">
        <v>766.98386150513852</v>
      </c>
      <c r="KO210" s="420">
        <v>824.02521691980212</v>
      </c>
      <c r="KP210" s="420">
        <v>876.53440172743262</v>
      </c>
      <c r="KQ210" s="420">
        <v>919.50191821568865</v>
      </c>
      <c r="KR210" s="420">
        <v>945.45982778193343</v>
      </c>
      <c r="KS210" s="420">
        <v>943.39878358534781</v>
      </c>
      <c r="KT210" s="420">
        <v>897.2179206422112</v>
      </c>
      <c r="KU210" s="420">
        <v>732.54191590399978</v>
      </c>
      <c r="KV210" s="420">
        <v>316.82984256820714</v>
      </c>
      <c r="KW210" s="420"/>
      <c r="KX210" s="420">
        <v>812.60855779703297</v>
      </c>
      <c r="KY210" s="420">
        <v>896.63893797064713</v>
      </c>
      <c r="KZ210" s="420">
        <v>989.72944968001059</v>
      </c>
      <c r="LA210" s="420">
        <v>1092.8790936034582</v>
      </c>
      <c r="LB210" s="420">
        <v>1207.1985528498296</v>
      </c>
      <c r="LC210" s="420">
        <v>1333.9227888221792</v>
      </c>
      <c r="LD210" s="420">
        <v>1474.4250658468573</v>
      </c>
      <c r="LE210" s="420">
        <v>1630.2325672458071</v>
      </c>
      <c r="LF210" s="420">
        <v>1803.0437840979046</v>
      </c>
      <c r="LG210" s="420">
        <v>1994.7478786264958</v>
      </c>
      <c r="LH210" s="420">
        <v>2207.4462472070072</v>
      </c>
      <c r="LI210" s="420">
        <v>2443.4765336820888</v>
      </c>
      <c r="LJ210" s="420">
        <v>2705.4393723035573</v>
      </c>
      <c r="LK210" s="420">
        <v>2996.2281715271592</v>
      </c>
      <c r="LL210" s="420">
        <v>3319.062285442415</v>
      </c>
      <c r="LM210" s="420">
        <v>3677.5239592436524</v>
      </c>
      <c r="LN210" s="420">
        <v>4075.5994793054547</v>
      </c>
      <c r="LO210" s="420">
        <v>4517.7250076350319</v>
      </c>
      <c r="LP210" s="420">
        <v>5008.8376353138792</v>
      </c>
      <c r="LQ210" s="420">
        <v>5554.432250657741</v>
      </c>
      <c r="LR210" s="420">
        <v>6160.6248859326206</v>
      </c>
      <c r="LS210" s="420">
        <v>6834.2232823709282</v>
      </c>
      <c r="LT210" s="420">
        <v>7582.8054978254795</v>
      </c>
      <c r="LU210" s="420">
        <v>8414.8074756747155</v>
      </c>
      <c r="LV210" s="420">
        <v>9339.6205986630448</v>
      </c>
      <c r="LW210" s="420">
        <v>10367.700368457046</v>
      </c>
      <c r="LX210" s="420">
        <v>11510.687482203432</v>
      </c>
      <c r="LY210" s="420">
        <v>12781.54272281973</v>
      </c>
      <c r="LZ210" s="420">
        <v>13795.386201298046</v>
      </c>
      <c r="MA210" s="420">
        <v>13795.386201298046</v>
      </c>
      <c r="MB210" s="420"/>
      <c r="MC210" s="426">
        <v>0.22443198818970475</v>
      </c>
      <c r="MD210" s="426">
        <v>0.22443198818970475</v>
      </c>
      <c r="ME210" s="426">
        <v>0.22443198818970475</v>
      </c>
      <c r="MF210" s="426">
        <v>0.22443198818970475</v>
      </c>
      <c r="MG210" s="426">
        <v>0.22443198818970475</v>
      </c>
      <c r="MH210" s="426">
        <v>0.22443198818970475</v>
      </c>
      <c r="MI210" s="426">
        <v>0.22443198818970475</v>
      </c>
      <c r="MJ210" s="426">
        <v>0.22443198818970475</v>
      </c>
      <c r="MK210" s="426">
        <v>0.22443198818970475</v>
      </c>
      <c r="ML210" s="426">
        <v>0.22443198818970475</v>
      </c>
      <c r="MM210" s="426">
        <v>0.22443198818970475</v>
      </c>
      <c r="MN210" s="426">
        <v>0.22443198818970475</v>
      </c>
      <c r="MO210" s="426">
        <v>0.22443198818970475</v>
      </c>
      <c r="MP210" s="426">
        <v>0.22443198818970475</v>
      </c>
      <c r="MQ210" s="426">
        <v>0.22443198818970475</v>
      </c>
      <c r="MR210" s="426">
        <v>0.22443198818970475</v>
      </c>
      <c r="MS210" s="426">
        <v>0.22443198818970475</v>
      </c>
      <c r="MT210" s="426">
        <v>0.26863102340913869</v>
      </c>
      <c r="MU210" s="426">
        <v>0.3560863387724964</v>
      </c>
      <c r="MV210" s="426">
        <v>0.47613569204747891</v>
      </c>
      <c r="MW210" s="426">
        <v>0.64166901228581341</v>
      </c>
      <c r="MX210" s="426">
        <v>0.87085194607162042</v>
      </c>
      <c r="MY210" s="426">
        <v>1.1893305645057042</v>
      </c>
      <c r="MZ210" s="426">
        <v>1.6333694492911965</v>
      </c>
      <c r="NA210" s="426">
        <v>2.2543215634285638</v>
      </c>
      <c r="NB210" s="426">
        <v>3.1249992531507269</v>
      </c>
      <c r="NC210" s="426">
        <v>4.3487602544689299</v>
      </c>
      <c r="ND210" s="426">
        <v>6.0724724323544592</v>
      </c>
      <c r="NE210" s="426">
        <v>8.5050216158306728</v>
      </c>
      <c r="NF210" s="426">
        <v>11.943743397908911</v>
      </c>
      <c r="NG210" s="420"/>
      <c r="NH210" s="420">
        <v>812.38412580884324</v>
      </c>
      <c r="NI210" s="420">
        <v>896.4145059824574</v>
      </c>
      <c r="NJ210" s="420">
        <v>989.50501769182085</v>
      </c>
      <c r="NK210" s="420">
        <v>1092.6546616152684</v>
      </c>
      <c r="NL210" s="420">
        <v>1206.9741208616399</v>
      </c>
      <c r="NM210" s="420">
        <v>1333.6983568339895</v>
      </c>
      <c r="NN210" s="420">
        <v>1474.2006338586675</v>
      </c>
      <c r="NO210" s="420">
        <v>1630.0081352576174</v>
      </c>
      <c r="NP210" s="420">
        <v>1802.8193521097148</v>
      </c>
      <c r="NQ210" s="420">
        <v>1994.523446638306</v>
      </c>
      <c r="NR210" s="420">
        <v>2207.2218152188175</v>
      </c>
      <c r="NS210" s="420">
        <v>2443.252101693899</v>
      </c>
      <c r="NT210" s="420">
        <v>2705.2149403153676</v>
      </c>
      <c r="NU210" s="420">
        <v>2996.0037395389695</v>
      </c>
      <c r="NV210" s="420">
        <v>3318.8378534542253</v>
      </c>
      <c r="NW210" s="420">
        <v>3677.2995272554626</v>
      </c>
      <c r="NX210" s="420">
        <v>4075.3750473172649</v>
      </c>
      <c r="NY210" s="420">
        <v>4517.4563766116225</v>
      </c>
      <c r="NZ210" s="420">
        <v>5008.4815489751063</v>
      </c>
      <c r="OA210" s="420">
        <v>5553.9561149656938</v>
      </c>
      <c r="OB210" s="420">
        <v>6159.9832169203346</v>
      </c>
      <c r="OC210" s="420">
        <v>6833.3524304248567</v>
      </c>
      <c r="OD210" s="420">
        <v>7581.6161672609742</v>
      </c>
      <c r="OE210" s="420">
        <v>8413.1741062254241</v>
      </c>
      <c r="OF210" s="420">
        <v>9337.3662770996161</v>
      </c>
      <c r="OG210" s="420">
        <v>10364.575369203896</v>
      </c>
      <c r="OH210" s="420">
        <v>11506.338721948963</v>
      </c>
      <c r="OI210" s="420">
        <v>12775.470250387376</v>
      </c>
      <c r="OJ210" s="420">
        <v>13786.881179682216</v>
      </c>
      <c r="OK210" s="420">
        <v>13783.442457900137</v>
      </c>
      <c r="OL210" s="420"/>
      <c r="OM210" s="420">
        <v>888.96669547491604</v>
      </c>
      <c r="ON210" s="420">
        <v>983.72200218844819</v>
      </c>
      <c r="OO210" s="420">
        <v>1088.6937989471419</v>
      </c>
      <c r="OP210" s="420">
        <v>1205.0085904209402</v>
      </c>
      <c r="OQ210" s="420">
        <v>1333.9188179105038</v>
      </c>
      <c r="OR210" s="420">
        <v>1476.8170628403593</v>
      </c>
      <c r="OS210" s="420">
        <v>1635.2518613729444</v>
      </c>
      <c r="OT210" s="420">
        <v>1810.9453135842011</v>
      </c>
      <c r="OU210" s="420">
        <v>2005.8126915792488</v>
      </c>
      <c r="OV210" s="420">
        <v>2221.9842742588253</v>
      </c>
      <c r="OW210" s="420">
        <v>2461.8296624466898</v>
      </c>
      <c r="OX210" s="420">
        <v>2727.984857061077</v>
      </c>
      <c r="OY210" s="420">
        <v>3023.3824152994143</v>
      </c>
      <c r="OZ210" s="420">
        <v>3351.2850357845723</v>
      </c>
      <c r="PA210" s="420">
        <v>3715.3229637152722</v>
      </c>
      <c r="PB210" s="420">
        <v>4119.5356517443561</v>
      </c>
      <c r="PC210" s="420">
        <v>4568.418162101596</v>
      </c>
      <c r="PD210" s="420">
        <v>5061.5853663353464</v>
      </c>
      <c r="PE210" s="420">
        <v>5604.7193978341702</v>
      </c>
      <c r="PF210" s="420">
        <v>6205.3161021527239</v>
      </c>
      <c r="PG210" s="420">
        <v>6868.7009379692408</v>
      </c>
      <c r="PH210" s="420">
        <v>7600.3362919299952</v>
      </c>
      <c r="PI210" s="420">
        <v>8405.6413841807771</v>
      </c>
      <c r="PJ210" s="420">
        <v>9289.708507952857</v>
      </c>
      <c r="PK210" s="420">
        <v>10256.868195315305</v>
      </c>
      <c r="PL210" s="420">
        <v>11310.035196985829</v>
      </c>
      <c r="PM210" s="420">
        <v>12449.737505534311</v>
      </c>
      <c r="PN210" s="420">
        <v>13672.688171029587</v>
      </c>
      <c r="PO210" s="420">
        <v>14519.423095586215</v>
      </c>
      <c r="PP210" s="420">
        <v>14100.272300468345</v>
      </c>
      <c r="PQ210" s="420"/>
      <c r="PR210" s="420">
        <v>37.169249665725864</v>
      </c>
      <c r="PS210" s="420">
        <v>41.012854498840376</v>
      </c>
      <c r="PT210" s="420">
        <v>45.270875704789461</v>
      </c>
      <c r="PU210" s="420">
        <v>49.98900823137177</v>
      </c>
      <c r="PV210" s="420">
        <v>55.218055454180529</v>
      </c>
      <c r="PW210" s="420">
        <v>61.014505319690088</v>
      </c>
      <c r="PX210" s="420">
        <v>67.441171841011311</v>
      </c>
      <c r="PY210" s="420">
        <v>74.567909387303558</v>
      </c>
      <c r="PZ210" s="420">
        <v>82.472408057151227</v>
      </c>
      <c r="QA210" s="420">
        <v>91.241079372639433</v>
      </c>
      <c r="QB210" s="420">
        <v>100.97004258549829</v>
      </c>
      <c r="QC210" s="420">
        <v>111.76622306192434</v>
      </c>
      <c r="QD210" s="420">
        <v>123.74857552232709</v>
      </c>
      <c r="QE210" s="420">
        <v>137.0494463716816</v>
      </c>
      <c r="QF210" s="420">
        <v>151.81609098253807</v>
      </c>
      <c r="QG210" s="420">
        <v>168.21236360515559</v>
      </c>
      <c r="QH210" s="420">
        <v>186.42059959900638</v>
      </c>
      <c r="QI210" s="420">
        <v>206.64371193075831</v>
      </c>
      <c r="QJ210" s="420">
        <v>229.10752639226604</v>
      </c>
      <c r="QK210" s="420">
        <v>254.06338278758759</v>
      </c>
      <c r="QL210" s="420">
        <v>281.79103245342299</v>
      </c>
      <c r="QM210" s="420">
        <v>312.60186594934834</v>
      </c>
      <c r="QN210" s="420">
        <v>346.84250862358181</v>
      </c>
      <c r="QO210" s="420">
        <v>384.89882607228378</v>
      </c>
      <c r="QP210" s="420">
        <v>427.20038631634645</v>
      </c>
      <c r="QQ210" s="420">
        <v>474.22543087574775</v>
      </c>
      <c r="QR210" s="420">
        <v>526.50641289090026</v>
      </c>
      <c r="QS210" s="420">
        <v>584.63616709324504</v>
      </c>
      <c r="QT210" s="420">
        <v>631.01003432852144</v>
      </c>
      <c r="QU210" s="420">
        <v>631.01003432852144</v>
      </c>
      <c r="QV210" s="424"/>
      <c r="QW210" s="420">
        <v>14.672440262931179</v>
      </c>
      <c r="QX210" s="420">
        <v>14.672440262931179</v>
      </c>
      <c r="QY210" s="420">
        <v>14.672440262931179</v>
      </c>
      <c r="QZ210" s="420">
        <v>14.672440262931179</v>
      </c>
      <c r="RA210" s="420">
        <v>14.672440262931179</v>
      </c>
      <c r="RB210" s="420">
        <v>14.672440262931179</v>
      </c>
      <c r="RC210" s="420">
        <v>14.672440262931179</v>
      </c>
      <c r="RD210" s="420">
        <v>14.672440262931179</v>
      </c>
      <c r="RE210" s="420">
        <v>14.672440262931179</v>
      </c>
      <c r="RF210" s="420">
        <v>14.672440262931179</v>
      </c>
      <c r="RG210" s="420">
        <v>14.672440262931179</v>
      </c>
      <c r="RH210" s="420">
        <v>14.672440262931179</v>
      </c>
      <c r="RI210" s="420">
        <v>14.672440262931179</v>
      </c>
      <c r="RJ210" s="420">
        <v>14.672440262931179</v>
      </c>
      <c r="RK210" s="420">
        <v>14.672440262931179</v>
      </c>
      <c r="RL210" s="420">
        <v>14.672440262931179</v>
      </c>
      <c r="RM210" s="420">
        <v>14.672440262931179</v>
      </c>
      <c r="RN210" s="420">
        <v>17.561991387827756</v>
      </c>
      <c r="RO210" s="420">
        <v>23.279460188487498</v>
      </c>
      <c r="RP210" s="420">
        <v>31.127793123282142</v>
      </c>
      <c r="RQ210" s="420">
        <v>41.949680735259527</v>
      </c>
      <c r="RR210" s="420">
        <v>56.9327182798595</v>
      </c>
      <c r="RS210" s="420">
        <v>77.75354039923198</v>
      </c>
      <c r="RT210" s="420">
        <v>106.78297628306284</v>
      </c>
      <c r="RU210" s="420">
        <v>147.37827142931548</v>
      </c>
      <c r="RV210" s="420">
        <v>204.29959754579187</v>
      </c>
      <c r="RW210" s="420">
        <v>284.30405828589352</v>
      </c>
      <c r="RX210" s="420">
        <v>396.99327057026164</v>
      </c>
      <c r="RY210" s="420">
        <v>556.0233307193879</v>
      </c>
      <c r="RZ210" s="420">
        <v>780.83281681517474</v>
      </c>
      <c r="SA210" s="420"/>
      <c r="SB210" s="420">
        <v>22.496809402794685</v>
      </c>
      <c r="SC210" s="420">
        <v>26.340414235909197</v>
      </c>
      <c r="SD210" s="420">
        <v>30.598435441858282</v>
      </c>
      <c r="SE210" s="420">
        <v>35.316567968440594</v>
      </c>
      <c r="SF210" s="420">
        <v>40.545615191249354</v>
      </c>
      <c r="SG210" s="420">
        <v>46.342065056758912</v>
      </c>
      <c r="SH210" s="420">
        <v>52.768731578080136</v>
      </c>
      <c r="SI210" s="420">
        <v>59.895469124372383</v>
      </c>
      <c r="SJ210" s="420">
        <v>67.799967794220052</v>
      </c>
      <c r="SK210" s="420">
        <v>76.568639109708258</v>
      </c>
      <c r="SL210" s="420">
        <v>86.297602322567116</v>
      </c>
      <c r="SM210" s="420">
        <v>97.093782798993161</v>
      </c>
      <c r="SN210" s="420">
        <v>109.07613525939591</v>
      </c>
      <c r="SO210" s="420">
        <v>122.37700610875042</v>
      </c>
      <c r="SP210" s="420">
        <v>137.14365071960688</v>
      </c>
      <c r="SQ210" s="420">
        <v>153.5399233422244</v>
      </c>
      <c r="SR210" s="420">
        <v>171.74815933607519</v>
      </c>
      <c r="SS210" s="420">
        <v>189.08172054293055</v>
      </c>
      <c r="ST210" s="420">
        <v>205.82806620377855</v>
      </c>
      <c r="SU210" s="420">
        <v>222.93558966430544</v>
      </c>
      <c r="SV210" s="420">
        <v>239.84135171816345</v>
      </c>
      <c r="SW210" s="420">
        <v>255.66914766948884</v>
      </c>
      <c r="SX210" s="420">
        <v>269.08896822434986</v>
      </c>
      <c r="SY210" s="420">
        <v>278.11584978922093</v>
      </c>
      <c r="SZ210" s="420">
        <v>279.82211488703098</v>
      </c>
      <c r="TA210" s="420">
        <v>269.92583332995588</v>
      </c>
      <c r="TB210" s="420">
        <v>242.20235460500675</v>
      </c>
      <c r="TC210" s="420">
        <v>187.64289652298339</v>
      </c>
      <c r="TD210" s="420">
        <v>74.986703609133542</v>
      </c>
      <c r="TE210" s="420">
        <v>-149.8227824866533</v>
      </c>
      <c r="TF210" s="420"/>
      <c r="TG210" s="420">
        <v>3.9012105588149764</v>
      </c>
      <c r="TH210" s="420">
        <v>4.3046276816708433</v>
      </c>
      <c r="TI210" s="420">
        <v>4.7515411232306866</v>
      </c>
      <c r="TJ210" s="420">
        <v>5.2467469343817239</v>
      </c>
      <c r="TK210" s="420">
        <v>5.7955773364378205</v>
      </c>
      <c r="TL210" s="420">
        <v>6.4039611919725541</v>
      </c>
      <c r="TM210" s="420">
        <v>7.0784913349385592</v>
      </c>
      <c r="TN210" s="420">
        <v>7.8264995410642753</v>
      </c>
      <c r="TO210" s="420">
        <v>8.6561400086625184</v>
      </c>
      <c r="TP210" s="420">
        <v>9.576482319320041</v>
      </c>
      <c r="TQ210" s="420">
        <v>10.597614958629837</v>
      </c>
      <c r="TR210" s="420">
        <v>11.730760600478588</v>
      </c>
      <c r="TS210" s="420">
        <v>12.988404495858873</v>
      </c>
      <c r="TT210" s="420">
        <v>14.384437460354889</v>
      </c>
      <c r="TU210" s="420">
        <v>15.93431512515107</v>
      </c>
      <c r="TV210" s="420">
        <v>17.655235306640428</v>
      </c>
      <c r="TW210" s="420">
        <v>19.566335561701738</v>
      </c>
      <c r="TX210" s="420">
        <v>21.688913231960186</v>
      </c>
      <c r="TY210" s="420">
        <v>24.046670543625932</v>
      </c>
      <c r="TZ210" s="420">
        <v>26.665987622912422</v>
      </c>
      <c r="UA210" s="420">
        <v>29.576226614021913</v>
      </c>
      <c r="UB210" s="420">
        <v>32.810070451096514</v>
      </c>
      <c r="UC210" s="420">
        <v>36.403900241653346</v>
      </c>
      <c r="UD210" s="420">
        <v>40.398215671630723</v>
      </c>
      <c r="UE210" s="420">
        <v>44.838103346593869</v>
      </c>
      <c r="UF210" s="420">
        <v>49.773758545817543</v>
      </c>
      <c r="UG210" s="420">
        <v>55.261066492493683</v>
      </c>
      <c r="UH210" s="420">
        <v>61.362249941580622</v>
      </c>
      <c r="UI210" s="420">
        <v>66.229558863293065</v>
      </c>
      <c r="UJ210" s="420">
        <v>66.229558863293065</v>
      </c>
      <c r="UK210" s="420"/>
      <c r="UL210" s="420">
        <v>2.0676958480084733</v>
      </c>
      <c r="UM210" s="420">
        <v>2.0676958480084733</v>
      </c>
      <c r="UN210" s="420">
        <v>2.0676958480084733</v>
      </c>
      <c r="UO210" s="420">
        <v>2.0676958480084733</v>
      </c>
      <c r="UP210" s="420">
        <v>2.0676958480084733</v>
      </c>
      <c r="UQ210" s="420">
        <v>2.0676958480084733</v>
      </c>
      <c r="UR210" s="420">
        <v>2.0676958480084733</v>
      </c>
      <c r="US210" s="420">
        <v>2.0676958480084733</v>
      </c>
      <c r="UT210" s="420">
        <v>2.0676958480084733</v>
      </c>
      <c r="UU210" s="420">
        <v>2.0676958480084733</v>
      </c>
      <c r="UV210" s="420">
        <v>2.0676958480084733</v>
      </c>
      <c r="UW210" s="420">
        <v>2.0676958480084733</v>
      </c>
      <c r="UX210" s="420">
        <v>2.0676958480084733</v>
      </c>
      <c r="UY210" s="420">
        <v>2.0676958480084733</v>
      </c>
      <c r="UZ210" s="420">
        <v>2.0676958480084733</v>
      </c>
      <c r="VA210" s="420">
        <v>2.0676958480084733</v>
      </c>
      <c r="VB210" s="420">
        <v>2.0676958480084733</v>
      </c>
      <c r="VC210" s="420">
        <v>2.474902335579019</v>
      </c>
      <c r="VD210" s="420">
        <v>3.2806296916555335</v>
      </c>
      <c r="VE210" s="420">
        <v>4.3866464913328018</v>
      </c>
      <c r="VF210" s="420">
        <v>5.9117078772995386</v>
      </c>
      <c r="VG210" s="420">
        <v>8.0231742705070825</v>
      </c>
      <c r="VH210" s="420">
        <v>10.957323374328272</v>
      </c>
      <c r="VI210" s="420">
        <v>15.048261416766344</v>
      </c>
      <c r="VJ210" s="420">
        <v>20.769104147654808</v>
      </c>
      <c r="VK210" s="420">
        <v>28.790672991354562</v>
      </c>
      <c r="VL210" s="420">
        <v>40.065204584602789</v>
      </c>
      <c r="VM210" s="420">
        <v>55.945795146242915</v>
      </c>
      <c r="VN210" s="420">
        <v>78.356913486907771</v>
      </c>
      <c r="VO210" s="420">
        <v>110.03791764594696</v>
      </c>
      <c r="VP210" s="420"/>
      <c r="VQ210" s="420">
        <v>1.8335147108065031</v>
      </c>
      <c r="VR210" s="420">
        <v>2.23693183366237</v>
      </c>
      <c r="VS210" s="420">
        <v>2.6838452752222133</v>
      </c>
      <c r="VT210" s="420">
        <v>3.1790510863732506</v>
      </c>
      <c r="VU210" s="420">
        <v>3.7278814884293472</v>
      </c>
      <c r="VV210" s="420">
        <v>4.3362653439640813</v>
      </c>
      <c r="VW210" s="420">
        <v>5.0107954869300855</v>
      </c>
      <c r="VX210" s="420">
        <v>5.7588036930558015</v>
      </c>
      <c r="VY210" s="420">
        <v>6.5884441606540456</v>
      </c>
      <c r="VZ210" s="420">
        <v>7.5087864713115682</v>
      </c>
      <c r="WA210" s="420">
        <v>8.5299191106213641</v>
      </c>
      <c r="WB210" s="420">
        <v>9.663064752470115</v>
      </c>
      <c r="WC210" s="420">
        <v>10.9207086478504</v>
      </c>
      <c r="WD210" s="420">
        <v>12.316741612346416</v>
      </c>
      <c r="WE210" s="420">
        <v>13.866619277142597</v>
      </c>
      <c r="WF210" s="420">
        <v>15.587539458631955</v>
      </c>
      <c r="WG210" s="420">
        <v>17.498639713693265</v>
      </c>
      <c r="WH210" s="420">
        <v>19.214010896381168</v>
      </c>
      <c r="WI210" s="420">
        <v>20.766040851970399</v>
      </c>
      <c r="WJ210" s="420">
        <v>22.279341131579621</v>
      </c>
      <c r="WK210" s="420">
        <v>23.664518736722375</v>
      </c>
      <c r="WL210" s="420">
        <v>24.78689618058943</v>
      </c>
      <c r="WM210" s="420">
        <v>25.446576867325074</v>
      </c>
      <c r="WN210" s="420">
        <v>25.349954254864379</v>
      </c>
      <c r="WO210" s="420">
        <v>24.068999198939061</v>
      </c>
      <c r="WP210" s="420">
        <v>20.983085554462981</v>
      </c>
      <c r="WQ210" s="420">
        <v>15.195861907890894</v>
      </c>
      <c r="WR210" s="420">
        <v>5.4164547953377067</v>
      </c>
      <c r="WS210" s="420">
        <v>-12.127354623614707</v>
      </c>
      <c r="WT210" s="420">
        <v>-43.808358782653897</v>
      </c>
      <c r="WU210" s="420"/>
      <c r="WV210" s="420">
        <v>89.824419981594971</v>
      </c>
      <c r="WW210" s="420">
        <v>99.113000673373861</v>
      </c>
      <c r="WX210" s="420">
        <v>109.40307347638758</v>
      </c>
      <c r="WY210" s="420">
        <v>120.80506629055378</v>
      </c>
      <c r="WZ210" s="420">
        <v>133.4417522088674</v>
      </c>
      <c r="XA210" s="420">
        <v>147.44964184355939</v>
      </c>
      <c r="XB210" s="420">
        <v>162.98053358564138</v>
      </c>
      <c r="XC210" s="420">
        <v>180.20323977997836</v>
      </c>
      <c r="XD210" s="420">
        <v>199.30550885050718</v>
      </c>
      <c r="XE210" s="420">
        <v>220.49616569740266</v>
      </c>
      <c r="XF210" s="420">
        <v>244.00749523664678</v>
      </c>
      <c r="XG210" s="420">
        <v>270.09789679258193</v>
      </c>
      <c r="XH210" s="420">
        <v>299.05484021894301</v>
      </c>
      <c r="XI210" s="420">
        <v>331.19815815078363</v>
      </c>
      <c r="XJ210" s="420">
        <v>366.88371272003911</v>
      </c>
      <c r="XK210" s="420">
        <v>406.50747944742591</v>
      </c>
      <c r="XL210" s="420">
        <v>450.51009590443135</v>
      </c>
      <c r="XM210" s="420">
        <v>499.38192817866133</v>
      </c>
      <c r="XN210" s="420">
        <v>553.66871423772216</v>
      </c>
      <c r="XO210" s="420">
        <v>613.97785004254649</v>
      </c>
      <c r="XP210" s="420">
        <v>680.98539178970213</v>
      </c>
      <c r="XQ210" s="420">
        <v>755.44385605278228</v>
      </c>
      <c r="XR210" s="420">
        <v>838.1909089438218</v>
      </c>
      <c r="XS210" s="420">
        <v>930.15904583675615</v>
      </c>
      <c r="XT210" s="420">
        <v>1032.386374809266</v>
      </c>
      <c r="XU210" s="420">
        <v>1146.0286299030445</v>
      </c>
      <c r="XV210" s="420">
        <v>1272.3725547283477</v>
      </c>
      <c r="XW210" s="420">
        <v>1412.8508130159521</v>
      </c>
      <c r="XX210" s="420">
        <v>1524.919411768248</v>
      </c>
      <c r="XY210" s="420">
        <v>1524.919411768248</v>
      </c>
      <c r="XZ210" s="420"/>
      <c r="YA210" s="420">
        <v>2.480834464641668E-2</v>
      </c>
      <c r="YB210" s="420">
        <v>2.480834464641668E-2</v>
      </c>
      <c r="YC210" s="420">
        <v>2.480834464641668E-2</v>
      </c>
      <c r="YD210" s="420">
        <v>2.480834464641668E-2</v>
      </c>
      <c r="YE210" s="420">
        <v>2.480834464641668E-2</v>
      </c>
      <c r="YF210" s="420">
        <v>2.480834464641668E-2</v>
      </c>
      <c r="YG210" s="420">
        <v>2.480834464641668E-2</v>
      </c>
      <c r="YH210" s="420">
        <v>2.480834464641668E-2</v>
      </c>
      <c r="YI210" s="420">
        <v>2.480834464641668E-2</v>
      </c>
      <c r="YJ210" s="420">
        <v>2.480834464641668E-2</v>
      </c>
      <c r="YK210" s="420">
        <v>2.480834464641668E-2</v>
      </c>
      <c r="YL210" s="420">
        <v>2.480834464641668E-2</v>
      </c>
      <c r="YM210" s="420">
        <v>2.480834464641668E-2</v>
      </c>
      <c r="YN210" s="420">
        <v>2.480834464641668E-2</v>
      </c>
      <c r="YO210" s="420">
        <v>2.480834464641668E-2</v>
      </c>
      <c r="YP210" s="420">
        <v>2.480834464641668E-2</v>
      </c>
      <c r="YQ210" s="420">
        <v>2.480834464641668E-2</v>
      </c>
      <c r="YR210" s="420">
        <v>2.9694033658965054E-2</v>
      </c>
      <c r="YS210" s="420">
        <v>3.9361201081023131E-2</v>
      </c>
      <c r="YT210" s="420">
        <v>5.2631260107135779E-2</v>
      </c>
      <c r="YU210" s="420">
        <v>7.0929042397720327E-2</v>
      </c>
      <c r="YV210" s="420">
        <v>9.6262548794452465E-2</v>
      </c>
      <c r="YW210" s="420">
        <v>0.13146665402186325</v>
      </c>
      <c r="YX210" s="420">
        <v>0.18054998558713753</v>
      </c>
      <c r="YY210" s="420">
        <v>0.24918901597089782</v>
      </c>
      <c r="YZ210" s="420">
        <v>0.3454323027536868</v>
      </c>
      <c r="ZA210" s="420">
        <v>0.48070484090847126</v>
      </c>
      <c r="ZB210" s="420">
        <v>0.67124116385038646</v>
      </c>
      <c r="ZC210" s="420">
        <v>0.94013116923601669</v>
      </c>
      <c r="ZD210" s="420">
        <v>1.3202418468673545</v>
      </c>
      <c r="ZE210" s="420"/>
      <c r="ZF210" s="420">
        <v>89.799611636948555</v>
      </c>
      <c r="ZG210" s="420">
        <v>99.088192328727445</v>
      </c>
      <c r="ZH210" s="420">
        <v>109.37826513174116</v>
      </c>
      <c r="ZI210" s="420">
        <v>120.78025794590737</v>
      </c>
      <c r="ZJ210" s="420">
        <v>133.41694386422097</v>
      </c>
      <c r="ZK210" s="420">
        <v>147.42483349891296</v>
      </c>
      <c r="ZL210" s="420">
        <v>162.95572524099495</v>
      </c>
      <c r="ZM210" s="420">
        <v>180.17843143533193</v>
      </c>
      <c r="ZN210" s="420">
        <v>199.28070050586075</v>
      </c>
      <c r="ZO210" s="420">
        <v>220.47135735275623</v>
      </c>
      <c r="ZP210" s="420">
        <v>243.98268689200034</v>
      </c>
      <c r="ZQ210" s="420">
        <v>270.0730884479355</v>
      </c>
      <c r="ZR210" s="420">
        <v>299.03003187429658</v>
      </c>
      <c r="ZS210" s="420">
        <v>331.1733498061372</v>
      </c>
      <c r="ZT210" s="420">
        <v>366.85890437539268</v>
      </c>
      <c r="ZU210" s="420">
        <v>406.48267110277948</v>
      </c>
      <c r="ZV210" s="420">
        <v>450.48528755978492</v>
      </c>
      <c r="ZW210" s="420">
        <v>499.35223414500234</v>
      </c>
      <c r="ZX210" s="420">
        <v>553.62935303664108</v>
      </c>
      <c r="ZY210" s="420">
        <v>613.9252187824394</v>
      </c>
      <c r="ZZ210" s="420">
        <v>680.91446274730447</v>
      </c>
      <c r="AAA210" s="420">
        <v>755.34759350398781</v>
      </c>
      <c r="AAB210" s="420">
        <v>838.0594422897999</v>
      </c>
      <c r="AAC210" s="420">
        <v>929.97849585116899</v>
      </c>
      <c r="AAD210" s="420">
        <v>1032.1371857932952</v>
      </c>
      <c r="AAE210" s="420">
        <v>1145.6831976002909</v>
      </c>
      <c r="AAF210" s="420">
        <v>1271.8918498874393</v>
      </c>
      <c r="AAG210" s="420">
        <v>1412.1795718521016</v>
      </c>
      <c r="AAH210" s="420">
        <v>1523.9792805990119</v>
      </c>
      <c r="AAI210" s="420">
        <v>1523.5991699213807</v>
      </c>
      <c r="AAJ210" s="420"/>
      <c r="AAK210" s="420">
        <v>1003.0966312254658</v>
      </c>
      <c r="AAL210" s="420">
        <v>1111.3875405867473</v>
      </c>
      <c r="AAM210" s="420">
        <v>1231.3543447959635</v>
      </c>
      <c r="AAN210" s="420">
        <v>1364.2844674216615</v>
      </c>
      <c r="AAO210" s="420">
        <v>1511.6092584544035</v>
      </c>
      <c r="AAP210" s="420">
        <v>1674.9202267399953</v>
      </c>
      <c r="AAQ210" s="420">
        <v>1855.9871136789495</v>
      </c>
      <c r="AAR210" s="420">
        <v>2056.7780178369612</v>
      </c>
      <c r="AAS210" s="420">
        <v>2279.4818040399837</v>
      </c>
      <c r="AAT210" s="420">
        <v>2526.5330571926015</v>
      </c>
      <c r="AAU210" s="420">
        <v>2800.6398707718786</v>
      </c>
      <c r="AAV210" s="420">
        <v>3104.8147930604759</v>
      </c>
      <c r="AAW210" s="420">
        <v>3442.4092910809572</v>
      </c>
      <c r="AAX210" s="420">
        <v>3817.1521333118062</v>
      </c>
      <c r="AAY210" s="420">
        <v>4233.1921380874146</v>
      </c>
      <c r="AAZ210" s="420">
        <v>4695.1457856479919</v>
      </c>
      <c r="ABA210" s="420">
        <v>5208.1502487111493</v>
      </c>
      <c r="ABB210" s="420">
        <v>5769.2333319196605</v>
      </c>
      <c r="ABC210" s="420">
        <v>6384.9428579265605</v>
      </c>
      <c r="ABD210" s="420">
        <v>7064.4562517310487</v>
      </c>
      <c r="ABE210" s="420">
        <v>7813.1212711714306</v>
      </c>
      <c r="ABF210" s="420">
        <v>8636.1399292840615</v>
      </c>
      <c r="ABG210" s="420">
        <v>9538.2363715622523</v>
      </c>
      <c r="ABH210" s="420">
        <v>10523.152807848111</v>
      </c>
      <c r="ABI210" s="420">
        <v>11592.896495194569</v>
      </c>
      <c r="ABJ210" s="420">
        <v>12746.627313470539</v>
      </c>
      <c r="ABK210" s="420">
        <v>13979.027571934648</v>
      </c>
      <c r="ABL210" s="420">
        <v>15277.927094200011</v>
      </c>
      <c r="ABM210" s="420">
        <v>16106.261725170745</v>
      </c>
      <c r="ABN210" s="420">
        <v>15430.240329120419</v>
      </c>
      <c r="ABQ210" s="344"/>
      <c r="ABR210" s="344"/>
      <c r="ABS210" s="344"/>
      <c r="ABT210" s="344"/>
      <c r="ABU210" s="344"/>
      <c r="ABV210" s="344"/>
      <c r="ABW210" s="344"/>
      <c r="ABX210" s="344"/>
      <c r="ABY210" s="344"/>
      <c r="ABZ210" s="344"/>
      <c r="ACA210" s="344"/>
    </row>
    <row r="211" spans="4:755" hidden="1" outlineLevel="1" x14ac:dyDescent="0.25">
      <c r="D211" s="431" t="b">
        <v>1</v>
      </c>
      <c r="E211" s="416"/>
      <c r="F211" s="417">
        <v>1636</v>
      </c>
      <c r="G211" s="417">
        <v>22006060</v>
      </c>
      <c r="H211" s="417" t="s">
        <v>1825</v>
      </c>
      <c r="I211" s="417" t="s">
        <v>253</v>
      </c>
      <c r="J211" s="417">
        <v>66</v>
      </c>
      <c r="K211" s="417" t="s">
        <v>335</v>
      </c>
      <c r="L211" s="417" t="s">
        <v>1822</v>
      </c>
      <c r="M211" s="417" t="s">
        <v>253</v>
      </c>
      <c r="N211" s="417" t="s">
        <v>301</v>
      </c>
      <c r="O211" s="417" t="s">
        <v>1910</v>
      </c>
      <c r="P211" s="417" t="s">
        <v>1911</v>
      </c>
      <c r="Q211" s="417" t="s">
        <v>302</v>
      </c>
      <c r="R211" s="417" t="s">
        <v>298</v>
      </c>
      <c r="S211" s="418"/>
      <c r="T211" s="417">
        <v>6.6046416250961082E-2</v>
      </c>
      <c r="U211" s="417">
        <v>2190</v>
      </c>
      <c r="V211" s="418"/>
      <c r="W211" s="419">
        <v>9.9</v>
      </c>
      <c r="X211" s="417">
        <v>8.8018665792934641E-3</v>
      </c>
      <c r="Y211" s="417">
        <v>1.5348743287472509E-3</v>
      </c>
      <c r="Z211" s="417">
        <v>7.266992250546213E-3</v>
      </c>
      <c r="AA211" s="420">
        <v>94.031217127765984</v>
      </c>
      <c r="AB211" s="420">
        <v>736.73967779868042</v>
      </c>
      <c r="AC211" s="420">
        <v>830.77089492644643</v>
      </c>
      <c r="AD211" s="420">
        <v>33.698957216231179</v>
      </c>
      <c r="AE211" s="420">
        <v>3.5369755616627874</v>
      </c>
      <c r="AF211" s="420">
        <v>81.437998161253503</v>
      </c>
      <c r="AG211" s="418"/>
      <c r="AH211" s="419">
        <v>14.216959715055561</v>
      </c>
      <c r="AI211" s="417">
        <v>2.3831354840911409E-2</v>
      </c>
      <c r="AJ211" s="417">
        <v>4.1557247471385329E-3</v>
      </c>
      <c r="AK211" s="417">
        <v>1.9675630093772878E-2</v>
      </c>
      <c r="AL211" s="420">
        <v>254.59273681406529</v>
      </c>
      <c r="AM211" s="420">
        <v>1994.7478786264958</v>
      </c>
      <c r="AN211" s="420">
        <v>2249.3406154405611</v>
      </c>
      <c r="AO211" s="420">
        <v>91.241079372639433</v>
      </c>
      <c r="AP211" s="420">
        <v>9.576482319320041</v>
      </c>
      <c r="AQ211" s="420">
        <v>220.49616569740266</v>
      </c>
      <c r="AR211" s="418"/>
      <c r="AS211" s="417">
        <v>5.1679359468684138E-3</v>
      </c>
      <c r="AT211" s="421">
        <v>4.6756664206188491E-7</v>
      </c>
      <c r="AU211" s="417">
        <v>5.1674683802263519E-3</v>
      </c>
      <c r="AV211" s="420">
        <v>54.263818387092506</v>
      </c>
      <c r="AW211" s="420">
        <v>0.22443198818970475</v>
      </c>
      <c r="AX211" s="420">
        <v>54.488250375282213</v>
      </c>
      <c r="AY211" s="420">
        <v>14.672440262931179</v>
      </c>
      <c r="AZ211" s="420">
        <v>2.0676958480084733</v>
      </c>
      <c r="BA211" s="420">
        <v>2.480834464641668E-2</v>
      </c>
      <c r="BB211" s="418"/>
      <c r="BC211" s="420">
        <v>949.44482586559388</v>
      </c>
      <c r="BD211" s="420">
        <v>2570.6543428299233</v>
      </c>
      <c r="BE211" s="420">
        <v>71.253194830868281</v>
      </c>
      <c r="BF211" s="420">
        <v>2499.401147999055</v>
      </c>
      <c r="BG211" s="420"/>
      <c r="BH211" s="422">
        <v>3.6190084093339271E-2</v>
      </c>
      <c r="BI211" s="420"/>
      <c r="BJ211" s="423">
        <v>10.264843878369307</v>
      </c>
      <c r="BK211" s="423">
        <v>10.643133317908669</v>
      </c>
      <c r="BL211" s="423">
        <v>11.035363826768</v>
      </c>
      <c r="BM211" s="423">
        <v>11.442049174017937</v>
      </c>
      <c r="BN211" s="423">
        <v>11.863722062618042</v>
      </c>
      <c r="BO211" s="423">
        <v>12.300934827185827</v>
      </c>
      <c r="BP211" s="423">
        <v>12.75426015748063</v>
      </c>
      <c r="BQ211" s="423">
        <v>13.224291848549957</v>
      </c>
      <c r="BR211" s="423">
        <v>13.711645578520923</v>
      </c>
      <c r="BS211" s="423">
        <v>14.216959715055561</v>
      </c>
      <c r="BT211" s="423">
        <v>14.740896151526375</v>
      </c>
      <c r="BU211" s="423">
        <v>15.284141174007392</v>
      </c>
      <c r="BV211" s="423">
        <v>15.847406360216368</v>
      </c>
      <c r="BW211" s="423">
        <v>16.431429511585634</v>
      </c>
      <c r="BX211" s="423">
        <v>17.036975619682483</v>
      </c>
      <c r="BY211" s="423">
        <v>17.664837868244934</v>
      </c>
      <c r="BZ211" s="423">
        <v>18.315838672145485</v>
      </c>
      <c r="CA211" s="423">
        <v>18.990830754643675</v>
      </c>
      <c r="CB211" s="423">
        <v>19.69069826433855</v>
      </c>
      <c r="CC211" s="423">
        <v>20.416357933284111</v>
      </c>
      <c r="CD211" s="423">
        <v>21.168760277784653</v>
      </c>
      <c r="CE211" s="423">
        <v>21.948890843442939</v>
      </c>
      <c r="CF211" s="423">
        <v>22.757771496092055</v>
      </c>
      <c r="CG211" s="423">
        <v>23.596461760301825</v>
      </c>
      <c r="CH211" s="423">
        <v>24.46606020721309</v>
      </c>
      <c r="CI211" s="423">
        <v>25.367705893517794</v>
      </c>
      <c r="CJ211" s="423">
        <v>26.302579853469606</v>
      </c>
      <c r="CK211" s="423">
        <v>27.271906645879525</v>
      </c>
      <c r="CL211" s="423">
        <v>28</v>
      </c>
      <c r="CM211" s="423">
        <v>28</v>
      </c>
      <c r="CN211" s="420"/>
      <c r="CO211" s="417">
        <v>9.708275965660762E-3</v>
      </c>
      <c r="CP211" s="417">
        <v>1.0712191211688215E-2</v>
      </c>
      <c r="CQ211" s="417">
        <v>1.1824348312161174E-2</v>
      </c>
      <c r="CR211" s="417">
        <v>1.3056682379234321E-2</v>
      </c>
      <c r="CS211" s="417">
        <v>1.4422462800766764E-2</v>
      </c>
      <c r="CT211" s="417">
        <v>1.5936443723749291E-2</v>
      </c>
      <c r="CU211" s="417">
        <v>1.7615031607265057E-2</v>
      </c>
      <c r="CV211" s="417">
        <v>1.9476471788502842E-2</v>
      </c>
      <c r="CW211" s="417">
        <v>2.1541056227177734E-2</v>
      </c>
      <c r="CX211" s="417">
        <v>2.3831354840911409E-2</v>
      </c>
      <c r="CY211" s="417">
        <v>2.6372473119585998E-2</v>
      </c>
      <c r="CZ211" s="417">
        <v>2.9192339013647112E-2</v>
      </c>
      <c r="DA211" s="417">
        <v>3.2322022433398018E-2</v>
      </c>
      <c r="DB211" s="417">
        <v>3.5796091077517467E-2</v>
      </c>
      <c r="DC211" s="417">
        <v>3.965300673382742E-2</v>
      </c>
      <c r="DD211" s="417">
        <v>4.3935566668723287E-2</v>
      </c>
      <c r="DE211" s="417">
        <v>4.8691395249228206E-2</v>
      </c>
      <c r="DF211" s="417">
        <v>5.3973491529537086E-2</v>
      </c>
      <c r="DG211" s="417">
        <v>5.9840839189094955E-2</v>
      </c>
      <c r="DH211" s="417">
        <v>6.6359085939407772E-2</v>
      </c>
      <c r="DI211" s="417">
        <v>7.36013003304965E-2</v>
      </c>
      <c r="DJ211" s="417">
        <v>8.1648814794752431E-2</v>
      </c>
      <c r="DK211" s="417">
        <v>9.0592164776594139E-2</v>
      </c>
      <c r="DL211" s="417">
        <v>0.10053213492265475</v>
      </c>
      <c r="DM211" s="417">
        <v>0.11158092456249701</v>
      </c>
      <c r="DN211" s="417">
        <v>0.12386344610882619</v>
      </c>
      <c r="DO211" s="417">
        <v>0.13751877156531145</v>
      </c>
      <c r="DP211" s="417">
        <v>0.15270174406778775</v>
      </c>
      <c r="DQ211" s="417">
        <v>0.1648141839142698</v>
      </c>
      <c r="DR211" s="417">
        <v>0.1648141839142698</v>
      </c>
      <c r="DS211" s="424"/>
      <c r="DT211" s="425">
        <v>1.6929344954104853E-3</v>
      </c>
      <c r="DU211" s="425">
        <v>1.8679977874388482E-3</v>
      </c>
      <c r="DV211" s="425">
        <v>2.0619363535000221E-3</v>
      </c>
      <c r="DW211" s="425">
        <v>2.2768314450072047E-3</v>
      </c>
      <c r="DX211" s="425">
        <v>2.5149969851038117E-3</v>
      </c>
      <c r="DY211" s="425">
        <v>2.7790058100462065E-3</v>
      </c>
      <c r="DZ211" s="425">
        <v>3.0717188871809526E-3</v>
      </c>
      <c r="EA211" s="425">
        <v>3.3963178484287646E-3</v>
      </c>
      <c r="EB211" s="425">
        <v>3.7563412168706346E-3</v>
      </c>
      <c r="EC211" s="425">
        <v>4.1557247471385329E-3</v>
      </c>
      <c r="ED211" s="425">
        <v>4.5988463483479314E-3</v>
      </c>
      <c r="EE211" s="425">
        <v>5.0905761118376852E-3</v>
      </c>
      <c r="EF211" s="425">
        <v>5.6363320256324111E-3</v>
      </c>
      <c r="EG211" s="425">
        <v>6.2421420240149151E-3</v>
      </c>
      <c r="EH211" s="425">
        <v>6.9147130946716978E-3</v>
      </c>
      <c r="EI211" s="425">
        <v>7.661508248424276E-3</v>
      </c>
      <c r="EJ211" s="425">
        <v>8.4908322485530308E-3</v>
      </c>
      <c r="EK211" s="425">
        <v>9.41192709923965E-3</v>
      </c>
      <c r="EL211" s="425">
        <v>1.0435078406903915E-2</v>
      </c>
      <c r="EM211" s="425">
        <v>1.157173385553696E-2</v>
      </c>
      <c r="EN211" s="425">
        <v>1.2834635179026293E-2</v>
      </c>
      <c r="EO211" s="425">
        <v>1.4237965171606101E-2</v>
      </c>
      <c r="EP211" s="425">
        <v>1.5797511453803082E-2</v>
      </c>
      <c r="EQ211" s="425">
        <v>1.7530848907655657E-2</v>
      </c>
      <c r="ER211" s="425">
        <v>1.9457542913881343E-2</v>
      </c>
      <c r="ES211" s="425">
        <v>2.1599375767618847E-2</v>
      </c>
      <c r="ET211" s="425">
        <v>2.3980598921257149E-2</v>
      </c>
      <c r="EU211" s="425">
        <v>2.6628214005874437E-2</v>
      </c>
      <c r="EV211" s="425">
        <v>2.8740387919370929E-2</v>
      </c>
      <c r="EW211" s="425">
        <v>2.8740387919370929E-2</v>
      </c>
      <c r="EX211" s="420"/>
      <c r="EY211" s="420">
        <v>1047.2179168627877</v>
      </c>
      <c r="EZ211" s="420">
        <v>1155.5088262240693</v>
      </c>
      <c r="FA211" s="420">
        <v>1275.4756304332855</v>
      </c>
      <c r="FB211" s="420">
        <v>1408.4057530589835</v>
      </c>
      <c r="FC211" s="420">
        <v>1555.7305440917253</v>
      </c>
      <c r="FD211" s="420">
        <v>1719.0415123773171</v>
      </c>
      <c r="FE211" s="420">
        <v>1900.1083993162715</v>
      </c>
      <c r="FF211" s="420">
        <v>2100.899303474283</v>
      </c>
      <c r="FG211" s="420">
        <v>2323.6030896773059</v>
      </c>
      <c r="FH211" s="420">
        <v>2570.6543428299233</v>
      </c>
      <c r="FI211" s="420">
        <v>2844.7611564091999</v>
      </c>
      <c r="FJ211" s="420">
        <v>3148.9360786977982</v>
      </c>
      <c r="FK211" s="420">
        <v>3486.5305767182795</v>
      </c>
      <c r="FL211" s="420">
        <v>3861.273418949128</v>
      </c>
      <c r="FM211" s="420">
        <v>4277.3134237247359</v>
      </c>
      <c r="FN211" s="420">
        <v>4739.2670712853142</v>
      </c>
      <c r="FO211" s="420">
        <v>5252.2715343484706</v>
      </c>
      <c r="FP211" s="420">
        <v>5822.0437454907524</v>
      </c>
      <c r="FQ211" s="420">
        <v>6454.9461903002393</v>
      </c>
      <c r="FR211" s="420">
        <v>7158.0601940228817</v>
      </c>
      <c r="FS211" s="420">
        <v>7939.267557197958</v>
      </c>
      <c r="FT211" s="420">
        <v>8807.3414935992423</v>
      </c>
      <c r="FU211" s="420">
        <v>9772.0479328152669</v>
      </c>
      <c r="FV211" s="420">
        <v>10844.258371296299</v>
      </c>
      <c r="FW211" s="420">
        <v>12036.075591101046</v>
      </c>
      <c r="FX211" s="420">
        <v>13360.973716480332</v>
      </c>
      <c r="FY211" s="420">
        <v>14833.954246618263</v>
      </c>
      <c r="FZ211" s="420">
        <v>16471.719890288448</v>
      </c>
      <c r="GA211" s="420">
        <v>17778.27154467328</v>
      </c>
      <c r="GB211" s="420">
        <v>17778.27154467328</v>
      </c>
      <c r="GC211" s="420"/>
      <c r="GD211" s="420">
        <v>44.123985834679935</v>
      </c>
      <c r="GE211" s="420">
        <v>44.123985834679935</v>
      </c>
      <c r="GF211" s="420">
        <v>44.123985834679935</v>
      </c>
      <c r="GG211" s="420">
        <v>44.123985834679935</v>
      </c>
      <c r="GH211" s="420">
        <v>44.123985834679935</v>
      </c>
      <c r="GI211" s="420">
        <v>44.123985834679935</v>
      </c>
      <c r="GJ211" s="420">
        <v>44.123985834679935</v>
      </c>
      <c r="GK211" s="420">
        <v>44.123985834679935</v>
      </c>
      <c r="GL211" s="420">
        <v>44.123985834679935</v>
      </c>
      <c r="GM211" s="420">
        <v>44.123985834679935</v>
      </c>
      <c r="GN211" s="420">
        <v>44.123985834679935</v>
      </c>
      <c r="GO211" s="420">
        <v>44.123985834679935</v>
      </c>
      <c r="GP211" s="420">
        <v>44.123985834679935</v>
      </c>
      <c r="GQ211" s="420">
        <v>44.123985834679935</v>
      </c>
      <c r="GR211" s="420">
        <v>44.123985834679935</v>
      </c>
      <c r="GS211" s="420">
        <v>44.123985834679935</v>
      </c>
      <c r="GT211" s="420">
        <v>44.123985834679935</v>
      </c>
      <c r="GU211" s="420">
        <v>52.81364553809243</v>
      </c>
      <c r="GV211" s="420">
        <v>70.007616537442502</v>
      </c>
      <c r="GW211" s="420">
        <v>93.609670799379501</v>
      </c>
      <c r="GX211" s="420">
        <v>126.1540061068313</v>
      </c>
      <c r="GY211" s="420">
        <v>171.2120417526574</v>
      </c>
      <c r="GZ211" s="420">
        <v>233.82587038637163</v>
      </c>
      <c r="HA211" s="420">
        <v>321.12521492437503</v>
      </c>
      <c r="HB211" s="420">
        <v>443.20621821278513</v>
      </c>
      <c r="HC211" s="420">
        <v>614.3840006570565</v>
      </c>
      <c r="HD211" s="420">
        <v>854.97899570542791</v>
      </c>
      <c r="HE211" s="420">
        <v>1193.8658555223894</v>
      </c>
      <c r="HF211" s="420">
        <v>1672.1121455438506</v>
      </c>
      <c r="HG211" s="420">
        <v>2348.1749137156198</v>
      </c>
      <c r="HH211" s="420"/>
      <c r="HI211" s="420">
        <v>103.71447885961901</v>
      </c>
      <c r="HJ211" s="420">
        <v>114.43940539953707</v>
      </c>
      <c r="HK211" s="420">
        <v>126.32069044886737</v>
      </c>
      <c r="HL211" s="420">
        <v>139.48583799921795</v>
      </c>
      <c r="HM211" s="420">
        <v>154.07660624241004</v>
      </c>
      <c r="HN211" s="420">
        <v>170.25061519991607</v>
      </c>
      <c r="HO211" s="420">
        <v>188.18313670782311</v>
      </c>
      <c r="HP211" s="420">
        <v>208.06908752013004</v>
      </c>
      <c r="HQ211" s="420">
        <v>230.12524866308036</v>
      </c>
      <c r="HR211" s="420">
        <v>254.59273681406529</v>
      </c>
      <c r="HS211" s="420">
        <v>281.73975642141835</v>
      </c>
      <c r="HT211" s="420">
        <v>311.86466456072424</v>
      </c>
      <c r="HU211" s="420">
        <v>345.2993841775932</v>
      </c>
      <c r="HV211" s="420">
        <v>382.41320543914907</v>
      </c>
      <c r="HW211" s="420">
        <v>423.61701945459322</v>
      </c>
      <c r="HX211" s="420">
        <v>469.36803368244</v>
      </c>
      <c r="HY211" s="420">
        <v>520.17502397787689</v>
      </c>
      <c r="HZ211" s="420">
        <v>576.604184514341</v>
      </c>
      <c r="IA211" s="420">
        <v>639.28564381274623</v>
      </c>
      <c r="IB211" s="420">
        <v>708.92072291209547</v>
      </c>
      <c r="IC211" s="420">
        <v>786.29002040819091</v>
      </c>
      <c r="ID211" s="420">
        <v>872.2624187750871</v>
      </c>
      <c r="IE211" s="420">
        <v>967.80511718073171</v>
      </c>
      <c r="IF211" s="420">
        <v>1073.9948080409133</v>
      </c>
      <c r="IG211" s="420">
        <v>1192.030127965794</v>
      </c>
      <c r="IH211" s="420">
        <v>1323.2455286986747</v>
      </c>
      <c r="II211" s="420">
        <v>1469.1267303030904</v>
      </c>
      <c r="IJ211" s="420">
        <v>1631.3279374179394</v>
      </c>
      <c r="IK211" s="420">
        <v>1760.7263384151724</v>
      </c>
      <c r="IL211" s="420">
        <v>1760.7263384151724</v>
      </c>
      <c r="IM211" s="420"/>
      <c r="IN211" s="420">
        <v>27.131909193546253</v>
      </c>
      <c r="IO211" s="420">
        <v>27.131909193546253</v>
      </c>
      <c r="IP211" s="420">
        <v>27.131909193546253</v>
      </c>
      <c r="IQ211" s="420">
        <v>27.131909193546253</v>
      </c>
      <c r="IR211" s="420">
        <v>27.131909193546253</v>
      </c>
      <c r="IS211" s="420">
        <v>27.131909193546253</v>
      </c>
      <c r="IT211" s="420">
        <v>27.131909193546253</v>
      </c>
      <c r="IU211" s="420">
        <v>27.131909193546253</v>
      </c>
      <c r="IV211" s="420">
        <v>27.131909193546253</v>
      </c>
      <c r="IW211" s="420">
        <v>27.131909193546253</v>
      </c>
      <c r="IX211" s="420">
        <v>27.131909193546253</v>
      </c>
      <c r="IY211" s="420">
        <v>27.131909193546253</v>
      </c>
      <c r="IZ211" s="420">
        <v>27.131909193546253</v>
      </c>
      <c r="JA211" s="420">
        <v>27.131909193546253</v>
      </c>
      <c r="JB211" s="420">
        <v>27.131909193546253</v>
      </c>
      <c r="JC211" s="420">
        <v>27.131909193546253</v>
      </c>
      <c r="JD211" s="420">
        <v>27.131909193546253</v>
      </c>
      <c r="JE211" s="420">
        <v>32.475194790617152</v>
      </c>
      <c r="JF211" s="420">
        <v>43.04779495368259</v>
      </c>
      <c r="JG211" s="420">
        <v>57.560735725064987</v>
      </c>
      <c r="JH211" s="420">
        <v>77.572299359284628</v>
      </c>
      <c r="JI211" s="420">
        <v>105.27855726994854</v>
      </c>
      <c r="JJ211" s="420">
        <v>143.77990026092959</v>
      </c>
      <c r="JK211" s="420">
        <v>197.46040631348075</v>
      </c>
      <c r="JL211" s="420">
        <v>272.52820975010536</v>
      </c>
      <c r="JM211" s="420">
        <v>377.78570091674123</v>
      </c>
      <c r="JN211" s="420">
        <v>525.72794671774261</v>
      </c>
      <c r="JO211" s="420">
        <v>734.11001677572824</v>
      </c>
      <c r="JP211" s="420">
        <v>1028.1844225111727</v>
      </c>
      <c r="JQ211" s="420">
        <v>1443.8964958469653</v>
      </c>
      <c r="JR211" s="420"/>
      <c r="JS211" s="420">
        <v>76.582569666072757</v>
      </c>
      <c r="JT211" s="420">
        <v>87.307496205990816</v>
      </c>
      <c r="JU211" s="420">
        <v>99.188781255321118</v>
      </c>
      <c r="JV211" s="420">
        <v>112.3539288056717</v>
      </c>
      <c r="JW211" s="420">
        <v>126.94469704886379</v>
      </c>
      <c r="JX211" s="420">
        <v>143.11870600636982</v>
      </c>
      <c r="JY211" s="420">
        <v>161.05122751427686</v>
      </c>
      <c r="JZ211" s="420">
        <v>180.93717832658379</v>
      </c>
      <c r="KA211" s="420">
        <v>202.99333946953411</v>
      </c>
      <c r="KB211" s="420">
        <v>227.46082762051904</v>
      </c>
      <c r="KC211" s="420">
        <v>254.6078472278721</v>
      </c>
      <c r="KD211" s="420">
        <v>284.73275536717796</v>
      </c>
      <c r="KE211" s="420">
        <v>318.16747498404692</v>
      </c>
      <c r="KF211" s="420">
        <v>355.28129624560279</v>
      </c>
      <c r="KG211" s="420">
        <v>396.48511026104694</v>
      </c>
      <c r="KH211" s="420">
        <v>442.23612448889372</v>
      </c>
      <c r="KI211" s="420">
        <v>493.04311478433061</v>
      </c>
      <c r="KJ211" s="420">
        <v>544.12898972372386</v>
      </c>
      <c r="KK211" s="420">
        <v>596.23784885906366</v>
      </c>
      <c r="KL211" s="420">
        <v>651.35998718703047</v>
      </c>
      <c r="KM211" s="420">
        <v>708.71772104890624</v>
      </c>
      <c r="KN211" s="420">
        <v>766.98386150513852</v>
      </c>
      <c r="KO211" s="420">
        <v>824.02521691980212</v>
      </c>
      <c r="KP211" s="420">
        <v>876.53440172743262</v>
      </c>
      <c r="KQ211" s="420">
        <v>919.50191821568865</v>
      </c>
      <c r="KR211" s="420">
        <v>945.45982778193343</v>
      </c>
      <c r="KS211" s="420">
        <v>943.39878358534781</v>
      </c>
      <c r="KT211" s="420">
        <v>897.2179206422112</v>
      </c>
      <c r="KU211" s="420">
        <v>732.54191590399978</v>
      </c>
      <c r="KV211" s="420">
        <v>316.82984256820714</v>
      </c>
      <c r="KW211" s="420"/>
      <c r="KX211" s="420">
        <v>812.60855779703297</v>
      </c>
      <c r="KY211" s="420">
        <v>896.63893797064713</v>
      </c>
      <c r="KZ211" s="420">
        <v>989.72944968001059</v>
      </c>
      <c r="LA211" s="420">
        <v>1092.8790936034582</v>
      </c>
      <c r="LB211" s="420">
        <v>1207.1985528498296</v>
      </c>
      <c r="LC211" s="420">
        <v>1333.9227888221792</v>
      </c>
      <c r="LD211" s="420">
        <v>1474.4250658468573</v>
      </c>
      <c r="LE211" s="420">
        <v>1630.2325672458071</v>
      </c>
      <c r="LF211" s="420">
        <v>1803.0437840979046</v>
      </c>
      <c r="LG211" s="420">
        <v>1994.7478786264958</v>
      </c>
      <c r="LH211" s="420">
        <v>2207.4462472070072</v>
      </c>
      <c r="LI211" s="420">
        <v>2443.4765336820888</v>
      </c>
      <c r="LJ211" s="420">
        <v>2705.4393723035573</v>
      </c>
      <c r="LK211" s="420">
        <v>2996.2281715271592</v>
      </c>
      <c r="LL211" s="420">
        <v>3319.062285442415</v>
      </c>
      <c r="LM211" s="420">
        <v>3677.5239592436524</v>
      </c>
      <c r="LN211" s="420">
        <v>4075.5994793054547</v>
      </c>
      <c r="LO211" s="420">
        <v>4517.7250076350319</v>
      </c>
      <c r="LP211" s="420">
        <v>5008.8376353138792</v>
      </c>
      <c r="LQ211" s="420">
        <v>5554.432250657741</v>
      </c>
      <c r="LR211" s="420">
        <v>6160.6248859326206</v>
      </c>
      <c r="LS211" s="420">
        <v>6834.2232823709282</v>
      </c>
      <c r="LT211" s="420">
        <v>7582.8054978254795</v>
      </c>
      <c r="LU211" s="420">
        <v>8414.8074756747155</v>
      </c>
      <c r="LV211" s="420">
        <v>9339.6205986630448</v>
      </c>
      <c r="LW211" s="420">
        <v>10367.700368457046</v>
      </c>
      <c r="LX211" s="420">
        <v>11510.687482203432</v>
      </c>
      <c r="LY211" s="420">
        <v>12781.54272281973</v>
      </c>
      <c r="LZ211" s="420">
        <v>13795.386201298046</v>
      </c>
      <c r="MA211" s="420">
        <v>13795.386201298046</v>
      </c>
      <c r="MB211" s="420"/>
      <c r="MC211" s="426">
        <v>0.22443198818970475</v>
      </c>
      <c r="MD211" s="426">
        <v>0.22443198818970475</v>
      </c>
      <c r="ME211" s="426">
        <v>0.22443198818970475</v>
      </c>
      <c r="MF211" s="426">
        <v>0.22443198818970475</v>
      </c>
      <c r="MG211" s="426">
        <v>0.22443198818970475</v>
      </c>
      <c r="MH211" s="426">
        <v>0.22443198818970475</v>
      </c>
      <c r="MI211" s="426">
        <v>0.22443198818970475</v>
      </c>
      <c r="MJ211" s="426">
        <v>0.22443198818970475</v>
      </c>
      <c r="MK211" s="426">
        <v>0.22443198818970475</v>
      </c>
      <c r="ML211" s="426">
        <v>0.22443198818970475</v>
      </c>
      <c r="MM211" s="426">
        <v>0.22443198818970475</v>
      </c>
      <c r="MN211" s="426">
        <v>0.22443198818970475</v>
      </c>
      <c r="MO211" s="426">
        <v>0.22443198818970475</v>
      </c>
      <c r="MP211" s="426">
        <v>0.22443198818970475</v>
      </c>
      <c r="MQ211" s="426">
        <v>0.22443198818970475</v>
      </c>
      <c r="MR211" s="426">
        <v>0.22443198818970475</v>
      </c>
      <c r="MS211" s="426">
        <v>0.22443198818970475</v>
      </c>
      <c r="MT211" s="426">
        <v>0.26863102340913869</v>
      </c>
      <c r="MU211" s="426">
        <v>0.3560863387724964</v>
      </c>
      <c r="MV211" s="426">
        <v>0.47613569204747891</v>
      </c>
      <c r="MW211" s="426">
        <v>0.64166901228581341</v>
      </c>
      <c r="MX211" s="426">
        <v>0.87085194607162042</v>
      </c>
      <c r="MY211" s="426">
        <v>1.1893305645057042</v>
      </c>
      <c r="MZ211" s="426">
        <v>1.6333694492911965</v>
      </c>
      <c r="NA211" s="426">
        <v>2.2543215634285638</v>
      </c>
      <c r="NB211" s="426">
        <v>3.1249992531507269</v>
      </c>
      <c r="NC211" s="426">
        <v>4.3487602544689299</v>
      </c>
      <c r="ND211" s="426">
        <v>6.0724724323544592</v>
      </c>
      <c r="NE211" s="426">
        <v>8.5050216158306728</v>
      </c>
      <c r="NF211" s="426">
        <v>11.943743397908911</v>
      </c>
      <c r="NG211" s="420"/>
      <c r="NH211" s="420">
        <v>812.38412580884324</v>
      </c>
      <c r="NI211" s="420">
        <v>896.4145059824574</v>
      </c>
      <c r="NJ211" s="420">
        <v>989.50501769182085</v>
      </c>
      <c r="NK211" s="420">
        <v>1092.6546616152684</v>
      </c>
      <c r="NL211" s="420">
        <v>1206.9741208616399</v>
      </c>
      <c r="NM211" s="420">
        <v>1333.6983568339895</v>
      </c>
      <c r="NN211" s="420">
        <v>1474.2006338586675</v>
      </c>
      <c r="NO211" s="420">
        <v>1630.0081352576174</v>
      </c>
      <c r="NP211" s="420">
        <v>1802.8193521097148</v>
      </c>
      <c r="NQ211" s="420">
        <v>1994.523446638306</v>
      </c>
      <c r="NR211" s="420">
        <v>2207.2218152188175</v>
      </c>
      <c r="NS211" s="420">
        <v>2443.252101693899</v>
      </c>
      <c r="NT211" s="420">
        <v>2705.2149403153676</v>
      </c>
      <c r="NU211" s="420">
        <v>2996.0037395389695</v>
      </c>
      <c r="NV211" s="420">
        <v>3318.8378534542253</v>
      </c>
      <c r="NW211" s="420">
        <v>3677.2995272554626</v>
      </c>
      <c r="NX211" s="420">
        <v>4075.3750473172649</v>
      </c>
      <c r="NY211" s="420">
        <v>4517.4563766116225</v>
      </c>
      <c r="NZ211" s="420">
        <v>5008.4815489751063</v>
      </c>
      <c r="OA211" s="420">
        <v>5553.9561149656938</v>
      </c>
      <c r="OB211" s="420">
        <v>6159.9832169203346</v>
      </c>
      <c r="OC211" s="420">
        <v>6833.3524304248567</v>
      </c>
      <c r="OD211" s="420">
        <v>7581.6161672609742</v>
      </c>
      <c r="OE211" s="420">
        <v>8413.1741062254241</v>
      </c>
      <c r="OF211" s="420">
        <v>9337.3662770996161</v>
      </c>
      <c r="OG211" s="420">
        <v>10364.575369203896</v>
      </c>
      <c r="OH211" s="420">
        <v>11506.338721948963</v>
      </c>
      <c r="OI211" s="420">
        <v>12775.470250387376</v>
      </c>
      <c r="OJ211" s="420">
        <v>13786.881179682216</v>
      </c>
      <c r="OK211" s="420">
        <v>13783.442457900137</v>
      </c>
      <c r="OL211" s="420"/>
      <c r="OM211" s="420">
        <v>888.96669547491604</v>
      </c>
      <c r="ON211" s="420">
        <v>983.72200218844819</v>
      </c>
      <c r="OO211" s="420">
        <v>1088.6937989471419</v>
      </c>
      <c r="OP211" s="420">
        <v>1205.0085904209402</v>
      </c>
      <c r="OQ211" s="420">
        <v>1333.9188179105038</v>
      </c>
      <c r="OR211" s="420">
        <v>1476.8170628403593</v>
      </c>
      <c r="OS211" s="420">
        <v>1635.2518613729444</v>
      </c>
      <c r="OT211" s="420">
        <v>1810.9453135842011</v>
      </c>
      <c r="OU211" s="420">
        <v>2005.8126915792488</v>
      </c>
      <c r="OV211" s="420">
        <v>2221.9842742588253</v>
      </c>
      <c r="OW211" s="420">
        <v>2461.8296624466898</v>
      </c>
      <c r="OX211" s="420">
        <v>2727.984857061077</v>
      </c>
      <c r="OY211" s="420">
        <v>3023.3824152994143</v>
      </c>
      <c r="OZ211" s="420">
        <v>3351.2850357845723</v>
      </c>
      <c r="PA211" s="420">
        <v>3715.3229637152722</v>
      </c>
      <c r="PB211" s="420">
        <v>4119.5356517443561</v>
      </c>
      <c r="PC211" s="420">
        <v>4568.418162101596</v>
      </c>
      <c r="PD211" s="420">
        <v>5061.5853663353464</v>
      </c>
      <c r="PE211" s="420">
        <v>5604.7193978341702</v>
      </c>
      <c r="PF211" s="420">
        <v>6205.3161021527239</v>
      </c>
      <c r="PG211" s="420">
        <v>6868.7009379692408</v>
      </c>
      <c r="PH211" s="420">
        <v>7600.3362919299952</v>
      </c>
      <c r="PI211" s="420">
        <v>8405.6413841807771</v>
      </c>
      <c r="PJ211" s="420">
        <v>9289.708507952857</v>
      </c>
      <c r="PK211" s="420">
        <v>10256.868195315305</v>
      </c>
      <c r="PL211" s="420">
        <v>11310.035196985829</v>
      </c>
      <c r="PM211" s="420">
        <v>12449.737505534311</v>
      </c>
      <c r="PN211" s="420">
        <v>13672.688171029587</v>
      </c>
      <c r="PO211" s="420">
        <v>14519.423095586215</v>
      </c>
      <c r="PP211" s="420">
        <v>14100.272300468345</v>
      </c>
      <c r="PQ211" s="420"/>
      <c r="PR211" s="420">
        <v>37.169249665725864</v>
      </c>
      <c r="PS211" s="420">
        <v>41.012854498840376</v>
      </c>
      <c r="PT211" s="420">
        <v>45.270875704789461</v>
      </c>
      <c r="PU211" s="420">
        <v>49.98900823137177</v>
      </c>
      <c r="PV211" s="420">
        <v>55.218055454180529</v>
      </c>
      <c r="PW211" s="420">
        <v>61.014505319690088</v>
      </c>
      <c r="PX211" s="420">
        <v>67.441171841011311</v>
      </c>
      <c r="PY211" s="420">
        <v>74.567909387303558</v>
      </c>
      <c r="PZ211" s="420">
        <v>82.472408057151227</v>
      </c>
      <c r="QA211" s="420">
        <v>91.241079372639433</v>
      </c>
      <c r="QB211" s="420">
        <v>100.97004258549829</v>
      </c>
      <c r="QC211" s="420">
        <v>111.76622306192434</v>
      </c>
      <c r="QD211" s="420">
        <v>123.74857552232709</v>
      </c>
      <c r="QE211" s="420">
        <v>137.0494463716816</v>
      </c>
      <c r="QF211" s="420">
        <v>151.81609098253807</v>
      </c>
      <c r="QG211" s="420">
        <v>168.21236360515559</v>
      </c>
      <c r="QH211" s="420">
        <v>186.42059959900638</v>
      </c>
      <c r="QI211" s="420">
        <v>206.64371193075831</v>
      </c>
      <c r="QJ211" s="420">
        <v>229.10752639226604</v>
      </c>
      <c r="QK211" s="420">
        <v>254.06338278758759</v>
      </c>
      <c r="QL211" s="420">
        <v>281.79103245342299</v>
      </c>
      <c r="QM211" s="420">
        <v>312.60186594934834</v>
      </c>
      <c r="QN211" s="420">
        <v>346.84250862358181</v>
      </c>
      <c r="QO211" s="420">
        <v>384.89882607228378</v>
      </c>
      <c r="QP211" s="420">
        <v>427.20038631634645</v>
      </c>
      <c r="QQ211" s="420">
        <v>474.22543087574775</v>
      </c>
      <c r="QR211" s="420">
        <v>526.50641289090026</v>
      </c>
      <c r="QS211" s="420">
        <v>584.63616709324504</v>
      </c>
      <c r="QT211" s="420">
        <v>631.01003432852144</v>
      </c>
      <c r="QU211" s="420">
        <v>631.01003432852144</v>
      </c>
      <c r="QV211" s="424"/>
      <c r="QW211" s="420">
        <v>14.672440262931179</v>
      </c>
      <c r="QX211" s="420">
        <v>14.672440262931179</v>
      </c>
      <c r="QY211" s="420">
        <v>14.672440262931179</v>
      </c>
      <c r="QZ211" s="420">
        <v>14.672440262931179</v>
      </c>
      <c r="RA211" s="420">
        <v>14.672440262931179</v>
      </c>
      <c r="RB211" s="420">
        <v>14.672440262931179</v>
      </c>
      <c r="RC211" s="420">
        <v>14.672440262931179</v>
      </c>
      <c r="RD211" s="420">
        <v>14.672440262931179</v>
      </c>
      <c r="RE211" s="420">
        <v>14.672440262931179</v>
      </c>
      <c r="RF211" s="420">
        <v>14.672440262931179</v>
      </c>
      <c r="RG211" s="420">
        <v>14.672440262931179</v>
      </c>
      <c r="RH211" s="420">
        <v>14.672440262931179</v>
      </c>
      <c r="RI211" s="420">
        <v>14.672440262931179</v>
      </c>
      <c r="RJ211" s="420">
        <v>14.672440262931179</v>
      </c>
      <c r="RK211" s="420">
        <v>14.672440262931179</v>
      </c>
      <c r="RL211" s="420">
        <v>14.672440262931179</v>
      </c>
      <c r="RM211" s="420">
        <v>14.672440262931179</v>
      </c>
      <c r="RN211" s="420">
        <v>17.561991387827756</v>
      </c>
      <c r="RO211" s="420">
        <v>23.279460188487498</v>
      </c>
      <c r="RP211" s="420">
        <v>31.127793123282142</v>
      </c>
      <c r="RQ211" s="420">
        <v>41.949680735259527</v>
      </c>
      <c r="RR211" s="420">
        <v>56.9327182798595</v>
      </c>
      <c r="RS211" s="420">
        <v>77.75354039923198</v>
      </c>
      <c r="RT211" s="420">
        <v>106.78297628306284</v>
      </c>
      <c r="RU211" s="420">
        <v>147.37827142931548</v>
      </c>
      <c r="RV211" s="420">
        <v>204.29959754579187</v>
      </c>
      <c r="RW211" s="420">
        <v>284.30405828589352</v>
      </c>
      <c r="RX211" s="420">
        <v>396.99327057026164</v>
      </c>
      <c r="RY211" s="420">
        <v>556.0233307193879</v>
      </c>
      <c r="RZ211" s="420">
        <v>780.83281681517474</v>
      </c>
      <c r="SA211" s="420"/>
      <c r="SB211" s="420">
        <v>22.496809402794685</v>
      </c>
      <c r="SC211" s="420">
        <v>26.340414235909197</v>
      </c>
      <c r="SD211" s="420">
        <v>30.598435441858282</v>
      </c>
      <c r="SE211" s="420">
        <v>35.316567968440594</v>
      </c>
      <c r="SF211" s="420">
        <v>40.545615191249354</v>
      </c>
      <c r="SG211" s="420">
        <v>46.342065056758912</v>
      </c>
      <c r="SH211" s="420">
        <v>52.768731578080136</v>
      </c>
      <c r="SI211" s="420">
        <v>59.895469124372383</v>
      </c>
      <c r="SJ211" s="420">
        <v>67.799967794220052</v>
      </c>
      <c r="SK211" s="420">
        <v>76.568639109708258</v>
      </c>
      <c r="SL211" s="420">
        <v>86.297602322567116</v>
      </c>
      <c r="SM211" s="420">
        <v>97.093782798993161</v>
      </c>
      <c r="SN211" s="420">
        <v>109.07613525939591</v>
      </c>
      <c r="SO211" s="420">
        <v>122.37700610875042</v>
      </c>
      <c r="SP211" s="420">
        <v>137.14365071960688</v>
      </c>
      <c r="SQ211" s="420">
        <v>153.5399233422244</v>
      </c>
      <c r="SR211" s="420">
        <v>171.74815933607519</v>
      </c>
      <c r="SS211" s="420">
        <v>189.08172054293055</v>
      </c>
      <c r="ST211" s="420">
        <v>205.82806620377855</v>
      </c>
      <c r="SU211" s="420">
        <v>222.93558966430544</v>
      </c>
      <c r="SV211" s="420">
        <v>239.84135171816345</v>
      </c>
      <c r="SW211" s="420">
        <v>255.66914766948884</v>
      </c>
      <c r="SX211" s="420">
        <v>269.08896822434986</v>
      </c>
      <c r="SY211" s="420">
        <v>278.11584978922093</v>
      </c>
      <c r="SZ211" s="420">
        <v>279.82211488703098</v>
      </c>
      <c r="TA211" s="420">
        <v>269.92583332995588</v>
      </c>
      <c r="TB211" s="420">
        <v>242.20235460500675</v>
      </c>
      <c r="TC211" s="420">
        <v>187.64289652298339</v>
      </c>
      <c r="TD211" s="420">
        <v>74.986703609133542</v>
      </c>
      <c r="TE211" s="420">
        <v>-149.8227824866533</v>
      </c>
      <c r="TF211" s="420"/>
      <c r="TG211" s="420">
        <v>3.9012105588149764</v>
      </c>
      <c r="TH211" s="420">
        <v>4.3046276816708433</v>
      </c>
      <c r="TI211" s="420">
        <v>4.7515411232306866</v>
      </c>
      <c r="TJ211" s="420">
        <v>5.2467469343817239</v>
      </c>
      <c r="TK211" s="420">
        <v>5.7955773364378205</v>
      </c>
      <c r="TL211" s="420">
        <v>6.4039611919725541</v>
      </c>
      <c r="TM211" s="420">
        <v>7.0784913349385592</v>
      </c>
      <c r="TN211" s="420">
        <v>7.8264995410642753</v>
      </c>
      <c r="TO211" s="420">
        <v>8.6561400086625184</v>
      </c>
      <c r="TP211" s="420">
        <v>9.576482319320041</v>
      </c>
      <c r="TQ211" s="420">
        <v>10.597614958629837</v>
      </c>
      <c r="TR211" s="420">
        <v>11.730760600478588</v>
      </c>
      <c r="TS211" s="420">
        <v>12.988404495858873</v>
      </c>
      <c r="TT211" s="420">
        <v>14.384437460354889</v>
      </c>
      <c r="TU211" s="420">
        <v>15.93431512515107</v>
      </c>
      <c r="TV211" s="420">
        <v>17.655235306640428</v>
      </c>
      <c r="TW211" s="420">
        <v>19.566335561701738</v>
      </c>
      <c r="TX211" s="420">
        <v>21.688913231960186</v>
      </c>
      <c r="TY211" s="420">
        <v>24.046670543625932</v>
      </c>
      <c r="TZ211" s="420">
        <v>26.665987622912422</v>
      </c>
      <c r="UA211" s="420">
        <v>29.576226614021913</v>
      </c>
      <c r="UB211" s="420">
        <v>32.810070451096514</v>
      </c>
      <c r="UC211" s="420">
        <v>36.403900241653346</v>
      </c>
      <c r="UD211" s="420">
        <v>40.398215671630723</v>
      </c>
      <c r="UE211" s="420">
        <v>44.838103346593869</v>
      </c>
      <c r="UF211" s="420">
        <v>49.773758545817543</v>
      </c>
      <c r="UG211" s="420">
        <v>55.261066492493683</v>
      </c>
      <c r="UH211" s="420">
        <v>61.362249941580622</v>
      </c>
      <c r="UI211" s="420">
        <v>66.229558863293065</v>
      </c>
      <c r="UJ211" s="420">
        <v>66.229558863293065</v>
      </c>
      <c r="UK211" s="420"/>
      <c r="UL211" s="420">
        <v>2.0676958480084733</v>
      </c>
      <c r="UM211" s="420">
        <v>2.0676958480084733</v>
      </c>
      <c r="UN211" s="420">
        <v>2.0676958480084733</v>
      </c>
      <c r="UO211" s="420">
        <v>2.0676958480084733</v>
      </c>
      <c r="UP211" s="420">
        <v>2.0676958480084733</v>
      </c>
      <c r="UQ211" s="420">
        <v>2.0676958480084733</v>
      </c>
      <c r="UR211" s="420">
        <v>2.0676958480084733</v>
      </c>
      <c r="US211" s="420">
        <v>2.0676958480084733</v>
      </c>
      <c r="UT211" s="420">
        <v>2.0676958480084733</v>
      </c>
      <c r="UU211" s="420">
        <v>2.0676958480084733</v>
      </c>
      <c r="UV211" s="420">
        <v>2.0676958480084733</v>
      </c>
      <c r="UW211" s="420">
        <v>2.0676958480084733</v>
      </c>
      <c r="UX211" s="420">
        <v>2.0676958480084733</v>
      </c>
      <c r="UY211" s="420">
        <v>2.0676958480084733</v>
      </c>
      <c r="UZ211" s="420">
        <v>2.0676958480084733</v>
      </c>
      <c r="VA211" s="420">
        <v>2.0676958480084733</v>
      </c>
      <c r="VB211" s="420">
        <v>2.0676958480084733</v>
      </c>
      <c r="VC211" s="420">
        <v>2.474902335579019</v>
      </c>
      <c r="VD211" s="420">
        <v>3.2806296916555335</v>
      </c>
      <c r="VE211" s="420">
        <v>4.3866464913328018</v>
      </c>
      <c r="VF211" s="420">
        <v>5.9117078772995386</v>
      </c>
      <c r="VG211" s="420">
        <v>8.0231742705070825</v>
      </c>
      <c r="VH211" s="420">
        <v>10.957323374328272</v>
      </c>
      <c r="VI211" s="420">
        <v>15.048261416766344</v>
      </c>
      <c r="VJ211" s="420">
        <v>20.769104147654808</v>
      </c>
      <c r="VK211" s="420">
        <v>28.790672991354562</v>
      </c>
      <c r="VL211" s="420">
        <v>40.065204584602789</v>
      </c>
      <c r="VM211" s="420">
        <v>55.945795146242915</v>
      </c>
      <c r="VN211" s="420">
        <v>78.356913486907771</v>
      </c>
      <c r="VO211" s="420">
        <v>110.03791764594696</v>
      </c>
      <c r="VP211" s="420"/>
      <c r="VQ211" s="420">
        <v>1.8335147108065031</v>
      </c>
      <c r="VR211" s="420">
        <v>2.23693183366237</v>
      </c>
      <c r="VS211" s="420">
        <v>2.6838452752222133</v>
      </c>
      <c r="VT211" s="420">
        <v>3.1790510863732506</v>
      </c>
      <c r="VU211" s="420">
        <v>3.7278814884293472</v>
      </c>
      <c r="VV211" s="420">
        <v>4.3362653439640813</v>
      </c>
      <c r="VW211" s="420">
        <v>5.0107954869300855</v>
      </c>
      <c r="VX211" s="420">
        <v>5.7588036930558015</v>
      </c>
      <c r="VY211" s="420">
        <v>6.5884441606540456</v>
      </c>
      <c r="VZ211" s="420">
        <v>7.5087864713115682</v>
      </c>
      <c r="WA211" s="420">
        <v>8.5299191106213641</v>
      </c>
      <c r="WB211" s="420">
        <v>9.663064752470115</v>
      </c>
      <c r="WC211" s="420">
        <v>10.9207086478504</v>
      </c>
      <c r="WD211" s="420">
        <v>12.316741612346416</v>
      </c>
      <c r="WE211" s="420">
        <v>13.866619277142597</v>
      </c>
      <c r="WF211" s="420">
        <v>15.587539458631955</v>
      </c>
      <c r="WG211" s="420">
        <v>17.498639713693265</v>
      </c>
      <c r="WH211" s="420">
        <v>19.214010896381168</v>
      </c>
      <c r="WI211" s="420">
        <v>20.766040851970399</v>
      </c>
      <c r="WJ211" s="420">
        <v>22.279341131579621</v>
      </c>
      <c r="WK211" s="420">
        <v>23.664518736722375</v>
      </c>
      <c r="WL211" s="420">
        <v>24.78689618058943</v>
      </c>
      <c r="WM211" s="420">
        <v>25.446576867325074</v>
      </c>
      <c r="WN211" s="420">
        <v>25.349954254864379</v>
      </c>
      <c r="WO211" s="420">
        <v>24.068999198939061</v>
      </c>
      <c r="WP211" s="420">
        <v>20.983085554462981</v>
      </c>
      <c r="WQ211" s="420">
        <v>15.195861907890894</v>
      </c>
      <c r="WR211" s="420">
        <v>5.4164547953377067</v>
      </c>
      <c r="WS211" s="420">
        <v>-12.127354623614707</v>
      </c>
      <c r="WT211" s="420">
        <v>-43.808358782653897</v>
      </c>
      <c r="WU211" s="420"/>
      <c r="WV211" s="420">
        <v>89.824419981594971</v>
      </c>
      <c r="WW211" s="420">
        <v>99.113000673373861</v>
      </c>
      <c r="WX211" s="420">
        <v>109.40307347638758</v>
      </c>
      <c r="WY211" s="420">
        <v>120.80506629055378</v>
      </c>
      <c r="WZ211" s="420">
        <v>133.4417522088674</v>
      </c>
      <c r="XA211" s="420">
        <v>147.44964184355939</v>
      </c>
      <c r="XB211" s="420">
        <v>162.98053358564138</v>
      </c>
      <c r="XC211" s="420">
        <v>180.20323977997836</v>
      </c>
      <c r="XD211" s="420">
        <v>199.30550885050718</v>
      </c>
      <c r="XE211" s="420">
        <v>220.49616569740266</v>
      </c>
      <c r="XF211" s="420">
        <v>244.00749523664678</v>
      </c>
      <c r="XG211" s="420">
        <v>270.09789679258193</v>
      </c>
      <c r="XH211" s="420">
        <v>299.05484021894301</v>
      </c>
      <c r="XI211" s="420">
        <v>331.19815815078363</v>
      </c>
      <c r="XJ211" s="420">
        <v>366.88371272003911</v>
      </c>
      <c r="XK211" s="420">
        <v>406.50747944742591</v>
      </c>
      <c r="XL211" s="420">
        <v>450.51009590443135</v>
      </c>
      <c r="XM211" s="420">
        <v>499.38192817866133</v>
      </c>
      <c r="XN211" s="420">
        <v>553.66871423772216</v>
      </c>
      <c r="XO211" s="420">
        <v>613.97785004254649</v>
      </c>
      <c r="XP211" s="420">
        <v>680.98539178970213</v>
      </c>
      <c r="XQ211" s="420">
        <v>755.44385605278228</v>
      </c>
      <c r="XR211" s="420">
        <v>838.1909089438218</v>
      </c>
      <c r="XS211" s="420">
        <v>930.15904583675615</v>
      </c>
      <c r="XT211" s="420">
        <v>1032.386374809266</v>
      </c>
      <c r="XU211" s="420">
        <v>1146.0286299030445</v>
      </c>
      <c r="XV211" s="420">
        <v>1272.3725547283477</v>
      </c>
      <c r="XW211" s="420">
        <v>1412.8508130159521</v>
      </c>
      <c r="XX211" s="420">
        <v>1524.919411768248</v>
      </c>
      <c r="XY211" s="420">
        <v>1524.919411768248</v>
      </c>
      <c r="XZ211" s="420"/>
      <c r="YA211" s="420">
        <v>2.480834464641668E-2</v>
      </c>
      <c r="YB211" s="420">
        <v>2.480834464641668E-2</v>
      </c>
      <c r="YC211" s="420">
        <v>2.480834464641668E-2</v>
      </c>
      <c r="YD211" s="420">
        <v>2.480834464641668E-2</v>
      </c>
      <c r="YE211" s="420">
        <v>2.480834464641668E-2</v>
      </c>
      <c r="YF211" s="420">
        <v>2.480834464641668E-2</v>
      </c>
      <c r="YG211" s="420">
        <v>2.480834464641668E-2</v>
      </c>
      <c r="YH211" s="420">
        <v>2.480834464641668E-2</v>
      </c>
      <c r="YI211" s="420">
        <v>2.480834464641668E-2</v>
      </c>
      <c r="YJ211" s="420">
        <v>2.480834464641668E-2</v>
      </c>
      <c r="YK211" s="420">
        <v>2.480834464641668E-2</v>
      </c>
      <c r="YL211" s="420">
        <v>2.480834464641668E-2</v>
      </c>
      <c r="YM211" s="420">
        <v>2.480834464641668E-2</v>
      </c>
      <c r="YN211" s="420">
        <v>2.480834464641668E-2</v>
      </c>
      <c r="YO211" s="420">
        <v>2.480834464641668E-2</v>
      </c>
      <c r="YP211" s="420">
        <v>2.480834464641668E-2</v>
      </c>
      <c r="YQ211" s="420">
        <v>2.480834464641668E-2</v>
      </c>
      <c r="YR211" s="420">
        <v>2.9694033658965054E-2</v>
      </c>
      <c r="YS211" s="420">
        <v>3.9361201081023131E-2</v>
      </c>
      <c r="YT211" s="420">
        <v>5.2631260107135779E-2</v>
      </c>
      <c r="YU211" s="420">
        <v>7.0929042397720327E-2</v>
      </c>
      <c r="YV211" s="420">
        <v>9.6262548794452465E-2</v>
      </c>
      <c r="YW211" s="420">
        <v>0.13146665402186325</v>
      </c>
      <c r="YX211" s="420">
        <v>0.18054998558713753</v>
      </c>
      <c r="YY211" s="420">
        <v>0.24918901597089782</v>
      </c>
      <c r="YZ211" s="420">
        <v>0.3454323027536868</v>
      </c>
      <c r="ZA211" s="420">
        <v>0.48070484090847126</v>
      </c>
      <c r="ZB211" s="420">
        <v>0.67124116385038646</v>
      </c>
      <c r="ZC211" s="420">
        <v>0.94013116923601669</v>
      </c>
      <c r="ZD211" s="420">
        <v>1.3202418468673545</v>
      </c>
      <c r="ZE211" s="420"/>
      <c r="ZF211" s="420">
        <v>89.799611636948555</v>
      </c>
      <c r="ZG211" s="420">
        <v>99.088192328727445</v>
      </c>
      <c r="ZH211" s="420">
        <v>109.37826513174116</v>
      </c>
      <c r="ZI211" s="420">
        <v>120.78025794590737</v>
      </c>
      <c r="ZJ211" s="420">
        <v>133.41694386422097</v>
      </c>
      <c r="ZK211" s="420">
        <v>147.42483349891296</v>
      </c>
      <c r="ZL211" s="420">
        <v>162.95572524099495</v>
      </c>
      <c r="ZM211" s="420">
        <v>180.17843143533193</v>
      </c>
      <c r="ZN211" s="420">
        <v>199.28070050586075</v>
      </c>
      <c r="ZO211" s="420">
        <v>220.47135735275623</v>
      </c>
      <c r="ZP211" s="420">
        <v>243.98268689200034</v>
      </c>
      <c r="ZQ211" s="420">
        <v>270.0730884479355</v>
      </c>
      <c r="ZR211" s="420">
        <v>299.03003187429658</v>
      </c>
      <c r="ZS211" s="420">
        <v>331.1733498061372</v>
      </c>
      <c r="ZT211" s="420">
        <v>366.85890437539268</v>
      </c>
      <c r="ZU211" s="420">
        <v>406.48267110277948</v>
      </c>
      <c r="ZV211" s="420">
        <v>450.48528755978492</v>
      </c>
      <c r="ZW211" s="420">
        <v>499.35223414500234</v>
      </c>
      <c r="ZX211" s="420">
        <v>553.62935303664108</v>
      </c>
      <c r="ZY211" s="420">
        <v>613.9252187824394</v>
      </c>
      <c r="ZZ211" s="420">
        <v>680.91446274730447</v>
      </c>
      <c r="AAA211" s="420">
        <v>755.34759350398781</v>
      </c>
      <c r="AAB211" s="420">
        <v>838.0594422897999</v>
      </c>
      <c r="AAC211" s="420">
        <v>929.97849585116899</v>
      </c>
      <c r="AAD211" s="420">
        <v>1032.1371857932952</v>
      </c>
      <c r="AAE211" s="420">
        <v>1145.6831976002909</v>
      </c>
      <c r="AAF211" s="420">
        <v>1271.8918498874393</v>
      </c>
      <c r="AAG211" s="420">
        <v>1412.1795718521016</v>
      </c>
      <c r="AAH211" s="420">
        <v>1523.9792805990119</v>
      </c>
      <c r="AAI211" s="420">
        <v>1523.5991699213807</v>
      </c>
      <c r="AAJ211" s="420"/>
      <c r="AAK211" s="420">
        <v>1003.0966312254658</v>
      </c>
      <c r="AAL211" s="420">
        <v>1111.3875405867473</v>
      </c>
      <c r="AAM211" s="420">
        <v>1231.3543447959635</v>
      </c>
      <c r="AAN211" s="420">
        <v>1364.2844674216615</v>
      </c>
      <c r="AAO211" s="420">
        <v>1511.6092584544035</v>
      </c>
      <c r="AAP211" s="420">
        <v>1674.9202267399953</v>
      </c>
      <c r="AAQ211" s="420">
        <v>1855.9871136789495</v>
      </c>
      <c r="AAR211" s="420">
        <v>2056.7780178369612</v>
      </c>
      <c r="AAS211" s="420">
        <v>2279.4818040399837</v>
      </c>
      <c r="AAT211" s="420">
        <v>2526.5330571926015</v>
      </c>
      <c r="AAU211" s="420">
        <v>2800.6398707718786</v>
      </c>
      <c r="AAV211" s="420">
        <v>3104.8147930604759</v>
      </c>
      <c r="AAW211" s="420">
        <v>3442.4092910809572</v>
      </c>
      <c r="AAX211" s="420">
        <v>3817.1521333118062</v>
      </c>
      <c r="AAY211" s="420">
        <v>4233.1921380874146</v>
      </c>
      <c r="AAZ211" s="420">
        <v>4695.1457856479919</v>
      </c>
      <c r="ABA211" s="420">
        <v>5208.1502487111493</v>
      </c>
      <c r="ABB211" s="420">
        <v>5769.2333319196605</v>
      </c>
      <c r="ABC211" s="420">
        <v>6384.9428579265605</v>
      </c>
      <c r="ABD211" s="420">
        <v>7064.4562517310487</v>
      </c>
      <c r="ABE211" s="420">
        <v>7813.1212711714306</v>
      </c>
      <c r="ABF211" s="420">
        <v>8636.1399292840615</v>
      </c>
      <c r="ABG211" s="420">
        <v>9538.2363715622523</v>
      </c>
      <c r="ABH211" s="420">
        <v>10523.152807848111</v>
      </c>
      <c r="ABI211" s="420">
        <v>11592.896495194569</v>
      </c>
      <c r="ABJ211" s="420">
        <v>12746.627313470539</v>
      </c>
      <c r="ABK211" s="420">
        <v>13979.027571934648</v>
      </c>
      <c r="ABL211" s="420">
        <v>15277.927094200011</v>
      </c>
      <c r="ABM211" s="420">
        <v>16106.261725170745</v>
      </c>
      <c r="ABN211" s="420">
        <v>15430.240329120419</v>
      </c>
      <c r="ABQ211" s="344"/>
      <c r="ABR211" s="344"/>
      <c r="ABS211" s="344"/>
      <c r="ABT211" s="344"/>
      <c r="ABU211" s="344"/>
      <c r="ABV211" s="344"/>
      <c r="ABW211" s="344"/>
      <c r="ABX211" s="344"/>
      <c r="ABY211" s="344"/>
      <c r="ABZ211" s="344"/>
      <c r="ACA211" s="344"/>
    </row>
    <row r="212" spans="4:755" hidden="1" outlineLevel="1" x14ac:dyDescent="0.25">
      <c r="D212" s="431" t="b">
        <v>1</v>
      </c>
      <c r="E212" s="416"/>
      <c r="F212" s="417">
        <v>1637</v>
      </c>
      <c r="G212" s="417">
        <v>22006061</v>
      </c>
      <c r="H212" s="417" t="s">
        <v>1825</v>
      </c>
      <c r="I212" s="417" t="s">
        <v>253</v>
      </c>
      <c r="J212" s="417">
        <v>66</v>
      </c>
      <c r="K212" s="417" t="s">
        <v>335</v>
      </c>
      <c r="L212" s="417" t="s">
        <v>1822</v>
      </c>
      <c r="M212" s="417" t="s">
        <v>253</v>
      </c>
      <c r="N212" s="417" t="s">
        <v>301</v>
      </c>
      <c r="O212" s="417" t="s">
        <v>1910</v>
      </c>
      <c r="P212" s="417" t="s">
        <v>1911</v>
      </c>
      <c r="Q212" s="417" t="s">
        <v>302</v>
      </c>
      <c r="R212" s="417" t="s">
        <v>298</v>
      </c>
      <c r="S212" s="418"/>
      <c r="T212" s="417">
        <v>6.6046416250961082E-2</v>
      </c>
      <c r="U212" s="417">
        <v>2190</v>
      </c>
      <c r="V212" s="418"/>
      <c r="W212" s="419">
        <v>9.9</v>
      </c>
      <c r="X212" s="417">
        <v>8.8018665792934641E-3</v>
      </c>
      <c r="Y212" s="417">
        <v>1.5348743287472509E-3</v>
      </c>
      <c r="Z212" s="417">
        <v>7.266992250546213E-3</v>
      </c>
      <c r="AA212" s="420">
        <v>94.031217127765984</v>
      </c>
      <c r="AB212" s="420">
        <v>736.73967779868042</v>
      </c>
      <c r="AC212" s="420">
        <v>830.77089492644643</v>
      </c>
      <c r="AD212" s="420">
        <v>33.698957216231179</v>
      </c>
      <c r="AE212" s="420">
        <v>3.5369755616627874</v>
      </c>
      <c r="AF212" s="420">
        <v>81.437998161253503</v>
      </c>
      <c r="AG212" s="418"/>
      <c r="AH212" s="419">
        <v>14.216959715055561</v>
      </c>
      <c r="AI212" s="417">
        <v>2.3831354840911409E-2</v>
      </c>
      <c r="AJ212" s="417">
        <v>4.1557247471385329E-3</v>
      </c>
      <c r="AK212" s="417">
        <v>1.9675630093772878E-2</v>
      </c>
      <c r="AL212" s="420">
        <v>254.59273681406529</v>
      </c>
      <c r="AM212" s="420">
        <v>1994.7478786264958</v>
      </c>
      <c r="AN212" s="420">
        <v>2249.3406154405611</v>
      </c>
      <c r="AO212" s="420">
        <v>91.241079372639433</v>
      </c>
      <c r="AP212" s="420">
        <v>9.576482319320041</v>
      </c>
      <c r="AQ212" s="420">
        <v>220.49616569740266</v>
      </c>
      <c r="AR212" s="418"/>
      <c r="AS212" s="417">
        <v>5.1679359468684138E-3</v>
      </c>
      <c r="AT212" s="421">
        <v>4.6756664206188491E-7</v>
      </c>
      <c r="AU212" s="417">
        <v>5.1674683802263519E-3</v>
      </c>
      <c r="AV212" s="420">
        <v>54.263818387092506</v>
      </c>
      <c r="AW212" s="420">
        <v>0.22443198818970475</v>
      </c>
      <c r="AX212" s="420">
        <v>54.488250375282213</v>
      </c>
      <c r="AY212" s="420">
        <v>14.672440262931179</v>
      </c>
      <c r="AZ212" s="420">
        <v>2.0676958480084733</v>
      </c>
      <c r="BA212" s="420">
        <v>2.480834464641668E-2</v>
      </c>
      <c r="BB212" s="418"/>
      <c r="BC212" s="420">
        <v>949.44482586559388</v>
      </c>
      <c r="BD212" s="420">
        <v>2570.6543428299233</v>
      </c>
      <c r="BE212" s="420">
        <v>71.253194830868281</v>
      </c>
      <c r="BF212" s="420">
        <v>2499.401147999055</v>
      </c>
      <c r="BG212" s="420"/>
      <c r="BH212" s="422">
        <v>3.6190084093339271E-2</v>
      </c>
      <c r="BI212" s="420"/>
      <c r="BJ212" s="423">
        <v>10.264843878369307</v>
      </c>
      <c r="BK212" s="423">
        <v>10.643133317908669</v>
      </c>
      <c r="BL212" s="423">
        <v>11.035363826768</v>
      </c>
      <c r="BM212" s="423">
        <v>11.442049174017937</v>
      </c>
      <c r="BN212" s="423">
        <v>11.863722062618042</v>
      </c>
      <c r="BO212" s="423">
        <v>12.300934827185827</v>
      </c>
      <c r="BP212" s="423">
        <v>12.75426015748063</v>
      </c>
      <c r="BQ212" s="423">
        <v>13.224291848549957</v>
      </c>
      <c r="BR212" s="423">
        <v>13.711645578520923</v>
      </c>
      <c r="BS212" s="423">
        <v>14.216959715055561</v>
      </c>
      <c r="BT212" s="423">
        <v>14.740896151526375</v>
      </c>
      <c r="BU212" s="423">
        <v>15.284141174007392</v>
      </c>
      <c r="BV212" s="423">
        <v>15.847406360216368</v>
      </c>
      <c r="BW212" s="423">
        <v>16.431429511585634</v>
      </c>
      <c r="BX212" s="423">
        <v>17.036975619682483</v>
      </c>
      <c r="BY212" s="423">
        <v>17.664837868244934</v>
      </c>
      <c r="BZ212" s="423">
        <v>18.315838672145485</v>
      </c>
      <c r="CA212" s="423">
        <v>18.990830754643675</v>
      </c>
      <c r="CB212" s="423">
        <v>19.69069826433855</v>
      </c>
      <c r="CC212" s="423">
        <v>20.416357933284111</v>
      </c>
      <c r="CD212" s="423">
        <v>21.168760277784653</v>
      </c>
      <c r="CE212" s="423">
        <v>21.948890843442939</v>
      </c>
      <c r="CF212" s="423">
        <v>22.757771496092055</v>
      </c>
      <c r="CG212" s="423">
        <v>23.596461760301825</v>
      </c>
      <c r="CH212" s="423">
        <v>24.46606020721309</v>
      </c>
      <c r="CI212" s="423">
        <v>25.367705893517794</v>
      </c>
      <c r="CJ212" s="423">
        <v>26.302579853469606</v>
      </c>
      <c r="CK212" s="423">
        <v>27.271906645879525</v>
      </c>
      <c r="CL212" s="423">
        <v>28</v>
      </c>
      <c r="CM212" s="423">
        <v>28</v>
      </c>
      <c r="CN212" s="420"/>
      <c r="CO212" s="417">
        <v>9.708275965660762E-3</v>
      </c>
      <c r="CP212" s="417">
        <v>1.0712191211688215E-2</v>
      </c>
      <c r="CQ212" s="417">
        <v>1.1824348312161174E-2</v>
      </c>
      <c r="CR212" s="417">
        <v>1.3056682379234321E-2</v>
      </c>
      <c r="CS212" s="417">
        <v>1.4422462800766764E-2</v>
      </c>
      <c r="CT212" s="417">
        <v>1.5936443723749291E-2</v>
      </c>
      <c r="CU212" s="417">
        <v>1.7615031607265057E-2</v>
      </c>
      <c r="CV212" s="417">
        <v>1.9476471788502842E-2</v>
      </c>
      <c r="CW212" s="417">
        <v>2.1541056227177734E-2</v>
      </c>
      <c r="CX212" s="417">
        <v>2.3831354840911409E-2</v>
      </c>
      <c r="CY212" s="417">
        <v>2.6372473119585998E-2</v>
      </c>
      <c r="CZ212" s="417">
        <v>2.9192339013647112E-2</v>
      </c>
      <c r="DA212" s="417">
        <v>3.2322022433398018E-2</v>
      </c>
      <c r="DB212" s="417">
        <v>3.5796091077517467E-2</v>
      </c>
      <c r="DC212" s="417">
        <v>3.965300673382742E-2</v>
      </c>
      <c r="DD212" s="417">
        <v>4.3935566668723287E-2</v>
      </c>
      <c r="DE212" s="417">
        <v>4.8691395249228206E-2</v>
      </c>
      <c r="DF212" s="417">
        <v>5.3973491529537086E-2</v>
      </c>
      <c r="DG212" s="417">
        <v>5.9840839189094955E-2</v>
      </c>
      <c r="DH212" s="417">
        <v>6.6359085939407772E-2</v>
      </c>
      <c r="DI212" s="417">
        <v>7.36013003304965E-2</v>
      </c>
      <c r="DJ212" s="417">
        <v>8.1648814794752431E-2</v>
      </c>
      <c r="DK212" s="417">
        <v>9.0592164776594139E-2</v>
      </c>
      <c r="DL212" s="417">
        <v>0.10053213492265475</v>
      </c>
      <c r="DM212" s="417">
        <v>0.11158092456249701</v>
      </c>
      <c r="DN212" s="417">
        <v>0.12386344610882619</v>
      </c>
      <c r="DO212" s="417">
        <v>0.13751877156531145</v>
      </c>
      <c r="DP212" s="417">
        <v>0.15270174406778775</v>
      </c>
      <c r="DQ212" s="417">
        <v>0.1648141839142698</v>
      </c>
      <c r="DR212" s="417">
        <v>0.1648141839142698</v>
      </c>
      <c r="DS212" s="424"/>
      <c r="DT212" s="425">
        <v>1.6929344954104853E-3</v>
      </c>
      <c r="DU212" s="425">
        <v>1.8679977874388482E-3</v>
      </c>
      <c r="DV212" s="425">
        <v>2.0619363535000221E-3</v>
      </c>
      <c r="DW212" s="425">
        <v>2.2768314450072047E-3</v>
      </c>
      <c r="DX212" s="425">
        <v>2.5149969851038117E-3</v>
      </c>
      <c r="DY212" s="425">
        <v>2.7790058100462065E-3</v>
      </c>
      <c r="DZ212" s="425">
        <v>3.0717188871809526E-3</v>
      </c>
      <c r="EA212" s="425">
        <v>3.3963178484287646E-3</v>
      </c>
      <c r="EB212" s="425">
        <v>3.7563412168706346E-3</v>
      </c>
      <c r="EC212" s="425">
        <v>4.1557247471385329E-3</v>
      </c>
      <c r="ED212" s="425">
        <v>4.5988463483479314E-3</v>
      </c>
      <c r="EE212" s="425">
        <v>5.0905761118376852E-3</v>
      </c>
      <c r="EF212" s="425">
        <v>5.6363320256324111E-3</v>
      </c>
      <c r="EG212" s="425">
        <v>6.2421420240149151E-3</v>
      </c>
      <c r="EH212" s="425">
        <v>6.9147130946716978E-3</v>
      </c>
      <c r="EI212" s="425">
        <v>7.661508248424276E-3</v>
      </c>
      <c r="EJ212" s="425">
        <v>8.4908322485530308E-3</v>
      </c>
      <c r="EK212" s="425">
        <v>9.41192709923965E-3</v>
      </c>
      <c r="EL212" s="425">
        <v>1.0435078406903915E-2</v>
      </c>
      <c r="EM212" s="425">
        <v>1.157173385553696E-2</v>
      </c>
      <c r="EN212" s="425">
        <v>1.2834635179026293E-2</v>
      </c>
      <c r="EO212" s="425">
        <v>1.4237965171606101E-2</v>
      </c>
      <c r="EP212" s="425">
        <v>1.5797511453803082E-2</v>
      </c>
      <c r="EQ212" s="425">
        <v>1.7530848907655657E-2</v>
      </c>
      <c r="ER212" s="425">
        <v>1.9457542913881343E-2</v>
      </c>
      <c r="ES212" s="425">
        <v>2.1599375767618847E-2</v>
      </c>
      <c r="ET212" s="425">
        <v>2.3980598921257149E-2</v>
      </c>
      <c r="EU212" s="425">
        <v>2.6628214005874437E-2</v>
      </c>
      <c r="EV212" s="425">
        <v>2.8740387919370929E-2</v>
      </c>
      <c r="EW212" s="425">
        <v>2.8740387919370929E-2</v>
      </c>
      <c r="EX212" s="420"/>
      <c r="EY212" s="420">
        <v>1047.2179168627877</v>
      </c>
      <c r="EZ212" s="420">
        <v>1155.5088262240693</v>
      </c>
      <c r="FA212" s="420">
        <v>1275.4756304332855</v>
      </c>
      <c r="FB212" s="420">
        <v>1408.4057530589835</v>
      </c>
      <c r="FC212" s="420">
        <v>1555.7305440917253</v>
      </c>
      <c r="FD212" s="420">
        <v>1719.0415123773171</v>
      </c>
      <c r="FE212" s="420">
        <v>1900.1083993162715</v>
      </c>
      <c r="FF212" s="420">
        <v>2100.899303474283</v>
      </c>
      <c r="FG212" s="420">
        <v>2323.6030896773059</v>
      </c>
      <c r="FH212" s="420">
        <v>2570.6543428299233</v>
      </c>
      <c r="FI212" s="420">
        <v>2844.7611564091999</v>
      </c>
      <c r="FJ212" s="420">
        <v>3148.9360786977982</v>
      </c>
      <c r="FK212" s="420">
        <v>3486.5305767182795</v>
      </c>
      <c r="FL212" s="420">
        <v>3861.273418949128</v>
      </c>
      <c r="FM212" s="420">
        <v>4277.3134237247359</v>
      </c>
      <c r="FN212" s="420">
        <v>4739.2670712853142</v>
      </c>
      <c r="FO212" s="420">
        <v>5252.2715343484706</v>
      </c>
      <c r="FP212" s="420">
        <v>5822.0437454907524</v>
      </c>
      <c r="FQ212" s="420">
        <v>6454.9461903002393</v>
      </c>
      <c r="FR212" s="420">
        <v>7158.0601940228817</v>
      </c>
      <c r="FS212" s="420">
        <v>7939.267557197958</v>
      </c>
      <c r="FT212" s="420">
        <v>8807.3414935992423</v>
      </c>
      <c r="FU212" s="420">
        <v>9772.0479328152669</v>
      </c>
      <c r="FV212" s="420">
        <v>10844.258371296299</v>
      </c>
      <c r="FW212" s="420">
        <v>12036.075591101046</v>
      </c>
      <c r="FX212" s="420">
        <v>13360.973716480332</v>
      </c>
      <c r="FY212" s="420">
        <v>14833.954246618263</v>
      </c>
      <c r="FZ212" s="420">
        <v>16471.719890288448</v>
      </c>
      <c r="GA212" s="420">
        <v>17778.27154467328</v>
      </c>
      <c r="GB212" s="420">
        <v>17778.27154467328</v>
      </c>
      <c r="GC212" s="420"/>
      <c r="GD212" s="420">
        <v>44.123985834679935</v>
      </c>
      <c r="GE212" s="420">
        <v>44.123985834679935</v>
      </c>
      <c r="GF212" s="420">
        <v>44.123985834679935</v>
      </c>
      <c r="GG212" s="420">
        <v>44.123985834679935</v>
      </c>
      <c r="GH212" s="420">
        <v>44.123985834679935</v>
      </c>
      <c r="GI212" s="420">
        <v>44.123985834679935</v>
      </c>
      <c r="GJ212" s="420">
        <v>44.123985834679935</v>
      </c>
      <c r="GK212" s="420">
        <v>44.123985834679935</v>
      </c>
      <c r="GL212" s="420">
        <v>44.123985834679935</v>
      </c>
      <c r="GM212" s="420">
        <v>44.123985834679935</v>
      </c>
      <c r="GN212" s="420">
        <v>44.123985834679935</v>
      </c>
      <c r="GO212" s="420">
        <v>44.123985834679935</v>
      </c>
      <c r="GP212" s="420">
        <v>44.123985834679935</v>
      </c>
      <c r="GQ212" s="420">
        <v>44.123985834679935</v>
      </c>
      <c r="GR212" s="420">
        <v>44.123985834679935</v>
      </c>
      <c r="GS212" s="420">
        <v>44.123985834679935</v>
      </c>
      <c r="GT212" s="420">
        <v>44.123985834679935</v>
      </c>
      <c r="GU212" s="420">
        <v>52.81364553809243</v>
      </c>
      <c r="GV212" s="420">
        <v>70.007616537442502</v>
      </c>
      <c r="GW212" s="420">
        <v>93.609670799379501</v>
      </c>
      <c r="GX212" s="420">
        <v>126.1540061068313</v>
      </c>
      <c r="GY212" s="420">
        <v>171.2120417526574</v>
      </c>
      <c r="GZ212" s="420">
        <v>233.82587038637163</v>
      </c>
      <c r="HA212" s="420">
        <v>321.12521492437503</v>
      </c>
      <c r="HB212" s="420">
        <v>443.20621821278513</v>
      </c>
      <c r="HC212" s="420">
        <v>614.3840006570565</v>
      </c>
      <c r="HD212" s="420">
        <v>854.97899570542791</v>
      </c>
      <c r="HE212" s="420">
        <v>1193.8658555223894</v>
      </c>
      <c r="HF212" s="420">
        <v>1672.1121455438506</v>
      </c>
      <c r="HG212" s="420">
        <v>2348.1749137156198</v>
      </c>
      <c r="HH212" s="420"/>
      <c r="HI212" s="420">
        <v>103.71447885961901</v>
      </c>
      <c r="HJ212" s="420">
        <v>114.43940539953707</v>
      </c>
      <c r="HK212" s="420">
        <v>126.32069044886737</v>
      </c>
      <c r="HL212" s="420">
        <v>139.48583799921795</v>
      </c>
      <c r="HM212" s="420">
        <v>154.07660624241004</v>
      </c>
      <c r="HN212" s="420">
        <v>170.25061519991607</v>
      </c>
      <c r="HO212" s="420">
        <v>188.18313670782311</v>
      </c>
      <c r="HP212" s="420">
        <v>208.06908752013004</v>
      </c>
      <c r="HQ212" s="420">
        <v>230.12524866308036</v>
      </c>
      <c r="HR212" s="420">
        <v>254.59273681406529</v>
      </c>
      <c r="HS212" s="420">
        <v>281.73975642141835</v>
      </c>
      <c r="HT212" s="420">
        <v>311.86466456072424</v>
      </c>
      <c r="HU212" s="420">
        <v>345.2993841775932</v>
      </c>
      <c r="HV212" s="420">
        <v>382.41320543914907</v>
      </c>
      <c r="HW212" s="420">
        <v>423.61701945459322</v>
      </c>
      <c r="HX212" s="420">
        <v>469.36803368244</v>
      </c>
      <c r="HY212" s="420">
        <v>520.17502397787689</v>
      </c>
      <c r="HZ212" s="420">
        <v>576.604184514341</v>
      </c>
      <c r="IA212" s="420">
        <v>639.28564381274623</v>
      </c>
      <c r="IB212" s="420">
        <v>708.92072291209547</v>
      </c>
      <c r="IC212" s="420">
        <v>786.29002040819091</v>
      </c>
      <c r="ID212" s="420">
        <v>872.2624187750871</v>
      </c>
      <c r="IE212" s="420">
        <v>967.80511718073171</v>
      </c>
      <c r="IF212" s="420">
        <v>1073.9948080409133</v>
      </c>
      <c r="IG212" s="420">
        <v>1192.030127965794</v>
      </c>
      <c r="IH212" s="420">
        <v>1323.2455286986747</v>
      </c>
      <c r="II212" s="420">
        <v>1469.1267303030904</v>
      </c>
      <c r="IJ212" s="420">
        <v>1631.3279374179394</v>
      </c>
      <c r="IK212" s="420">
        <v>1760.7263384151724</v>
      </c>
      <c r="IL212" s="420">
        <v>1760.7263384151724</v>
      </c>
      <c r="IM212" s="420"/>
      <c r="IN212" s="420">
        <v>27.131909193546253</v>
      </c>
      <c r="IO212" s="420">
        <v>27.131909193546253</v>
      </c>
      <c r="IP212" s="420">
        <v>27.131909193546253</v>
      </c>
      <c r="IQ212" s="420">
        <v>27.131909193546253</v>
      </c>
      <c r="IR212" s="420">
        <v>27.131909193546253</v>
      </c>
      <c r="IS212" s="420">
        <v>27.131909193546253</v>
      </c>
      <c r="IT212" s="420">
        <v>27.131909193546253</v>
      </c>
      <c r="IU212" s="420">
        <v>27.131909193546253</v>
      </c>
      <c r="IV212" s="420">
        <v>27.131909193546253</v>
      </c>
      <c r="IW212" s="420">
        <v>27.131909193546253</v>
      </c>
      <c r="IX212" s="420">
        <v>27.131909193546253</v>
      </c>
      <c r="IY212" s="420">
        <v>27.131909193546253</v>
      </c>
      <c r="IZ212" s="420">
        <v>27.131909193546253</v>
      </c>
      <c r="JA212" s="420">
        <v>27.131909193546253</v>
      </c>
      <c r="JB212" s="420">
        <v>27.131909193546253</v>
      </c>
      <c r="JC212" s="420">
        <v>27.131909193546253</v>
      </c>
      <c r="JD212" s="420">
        <v>27.131909193546253</v>
      </c>
      <c r="JE212" s="420">
        <v>32.475194790617152</v>
      </c>
      <c r="JF212" s="420">
        <v>43.04779495368259</v>
      </c>
      <c r="JG212" s="420">
        <v>57.560735725064987</v>
      </c>
      <c r="JH212" s="420">
        <v>77.572299359284628</v>
      </c>
      <c r="JI212" s="420">
        <v>105.27855726994854</v>
      </c>
      <c r="JJ212" s="420">
        <v>143.77990026092959</v>
      </c>
      <c r="JK212" s="420">
        <v>197.46040631348075</v>
      </c>
      <c r="JL212" s="420">
        <v>272.52820975010536</v>
      </c>
      <c r="JM212" s="420">
        <v>377.78570091674123</v>
      </c>
      <c r="JN212" s="420">
        <v>525.72794671774261</v>
      </c>
      <c r="JO212" s="420">
        <v>734.11001677572824</v>
      </c>
      <c r="JP212" s="420">
        <v>1028.1844225111727</v>
      </c>
      <c r="JQ212" s="420">
        <v>1443.8964958469653</v>
      </c>
      <c r="JR212" s="420"/>
      <c r="JS212" s="420">
        <v>76.582569666072757</v>
      </c>
      <c r="JT212" s="420">
        <v>87.307496205990816</v>
      </c>
      <c r="JU212" s="420">
        <v>99.188781255321118</v>
      </c>
      <c r="JV212" s="420">
        <v>112.3539288056717</v>
      </c>
      <c r="JW212" s="420">
        <v>126.94469704886379</v>
      </c>
      <c r="JX212" s="420">
        <v>143.11870600636982</v>
      </c>
      <c r="JY212" s="420">
        <v>161.05122751427686</v>
      </c>
      <c r="JZ212" s="420">
        <v>180.93717832658379</v>
      </c>
      <c r="KA212" s="420">
        <v>202.99333946953411</v>
      </c>
      <c r="KB212" s="420">
        <v>227.46082762051904</v>
      </c>
      <c r="KC212" s="420">
        <v>254.6078472278721</v>
      </c>
      <c r="KD212" s="420">
        <v>284.73275536717796</v>
      </c>
      <c r="KE212" s="420">
        <v>318.16747498404692</v>
      </c>
      <c r="KF212" s="420">
        <v>355.28129624560279</v>
      </c>
      <c r="KG212" s="420">
        <v>396.48511026104694</v>
      </c>
      <c r="KH212" s="420">
        <v>442.23612448889372</v>
      </c>
      <c r="KI212" s="420">
        <v>493.04311478433061</v>
      </c>
      <c r="KJ212" s="420">
        <v>544.12898972372386</v>
      </c>
      <c r="KK212" s="420">
        <v>596.23784885906366</v>
      </c>
      <c r="KL212" s="420">
        <v>651.35998718703047</v>
      </c>
      <c r="KM212" s="420">
        <v>708.71772104890624</v>
      </c>
      <c r="KN212" s="420">
        <v>766.98386150513852</v>
      </c>
      <c r="KO212" s="420">
        <v>824.02521691980212</v>
      </c>
      <c r="KP212" s="420">
        <v>876.53440172743262</v>
      </c>
      <c r="KQ212" s="420">
        <v>919.50191821568865</v>
      </c>
      <c r="KR212" s="420">
        <v>945.45982778193343</v>
      </c>
      <c r="KS212" s="420">
        <v>943.39878358534781</v>
      </c>
      <c r="KT212" s="420">
        <v>897.2179206422112</v>
      </c>
      <c r="KU212" s="420">
        <v>732.54191590399978</v>
      </c>
      <c r="KV212" s="420">
        <v>316.82984256820714</v>
      </c>
      <c r="KW212" s="420"/>
      <c r="KX212" s="420">
        <v>812.60855779703297</v>
      </c>
      <c r="KY212" s="420">
        <v>896.63893797064713</v>
      </c>
      <c r="KZ212" s="420">
        <v>989.72944968001059</v>
      </c>
      <c r="LA212" s="420">
        <v>1092.8790936034582</v>
      </c>
      <c r="LB212" s="420">
        <v>1207.1985528498296</v>
      </c>
      <c r="LC212" s="420">
        <v>1333.9227888221792</v>
      </c>
      <c r="LD212" s="420">
        <v>1474.4250658468573</v>
      </c>
      <c r="LE212" s="420">
        <v>1630.2325672458071</v>
      </c>
      <c r="LF212" s="420">
        <v>1803.0437840979046</v>
      </c>
      <c r="LG212" s="420">
        <v>1994.7478786264958</v>
      </c>
      <c r="LH212" s="420">
        <v>2207.4462472070072</v>
      </c>
      <c r="LI212" s="420">
        <v>2443.4765336820888</v>
      </c>
      <c r="LJ212" s="420">
        <v>2705.4393723035573</v>
      </c>
      <c r="LK212" s="420">
        <v>2996.2281715271592</v>
      </c>
      <c r="LL212" s="420">
        <v>3319.062285442415</v>
      </c>
      <c r="LM212" s="420">
        <v>3677.5239592436524</v>
      </c>
      <c r="LN212" s="420">
        <v>4075.5994793054547</v>
      </c>
      <c r="LO212" s="420">
        <v>4517.7250076350319</v>
      </c>
      <c r="LP212" s="420">
        <v>5008.8376353138792</v>
      </c>
      <c r="LQ212" s="420">
        <v>5554.432250657741</v>
      </c>
      <c r="LR212" s="420">
        <v>6160.6248859326206</v>
      </c>
      <c r="LS212" s="420">
        <v>6834.2232823709282</v>
      </c>
      <c r="LT212" s="420">
        <v>7582.8054978254795</v>
      </c>
      <c r="LU212" s="420">
        <v>8414.8074756747155</v>
      </c>
      <c r="LV212" s="420">
        <v>9339.6205986630448</v>
      </c>
      <c r="LW212" s="420">
        <v>10367.700368457046</v>
      </c>
      <c r="LX212" s="420">
        <v>11510.687482203432</v>
      </c>
      <c r="LY212" s="420">
        <v>12781.54272281973</v>
      </c>
      <c r="LZ212" s="420">
        <v>13795.386201298046</v>
      </c>
      <c r="MA212" s="420">
        <v>13795.386201298046</v>
      </c>
      <c r="MB212" s="420"/>
      <c r="MC212" s="426">
        <v>0.22443198818970475</v>
      </c>
      <c r="MD212" s="426">
        <v>0.22443198818970475</v>
      </c>
      <c r="ME212" s="426">
        <v>0.22443198818970475</v>
      </c>
      <c r="MF212" s="426">
        <v>0.22443198818970475</v>
      </c>
      <c r="MG212" s="426">
        <v>0.22443198818970475</v>
      </c>
      <c r="MH212" s="426">
        <v>0.22443198818970475</v>
      </c>
      <c r="MI212" s="426">
        <v>0.22443198818970475</v>
      </c>
      <c r="MJ212" s="426">
        <v>0.22443198818970475</v>
      </c>
      <c r="MK212" s="426">
        <v>0.22443198818970475</v>
      </c>
      <c r="ML212" s="426">
        <v>0.22443198818970475</v>
      </c>
      <c r="MM212" s="426">
        <v>0.22443198818970475</v>
      </c>
      <c r="MN212" s="426">
        <v>0.22443198818970475</v>
      </c>
      <c r="MO212" s="426">
        <v>0.22443198818970475</v>
      </c>
      <c r="MP212" s="426">
        <v>0.22443198818970475</v>
      </c>
      <c r="MQ212" s="426">
        <v>0.22443198818970475</v>
      </c>
      <c r="MR212" s="426">
        <v>0.22443198818970475</v>
      </c>
      <c r="MS212" s="426">
        <v>0.22443198818970475</v>
      </c>
      <c r="MT212" s="426">
        <v>0.26863102340913869</v>
      </c>
      <c r="MU212" s="426">
        <v>0.3560863387724964</v>
      </c>
      <c r="MV212" s="426">
        <v>0.47613569204747891</v>
      </c>
      <c r="MW212" s="426">
        <v>0.64166901228581341</v>
      </c>
      <c r="MX212" s="426">
        <v>0.87085194607162042</v>
      </c>
      <c r="MY212" s="426">
        <v>1.1893305645057042</v>
      </c>
      <c r="MZ212" s="426">
        <v>1.6333694492911965</v>
      </c>
      <c r="NA212" s="426">
        <v>2.2543215634285638</v>
      </c>
      <c r="NB212" s="426">
        <v>3.1249992531507269</v>
      </c>
      <c r="NC212" s="426">
        <v>4.3487602544689299</v>
      </c>
      <c r="ND212" s="426">
        <v>6.0724724323544592</v>
      </c>
      <c r="NE212" s="426">
        <v>8.5050216158306728</v>
      </c>
      <c r="NF212" s="426">
        <v>11.943743397908911</v>
      </c>
      <c r="NG212" s="420"/>
      <c r="NH212" s="420">
        <v>812.38412580884324</v>
      </c>
      <c r="NI212" s="420">
        <v>896.4145059824574</v>
      </c>
      <c r="NJ212" s="420">
        <v>989.50501769182085</v>
      </c>
      <c r="NK212" s="420">
        <v>1092.6546616152684</v>
      </c>
      <c r="NL212" s="420">
        <v>1206.9741208616399</v>
      </c>
      <c r="NM212" s="420">
        <v>1333.6983568339895</v>
      </c>
      <c r="NN212" s="420">
        <v>1474.2006338586675</v>
      </c>
      <c r="NO212" s="420">
        <v>1630.0081352576174</v>
      </c>
      <c r="NP212" s="420">
        <v>1802.8193521097148</v>
      </c>
      <c r="NQ212" s="420">
        <v>1994.523446638306</v>
      </c>
      <c r="NR212" s="420">
        <v>2207.2218152188175</v>
      </c>
      <c r="NS212" s="420">
        <v>2443.252101693899</v>
      </c>
      <c r="NT212" s="420">
        <v>2705.2149403153676</v>
      </c>
      <c r="NU212" s="420">
        <v>2996.0037395389695</v>
      </c>
      <c r="NV212" s="420">
        <v>3318.8378534542253</v>
      </c>
      <c r="NW212" s="420">
        <v>3677.2995272554626</v>
      </c>
      <c r="NX212" s="420">
        <v>4075.3750473172649</v>
      </c>
      <c r="NY212" s="420">
        <v>4517.4563766116225</v>
      </c>
      <c r="NZ212" s="420">
        <v>5008.4815489751063</v>
      </c>
      <c r="OA212" s="420">
        <v>5553.9561149656938</v>
      </c>
      <c r="OB212" s="420">
        <v>6159.9832169203346</v>
      </c>
      <c r="OC212" s="420">
        <v>6833.3524304248567</v>
      </c>
      <c r="OD212" s="420">
        <v>7581.6161672609742</v>
      </c>
      <c r="OE212" s="420">
        <v>8413.1741062254241</v>
      </c>
      <c r="OF212" s="420">
        <v>9337.3662770996161</v>
      </c>
      <c r="OG212" s="420">
        <v>10364.575369203896</v>
      </c>
      <c r="OH212" s="420">
        <v>11506.338721948963</v>
      </c>
      <c r="OI212" s="420">
        <v>12775.470250387376</v>
      </c>
      <c r="OJ212" s="420">
        <v>13786.881179682216</v>
      </c>
      <c r="OK212" s="420">
        <v>13783.442457900137</v>
      </c>
      <c r="OL212" s="420"/>
      <c r="OM212" s="420">
        <v>888.96669547491604</v>
      </c>
      <c r="ON212" s="420">
        <v>983.72200218844819</v>
      </c>
      <c r="OO212" s="420">
        <v>1088.6937989471419</v>
      </c>
      <c r="OP212" s="420">
        <v>1205.0085904209402</v>
      </c>
      <c r="OQ212" s="420">
        <v>1333.9188179105038</v>
      </c>
      <c r="OR212" s="420">
        <v>1476.8170628403593</v>
      </c>
      <c r="OS212" s="420">
        <v>1635.2518613729444</v>
      </c>
      <c r="OT212" s="420">
        <v>1810.9453135842011</v>
      </c>
      <c r="OU212" s="420">
        <v>2005.8126915792488</v>
      </c>
      <c r="OV212" s="420">
        <v>2221.9842742588253</v>
      </c>
      <c r="OW212" s="420">
        <v>2461.8296624466898</v>
      </c>
      <c r="OX212" s="420">
        <v>2727.984857061077</v>
      </c>
      <c r="OY212" s="420">
        <v>3023.3824152994143</v>
      </c>
      <c r="OZ212" s="420">
        <v>3351.2850357845723</v>
      </c>
      <c r="PA212" s="420">
        <v>3715.3229637152722</v>
      </c>
      <c r="PB212" s="420">
        <v>4119.5356517443561</v>
      </c>
      <c r="PC212" s="420">
        <v>4568.418162101596</v>
      </c>
      <c r="PD212" s="420">
        <v>5061.5853663353464</v>
      </c>
      <c r="PE212" s="420">
        <v>5604.7193978341702</v>
      </c>
      <c r="PF212" s="420">
        <v>6205.3161021527239</v>
      </c>
      <c r="PG212" s="420">
        <v>6868.7009379692408</v>
      </c>
      <c r="PH212" s="420">
        <v>7600.3362919299952</v>
      </c>
      <c r="PI212" s="420">
        <v>8405.6413841807771</v>
      </c>
      <c r="PJ212" s="420">
        <v>9289.708507952857</v>
      </c>
      <c r="PK212" s="420">
        <v>10256.868195315305</v>
      </c>
      <c r="PL212" s="420">
        <v>11310.035196985829</v>
      </c>
      <c r="PM212" s="420">
        <v>12449.737505534311</v>
      </c>
      <c r="PN212" s="420">
        <v>13672.688171029587</v>
      </c>
      <c r="PO212" s="420">
        <v>14519.423095586215</v>
      </c>
      <c r="PP212" s="420">
        <v>14100.272300468345</v>
      </c>
      <c r="PQ212" s="420"/>
      <c r="PR212" s="420">
        <v>37.169249665725864</v>
      </c>
      <c r="PS212" s="420">
        <v>41.012854498840376</v>
      </c>
      <c r="PT212" s="420">
        <v>45.270875704789461</v>
      </c>
      <c r="PU212" s="420">
        <v>49.98900823137177</v>
      </c>
      <c r="PV212" s="420">
        <v>55.218055454180529</v>
      </c>
      <c r="PW212" s="420">
        <v>61.014505319690088</v>
      </c>
      <c r="PX212" s="420">
        <v>67.441171841011311</v>
      </c>
      <c r="PY212" s="420">
        <v>74.567909387303558</v>
      </c>
      <c r="PZ212" s="420">
        <v>82.472408057151227</v>
      </c>
      <c r="QA212" s="420">
        <v>91.241079372639433</v>
      </c>
      <c r="QB212" s="420">
        <v>100.97004258549829</v>
      </c>
      <c r="QC212" s="420">
        <v>111.76622306192434</v>
      </c>
      <c r="QD212" s="420">
        <v>123.74857552232709</v>
      </c>
      <c r="QE212" s="420">
        <v>137.0494463716816</v>
      </c>
      <c r="QF212" s="420">
        <v>151.81609098253807</v>
      </c>
      <c r="QG212" s="420">
        <v>168.21236360515559</v>
      </c>
      <c r="QH212" s="420">
        <v>186.42059959900638</v>
      </c>
      <c r="QI212" s="420">
        <v>206.64371193075831</v>
      </c>
      <c r="QJ212" s="420">
        <v>229.10752639226604</v>
      </c>
      <c r="QK212" s="420">
        <v>254.06338278758759</v>
      </c>
      <c r="QL212" s="420">
        <v>281.79103245342299</v>
      </c>
      <c r="QM212" s="420">
        <v>312.60186594934834</v>
      </c>
      <c r="QN212" s="420">
        <v>346.84250862358181</v>
      </c>
      <c r="QO212" s="420">
        <v>384.89882607228378</v>
      </c>
      <c r="QP212" s="420">
        <v>427.20038631634645</v>
      </c>
      <c r="QQ212" s="420">
        <v>474.22543087574775</v>
      </c>
      <c r="QR212" s="420">
        <v>526.50641289090026</v>
      </c>
      <c r="QS212" s="420">
        <v>584.63616709324504</v>
      </c>
      <c r="QT212" s="420">
        <v>631.01003432852144</v>
      </c>
      <c r="QU212" s="420">
        <v>631.01003432852144</v>
      </c>
      <c r="QV212" s="424"/>
      <c r="QW212" s="420">
        <v>14.672440262931179</v>
      </c>
      <c r="QX212" s="420">
        <v>14.672440262931179</v>
      </c>
      <c r="QY212" s="420">
        <v>14.672440262931179</v>
      </c>
      <c r="QZ212" s="420">
        <v>14.672440262931179</v>
      </c>
      <c r="RA212" s="420">
        <v>14.672440262931179</v>
      </c>
      <c r="RB212" s="420">
        <v>14.672440262931179</v>
      </c>
      <c r="RC212" s="420">
        <v>14.672440262931179</v>
      </c>
      <c r="RD212" s="420">
        <v>14.672440262931179</v>
      </c>
      <c r="RE212" s="420">
        <v>14.672440262931179</v>
      </c>
      <c r="RF212" s="420">
        <v>14.672440262931179</v>
      </c>
      <c r="RG212" s="420">
        <v>14.672440262931179</v>
      </c>
      <c r="RH212" s="420">
        <v>14.672440262931179</v>
      </c>
      <c r="RI212" s="420">
        <v>14.672440262931179</v>
      </c>
      <c r="RJ212" s="420">
        <v>14.672440262931179</v>
      </c>
      <c r="RK212" s="420">
        <v>14.672440262931179</v>
      </c>
      <c r="RL212" s="420">
        <v>14.672440262931179</v>
      </c>
      <c r="RM212" s="420">
        <v>14.672440262931179</v>
      </c>
      <c r="RN212" s="420">
        <v>17.561991387827756</v>
      </c>
      <c r="RO212" s="420">
        <v>23.279460188487498</v>
      </c>
      <c r="RP212" s="420">
        <v>31.127793123282142</v>
      </c>
      <c r="RQ212" s="420">
        <v>41.949680735259527</v>
      </c>
      <c r="RR212" s="420">
        <v>56.9327182798595</v>
      </c>
      <c r="RS212" s="420">
        <v>77.75354039923198</v>
      </c>
      <c r="RT212" s="420">
        <v>106.78297628306284</v>
      </c>
      <c r="RU212" s="420">
        <v>147.37827142931548</v>
      </c>
      <c r="RV212" s="420">
        <v>204.29959754579187</v>
      </c>
      <c r="RW212" s="420">
        <v>284.30405828589352</v>
      </c>
      <c r="RX212" s="420">
        <v>396.99327057026164</v>
      </c>
      <c r="RY212" s="420">
        <v>556.0233307193879</v>
      </c>
      <c r="RZ212" s="420">
        <v>780.83281681517474</v>
      </c>
      <c r="SA212" s="420"/>
      <c r="SB212" s="420">
        <v>22.496809402794685</v>
      </c>
      <c r="SC212" s="420">
        <v>26.340414235909197</v>
      </c>
      <c r="SD212" s="420">
        <v>30.598435441858282</v>
      </c>
      <c r="SE212" s="420">
        <v>35.316567968440594</v>
      </c>
      <c r="SF212" s="420">
        <v>40.545615191249354</v>
      </c>
      <c r="SG212" s="420">
        <v>46.342065056758912</v>
      </c>
      <c r="SH212" s="420">
        <v>52.768731578080136</v>
      </c>
      <c r="SI212" s="420">
        <v>59.895469124372383</v>
      </c>
      <c r="SJ212" s="420">
        <v>67.799967794220052</v>
      </c>
      <c r="SK212" s="420">
        <v>76.568639109708258</v>
      </c>
      <c r="SL212" s="420">
        <v>86.297602322567116</v>
      </c>
      <c r="SM212" s="420">
        <v>97.093782798993161</v>
      </c>
      <c r="SN212" s="420">
        <v>109.07613525939591</v>
      </c>
      <c r="SO212" s="420">
        <v>122.37700610875042</v>
      </c>
      <c r="SP212" s="420">
        <v>137.14365071960688</v>
      </c>
      <c r="SQ212" s="420">
        <v>153.5399233422244</v>
      </c>
      <c r="SR212" s="420">
        <v>171.74815933607519</v>
      </c>
      <c r="SS212" s="420">
        <v>189.08172054293055</v>
      </c>
      <c r="ST212" s="420">
        <v>205.82806620377855</v>
      </c>
      <c r="SU212" s="420">
        <v>222.93558966430544</v>
      </c>
      <c r="SV212" s="420">
        <v>239.84135171816345</v>
      </c>
      <c r="SW212" s="420">
        <v>255.66914766948884</v>
      </c>
      <c r="SX212" s="420">
        <v>269.08896822434986</v>
      </c>
      <c r="SY212" s="420">
        <v>278.11584978922093</v>
      </c>
      <c r="SZ212" s="420">
        <v>279.82211488703098</v>
      </c>
      <c r="TA212" s="420">
        <v>269.92583332995588</v>
      </c>
      <c r="TB212" s="420">
        <v>242.20235460500675</v>
      </c>
      <c r="TC212" s="420">
        <v>187.64289652298339</v>
      </c>
      <c r="TD212" s="420">
        <v>74.986703609133542</v>
      </c>
      <c r="TE212" s="420">
        <v>-149.8227824866533</v>
      </c>
      <c r="TF212" s="420"/>
      <c r="TG212" s="420">
        <v>3.9012105588149764</v>
      </c>
      <c r="TH212" s="420">
        <v>4.3046276816708433</v>
      </c>
      <c r="TI212" s="420">
        <v>4.7515411232306866</v>
      </c>
      <c r="TJ212" s="420">
        <v>5.2467469343817239</v>
      </c>
      <c r="TK212" s="420">
        <v>5.7955773364378205</v>
      </c>
      <c r="TL212" s="420">
        <v>6.4039611919725541</v>
      </c>
      <c r="TM212" s="420">
        <v>7.0784913349385592</v>
      </c>
      <c r="TN212" s="420">
        <v>7.8264995410642753</v>
      </c>
      <c r="TO212" s="420">
        <v>8.6561400086625184</v>
      </c>
      <c r="TP212" s="420">
        <v>9.576482319320041</v>
      </c>
      <c r="TQ212" s="420">
        <v>10.597614958629837</v>
      </c>
      <c r="TR212" s="420">
        <v>11.730760600478588</v>
      </c>
      <c r="TS212" s="420">
        <v>12.988404495858873</v>
      </c>
      <c r="TT212" s="420">
        <v>14.384437460354889</v>
      </c>
      <c r="TU212" s="420">
        <v>15.93431512515107</v>
      </c>
      <c r="TV212" s="420">
        <v>17.655235306640428</v>
      </c>
      <c r="TW212" s="420">
        <v>19.566335561701738</v>
      </c>
      <c r="TX212" s="420">
        <v>21.688913231960186</v>
      </c>
      <c r="TY212" s="420">
        <v>24.046670543625932</v>
      </c>
      <c r="TZ212" s="420">
        <v>26.665987622912422</v>
      </c>
      <c r="UA212" s="420">
        <v>29.576226614021913</v>
      </c>
      <c r="UB212" s="420">
        <v>32.810070451096514</v>
      </c>
      <c r="UC212" s="420">
        <v>36.403900241653346</v>
      </c>
      <c r="UD212" s="420">
        <v>40.398215671630723</v>
      </c>
      <c r="UE212" s="420">
        <v>44.838103346593869</v>
      </c>
      <c r="UF212" s="420">
        <v>49.773758545817543</v>
      </c>
      <c r="UG212" s="420">
        <v>55.261066492493683</v>
      </c>
      <c r="UH212" s="420">
        <v>61.362249941580622</v>
      </c>
      <c r="UI212" s="420">
        <v>66.229558863293065</v>
      </c>
      <c r="UJ212" s="420">
        <v>66.229558863293065</v>
      </c>
      <c r="UK212" s="420"/>
      <c r="UL212" s="420">
        <v>2.0676958480084733</v>
      </c>
      <c r="UM212" s="420">
        <v>2.0676958480084733</v>
      </c>
      <c r="UN212" s="420">
        <v>2.0676958480084733</v>
      </c>
      <c r="UO212" s="420">
        <v>2.0676958480084733</v>
      </c>
      <c r="UP212" s="420">
        <v>2.0676958480084733</v>
      </c>
      <c r="UQ212" s="420">
        <v>2.0676958480084733</v>
      </c>
      <c r="UR212" s="420">
        <v>2.0676958480084733</v>
      </c>
      <c r="US212" s="420">
        <v>2.0676958480084733</v>
      </c>
      <c r="UT212" s="420">
        <v>2.0676958480084733</v>
      </c>
      <c r="UU212" s="420">
        <v>2.0676958480084733</v>
      </c>
      <c r="UV212" s="420">
        <v>2.0676958480084733</v>
      </c>
      <c r="UW212" s="420">
        <v>2.0676958480084733</v>
      </c>
      <c r="UX212" s="420">
        <v>2.0676958480084733</v>
      </c>
      <c r="UY212" s="420">
        <v>2.0676958480084733</v>
      </c>
      <c r="UZ212" s="420">
        <v>2.0676958480084733</v>
      </c>
      <c r="VA212" s="420">
        <v>2.0676958480084733</v>
      </c>
      <c r="VB212" s="420">
        <v>2.0676958480084733</v>
      </c>
      <c r="VC212" s="420">
        <v>2.474902335579019</v>
      </c>
      <c r="VD212" s="420">
        <v>3.2806296916555335</v>
      </c>
      <c r="VE212" s="420">
        <v>4.3866464913328018</v>
      </c>
      <c r="VF212" s="420">
        <v>5.9117078772995386</v>
      </c>
      <c r="VG212" s="420">
        <v>8.0231742705070825</v>
      </c>
      <c r="VH212" s="420">
        <v>10.957323374328272</v>
      </c>
      <c r="VI212" s="420">
        <v>15.048261416766344</v>
      </c>
      <c r="VJ212" s="420">
        <v>20.769104147654808</v>
      </c>
      <c r="VK212" s="420">
        <v>28.790672991354562</v>
      </c>
      <c r="VL212" s="420">
        <v>40.065204584602789</v>
      </c>
      <c r="VM212" s="420">
        <v>55.945795146242915</v>
      </c>
      <c r="VN212" s="420">
        <v>78.356913486907771</v>
      </c>
      <c r="VO212" s="420">
        <v>110.03791764594696</v>
      </c>
      <c r="VP212" s="420"/>
      <c r="VQ212" s="420">
        <v>1.8335147108065031</v>
      </c>
      <c r="VR212" s="420">
        <v>2.23693183366237</v>
      </c>
      <c r="VS212" s="420">
        <v>2.6838452752222133</v>
      </c>
      <c r="VT212" s="420">
        <v>3.1790510863732506</v>
      </c>
      <c r="VU212" s="420">
        <v>3.7278814884293472</v>
      </c>
      <c r="VV212" s="420">
        <v>4.3362653439640813</v>
      </c>
      <c r="VW212" s="420">
        <v>5.0107954869300855</v>
      </c>
      <c r="VX212" s="420">
        <v>5.7588036930558015</v>
      </c>
      <c r="VY212" s="420">
        <v>6.5884441606540456</v>
      </c>
      <c r="VZ212" s="420">
        <v>7.5087864713115682</v>
      </c>
      <c r="WA212" s="420">
        <v>8.5299191106213641</v>
      </c>
      <c r="WB212" s="420">
        <v>9.663064752470115</v>
      </c>
      <c r="WC212" s="420">
        <v>10.9207086478504</v>
      </c>
      <c r="WD212" s="420">
        <v>12.316741612346416</v>
      </c>
      <c r="WE212" s="420">
        <v>13.866619277142597</v>
      </c>
      <c r="WF212" s="420">
        <v>15.587539458631955</v>
      </c>
      <c r="WG212" s="420">
        <v>17.498639713693265</v>
      </c>
      <c r="WH212" s="420">
        <v>19.214010896381168</v>
      </c>
      <c r="WI212" s="420">
        <v>20.766040851970399</v>
      </c>
      <c r="WJ212" s="420">
        <v>22.279341131579621</v>
      </c>
      <c r="WK212" s="420">
        <v>23.664518736722375</v>
      </c>
      <c r="WL212" s="420">
        <v>24.78689618058943</v>
      </c>
      <c r="WM212" s="420">
        <v>25.446576867325074</v>
      </c>
      <c r="WN212" s="420">
        <v>25.349954254864379</v>
      </c>
      <c r="WO212" s="420">
        <v>24.068999198939061</v>
      </c>
      <c r="WP212" s="420">
        <v>20.983085554462981</v>
      </c>
      <c r="WQ212" s="420">
        <v>15.195861907890894</v>
      </c>
      <c r="WR212" s="420">
        <v>5.4164547953377067</v>
      </c>
      <c r="WS212" s="420">
        <v>-12.127354623614707</v>
      </c>
      <c r="WT212" s="420">
        <v>-43.808358782653897</v>
      </c>
      <c r="WU212" s="420"/>
      <c r="WV212" s="420">
        <v>89.824419981594971</v>
      </c>
      <c r="WW212" s="420">
        <v>99.113000673373861</v>
      </c>
      <c r="WX212" s="420">
        <v>109.40307347638758</v>
      </c>
      <c r="WY212" s="420">
        <v>120.80506629055378</v>
      </c>
      <c r="WZ212" s="420">
        <v>133.4417522088674</v>
      </c>
      <c r="XA212" s="420">
        <v>147.44964184355939</v>
      </c>
      <c r="XB212" s="420">
        <v>162.98053358564138</v>
      </c>
      <c r="XC212" s="420">
        <v>180.20323977997836</v>
      </c>
      <c r="XD212" s="420">
        <v>199.30550885050718</v>
      </c>
      <c r="XE212" s="420">
        <v>220.49616569740266</v>
      </c>
      <c r="XF212" s="420">
        <v>244.00749523664678</v>
      </c>
      <c r="XG212" s="420">
        <v>270.09789679258193</v>
      </c>
      <c r="XH212" s="420">
        <v>299.05484021894301</v>
      </c>
      <c r="XI212" s="420">
        <v>331.19815815078363</v>
      </c>
      <c r="XJ212" s="420">
        <v>366.88371272003911</v>
      </c>
      <c r="XK212" s="420">
        <v>406.50747944742591</v>
      </c>
      <c r="XL212" s="420">
        <v>450.51009590443135</v>
      </c>
      <c r="XM212" s="420">
        <v>499.38192817866133</v>
      </c>
      <c r="XN212" s="420">
        <v>553.66871423772216</v>
      </c>
      <c r="XO212" s="420">
        <v>613.97785004254649</v>
      </c>
      <c r="XP212" s="420">
        <v>680.98539178970213</v>
      </c>
      <c r="XQ212" s="420">
        <v>755.44385605278228</v>
      </c>
      <c r="XR212" s="420">
        <v>838.1909089438218</v>
      </c>
      <c r="XS212" s="420">
        <v>930.15904583675615</v>
      </c>
      <c r="XT212" s="420">
        <v>1032.386374809266</v>
      </c>
      <c r="XU212" s="420">
        <v>1146.0286299030445</v>
      </c>
      <c r="XV212" s="420">
        <v>1272.3725547283477</v>
      </c>
      <c r="XW212" s="420">
        <v>1412.8508130159521</v>
      </c>
      <c r="XX212" s="420">
        <v>1524.919411768248</v>
      </c>
      <c r="XY212" s="420">
        <v>1524.919411768248</v>
      </c>
      <c r="XZ212" s="420"/>
      <c r="YA212" s="420">
        <v>2.480834464641668E-2</v>
      </c>
      <c r="YB212" s="420">
        <v>2.480834464641668E-2</v>
      </c>
      <c r="YC212" s="420">
        <v>2.480834464641668E-2</v>
      </c>
      <c r="YD212" s="420">
        <v>2.480834464641668E-2</v>
      </c>
      <c r="YE212" s="420">
        <v>2.480834464641668E-2</v>
      </c>
      <c r="YF212" s="420">
        <v>2.480834464641668E-2</v>
      </c>
      <c r="YG212" s="420">
        <v>2.480834464641668E-2</v>
      </c>
      <c r="YH212" s="420">
        <v>2.480834464641668E-2</v>
      </c>
      <c r="YI212" s="420">
        <v>2.480834464641668E-2</v>
      </c>
      <c r="YJ212" s="420">
        <v>2.480834464641668E-2</v>
      </c>
      <c r="YK212" s="420">
        <v>2.480834464641668E-2</v>
      </c>
      <c r="YL212" s="420">
        <v>2.480834464641668E-2</v>
      </c>
      <c r="YM212" s="420">
        <v>2.480834464641668E-2</v>
      </c>
      <c r="YN212" s="420">
        <v>2.480834464641668E-2</v>
      </c>
      <c r="YO212" s="420">
        <v>2.480834464641668E-2</v>
      </c>
      <c r="YP212" s="420">
        <v>2.480834464641668E-2</v>
      </c>
      <c r="YQ212" s="420">
        <v>2.480834464641668E-2</v>
      </c>
      <c r="YR212" s="420">
        <v>2.9694033658965054E-2</v>
      </c>
      <c r="YS212" s="420">
        <v>3.9361201081023131E-2</v>
      </c>
      <c r="YT212" s="420">
        <v>5.2631260107135779E-2</v>
      </c>
      <c r="YU212" s="420">
        <v>7.0929042397720327E-2</v>
      </c>
      <c r="YV212" s="420">
        <v>9.6262548794452465E-2</v>
      </c>
      <c r="YW212" s="420">
        <v>0.13146665402186325</v>
      </c>
      <c r="YX212" s="420">
        <v>0.18054998558713753</v>
      </c>
      <c r="YY212" s="420">
        <v>0.24918901597089782</v>
      </c>
      <c r="YZ212" s="420">
        <v>0.3454323027536868</v>
      </c>
      <c r="ZA212" s="420">
        <v>0.48070484090847126</v>
      </c>
      <c r="ZB212" s="420">
        <v>0.67124116385038646</v>
      </c>
      <c r="ZC212" s="420">
        <v>0.94013116923601669</v>
      </c>
      <c r="ZD212" s="420">
        <v>1.3202418468673545</v>
      </c>
      <c r="ZE212" s="420"/>
      <c r="ZF212" s="420">
        <v>89.799611636948555</v>
      </c>
      <c r="ZG212" s="420">
        <v>99.088192328727445</v>
      </c>
      <c r="ZH212" s="420">
        <v>109.37826513174116</v>
      </c>
      <c r="ZI212" s="420">
        <v>120.78025794590737</v>
      </c>
      <c r="ZJ212" s="420">
        <v>133.41694386422097</v>
      </c>
      <c r="ZK212" s="420">
        <v>147.42483349891296</v>
      </c>
      <c r="ZL212" s="420">
        <v>162.95572524099495</v>
      </c>
      <c r="ZM212" s="420">
        <v>180.17843143533193</v>
      </c>
      <c r="ZN212" s="420">
        <v>199.28070050586075</v>
      </c>
      <c r="ZO212" s="420">
        <v>220.47135735275623</v>
      </c>
      <c r="ZP212" s="420">
        <v>243.98268689200034</v>
      </c>
      <c r="ZQ212" s="420">
        <v>270.0730884479355</v>
      </c>
      <c r="ZR212" s="420">
        <v>299.03003187429658</v>
      </c>
      <c r="ZS212" s="420">
        <v>331.1733498061372</v>
      </c>
      <c r="ZT212" s="420">
        <v>366.85890437539268</v>
      </c>
      <c r="ZU212" s="420">
        <v>406.48267110277948</v>
      </c>
      <c r="ZV212" s="420">
        <v>450.48528755978492</v>
      </c>
      <c r="ZW212" s="420">
        <v>499.35223414500234</v>
      </c>
      <c r="ZX212" s="420">
        <v>553.62935303664108</v>
      </c>
      <c r="ZY212" s="420">
        <v>613.9252187824394</v>
      </c>
      <c r="ZZ212" s="420">
        <v>680.91446274730447</v>
      </c>
      <c r="AAA212" s="420">
        <v>755.34759350398781</v>
      </c>
      <c r="AAB212" s="420">
        <v>838.0594422897999</v>
      </c>
      <c r="AAC212" s="420">
        <v>929.97849585116899</v>
      </c>
      <c r="AAD212" s="420">
        <v>1032.1371857932952</v>
      </c>
      <c r="AAE212" s="420">
        <v>1145.6831976002909</v>
      </c>
      <c r="AAF212" s="420">
        <v>1271.8918498874393</v>
      </c>
      <c r="AAG212" s="420">
        <v>1412.1795718521016</v>
      </c>
      <c r="AAH212" s="420">
        <v>1523.9792805990119</v>
      </c>
      <c r="AAI212" s="420">
        <v>1523.5991699213807</v>
      </c>
      <c r="AAJ212" s="420"/>
      <c r="AAK212" s="420">
        <v>1003.0966312254658</v>
      </c>
      <c r="AAL212" s="420">
        <v>1111.3875405867473</v>
      </c>
      <c r="AAM212" s="420">
        <v>1231.3543447959635</v>
      </c>
      <c r="AAN212" s="420">
        <v>1364.2844674216615</v>
      </c>
      <c r="AAO212" s="420">
        <v>1511.6092584544035</v>
      </c>
      <c r="AAP212" s="420">
        <v>1674.9202267399953</v>
      </c>
      <c r="AAQ212" s="420">
        <v>1855.9871136789495</v>
      </c>
      <c r="AAR212" s="420">
        <v>2056.7780178369612</v>
      </c>
      <c r="AAS212" s="420">
        <v>2279.4818040399837</v>
      </c>
      <c r="AAT212" s="420">
        <v>2526.5330571926015</v>
      </c>
      <c r="AAU212" s="420">
        <v>2800.6398707718786</v>
      </c>
      <c r="AAV212" s="420">
        <v>3104.8147930604759</v>
      </c>
      <c r="AAW212" s="420">
        <v>3442.4092910809572</v>
      </c>
      <c r="AAX212" s="420">
        <v>3817.1521333118062</v>
      </c>
      <c r="AAY212" s="420">
        <v>4233.1921380874146</v>
      </c>
      <c r="AAZ212" s="420">
        <v>4695.1457856479919</v>
      </c>
      <c r="ABA212" s="420">
        <v>5208.1502487111493</v>
      </c>
      <c r="ABB212" s="420">
        <v>5769.2333319196605</v>
      </c>
      <c r="ABC212" s="420">
        <v>6384.9428579265605</v>
      </c>
      <c r="ABD212" s="420">
        <v>7064.4562517310487</v>
      </c>
      <c r="ABE212" s="420">
        <v>7813.1212711714306</v>
      </c>
      <c r="ABF212" s="420">
        <v>8636.1399292840615</v>
      </c>
      <c r="ABG212" s="420">
        <v>9538.2363715622523</v>
      </c>
      <c r="ABH212" s="420">
        <v>10523.152807848111</v>
      </c>
      <c r="ABI212" s="420">
        <v>11592.896495194569</v>
      </c>
      <c r="ABJ212" s="420">
        <v>12746.627313470539</v>
      </c>
      <c r="ABK212" s="420">
        <v>13979.027571934648</v>
      </c>
      <c r="ABL212" s="420">
        <v>15277.927094200011</v>
      </c>
      <c r="ABM212" s="420">
        <v>16106.261725170745</v>
      </c>
      <c r="ABN212" s="420">
        <v>15430.240329120419</v>
      </c>
      <c r="ABQ212" s="344"/>
      <c r="ABR212" s="344"/>
      <c r="ABS212" s="344"/>
      <c r="ABT212" s="344"/>
      <c r="ABU212" s="344"/>
      <c r="ABV212" s="344"/>
      <c r="ABW212" s="344"/>
      <c r="ABX212" s="344"/>
      <c r="ABY212" s="344"/>
      <c r="ABZ212" s="344"/>
      <c r="ACA212" s="344"/>
    </row>
    <row r="213" spans="4:755" hidden="1" outlineLevel="1" x14ac:dyDescent="0.25">
      <c r="D213" s="431" t="b">
        <v>1</v>
      </c>
      <c r="E213" s="416"/>
      <c r="F213" s="417">
        <v>1638</v>
      </c>
      <c r="G213" s="417">
        <v>22006059</v>
      </c>
      <c r="H213" s="417" t="s">
        <v>1825</v>
      </c>
      <c r="I213" s="417" t="s">
        <v>253</v>
      </c>
      <c r="J213" s="417">
        <v>66</v>
      </c>
      <c r="K213" s="417" t="s">
        <v>335</v>
      </c>
      <c r="L213" s="417" t="s">
        <v>1822</v>
      </c>
      <c r="M213" s="417" t="s">
        <v>253</v>
      </c>
      <c r="N213" s="417" t="s">
        <v>301</v>
      </c>
      <c r="O213" s="417" t="s">
        <v>1910</v>
      </c>
      <c r="P213" s="417" t="s">
        <v>1911</v>
      </c>
      <c r="Q213" s="417" t="s">
        <v>302</v>
      </c>
      <c r="R213" s="417" t="s">
        <v>298</v>
      </c>
      <c r="S213" s="418"/>
      <c r="T213" s="417">
        <v>6.6046416250961082E-2</v>
      </c>
      <c r="U213" s="417">
        <v>2190</v>
      </c>
      <c r="V213" s="418"/>
      <c r="W213" s="419">
        <v>9.9</v>
      </c>
      <c r="X213" s="417">
        <v>8.8018665792934641E-3</v>
      </c>
      <c r="Y213" s="417">
        <v>1.5348743287472509E-3</v>
      </c>
      <c r="Z213" s="417">
        <v>7.266992250546213E-3</v>
      </c>
      <c r="AA213" s="420">
        <v>94.031217127765984</v>
      </c>
      <c r="AB213" s="420">
        <v>736.73967779868042</v>
      </c>
      <c r="AC213" s="420">
        <v>830.77089492644643</v>
      </c>
      <c r="AD213" s="420">
        <v>33.698957216231179</v>
      </c>
      <c r="AE213" s="420">
        <v>3.5369755616627874</v>
      </c>
      <c r="AF213" s="420">
        <v>81.437998161253503</v>
      </c>
      <c r="AG213" s="418"/>
      <c r="AH213" s="419">
        <v>14.216959715055561</v>
      </c>
      <c r="AI213" s="417">
        <v>2.3831354840911409E-2</v>
      </c>
      <c r="AJ213" s="417">
        <v>4.1557247471385329E-3</v>
      </c>
      <c r="AK213" s="417">
        <v>1.9675630093772878E-2</v>
      </c>
      <c r="AL213" s="420">
        <v>254.59273681406529</v>
      </c>
      <c r="AM213" s="420">
        <v>1994.7478786264958</v>
      </c>
      <c r="AN213" s="420">
        <v>2249.3406154405611</v>
      </c>
      <c r="AO213" s="420">
        <v>91.241079372639433</v>
      </c>
      <c r="AP213" s="420">
        <v>9.576482319320041</v>
      </c>
      <c r="AQ213" s="420">
        <v>220.49616569740266</v>
      </c>
      <c r="AR213" s="418"/>
      <c r="AS213" s="417">
        <v>5.1679359468684138E-3</v>
      </c>
      <c r="AT213" s="421">
        <v>4.6756664206188491E-7</v>
      </c>
      <c r="AU213" s="417">
        <v>5.1674683802263519E-3</v>
      </c>
      <c r="AV213" s="420">
        <v>54.263818387092506</v>
      </c>
      <c r="AW213" s="420">
        <v>0.22443198818970475</v>
      </c>
      <c r="AX213" s="420">
        <v>54.488250375282213</v>
      </c>
      <c r="AY213" s="420">
        <v>14.672440262931179</v>
      </c>
      <c r="AZ213" s="420">
        <v>2.0676958480084733</v>
      </c>
      <c r="BA213" s="420">
        <v>2.480834464641668E-2</v>
      </c>
      <c r="BB213" s="418"/>
      <c r="BC213" s="420">
        <v>949.44482586559388</v>
      </c>
      <c r="BD213" s="420">
        <v>2570.6543428299233</v>
      </c>
      <c r="BE213" s="420">
        <v>71.253194830868281</v>
      </c>
      <c r="BF213" s="420">
        <v>2499.401147999055</v>
      </c>
      <c r="BG213" s="420"/>
      <c r="BH213" s="422">
        <v>3.6190084093339271E-2</v>
      </c>
      <c r="BI213" s="420"/>
      <c r="BJ213" s="423">
        <v>10.264843878369307</v>
      </c>
      <c r="BK213" s="423">
        <v>10.643133317908669</v>
      </c>
      <c r="BL213" s="423">
        <v>11.035363826768</v>
      </c>
      <c r="BM213" s="423">
        <v>11.442049174017937</v>
      </c>
      <c r="BN213" s="423">
        <v>11.863722062618042</v>
      </c>
      <c r="BO213" s="423">
        <v>12.300934827185827</v>
      </c>
      <c r="BP213" s="423">
        <v>12.75426015748063</v>
      </c>
      <c r="BQ213" s="423">
        <v>13.224291848549957</v>
      </c>
      <c r="BR213" s="423">
        <v>13.711645578520923</v>
      </c>
      <c r="BS213" s="423">
        <v>14.216959715055561</v>
      </c>
      <c r="BT213" s="423">
        <v>14.740896151526375</v>
      </c>
      <c r="BU213" s="423">
        <v>15.284141174007392</v>
      </c>
      <c r="BV213" s="423">
        <v>15.847406360216368</v>
      </c>
      <c r="BW213" s="423">
        <v>16.431429511585634</v>
      </c>
      <c r="BX213" s="423">
        <v>17.036975619682483</v>
      </c>
      <c r="BY213" s="423">
        <v>17.664837868244934</v>
      </c>
      <c r="BZ213" s="423">
        <v>18.315838672145485</v>
      </c>
      <c r="CA213" s="423">
        <v>18.990830754643675</v>
      </c>
      <c r="CB213" s="423">
        <v>19.69069826433855</v>
      </c>
      <c r="CC213" s="423">
        <v>20.416357933284111</v>
      </c>
      <c r="CD213" s="423">
        <v>21.168760277784653</v>
      </c>
      <c r="CE213" s="423">
        <v>21.948890843442939</v>
      </c>
      <c r="CF213" s="423">
        <v>22.757771496092055</v>
      </c>
      <c r="CG213" s="423">
        <v>23.596461760301825</v>
      </c>
      <c r="CH213" s="423">
        <v>24.46606020721309</v>
      </c>
      <c r="CI213" s="423">
        <v>25.367705893517794</v>
      </c>
      <c r="CJ213" s="423">
        <v>26.302579853469606</v>
      </c>
      <c r="CK213" s="423">
        <v>27.271906645879525</v>
      </c>
      <c r="CL213" s="423">
        <v>28</v>
      </c>
      <c r="CM213" s="423">
        <v>28</v>
      </c>
      <c r="CN213" s="420"/>
      <c r="CO213" s="417">
        <v>9.708275965660762E-3</v>
      </c>
      <c r="CP213" s="417">
        <v>1.0712191211688215E-2</v>
      </c>
      <c r="CQ213" s="417">
        <v>1.1824348312161174E-2</v>
      </c>
      <c r="CR213" s="417">
        <v>1.3056682379234321E-2</v>
      </c>
      <c r="CS213" s="417">
        <v>1.4422462800766764E-2</v>
      </c>
      <c r="CT213" s="417">
        <v>1.5936443723749291E-2</v>
      </c>
      <c r="CU213" s="417">
        <v>1.7615031607265057E-2</v>
      </c>
      <c r="CV213" s="417">
        <v>1.9476471788502842E-2</v>
      </c>
      <c r="CW213" s="417">
        <v>2.1541056227177734E-2</v>
      </c>
      <c r="CX213" s="417">
        <v>2.3831354840911409E-2</v>
      </c>
      <c r="CY213" s="417">
        <v>2.6372473119585998E-2</v>
      </c>
      <c r="CZ213" s="417">
        <v>2.9192339013647112E-2</v>
      </c>
      <c r="DA213" s="417">
        <v>3.2322022433398018E-2</v>
      </c>
      <c r="DB213" s="417">
        <v>3.5796091077517467E-2</v>
      </c>
      <c r="DC213" s="417">
        <v>3.965300673382742E-2</v>
      </c>
      <c r="DD213" s="417">
        <v>4.3935566668723287E-2</v>
      </c>
      <c r="DE213" s="417">
        <v>4.8691395249228206E-2</v>
      </c>
      <c r="DF213" s="417">
        <v>5.3973491529537086E-2</v>
      </c>
      <c r="DG213" s="417">
        <v>5.9840839189094955E-2</v>
      </c>
      <c r="DH213" s="417">
        <v>6.6359085939407772E-2</v>
      </c>
      <c r="DI213" s="417">
        <v>7.36013003304965E-2</v>
      </c>
      <c r="DJ213" s="417">
        <v>8.1648814794752431E-2</v>
      </c>
      <c r="DK213" s="417">
        <v>9.0592164776594139E-2</v>
      </c>
      <c r="DL213" s="417">
        <v>0.10053213492265475</v>
      </c>
      <c r="DM213" s="417">
        <v>0.11158092456249701</v>
      </c>
      <c r="DN213" s="417">
        <v>0.12386344610882619</v>
      </c>
      <c r="DO213" s="417">
        <v>0.13751877156531145</v>
      </c>
      <c r="DP213" s="417">
        <v>0.15270174406778775</v>
      </c>
      <c r="DQ213" s="417">
        <v>0.1648141839142698</v>
      </c>
      <c r="DR213" s="417">
        <v>0.1648141839142698</v>
      </c>
      <c r="DS213" s="424"/>
      <c r="DT213" s="425">
        <v>1.6929344954104853E-3</v>
      </c>
      <c r="DU213" s="425">
        <v>1.8679977874388482E-3</v>
      </c>
      <c r="DV213" s="425">
        <v>2.0619363535000221E-3</v>
      </c>
      <c r="DW213" s="425">
        <v>2.2768314450072047E-3</v>
      </c>
      <c r="DX213" s="425">
        <v>2.5149969851038117E-3</v>
      </c>
      <c r="DY213" s="425">
        <v>2.7790058100462065E-3</v>
      </c>
      <c r="DZ213" s="425">
        <v>3.0717188871809526E-3</v>
      </c>
      <c r="EA213" s="425">
        <v>3.3963178484287646E-3</v>
      </c>
      <c r="EB213" s="425">
        <v>3.7563412168706346E-3</v>
      </c>
      <c r="EC213" s="425">
        <v>4.1557247471385329E-3</v>
      </c>
      <c r="ED213" s="425">
        <v>4.5988463483479314E-3</v>
      </c>
      <c r="EE213" s="425">
        <v>5.0905761118376852E-3</v>
      </c>
      <c r="EF213" s="425">
        <v>5.6363320256324111E-3</v>
      </c>
      <c r="EG213" s="425">
        <v>6.2421420240149151E-3</v>
      </c>
      <c r="EH213" s="425">
        <v>6.9147130946716978E-3</v>
      </c>
      <c r="EI213" s="425">
        <v>7.661508248424276E-3</v>
      </c>
      <c r="EJ213" s="425">
        <v>8.4908322485530308E-3</v>
      </c>
      <c r="EK213" s="425">
        <v>9.41192709923965E-3</v>
      </c>
      <c r="EL213" s="425">
        <v>1.0435078406903915E-2</v>
      </c>
      <c r="EM213" s="425">
        <v>1.157173385553696E-2</v>
      </c>
      <c r="EN213" s="425">
        <v>1.2834635179026293E-2</v>
      </c>
      <c r="EO213" s="425">
        <v>1.4237965171606101E-2</v>
      </c>
      <c r="EP213" s="425">
        <v>1.5797511453803082E-2</v>
      </c>
      <c r="EQ213" s="425">
        <v>1.7530848907655657E-2</v>
      </c>
      <c r="ER213" s="425">
        <v>1.9457542913881343E-2</v>
      </c>
      <c r="ES213" s="425">
        <v>2.1599375767618847E-2</v>
      </c>
      <c r="ET213" s="425">
        <v>2.3980598921257149E-2</v>
      </c>
      <c r="EU213" s="425">
        <v>2.6628214005874437E-2</v>
      </c>
      <c r="EV213" s="425">
        <v>2.8740387919370929E-2</v>
      </c>
      <c r="EW213" s="425">
        <v>2.8740387919370929E-2</v>
      </c>
      <c r="EX213" s="420"/>
      <c r="EY213" s="420">
        <v>1047.2179168627877</v>
      </c>
      <c r="EZ213" s="420">
        <v>1155.5088262240693</v>
      </c>
      <c r="FA213" s="420">
        <v>1275.4756304332855</v>
      </c>
      <c r="FB213" s="420">
        <v>1408.4057530589835</v>
      </c>
      <c r="FC213" s="420">
        <v>1555.7305440917253</v>
      </c>
      <c r="FD213" s="420">
        <v>1719.0415123773171</v>
      </c>
      <c r="FE213" s="420">
        <v>1900.1083993162715</v>
      </c>
      <c r="FF213" s="420">
        <v>2100.899303474283</v>
      </c>
      <c r="FG213" s="420">
        <v>2323.6030896773059</v>
      </c>
      <c r="FH213" s="420">
        <v>2570.6543428299233</v>
      </c>
      <c r="FI213" s="420">
        <v>2844.7611564091999</v>
      </c>
      <c r="FJ213" s="420">
        <v>3148.9360786977982</v>
      </c>
      <c r="FK213" s="420">
        <v>3486.5305767182795</v>
      </c>
      <c r="FL213" s="420">
        <v>3861.273418949128</v>
      </c>
      <c r="FM213" s="420">
        <v>4277.3134237247359</v>
      </c>
      <c r="FN213" s="420">
        <v>4739.2670712853142</v>
      </c>
      <c r="FO213" s="420">
        <v>5252.2715343484706</v>
      </c>
      <c r="FP213" s="420">
        <v>5822.0437454907524</v>
      </c>
      <c r="FQ213" s="420">
        <v>6454.9461903002393</v>
      </c>
      <c r="FR213" s="420">
        <v>7158.0601940228817</v>
      </c>
      <c r="FS213" s="420">
        <v>7939.267557197958</v>
      </c>
      <c r="FT213" s="420">
        <v>8807.3414935992423</v>
      </c>
      <c r="FU213" s="420">
        <v>9772.0479328152669</v>
      </c>
      <c r="FV213" s="420">
        <v>10844.258371296299</v>
      </c>
      <c r="FW213" s="420">
        <v>12036.075591101046</v>
      </c>
      <c r="FX213" s="420">
        <v>13360.973716480332</v>
      </c>
      <c r="FY213" s="420">
        <v>14833.954246618263</v>
      </c>
      <c r="FZ213" s="420">
        <v>16471.719890288448</v>
      </c>
      <c r="GA213" s="420">
        <v>17778.27154467328</v>
      </c>
      <c r="GB213" s="420">
        <v>17778.27154467328</v>
      </c>
      <c r="GC213" s="420"/>
      <c r="GD213" s="420">
        <v>44.123985834679935</v>
      </c>
      <c r="GE213" s="420">
        <v>44.123985834679935</v>
      </c>
      <c r="GF213" s="420">
        <v>44.123985834679935</v>
      </c>
      <c r="GG213" s="420">
        <v>44.123985834679935</v>
      </c>
      <c r="GH213" s="420">
        <v>44.123985834679935</v>
      </c>
      <c r="GI213" s="420">
        <v>44.123985834679935</v>
      </c>
      <c r="GJ213" s="420">
        <v>44.123985834679935</v>
      </c>
      <c r="GK213" s="420">
        <v>44.123985834679935</v>
      </c>
      <c r="GL213" s="420">
        <v>44.123985834679935</v>
      </c>
      <c r="GM213" s="420">
        <v>44.123985834679935</v>
      </c>
      <c r="GN213" s="420">
        <v>44.123985834679935</v>
      </c>
      <c r="GO213" s="420">
        <v>44.123985834679935</v>
      </c>
      <c r="GP213" s="420">
        <v>44.123985834679935</v>
      </c>
      <c r="GQ213" s="420">
        <v>44.123985834679935</v>
      </c>
      <c r="GR213" s="420">
        <v>44.123985834679935</v>
      </c>
      <c r="GS213" s="420">
        <v>44.123985834679935</v>
      </c>
      <c r="GT213" s="420">
        <v>44.123985834679935</v>
      </c>
      <c r="GU213" s="420">
        <v>52.81364553809243</v>
      </c>
      <c r="GV213" s="420">
        <v>70.007616537442502</v>
      </c>
      <c r="GW213" s="420">
        <v>93.609670799379501</v>
      </c>
      <c r="GX213" s="420">
        <v>126.1540061068313</v>
      </c>
      <c r="GY213" s="420">
        <v>171.2120417526574</v>
      </c>
      <c r="GZ213" s="420">
        <v>233.82587038637163</v>
      </c>
      <c r="HA213" s="420">
        <v>321.12521492437503</v>
      </c>
      <c r="HB213" s="420">
        <v>443.20621821278513</v>
      </c>
      <c r="HC213" s="420">
        <v>614.3840006570565</v>
      </c>
      <c r="HD213" s="420">
        <v>854.97899570542791</v>
      </c>
      <c r="HE213" s="420">
        <v>1193.8658555223894</v>
      </c>
      <c r="HF213" s="420">
        <v>1672.1121455438506</v>
      </c>
      <c r="HG213" s="420">
        <v>2348.1749137156198</v>
      </c>
      <c r="HH213" s="420"/>
      <c r="HI213" s="420">
        <v>103.71447885961901</v>
      </c>
      <c r="HJ213" s="420">
        <v>114.43940539953707</v>
      </c>
      <c r="HK213" s="420">
        <v>126.32069044886737</v>
      </c>
      <c r="HL213" s="420">
        <v>139.48583799921795</v>
      </c>
      <c r="HM213" s="420">
        <v>154.07660624241004</v>
      </c>
      <c r="HN213" s="420">
        <v>170.25061519991607</v>
      </c>
      <c r="HO213" s="420">
        <v>188.18313670782311</v>
      </c>
      <c r="HP213" s="420">
        <v>208.06908752013004</v>
      </c>
      <c r="HQ213" s="420">
        <v>230.12524866308036</v>
      </c>
      <c r="HR213" s="420">
        <v>254.59273681406529</v>
      </c>
      <c r="HS213" s="420">
        <v>281.73975642141835</v>
      </c>
      <c r="HT213" s="420">
        <v>311.86466456072424</v>
      </c>
      <c r="HU213" s="420">
        <v>345.2993841775932</v>
      </c>
      <c r="HV213" s="420">
        <v>382.41320543914907</v>
      </c>
      <c r="HW213" s="420">
        <v>423.61701945459322</v>
      </c>
      <c r="HX213" s="420">
        <v>469.36803368244</v>
      </c>
      <c r="HY213" s="420">
        <v>520.17502397787689</v>
      </c>
      <c r="HZ213" s="420">
        <v>576.604184514341</v>
      </c>
      <c r="IA213" s="420">
        <v>639.28564381274623</v>
      </c>
      <c r="IB213" s="420">
        <v>708.92072291209547</v>
      </c>
      <c r="IC213" s="420">
        <v>786.29002040819091</v>
      </c>
      <c r="ID213" s="420">
        <v>872.2624187750871</v>
      </c>
      <c r="IE213" s="420">
        <v>967.80511718073171</v>
      </c>
      <c r="IF213" s="420">
        <v>1073.9948080409133</v>
      </c>
      <c r="IG213" s="420">
        <v>1192.030127965794</v>
      </c>
      <c r="IH213" s="420">
        <v>1323.2455286986747</v>
      </c>
      <c r="II213" s="420">
        <v>1469.1267303030904</v>
      </c>
      <c r="IJ213" s="420">
        <v>1631.3279374179394</v>
      </c>
      <c r="IK213" s="420">
        <v>1760.7263384151724</v>
      </c>
      <c r="IL213" s="420">
        <v>1760.7263384151724</v>
      </c>
      <c r="IM213" s="420"/>
      <c r="IN213" s="420">
        <v>27.131909193546253</v>
      </c>
      <c r="IO213" s="420">
        <v>27.131909193546253</v>
      </c>
      <c r="IP213" s="420">
        <v>27.131909193546253</v>
      </c>
      <c r="IQ213" s="420">
        <v>27.131909193546253</v>
      </c>
      <c r="IR213" s="420">
        <v>27.131909193546253</v>
      </c>
      <c r="IS213" s="420">
        <v>27.131909193546253</v>
      </c>
      <c r="IT213" s="420">
        <v>27.131909193546253</v>
      </c>
      <c r="IU213" s="420">
        <v>27.131909193546253</v>
      </c>
      <c r="IV213" s="420">
        <v>27.131909193546253</v>
      </c>
      <c r="IW213" s="420">
        <v>27.131909193546253</v>
      </c>
      <c r="IX213" s="420">
        <v>27.131909193546253</v>
      </c>
      <c r="IY213" s="420">
        <v>27.131909193546253</v>
      </c>
      <c r="IZ213" s="420">
        <v>27.131909193546253</v>
      </c>
      <c r="JA213" s="420">
        <v>27.131909193546253</v>
      </c>
      <c r="JB213" s="420">
        <v>27.131909193546253</v>
      </c>
      <c r="JC213" s="420">
        <v>27.131909193546253</v>
      </c>
      <c r="JD213" s="420">
        <v>27.131909193546253</v>
      </c>
      <c r="JE213" s="420">
        <v>32.475194790617152</v>
      </c>
      <c r="JF213" s="420">
        <v>43.04779495368259</v>
      </c>
      <c r="JG213" s="420">
        <v>57.560735725064987</v>
      </c>
      <c r="JH213" s="420">
        <v>77.572299359284628</v>
      </c>
      <c r="JI213" s="420">
        <v>105.27855726994854</v>
      </c>
      <c r="JJ213" s="420">
        <v>143.77990026092959</v>
      </c>
      <c r="JK213" s="420">
        <v>197.46040631348075</v>
      </c>
      <c r="JL213" s="420">
        <v>272.52820975010536</v>
      </c>
      <c r="JM213" s="420">
        <v>377.78570091674123</v>
      </c>
      <c r="JN213" s="420">
        <v>525.72794671774261</v>
      </c>
      <c r="JO213" s="420">
        <v>734.11001677572824</v>
      </c>
      <c r="JP213" s="420">
        <v>1028.1844225111727</v>
      </c>
      <c r="JQ213" s="420">
        <v>1443.8964958469653</v>
      </c>
      <c r="JR213" s="420"/>
      <c r="JS213" s="420">
        <v>76.582569666072757</v>
      </c>
      <c r="JT213" s="420">
        <v>87.307496205990816</v>
      </c>
      <c r="JU213" s="420">
        <v>99.188781255321118</v>
      </c>
      <c r="JV213" s="420">
        <v>112.3539288056717</v>
      </c>
      <c r="JW213" s="420">
        <v>126.94469704886379</v>
      </c>
      <c r="JX213" s="420">
        <v>143.11870600636982</v>
      </c>
      <c r="JY213" s="420">
        <v>161.05122751427686</v>
      </c>
      <c r="JZ213" s="420">
        <v>180.93717832658379</v>
      </c>
      <c r="KA213" s="420">
        <v>202.99333946953411</v>
      </c>
      <c r="KB213" s="420">
        <v>227.46082762051904</v>
      </c>
      <c r="KC213" s="420">
        <v>254.6078472278721</v>
      </c>
      <c r="KD213" s="420">
        <v>284.73275536717796</v>
      </c>
      <c r="KE213" s="420">
        <v>318.16747498404692</v>
      </c>
      <c r="KF213" s="420">
        <v>355.28129624560279</v>
      </c>
      <c r="KG213" s="420">
        <v>396.48511026104694</v>
      </c>
      <c r="KH213" s="420">
        <v>442.23612448889372</v>
      </c>
      <c r="KI213" s="420">
        <v>493.04311478433061</v>
      </c>
      <c r="KJ213" s="420">
        <v>544.12898972372386</v>
      </c>
      <c r="KK213" s="420">
        <v>596.23784885906366</v>
      </c>
      <c r="KL213" s="420">
        <v>651.35998718703047</v>
      </c>
      <c r="KM213" s="420">
        <v>708.71772104890624</v>
      </c>
      <c r="KN213" s="420">
        <v>766.98386150513852</v>
      </c>
      <c r="KO213" s="420">
        <v>824.02521691980212</v>
      </c>
      <c r="KP213" s="420">
        <v>876.53440172743262</v>
      </c>
      <c r="KQ213" s="420">
        <v>919.50191821568865</v>
      </c>
      <c r="KR213" s="420">
        <v>945.45982778193343</v>
      </c>
      <c r="KS213" s="420">
        <v>943.39878358534781</v>
      </c>
      <c r="KT213" s="420">
        <v>897.2179206422112</v>
      </c>
      <c r="KU213" s="420">
        <v>732.54191590399978</v>
      </c>
      <c r="KV213" s="420">
        <v>316.82984256820714</v>
      </c>
      <c r="KW213" s="420"/>
      <c r="KX213" s="420">
        <v>812.60855779703297</v>
      </c>
      <c r="KY213" s="420">
        <v>896.63893797064713</v>
      </c>
      <c r="KZ213" s="420">
        <v>989.72944968001059</v>
      </c>
      <c r="LA213" s="420">
        <v>1092.8790936034582</v>
      </c>
      <c r="LB213" s="420">
        <v>1207.1985528498296</v>
      </c>
      <c r="LC213" s="420">
        <v>1333.9227888221792</v>
      </c>
      <c r="LD213" s="420">
        <v>1474.4250658468573</v>
      </c>
      <c r="LE213" s="420">
        <v>1630.2325672458071</v>
      </c>
      <c r="LF213" s="420">
        <v>1803.0437840979046</v>
      </c>
      <c r="LG213" s="420">
        <v>1994.7478786264958</v>
      </c>
      <c r="LH213" s="420">
        <v>2207.4462472070072</v>
      </c>
      <c r="LI213" s="420">
        <v>2443.4765336820888</v>
      </c>
      <c r="LJ213" s="420">
        <v>2705.4393723035573</v>
      </c>
      <c r="LK213" s="420">
        <v>2996.2281715271592</v>
      </c>
      <c r="LL213" s="420">
        <v>3319.062285442415</v>
      </c>
      <c r="LM213" s="420">
        <v>3677.5239592436524</v>
      </c>
      <c r="LN213" s="420">
        <v>4075.5994793054547</v>
      </c>
      <c r="LO213" s="420">
        <v>4517.7250076350319</v>
      </c>
      <c r="LP213" s="420">
        <v>5008.8376353138792</v>
      </c>
      <c r="LQ213" s="420">
        <v>5554.432250657741</v>
      </c>
      <c r="LR213" s="420">
        <v>6160.6248859326206</v>
      </c>
      <c r="LS213" s="420">
        <v>6834.2232823709282</v>
      </c>
      <c r="LT213" s="420">
        <v>7582.8054978254795</v>
      </c>
      <c r="LU213" s="420">
        <v>8414.8074756747155</v>
      </c>
      <c r="LV213" s="420">
        <v>9339.6205986630448</v>
      </c>
      <c r="LW213" s="420">
        <v>10367.700368457046</v>
      </c>
      <c r="LX213" s="420">
        <v>11510.687482203432</v>
      </c>
      <c r="LY213" s="420">
        <v>12781.54272281973</v>
      </c>
      <c r="LZ213" s="420">
        <v>13795.386201298046</v>
      </c>
      <c r="MA213" s="420">
        <v>13795.386201298046</v>
      </c>
      <c r="MB213" s="420"/>
      <c r="MC213" s="426">
        <v>0.22443198818970475</v>
      </c>
      <c r="MD213" s="426">
        <v>0.22443198818970475</v>
      </c>
      <c r="ME213" s="426">
        <v>0.22443198818970475</v>
      </c>
      <c r="MF213" s="426">
        <v>0.22443198818970475</v>
      </c>
      <c r="MG213" s="426">
        <v>0.22443198818970475</v>
      </c>
      <c r="MH213" s="426">
        <v>0.22443198818970475</v>
      </c>
      <c r="MI213" s="426">
        <v>0.22443198818970475</v>
      </c>
      <c r="MJ213" s="426">
        <v>0.22443198818970475</v>
      </c>
      <c r="MK213" s="426">
        <v>0.22443198818970475</v>
      </c>
      <c r="ML213" s="426">
        <v>0.22443198818970475</v>
      </c>
      <c r="MM213" s="426">
        <v>0.22443198818970475</v>
      </c>
      <c r="MN213" s="426">
        <v>0.22443198818970475</v>
      </c>
      <c r="MO213" s="426">
        <v>0.22443198818970475</v>
      </c>
      <c r="MP213" s="426">
        <v>0.22443198818970475</v>
      </c>
      <c r="MQ213" s="426">
        <v>0.22443198818970475</v>
      </c>
      <c r="MR213" s="426">
        <v>0.22443198818970475</v>
      </c>
      <c r="MS213" s="426">
        <v>0.22443198818970475</v>
      </c>
      <c r="MT213" s="426">
        <v>0.26863102340913869</v>
      </c>
      <c r="MU213" s="426">
        <v>0.3560863387724964</v>
      </c>
      <c r="MV213" s="426">
        <v>0.47613569204747891</v>
      </c>
      <c r="MW213" s="426">
        <v>0.64166901228581341</v>
      </c>
      <c r="MX213" s="426">
        <v>0.87085194607162042</v>
      </c>
      <c r="MY213" s="426">
        <v>1.1893305645057042</v>
      </c>
      <c r="MZ213" s="426">
        <v>1.6333694492911965</v>
      </c>
      <c r="NA213" s="426">
        <v>2.2543215634285638</v>
      </c>
      <c r="NB213" s="426">
        <v>3.1249992531507269</v>
      </c>
      <c r="NC213" s="426">
        <v>4.3487602544689299</v>
      </c>
      <c r="ND213" s="426">
        <v>6.0724724323544592</v>
      </c>
      <c r="NE213" s="426">
        <v>8.5050216158306728</v>
      </c>
      <c r="NF213" s="426">
        <v>11.943743397908911</v>
      </c>
      <c r="NG213" s="420"/>
      <c r="NH213" s="420">
        <v>812.38412580884324</v>
      </c>
      <c r="NI213" s="420">
        <v>896.4145059824574</v>
      </c>
      <c r="NJ213" s="420">
        <v>989.50501769182085</v>
      </c>
      <c r="NK213" s="420">
        <v>1092.6546616152684</v>
      </c>
      <c r="NL213" s="420">
        <v>1206.9741208616399</v>
      </c>
      <c r="NM213" s="420">
        <v>1333.6983568339895</v>
      </c>
      <c r="NN213" s="420">
        <v>1474.2006338586675</v>
      </c>
      <c r="NO213" s="420">
        <v>1630.0081352576174</v>
      </c>
      <c r="NP213" s="420">
        <v>1802.8193521097148</v>
      </c>
      <c r="NQ213" s="420">
        <v>1994.523446638306</v>
      </c>
      <c r="NR213" s="420">
        <v>2207.2218152188175</v>
      </c>
      <c r="NS213" s="420">
        <v>2443.252101693899</v>
      </c>
      <c r="NT213" s="420">
        <v>2705.2149403153676</v>
      </c>
      <c r="NU213" s="420">
        <v>2996.0037395389695</v>
      </c>
      <c r="NV213" s="420">
        <v>3318.8378534542253</v>
      </c>
      <c r="NW213" s="420">
        <v>3677.2995272554626</v>
      </c>
      <c r="NX213" s="420">
        <v>4075.3750473172649</v>
      </c>
      <c r="NY213" s="420">
        <v>4517.4563766116225</v>
      </c>
      <c r="NZ213" s="420">
        <v>5008.4815489751063</v>
      </c>
      <c r="OA213" s="420">
        <v>5553.9561149656938</v>
      </c>
      <c r="OB213" s="420">
        <v>6159.9832169203346</v>
      </c>
      <c r="OC213" s="420">
        <v>6833.3524304248567</v>
      </c>
      <c r="OD213" s="420">
        <v>7581.6161672609742</v>
      </c>
      <c r="OE213" s="420">
        <v>8413.1741062254241</v>
      </c>
      <c r="OF213" s="420">
        <v>9337.3662770996161</v>
      </c>
      <c r="OG213" s="420">
        <v>10364.575369203896</v>
      </c>
      <c r="OH213" s="420">
        <v>11506.338721948963</v>
      </c>
      <c r="OI213" s="420">
        <v>12775.470250387376</v>
      </c>
      <c r="OJ213" s="420">
        <v>13786.881179682216</v>
      </c>
      <c r="OK213" s="420">
        <v>13783.442457900137</v>
      </c>
      <c r="OL213" s="420"/>
      <c r="OM213" s="420">
        <v>888.96669547491604</v>
      </c>
      <c r="ON213" s="420">
        <v>983.72200218844819</v>
      </c>
      <c r="OO213" s="420">
        <v>1088.6937989471419</v>
      </c>
      <c r="OP213" s="420">
        <v>1205.0085904209402</v>
      </c>
      <c r="OQ213" s="420">
        <v>1333.9188179105038</v>
      </c>
      <c r="OR213" s="420">
        <v>1476.8170628403593</v>
      </c>
      <c r="OS213" s="420">
        <v>1635.2518613729444</v>
      </c>
      <c r="OT213" s="420">
        <v>1810.9453135842011</v>
      </c>
      <c r="OU213" s="420">
        <v>2005.8126915792488</v>
      </c>
      <c r="OV213" s="420">
        <v>2221.9842742588253</v>
      </c>
      <c r="OW213" s="420">
        <v>2461.8296624466898</v>
      </c>
      <c r="OX213" s="420">
        <v>2727.984857061077</v>
      </c>
      <c r="OY213" s="420">
        <v>3023.3824152994143</v>
      </c>
      <c r="OZ213" s="420">
        <v>3351.2850357845723</v>
      </c>
      <c r="PA213" s="420">
        <v>3715.3229637152722</v>
      </c>
      <c r="PB213" s="420">
        <v>4119.5356517443561</v>
      </c>
      <c r="PC213" s="420">
        <v>4568.418162101596</v>
      </c>
      <c r="PD213" s="420">
        <v>5061.5853663353464</v>
      </c>
      <c r="PE213" s="420">
        <v>5604.7193978341702</v>
      </c>
      <c r="PF213" s="420">
        <v>6205.3161021527239</v>
      </c>
      <c r="PG213" s="420">
        <v>6868.7009379692408</v>
      </c>
      <c r="PH213" s="420">
        <v>7600.3362919299952</v>
      </c>
      <c r="PI213" s="420">
        <v>8405.6413841807771</v>
      </c>
      <c r="PJ213" s="420">
        <v>9289.708507952857</v>
      </c>
      <c r="PK213" s="420">
        <v>10256.868195315305</v>
      </c>
      <c r="PL213" s="420">
        <v>11310.035196985829</v>
      </c>
      <c r="PM213" s="420">
        <v>12449.737505534311</v>
      </c>
      <c r="PN213" s="420">
        <v>13672.688171029587</v>
      </c>
      <c r="PO213" s="420">
        <v>14519.423095586215</v>
      </c>
      <c r="PP213" s="420">
        <v>14100.272300468345</v>
      </c>
      <c r="PQ213" s="420"/>
      <c r="PR213" s="420">
        <v>37.169249665725864</v>
      </c>
      <c r="PS213" s="420">
        <v>41.012854498840376</v>
      </c>
      <c r="PT213" s="420">
        <v>45.270875704789461</v>
      </c>
      <c r="PU213" s="420">
        <v>49.98900823137177</v>
      </c>
      <c r="PV213" s="420">
        <v>55.218055454180529</v>
      </c>
      <c r="PW213" s="420">
        <v>61.014505319690088</v>
      </c>
      <c r="PX213" s="420">
        <v>67.441171841011311</v>
      </c>
      <c r="PY213" s="420">
        <v>74.567909387303558</v>
      </c>
      <c r="PZ213" s="420">
        <v>82.472408057151227</v>
      </c>
      <c r="QA213" s="420">
        <v>91.241079372639433</v>
      </c>
      <c r="QB213" s="420">
        <v>100.97004258549829</v>
      </c>
      <c r="QC213" s="420">
        <v>111.76622306192434</v>
      </c>
      <c r="QD213" s="420">
        <v>123.74857552232709</v>
      </c>
      <c r="QE213" s="420">
        <v>137.0494463716816</v>
      </c>
      <c r="QF213" s="420">
        <v>151.81609098253807</v>
      </c>
      <c r="QG213" s="420">
        <v>168.21236360515559</v>
      </c>
      <c r="QH213" s="420">
        <v>186.42059959900638</v>
      </c>
      <c r="QI213" s="420">
        <v>206.64371193075831</v>
      </c>
      <c r="QJ213" s="420">
        <v>229.10752639226604</v>
      </c>
      <c r="QK213" s="420">
        <v>254.06338278758759</v>
      </c>
      <c r="QL213" s="420">
        <v>281.79103245342299</v>
      </c>
      <c r="QM213" s="420">
        <v>312.60186594934834</v>
      </c>
      <c r="QN213" s="420">
        <v>346.84250862358181</v>
      </c>
      <c r="QO213" s="420">
        <v>384.89882607228378</v>
      </c>
      <c r="QP213" s="420">
        <v>427.20038631634645</v>
      </c>
      <c r="QQ213" s="420">
        <v>474.22543087574775</v>
      </c>
      <c r="QR213" s="420">
        <v>526.50641289090026</v>
      </c>
      <c r="QS213" s="420">
        <v>584.63616709324504</v>
      </c>
      <c r="QT213" s="420">
        <v>631.01003432852144</v>
      </c>
      <c r="QU213" s="420">
        <v>631.01003432852144</v>
      </c>
      <c r="QV213" s="424"/>
      <c r="QW213" s="420">
        <v>14.672440262931179</v>
      </c>
      <c r="QX213" s="420">
        <v>14.672440262931179</v>
      </c>
      <c r="QY213" s="420">
        <v>14.672440262931179</v>
      </c>
      <c r="QZ213" s="420">
        <v>14.672440262931179</v>
      </c>
      <c r="RA213" s="420">
        <v>14.672440262931179</v>
      </c>
      <c r="RB213" s="420">
        <v>14.672440262931179</v>
      </c>
      <c r="RC213" s="420">
        <v>14.672440262931179</v>
      </c>
      <c r="RD213" s="420">
        <v>14.672440262931179</v>
      </c>
      <c r="RE213" s="420">
        <v>14.672440262931179</v>
      </c>
      <c r="RF213" s="420">
        <v>14.672440262931179</v>
      </c>
      <c r="RG213" s="420">
        <v>14.672440262931179</v>
      </c>
      <c r="RH213" s="420">
        <v>14.672440262931179</v>
      </c>
      <c r="RI213" s="420">
        <v>14.672440262931179</v>
      </c>
      <c r="RJ213" s="420">
        <v>14.672440262931179</v>
      </c>
      <c r="RK213" s="420">
        <v>14.672440262931179</v>
      </c>
      <c r="RL213" s="420">
        <v>14.672440262931179</v>
      </c>
      <c r="RM213" s="420">
        <v>14.672440262931179</v>
      </c>
      <c r="RN213" s="420">
        <v>17.561991387827756</v>
      </c>
      <c r="RO213" s="420">
        <v>23.279460188487498</v>
      </c>
      <c r="RP213" s="420">
        <v>31.127793123282142</v>
      </c>
      <c r="RQ213" s="420">
        <v>41.949680735259527</v>
      </c>
      <c r="RR213" s="420">
        <v>56.9327182798595</v>
      </c>
      <c r="RS213" s="420">
        <v>77.75354039923198</v>
      </c>
      <c r="RT213" s="420">
        <v>106.78297628306284</v>
      </c>
      <c r="RU213" s="420">
        <v>147.37827142931548</v>
      </c>
      <c r="RV213" s="420">
        <v>204.29959754579187</v>
      </c>
      <c r="RW213" s="420">
        <v>284.30405828589352</v>
      </c>
      <c r="RX213" s="420">
        <v>396.99327057026164</v>
      </c>
      <c r="RY213" s="420">
        <v>556.0233307193879</v>
      </c>
      <c r="RZ213" s="420">
        <v>780.83281681517474</v>
      </c>
      <c r="SA213" s="420"/>
      <c r="SB213" s="420">
        <v>22.496809402794685</v>
      </c>
      <c r="SC213" s="420">
        <v>26.340414235909197</v>
      </c>
      <c r="SD213" s="420">
        <v>30.598435441858282</v>
      </c>
      <c r="SE213" s="420">
        <v>35.316567968440594</v>
      </c>
      <c r="SF213" s="420">
        <v>40.545615191249354</v>
      </c>
      <c r="SG213" s="420">
        <v>46.342065056758912</v>
      </c>
      <c r="SH213" s="420">
        <v>52.768731578080136</v>
      </c>
      <c r="SI213" s="420">
        <v>59.895469124372383</v>
      </c>
      <c r="SJ213" s="420">
        <v>67.799967794220052</v>
      </c>
      <c r="SK213" s="420">
        <v>76.568639109708258</v>
      </c>
      <c r="SL213" s="420">
        <v>86.297602322567116</v>
      </c>
      <c r="SM213" s="420">
        <v>97.093782798993161</v>
      </c>
      <c r="SN213" s="420">
        <v>109.07613525939591</v>
      </c>
      <c r="SO213" s="420">
        <v>122.37700610875042</v>
      </c>
      <c r="SP213" s="420">
        <v>137.14365071960688</v>
      </c>
      <c r="SQ213" s="420">
        <v>153.5399233422244</v>
      </c>
      <c r="SR213" s="420">
        <v>171.74815933607519</v>
      </c>
      <c r="SS213" s="420">
        <v>189.08172054293055</v>
      </c>
      <c r="ST213" s="420">
        <v>205.82806620377855</v>
      </c>
      <c r="SU213" s="420">
        <v>222.93558966430544</v>
      </c>
      <c r="SV213" s="420">
        <v>239.84135171816345</v>
      </c>
      <c r="SW213" s="420">
        <v>255.66914766948884</v>
      </c>
      <c r="SX213" s="420">
        <v>269.08896822434986</v>
      </c>
      <c r="SY213" s="420">
        <v>278.11584978922093</v>
      </c>
      <c r="SZ213" s="420">
        <v>279.82211488703098</v>
      </c>
      <c r="TA213" s="420">
        <v>269.92583332995588</v>
      </c>
      <c r="TB213" s="420">
        <v>242.20235460500675</v>
      </c>
      <c r="TC213" s="420">
        <v>187.64289652298339</v>
      </c>
      <c r="TD213" s="420">
        <v>74.986703609133542</v>
      </c>
      <c r="TE213" s="420">
        <v>-149.8227824866533</v>
      </c>
      <c r="TF213" s="420"/>
      <c r="TG213" s="420">
        <v>3.9012105588149764</v>
      </c>
      <c r="TH213" s="420">
        <v>4.3046276816708433</v>
      </c>
      <c r="TI213" s="420">
        <v>4.7515411232306866</v>
      </c>
      <c r="TJ213" s="420">
        <v>5.2467469343817239</v>
      </c>
      <c r="TK213" s="420">
        <v>5.7955773364378205</v>
      </c>
      <c r="TL213" s="420">
        <v>6.4039611919725541</v>
      </c>
      <c r="TM213" s="420">
        <v>7.0784913349385592</v>
      </c>
      <c r="TN213" s="420">
        <v>7.8264995410642753</v>
      </c>
      <c r="TO213" s="420">
        <v>8.6561400086625184</v>
      </c>
      <c r="TP213" s="420">
        <v>9.576482319320041</v>
      </c>
      <c r="TQ213" s="420">
        <v>10.597614958629837</v>
      </c>
      <c r="TR213" s="420">
        <v>11.730760600478588</v>
      </c>
      <c r="TS213" s="420">
        <v>12.988404495858873</v>
      </c>
      <c r="TT213" s="420">
        <v>14.384437460354889</v>
      </c>
      <c r="TU213" s="420">
        <v>15.93431512515107</v>
      </c>
      <c r="TV213" s="420">
        <v>17.655235306640428</v>
      </c>
      <c r="TW213" s="420">
        <v>19.566335561701738</v>
      </c>
      <c r="TX213" s="420">
        <v>21.688913231960186</v>
      </c>
      <c r="TY213" s="420">
        <v>24.046670543625932</v>
      </c>
      <c r="TZ213" s="420">
        <v>26.665987622912422</v>
      </c>
      <c r="UA213" s="420">
        <v>29.576226614021913</v>
      </c>
      <c r="UB213" s="420">
        <v>32.810070451096514</v>
      </c>
      <c r="UC213" s="420">
        <v>36.403900241653346</v>
      </c>
      <c r="UD213" s="420">
        <v>40.398215671630723</v>
      </c>
      <c r="UE213" s="420">
        <v>44.838103346593869</v>
      </c>
      <c r="UF213" s="420">
        <v>49.773758545817543</v>
      </c>
      <c r="UG213" s="420">
        <v>55.261066492493683</v>
      </c>
      <c r="UH213" s="420">
        <v>61.362249941580622</v>
      </c>
      <c r="UI213" s="420">
        <v>66.229558863293065</v>
      </c>
      <c r="UJ213" s="420">
        <v>66.229558863293065</v>
      </c>
      <c r="UK213" s="420"/>
      <c r="UL213" s="420">
        <v>2.0676958480084733</v>
      </c>
      <c r="UM213" s="420">
        <v>2.0676958480084733</v>
      </c>
      <c r="UN213" s="420">
        <v>2.0676958480084733</v>
      </c>
      <c r="UO213" s="420">
        <v>2.0676958480084733</v>
      </c>
      <c r="UP213" s="420">
        <v>2.0676958480084733</v>
      </c>
      <c r="UQ213" s="420">
        <v>2.0676958480084733</v>
      </c>
      <c r="UR213" s="420">
        <v>2.0676958480084733</v>
      </c>
      <c r="US213" s="420">
        <v>2.0676958480084733</v>
      </c>
      <c r="UT213" s="420">
        <v>2.0676958480084733</v>
      </c>
      <c r="UU213" s="420">
        <v>2.0676958480084733</v>
      </c>
      <c r="UV213" s="420">
        <v>2.0676958480084733</v>
      </c>
      <c r="UW213" s="420">
        <v>2.0676958480084733</v>
      </c>
      <c r="UX213" s="420">
        <v>2.0676958480084733</v>
      </c>
      <c r="UY213" s="420">
        <v>2.0676958480084733</v>
      </c>
      <c r="UZ213" s="420">
        <v>2.0676958480084733</v>
      </c>
      <c r="VA213" s="420">
        <v>2.0676958480084733</v>
      </c>
      <c r="VB213" s="420">
        <v>2.0676958480084733</v>
      </c>
      <c r="VC213" s="420">
        <v>2.474902335579019</v>
      </c>
      <c r="VD213" s="420">
        <v>3.2806296916555335</v>
      </c>
      <c r="VE213" s="420">
        <v>4.3866464913328018</v>
      </c>
      <c r="VF213" s="420">
        <v>5.9117078772995386</v>
      </c>
      <c r="VG213" s="420">
        <v>8.0231742705070825</v>
      </c>
      <c r="VH213" s="420">
        <v>10.957323374328272</v>
      </c>
      <c r="VI213" s="420">
        <v>15.048261416766344</v>
      </c>
      <c r="VJ213" s="420">
        <v>20.769104147654808</v>
      </c>
      <c r="VK213" s="420">
        <v>28.790672991354562</v>
      </c>
      <c r="VL213" s="420">
        <v>40.065204584602789</v>
      </c>
      <c r="VM213" s="420">
        <v>55.945795146242915</v>
      </c>
      <c r="VN213" s="420">
        <v>78.356913486907771</v>
      </c>
      <c r="VO213" s="420">
        <v>110.03791764594696</v>
      </c>
      <c r="VP213" s="420"/>
      <c r="VQ213" s="420">
        <v>1.8335147108065031</v>
      </c>
      <c r="VR213" s="420">
        <v>2.23693183366237</v>
      </c>
      <c r="VS213" s="420">
        <v>2.6838452752222133</v>
      </c>
      <c r="VT213" s="420">
        <v>3.1790510863732506</v>
      </c>
      <c r="VU213" s="420">
        <v>3.7278814884293472</v>
      </c>
      <c r="VV213" s="420">
        <v>4.3362653439640813</v>
      </c>
      <c r="VW213" s="420">
        <v>5.0107954869300855</v>
      </c>
      <c r="VX213" s="420">
        <v>5.7588036930558015</v>
      </c>
      <c r="VY213" s="420">
        <v>6.5884441606540456</v>
      </c>
      <c r="VZ213" s="420">
        <v>7.5087864713115682</v>
      </c>
      <c r="WA213" s="420">
        <v>8.5299191106213641</v>
      </c>
      <c r="WB213" s="420">
        <v>9.663064752470115</v>
      </c>
      <c r="WC213" s="420">
        <v>10.9207086478504</v>
      </c>
      <c r="WD213" s="420">
        <v>12.316741612346416</v>
      </c>
      <c r="WE213" s="420">
        <v>13.866619277142597</v>
      </c>
      <c r="WF213" s="420">
        <v>15.587539458631955</v>
      </c>
      <c r="WG213" s="420">
        <v>17.498639713693265</v>
      </c>
      <c r="WH213" s="420">
        <v>19.214010896381168</v>
      </c>
      <c r="WI213" s="420">
        <v>20.766040851970399</v>
      </c>
      <c r="WJ213" s="420">
        <v>22.279341131579621</v>
      </c>
      <c r="WK213" s="420">
        <v>23.664518736722375</v>
      </c>
      <c r="WL213" s="420">
        <v>24.78689618058943</v>
      </c>
      <c r="WM213" s="420">
        <v>25.446576867325074</v>
      </c>
      <c r="WN213" s="420">
        <v>25.349954254864379</v>
      </c>
      <c r="WO213" s="420">
        <v>24.068999198939061</v>
      </c>
      <c r="WP213" s="420">
        <v>20.983085554462981</v>
      </c>
      <c r="WQ213" s="420">
        <v>15.195861907890894</v>
      </c>
      <c r="WR213" s="420">
        <v>5.4164547953377067</v>
      </c>
      <c r="WS213" s="420">
        <v>-12.127354623614707</v>
      </c>
      <c r="WT213" s="420">
        <v>-43.808358782653897</v>
      </c>
      <c r="WU213" s="420"/>
      <c r="WV213" s="420">
        <v>89.824419981594971</v>
      </c>
      <c r="WW213" s="420">
        <v>99.113000673373861</v>
      </c>
      <c r="WX213" s="420">
        <v>109.40307347638758</v>
      </c>
      <c r="WY213" s="420">
        <v>120.80506629055378</v>
      </c>
      <c r="WZ213" s="420">
        <v>133.4417522088674</v>
      </c>
      <c r="XA213" s="420">
        <v>147.44964184355939</v>
      </c>
      <c r="XB213" s="420">
        <v>162.98053358564138</v>
      </c>
      <c r="XC213" s="420">
        <v>180.20323977997836</v>
      </c>
      <c r="XD213" s="420">
        <v>199.30550885050718</v>
      </c>
      <c r="XE213" s="420">
        <v>220.49616569740266</v>
      </c>
      <c r="XF213" s="420">
        <v>244.00749523664678</v>
      </c>
      <c r="XG213" s="420">
        <v>270.09789679258193</v>
      </c>
      <c r="XH213" s="420">
        <v>299.05484021894301</v>
      </c>
      <c r="XI213" s="420">
        <v>331.19815815078363</v>
      </c>
      <c r="XJ213" s="420">
        <v>366.88371272003911</v>
      </c>
      <c r="XK213" s="420">
        <v>406.50747944742591</v>
      </c>
      <c r="XL213" s="420">
        <v>450.51009590443135</v>
      </c>
      <c r="XM213" s="420">
        <v>499.38192817866133</v>
      </c>
      <c r="XN213" s="420">
        <v>553.66871423772216</v>
      </c>
      <c r="XO213" s="420">
        <v>613.97785004254649</v>
      </c>
      <c r="XP213" s="420">
        <v>680.98539178970213</v>
      </c>
      <c r="XQ213" s="420">
        <v>755.44385605278228</v>
      </c>
      <c r="XR213" s="420">
        <v>838.1909089438218</v>
      </c>
      <c r="XS213" s="420">
        <v>930.15904583675615</v>
      </c>
      <c r="XT213" s="420">
        <v>1032.386374809266</v>
      </c>
      <c r="XU213" s="420">
        <v>1146.0286299030445</v>
      </c>
      <c r="XV213" s="420">
        <v>1272.3725547283477</v>
      </c>
      <c r="XW213" s="420">
        <v>1412.8508130159521</v>
      </c>
      <c r="XX213" s="420">
        <v>1524.919411768248</v>
      </c>
      <c r="XY213" s="420">
        <v>1524.919411768248</v>
      </c>
      <c r="XZ213" s="420"/>
      <c r="YA213" s="420">
        <v>2.480834464641668E-2</v>
      </c>
      <c r="YB213" s="420">
        <v>2.480834464641668E-2</v>
      </c>
      <c r="YC213" s="420">
        <v>2.480834464641668E-2</v>
      </c>
      <c r="YD213" s="420">
        <v>2.480834464641668E-2</v>
      </c>
      <c r="YE213" s="420">
        <v>2.480834464641668E-2</v>
      </c>
      <c r="YF213" s="420">
        <v>2.480834464641668E-2</v>
      </c>
      <c r="YG213" s="420">
        <v>2.480834464641668E-2</v>
      </c>
      <c r="YH213" s="420">
        <v>2.480834464641668E-2</v>
      </c>
      <c r="YI213" s="420">
        <v>2.480834464641668E-2</v>
      </c>
      <c r="YJ213" s="420">
        <v>2.480834464641668E-2</v>
      </c>
      <c r="YK213" s="420">
        <v>2.480834464641668E-2</v>
      </c>
      <c r="YL213" s="420">
        <v>2.480834464641668E-2</v>
      </c>
      <c r="YM213" s="420">
        <v>2.480834464641668E-2</v>
      </c>
      <c r="YN213" s="420">
        <v>2.480834464641668E-2</v>
      </c>
      <c r="YO213" s="420">
        <v>2.480834464641668E-2</v>
      </c>
      <c r="YP213" s="420">
        <v>2.480834464641668E-2</v>
      </c>
      <c r="YQ213" s="420">
        <v>2.480834464641668E-2</v>
      </c>
      <c r="YR213" s="420">
        <v>2.9694033658965054E-2</v>
      </c>
      <c r="YS213" s="420">
        <v>3.9361201081023131E-2</v>
      </c>
      <c r="YT213" s="420">
        <v>5.2631260107135779E-2</v>
      </c>
      <c r="YU213" s="420">
        <v>7.0929042397720327E-2</v>
      </c>
      <c r="YV213" s="420">
        <v>9.6262548794452465E-2</v>
      </c>
      <c r="YW213" s="420">
        <v>0.13146665402186325</v>
      </c>
      <c r="YX213" s="420">
        <v>0.18054998558713753</v>
      </c>
      <c r="YY213" s="420">
        <v>0.24918901597089782</v>
      </c>
      <c r="YZ213" s="420">
        <v>0.3454323027536868</v>
      </c>
      <c r="ZA213" s="420">
        <v>0.48070484090847126</v>
      </c>
      <c r="ZB213" s="420">
        <v>0.67124116385038646</v>
      </c>
      <c r="ZC213" s="420">
        <v>0.94013116923601669</v>
      </c>
      <c r="ZD213" s="420">
        <v>1.3202418468673545</v>
      </c>
      <c r="ZE213" s="420"/>
      <c r="ZF213" s="420">
        <v>89.799611636948555</v>
      </c>
      <c r="ZG213" s="420">
        <v>99.088192328727445</v>
      </c>
      <c r="ZH213" s="420">
        <v>109.37826513174116</v>
      </c>
      <c r="ZI213" s="420">
        <v>120.78025794590737</v>
      </c>
      <c r="ZJ213" s="420">
        <v>133.41694386422097</v>
      </c>
      <c r="ZK213" s="420">
        <v>147.42483349891296</v>
      </c>
      <c r="ZL213" s="420">
        <v>162.95572524099495</v>
      </c>
      <c r="ZM213" s="420">
        <v>180.17843143533193</v>
      </c>
      <c r="ZN213" s="420">
        <v>199.28070050586075</v>
      </c>
      <c r="ZO213" s="420">
        <v>220.47135735275623</v>
      </c>
      <c r="ZP213" s="420">
        <v>243.98268689200034</v>
      </c>
      <c r="ZQ213" s="420">
        <v>270.0730884479355</v>
      </c>
      <c r="ZR213" s="420">
        <v>299.03003187429658</v>
      </c>
      <c r="ZS213" s="420">
        <v>331.1733498061372</v>
      </c>
      <c r="ZT213" s="420">
        <v>366.85890437539268</v>
      </c>
      <c r="ZU213" s="420">
        <v>406.48267110277948</v>
      </c>
      <c r="ZV213" s="420">
        <v>450.48528755978492</v>
      </c>
      <c r="ZW213" s="420">
        <v>499.35223414500234</v>
      </c>
      <c r="ZX213" s="420">
        <v>553.62935303664108</v>
      </c>
      <c r="ZY213" s="420">
        <v>613.9252187824394</v>
      </c>
      <c r="ZZ213" s="420">
        <v>680.91446274730447</v>
      </c>
      <c r="AAA213" s="420">
        <v>755.34759350398781</v>
      </c>
      <c r="AAB213" s="420">
        <v>838.0594422897999</v>
      </c>
      <c r="AAC213" s="420">
        <v>929.97849585116899</v>
      </c>
      <c r="AAD213" s="420">
        <v>1032.1371857932952</v>
      </c>
      <c r="AAE213" s="420">
        <v>1145.6831976002909</v>
      </c>
      <c r="AAF213" s="420">
        <v>1271.8918498874393</v>
      </c>
      <c r="AAG213" s="420">
        <v>1412.1795718521016</v>
      </c>
      <c r="AAH213" s="420">
        <v>1523.9792805990119</v>
      </c>
      <c r="AAI213" s="420">
        <v>1523.5991699213807</v>
      </c>
      <c r="AAJ213" s="420"/>
      <c r="AAK213" s="420">
        <v>1003.0966312254658</v>
      </c>
      <c r="AAL213" s="420">
        <v>1111.3875405867473</v>
      </c>
      <c r="AAM213" s="420">
        <v>1231.3543447959635</v>
      </c>
      <c r="AAN213" s="420">
        <v>1364.2844674216615</v>
      </c>
      <c r="AAO213" s="420">
        <v>1511.6092584544035</v>
      </c>
      <c r="AAP213" s="420">
        <v>1674.9202267399953</v>
      </c>
      <c r="AAQ213" s="420">
        <v>1855.9871136789495</v>
      </c>
      <c r="AAR213" s="420">
        <v>2056.7780178369612</v>
      </c>
      <c r="AAS213" s="420">
        <v>2279.4818040399837</v>
      </c>
      <c r="AAT213" s="420">
        <v>2526.5330571926015</v>
      </c>
      <c r="AAU213" s="420">
        <v>2800.6398707718786</v>
      </c>
      <c r="AAV213" s="420">
        <v>3104.8147930604759</v>
      </c>
      <c r="AAW213" s="420">
        <v>3442.4092910809572</v>
      </c>
      <c r="AAX213" s="420">
        <v>3817.1521333118062</v>
      </c>
      <c r="AAY213" s="420">
        <v>4233.1921380874146</v>
      </c>
      <c r="AAZ213" s="420">
        <v>4695.1457856479919</v>
      </c>
      <c r="ABA213" s="420">
        <v>5208.1502487111493</v>
      </c>
      <c r="ABB213" s="420">
        <v>5769.2333319196605</v>
      </c>
      <c r="ABC213" s="420">
        <v>6384.9428579265605</v>
      </c>
      <c r="ABD213" s="420">
        <v>7064.4562517310487</v>
      </c>
      <c r="ABE213" s="420">
        <v>7813.1212711714306</v>
      </c>
      <c r="ABF213" s="420">
        <v>8636.1399292840615</v>
      </c>
      <c r="ABG213" s="420">
        <v>9538.2363715622523</v>
      </c>
      <c r="ABH213" s="420">
        <v>10523.152807848111</v>
      </c>
      <c r="ABI213" s="420">
        <v>11592.896495194569</v>
      </c>
      <c r="ABJ213" s="420">
        <v>12746.627313470539</v>
      </c>
      <c r="ABK213" s="420">
        <v>13979.027571934648</v>
      </c>
      <c r="ABL213" s="420">
        <v>15277.927094200011</v>
      </c>
      <c r="ABM213" s="420">
        <v>16106.261725170745</v>
      </c>
      <c r="ABN213" s="420">
        <v>15430.240329120419</v>
      </c>
      <c r="ABQ213" s="344"/>
      <c r="ABR213" s="344"/>
      <c r="ABS213" s="344"/>
      <c r="ABT213" s="344"/>
      <c r="ABU213" s="344"/>
      <c r="ABV213" s="344"/>
      <c r="ABW213" s="344"/>
      <c r="ABX213" s="344"/>
      <c r="ABY213" s="344"/>
      <c r="ABZ213" s="344"/>
      <c r="ACA213" s="344"/>
    </row>
    <row r="214" spans="4:755" hidden="1" outlineLevel="1" x14ac:dyDescent="0.25">
      <c r="D214" s="431" t="b">
        <v>1</v>
      </c>
      <c r="E214" s="416"/>
      <c r="F214" s="417">
        <v>1639</v>
      </c>
      <c r="G214" s="417">
        <v>22006062</v>
      </c>
      <c r="H214" s="417" t="s">
        <v>1825</v>
      </c>
      <c r="I214" s="417" t="s">
        <v>253</v>
      </c>
      <c r="J214" s="417">
        <v>66</v>
      </c>
      <c r="K214" s="417" t="s">
        <v>335</v>
      </c>
      <c r="L214" s="417" t="s">
        <v>376</v>
      </c>
      <c r="M214" s="417" t="s">
        <v>253</v>
      </c>
      <c r="N214" s="417" t="s">
        <v>1912</v>
      </c>
      <c r="O214" s="417" t="s">
        <v>1913</v>
      </c>
      <c r="P214" s="417" t="s">
        <v>1914</v>
      </c>
      <c r="Q214" s="417" t="s">
        <v>1915</v>
      </c>
      <c r="R214" s="417" t="s">
        <v>298</v>
      </c>
      <c r="S214" s="418"/>
      <c r="T214" s="417">
        <v>6.6046416250961082E-2</v>
      </c>
      <c r="U214" s="417">
        <v>2190</v>
      </c>
      <c r="V214" s="418"/>
      <c r="W214" s="419">
        <v>5.5</v>
      </c>
      <c r="X214" s="417">
        <v>1.9187456806876756E-3</v>
      </c>
      <c r="Y214" s="417">
        <v>3.34591925718396E-4</v>
      </c>
      <c r="Z214" s="417">
        <v>1.5841537549692796E-3</v>
      </c>
      <c r="AA214" s="420">
        <v>20.498151169224908</v>
      </c>
      <c r="AB214" s="420">
        <v>160.60412434483007</v>
      </c>
      <c r="AC214" s="420">
        <v>181.10227551405498</v>
      </c>
      <c r="AD214" s="420">
        <v>7.346138233273777</v>
      </c>
      <c r="AE214" s="420">
        <v>0.77103606610032305</v>
      </c>
      <c r="AF214" s="420">
        <v>17.752917044136737</v>
      </c>
      <c r="AG214" s="418"/>
      <c r="AH214" s="419">
        <v>7.3551596835305695</v>
      </c>
      <c r="AI214" s="417">
        <v>4.0025891191910199E-3</v>
      </c>
      <c r="AJ214" s="417">
        <v>6.9797368912884888E-4</v>
      </c>
      <c r="AK214" s="417">
        <v>3.3046154300621711E-3</v>
      </c>
      <c r="AL214" s="420">
        <v>42.760058125091</v>
      </c>
      <c r="AM214" s="420">
        <v>335.02737078184748</v>
      </c>
      <c r="AN214" s="420">
        <v>377.78742890693849</v>
      </c>
      <c r="AO214" s="420">
        <v>15.324372196130007</v>
      </c>
      <c r="AP214" s="420">
        <v>1.6084156434796155</v>
      </c>
      <c r="AQ214" s="420">
        <v>37.033377226572064</v>
      </c>
      <c r="AR214" s="418"/>
      <c r="AS214" s="417">
        <v>5.1679359468684138E-3</v>
      </c>
      <c r="AT214" s="421">
        <v>4.6756664206188491E-7</v>
      </c>
      <c r="AU214" s="417">
        <v>5.1674683802263519E-3</v>
      </c>
      <c r="AV214" s="420">
        <v>54.263818387092506</v>
      </c>
      <c r="AW214" s="420">
        <v>0.22443198818970475</v>
      </c>
      <c r="AX214" s="420">
        <v>54.488250375282213</v>
      </c>
      <c r="AY214" s="420">
        <v>14.672440262931179</v>
      </c>
      <c r="AZ214" s="420">
        <v>2.0676958480084733</v>
      </c>
      <c r="BA214" s="420">
        <v>2.480834464641668E-2</v>
      </c>
      <c r="BB214" s="418"/>
      <c r="BC214" s="420">
        <v>206.97236685756582</v>
      </c>
      <c r="BD214" s="420">
        <v>431.75359397312013</v>
      </c>
      <c r="BE214" s="420">
        <v>71.253194830868281</v>
      </c>
      <c r="BF214" s="420">
        <v>360.50039914225187</v>
      </c>
      <c r="BG214" s="420"/>
      <c r="BH214" s="422">
        <v>2.9065397246040858E-2</v>
      </c>
      <c r="BI214" s="420"/>
      <c r="BJ214" s="423">
        <v>5.6622055501549218</v>
      </c>
      <c r="BK214" s="423">
        <v>5.8291948531282172</v>
      </c>
      <c r="BL214" s="423">
        <v>6.0011089909667437</v>
      </c>
      <c r="BM214" s="423">
        <v>6.178093206497544</v>
      </c>
      <c r="BN214" s="423">
        <v>6.3602970260372382</v>
      </c>
      <c r="BO214" s="423">
        <v>6.547874385720343</v>
      </c>
      <c r="BP214" s="423">
        <v>6.7409837615532684</v>
      </c>
      <c r="BQ214" s="423">
        <v>6.9397883033038381</v>
      </c>
      <c r="BR214" s="423">
        <v>7.1444559723394905</v>
      </c>
      <c r="BS214" s="423">
        <v>7.3551596835305695</v>
      </c>
      <c r="BT214" s="423">
        <v>7.5720774513386377</v>
      </c>
      <c r="BU214" s="423">
        <v>7.7953925402131929</v>
      </c>
      <c r="BV214" s="423">
        <v>8.0252936194238913</v>
      </c>
      <c r="BW214" s="423">
        <v>8.2619749224590624</v>
      </c>
      <c r="BX214" s="423">
        <v>8.5056364111251774</v>
      </c>
      <c r="BY214" s="423">
        <v>8.7564839444859555</v>
      </c>
      <c r="BZ214" s="423">
        <v>9.0147294527837882</v>
      </c>
      <c r="CA214" s="423">
        <v>9.280591116490438</v>
      </c>
      <c r="CB214" s="423">
        <v>9.5542935506382936</v>
      </c>
      <c r="CC214" s="423">
        <v>9.8360679945879106</v>
      </c>
      <c r="CD214" s="423">
        <v>10.126152507392154</v>
      </c>
      <c r="CE214" s="423">
        <v>10.424792168922005</v>
      </c>
      <c r="CF214" s="423">
        <v>10.732239286923951</v>
      </c>
      <c r="CG214" s="423">
        <v>11.048753610183907</v>
      </c>
      <c r="CH214" s="423">
        <v>11.374602547977736</v>
      </c>
      <c r="CI214" s="423">
        <v>11.710061395993787</v>
      </c>
      <c r="CJ214" s="423">
        <v>12.055413568918349</v>
      </c>
      <c r="CK214" s="423">
        <v>12.41095083988044</v>
      </c>
      <c r="CL214" s="423">
        <v>12.776973586958347</v>
      </c>
      <c r="CM214" s="423">
        <v>13.153791046956067</v>
      </c>
      <c r="CN214" s="420"/>
      <c r="CO214" s="417">
        <v>2.0612559262176006E-3</v>
      </c>
      <c r="CP214" s="417">
        <v>2.2153446193732668E-3</v>
      </c>
      <c r="CQ214" s="417">
        <v>2.381993008625538E-3</v>
      </c>
      <c r="CR214" s="417">
        <v>2.5622676438673987E-3</v>
      </c>
      <c r="CS214" s="417">
        <v>2.7573279119430479E-3</v>
      </c>
      <c r="CT214" s="417">
        <v>2.9684342448668983E-3</v>
      </c>
      <c r="CU214" s="417">
        <v>3.19695706119906E-3</v>
      </c>
      <c r="CV214" s="417">
        <v>3.4443865065039775E-3</v>
      </c>
      <c r="CW214" s="417">
        <v>3.7123430647736646E-3</v>
      </c>
      <c r="CX214" s="417">
        <v>4.0025891191910199E-3</v>
      </c>
      <c r="CY214" s="417">
        <v>4.3170415476913148E-3</v>
      </c>
      <c r="CZ214" s="417">
        <v>4.6577854465042218E-3</v>
      </c>
      <c r="DA214" s="417">
        <v>5.0270890832832286E-3</v>
      </c>
      <c r="DB214" s="417">
        <v>5.4274201906172898E-3</v>
      </c>
      <c r="DC214" s="417">
        <v>5.8614637207406051E-3</v>
      </c>
      <c r="DD214" s="417">
        <v>6.3321411931862182E-3</v>
      </c>
      <c r="DE214" s="417">
        <v>6.8426317790497414E-3</v>
      </c>
      <c r="DF214" s="417">
        <v>7.3963952785316943E-3</v>
      </c>
      <c r="DG214" s="417">
        <v>7.9971971626083011E-3</v>
      </c>
      <c r="DH214" s="417">
        <v>8.6491358651484933E-3</v>
      </c>
      <c r="DI214" s="417">
        <v>9.35667252866626E-3</v>
      </c>
      <c r="DJ214" s="417">
        <v>1.0124663425299692E-2</v>
      </c>
      <c r="DK214" s="417">
        <v>1.0958395294680593E-2</v>
      </c>
      <c r="DL214" s="417">
        <v>1.186362386225245E-2</v>
      </c>
      <c r="DM214" s="417">
        <v>1.2846615825476223E-2</v>
      </c>
      <c r="DN214" s="417">
        <v>1.3914194621412962E-2</v>
      </c>
      <c r="DO214" s="417">
        <v>1.5073790317586837E-2</v>
      </c>
      <c r="DP214" s="417">
        <v>1.6333493999026651E-2</v>
      </c>
      <c r="DQ214" s="417">
        <v>1.7702117058193606E-2</v>
      </c>
      <c r="DR214" s="417">
        <v>1.9189255831382351E-2</v>
      </c>
      <c r="DS214" s="424"/>
      <c r="DT214" s="425">
        <v>3.5944294061129628E-4</v>
      </c>
      <c r="DU214" s="425">
        <v>3.8631301156093206E-4</v>
      </c>
      <c r="DV214" s="425">
        <v>4.1537324921462709E-4</v>
      </c>
      <c r="DW214" s="425">
        <v>4.468096391285514E-4</v>
      </c>
      <c r="DX214" s="425">
        <v>4.8082435581741706E-4</v>
      </c>
      <c r="DY214" s="425">
        <v>5.1763719410822574E-4</v>
      </c>
      <c r="DZ214" s="425">
        <v>5.5748712834222255E-4</v>
      </c>
      <c r="EA214" s="425">
        <v>6.0063401092143635E-4</v>
      </c>
      <c r="EB214" s="425">
        <v>6.4736042273448905E-4</v>
      </c>
      <c r="EC214" s="425">
        <v>6.9797368912884888E-4</v>
      </c>
      <c r="ED214" s="425">
        <v>7.5280807633175959E-4</v>
      </c>
      <c r="EE214" s="425">
        <v>8.1222718456904364E-4</v>
      </c>
      <c r="EF214" s="425">
        <v>8.7662655560002143E-4</v>
      </c>
      <c r="EG214" s="425">
        <v>9.464365139890237E-4</v>
      </c>
      <c r="EH214" s="425">
        <v>1.0221252631814226E-3</v>
      </c>
      <c r="EI214" s="425">
        <v>1.1042022593581154E-3</v>
      </c>
      <c r="EJ214" s="425">
        <v>1.1932218881209895E-3</v>
      </c>
      <c r="EK214" s="425">
        <v>1.2897874713293999E-3</v>
      </c>
      <c r="EL214" s="425">
        <v>1.3945556338804614E-3</v>
      </c>
      <c r="EM214" s="425">
        <v>1.5082410629234033E-3</v>
      </c>
      <c r="EN214" s="425">
        <v>1.631621694940218E-3</v>
      </c>
      <c r="EO214" s="425">
        <v>1.765544369333766E-3</v>
      </c>
      <c r="EP214" s="425">
        <v>1.9109309906649432E-3</v>
      </c>
      <c r="EQ214" s="425">
        <v>2.0687852454980321E-3</v>
      </c>
      <c r="ER214" s="425">
        <v>2.2401999239784458E-3</v>
      </c>
      <c r="ES214" s="425">
        <v>2.4263649008088193E-3</v>
      </c>
      <c r="ET214" s="425">
        <v>2.6285758352451727E-3</v>
      </c>
      <c r="EU214" s="425">
        <v>2.8482436551390739E-3</v>
      </c>
      <c r="EV214" s="425">
        <v>3.0869048959477848E-3</v>
      </c>
      <c r="EW214" s="425">
        <v>3.3462329720653941E-3</v>
      </c>
      <c r="EX214" s="420"/>
      <c r="EY214" s="420">
        <v>222.34474429958792</v>
      </c>
      <c r="EZ214" s="420">
        <v>238.96607241483204</v>
      </c>
      <c r="FA214" s="420">
        <v>256.94219707986889</v>
      </c>
      <c r="FB214" s="420">
        <v>276.38816551432024</v>
      </c>
      <c r="FC214" s="420">
        <v>297.42903912765809</v>
      </c>
      <c r="FD214" s="420">
        <v>320.20077892811599</v>
      </c>
      <c r="FE214" s="420">
        <v>344.8512100161343</v>
      </c>
      <c r="FF214" s="420">
        <v>371.5410722737829</v>
      </c>
      <c r="FG214" s="420">
        <v>400.44516500388767</v>
      </c>
      <c r="FH214" s="420">
        <v>431.75359397312013</v>
      </c>
      <c r="FI214" s="420">
        <v>465.6731300772953</v>
      </c>
      <c r="FJ214" s="420">
        <v>502.42868968032985</v>
      </c>
      <c r="FK214" s="420">
        <v>542.26494758703768</v>
      </c>
      <c r="FL214" s="420">
        <v>585.44809460105296</v>
      </c>
      <c r="FM214" s="420">
        <v>632.26775270010728</v>
      </c>
      <c r="FN214" s="420">
        <v>683.03906203991141</v>
      </c>
      <c r="FO214" s="420">
        <v>738.10495528367346</v>
      </c>
      <c r="FP214" s="420">
        <v>797.83863615691473</v>
      </c>
      <c r="FQ214" s="420">
        <v>862.64628065686441</v>
      </c>
      <c r="FR214" s="420">
        <v>932.96998101429335</v>
      </c>
      <c r="FS214" s="420">
        <v>1009.2909543255106</v>
      </c>
      <c r="FT214" s="420">
        <v>1092.1330397572333</v>
      </c>
      <c r="FU214" s="420">
        <v>1182.066510392337</v>
      </c>
      <c r="FV214" s="420">
        <v>1279.7122281459667</v>
      </c>
      <c r="FW214" s="420">
        <v>1385.7461727578857</v>
      </c>
      <c r="FX214" s="420">
        <v>1500.9043786764448</v>
      </c>
      <c r="FY214" s="420">
        <v>1625.9883167150344</v>
      </c>
      <c r="FZ214" s="420">
        <v>1761.8707607048732</v>
      </c>
      <c r="GA214" s="420">
        <v>1909.5021830151532</v>
      </c>
      <c r="GB214" s="420">
        <v>2069.9177267896744</v>
      </c>
      <c r="GC214" s="420"/>
      <c r="GD214" s="420">
        <v>44.123985834679935</v>
      </c>
      <c r="GE214" s="420">
        <v>44.123985834679935</v>
      </c>
      <c r="GF214" s="420">
        <v>44.123985834679935</v>
      </c>
      <c r="GG214" s="420">
        <v>44.123985834679935</v>
      </c>
      <c r="GH214" s="420">
        <v>44.123985834679935</v>
      </c>
      <c r="GI214" s="420">
        <v>44.123985834679935</v>
      </c>
      <c r="GJ214" s="420">
        <v>44.123985834679935</v>
      </c>
      <c r="GK214" s="420">
        <v>44.123985834679935</v>
      </c>
      <c r="GL214" s="420">
        <v>44.123985834679935</v>
      </c>
      <c r="GM214" s="420">
        <v>44.123985834679935</v>
      </c>
      <c r="GN214" s="420">
        <v>44.123985834679935</v>
      </c>
      <c r="GO214" s="420">
        <v>44.123985834679935</v>
      </c>
      <c r="GP214" s="420">
        <v>44.123985834679935</v>
      </c>
      <c r="GQ214" s="420">
        <v>44.123985834679935</v>
      </c>
      <c r="GR214" s="420">
        <v>44.123985834679935</v>
      </c>
      <c r="GS214" s="420">
        <v>44.123985834679935</v>
      </c>
      <c r="GT214" s="420">
        <v>44.123985834679935</v>
      </c>
      <c r="GU214" s="420">
        <v>52.81364553809243</v>
      </c>
      <c r="GV214" s="420">
        <v>70.007616537442502</v>
      </c>
      <c r="GW214" s="420">
        <v>93.609670799379501</v>
      </c>
      <c r="GX214" s="420">
        <v>126.1540061068313</v>
      </c>
      <c r="GY214" s="420">
        <v>171.2120417526574</v>
      </c>
      <c r="GZ214" s="420">
        <v>233.82587038637163</v>
      </c>
      <c r="HA214" s="420">
        <v>321.12521492437503</v>
      </c>
      <c r="HB214" s="420">
        <v>443.20621821278513</v>
      </c>
      <c r="HC214" s="420">
        <v>614.3840006570565</v>
      </c>
      <c r="HD214" s="420">
        <v>854.97899570542791</v>
      </c>
      <c r="HE214" s="420">
        <v>1193.8658555223894</v>
      </c>
      <c r="HF214" s="420">
        <v>1672.1121455438506</v>
      </c>
      <c r="HG214" s="420">
        <v>2348.1749137156198</v>
      </c>
      <c r="HH214" s="420"/>
      <c r="HI214" s="420">
        <v>22.02060231292667</v>
      </c>
      <c r="HJ214" s="420">
        <v>23.666747165558284</v>
      </c>
      <c r="HK214" s="420">
        <v>25.447068502243511</v>
      </c>
      <c r="HL214" s="420">
        <v>27.372960381692664</v>
      </c>
      <c r="HM214" s="420">
        <v>29.456808649010291</v>
      </c>
      <c r="HN214" s="420">
        <v>31.712078624916071</v>
      </c>
      <c r="HO214" s="420">
        <v>34.153410627349466</v>
      </c>
      <c r="HP214" s="420">
        <v>36.796724029759275</v>
      </c>
      <c r="HQ214" s="420">
        <v>39.659330623994698</v>
      </c>
      <c r="HR214" s="420">
        <v>42.760058125091</v>
      </c>
      <c r="HS214" s="420">
        <v>46.119384730907157</v>
      </c>
      <c r="HT214" s="420">
        <v>49.759585732091828</v>
      </c>
      <c r="HU214" s="420">
        <v>53.704893257853925</v>
      </c>
      <c r="HV214" s="420">
        <v>57.981670341170023</v>
      </c>
      <c r="HW214" s="420">
        <v>62.618600594116856</v>
      </c>
      <c r="HX214" s="420">
        <v>67.646894900781319</v>
      </c>
      <c r="HY214" s="420">
        <v>73.100516662549325</v>
      </c>
      <c r="HZ214" s="420">
        <v>79.016427269478669</v>
      </c>
      <c r="IA214" s="420">
        <v>85.434853622961654</v>
      </c>
      <c r="IB214" s="420">
        <v>92.399579700128754</v>
      </c>
      <c r="IC214" s="420">
        <v>99.958264330682951</v>
      </c>
      <c r="ID214" s="420">
        <v>108.16278755344723</v>
      </c>
      <c r="IE214" s="420">
        <v>117.06962813434443</v>
      </c>
      <c r="IF214" s="420">
        <v>126.74027506142367</v>
      </c>
      <c r="IG214" s="420">
        <v>137.24167608767772</v>
      </c>
      <c r="IH214" s="420">
        <v>148.64672667068538</v>
      </c>
      <c r="II214" s="420">
        <v>161.03480296166921</v>
      </c>
      <c r="IJ214" s="420">
        <v>174.49234282767588</v>
      </c>
      <c r="IK214" s="420">
        <v>189.11347925177807</v>
      </c>
      <c r="IL214" s="420">
        <v>205.00073085018334</v>
      </c>
      <c r="IM214" s="420"/>
      <c r="IN214" s="420">
        <v>27.131909193546253</v>
      </c>
      <c r="IO214" s="420">
        <v>27.131909193546253</v>
      </c>
      <c r="IP214" s="420">
        <v>27.131909193546253</v>
      </c>
      <c r="IQ214" s="420">
        <v>27.131909193546253</v>
      </c>
      <c r="IR214" s="420">
        <v>27.131909193546253</v>
      </c>
      <c r="IS214" s="420">
        <v>27.131909193546253</v>
      </c>
      <c r="IT214" s="420">
        <v>27.131909193546253</v>
      </c>
      <c r="IU214" s="420">
        <v>27.131909193546253</v>
      </c>
      <c r="IV214" s="420">
        <v>27.131909193546253</v>
      </c>
      <c r="IW214" s="420">
        <v>27.131909193546253</v>
      </c>
      <c r="IX214" s="420">
        <v>27.131909193546253</v>
      </c>
      <c r="IY214" s="420">
        <v>27.131909193546253</v>
      </c>
      <c r="IZ214" s="420">
        <v>27.131909193546253</v>
      </c>
      <c r="JA214" s="420">
        <v>27.131909193546253</v>
      </c>
      <c r="JB214" s="420">
        <v>27.131909193546253</v>
      </c>
      <c r="JC214" s="420">
        <v>27.131909193546253</v>
      </c>
      <c r="JD214" s="420">
        <v>27.131909193546253</v>
      </c>
      <c r="JE214" s="420">
        <v>32.475194790617152</v>
      </c>
      <c r="JF214" s="420">
        <v>43.04779495368259</v>
      </c>
      <c r="JG214" s="420">
        <v>57.560735725064987</v>
      </c>
      <c r="JH214" s="420">
        <v>77.572299359284628</v>
      </c>
      <c r="JI214" s="420">
        <v>105.27855726994854</v>
      </c>
      <c r="JJ214" s="420">
        <v>143.77990026092959</v>
      </c>
      <c r="JK214" s="420">
        <v>197.46040631348075</v>
      </c>
      <c r="JL214" s="420">
        <v>272.52820975010536</v>
      </c>
      <c r="JM214" s="420">
        <v>377.78570091674123</v>
      </c>
      <c r="JN214" s="420">
        <v>525.72794671774261</v>
      </c>
      <c r="JO214" s="420">
        <v>734.11001677572824</v>
      </c>
      <c r="JP214" s="420">
        <v>1028.1844225111727</v>
      </c>
      <c r="JQ214" s="420">
        <v>1443.8964958469653</v>
      </c>
      <c r="JR214" s="420"/>
      <c r="JS214" s="420">
        <v>-5.1113068806195834</v>
      </c>
      <c r="JT214" s="420">
        <v>-3.4651620279879687</v>
      </c>
      <c r="JU214" s="420">
        <v>-1.6848406913027425</v>
      </c>
      <c r="JV214" s="420">
        <v>0.24105118814641102</v>
      </c>
      <c r="JW214" s="420">
        <v>2.3248994554640383</v>
      </c>
      <c r="JX214" s="420">
        <v>4.5801694313698178</v>
      </c>
      <c r="JY214" s="420">
        <v>7.0215014338032127</v>
      </c>
      <c r="JZ214" s="420">
        <v>9.6648148362130222</v>
      </c>
      <c r="KA214" s="420">
        <v>12.527421430448445</v>
      </c>
      <c r="KB214" s="420">
        <v>15.628148931544747</v>
      </c>
      <c r="KC214" s="420">
        <v>18.987475537360904</v>
      </c>
      <c r="KD214" s="420">
        <v>22.627676538545575</v>
      </c>
      <c r="KE214" s="420">
        <v>26.572984064307672</v>
      </c>
      <c r="KF214" s="420">
        <v>30.84976114762377</v>
      </c>
      <c r="KG214" s="420">
        <v>35.486691400570606</v>
      </c>
      <c r="KH214" s="420">
        <v>40.51498570723507</v>
      </c>
      <c r="KI214" s="420">
        <v>45.968607469003075</v>
      </c>
      <c r="KJ214" s="420">
        <v>46.541232478861517</v>
      </c>
      <c r="KK214" s="420">
        <v>42.387058669279064</v>
      </c>
      <c r="KL214" s="420">
        <v>34.838843975063767</v>
      </c>
      <c r="KM214" s="420">
        <v>22.385964971398323</v>
      </c>
      <c r="KN214" s="420">
        <v>2.8842302834986953</v>
      </c>
      <c r="KO214" s="420">
        <v>-26.710272126585167</v>
      </c>
      <c r="KP214" s="420">
        <v>-70.720131252057072</v>
      </c>
      <c r="KQ214" s="420">
        <v>-135.28653366242764</v>
      </c>
      <c r="KR214" s="420">
        <v>-229.13897424605585</v>
      </c>
      <c r="KS214" s="420">
        <v>-364.69314375607337</v>
      </c>
      <c r="KT214" s="420">
        <v>-559.61767394805236</v>
      </c>
      <c r="KU214" s="420">
        <v>-839.07094325939465</v>
      </c>
      <c r="KV214" s="420">
        <v>-1238.895764996782</v>
      </c>
      <c r="KW214" s="420"/>
      <c r="KX214" s="420">
        <v>172.53261149342222</v>
      </c>
      <c r="KY214" s="420">
        <v>185.43024554924739</v>
      </c>
      <c r="KZ214" s="420">
        <v>199.379159623021</v>
      </c>
      <c r="LA214" s="420">
        <v>214.46862678170467</v>
      </c>
      <c r="LB214" s="420">
        <v>230.7956907923602</v>
      </c>
      <c r="LC214" s="420">
        <v>248.46585317194837</v>
      </c>
      <c r="LD214" s="420">
        <v>267.59382160426685</v>
      </c>
      <c r="LE214" s="420">
        <v>288.30432524228945</v>
      </c>
      <c r="LF214" s="420">
        <v>310.73300291255475</v>
      </c>
      <c r="LG214" s="420">
        <v>335.02737078184748</v>
      </c>
      <c r="LH214" s="420">
        <v>361.34787663924459</v>
      </c>
      <c r="LI214" s="420">
        <v>389.86904859314097</v>
      </c>
      <c r="LJ214" s="420">
        <v>420.78074668801031</v>
      </c>
      <c r="LK214" s="420">
        <v>454.28952671473138</v>
      </c>
      <c r="LL214" s="420">
        <v>490.62012632708286</v>
      </c>
      <c r="LM214" s="420">
        <v>530.01708449189539</v>
      </c>
      <c r="LN214" s="420">
        <v>572.74650629807491</v>
      </c>
      <c r="LO214" s="420">
        <v>619.09798623811196</v>
      </c>
      <c r="LP214" s="420">
        <v>669.38670426262149</v>
      </c>
      <c r="LQ214" s="420">
        <v>723.95571020323359</v>
      </c>
      <c r="LR214" s="420">
        <v>783.17841357130465</v>
      </c>
      <c r="LS214" s="420">
        <v>847.46129728020765</v>
      </c>
      <c r="LT214" s="420">
        <v>917.2468755191727</v>
      </c>
      <c r="LU214" s="420">
        <v>993.0169178390554</v>
      </c>
      <c r="LV214" s="420">
        <v>1075.295963509654</v>
      </c>
      <c r="LW214" s="420">
        <v>1164.6551523882333</v>
      </c>
      <c r="LX214" s="420">
        <v>1261.7164009176829</v>
      </c>
      <c r="LY214" s="420">
        <v>1367.1569544667555</v>
      </c>
      <c r="LZ214" s="420">
        <v>1481.7143500549366</v>
      </c>
      <c r="MA214" s="420">
        <v>1606.1918265913891</v>
      </c>
      <c r="MB214" s="420"/>
      <c r="MC214" s="426">
        <v>0.22443198818970475</v>
      </c>
      <c r="MD214" s="426">
        <v>0.22443198818970475</v>
      </c>
      <c r="ME214" s="426">
        <v>0.22443198818970475</v>
      </c>
      <c r="MF214" s="426">
        <v>0.22443198818970475</v>
      </c>
      <c r="MG214" s="426">
        <v>0.22443198818970475</v>
      </c>
      <c r="MH214" s="426">
        <v>0.22443198818970475</v>
      </c>
      <c r="MI214" s="426">
        <v>0.22443198818970475</v>
      </c>
      <c r="MJ214" s="426">
        <v>0.22443198818970475</v>
      </c>
      <c r="MK214" s="426">
        <v>0.22443198818970475</v>
      </c>
      <c r="ML214" s="426">
        <v>0.22443198818970475</v>
      </c>
      <c r="MM214" s="426">
        <v>0.22443198818970475</v>
      </c>
      <c r="MN214" s="426">
        <v>0.22443198818970475</v>
      </c>
      <c r="MO214" s="426">
        <v>0.22443198818970475</v>
      </c>
      <c r="MP214" s="426">
        <v>0.22443198818970475</v>
      </c>
      <c r="MQ214" s="426">
        <v>0.22443198818970475</v>
      </c>
      <c r="MR214" s="426">
        <v>0.22443198818970475</v>
      </c>
      <c r="MS214" s="426">
        <v>0.22443198818970475</v>
      </c>
      <c r="MT214" s="426">
        <v>0.26863102340913869</v>
      </c>
      <c r="MU214" s="426">
        <v>0.3560863387724964</v>
      </c>
      <c r="MV214" s="426">
        <v>0.47613569204747891</v>
      </c>
      <c r="MW214" s="426">
        <v>0.64166901228581341</v>
      </c>
      <c r="MX214" s="426">
        <v>0.87085194607162042</v>
      </c>
      <c r="MY214" s="426">
        <v>1.1893305645057042</v>
      </c>
      <c r="MZ214" s="426">
        <v>1.6333694492911965</v>
      </c>
      <c r="NA214" s="426">
        <v>2.2543215634285638</v>
      </c>
      <c r="NB214" s="426">
        <v>3.1249992531507269</v>
      </c>
      <c r="NC214" s="426">
        <v>4.3487602544689299</v>
      </c>
      <c r="ND214" s="426">
        <v>6.0724724323544592</v>
      </c>
      <c r="NE214" s="426">
        <v>8.5050216158306728</v>
      </c>
      <c r="NF214" s="426">
        <v>11.943743397908911</v>
      </c>
      <c r="NG214" s="420"/>
      <c r="NH214" s="420">
        <v>172.30817950523252</v>
      </c>
      <c r="NI214" s="420">
        <v>185.20581356105768</v>
      </c>
      <c r="NJ214" s="420">
        <v>199.15472763483129</v>
      </c>
      <c r="NK214" s="420">
        <v>214.24419479351496</v>
      </c>
      <c r="NL214" s="420">
        <v>230.5712588041705</v>
      </c>
      <c r="NM214" s="420">
        <v>248.24142118375866</v>
      </c>
      <c r="NN214" s="420">
        <v>267.36938961607717</v>
      </c>
      <c r="NO214" s="420">
        <v>288.07989325409977</v>
      </c>
      <c r="NP214" s="420">
        <v>310.50857092436507</v>
      </c>
      <c r="NQ214" s="420">
        <v>334.8029387936578</v>
      </c>
      <c r="NR214" s="420">
        <v>361.12344465105491</v>
      </c>
      <c r="NS214" s="420">
        <v>389.6446166049513</v>
      </c>
      <c r="NT214" s="420">
        <v>420.55631469982063</v>
      </c>
      <c r="NU214" s="420">
        <v>454.0650947265417</v>
      </c>
      <c r="NV214" s="420">
        <v>490.39569433889318</v>
      </c>
      <c r="NW214" s="420">
        <v>529.79265250370565</v>
      </c>
      <c r="NX214" s="420">
        <v>572.52207430988517</v>
      </c>
      <c r="NY214" s="420">
        <v>618.82935521470279</v>
      </c>
      <c r="NZ214" s="420">
        <v>669.03061792384904</v>
      </c>
      <c r="OA214" s="420">
        <v>723.47957451118612</v>
      </c>
      <c r="OB214" s="420">
        <v>782.53674455901887</v>
      </c>
      <c r="OC214" s="420">
        <v>846.59044533413601</v>
      </c>
      <c r="OD214" s="420">
        <v>916.05754495466704</v>
      </c>
      <c r="OE214" s="420">
        <v>991.3835483897642</v>
      </c>
      <c r="OF214" s="420">
        <v>1073.0416419462254</v>
      </c>
      <c r="OG214" s="420">
        <v>1161.5301531350826</v>
      </c>
      <c r="OH214" s="420">
        <v>1257.3676406632139</v>
      </c>
      <c r="OI214" s="420">
        <v>1361.0844820344009</v>
      </c>
      <c r="OJ214" s="420">
        <v>1473.209328439106</v>
      </c>
      <c r="OK214" s="420">
        <v>1594.2480831934802</v>
      </c>
      <c r="OL214" s="420"/>
      <c r="OM214" s="420">
        <v>167.19687262461292</v>
      </c>
      <c r="ON214" s="420">
        <v>181.74065153306972</v>
      </c>
      <c r="OO214" s="420">
        <v>197.46988694352854</v>
      </c>
      <c r="OP214" s="420">
        <v>214.48524598166136</v>
      </c>
      <c r="OQ214" s="420">
        <v>232.89615825963455</v>
      </c>
      <c r="OR214" s="420">
        <v>252.82159061512849</v>
      </c>
      <c r="OS214" s="420">
        <v>274.39089104988039</v>
      </c>
      <c r="OT214" s="420">
        <v>297.74470809031277</v>
      </c>
      <c r="OU214" s="420">
        <v>323.03599235481352</v>
      </c>
      <c r="OV214" s="420">
        <v>350.43108772520253</v>
      </c>
      <c r="OW214" s="420">
        <v>380.11092018841583</v>
      </c>
      <c r="OX214" s="420">
        <v>412.27229314349688</v>
      </c>
      <c r="OY214" s="420">
        <v>447.12929876412829</v>
      </c>
      <c r="OZ214" s="420">
        <v>484.91485587416548</v>
      </c>
      <c r="PA214" s="420">
        <v>525.88238573946376</v>
      </c>
      <c r="PB214" s="420">
        <v>570.30763821094069</v>
      </c>
      <c r="PC214" s="420">
        <v>618.4906817788883</v>
      </c>
      <c r="PD214" s="420">
        <v>665.37058769356429</v>
      </c>
      <c r="PE214" s="420">
        <v>711.41767659312814</v>
      </c>
      <c r="PF214" s="420">
        <v>758.31841848624993</v>
      </c>
      <c r="PG214" s="420">
        <v>804.92270953041725</v>
      </c>
      <c r="PH214" s="420">
        <v>849.47467561763472</v>
      </c>
      <c r="PI214" s="420">
        <v>889.34727282808183</v>
      </c>
      <c r="PJ214" s="420">
        <v>920.66341713770714</v>
      </c>
      <c r="PK214" s="420">
        <v>937.75510828379765</v>
      </c>
      <c r="PL214" s="420">
        <v>932.39117888902683</v>
      </c>
      <c r="PM214" s="420">
        <v>892.67449690714056</v>
      </c>
      <c r="PN214" s="420">
        <v>801.46680808634858</v>
      </c>
      <c r="PO214" s="420">
        <v>634.13838517971135</v>
      </c>
      <c r="PP214" s="420">
        <v>355.35231819669821</v>
      </c>
      <c r="PQ214" s="420"/>
      <c r="PR214" s="420">
        <v>7.8917550775787504</v>
      </c>
      <c r="PS214" s="420">
        <v>8.4817013385654274</v>
      </c>
      <c r="PT214" s="420">
        <v>9.1197338387146036</v>
      </c>
      <c r="PU214" s="420">
        <v>9.8099359867997435</v>
      </c>
      <c r="PV214" s="420">
        <v>10.556746628525636</v>
      </c>
      <c r="PW214" s="420">
        <v>11.364991472637715</v>
      </c>
      <c r="PX214" s="420">
        <v>12.23991732400507</v>
      </c>
      <c r="PY214" s="420">
        <v>13.187229376085217</v>
      </c>
      <c r="PZ214" s="420">
        <v>14.213131837976839</v>
      </c>
      <c r="QA214" s="420">
        <v>15.324372196130007</v>
      </c>
      <c r="QB214" s="420">
        <v>16.528289437900114</v>
      </c>
      <c r="QC214" s="420">
        <v>17.8328665937049</v>
      </c>
      <c r="QD214" s="420">
        <v>19.246787986798005</v>
      </c>
      <c r="QE214" s="420">
        <v>20.779501614849842</v>
      </c>
      <c r="QF214" s="420">
        <v>22.441287125893297</v>
      </c>
      <c r="QG214" s="420">
        <v>24.243329893038016</v>
      </c>
      <c r="QH214" s="420">
        <v>26.197801737995757</v>
      </c>
      <c r="QI214" s="420">
        <v>28.317948903240648</v>
      </c>
      <c r="QJ214" s="420">
        <v>30.618187926922133</v>
      </c>
      <c r="QK214" s="420">
        <v>33.114210133869811</v>
      </c>
      <c r="QL214" s="420">
        <v>35.823095520623099</v>
      </c>
      <c r="QM214" s="420">
        <v>38.76343688287335</v>
      </c>
      <c r="QN214" s="420">
        <v>41.955475110557003</v>
      </c>
      <c r="QO214" s="420">
        <v>45.421246659659786</v>
      </c>
      <c r="QP214" s="420">
        <v>49.184744301228946</v>
      </c>
      <c r="QQ214" s="420">
        <v>53.272092347819722</v>
      </c>
      <c r="QR214" s="420">
        <v>57.711737666395521</v>
      </c>
      <c r="QS214" s="420">
        <v>62.534657905363375</v>
      </c>
      <c r="QT214" s="420">
        <v>67.774588492872567</v>
      </c>
      <c r="QU214" s="420">
        <v>73.468270104700494</v>
      </c>
      <c r="QV214" s="424"/>
      <c r="QW214" s="420">
        <v>14.672440262931179</v>
      </c>
      <c r="QX214" s="420">
        <v>14.672440262931179</v>
      </c>
      <c r="QY214" s="420">
        <v>14.672440262931179</v>
      </c>
      <c r="QZ214" s="420">
        <v>14.672440262931179</v>
      </c>
      <c r="RA214" s="420">
        <v>14.672440262931179</v>
      </c>
      <c r="RB214" s="420">
        <v>14.672440262931179</v>
      </c>
      <c r="RC214" s="420">
        <v>14.672440262931179</v>
      </c>
      <c r="RD214" s="420">
        <v>14.672440262931179</v>
      </c>
      <c r="RE214" s="420">
        <v>14.672440262931179</v>
      </c>
      <c r="RF214" s="420">
        <v>14.672440262931179</v>
      </c>
      <c r="RG214" s="420">
        <v>14.672440262931179</v>
      </c>
      <c r="RH214" s="420">
        <v>14.672440262931179</v>
      </c>
      <c r="RI214" s="420">
        <v>14.672440262931179</v>
      </c>
      <c r="RJ214" s="420">
        <v>14.672440262931179</v>
      </c>
      <c r="RK214" s="420">
        <v>14.672440262931179</v>
      </c>
      <c r="RL214" s="420">
        <v>14.672440262931179</v>
      </c>
      <c r="RM214" s="420">
        <v>14.672440262931179</v>
      </c>
      <c r="RN214" s="420">
        <v>17.561991387827756</v>
      </c>
      <c r="RO214" s="420">
        <v>23.279460188487498</v>
      </c>
      <c r="RP214" s="420">
        <v>31.127793123282142</v>
      </c>
      <c r="RQ214" s="420">
        <v>41.949680735259527</v>
      </c>
      <c r="RR214" s="420">
        <v>56.9327182798595</v>
      </c>
      <c r="RS214" s="420">
        <v>77.75354039923198</v>
      </c>
      <c r="RT214" s="420">
        <v>106.78297628306284</v>
      </c>
      <c r="RU214" s="420">
        <v>147.37827142931548</v>
      </c>
      <c r="RV214" s="420">
        <v>204.29959754579187</v>
      </c>
      <c r="RW214" s="420">
        <v>284.30405828589352</v>
      </c>
      <c r="RX214" s="420">
        <v>396.99327057026164</v>
      </c>
      <c r="RY214" s="420">
        <v>556.0233307193879</v>
      </c>
      <c r="RZ214" s="420">
        <v>780.83281681517474</v>
      </c>
      <c r="SA214" s="420"/>
      <c r="SB214" s="420">
        <v>-6.7806851853524286</v>
      </c>
      <c r="SC214" s="420">
        <v>-6.1907389243657516</v>
      </c>
      <c r="SD214" s="420">
        <v>-5.5527064242165753</v>
      </c>
      <c r="SE214" s="420">
        <v>-4.8625042761314354</v>
      </c>
      <c r="SF214" s="420">
        <v>-4.1156936344055435</v>
      </c>
      <c r="SG214" s="420">
        <v>-3.3074487902934635</v>
      </c>
      <c r="SH214" s="420">
        <v>-2.4325229389261089</v>
      </c>
      <c r="SI214" s="420">
        <v>-1.4852108868459624</v>
      </c>
      <c r="SJ214" s="420">
        <v>-0.45930842495434021</v>
      </c>
      <c r="SK214" s="420">
        <v>0.65193193319882781</v>
      </c>
      <c r="SL214" s="420">
        <v>1.8558491749689345</v>
      </c>
      <c r="SM214" s="420">
        <v>3.1604263307737206</v>
      </c>
      <c r="SN214" s="420">
        <v>4.5743477238668255</v>
      </c>
      <c r="SO214" s="420">
        <v>6.107061351918663</v>
      </c>
      <c r="SP214" s="420">
        <v>7.7688468629621177</v>
      </c>
      <c r="SQ214" s="420">
        <v>9.5708896301068371</v>
      </c>
      <c r="SR214" s="420">
        <v>11.525361475064578</v>
      </c>
      <c r="SS214" s="420">
        <v>10.755957515412891</v>
      </c>
      <c r="ST214" s="420">
        <v>7.3387277384346348</v>
      </c>
      <c r="SU214" s="420">
        <v>1.9864170105876688</v>
      </c>
      <c r="SV214" s="420">
        <v>-6.1265852146364281</v>
      </c>
      <c r="SW214" s="420">
        <v>-18.16928139698615</v>
      </c>
      <c r="SX214" s="420">
        <v>-35.798065288674977</v>
      </c>
      <c r="SY214" s="420">
        <v>-61.36172962340305</v>
      </c>
      <c r="SZ214" s="420">
        <v>-98.193527128086529</v>
      </c>
      <c r="TA214" s="420">
        <v>-151.02750519797215</v>
      </c>
      <c r="TB214" s="420">
        <v>-226.592320619498</v>
      </c>
      <c r="TC214" s="420">
        <v>-334.45861266489828</v>
      </c>
      <c r="TD214" s="420">
        <v>-488.24874222651533</v>
      </c>
      <c r="TE214" s="420">
        <v>-707.3645467104742</v>
      </c>
      <c r="TF214" s="420"/>
      <c r="TG214" s="420">
        <v>0.828302925485775</v>
      </c>
      <c r="TH214" s="420">
        <v>0.89022251232685345</v>
      </c>
      <c r="TI214" s="420">
        <v>0.95718913524322413</v>
      </c>
      <c r="TJ214" s="420">
        <v>1.0296313807026316</v>
      </c>
      <c r="TK214" s="420">
        <v>1.1080151411265877</v>
      </c>
      <c r="TL214" s="420">
        <v>1.1928469133123283</v>
      </c>
      <c r="TM214" s="420">
        <v>1.2846773914691663</v>
      </c>
      <c r="TN214" s="420">
        <v>1.3841053813614557</v>
      </c>
      <c r="TO214" s="420">
        <v>1.4917820644432882</v>
      </c>
      <c r="TP214" s="420">
        <v>1.6084156434796155</v>
      </c>
      <c r="TQ214" s="420">
        <v>1.7347764039946127</v>
      </c>
      <c r="TR214" s="420">
        <v>1.8717022289920298</v>
      </c>
      <c r="TS214" s="420">
        <v>2.0201046077776201</v>
      </c>
      <c r="TT214" s="420">
        <v>2.1809751834058679</v>
      </c>
      <c r="TU214" s="420">
        <v>2.3553928873001304</v>
      </c>
      <c r="TV214" s="420">
        <v>2.5445317139873871</v>
      </c>
      <c r="TW214" s="420">
        <v>2.7496691936790114</v>
      </c>
      <c r="TX214" s="420">
        <v>2.9721956256538249</v>
      </c>
      <c r="TY214" s="420">
        <v>3.2136241410983857</v>
      </c>
      <c r="TZ214" s="420">
        <v>3.4756016702751467</v>
      </c>
      <c r="UA214" s="420">
        <v>3.7599208956687731</v>
      </c>
      <c r="UB214" s="420">
        <v>4.0685332801557452</v>
      </c>
      <c r="UC214" s="420">
        <v>4.4035632673083551</v>
      </c>
      <c r="UD214" s="420">
        <v>4.7673237597421867</v>
      </c>
      <c r="UE214" s="420">
        <v>5.1623329910128213</v>
      </c>
      <c r="UF214" s="420">
        <v>5.5913329170354151</v>
      </c>
      <c r="UG214" s="420">
        <v>6.0573092644189455</v>
      </c>
      <c r="UH214" s="420">
        <v>6.5635133855619543</v>
      </c>
      <c r="UI214" s="420">
        <v>7.1134860839427398</v>
      </c>
      <c r="UJ214" s="420">
        <v>7.7110835878567325</v>
      </c>
      <c r="UK214" s="420"/>
      <c r="UL214" s="420">
        <v>2.0676958480084733</v>
      </c>
      <c r="UM214" s="420">
        <v>2.0676958480084733</v>
      </c>
      <c r="UN214" s="420">
        <v>2.0676958480084733</v>
      </c>
      <c r="UO214" s="420">
        <v>2.0676958480084733</v>
      </c>
      <c r="UP214" s="420">
        <v>2.0676958480084733</v>
      </c>
      <c r="UQ214" s="420">
        <v>2.0676958480084733</v>
      </c>
      <c r="UR214" s="420">
        <v>2.0676958480084733</v>
      </c>
      <c r="US214" s="420">
        <v>2.0676958480084733</v>
      </c>
      <c r="UT214" s="420">
        <v>2.0676958480084733</v>
      </c>
      <c r="UU214" s="420">
        <v>2.0676958480084733</v>
      </c>
      <c r="UV214" s="420">
        <v>2.0676958480084733</v>
      </c>
      <c r="UW214" s="420">
        <v>2.0676958480084733</v>
      </c>
      <c r="UX214" s="420">
        <v>2.0676958480084733</v>
      </c>
      <c r="UY214" s="420">
        <v>2.0676958480084733</v>
      </c>
      <c r="UZ214" s="420">
        <v>2.0676958480084733</v>
      </c>
      <c r="VA214" s="420">
        <v>2.0676958480084733</v>
      </c>
      <c r="VB214" s="420">
        <v>2.0676958480084733</v>
      </c>
      <c r="VC214" s="420">
        <v>2.474902335579019</v>
      </c>
      <c r="VD214" s="420">
        <v>3.2806296916555335</v>
      </c>
      <c r="VE214" s="420">
        <v>4.3866464913328018</v>
      </c>
      <c r="VF214" s="420">
        <v>5.9117078772995386</v>
      </c>
      <c r="VG214" s="420">
        <v>8.0231742705070825</v>
      </c>
      <c r="VH214" s="420">
        <v>10.957323374328272</v>
      </c>
      <c r="VI214" s="420">
        <v>15.048261416766344</v>
      </c>
      <c r="VJ214" s="420">
        <v>20.769104147654808</v>
      </c>
      <c r="VK214" s="420">
        <v>28.790672991354562</v>
      </c>
      <c r="VL214" s="420">
        <v>40.065204584602789</v>
      </c>
      <c r="VM214" s="420">
        <v>55.945795146242915</v>
      </c>
      <c r="VN214" s="420">
        <v>78.356913486907771</v>
      </c>
      <c r="VO214" s="420">
        <v>110.03791764594696</v>
      </c>
      <c r="VP214" s="420"/>
      <c r="VQ214" s="420">
        <v>-1.2393929225226983</v>
      </c>
      <c r="VR214" s="420">
        <v>-1.1774733356816198</v>
      </c>
      <c r="VS214" s="420">
        <v>-1.110506712765249</v>
      </c>
      <c r="VT214" s="420">
        <v>-1.0380644673058417</v>
      </c>
      <c r="VU214" s="420">
        <v>-0.95968070688188556</v>
      </c>
      <c r="VV214" s="420">
        <v>-0.874848934696145</v>
      </c>
      <c r="VW214" s="420">
        <v>-0.78301845653930702</v>
      </c>
      <c r="VX214" s="420">
        <v>-0.68359046664701761</v>
      </c>
      <c r="VY214" s="420">
        <v>-0.57591378356518508</v>
      </c>
      <c r="VZ214" s="420">
        <v>-0.45928020452885776</v>
      </c>
      <c r="WA214" s="420">
        <v>-0.33291944401386053</v>
      </c>
      <c r="WB214" s="420">
        <v>-0.19599361901644352</v>
      </c>
      <c r="WC214" s="420">
        <v>-4.7591240230853149E-2</v>
      </c>
      <c r="WD214" s="420">
        <v>0.11327933539739465</v>
      </c>
      <c r="WE214" s="420">
        <v>0.28769703929165713</v>
      </c>
      <c r="WF214" s="420">
        <v>0.47683586597891381</v>
      </c>
      <c r="WG214" s="420">
        <v>0.68197334567053813</v>
      </c>
      <c r="WH214" s="420">
        <v>0.49729329007480594</v>
      </c>
      <c r="WI214" s="420">
        <v>-6.7005550557147853E-2</v>
      </c>
      <c r="WJ214" s="420">
        <v>-0.91104482105765516</v>
      </c>
      <c r="WK214" s="420">
        <v>-2.1517869816307655</v>
      </c>
      <c r="WL214" s="420">
        <v>-3.9546409903513373</v>
      </c>
      <c r="WM214" s="420">
        <v>-6.553760107019917</v>
      </c>
      <c r="WN214" s="420">
        <v>-10.280937657024158</v>
      </c>
      <c r="WO214" s="420">
        <v>-15.606771156641987</v>
      </c>
      <c r="WP214" s="420">
        <v>-23.199340074319146</v>
      </c>
      <c r="WQ214" s="420">
        <v>-34.007895320183842</v>
      </c>
      <c r="WR214" s="420">
        <v>-49.382281760680961</v>
      </c>
      <c r="WS214" s="420">
        <v>-71.243427402965025</v>
      </c>
      <c r="WT214" s="420">
        <v>-102.32683405809023</v>
      </c>
      <c r="WU214" s="420"/>
      <c r="WV214" s="420">
        <v>19.071472490174532</v>
      </c>
      <c r="WW214" s="420">
        <v>20.497155849134099</v>
      </c>
      <c r="WX214" s="420">
        <v>22.039045980646566</v>
      </c>
      <c r="WY214" s="420">
        <v>23.707010983420542</v>
      </c>
      <c r="WZ214" s="420">
        <v>25.51177791663541</v>
      </c>
      <c r="XA214" s="420">
        <v>27.465008745301564</v>
      </c>
      <c r="XB214" s="420">
        <v>29.579383069043811</v>
      </c>
      <c r="XC214" s="420">
        <v>31.868688244287544</v>
      </c>
      <c r="XD214" s="420">
        <v>34.34791756491812</v>
      </c>
      <c r="XE214" s="420">
        <v>37.033377226572064</v>
      </c>
      <c r="XF214" s="420">
        <v>39.942802865248865</v>
      </c>
      <c r="XG214" s="420">
        <v>43.095486532400159</v>
      </c>
      <c r="XH214" s="420">
        <v>46.512415046597937</v>
      </c>
      <c r="XI214" s="420">
        <v>50.216420746895849</v>
      </c>
      <c r="XJ214" s="420">
        <v>54.232345765714236</v>
      </c>
      <c r="XK214" s="420">
        <v>58.587221040209364</v>
      </c>
      <c r="XL214" s="420">
        <v>63.310461391374432</v>
      </c>
      <c r="XM214" s="420">
        <v>68.434078120429703</v>
      </c>
      <c r="XN214" s="420">
        <v>73.992910703260819</v>
      </c>
      <c r="XO214" s="420">
        <v>80.024879306786133</v>
      </c>
      <c r="XP214" s="420">
        <v>86.57126000723126</v>
      </c>
      <c r="XQ214" s="420">
        <v>93.676984760549402</v>
      </c>
      <c r="XR214" s="420">
        <v>101.39096836095463</v>
      </c>
      <c r="XS214" s="420">
        <v>109.76646482608577</v>
      </c>
      <c r="XT214" s="420">
        <v>118.86145586831235</v>
      </c>
      <c r="XU214" s="420">
        <v>128.73907435267122</v>
      </c>
      <c r="XV214" s="420">
        <v>139.4680659048681</v>
      </c>
      <c r="XW214" s="420">
        <v>151.12329211951666</v>
      </c>
      <c r="XX214" s="420">
        <v>163.78627913162327</v>
      </c>
      <c r="XY214" s="420">
        <v>177.54581565554477</v>
      </c>
      <c r="XZ214" s="420"/>
      <c r="YA214" s="420">
        <v>2.480834464641668E-2</v>
      </c>
      <c r="YB214" s="420">
        <v>2.480834464641668E-2</v>
      </c>
      <c r="YC214" s="420">
        <v>2.480834464641668E-2</v>
      </c>
      <c r="YD214" s="420">
        <v>2.480834464641668E-2</v>
      </c>
      <c r="YE214" s="420">
        <v>2.480834464641668E-2</v>
      </c>
      <c r="YF214" s="420">
        <v>2.480834464641668E-2</v>
      </c>
      <c r="YG214" s="420">
        <v>2.480834464641668E-2</v>
      </c>
      <c r="YH214" s="420">
        <v>2.480834464641668E-2</v>
      </c>
      <c r="YI214" s="420">
        <v>2.480834464641668E-2</v>
      </c>
      <c r="YJ214" s="420">
        <v>2.480834464641668E-2</v>
      </c>
      <c r="YK214" s="420">
        <v>2.480834464641668E-2</v>
      </c>
      <c r="YL214" s="420">
        <v>2.480834464641668E-2</v>
      </c>
      <c r="YM214" s="420">
        <v>2.480834464641668E-2</v>
      </c>
      <c r="YN214" s="420">
        <v>2.480834464641668E-2</v>
      </c>
      <c r="YO214" s="420">
        <v>2.480834464641668E-2</v>
      </c>
      <c r="YP214" s="420">
        <v>2.480834464641668E-2</v>
      </c>
      <c r="YQ214" s="420">
        <v>2.480834464641668E-2</v>
      </c>
      <c r="YR214" s="420">
        <v>2.9694033658965054E-2</v>
      </c>
      <c r="YS214" s="420">
        <v>3.9361201081023131E-2</v>
      </c>
      <c r="YT214" s="420">
        <v>5.2631260107135779E-2</v>
      </c>
      <c r="YU214" s="420">
        <v>7.0929042397720327E-2</v>
      </c>
      <c r="YV214" s="420">
        <v>9.6262548794452465E-2</v>
      </c>
      <c r="YW214" s="420">
        <v>0.13146665402186325</v>
      </c>
      <c r="YX214" s="420">
        <v>0.18054998558713753</v>
      </c>
      <c r="YY214" s="420">
        <v>0.24918901597089782</v>
      </c>
      <c r="YZ214" s="420">
        <v>0.3454323027536868</v>
      </c>
      <c r="ZA214" s="420">
        <v>0.48070484090847126</v>
      </c>
      <c r="ZB214" s="420">
        <v>0.67124116385038646</v>
      </c>
      <c r="ZC214" s="420">
        <v>0.94013116923601669</v>
      </c>
      <c r="ZD214" s="420">
        <v>1.3202418468673545</v>
      </c>
      <c r="ZE214" s="420"/>
      <c r="ZF214" s="420">
        <v>19.046664145528116</v>
      </c>
      <c r="ZG214" s="420">
        <v>20.472347504487683</v>
      </c>
      <c r="ZH214" s="420">
        <v>22.01423763600015</v>
      </c>
      <c r="ZI214" s="420">
        <v>23.682202638774125</v>
      </c>
      <c r="ZJ214" s="420">
        <v>25.486969571988993</v>
      </c>
      <c r="ZK214" s="420">
        <v>27.440200400655147</v>
      </c>
      <c r="ZL214" s="420">
        <v>29.554574724397394</v>
      </c>
      <c r="ZM214" s="420">
        <v>31.843879899641127</v>
      </c>
      <c r="ZN214" s="420">
        <v>34.323109220271704</v>
      </c>
      <c r="ZO214" s="420">
        <v>37.008568881925648</v>
      </c>
      <c r="ZP214" s="420">
        <v>39.917994520602448</v>
      </c>
      <c r="ZQ214" s="420">
        <v>43.070678187753742</v>
      </c>
      <c r="ZR214" s="420">
        <v>46.48760670195152</v>
      </c>
      <c r="ZS214" s="420">
        <v>50.191612402249433</v>
      </c>
      <c r="ZT214" s="420">
        <v>54.207537421067819</v>
      </c>
      <c r="ZU214" s="420">
        <v>58.562412695562948</v>
      </c>
      <c r="ZV214" s="420">
        <v>63.285653046728015</v>
      </c>
      <c r="ZW214" s="420">
        <v>68.404384086770733</v>
      </c>
      <c r="ZX214" s="420">
        <v>73.953549502179797</v>
      </c>
      <c r="ZY214" s="420">
        <v>79.972248046678999</v>
      </c>
      <c r="ZZ214" s="420">
        <v>86.500330964833537</v>
      </c>
      <c r="AAA214" s="420">
        <v>93.580722211754946</v>
      </c>
      <c r="AAB214" s="420">
        <v>101.25950170693277</v>
      </c>
      <c r="AAC214" s="420">
        <v>109.58591484049863</v>
      </c>
      <c r="AAD214" s="420">
        <v>118.61226685234145</v>
      </c>
      <c r="AAE214" s="420">
        <v>128.39364204991753</v>
      </c>
      <c r="AAF214" s="420">
        <v>138.98736106395964</v>
      </c>
      <c r="AAG214" s="420">
        <v>150.45205095566627</v>
      </c>
      <c r="AAH214" s="420">
        <v>162.84614796238725</v>
      </c>
      <c r="AAI214" s="420">
        <v>176.22557380867741</v>
      </c>
      <c r="AAJ214" s="420"/>
      <c r="AAK214" s="420">
        <v>178.2234586622659</v>
      </c>
      <c r="AAL214" s="420">
        <v>194.84478677751002</v>
      </c>
      <c r="AAM214" s="420">
        <v>212.82091144254687</v>
      </c>
      <c r="AAN214" s="420">
        <v>232.26687987699822</v>
      </c>
      <c r="AAO214" s="420">
        <v>253.3077534903361</v>
      </c>
      <c r="AAP214" s="420">
        <v>276.07949329079401</v>
      </c>
      <c r="AAQ214" s="420">
        <v>300.72992437881237</v>
      </c>
      <c r="AAR214" s="420">
        <v>327.41978663646091</v>
      </c>
      <c r="AAS214" s="420">
        <v>356.32387936656568</v>
      </c>
      <c r="AAT214" s="420">
        <v>387.63230833579814</v>
      </c>
      <c r="AAU214" s="420">
        <v>421.55184443997337</v>
      </c>
      <c r="AAV214" s="420">
        <v>458.30740404300792</v>
      </c>
      <c r="AAW214" s="420">
        <v>498.14366194971581</v>
      </c>
      <c r="AAX214" s="420">
        <v>541.32680896373097</v>
      </c>
      <c r="AAY214" s="420">
        <v>588.1464670627854</v>
      </c>
      <c r="AAZ214" s="420">
        <v>638.91777640258942</v>
      </c>
      <c r="ABA214" s="420">
        <v>693.98366964635147</v>
      </c>
      <c r="ABB214" s="420">
        <v>745.02822258582273</v>
      </c>
      <c r="ABC214" s="420">
        <v>792.64294828318543</v>
      </c>
      <c r="ABD214" s="420">
        <v>839.36603872245894</v>
      </c>
      <c r="ABE214" s="420">
        <v>883.14466829898356</v>
      </c>
      <c r="ABF214" s="420">
        <v>920.93147544205215</v>
      </c>
      <c r="ABG214" s="420">
        <v>948.25494913931971</v>
      </c>
      <c r="ABH214" s="420">
        <v>958.60666469777857</v>
      </c>
      <c r="ABI214" s="420">
        <v>942.56707685141055</v>
      </c>
      <c r="ABJ214" s="420">
        <v>886.55797566665308</v>
      </c>
      <c r="ABK214" s="420">
        <v>771.06164203141839</v>
      </c>
      <c r="ABL214" s="420">
        <v>568.07796461643557</v>
      </c>
      <c r="ABM214" s="420">
        <v>237.49236351261823</v>
      </c>
      <c r="ABN214" s="420">
        <v>-278.1134887631888</v>
      </c>
      <c r="ABQ214" s="344"/>
      <c r="ABR214" s="344"/>
      <c r="ABS214" s="344"/>
      <c r="ABT214" s="344"/>
      <c r="ABU214" s="344"/>
      <c r="ABV214" s="344"/>
      <c r="ABW214" s="344"/>
      <c r="ABX214" s="344"/>
      <c r="ABY214" s="344"/>
      <c r="ABZ214" s="344"/>
      <c r="ACA214" s="344"/>
    </row>
    <row r="215" spans="4:755" hidden="1" outlineLevel="1" x14ac:dyDescent="0.25">
      <c r="D215" s="431" t="b">
        <v>1</v>
      </c>
      <c r="E215" s="416"/>
      <c r="F215" s="417">
        <v>1640</v>
      </c>
      <c r="G215" s="417">
        <v>22006064</v>
      </c>
      <c r="H215" s="417" t="s">
        <v>1825</v>
      </c>
      <c r="I215" s="417" t="s">
        <v>253</v>
      </c>
      <c r="J215" s="417">
        <v>66</v>
      </c>
      <c r="K215" s="417" t="s">
        <v>335</v>
      </c>
      <c r="L215" s="417" t="s">
        <v>350</v>
      </c>
      <c r="M215" s="417" t="s">
        <v>253</v>
      </c>
      <c r="N215" s="417" t="s">
        <v>366</v>
      </c>
      <c r="O215" s="417" t="s">
        <v>1916</v>
      </c>
      <c r="P215" s="417" t="s">
        <v>1917</v>
      </c>
      <c r="Q215" s="417" t="s">
        <v>1918</v>
      </c>
      <c r="R215" s="417" t="s">
        <v>298</v>
      </c>
      <c r="S215" s="418"/>
      <c r="T215" s="417">
        <v>6.6046416250961082E-2</v>
      </c>
      <c r="U215" s="417">
        <v>2190</v>
      </c>
      <c r="V215" s="418"/>
      <c r="W215" s="419">
        <v>5.5</v>
      </c>
      <c r="X215" s="417">
        <v>1.9187456806876756E-3</v>
      </c>
      <c r="Y215" s="417">
        <v>3.34591925718396E-4</v>
      </c>
      <c r="Z215" s="417">
        <v>1.5841537549692796E-3</v>
      </c>
      <c r="AA215" s="420">
        <v>20.498151169224908</v>
      </c>
      <c r="AB215" s="420">
        <v>160.60412434483007</v>
      </c>
      <c r="AC215" s="420">
        <v>181.10227551405498</v>
      </c>
      <c r="AD215" s="420">
        <v>7.346138233273777</v>
      </c>
      <c r="AE215" s="420">
        <v>0.77103606610032305</v>
      </c>
      <c r="AF215" s="420">
        <v>17.752917044136737</v>
      </c>
      <c r="AG215" s="418"/>
      <c r="AH215" s="419">
        <v>7.3551596835305695</v>
      </c>
      <c r="AI215" s="417">
        <v>4.0025891191910199E-3</v>
      </c>
      <c r="AJ215" s="417">
        <v>6.9797368912884888E-4</v>
      </c>
      <c r="AK215" s="417">
        <v>3.3046154300621711E-3</v>
      </c>
      <c r="AL215" s="420">
        <v>42.760058125091</v>
      </c>
      <c r="AM215" s="420">
        <v>335.02737078184748</v>
      </c>
      <c r="AN215" s="420">
        <v>377.78742890693849</v>
      </c>
      <c r="AO215" s="420">
        <v>15.324372196130007</v>
      </c>
      <c r="AP215" s="420">
        <v>1.6084156434796155</v>
      </c>
      <c r="AQ215" s="420">
        <v>37.033377226572064</v>
      </c>
      <c r="AR215" s="418"/>
      <c r="AS215" s="417">
        <v>5.1679359468684138E-3</v>
      </c>
      <c r="AT215" s="421">
        <v>4.6756664206188491E-7</v>
      </c>
      <c r="AU215" s="417">
        <v>5.1674683802263519E-3</v>
      </c>
      <c r="AV215" s="420">
        <v>54.263818387092506</v>
      </c>
      <c r="AW215" s="420">
        <v>0.22443198818970475</v>
      </c>
      <c r="AX215" s="420">
        <v>54.488250375282213</v>
      </c>
      <c r="AY215" s="420">
        <v>14.672440262931179</v>
      </c>
      <c r="AZ215" s="420">
        <v>2.0676958480084733</v>
      </c>
      <c r="BA215" s="420">
        <v>2.480834464641668E-2</v>
      </c>
      <c r="BB215" s="418"/>
      <c r="BC215" s="420">
        <v>206.97236685756582</v>
      </c>
      <c r="BD215" s="420">
        <v>431.75359397312013</v>
      </c>
      <c r="BE215" s="420">
        <v>71.253194830868281</v>
      </c>
      <c r="BF215" s="420">
        <v>360.50039914225187</v>
      </c>
      <c r="BG215" s="420"/>
      <c r="BH215" s="422">
        <v>2.9065397246040858E-2</v>
      </c>
      <c r="BI215" s="420"/>
      <c r="BJ215" s="423">
        <v>5.6622055501549218</v>
      </c>
      <c r="BK215" s="423">
        <v>5.8291948531282172</v>
      </c>
      <c r="BL215" s="423">
        <v>6.0011089909667437</v>
      </c>
      <c r="BM215" s="423">
        <v>6.178093206497544</v>
      </c>
      <c r="BN215" s="423">
        <v>6.3602970260372382</v>
      </c>
      <c r="BO215" s="423">
        <v>6.547874385720343</v>
      </c>
      <c r="BP215" s="423">
        <v>6.7409837615532684</v>
      </c>
      <c r="BQ215" s="423">
        <v>6.9397883033038381</v>
      </c>
      <c r="BR215" s="423">
        <v>7.1444559723394905</v>
      </c>
      <c r="BS215" s="423">
        <v>7.3551596835305695</v>
      </c>
      <c r="BT215" s="423">
        <v>7.5720774513386377</v>
      </c>
      <c r="BU215" s="423">
        <v>7.7953925402131929</v>
      </c>
      <c r="BV215" s="423">
        <v>8.0252936194238913</v>
      </c>
      <c r="BW215" s="423">
        <v>8.2619749224590624</v>
      </c>
      <c r="BX215" s="423">
        <v>8.5056364111251774</v>
      </c>
      <c r="BY215" s="423">
        <v>8.7564839444859555</v>
      </c>
      <c r="BZ215" s="423">
        <v>9.0147294527837882</v>
      </c>
      <c r="CA215" s="423">
        <v>9.280591116490438</v>
      </c>
      <c r="CB215" s="423">
        <v>9.5542935506382936</v>
      </c>
      <c r="CC215" s="423">
        <v>9.8360679945879106</v>
      </c>
      <c r="CD215" s="423">
        <v>10.126152507392154</v>
      </c>
      <c r="CE215" s="423">
        <v>10.424792168922005</v>
      </c>
      <c r="CF215" s="423">
        <v>10.732239286923951</v>
      </c>
      <c r="CG215" s="423">
        <v>11.048753610183907</v>
      </c>
      <c r="CH215" s="423">
        <v>11.374602547977736</v>
      </c>
      <c r="CI215" s="423">
        <v>11.710061395993787</v>
      </c>
      <c r="CJ215" s="423">
        <v>12.055413568918349</v>
      </c>
      <c r="CK215" s="423">
        <v>12.41095083988044</v>
      </c>
      <c r="CL215" s="423">
        <v>12.776973586958347</v>
      </c>
      <c r="CM215" s="423">
        <v>13.153791046956067</v>
      </c>
      <c r="CN215" s="420"/>
      <c r="CO215" s="417">
        <v>2.0612559262176006E-3</v>
      </c>
      <c r="CP215" s="417">
        <v>2.2153446193732668E-3</v>
      </c>
      <c r="CQ215" s="417">
        <v>2.381993008625538E-3</v>
      </c>
      <c r="CR215" s="417">
        <v>2.5622676438673987E-3</v>
      </c>
      <c r="CS215" s="417">
        <v>2.7573279119430479E-3</v>
      </c>
      <c r="CT215" s="417">
        <v>2.9684342448668983E-3</v>
      </c>
      <c r="CU215" s="417">
        <v>3.19695706119906E-3</v>
      </c>
      <c r="CV215" s="417">
        <v>3.4443865065039775E-3</v>
      </c>
      <c r="CW215" s="417">
        <v>3.7123430647736646E-3</v>
      </c>
      <c r="CX215" s="417">
        <v>4.0025891191910199E-3</v>
      </c>
      <c r="CY215" s="417">
        <v>4.3170415476913148E-3</v>
      </c>
      <c r="CZ215" s="417">
        <v>4.6577854465042218E-3</v>
      </c>
      <c r="DA215" s="417">
        <v>5.0270890832832286E-3</v>
      </c>
      <c r="DB215" s="417">
        <v>5.4274201906172898E-3</v>
      </c>
      <c r="DC215" s="417">
        <v>5.8614637207406051E-3</v>
      </c>
      <c r="DD215" s="417">
        <v>6.3321411931862182E-3</v>
      </c>
      <c r="DE215" s="417">
        <v>6.8426317790497414E-3</v>
      </c>
      <c r="DF215" s="417">
        <v>7.3963952785316943E-3</v>
      </c>
      <c r="DG215" s="417">
        <v>7.9971971626083011E-3</v>
      </c>
      <c r="DH215" s="417">
        <v>8.6491358651484933E-3</v>
      </c>
      <c r="DI215" s="417">
        <v>9.35667252866626E-3</v>
      </c>
      <c r="DJ215" s="417">
        <v>1.0124663425299692E-2</v>
      </c>
      <c r="DK215" s="417">
        <v>1.0958395294680593E-2</v>
      </c>
      <c r="DL215" s="417">
        <v>1.186362386225245E-2</v>
      </c>
      <c r="DM215" s="417">
        <v>1.2846615825476223E-2</v>
      </c>
      <c r="DN215" s="417">
        <v>1.3914194621412962E-2</v>
      </c>
      <c r="DO215" s="417">
        <v>1.5073790317586837E-2</v>
      </c>
      <c r="DP215" s="417">
        <v>1.6333493999026651E-2</v>
      </c>
      <c r="DQ215" s="417">
        <v>1.7702117058193606E-2</v>
      </c>
      <c r="DR215" s="417">
        <v>1.9189255831382351E-2</v>
      </c>
      <c r="DS215" s="424"/>
      <c r="DT215" s="425">
        <v>3.5944294061129628E-4</v>
      </c>
      <c r="DU215" s="425">
        <v>3.8631301156093206E-4</v>
      </c>
      <c r="DV215" s="425">
        <v>4.1537324921462709E-4</v>
      </c>
      <c r="DW215" s="425">
        <v>4.468096391285514E-4</v>
      </c>
      <c r="DX215" s="425">
        <v>4.8082435581741706E-4</v>
      </c>
      <c r="DY215" s="425">
        <v>5.1763719410822574E-4</v>
      </c>
      <c r="DZ215" s="425">
        <v>5.5748712834222255E-4</v>
      </c>
      <c r="EA215" s="425">
        <v>6.0063401092143635E-4</v>
      </c>
      <c r="EB215" s="425">
        <v>6.4736042273448905E-4</v>
      </c>
      <c r="EC215" s="425">
        <v>6.9797368912884888E-4</v>
      </c>
      <c r="ED215" s="425">
        <v>7.5280807633175959E-4</v>
      </c>
      <c r="EE215" s="425">
        <v>8.1222718456904364E-4</v>
      </c>
      <c r="EF215" s="425">
        <v>8.7662655560002143E-4</v>
      </c>
      <c r="EG215" s="425">
        <v>9.464365139890237E-4</v>
      </c>
      <c r="EH215" s="425">
        <v>1.0221252631814226E-3</v>
      </c>
      <c r="EI215" s="425">
        <v>1.1042022593581154E-3</v>
      </c>
      <c r="EJ215" s="425">
        <v>1.1932218881209895E-3</v>
      </c>
      <c r="EK215" s="425">
        <v>1.2897874713293999E-3</v>
      </c>
      <c r="EL215" s="425">
        <v>1.3945556338804614E-3</v>
      </c>
      <c r="EM215" s="425">
        <v>1.5082410629234033E-3</v>
      </c>
      <c r="EN215" s="425">
        <v>1.631621694940218E-3</v>
      </c>
      <c r="EO215" s="425">
        <v>1.765544369333766E-3</v>
      </c>
      <c r="EP215" s="425">
        <v>1.9109309906649432E-3</v>
      </c>
      <c r="EQ215" s="425">
        <v>2.0687852454980321E-3</v>
      </c>
      <c r="ER215" s="425">
        <v>2.2401999239784458E-3</v>
      </c>
      <c r="ES215" s="425">
        <v>2.4263649008088193E-3</v>
      </c>
      <c r="ET215" s="425">
        <v>2.6285758352451727E-3</v>
      </c>
      <c r="EU215" s="425">
        <v>2.8482436551390739E-3</v>
      </c>
      <c r="EV215" s="425">
        <v>3.0869048959477848E-3</v>
      </c>
      <c r="EW215" s="425">
        <v>3.3462329720653941E-3</v>
      </c>
      <c r="EX215" s="420"/>
      <c r="EY215" s="420">
        <v>222.34474429958792</v>
      </c>
      <c r="EZ215" s="420">
        <v>238.96607241483204</v>
      </c>
      <c r="FA215" s="420">
        <v>256.94219707986889</v>
      </c>
      <c r="FB215" s="420">
        <v>276.38816551432024</v>
      </c>
      <c r="FC215" s="420">
        <v>297.42903912765809</v>
      </c>
      <c r="FD215" s="420">
        <v>320.20077892811599</v>
      </c>
      <c r="FE215" s="420">
        <v>344.8512100161343</v>
      </c>
      <c r="FF215" s="420">
        <v>371.5410722737829</v>
      </c>
      <c r="FG215" s="420">
        <v>400.44516500388767</v>
      </c>
      <c r="FH215" s="420">
        <v>431.75359397312013</v>
      </c>
      <c r="FI215" s="420">
        <v>465.6731300772953</v>
      </c>
      <c r="FJ215" s="420">
        <v>502.42868968032985</v>
      </c>
      <c r="FK215" s="420">
        <v>542.26494758703768</v>
      </c>
      <c r="FL215" s="420">
        <v>585.44809460105296</v>
      </c>
      <c r="FM215" s="420">
        <v>632.26775270010728</v>
      </c>
      <c r="FN215" s="420">
        <v>683.03906203991141</v>
      </c>
      <c r="FO215" s="420">
        <v>738.10495528367346</v>
      </c>
      <c r="FP215" s="420">
        <v>797.83863615691473</v>
      </c>
      <c r="FQ215" s="420">
        <v>862.64628065686441</v>
      </c>
      <c r="FR215" s="420">
        <v>932.96998101429335</v>
      </c>
      <c r="FS215" s="420">
        <v>1009.2909543255106</v>
      </c>
      <c r="FT215" s="420">
        <v>1092.1330397572333</v>
      </c>
      <c r="FU215" s="420">
        <v>1182.066510392337</v>
      </c>
      <c r="FV215" s="420">
        <v>1279.7122281459667</v>
      </c>
      <c r="FW215" s="420">
        <v>1385.7461727578857</v>
      </c>
      <c r="FX215" s="420">
        <v>1500.9043786764448</v>
      </c>
      <c r="FY215" s="420">
        <v>1625.9883167150344</v>
      </c>
      <c r="FZ215" s="420">
        <v>1761.8707607048732</v>
      </c>
      <c r="GA215" s="420">
        <v>1909.5021830151532</v>
      </c>
      <c r="GB215" s="420">
        <v>2069.9177267896744</v>
      </c>
      <c r="GC215" s="420"/>
      <c r="GD215" s="420">
        <v>44.123985834679935</v>
      </c>
      <c r="GE215" s="420">
        <v>44.123985834679935</v>
      </c>
      <c r="GF215" s="420">
        <v>44.123985834679935</v>
      </c>
      <c r="GG215" s="420">
        <v>44.123985834679935</v>
      </c>
      <c r="GH215" s="420">
        <v>44.123985834679935</v>
      </c>
      <c r="GI215" s="420">
        <v>44.123985834679935</v>
      </c>
      <c r="GJ215" s="420">
        <v>44.123985834679935</v>
      </c>
      <c r="GK215" s="420">
        <v>44.123985834679935</v>
      </c>
      <c r="GL215" s="420">
        <v>44.123985834679935</v>
      </c>
      <c r="GM215" s="420">
        <v>44.123985834679935</v>
      </c>
      <c r="GN215" s="420">
        <v>44.123985834679935</v>
      </c>
      <c r="GO215" s="420">
        <v>44.123985834679935</v>
      </c>
      <c r="GP215" s="420">
        <v>44.123985834679935</v>
      </c>
      <c r="GQ215" s="420">
        <v>44.123985834679935</v>
      </c>
      <c r="GR215" s="420">
        <v>44.123985834679935</v>
      </c>
      <c r="GS215" s="420">
        <v>44.123985834679935</v>
      </c>
      <c r="GT215" s="420">
        <v>44.123985834679935</v>
      </c>
      <c r="GU215" s="420">
        <v>52.81364553809243</v>
      </c>
      <c r="GV215" s="420">
        <v>70.007616537442502</v>
      </c>
      <c r="GW215" s="420">
        <v>93.609670799379501</v>
      </c>
      <c r="GX215" s="420">
        <v>126.1540061068313</v>
      </c>
      <c r="GY215" s="420">
        <v>171.2120417526574</v>
      </c>
      <c r="GZ215" s="420">
        <v>233.82587038637163</v>
      </c>
      <c r="HA215" s="420">
        <v>321.12521492437503</v>
      </c>
      <c r="HB215" s="420">
        <v>443.20621821278513</v>
      </c>
      <c r="HC215" s="420">
        <v>614.3840006570565</v>
      </c>
      <c r="HD215" s="420">
        <v>854.97899570542791</v>
      </c>
      <c r="HE215" s="420">
        <v>1193.8658555223894</v>
      </c>
      <c r="HF215" s="420">
        <v>1672.1121455438506</v>
      </c>
      <c r="HG215" s="420">
        <v>2348.1749137156198</v>
      </c>
      <c r="HH215" s="420"/>
      <c r="HI215" s="420">
        <v>22.02060231292667</v>
      </c>
      <c r="HJ215" s="420">
        <v>23.666747165558284</v>
      </c>
      <c r="HK215" s="420">
        <v>25.447068502243511</v>
      </c>
      <c r="HL215" s="420">
        <v>27.372960381692664</v>
      </c>
      <c r="HM215" s="420">
        <v>29.456808649010291</v>
      </c>
      <c r="HN215" s="420">
        <v>31.712078624916071</v>
      </c>
      <c r="HO215" s="420">
        <v>34.153410627349466</v>
      </c>
      <c r="HP215" s="420">
        <v>36.796724029759275</v>
      </c>
      <c r="HQ215" s="420">
        <v>39.659330623994698</v>
      </c>
      <c r="HR215" s="420">
        <v>42.760058125091</v>
      </c>
      <c r="HS215" s="420">
        <v>46.119384730907157</v>
      </c>
      <c r="HT215" s="420">
        <v>49.759585732091828</v>
      </c>
      <c r="HU215" s="420">
        <v>53.704893257853925</v>
      </c>
      <c r="HV215" s="420">
        <v>57.981670341170023</v>
      </c>
      <c r="HW215" s="420">
        <v>62.618600594116856</v>
      </c>
      <c r="HX215" s="420">
        <v>67.646894900781319</v>
      </c>
      <c r="HY215" s="420">
        <v>73.100516662549325</v>
      </c>
      <c r="HZ215" s="420">
        <v>79.016427269478669</v>
      </c>
      <c r="IA215" s="420">
        <v>85.434853622961654</v>
      </c>
      <c r="IB215" s="420">
        <v>92.399579700128754</v>
      </c>
      <c r="IC215" s="420">
        <v>99.958264330682951</v>
      </c>
      <c r="ID215" s="420">
        <v>108.16278755344723</v>
      </c>
      <c r="IE215" s="420">
        <v>117.06962813434443</v>
      </c>
      <c r="IF215" s="420">
        <v>126.74027506142367</v>
      </c>
      <c r="IG215" s="420">
        <v>137.24167608767772</v>
      </c>
      <c r="IH215" s="420">
        <v>148.64672667068538</v>
      </c>
      <c r="II215" s="420">
        <v>161.03480296166921</v>
      </c>
      <c r="IJ215" s="420">
        <v>174.49234282767588</v>
      </c>
      <c r="IK215" s="420">
        <v>189.11347925177807</v>
      </c>
      <c r="IL215" s="420">
        <v>205.00073085018334</v>
      </c>
      <c r="IM215" s="420"/>
      <c r="IN215" s="420">
        <v>27.131909193546253</v>
      </c>
      <c r="IO215" s="420">
        <v>27.131909193546253</v>
      </c>
      <c r="IP215" s="420">
        <v>27.131909193546253</v>
      </c>
      <c r="IQ215" s="420">
        <v>27.131909193546253</v>
      </c>
      <c r="IR215" s="420">
        <v>27.131909193546253</v>
      </c>
      <c r="IS215" s="420">
        <v>27.131909193546253</v>
      </c>
      <c r="IT215" s="420">
        <v>27.131909193546253</v>
      </c>
      <c r="IU215" s="420">
        <v>27.131909193546253</v>
      </c>
      <c r="IV215" s="420">
        <v>27.131909193546253</v>
      </c>
      <c r="IW215" s="420">
        <v>27.131909193546253</v>
      </c>
      <c r="IX215" s="420">
        <v>27.131909193546253</v>
      </c>
      <c r="IY215" s="420">
        <v>27.131909193546253</v>
      </c>
      <c r="IZ215" s="420">
        <v>27.131909193546253</v>
      </c>
      <c r="JA215" s="420">
        <v>27.131909193546253</v>
      </c>
      <c r="JB215" s="420">
        <v>27.131909193546253</v>
      </c>
      <c r="JC215" s="420">
        <v>27.131909193546253</v>
      </c>
      <c r="JD215" s="420">
        <v>27.131909193546253</v>
      </c>
      <c r="JE215" s="420">
        <v>32.475194790617152</v>
      </c>
      <c r="JF215" s="420">
        <v>43.04779495368259</v>
      </c>
      <c r="JG215" s="420">
        <v>57.560735725064987</v>
      </c>
      <c r="JH215" s="420">
        <v>77.572299359284628</v>
      </c>
      <c r="JI215" s="420">
        <v>105.27855726994854</v>
      </c>
      <c r="JJ215" s="420">
        <v>143.77990026092959</v>
      </c>
      <c r="JK215" s="420">
        <v>197.46040631348075</v>
      </c>
      <c r="JL215" s="420">
        <v>272.52820975010536</v>
      </c>
      <c r="JM215" s="420">
        <v>377.78570091674123</v>
      </c>
      <c r="JN215" s="420">
        <v>525.72794671774261</v>
      </c>
      <c r="JO215" s="420">
        <v>734.11001677572824</v>
      </c>
      <c r="JP215" s="420">
        <v>1028.1844225111727</v>
      </c>
      <c r="JQ215" s="420">
        <v>1443.8964958469653</v>
      </c>
      <c r="JR215" s="420"/>
      <c r="JS215" s="420">
        <v>-5.1113068806195834</v>
      </c>
      <c r="JT215" s="420">
        <v>-3.4651620279879687</v>
      </c>
      <c r="JU215" s="420">
        <v>-1.6848406913027425</v>
      </c>
      <c r="JV215" s="420">
        <v>0.24105118814641102</v>
      </c>
      <c r="JW215" s="420">
        <v>2.3248994554640383</v>
      </c>
      <c r="JX215" s="420">
        <v>4.5801694313698178</v>
      </c>
      <c r="JY215" s="420">
        <v>7.0215014338032127</v>
      </c>
      <c r="JZ215" s="420">
        <v>9.6648148362130222</v>
      </c>
      <c r="KA215" s="420">
        <v>12.527421430448445</v>
      </c>
      <c r="KB215" s="420">
        <v>15.628148931544747</v>
      </c>
      <c r="KC215" s="420">
        <v>18.987475537360904</v>
      </c>
      <c r="KD215" s="420">
        <v>22.627676538545575</v>
      </c>
      <c r="KE215" s="420">
        <v>26.572984064307672</v>
      </c>
      <c r="KF215" s="420">
        <v>30.84976114762377</v>
      </c>
      <c r="KG215" s="420">
        <v>35.486691400570606</v>
      </c>
      <c r="KH215" s="420">
        <v>40.51498570723507</v>
      </c>
      <c r="KI215" s="420">
        <v>45.968607469003075</v>
      </c>
      <c r="KJ215" s="420">
        <v>46.541232478861517</v>
      </c>
      <c r="KK215" s="420">
        <v>42.387058669279064</v>
      </c>
      <c r="KL215" s="420">
        <v>34.838843975063767</v>
      </c>
      <c r="KM215" s="420">
        <v>22.385964971398323</v>
      </c>
      <c r="KN215" s="420">
        <v>2.8842302834986953</v>
      </c>
      <c r="KO215" s="420">
        <v>-26.710272126585167</v>
      </c>
      <c r="KP215" s="420">
        <v>-70.720131252057072</v>
      </c>
      <c r="KQ215" s="420">
        <v>-135.28653366242764</v>
      </c>
      <c r="KR215" s="420">
        <v>-229.13897424605585</v>
      </c>
      <c r="KS215" s="420">
        <v>-364.69314375607337</v>
      </c>
      <c r="KT215" s="420">
        <v>-559.61767394805236</v>
      </c>
      <c r="KU215" s="420">
        <v>-839.07094325939465</v>
      </c>
      <c r="KV215" s="420">
        <v>-1238.895764996782</v>
      </c>
      <c r="KW215" s="420"/>
      <c r="KX215" s="420">
        <v>172.53261149342222</v>
      </c>
      <c r="KY215" s="420">
        <v>185.43024554924739</v>
      </c>
      <c r="KZ215" s="420">
        <v>199.379159623021</v>
      </c>
      <c r="LA215" s="420">
        <v>214.46862678170467</v>
      </c>
      <c r="LB215" s="420">
        <v>230.7956907923602</v>
      </c>
      <c r="LC215" s="420">
        <v>248.46585317194837</v>
      </c>
      <c r="LD215" s="420">
        <v>267.59382160426685</v>
      </c>
      <c r="LE215" s="420">
        <v>288.30432524228945</v>
      </c>
      <c r="LF215" s="420">
        <v>310.73300291255475</v>
      </c>
      <c r="LG215" s="420">
        <v>335.02737078184748</v>
      </c>
      <c r="LH215" s="420">
        <v>361.34787663924459</v>
      </c>
      <c r="LI215" s="420">
        <v>389.86904859314097</v>
      </c>
      <c r="LJ215" s="420">
        <v>420.78074668801031</v>
      </c>
      <c r="LK215" s="420">
        <v>454.28952671473138</v>
      </c>
      <c r="LL215" s="420">
        <v>490.62012632708286</v>
      </c>
      <c r="LM215" s="420">
        <v>530.01708449189539</v>
      </c>
      <c r="LN215" s="420">
        <v>572.74650629807491</v>
      </c>
      <c r="LO215" s="420">
        <v>619.09798623811196</v>
      </c>
      <c r="LP215" s="420">
        <v>669.38670426262149</v>
      </c>
      <c r="LQ215" s="420">
        <v>723.95571020323359</v>
      </c>
      <c r="LR215" s="420">
        <v>783.17841357130465</v>
      </c>
      <c r="LS215" s="420">
        <v>847.46129728020765</v>
      </c>
      <c r="LT215" s="420">
        <v>917.2468755191727</v>
      </c>
      <c r="LU215" s="420">
        <v>993.0169178390554</v>
      </c>
      <c r="LV215" s="420">
        <v>1075.295963509654</v>
      </c>
      <c r="LW215" s="420">
        <v>1164.6551523882333</v>
      </c>
      <c r="LX215" s="420">
        <v>1261.7164009176829</v>
      </c>
      <c r="LY215" s="420">
        <v>1367.1569544667555</v>
      </c>
      <c r="LZ215" s="420">
        <v>1481.7143500549366</v>
      </c>
      <c r="MA215" s="420">
        <v>1606.1918265913891</v>
      </c>
      <c r="MB215" s="420"/>
      <c r="MC215" s="426">
        <v>0.22443198818970475</v>
      </c>
      <c r="MD215" s="426">
        <v>0.22443198818970475</v>
      </c>
      <c r="ME215" s="426">
        <v>0.22443198818970475</v>
      </c>
      <c r="MF215" s="426">
        <v>0.22443198818970475</v>
      </c>
      <c r="MG215" s="426">
        <v>0.22443198818970475</v>
      </c>
      <c r="MH215" s="426">
        <v>0.22443198818970475</v>
      </c>
      <c r="MI215" s="426">
        <v>0.22443198818970475</v>
      </c>
      <c r="MJ215" s="426">
        <v>0.22443198818970475</v>
      </c>
      <c r="MK215" s="426">
        <v>0.22443198818970475</v>
      </c>
      <c r="ML215" s="426">
        <v>0.22443198818970475</v>
      </c>
      <c r="MM215" s="426">
        <v>0.22443198818970475</v>
      </c>
      <c r="MN215" s="426">
        <v>0.22443198818970475</v>
      </c>
      <c r="MO215" s="426">
        <v>0.22443198818970475</v>
      </c>
      <c r="MP215" s="426">
        <v>0.22443198818970475</v>
      </c>
      <c r="MQ215" s="426">
        <v>0.22443198818970475</v>
      </c>
      <c r="MR215" s="426">
        <v>0.22443198818970475</v>
      </c>
      <c r="MS215" s="426">
        <v>0.22443198818970475</v>
      </c>
      <c r="MT215" s="426">
        <v>0.26863102340913869</v>
      </c>
      <c r="MU215" s="426">
        <v>0.3560863387724964</v>
      </c>
      <c r="MV215" s="426">
        <v>0.47613569204747891</v>
      </c>
      <c r="MW215" s="426">
        <v>0.64166901228581341</v>
      </c>
      <c r="MX215" s="426">
        <v>0.87085194607162042</v>
      </c>
      <c r="MY215" s="426">
        <v>1.1893305645057042</v>
      </c>
      <c r="MZ215" s="426">
        <v>1.6333694492911965</v>
      </c>
      <c r="NA215" s="426">
        <v>2.2543215634285638</v>
      </c>
      <c r="NB215" s="426">
        <v>3.1249992531507269</v>
      </c>
      <c r="NC215" s="426">
        <v>4.3487602544689299</v>
      </c>
      <c r="ND215" s="426">
        <v>6.0724724323544592</v>
      </c>
      <c r="NE215" s="426">
        <v>8.5050216158306728</v>
      </c>
      <c r="NF215" s="426">
        <v>11.943743397908911</v>
      </c>
      <c r="NG215" s="420"/>
      <c r="NH215" s="420">
        <v>172.30817950523252</v>
      </c>
      <c r="NI215" s="420">
        <v>185.20581356105768</v>
      </c>
      <c r="NJ215" s="420">
        <v>199.15472763483129</v>
      </c>
      <c r="NK215" s="420">
        <v>214.24419479351496</v>
      </c>
      <c r="NL215" s="420">
        <v>230.5712588041705</v>
      </c>
      <c r="NM215" s="420">
        <v>248.24142118375866</v>
      </c>
      <c r="NN215" s="420">
        <v>267.36938961607717</v>
      </c>
      <c r="NO215" s="420">
        <v>288.07989325409977</v>
      </c>
      <c r="NP215" s="420">
        <v>310.50857092436507</v>
      </c>
      <c r="NQ215" s="420">
        <v>334.8029387936578</v>
      </c>
      <c r="NR215" s="420">
        <v>361.12344465105491</v>
      </c>
      <c r="NS215" s="420">
        <v>389.6446166049513</v>
      </c>
      <c r="NT215" s="420">
        <v>420.55631469982063</v>
      </c>
      <c r="NU215" s="420">
        <v>454.0650947265417</v>
      </c>
      <c r="NV215" s="420">
        <v>490.39569433889318</v>
      </c>
      <c r="NW215" s="420">
        <v>529.79265250370565</v>
      </c>
      <c r="NX215" s="420">
        <v>572.52207430988517</v>
      </c>
      <c r="NY215" s="420">
        <v>618.82935521470279</v>
      </c>
      <c r="NZ215" s="420">
        <v>669.03061792384904</v>
      </c>
      <c r="OA215" s="420">
        <v>723.47957451118612</v>
      </c>
      <c r="OB215" s="420">
        <v>782.53674455901887</v>
      </c>
      <c r="OC215" s="420">
        <v>846.59044533413601</v>
      </c>
      <c r="OD215" s="420">
        <v>916.05754495466704</v>
      </c>
      <c r="OE215" s="420">
        <v>991.3835483897642</v>
      </c>
      <c r="OF215" s="420">
        <v>1073.0416419462254</v>
      </c>
      <c r="OG215" s="420">
        <v>1161.5301531350826</v>
      </c>
      <c r="OH215" s="420">
        <v>1257.3676406632139</v>
      </c>
      <c r="OI215" s="420">
        <v>1361.0844820344009</v>
      </c>
      <c r="OJ215" s="420">
        <v>1473.209328439106</v>
      </c>
      <c r="OK215" s="420">
        <v>1594.2480831934802</v>
      </c>
      <c r="OL215" s="420"/>
      <c r="OM215" s="420">
        <v>167.19687262461292</v>
      </c>
      <c r="ON215" s="420">
        <v>181.74065153306972</v>
      </c>
      <c r="OO215" s="420">
        <v>197.46988694352854</v>
      </c>
      <c r="OP215" s="420">
        <v>214.48524598166136</v>
      </c>
      <c r="OQ215" s="420">
        <v>232.89615825963455</v>
      </c>
      <c r="OR215" s="420">
        <v>252.82159061512849</v>
      </c>
      <c r="OS215" s="420">
        <v>274.39089104988039</v>
      </c>
      <c r="OT215" s="420">
        <v>297.74470809031277</v>
      </c>
      <c r="OU215" s="420">
        <v>323.03599235481352</v>
      </c>
      <c r="OV215" s="420">
        <v>350.43108772520253</v>
      </c>
      <c r="OW215" s="420">
        <v>380.11092018841583</v>
      </c>
      <c r="OX215" s="420">
        <v>412.27229314349688</v>
      </c>
      <c r="OY215" s="420">
        <v>447.12929876412829</v>
      </c>
      <c r="OZ215" s="420">
        <v>484.91485587416548</v>
      </c>
      <c r="PA215" s="420">
        <v>525.88238573946376</v>
      </c>
      <c r="PB215" s="420">
        <v>570.30763821094069</v>
      </c>
      <c r="PC215" s="420">
        <v>618.4906817788883</v>
      </c>
      <c r="PD215" s="420">
        <v>665.37058769356429</v>
      </c>
      <c r="PE215" s="420">
        <v>711.41767659312814</v>
      </c>
      <c r="PF215" s="420">
        <v>758.31841848624993</v>
      </c>
      <c r="PG215" s="420">
        <v>804.92270953041725</v>
      </c>
      <c r="PH215" s="420">
        <v>849.47467561763472</v>
      </c>
      <c r="PI215" s="420">
        <v>889.34727282808183</v>
      </c>
      <c r="PJ215" s="420">
        <v>920.66341713770714</v>
      </c>
      <c r="PK215" s="420">
        <v>937.75510828379765</v>
      </c>
      <c r="PL215" s="420">
        <v>932.39117888902683</v>
      </c>
      <c r="PM215" s="420">
        <v>892.67449690714056</v>
      </c>
      <c r="PN215" s="420">
        <v>801.46680808634858</v>
      </c>
      <c r="PO215" s="420">
        <v>634.13838517971135</v>
      </c>
      <c r="PP215" s="420">
        <v>355.35231819669821</v>
      </c>
      <c r="PQ215" s="420"/>
      <c r="PR215" s="420">
        <v>7.8917550775787504</v>
      </c>
      <c r="PS215" s="420">
        <v>8.4817013385654274</v>
      </c>
      <c r="PT215" s="420">
        <v>9.1197338387146036</v>
      </c>
      <c r="PU215" s="420">
        <v>9.8099359867997435</v>
      </c>
      <c r="PV215" s="420">
        <v>10.556746628525636</v>
      </c>
      <c r="PW215" s="420">
        <v>11.364991472637715</v>
      </c>
      <c r="PX215" s="420">
        <v>12.23991732400507</v>
      </c>
      <c r="PY215" s="420">
        <v>13.187229376085217</v>
      </c>
      <c r="PZ215" s="420">
        <v>14.213131837976839</v>
      </c>
      <c r="QA215" s="420">
        <v>15.324372196130007</v>
      </c>
      <c r="QB215" s="420">
        <v>16.528289437900114</v>
      </c>
      <c r="QC215" s="420">
        <v>17.8328665937049</v>
      </c>
      <c r="QD215" s="420">
        <v>19.246787986798005</v>
      </c>
      <c r="QE215" s="420">
        <v>20.779501614849842</v>
      </c>
      <c r="QF215" s="420">
        <v>22.441287125893297</v>
      </c>
      <c r="QG215" s="420">
        <v>24.243329893038016</v>
      </c>
      <c r="QH215" s="420">
        <v>26.197801737995757</v>
      </c>
      <c r="QI215" s="420">
        <v>28.317948903240648</v>
      </c>
      <c r="QJ215" s="420">
        <v>30.618187926922133</v>
      </c>
      <c r="QK215" s="420">
        <v>33.114210133869811</v>
      </c>
      <c r="QL215" s="420">
        <v>35.823095520623099</v>
      </c>
      <c r="QM215" s="420">
        <v>38.76343688287335</v>
      </c>
      <c r="QN215" s="420">
        <v>41.955475110557003</v>
      </c>
      <c r="QO215" s="420">
        <v>45.421246659659786</v>
      </c>
      <c r="QP215" s="420">
        <v>49.184744301228946</v>
      </c>
      <c r="QQ215" s="420">
        <v>53.272092347819722</v>
      </c>
      <c r="QR215" s="420">
        <v>57.711737666395521</v>
      </c>
      <c r="QS215" s="420">
        <v>62.534657905363375</v>
      </c>
      <c r="QT215" s="420">
        <v>67.774588492872567</v>
      </c>
      <c r="QU215" s="420">
        <v>73.468270104700494</v>
      </c>
      <c r="QV215" s="424"/>
      <c r="QW215" s="420">
        <v>14.672440262931179</v>
      </c>
      <c r="QX215" s="420">
        <v>14.672440262931179</v>
      </c>
      <c r="QY215" s="420">
        <v>14.672440262931179</v>
      </c>
      <c r="QZ215" s="420">
        <v>14.672440262931179</v>
      </c>
      <c r="RA215" s="420">
        <v>14.672440262931179</v>
      </c>
      <c r="RB215" s="420">
        <v>14.672440262931179</v>
      </c>
      <c r="RC215" s="420">
        <v>14.672440262931179</v>
      </c>
      <c r="RD215" s="420">
        <v>14.672440262931179</v>
      </c>
      <c r="RE215" s="420">
        <v>14.672440262931179</v>
      </c>
      <c r="RF215" s="420">
        <v>14.672440262931179</v>
      </c>
      <c r="RG215" s="420">
        <v>14.672440262931179</v>
      </c>
      <c r="RH215" s="420">
        <v>14.672440262931179</v>
      </c>
      <c r="RI215" s="420">
        <v>14.672440262931179</v>
      </c>
      <c r="RJ215" s="420">
        <v>14.672440262931179</v>
      </c>
      <c r="RK215" s="420">
        <v>14.672440262931179</v>
      </c>
      <c r="RL215" s="420">
        <v>14.672440262931179</v>
      </c>
      <c r="RM215" s="420">
        <v>14.672440262931179</v>
      </c>
      <c r="RN215" s="420">
        <v>17.561991387827756</v>
      </c>
      <c r="RO215" s="420">
        <v>23.279460188487498</v>
      </c>
      <c r="RP215" s="420">
        <v>31.127793123282142</v>
      </c>
      <c r="RQ215" s="420">
        <v>41.949680735259527</v>
      </c>
      <c r="RR215" s="420">
        <v>56.9327182798595</v>
      </c>
      <c r="RS215" s="420">
        <v>77.75354039923198</v>
      </c>
      <c r="RT215" s="420">
        <v>106.78297628306284</v>
      </c>
      <c r="RU215" s="420">
        <v>147.37827142931548</v>
      </c>
      <c r="RV215" s="420">
        <v>204.29959754579187</v>
      </c>
      <c r="RW215" s="420">
        <v>284.30405828589352</v>
      </c>
      <c r="RX215" s="420">
        <v>396.99327057026164</v>
      </c>
      <c r="RY215" s="420">
        <v>556.0233307193879</v>
      </c>
      <c r="RZ215" s="420">
        <v>780.83281681517474</v>
      </c>
      <c r="SA215" s="420"/>
      <c r="SB215" s="420">
        <v>-6.7806851853524286</v>
      </c>
      <c r="SC215" s="420">
        <v>-6.1907389243657516</v>
      </c>
      <c r="SD215" s="420">
        <v>-5.5527064242165753</v>
      </c>
      <c r="SE215" s="420">
        <v>-4.8625042761314354</v>
      </c>
      <c r="SF215" s="420">
        <v>-4.1156936344055435</v>
      </c>
      <c r="SG215" s="420">
        <v>-3.3074487902934635</v>
      </c>
      <c r="SH215" s="420">
        <v>-2.4325229389261089</v>
      </c>
      <c r="SI215" s="420">
        <v>-1.4852108868459624</v>
      </c>
      <c r="SJ215" s="420">
        <v>-0.45930842495434021</v>
      </c>
      <c r="SK215" s="420">
        <v>0.65193193319882781</v>
      </c>
      <c r="SL215" s="420">
        <v>1.8558491749689345</v>
      </c>
      <c r="SM215" s="420">
        <v>3.1604263307737206</v>
      </c>
      <c r="SN215" s="420">
        <v>4.5743477238668255</v>
      </c>
      <c r="SO215" s="420">
        <v>6.107061351918663</v>
      </c>
      <c r="SP215" s="420">
        <v>7.7688468629621177</v>
      </c>
      <c r="SQ215" s="420">
        <v>9.5708896301068371</v>
      </c>
      <c r="SR215" s="420">
        <v>11.525361475064578</v>
      </c>
      <c r="SS215" s="420">
        <v>10.755957515412891</v>
      </c>
      <c r="ST215" s="420">
        <v>7.3387277384346348</v>
      </c>
      <c r="SU215" s="420">
        <v>1.9864170105876688</v>
      </c>
      <c r="SV215" s="420">
        <v>-6.1265852146364281</v>
      </c>
      <c r="SW215" s="420">
        <v>-18.16928139698615</v>
      </c>
      <c r="SX215" s="420">
        <v>-35.798065288674977</v>
      </c>
      <c r="SY215" s="420">
        <v>-61.36172962340305</v>
      </c>
      <c r="SZ215" s="420">
        <v>-98.193527128086529</v>
      </c>
      <c r="TA215" s="420">
        <v>-151.02750519797215</v>
      </c>
      <c r="TB215" s="420">
        <v>-226.592320619498</v>
      </c>
      <c r="TC215" s="420">
        <v>-334.45861266489828</v>
      </c>
      <c r="TD215" s="420">
        <v>-488.24874222651533</v>
      </c>
      <c r="TE215" s="420">
        <v>-707.3645467104742</v>
      </c>
      <c r="TF215" s="420"/>
      <c r="TG215" s="420">
        <v>0.828302925485775</v>
      </c>
      <c r="TH215" s="420">
        <v>0.89022251232685345</v>
      </c>
      <c r="TI215" s="420">
        <v>0.95718913524322413</v>
      </c>
      <c r="TJ215" s="420">
        <v>1.0296313807026316</v>
      </c>
      <c r="TK215" s="420">
        <v>1.1080151411265877</v>
      </c>
      <c r="TL215" s="420">
        <v>1.1928469133123283</v>
      </c>
      <c r="TM215" s="420">
        <v>1.2846773914691663</v>
      </c>
      <c r="TN215" s="420">
        <v>1.3841053813614557</v>
      </c>
      <c r="TO215" s="420">
        <v>1.4917820644432882</v>
      </c>
      <c r="TP215" s="420">
        <v>1.6084156434796155</v>
      </c>
      <c r="TQ215" s="420">
        <v>1.7347764039946127</v>
      </c>
      <c r="TR215" s="420">
        <v>1.8717022289920298</v>
      </c>
      <c r="TS215" s="420">
        <v>2.0201046077776201</v>
      </c>
      <c r="TT215" s="420">
        <v>2.1809751834058679</v>
      </c>
      <c r="TU215" s="420">
        <v>2.3553928873001304</v>
      </c>
      <c r="TV215" s="420">
        <v>2.5445317139873871</v>
      </c>
      <c r="TW215" s="420">
        <v>2.7496691936790114</v>
      </c>
      <c r="TX215" s="420">
        <v>2.9721956256538249</v>
      </c>
      <c r="TY215" s="420">
        <v>3.2136241410983857</v>
      </c>
      <c r="TZ215" s="420">
        <v>3.4756016702751467</v>
      </c>
      <c r="UA215" s="420">
        <v>3.7599208956687731</v>
      </c>
      <c r="UB215" s="420">
        <v>4.0685332801557452</v>
      </c>
      <c r="UC215" s="420">
        <v>4.4035632673083551</v>
      </c>
      <c r="UD215" s="420">
        <v>4.7673237597421867</v>
      </c>
      <c r="UE215" s="420">
        <v>5.1623329910128213</v>
      </c>
      <c r="UF215" s="420">
        <v>5.5913329170354151</v>
      </c>
      <c r="UG215" s="420">
        <v>6.0573092644189455</v>
      </c>
      <c r="UH215" s="420">
        <v>6.5635133855619543</v>
      </c>
      <c r="UI215" s="420">
        <v>7.1134860839427398</v>
      </c>
      <c r="UJ215" s="420">
        <v>7.7110835878567325</v>
      </c>
      <c r="UK215" s="420"/>
      <c r="UL215" s="420">
        <v>2.0676958480084733</v>
      </c>
      <c r="UM215" s="420">
        <v>2.0676958480084733</v>
      </c>
      <c r="UN215" s="420">
        <v>2.0676958480084733</v>
      </c>
      <c r="UO215" s="420">
        <v>2.0676958480084733</v>
      </c>
      <c r="UP215" s="420">
        <v>2.0676958480084733</v>
      </c>
      <c r="UQ215" s="420">
        <v>2.0676958480084733</v>
      </c>
      <c r="UR215" s="420">
        <v>2.0676958480084733</v>
      </c>
      <c r="US215" s="420">
        <v>2.0676958480084733</v>
      </c>
      <c r="UT215" s="420">
        <v>2.0676958480084733</v>
      </c>
      <c r="UU215" s="420">
        <v>2.0676958480084733</v>
      </c>
      <c r="UV215" s="420">
        <v>2.0676958480084733</v>
      </c>
      <c r="UW215" s="420">
        <v>2.0676958480084733</v>
      </c>
      <c r="UX215" s="420">
        <v>2.0676958480084733</v>
      </c>
      <c r="UY215" s="420">
        <v>2.0676958480084733</v>
      </c>
      <c r="UZ215" s="420">
        <v>2.0676958480084733</v>
      </c>
      <c r="VA215" s="420">
        <v>2.0676958480084733</v>
      </c>
      <c r="VB215" s="420">
        <v>2.0676958480084733</v>
      </c>
      <c r="VC215" s="420">
        <v>2.474902335579019</v>
      </c>
      <c r="VD215" s="420">
        <v>3.2806296916555335</v>
      </c>
      <c r="VE215" s="420">
        <v>4.3866464913328018</v>
      </c>
      <c r="VF215" s="420">
        <v>5.9117078772995386</v>
      </c>
      <c r="VG215" s="420">
        <v>8.0231742705070825</v>
      </c>
      <c r="VH215" s="420">
        <v>10.957323374328272</v>
      </c>
      <c r="VI215" s="420">
        <v>15.048261416766344</v>
      </c>
      <c r="VJ215" s="420">
        <v>20.769104147654808</v>
      </c>
      <c r="VK215" s="420">
        <v>28.790672991354562</v>
      </c>
      <c r="VL215" s="420">
        <v>40.065204584602789</v>
      </c>
      <c r="VM215" s="420">
        <v>55.945795146242915</v>
      </c>
      <c r="VN215" s="420">
        <v>78.356913486907771</v>
      </c>
      <c r="VO215" s="420">
        <v>110.03791764594696</v>
      </c>
      <c r="VP215" s="420"/>
      <c r="VQ215" s="420">
        <v>-1.2393929225226983</v>
      </c>
      <c r="VR215" s="420">
        <v>-1.1774733356816198</v>
      </c>
      <c r="VS215" s="420">
        <v>-1.110506712765249</v>
      </c>
      <c r="VT215" s="420">
        <v>-1.0380644673058417</v>
      </c>
      <c r="VU215" s="420">
        <v>-0.95968070688188556</v>
      </c>
      <c r="VV215" s="420">
        <v>-0.874848934696145</v>
      </c>
      <c r="VW215" s="420">
        <v>-0.78301845653930702</v>
      </c>
      <c r="VX215" s="420">
        <v>-0.68359046664701761</v>
      </c>
      <c r="VY215" s="420">
        <v>-0.57591378356518508</v>
      </c>
      <c r="VZ215" s="420">
        <v>-0.45928020452885776</v>
      </c>
      <c r="WA215" s="420">
        <v>-0.33291944401386053</v>
      </c>
      <c r="WB215" s="420">
        <v>-0.19599361901644352</v>
      </c>
      <c r="WC215" s="420">
        <v>-4.7591240230853149E-2</v>
      </c>
      <c r="WD215" s="420">
        <v>0.11327933539739465</v>
      </c>
      <c r="WE215" s="420">
        <v>0.28769703929165713</v>
      </c>
      <c r="WF215" s="420">
        <v>0.47683586597891381</v>
      </c>
      <c r="WG215" s="420">
        <v>0.68197334567053813</v>
      </c>
      <c r="WH215" s="420">
        <v>0.49729329007480594</v>
      </c>
      <c r="WI215" s="420">
        <v>-6.7005550557147853E-2</v>
      </c>
      <c r="WJ215" s="420">
        <v>-0.91104482105765516</v>
      </c>
      <c r="WK215" s="420">
        <v>-2.1517869816307655</v>
      </c>
      <c r="WL215" s="420">
        <v>-3.9546409903513373</v>
      </c>
      <c r="WM215" s="420">
        <v>-6.553760107019917</v>
      </c>
      <c r="WN215" s="420">
        <v>-10.280937657024158</v>
      </c>
      <c r="WO215" s="420">
        <v>-15.606771156641987</v>
      </c>
      <c r="WP215" s="420">
        <v>-23.199340074319146</v>
      </c>
      <c r="WQ215" s="420">
        <v>-34.007895320183842</v>
      </c>
      <c r="WR215" s="420">
        <v>-49.382281760680961</v>
      </c>
      <c r="WS215" s="420">
        <v>-71.243427402965025</v>
      </c>
      <c r="WT215" s="420">
        <v>-102.32683405809023</v>
      </c>
      <c r="WU215" s="420"/>
      <c r="WV215" s="420">
        <v>19.071472490174532</v>
      </c>
      <c r="WW215" s="420">
        <v>20.497155849134099</v>
      </c>
      <c r="WX215" s="420">
        <v>22.039045980646566</v>
      </c>
      <c r="WY215" s="420">
        <v>23.707010983420542</v>
      </c>
      <c r="WZ215" s="420">
        <v>25.51177791663541</v>
      </c>
      <c r="XA215" s="420">
        <v>27.465008745301564</v>
      </c>
      <c r="XB215" s="420">
        <v>29.579383069043811</v>
      </c>
      <c r="XC215" s="420">
        <v>31.868688244287544</v>
      </c>
      <c r="XD215" s="420">
        <v>34.34791756491812</v>
      </c>
      <c r="XE215" s="420">
        <v>37.033377226572064</v>
      </c>
      <c r="XF215" s="420">
        <v>39.942802865248865</v>
      </c>
      <c r="XG215" s="420">
        <v>43.095486532400159</v>
      </c>
      <c r="XH215" s="420">
        <v>46.512415046597937</v>
      </c>
      <c r="XI215" s="420">
        <v>50.216420746895849</v>
      </c>
      <c r="XJ215" s="420">
        <v>54.232345765714236</v>
      </c>
      <c r="XK215" s="420">
        <v>58.587221040209364</v>
      </c>
      <c r="XL215" s="420">
        <v>63.310461391374432</v>
      </c>
      <c r="XM215" s="420">
        <v>68.434078120429703</v>
      </c>
      <c r="XN215" s="420">
        <v>73.992910703260819</v>
      </c>
      <c r="XO215" s="420">
        <v>80.024879306786133</v>
      </c>
      <c r="XP215" s="420">
        <v>86.57126000723126</v>
      </c>
      <c r="XQ215" s="420">
        <v>93.676984760549402</v>
      </c>
      <c r="XR215" s="420">
        <v>101.39096836095463</v>
      </c>
      <c r="XS215" s="420">
        <v>109.76646482608577</v>
      </c>
      <c r="XT215" s="420">
        <v>118.86145586831235</v>
      </c>
      <c r="XU215" s="420">
        <v>128.73907435267122</v>
      </c>
      <c r="XV215" s="420">
        <v>139.4680659048681</v>
      </c>
      <c r="XW215" s="420">
        <v>151.12329211951666</v>
      </c>
      <c r="XX215" s="420">
        <v>163.78627913162327</v>
      </c>
      <c r="XY215" s="420">
        <v>177.54581565554477</v>
      </c>
      <c r="XZ215" s="420"/>
      <c r="YA215" s="420">
        <v>2.480834464641668E-2</v>
      </c>
      <c r="YB215" s="420">
        <v>2.480834464641668E-2</v>
      </c>
      <c r="YC215" s="420">
        <v>2.480834464641668E-2</v>
      </c>
      <c r="YD215" s="420">
        <v>2.480834464641668E-2</v>
      </c>
      <c r="YE215" s="420">
        <v>2.480834464641668E-2</v>
      </c>
      <c r="YF215" s="420">
        <v>2.480834464641668E-2</v>
      </c>
      <c r="YG215" s="420">
        <v>2.480834464641668E-2</v>
      </c>
      <c r="YH215" s="420">
        <v>2.480834464641668E-2</v>
      </c>
      <c r="YI215" s="420">
        <v>2.480834464641668E-2</v>
      </c>
      <c r="YJ215" s="420">
        <v>2.480834464641668E-2</v>
      </c>
      <c r="YK215" s="420">
        <v>2.480834464641668E-2</v>
      </c>
      <c r="YL215" s="420">
        <v>2.480834464641668E-2</v>
      </c>
      <c r="YM215" s="420">
        <v>2.480834464641668E-2</v>
      </c>
      <c r="YN215" s="420">
        <v>2.480834464641668E-2</v>
      </c>
      <c r="YO215" s="420">
        <v>2.480834464641668E-2</v>
      </c>
      <c r="YP215" s="420">
        <v>2.480834464641668E-2</v>
      </c>
      <c r="YQ215" s="420">
        <v>2.480834464641668E-2</v>
      </c>
      <c r="YR215" s="420">
        <v>2.9694033658965054E-2</v>
      </c>
      <c r="YS215" s="420">
        <v>3.9361201081023131E-2</v>
      </c>
      <c r="YT215" s="420">
        <v>5.2631260107135779E-2</v>
      </c>
      <c r="YU215" s="420">
        <v>7.0929042397720327E-2</v>
      </c>
      <c r="YV215" s="420">
        <v>9.6262548794452465E-2</v>
      </c>
      <c r="YW215" s="420">
        <v>0.13146665402186325</v>
      </c>
      <c r="YX215" s="420">
        <v>0.18054998558713753</v>
      </c>
      <c r="YY215" s="420">
        <v>0.24918901597089782</v>
      </c>
      <c r="YZ215" s="420">
        <v>0.3454323027536868</v>
      </c>
      <c r="ZA215" s="420">
        <v>0.48070484090847126</v>
      </c>
      <c r="ZB215" s="420">
        <v>0.67124116385038646</v>
      </c>
      <c r="ZC215" s="420">
        <v>0.94013116923601669</v>
      </c>
      <c r="ZD215" s="420">
        <v>1.3202418468673545</v>
      </c>
      <c r="ZE215" s="420"/>
      <c r="ZF215" s="420">
        <v>19.046664145528116</v>
      </c>
      <c r="ZG215" s="420">
        <v>20.472347504487683</v>
      </c>
      <c r="ZH215" s="420">
        <v>22.01423763600015</v>
      </c>
      <c r="ZI215" s="420">
        <v>23.682202638774125</v>
      </c>
      <c r="ZJ215" s="420">
        <v>25.486969571988993</v>
      </c>
      <c r="ZK215" s="420">
        <v>27.440200400655147</v>
      </c>
      <c r="ZL215" s="420">
        <v>29.554574724397394</v>
      </c>
      <c r="ZM215" s="420">
        <v>31.843879899641127</v>
      </c>
      <c r="ZN215" s="420">
        <v>34.323109220271704</v>
      </c>
      <c r="ZO215" s="420">
        <v>37.008568881925648</v>
      </c>
      <c r="ZP215" s="420">
        <v>39.917994520602448</v>
      </c>
      <c r="ZQ215" s="420">
        <v>43.070678187753742</v>
      </c>
      <c r="ZR215" s="420">
        <v>46.48760670195152</v>
      </c>
      <c r="ZS215" s="420">
        <v>50.191612402249433</v>
      </c>
      <c r="ZT215" s="420">
        <v>54.207537421067819</v>
      </c>
      <c r="ZU215" s="420">
        <v>58.562412695562948</v>
      </c>
      <c r="ZV215" s="420">
        <v>63.285653046728015</v>
      </c>
      <c r="ZW215" s="420">
        <v>68.404384086770733</v>
      </c>
      <c r="ZX215" s="420">
        <v>73.953549502179797</v>
      </c>
      <c r="ZY215" s="420">
        <v>79.972248046678999</v>
      </c>
      <c r="ZZ215" s="420">
        <v>86.500330964833537</v>
      </c>
      <c r="AAA215" s="420">
        <v>93.580722211754946</v>
      </c>
      <c r="AAB215" s="420">
        <v>101.25950170693277</v>
      </c>
      <c r="AAC215" s="420">
        <v>109.58591484049863</v>
      </c>
      <c r="AAD215" s="420">
        <v>118.61226685234145</v>
      </c>
      <c r="AAE215" s="420">
        <v>128.39364204991753</v>
      </c>
      <c r="AAF215" s="420">
        <v>138.98736106395964</v>
      </c>
      <c r="AAG215" s="420">
        <v>150.45205095566627</v>
      </c>
      <c r="AAH215" s="420">
        <v>162.84614796238725</v>
      </c>
      <c r="AAI215" s="420">
        <v>176.22557380867741</v>
      </c>
      <c r="AAJ215" s="420"/>
      <c r="AAK215" s="420">
        <v>178.2234586622659</v>
      </c>
      <c r="AAL215" s="420">
        <v>194.84478677751002</v>
      </c>
      <c r="AAM215" s="420">
        <v>212.82091144254687</v>
      </c>
      <c r="AAN215" s="420">
        <v>232.26687987699822</v>
      </c>
      <c r="AAO215" s="420">
        <v>253.3077534903361</v>
      </c>
      <c r="AAP215" s="420">
        <v>276.07949329079401</v>
      </c>
      <c r="AAQ215" s="420">
        <v>300.72992437881237</v>
      </c>
      <c r="AAR215" s="420">
        <v>327.41978663646091</v>
      </c>
      <c r="AAS215" s="420">
        <v>356.32387936656568</v>
      </c>
      <c r="AAT215" s="420">
        <v>387.63230833579814</v>
      </c>
      <c r="AAU215" s="420">
        <v>421.55184443997337</v>
      </c>
      <c r="AAV215" s="420">
        <v>458.30740404300792</v>
      </c>
      <c r="AAW215" s="420">
        <v>498.14366194971581</v>
      </c>
      <c r="AAX215" s="420">
        <v>541.32680896373097</v>
      </c>
      <c r="AAY215" s="420">
        <v>588.1464670627854</v>
      </c>
      <c r="AAZ215" s="420">
        <v>638.91777640258942</v>
      </c>
      <c r="ABA215" s="420">
        <v>693.98366964635147</v>
      </c>
      <c r="ABB215" s="420">
        <v>745.02822258582273</v>
      </c>
      <c r="ABC215" s="420">
        <v>792.64294828318543</v>
      </c>
      <c r="ABD215" s="420">
        <v>839.36603872245894</v>
      </c>
      <c r="ABE215" s="420">
        <v>883.14466829898356</v>
      </c>
      <c r="ABF215" s="420">
        <v>920.93147544205215</v>
      </c>
      <c r="ABG215" s="420">
        <v>948.25494913931971</v>
      </c>
      <c r="ABH215" s="420">
        <v>958.60666469777857</v>
      </c>
      <c r="ABI215" s="420">
        <v>942.56707685141055</v>
      </c>
      <c r="ABJ215" s="420">
        <v>886.55797566665308</v>
      </c>
      <c r="ABK215" s="420">
        <v>771.06164203141839</v>
      </c>
      <c r="ABL215" s="420">
        <v>568.07796461643557</v>
      </c>
      <c r="ABM215" s="420">
        <v>237.49236351261823</v>
      </c>
      <c r="ABN215" s="420">
        <v>-278.1134887631888</v>
      </c>
      <c r="ABQ215" s="344"/>
      <c r="ABR215" s="344"/>
      <c r="ABS215" s="344"/>
      <c r="ABT215" s="344"/>
      <c r="ABU215" s="344"/>
      <c r="ABV215" s="344"/>
      <c r="ABW215" s="344"/>
      <c r="ABX215" s="344"/>
      <c r="ABY215" s="344"/>
      <c r="ABZ215" s="344"/>
      <c r="ACA215" s="344"/>
    </row>
    <row r="216" spans="4:755" hidden="1" outlineLevel="1" x14ac:dyDescent="0.25">
      <c r="D216" s="431" t="b">
        <v>1</v>
      </c>
      <c r="E216" s="416"/>
      <c r="F216" s="417">
        <v>1641</v>
      </c>
      <c r="G216" s="417">
        <v>22006067</v>
      </c>
      <c r="H216" s="417" t="s">
        <v>1825</v>
      </c>
      <c r="I216" s="417" t="s">
        <v>253</v>
      </c>
      <c r="J216" s="417">
        <v>66</v>
      </c>
      <c r="K216" s="417" t="s">
        <v>336</v>
      </c>
      <c r="L216" s="417" t="s">
        <v>1907</v>
      </c>
      <c r="M216" s="417" t="s">
        <v>253</v>
      </c>
      <c r="N216" s="417" t="s">
        <v>301</v>
      </c>
      <c r="O216" s="417" t="s">
        <v>1908</v>
      </c>
      <c r="P216" s="417" t="s">
        <v>1909</v>
      </c>
      <c r="Q216" s="417" t="s">
        <v>302</v>
      </c>
      <c r="R216" s="417" t="s">
        <v>298</v>
      </c>
      <c r="S216" s="418"/>
      <c r="T216" s="417">
        <v>6.6046416250961082E-2</v>
      </c>
      <c r="U216" s="417">
        <v>2190</v>
      </c>
      <c r="V216" s="418"/>
      <c r="W216" s="419">
        <v>9.9</v>
      </c>
      <c r="X216" s="417">
        <v>8.8018665792934641E-3</v>
      </c>
      <c r="Y216" s="417">
        <v>1.5348743287472509E-3</v>
      </c>
      <c r="Z216" s="417">
        <v>7.266992250546213E-3</v>
      </c>
      <c r="AA216" s="420">
        <v>94.031217127765984</v>
      </c>
      <c r="AB216" s="420">
        <v>736.73967779868042</v>
      </c>
      <c r="AC216" s="420">
        <v>830.77089492644643</v>
      </c>
      <c r="AD216" s="420">
        <v>33.698957216231179</v>
      </c>
      <c r="AE216" s="420">
        <v>3.5369755616627874</v>
      </c>
      <c r="AF216" s="420">
        <v>81.437998161253503</v>
      </c>
      <c r="AG216" s="418"/>
      <c r="AH216" s="419">
        <v>14.216959715055561</v>
      </c>
      <c r="AI216" s="417">
        <v>2.3831354840911409E-2</v>
      </c>
      <c r="AJ216" s="417">
        <v>4.1557247471385329E-3</v>
      </c>
      <c r="AK216" s="417">
        <v>1.9675630093772878E-2</v>
      </c>
      <c r="AL216" s="420">
        <v>254.59273681406529</v>
      </c>
      <c r="AM216" s="420">
        <v>1994.7478786264958</v>
      </c>
      <c r="AN216" s="420">
        <v>2249.3406154405611</v>
      </c>
      <c r="AO216" s="420">
        <v>91.241079372639433</v>
      </c>
      <c r="AP216" s="420">
        <v>9.576482319320041</v>
      </c>
      <c r="AQ216" s="420">
        <v>220.49616569740266</v>
      </c>
      <c r="AR216" s="418"/>
      <c r="AS216" s="417">
        <v>5.1679359468684138E-3</v>
      </c>
      <c r="AT216" s="421">
        <v>4.6756664206188491E-7</v>
      </c>
      <c r="AU216" s="417">
        <v>5.1674683802263519E-3</v>
      </c>
      <c r="AV216" s="420">
        <v>54.263818387092506</v>
      </c>
      <c r="AW216" s="420">
        <v>0.22443198818970475</v>
      </c>
      <c r="AX216" s="420">
        <v>54.488250375282213</v>
      </c>
      <c r="AY216" s="420">
        <v>14.672440262931179</v>
      </c>
      <c r="AZ216" s="420">
        <v>2.0676958480084733</v>
      </c>
      <c r="BA216" s="420">
        <v>2.480834464641668E-2</v>
      </c>
      <c r="BB216" s="418"/>
      <c r="BC216" s="420">
        <v>949.44482586559388</v>
      </c>
      <c r="BD216" s="420">
        <v>2570.6543428299233</v>
      </c>
      <c r="BE216" s="420">
        <v>71.253194830868281</v>
      </c>
      <c r="BF216" s="420">
        <v>2499.401147999055</v>
      </c>
      <c r="BG216" s="420"/>
      <c r="BH216" s="422">
        <v>3.6190084093339271E-2</v>
      </c>
      <c r="BI216" s="420"/>
      <c r="BJ216" s="423">
        <v>10.264843878369307</v>
      </c>
      <c r="BK216" s="423">
        <v>10.643133317908669</v>
      </c>
      <c r="BL216" s="423">
        <v>11.035363826768</v>
      </c>
      <c r="BM216" s="423">
        <v>11.442049174017937</v>
      </c>
      <c r="BN216" s="423">
        <v>11.863722062618042</v>
      </c>
      <c r="BO216" s="423">
        <v>12.300934827185827</v>
      </c>
      <c r="BP216" s="423">
        <v>12.75426015748063</v>
      </c>
      <c r="BQ216" s="423">
        <v>13.224291848549957</v>
      </c>
      <c r="BR216" s="423">
        <v>13.711645578520923</v>
      </c>
      <c r="BS216" s="423">
        <v>14.216959715055561</v>
      </c>
      <c r="BT216" s="423">
        <v>14.740896151526375</v>
      </c>
      <c r="BU216" s="423">
        <v>15.284141174007392</v>
      </c>
      <c r="BV216" s="423">
        <v>15.847406360216368</v>
      </c>
      <c r="BW216" s="423">
        <v>16.431429511585634</v>
      </c>
      <c r="BX216" s="423">
        <v>17.036975619682483</v>
      </c>
      <c r="BY216" s="423">
        <v>17.664837868244934</v>
      </c>
      <c r="BZ216" s="423">
        <v>18.315838672145485</v>
      </c>
      <c r="CA216" s="423">
        <v>18.990830754643675</v>
      </c>
      <c r="CB216" s="423">
        <v>19.69069826433855</v>
      </c>
      <c r="CC216" s="423">
        <v>20.416357933284111</v>
      </c>
      <c r="CD216" s="423">
        <v>21.168760277784653</v>
      </c>
      <c r="CE216" s="423">
        <v>21.948890843442939</v>
      </c>
      <c r="CF216" s="423">
        <v>22.757771496092055</v>
      </c>
      <c r="CG216" s="423">
        <v>23.596461760301825</v>
      </c>
      <c r="CH216" s="423">
        <v>24.46606020721309</v>
      </c>
      <c r="CI216" s="423">
        <v>25.367705893517794</v>
      </c>
      <c r="CJ216" s="423">
        <v>26.302579853469606</v>
      </c>
      <c r="CK216" s="423">
        <v>27.271906645879525</v>
      </c>
      <c r="CL216" s="423">
        <v>28</v>
      </c>
      <c r="CM216" s="423">
        <v>28</v>
      </c>
      <c r="CN216" s="420"/>
      <c r="CO216" s="417">
        <v>9.708275965660762E-3</v>
      </c>
      <c r="CP216" s="417">
        <v>1.0712191211688215E-2</v>
      </c>
      <c r="CQ216" s="417">
        <v>1.1824348312161174E-2</v>
      </c>
      <c r="CR216" s="417">
        <v>1.3056682379234321E-2</v>
      </c>
      <c r="CS216" s="417">
        <v>1.4422462800766764E-2</v>
      </c>
      <c r="CT216" s="417">
        <v>1.5936443723749291E-2</v>
      </c>
      <c r="CU216" s="417">
        <v>1.7615031607265057E-2</v>
      </c>
      <c r="CV216" s="417">
        <v>1.9476471788502842E-2</v>
      </c>
      <c r="CW216" s="417">
        <v>2.1541056227177734E-2</v>
      </c>
      <c r="CX216" s="417">
        <v>2.3831354840911409E-2</v>
      </c>
      <c r="CY216" s="417">
        <v>2.6372473119585998E-2</v>
      </c>
      <c r="CZ216" s="417">
        <v>2.9192339013647112E-2</v>
      </c>
      <c r="DA216" s="417">
        <v>3.2322022433398018E-2</v>
      </c>
      <c r="DB216" s="417">
        <v>3.5796091077517467E-2</v>
      </c>
      <c r="DC216" s="417">
        <v>3.965300673382742E-2</v>
      </c>
      <c r="DD216" s="417">
        <v>4.3935566668723287E-2</v>
      </c>
      <c r="DE216" s="417">
        <v>4.8691395249228206E-2</v>
      </c>
      <c r="DF216" s="417">
        <v>5.3973491529537086E-2</v>
      </c>
      <c r="DG216" s="417">
        <v>5.9840839189094955E-2</v>
      </c>
      <c r="DH216" s="417">
        <v>6.6359085939407772E-2</v>
      </c>
      <c r="DI216" s="417">
        <v>7.36013003304965E-2</v>
      </c>
      <c r="DJ216" s="417">
        <v>8.1648814794752431E-2</v>
      </c>
      <c r="DK216" s="417">
        <v>9.0592164776594139E-2</v>
      </c>
      <c r="DL216" s="417">
        <v>0.10053213492265475</v>
      </c>
      <c r="DM216" s="417">
        <v>0.11158092456249701</v>
      </c>
      <c r="DN216" s="417">
        <v>0.12386344610882619</v>
      </c>
      <c r="DO216" s="417">
        <v>0.13751877156531145</v>
      </c>
      <c r="DP216" s="417">
        <v>0.15270174406778775</v>
      </c>
      <c r="DQ216" s="417">
        <v>0.1648141839142698</v>
      </c>
      <c r="DR216" s="417">
        <v>0.1648141839142698</v>
      </c>
      <c r="DS216" s="424"/>
      <c r="DT216" s="425">
        <v>1.6929344954104853E-3</v>
      </c>
      <c r="DU216" s="425">
        <v>1.8679977874388482E-3</v>
      </c>
      <c r="DV216" s="425">
        <v>2.0619363535000221E-3</v>
      </c>
      <c r="DW216" s="425">
        <v>2.2768314450072047E-3</v>
      </c>
      <c r="DX216" s="425">
        <v>2.5149969851038117E-3</v>
      </c>
      <c r="DY216" s="425">
        <v>2.7790058100462065E-3</v>
      </c>
      <c r="DZ216" s="425">
        <v>3.0717188871809526E-3</v>
      </c>
      <c r="EA216" s="425">
        <v>3.3963178484287646E-3</v>
      </c>
      <c r="EB216" s="425">
        <v>3.7563412168706346E-3</v>
      </c>
      <c r="EC216" s="425">
        <v>4.1557247471385329E-3</v>
      </c>
      <c r="ED216" s="425">
        <v>4.5988463483479314E-3</v>
      </c>
      <c r="EE216" s="425">
        <v>5.0905761118376852E-3</v>
      </c>
      <c r="EF216" s="425">
        <v>5.6363320256324111E-3</v>
      </c>
      <c r="EG216" s="425">
        <v>6.2421420240149151E-3</v>
      </c>
      <c r="EH216" s="425">
        <v>6.9147130946716978E-3</v>
      </c>
      <c r="EI216" s="425">
        <v>7.661508248424276E-3</v>
      </c>
      <c r="EJ216" s="425">
        <v>8.4908322485530308E-3</v>
      </c>
      <c r="EK216" s="425">
        <v>9.41192709923965E-3</v>
      </c>
      <c r="EL216" s="425">
        <v>1.0435078406903915E-2</v>
      </c>
      <c r="EM216" s="425">
        <v>1.157173385553696E-2</v>
      </c>
      <c r="EN216" s="425">
        <v>1.2834635179026293E-2</v>
      </c>
      <c r="EO216" s="425">
        <v>1.4237965171606101E-2</v>
      </c>
      <c r="EP216" s="425">
        <v>1.5797511453803082E-2</v>
      </c>
      <c r="EQ216" s="425">
        <v>1.7530848907655657E-2</v>
      </c>
      <c r="ER216" s="425">
        <v>1.9457542913881343E-2</v>
      </c>
      <c r="ES216" s="425">
        <v>2.1599375767618847E-2</v>
      </c>
      <c r="ET216" s="425">
        <v>2.3980598921257149E-2</v>
      </c>
      <c r="EU216" s="425">
        <v>2.6628214005874437E-2</v>
      </c>
      <c r="EV216" s="425">
        <v>2.8740387919370929E-2</v>
      </c>
      <c r="EW216" s="425">
        <v>2.8740387919370929E-2</v>
      </c>
      <c r="EX216" s="420"/>
      <c r="EY216" s="420">
        <v>1047.2179168627877</v>
      </c>
      <c r="EZ216" s="420">
        <v>1155.5088262240693</v>
      </c>
      <c r="FA216" s="420">
        <v>1275.4756304332855</v>
      </c>
      <c r="FB216" s="420">
        <v>1408.4057530589835</v>
      </c>
      <c r="FC216" s="420">
        <v>1555.7305440917253</v>
      </c>
      <c r="FD216" s="420">
        <v>1719.0415123773171</v>
      </c>
      <c r="FE216" s="420">
        <v>1900.1083993162715</v>
      </c>
      <c r="FF216" s="420">
        <v>2100.899303474283</v>
      </c>
      <c r="FG216" s="420">
        <v>2323.6030896773059</v>
      </c>
      <c r="FH216" s="420">
        <v>2570.6543428299233</v>
      </c>
      <c r="FI216" s="420">
        <v>2844.7611564091999</v>
      </c>
      <c r="FJ216" s="420">
        <v>3148.9360786977982</v>
      </c>
      <c r="FK216" s="420">
        <v>3486.5305767182795</v>
      </c>
      <c r="FL216" s="420">
        <v>3861.273418949128</v>
      </c>
      <c r="FM216" s="420">
        <v>4277.3134237247359</v>
      </c>
      <c r="FN216" s="420">
        <v>4739.2670712853142</v>
      </c>
      <c r="FO216" s="420">
        <v>5252.2715343484706</v>
      </c>
      <c r="FP216" s="420">
        <v>5822.0437454907524</v>
      </c>
      <c r="FQ216" s="420">
        <v>6454.9461903002393</v>
      </c>
      <c r="FR216" s="420">
        <v>7158.0601940228817</v>
      </c>
      <c r="FS216" s="420">
        <v>7939.267557197958</v>
      </c>
      <c r="FT216" s="420">
        <v>8807.3414935992423</v>
      </c>
      <c r="FU216" s="420">
        <v>9772.0479328152669</v>
      </c>
      <c r="FV216" s="420">
        <v>10844.258371296299</v>
      </c>
      <c r="FW216" s="420">
        <v>12036.075591101046</v>
      </c>
      <c r="FX216" s="420">
        <v>13360.973716480332</v>
      </c>
      <c r="FY216" s="420">
        <v>14833.954246618263</v>
      </c>
      <c r="FZ216" s="420">
        <v>16471.719890288448</v>
      </c>
      <c r="GA216" s="420">
        <v>17778.27154467328</v>
      </c>
      <c r="GB216" s="420">
        <v>17778.27154467328</v>
      </c>
      <c r="GC216" s="420"/>
      <c r="GD216" s="420">
        <v>44.123985834679935</v>
      </c>
      <c r="GE216" s="420">
        <v>44.123985834679935</v>
      </c>
      <c r="GF216" s="420">
        <v>44.123985834679935</v>
      </c>
      <c r="GG216" s="420">
        <v>44.123985834679935</v>
      </c>
      <c r="GH216" s="420">
        <v>44.123985834679935</v>
      </c>
      <c r="GI216" s="420">
        <v>44.123985834679935</v>
      </c>
      <c r="GJ216" s="420">
        <v>44.123985834679935</v>
      </c>
      <c r="GK216" s="420">
        <v>44.123985834679935</v>
      </c>
      <c r="GL216" s="420">
        <v>44.123985834679935</v>
      </c>
      <c r="GM216" s="420">
        <v>44.123985834679935</v>
      </c>
      <c r="GN216" s="420">
        <v>44.123985834679935</v>
      </c>
      <c r="GO216" s="420">
        <v>44.123985834679935</v>
      </c>
      <c r="GP216" s="420">
        <v>44.123985834679935</v>
      </c>
      <c r="GQ216" s="420">
        <v>44.123985834679935</v>
      </c>
      <c r="GR216" s="420">
        <v>44.123985834679935</v>
      </c>
      <c r="GS216" s="420">
        <v>44.123985834679935</v>
      </c>
      <c r="GT216" s="420">
        <v>44.123985834679935</v>
      </c>
      <c r="GU216" s="420">
        <v>52.81364553809243</v>
      </c>
      <c r="GV216" s="420">
        <v>70.007616537442502</v>
      </c>
      <c r="GW216" s="420">
        <v>93.609670799379501</v>
      </c>
      <c r="GX216" s="420">
        <v>126.1540061068313</v>
      </c>
      <c r="GY216" s="420">
        <v>171.2120417526574</v>
      </c>
      <c r="GZ216" s="420">
        <v>233.82587038637163</v>
      </c>
      <c r="HA216" s="420">
        <v>321.12521492437503</v>
      </c>
      <c r="HB216" s="420">
        <v>443.20621821278513</v>
      </c>
      <c r="HC216" s="420">
        <v>614.3840006570565</v>
      </c>
      <c r="HD216" s="420">
        <v>854.97899570542791</v>
      </c>
      <c r="HE216" s="420">
        <v>1193.8658555223894</v>
      </c>
      <c r="HF216" s="420">
        <v>1672.1121455438506</v>
      </c>
      <c r="HG216" s="420">
        <v>2348.1749137156198</v>
      </c>
      <c r="HH216" s="420"/>
      <c r="HI216" s="420">
        <v>103.71447885961901</v>
      </c>
      <c r="HJ216" s="420">
        <v>114.43940539953707</v>
      </c>
      <c r="HK216" s="420">
        <v>126.32069044886737</v>
      </c>
      <c r="HL216" s="420">
        <v>139.48583799921795</v>
      </c>
      <c r="HM216" s="420">
        <v>154.07660624241004</v>
      </c>
      <c r="HN216" s="420">
        <v>170.25061519991607</v>
      </c>
      <c r="HO216" s="420">
        <v>188.18313670782311</v>
      </c>
      <c r="HP216" s="420">
        <v>208.06908752013004</v>
      </c>
      <c r="HQ216" s="420">
        <v>230.12524866308036</v>
      </c>
      <c r="HR216" s="420">
        <v>254.59273681406529</v>
      </c>
      <c r="HS216" s="420">
        <v>281.73975642141835</v>
      </c>
      <c r="HT216" s="420">
        <v>311.86466456072424</v>
      </c>
      <c r="HU216" s="420">
        <v>345.2993841775932</v>
      </c>
      <c r="HV216" s="420">
        <v>382.41320543914907</v>
      </c>
      <c r="HW216" s="420">
        <v>423.61701945459322</v>
      </c>
      <c r="HX216" s="420">
        <v>469.36803368244</v>
      </c>
      <c r="HY216" s="420">
        <v>520.17502397787689</v>
      </c>
      <c r="HZ216" s="420">
        <v>576.604184514341</v>
      </c>
      <c r="IA216" s="420">
        <v>639.28564381274623</v>
      </c>
      <c r="IB216" s="420">
        <v>708.92072291209547</v>
      </c>
      <c r="IC216" s="420">
        <v>786.29002040819091</v>
      </c>
      <c r="ID216" s="420">
        <v>872.2624187750871</v>
      </c>
      <c r="IE216" s="420">
        <v>967.80511718073171</v>
      </c>
      <c r="IF216" s="420">
        <v>1073.9948080409133</v>
      </c>
      <c r="IG216" s="420">
        <v>1192.030127965794</v>
      </c>
      <c r="IH216" s="420">
        <v>1323.2455286986747</v>
      </c>
      <c r="II216" s="420">
        <v>1469.1267303030904</v>
      </c>
      <c r="IJ216" s="420">
        <v>1631.3279374179394</v>
      </c>
      <c r="IK216" s="420">
        <v>1760.7263384151724</v>
      </c>
      <c r="IL216" s="420">
        <v>1760.7263384151724</v>
      </c>
      <c r="IM216" s="420"/>
      <c r="IN216" s="420">
        <v>27.131909193546253</v>
      </c>
      <c r="IO216" s="420">
        <v>27.131909193546253</v>
      </c>
      <c r="IP216" s="420">
        <v>27.131909193546253</v>
      </c>
      <c r="IQ216" s="420">
        <v>27.131909193546253</v>
      </c>
      <c r="IR216" s="420">
        <v>27.131909193546253</v>
      </c>
      <c r="IS216" s="420">
        <v>27.131909193546253</v>
      </c>
      <c r="IT216" s="420">
        <v>27.131909193546253</v>
      </c>
      <c r="IU216" s="420">
        <v>27.131909193546253</v>
      </c>
      <c r="IV216" s="420">
        <v>27.131909193546253</v>
      </c>
      <c r="IW216" s="420">
        <v>27.131909193546253</v>
      </c>
      <c r="IX216" s="420">
        <v>27.131909193546253</v>
      </c>
      <c r="IY216" s="420">
        <v>27.131909193546253</v>
      </c>
      <c r="IZ216" s="420">
        <v>27.131909193546253</v>
      </c>
      <c r="JA216" s="420">
        <v>27.131909193546253</v>
      </c>
      <c r="JB216" s="420">
        <v>27.131909193546253</v>
      </c>
      <c r="JC216" s="420">
        <v>27.131909193546253</v>
      </c>
      <c r="JD216" s="420">
        <v>27.131909193546253</v>
      </c>
      <c r="JE216" s="420">
        <v>32.475194790617152</v>
      </c>
      <c r="JF216" s="420">
        <v>43.04779495368259</v>
      </c>
      <c r="JG216" s="420">
        <v>57.560735725064987</v>
      </c>
      <c r="JH216" s="420">
        <v>77.572299359284628</v>
      </c>
      <c r="JI216" s="420">
        <v>105.27855726994854</v>
      </c>
      <c r="JJ216" s="420">
        <v>143.77990026092959</v>
      </c>
      <c r="JK216" s="420">
        <v>197.46040631348075</v>
      </c>
      <c r="JL216" s="420">
        <v>272.52820975010536</v>
      </c>
      <c r="JM216" s="420">
        <v>377.78570091674123</v>
      </c>
      <c r="JN216" s="420">
        <v>525.72794671774261</v>
      </c>
      <c r="JO216" s="420">
        <v>734.11001677572824</v>
      </c>
      <c r="JP216" s="420">
        <v>1028.1844225111727</v>
      </c>
      <c r="JQ216" s="420">
        <v>1443.8964958469653</v>
      </c>
      <c r="JR216" s="420"/>
      <c r="JS216" s="420">
        <v>76.582569666072757</v>
      </c>
      <c r="JT216" s="420">
        <v>87.307496205990816</v>
      </c>
      <c r="JU216" s="420">
        <v>99.188781255321118</v>
      </c>
      <c r="JV216" s="420">
        <v>112.3539288056717</v>
      </c>
      <c r="JW216" s="420">
        <v>126.94469704886379</v>
      </c>
      <c r="JX216" s="420">
        <v>143.11870600636982</v>
      </c>
      <c r="JY216" s="420">
        <v>161.05122751427686</v>
      </c>
      <c r="JZ216" s="420">
        <v>180.93717832658379</v>
      </c>
      <c r="KA216" s="420">
        <v>202.99333946953411</v>
      </c>
      <c r="KB216" s="420">
        <v>227.46082762051904</v>
      </c>
      <c r="KC216" s="420">
        <v>254.6078472278721</v>
      </c>
      <c r="KD216" s="420">
        <v>284.73275536717796</v>
      </c>
      <c r="KE216" s="420">
        <v>318.16747498404692</v>
      </c>
      <c r="KF216" s="420">
        <v>355.28129624560279</v>
      </c>
      <c r="KG216" s="420">
        <v>396.48511026104694</v>
      </c>
      <c r="KH216" s="420">
        <v>442.23612448889372</v>
      </c>
      <c r="KI216" s="420">
        <v>493.04311478433061</v>
      </c>
      <c r="KJ216" s="420">
        <v>544.12898972372386</v>
      </c>
      <c r="KK216" s="420">
        <v>596.23784885906366</v>
      </c>
      <c r="KL216" s="420">
        <v>651.35998718703047</v>
      </c>
      <c r="KM216" s="420">
        <v>708.71772104890624</v>
      </c>
      <c r="KN216" s="420">
        <v>766.98386150513852</v>
      </c>
      <c r="KO216" s="420">
        <v>824.02521691980212</v>
      </c>
      <c r="KP216" s="420">
        <v>876.53440172743262</v>
      </c>
      <c r="KQ216" s="420">
        <v>919.50191821568865</v>
      </c>
      <c r="KR216" s="420">
        <v>945.45982778193343</v>
      </c>
      <c r="KS216" s="420">
        <v>943.39878358534781</v>
      </c>
      <c r="KT216" s="420">
        <v>897.2179206422112</v>
      </c>
      <c r="KU216" s="420">
        <v>732.54191590399978</v>
      </c>
      <c r="KV216" s="420">
        <v>316.82984256820714</v>
      </c>
      <c r="KW216" s="420"/>
      <c r="KX216" s="420">
        <v>812.60855779703297</v>
      </c>
      <c r="KY216" s="420">
        <v>896.63893797064713</v>
      </c>
      <c r="KZ216" s="420">
        <v>989.72944968001059</v>
      </c>
      <c r="LA216" s="420">
        <v>1092.8790936034582</v>
      </c>
      <c r="LB216" s="420">
        <v>1207.1985528498296</v>
      </c>
      <c r="LC216" s="420">
        <v>1333.9227888221792</v>
      </c>
      <c r="LD216" s="420">
        <v>1474.4250658468573</v>
      </c>
      <c r="LE216" s="420">
        <v>1630.2325672458071</v>
      </c>
      <c r="LF216" s="420">
        <v>1803.0437840979046</v>
      </c>
      <c r="LG216" s="420">
        <v>1994.7478786264958</v>
      </c>
      <c r="LH216" s="420">
        <v>2207.4462472070072</v>
      </c>
      <c r="LI216" s="420">
        <v>2443.4765336820888</v>
      </c>
      <c r="LJ216" s="420">
        <v>2705.4393723035573</v>
      </c>
      <c r="LK216" s="420">
        <v>2996.2281715271592</v>
      </c>
      <c r="LL216" s="420">
        <v>3319.062285442415</v>
      </c>
      <c r="LM216" s="420">
        <v>3677.5239592436524</v>
      </c>
      <c r="LN216" s="420">
        <v>4075.5994793054547</v>
      </c>
      <c r="LO216" s="420">
        <v>4517.7250076350319</v>
      </c>
      <c r="LP216" s="420">
        <v>5008.8376353138792</v>
      </c>
      <c r="LQ216" s="420">
        <v>5554.432250657741</v>
      </c>
      <c r="LR216" s="420">
        <v>6160.6248859326206</v>
      </c>
      <c r="LS216" s="420">
        <v>6834.2232823709282</v>
      </c>
      <c r="LT216" s="420">
        <v>7582.8054978254795</v>
      </c>
      <c r="LU216" s="420">
        <v>8414.8074756747155</v>
      </c>
      <c r="LV216" s="420">
        <v>9339.6205986630448</v>
      </c>
      <c r="LW216" s="420">
        <v>10367.700368457046</v>
      </c>
      <c r="LX216" s="420">
        <v>11510.687482203432</v>
      </c>
      <c r="LY216" s="420">
        <v>12781.54272281973</v>
      </c>
      <c r="LZ216" s="420">
        <v>13795.386201298046</v>
      </c>
      <c r="MA216" s="420">
        <v>13795.386201298046</v>
      </c>
      <c r="MB216" s="420"/>
      <c r="MC216" s="426">
        <v>0.22443198818970475</v>
      </c>
      <c r="MD216" s="426">
        <v>0.22443198818970475</v>
      </c>
      <c r="ME216" s="426">
        <v>0.22443198818970475</v>
      </c>
      <c r="MF216" s="426">
        <v>0.22443198818970475</v>
      </c>
      <c r="MG216" s="426">
        <v>0.22443198818970475</v>
      </c>
      <c r="MH216" s="426">
        <v>0.22443198818970475</v>
      </c>
      <c r="MI216" s="426">
        <v>0.22443198818970475</v>
      </c>
      <c r="MJ216" s="426">
        <v>0.22443198818970475</v>
      </c>
      <c r="MK216" s="426">
        <v>0.22443198818970475</v>
      </c>
      <c r="ML216" s="426">
        <v>0.22443198818970475</v>
      </c>
      <c r="MM216" s="426">
        <v>0.22443198818970475</v>
      </c>
      <c r="MN216" s="426">
        <v>0.22443198818970475</v>
      </c>
      <c r="MO216" s="426">
        <v>0.22443198818970475</v>
      </c>
      <c r="MP216" s="426">
        <v>0.22443198818970475</v>
      </c>
      <c r="MQ216" s="426">
        <v>0.22443198818970475</v>
      </c>
      <c r="MR216" s="426">
        <v>0.22443198818970475</v>
      </c>
      <c r="MS216" s="426">
        <v>0.22443198818970475</v>
      </c>
      <c r="MT216" s="426">
        <v>0.26863102340913869</v>
      </c>
      <c r="MU216" s="426">
        <v>0.3560863387724964</v>
      </c>
      <c r="MV216" s="426">
        <v>0.47613569204747891</v>
      </c>
      <c r="MW216" s="426">
        <v>0.64166901228581341</v>
      </c>
      <c r="MX216" s="426">
        <v>0.87085194607162042</v>
      </c>
      <c r="MY216" s="426">
        <v>1.1893305645057042</v>
      </c>
      <c r="MZ216" s="426">
        <v>1.6333694492911965</v>
      </c>
      <c r="NA216" s="426">
        <v>2.2543215634285638</v>
      </c>
      <c r="NB216" s="426">
        <v>3.1249992531507269</v>
      </c>
      <c r="NC216" s="426">
        <v>4.3487602544689299</v>
      </c>
      <c r="ND216" s="426">
        <v>6.0724724323544592</v>
      </c>
      <c r="NE216" s="426">
        <v>8.5050216158306728</v>
      </c>
      <c r="NF216" s="426">
        <v>11.943743397908911</v>
      </c>
      <c r="NG216" s="420"/>
      <c r="NH216" s="420">
        <v>812.38412580884324</v>
      </c>
      <c r="NI216" s="420">
        <v>896.4145059824574</v>
      </c>
      <c r="NJ216" s="420">
        <v>989.50501769182085</v>
      </c>
      <c r="NK216" s="420">
        <v>1092.6546616152684</v>
      </c>
      <c r="NL216" s="420">
        <v>1206.9741208616399</v>
      </c>
      <c r="NM216" s="420">
        <v>1333.6983568339895</v>
      </c>
      <c r="NN216" s="420">
        <v>1474.2006338586675</v>
      </c>
      <c r="NO216" s="420">
        <v>1630.0081352576174</v>
      </c>
      <c r="NP216" s="420">
        <v>1802.8193521097148</v>
      </c>
      <c r="NQ216" s="420">
        <v>1994.523446638306</v>
      </c>
      <c r="NR216" s="420">
        <v>2207.2218152188175</v>
      </c>
      <c r="NS216" s="420">
        <v>2443.252101693899</v>
      </c>
      <c r="NT216" s="420">
        <v>2705.2149403153676</v>
      </c>
      <c r="NU216" s="420">
        <v>2996.0037395389695</v>
      </c>
      <c r="NV216" s="420">
        <v>3318.8378534542253</v>
      </c>
      <c r="NW216" s="420">
        <v>3677.2995272554626</v>
      </c>
      <c r="NX216" s="420">
        <v>4075.3750473172649</v>
      </c>
      <c r="NY216" s="420">
        <v>4517.4563766116225</v>
      </c>
      <c r="NZ216" s="420">
        <v>5008.4815489751063</v>
      </c>
      <c r="OA216" s="420">
        <v>5553.9561149656938</v>
      </c>
      <c r="OB216" s="420">
        <v>6159.9832169203346</v>
      </c>
      <c r="OC216" s="420">
        <v>6833.3524304248567</v>
      </c>
      <c r="OD216" s="420">
        <v>7581.6161672609742</v>
      </c>
      <c r="OE216" s="420">
        <v>8413.1741062254241</v>
      </c>
      <c r="OF216" s="420">
        <v>9337.3662770996161</v>
      </c>
      <c r="OG216" s="420">
        <v>10364.575369203896</v>
      </c>
      <c r="OH216" s="420">
        <v>11506.338721948963</v>
      </c>
      <c r="OI216" s="420">
        <v>12775.470250387376</v>
      </c>
      <c r="OJ216" s="420">
        <v>13786.881179682216</v>
      </c>
      <c r="OK216" s="420">
        <v>13783.442457900137</v>
      </c>
      <c r="OL216" s="420"/>
      <c r="OM216" s="420">
        <v>888.96669547491604</v>
      </c>
      <c r="ON216" s="420">
        <v>983.72200218844819</v>
      </c>
      <c r="OO216" s="420">
        <v>1088.6937989471419</v>
      </c>
      <c r="OP216" s="420">
        <v>1205.0085904209402</v>
      </c>
      <c r="OQ216" s="420">
        <v>1333.9188179105038</v>
      </c>
      <c r="OR216" s="420">
        <v>1476.8170628403593</v>
      </c>
      <c r="OS216" s="420">
        <v>1635.2518613729444</v>
      </c>
      <c r="OT216" s="420">
        <v>1810.9453135842011</v>
      </c>
      <c r="OU216" s="420">
        <v>2005.8126915792488</v>
      </c>
      <c r="OV216" s="420">
        <v>2221.9842742588253</v>
      </c>
      <c r="OW216" s="420">
        <v>2461.8296624466898</v>
      </c>
      <c r="OX216" s="420">
        <v>2727.984857061077</v>
      </c>
      <c r="OY216" s="420">
        <v>3023.3824152994143</v>
      </c>
      <c r="OZ216" s="420">
        <v>3351.2850357845723</v>
      </c>
      <c r="PA216" s="420">
        <v>3715.3229637152722</v>
      </c>
      <c r="PB216" s="420">
        <v>4119.5356517443561</v>
      </c>
      <c r="PC216" s="420">
        <v>4568.418162101596</v>
      </c>
      <c r="PD216" s="420">
        <v>5061.5853663353464</v>
      </c>
      <c r="PE216" s="420">
        <v>5604.7193978341702</v>
      </c>
      <c r="PF216" s="420">
        <v>6205.3161021527239</v>
      </c>
      <c r="PG216" s="420">
        <v>6868.7009379692408</v>
      </c>
      <c r="PH216" s="420">
        <v>7600.3362919299952</v>
      </c>
      <c r="PI216" s="420">
        <v>8405.6413841807771</v>
      </c>
      <c r="PJ216" s="420">
        <v>9289.708507952857</v>
      </c>
      <c r="PK216" s="420">
        <v>10256.868195315305</v>
      </c>
      <c r="PL216" s="420">
        <v>11310.035196985829</v>
      </c>
      <c r="PM216" s="420">
        <v>12449.737505534311</v>
      </c>
      <c r="PN216" s="420">
        <v>13672.688171029587</v>
      </c>
      <c r="PO216" s="420">
        <v>14519.423095586215</v>
      </c>
      <c r="PP216" s="420">
        <v>14100.272300468345</v>
      </c>
      <c r="PQ216" s="420"/>
      <c r="PR216" s="420">
        <v>37.169249665725864</v>
      </c>
      <c r="PS216" s="420">
        <v>41.012854498840376</v>
      </c>
      <c r="PT216" s="420">
        <v>45.270875704789461</v>
      </c>
      <c r="PU216" s="420">
        <v>49.98900823137177</v>
      </c>
      <c r="PV216" s="420">
        <v>55.218055454180529</v>
      </c>
      <c r="PW216" s="420">
        <v>61.014505319690088</v>
      </c>
      <c r="PX216" s="420">
        <v>67.441171841011311</v>
      </c>
      <c r="PY216" s="420">
        <v>74.567909387303558</v>
      </c>
      <c r="PZ216" s="420">
        <v>82.472408057151227</v>
      </c>
      <c r="QA216" s="420">
        <v>91.241079372639433</v>
      </c>
      <c r="QB216" s="420">
        <v>100.97004258549829</v>
      </c>
      <c r="QC216" s="420">
        <v>111.76622306192434</v>
      </c>
      <c r="QD216" s="420">
        <v>123.74857552232709</v>
      </c>
      <c r="QE216" s="420">
        <v>137.0494463716816</v>
      </c>
      <c r="QF216" s="420">
        <v>151.81609098253807</v>
      </c>
      <c r="QG216" s="420">
        <v>168.21236360515559</v>
      </c>
      <c r="QH216" s="420">
        <v>186.42059959900638</v>
      </c>
      <c r="QI216" s="420">
        <v>206.64371193075831</v>
      </c>
      <c r="QJ216" s="420">
        <v>229.10752639226604</v>
      </c>
      <c r="QK216" s="420">
        <v>254.06338278758759</v>
      </c>
      <c r="QL216" s="420">
        <v>281.79103245342299</v>
      </c>
      <c r="QM216" s="420">
        <v>312.60186594934834</v>
      </c>
      <c r="QN216" s="420">
        <v>346.84250862358181</v>
      </c>
      <c r="QO216" s="420">
        <v>384.89882607228378</v>
      </c>
      <c r="QP216" s="420">
        <v>427.20038631634645</v>
      </c>
      <c r="QQ216" s="420">
        <v>474.22543087574775</v>
      </c>
      <c r="QR216" s="420">
        <v>526.50641289090026</v>
      </c>
      <c r="QS216" s="420">
        <v>584.63616709324504</v>
      </c>
      <c r="QT216" s="420">
        <v>631.01003432852144</v>
      </c>
      <c r="QU216" s="420">
        <v>631.01003432852144</v>
      </c>
      <c r="QV216" s="424"/>
      <c r="QW216" s="420">
        <v>14.672440262931179</v>
      </c>
      <c r="QX216" s="420">
        <v>14.672440262931179</v>
      </c>
      <c r="QY216" s="420">
        <v>14.672440262931179</v>
      </c>
      <c r="QZ216" s="420">
        <v>14.672440262931179</v>
      </c>
      <c r="RA216" s="420">
        <v>14.672440262931179</v>
      </c>
      <c r="RB216" s="420">
        <v>14.672440262931179</v>
      </c>
      <c r="RC216" s="420">
        <v>14.672440262931179</v>
      </c>
      <c r="RD216" s="420">
        <v>14.672440262931179</v>
      </c>
      <c r="RE216" s="420">
        <v>14.672440262931179</v>
      </c>
      <c r="RF216" s="420">
        <v>14.672440262931179</v>
      </c>
      <c r="RG216" s="420">
        <v>14.672440262931179</v>
      </c>
      <c r="RH216" s="420">
        <v>14.672440262931179</v>
      </c>
      <c r="RI216" s="420">
        <v>14.672440262931179</v>
      </c>
      <c r="RJ216" s="420">
        <v>14.672440262931179</v>
      </c>
      <c r="RK216" s="420">
        <v>14.672440262931179</v>
      </c>
      <c r="RL216" s="420">
        <v>14.672440262931179</v>
      </c>
      <c r="RM216" s="420">
        <v>14.672440262931179</v>
      </c>
      <c r="RN216" s="420">
        <v>17.561991387827756</v>
      </c>
      <c r="RO216" s="420">
        <v>23.279460188487498</v>
      </c>
      <c r="RP216" s="420">
        <v>31.127793123282142</v>
      </c>
      <c r="RQ216" s="420">
        <v>41.949680735259527</v>
      </c>
      <c r="RR216" s="420">
        <v>56.9327182798595</v>
      </c>
      <c r="RS216" s="420">
        <v>77.75354039923198</v>
      </c>
      <c r="RT216" s="420">
        <v>106.78297628306284</v>
      </c>
      <c r="RU216" s="420">
        <v>147.37827142931548</v>
      </c>
      <c r="RV216" s="420">
        <v>204.29959754579187</v>
      </c>
      <c r="RW216" s="420">
        <v>284.30405828589352</v>
      </c>
      <c r="RX216" s="420">
        <v>396.99327057026164</v>
      </c>
      <c r="RY216" s="420">
        <v>556.0233307193879</v>
      </c>
      <c r="RZ216" s="420">
        <v>780.83281681517474</v>
      </c>
      <c r="SA216" s="420"/>
      <c r="SB216" s="420">
        <v>22.496809402794685</v>
      </c>
      <c r="SC216" s="420">
        <v>26.340414235909197</v>
      </c>
      <c r="SD216" s="420">
        <v>30.598435441858282</v>
      </c>
      <c r="SE216" s="420">
        <v>35.316567968440594</v>
      </c>
      <c r="SF216" s="420">
        <v>40.545615191249354</v>
      </c>
      <c r="SG216" s="420">
        <v>46.342065056758912</v>
      </c>
      <c r="SH216" s="420">
        <v>52.768731578080136</v>
      </c>
      <c r="SI216" s="420">
        <v>59.895469124372383</v>
      </c>
      <c r="SJ216" s="420">
        <v>67.799967794220052</v>
      </c>
      <c r="SK216" s="420">
        <v>76.568639109708258</v>
      </c>
      <c r="SL216" s="420">
        <v>86.297602322567116</v>
      </c>
      <c r="SM216" s="420">
        <v>97.093782798993161</v>
      </c>
      <c r="SN216" s="420">
        <v>109.07613525939591</v>
      </c>
      <c r="SO216" s="420">
        <v>122.37700610875042</v>
      </c>
      <c r="SP216" s="420">
        <v>137.14365071960688</v>
      </c>
      <c r="SQ216" s="420">
        <v>153.5399233422244</v>
      </c>
      <c r="SR216" s="420">
        <v>171.74815933607519</v>
      </c>
      <c r="SS216" s="420">
        <v>189.08172054293055</v>
      </c>
      <c r="ST216" s="420">
        <v>205.82806620377855</v>
      </c>
      <c r="SU216" s="420">
        <v>222.93558966430544</v>
      </c>
      <c r="SV216" s="420">
        <v>239.84135171816345</v>
      </c>
      <c r="SW216" s="420">
        <v>255.66914766948884</v>
      </c>
      <c r="SX216" s="420">
        <v>269.08896822434986</v>
      </c>
      <c r="SY216" s="420">
        <v>278.11584978922093</v>
      </c>
      <c r="SZ216" s="420">
        <v>279.82211488703098</v>
      </c>
      <c r="TA216" s="420">
        <v>269.92583332995588</v>
      </c>
      <c r="TB216" s="420">
        <v>242.20235460500675</v>
      </c>
      <c r="TC216" s="420">
        <v>187.64289652298339</v>
      </c>
      <c r="TD216" s="420">
        <v>74.986703609133542</v>
      </c>
      <c r="TE216" s="420">
        <v>-149.8227824866533</v>
      </c>
      <c r="TF216" s="420"/>
      <c r="TG216" s="420">
        <v>3.9012105588149764</v>
      </c>
      <c r="TH216" s="420">
        <v>4.3046276816708433</v>
      </c>
      <c r="TI216" s="420">
        <v>4.7515411232306866</v>
      </c>
      <c r="TJ216" s="420">
        <v>5.2467469343817239</v>
      </c>
      <c r="TK216" s="420">
        <v>5.7955773364378205</v>
      </c>
      <c r="TL216" s="420">
        <v>6.4039611919725541</v>
      </c>
      <c r="TM216" s="420">
        <v>7.0784913349385592</v>
      </c>
      <c r="TN216" s="420">
        <v>7.8264995410642753</v>
      </c>
      <c r="TO216" s="420">
        <v>8.6561400086625184</v>
      </c>
      <c r="TP216" s="420">
        <v>9.576482319320041</v>
      </c>
      <c r="TQ216" s="420">
        <v>10.597614958629837</v>
      </c>
      <c r="TR216" s="420">
        <v>11.730760600478588</v>
      </c>
      <c r="TS216" s="420">
        <v>12.988404495858873</v>
      </c>
      <c r="TT216" s="420">
        <v>14.384437460354889</v>
      </c>
      <c r="TU216" s="420">
        <v>15.93431512515107</v>
      </c>
      <c r="TV216" s="420">
        <v>17.655235306640428</v>
      </c>
      <c r="TW216" s="420">
        <v>19.566335561701738</v>
      </c>
      <c r="TX216" s="420">
        <v>21.688913231960186</v>
      </c>
      <c r="TY216" s="420">
        <v>24.046670543625932</v>
      </c>
      <c r="TZ216" s="420">
        <v>26.665987622912422</v>
      </c>
      <c r="UA216" s="420">
        <v>29.576226614021913</v>
      </c>
      <c r="UB216" s="420">
        <v>32.810070451096514</v>
      </c>
      <c r="UC216" s="420">
        <v>36.403900241653346</v>
      </c>
      <c r="UD216" s="420">
        <v>40.398215671630723</v>
      </c>
      <c r="UE216" s="420">
        <v>44.838103346593869</v>
      </c>
      <c r="UF216" s="420">
        <v>49.773758545817543</v>
      </c>
      <c r="UG216" s="420">
        <v>55.261066492493683</v>
      </c>
      <c r="UH216" s="420">
        <v>61.362249941580622</v>
      </c>
      <c r="UI216" s="420">
        <v>66.229558863293065</v>
      </c>
      <c r="UJ216" s="420">
        <v>66.229558863293065</v>
      </c>
      <c r="UK216" s="420"/>
      <c r="UL216" s="420">
        <v>2.0676958480084733</v>
      </c>
      <c r="UM216" s="420">
        <v>2.0676958480084733</v>
      </c>
      <c r="UN216" s="420">
        <v>2.0676958480084733</v>
      </c>
      <c r="UO216" s="420">
        <v>2.0676958480084733</v>
      </c>
      <c r="UP216" s="420">
        <v>2.0676958480084733</v>
      </c>
      <c r="UQ216" s="420">
        <v>2.0676958480084733</v>
      </c>
      <c r="UR216" s="420">
        <v>2.0676958480084733</v>
      </c>
      <c r="US216" s="420">
        <v>2.0676958480084733</v>
      </c>
      <c r="UT216" s="420">
        <v>2.0676958480084733</v>
      </c>
      <c r="UU216" s="420">
        <v>2.0676958480084733</v>
      </c>
      <c r="UV216" s="420">
        <v>2.0676958480084733</v>
      </c>
      <c r="UW216" s="420">
        <v>2.0676958480084733</v>
      </c>
      <c r="UX216" s="420">
        <v>2.0676958480084733</v>
      </c>
      <c r="UY216" s="420">
        <v>2.0676958480084733</v>
      </c>
      <c r="UZ216" s="420">
        <v>2.0676958480084733</v>
      </c>
      <c r="VA216" s="420">
        <v>2.0676958480084733</v>
      </c>
      <c r="VB216" s="420">
        <v>2.0676958480084733</v>
      </c>
      <c r="VC216" s="420">
        <v>2.474902335579019</v>
      </c>
      <c r="VD216" s="420">
        <v>3.2806296916555335</v>
      </c>
      <c r="VE216" s="420">
        <v>4.3866464913328018</v>
      </c>
      <c r="VF216" s="420">
        <v>5.9117078772995386</v>
      </c>
      <c r="VG216" s="420">
        <v>8.0231742705070825</v>
      </c>
      <c r="VH216" s="420">
        <v>10.957323374328272</v>
      </c>
      <c r="VI216" s="420">
        <v>15.048261416766344</v>
      </c>
      <c r="VJ216" s="420">
        <v>20.769104147654808</v>
      </c>
      <c r="VK216" s="420">
        <v>28.790672991354562</v>
      </c>
      <c r="VL216" s="420">
        <v>40.065204584602789</v>
      </c>
      <c r="VM216" s="420">
        <v>55.945795146242915</v>
      </c>
      <c r="VN216" s="420">
        <v>78.356913486907771</v>
      </c>
      <c r="VO216" s="420">
        <v>110.03791764594696</v>
      </c>
      <c r="VP216" s="420"/>
      <c r="VQ216" s="420">
        <v>1.8335147108065031</v>
      </c>
      <c r="VR216" s="420">
        <v>2.23693183366237</v>
      </c>
      <c r="VS216" s="420">
        <v>2.6838452752222133</v>
      </c>
      <c r="VT216" s="420">
        <v>3.1790510863732506</v>
      </c>
      <c r="VU216" s="420">
        <v>3.7278814884293472</v>
      </c>
      <c r="VV216" s="420">
        <v>4.3362653439640813</v>
      </c>
      <c r="VW216" s="420">
        <v>5.0107954869300855</v>
      </c>
      <c r="VX216" s="420">
        <v>5.7588036930558015</v>
      </c>
      <c r="VY216" s="420">
        <v>6.5884441606540456</v>
      </c>
      <c r="VZ216" s="420">
        <v>7.5087864713115682</v>
      </c>
      <c r="WA216" s="420">
        <v>8.5299191106213641</v>
      </c>
      <c r="WB216" s="420">
        <v>9.663064752470115</v>
      </c>
      <c r="WC216" s="420">
        <v>10.9207086478504</v>
      </c>
      <c r="WD216" s="420">
        <v>12.316741612346416</v>
      </c>
      <c r="WE216" s="420">
        <v>13.866619277142597</v>
      </c>
      <c r="WF216" s="420">
        <v>15.587539458631955</v>
      </c>
      <c r="WG216" s="420">
        <v>17.498639713693265</v>
      </c>
      <c r="WH216" s="420">
        <v>19.214010896381168</v>
      </c>
      <c r="WI216" s="420">
        <v>20.766040851970399</v>
      </c>
      <c r="WJ216" s="420">
        <v>22.279341131579621</v>
      </c>
      <c r="WK216" s="420">
        <v>23.664518736722375</v>
      </c>
      <c r="WL216" s="420">
        <v>24.78689618058943</v>
      </c>
      <c r="WM216" s="420">
        <v>25.446576867325074</v>
      </c>
      <c r="WN216" s="420">
        <v>25.349954254864379</v>
      </c>
      <c r="WO216" s="420">
        <v>24.068999198939061</v>
      </c>
      <c r="WP216" s="420">
        <v>20.983085554462981</v>
      </c>
      <c r="WQ216" s="420">
        <v>15.195861907890894</v>
      </c>
      <c r="WR216" s="420">
        <v>5.4164547953377067</v>
      </c>
      <c r="WS216" s="420">
        <v>-12.127354623614707</v>
      </c>
      <c r="WT216" s="420">
        <v>-43.808358782653897</v>
      </c>
      <c r="WU216" s="420"/>
      <c r="WV216" s="420">
        <v>89.824419981594971</v>
      </c>
      <c r="WW216" s="420">
        <v>99.113000673373861</v>
      </c>
      <c r="WX216" s="420">
        <v>109.40307347638758</v>
      </c>
      <c r="WY216" s="420">
        <v>120.80506629055378</v>
      </c>
      <c r="WZ216" s="420">
        <v>133.4417522088674</v>
      </c>
      <c r="XA216" s="420">
        <v>147.44964184355939</v>
      </c>
      <c r="XB216" s="420">
        <v>162.98053358564138</v>
      </c>
      <c r="XC216" s="420">
        <v>180.20323977997836</v>
      </c>
      <c r="XD216" s="420">
        <v>199.30550885050718</v>
      </c>
      <c r="XE216" s="420">
        <v>220.49616569740266</v>
      </c>
      <c r="XF216" s="420">
        <v>244.00749523664678</v>
      </c>
      <c r="XG216" s="420">
        <v>270.09789679258193</v>
      </c>
      <c r="XH216" s="420">
        <v>299.05484021894301</v>
      </c>
      <c r="XI216" s="420">
        <v>331.19815815078363</v>
      </c>
      <c r="XJ216" s="420">
        <v>366.88371272003911</v>
      </c>
      <c r="XK216" s="420">
        <v>406.50747944742591</v>
      </c>
      <c r="XL216" s="420">
        <v>450.51009590443135</v>
      </c>
      <c r="XM216" s="420">
        <v>499.38192817866133</v>
      </c>
      <c r="XN216" s="420">
        <v>553.66871423772216</v>
      </c>
      <c r="XO216" s="420">
        <v>613.97785004254649</v>
      </c>
      <c r="XP216" s="420">
        <v>680.98539178970213</v>
      </c>
      <c r="XQ216" s="420">
        <v>755.44385605278228</v>
      </c>
      <c r="XR216" s="420">
        <v>838.1909089438218</v>
      </c>
      <c r="XS216" s="420">
        <v>930.15904583675615</v>
      </c>
      <c r="XT216" s="420">
        <v>1032.386374809266</v>
      </c>
      <c r="XU216" s="420">
        <v>1146.0286299030445</v>
      </c>
      <c r="XV216" s="420">
        <v>1272.3725547283477</v>
      </c>
      <c r="XW216" s="420">
        <v>1412.8508130159521</v>
      </c>
      <c r="XX216" s="420">
        <v>1524.919411768248</v>
      </c>
      <c r="XY216" s="420">
        <v>1524.919411768248</v>
      </c>
      <c r="XZ216" s="420"/>
      <c r="YA216" s="420">
        <v>2.480834464641668E-2</v>
      </c>
      <c r="YB216" s="420">
        <v>2.480834464641668E-2</v>
      </c>
      <c r="YC216" s="420">
        <v>2.480834464641668E-2</v>
      </c>
      <c r="YD216" s="420">
        <v>2.480834464641668E-2</v>
      </c>
      <c r="YE216" s="420">
        <v>2.480834464641668E-2</v>
      </c>
      <c r="YF216" s="420">
        <v>2.480834464641668E-2</v>
      </c>
      <c r="YG216" s="420">
        <v>2.480834464641668E-2</v>
      </c>
      <c r="YH216" s="420">
        <v>2.480834464641668E-2</v>
      </c>
      <c r="YI216" s="420">
        <v>2.480834464641668E-2</v>
      </c>
      <c r="YJ216" s="420">
        <v>2.480834464641668E-2</v>
      </c>
      <c r="YK216" s="420">
        <v>2.480834464641668E-2</v>
      </c>
      <c r="YL216" s="420">
        <v>2.480834464641668E-2</v>
      </c>
      <c r="YM216" s="420">
        <v>2.480834464641668E-2</v>
      </c>
      <c r="YN216" s="420">
        <v>2.480834464641668E-2</v>
      </c>
      <c r="YO216" s="420">
        <v>2.480834464641668E-2</v>
      </c>
      <c r="YP216" s="420">
        <v>2.480834464641668E-2</v>
      </c>
      <c r="YQ216" s="420">
        <v>2.480834464641668E-2</v>
      </c>
      <c r="YR216" s="420">
        <v>2.9694033658965054E-2</v>
      </c>
      <c r="YS216" s="420">
        <v>3.9361201081023131E-2</v>
      </c>
      <c r="YT216" s="420">
        <v>5.2631260107135779E-2</v>
      </c>
      <c r="YU216" s="420">
        <v>7.0929042397720327E-2</v>
      </c>
      <c r="YV216" s="420">
        <v>9.6262548794452465E-2</v>
      </c>
      <c r="YW216" s="420">
        <v>0.13146665402186325</v>
      </c>
      <c r="YX216" s="420">
        <v>0.18054998558713753</v>
      </c>
      <c r="YY216" s="420">
        <v>0.24918901597089782</v>
      </c>
      <c r="YZ216" s="420">
        <v>0.3454323027536868</v>
      </c>
      <c r="ZA216" s="420">
        <v>0.48070484090847126</v>
      </c>
      <c r="ZB216" s="420">
        <v>0.67124116385038646</v>
      </c>
      <c r="ZC216" s="420">
        <v>0.94013116923601669</v>
      </c>
      <c r="ZD216" s="420">
        <v>1.3202418468673545</v>
      </c>
      <c r="ZE216" s="420"/>
      <c r="ZF216" s="420">
        <v>89.799611636948555</v>
      </c>
      <c r="ZG216" s="420">
        <v>99.088192328727445</v>
      </c>
      <c r="ZH216" s="420">
        <v>109.37826513174116</v>
      </c>
      <c r="ZI216" s="420">
        <v>120.78025794590737</v>
      </c>
      <c r="ZJ216" s="420">
        <v>133.41694386422097</v>
      </c>
      <c r="ZK216" s="420">
        <v>147.42483349891296</v>
      </c>
      <c r="ZL216" s="420">
        <v>162.95572524099495</v>
      </c>
      <c r="ZM216" s="420">
        <v>180.17843143533193</v>
      </c>
      <c r="ZN216" s="420">
        <v>199.28070050586075</v>
      </c>
      <c r="ZO216" s="420">
        <v>220.47135735275623</v>
      </c>
      <c r="ZP216" s="420">
        <v>243.98268689200034</v>
      </c>
      <c r="ZQ216" s="420">
        <v>270.0730884479355</v>
      </c>
      <c r="ZR216" s="420">
        <v>299.03003187429658</v>
      </c>
      <c r="ZS216" s="420">
        <v>331.1733498061372</v>
      </c>
      <c r="ZT216" s="420">
        <v>366.85890437539268</v>
      </c>
      <c r="ZU216" s="420">
        <v>406.48267110277948</v>
      </c>
      <c r="ZV216" s="420">
        <v>450.48528755978492</v>
      </c>
      <c r="ZW216" s="420">
        <v>499.35223414500234</v>
      </c>
      <c r="ZX216" s="420">
        <v>553.62935303664108</v>
      </c>
      <c r="ZY216" s="420">
        <v>613.9252187824394</v>
      </c>
      <c r="ZZ216" s="420">
        <v>680.91446274730447</v>
      </c>
      <c r="AAA216" s="420">
        <v>755.34759350398781</v>
      </c>
      <c r="AAB216" s="420">
        <v>838.0594422897999</v>
      </c>
      <c r="AAC216" s="420">
        <v>929.97849585116899</v>
      </c>
      <c r="AAD216" s="420">
        <v>1032.1371857932952</v>
      </c>
      <c r="AAE216" s="420">
        <v>1145.6831976002909</v>
      </c>
      <c r="AAF216" s="420">
        <v>1271.8918498874393</v>
      </c>
      <c r="AAG216" s="420">
        <v>1412.1795718521016</v>
      </c>
      <c r="AAH216" s="420">
        <v>1523.9792805990119</v>
      </c>
      <c r="AAI216" s="420">
        <v>1523.5991699213807</v>
      </c>
      <c r="AAJ216" s="420"/>
      <c r="AAK216" s="420">
        <v>1003.0966312254658</v>
      </c>
      <c r="AAL216" s="420">
        <v>1111.3875405867473</v>
      </c>
      <c r="AAM216" s="420">
        <v>1231.3543447959635</v>
      </c>
      <c r="AAN216" s="420">
        <v>1364.2844674216615</v>
      </c>
      <c r="AAO216" s="420">
        <v>1511.6092584544035</v>
      </c>
      <c r="AAP216" s="420">
        <v>1674.9202267399953</v>
      </c>
      <c r="AAQ216" s="420">
        <v>1855.9871136789495</v>
      </c>
      <c r="AAR216" s="420">
        <v>2056.7780178369612</v>
      </c>
      <c r="AAS216" s="420">
        <v>2279.4818040399837</v>
      </c>
      <c r="AAT216" s="420">
        <v>2526.5330571926015</v>
      </c>
      <c r="AAU216" s="420">
        <v>2800.6398707718786</v>
      </c>
      <c r="AAV216" s="420">
        <v>3104.8147930604759</v>
      </c>
      <c r="AAW216" s="420">
        <v>3442.4092910809572</v>
      </c>
      <c r="AAX216" s="420">
        <v>3817.1521333118062</v>
      </c>
      <c r="AAY216" s="420">
        <v>4233.1921380874146</v>
      </c>
      <c r="AAZ216" s="420">
        <v>4695.1457856479919</v>
      </c>
      <c r="ABA216" s="420">
        <v>5208.1502487111493</v>
      </c>
      <c r="ABB216" s="420">
        <v>5769.2333319196605</v>
      </c>
      <c r="ABC216" s="420">
        <v>6384.9428579265605</v>
      </c>
      <c r="ABD216" s="420">
        <v>7064.4562517310487</v>
      </c>
      <c r="ABE216" s="420">
        <v>7813.1212711714306</v>
      </c>
      <c r="ABF216" s="420">
        <v>8636.1399292840615</v>
      </c>
      <c r="ABG216" s="420">
        <v>9538.2363715622523</v>
      </c>
      <c r="ABH216" s="420">
        <v>10523.152807848111</v>
      </c>
      <c r="ABI216" s="420">
        <v>11592.896495194569</v>
      </c>
      <c r="ABJ216" s="420">
        <v>12746.627313470539</v>
      </c>
      <c r="ABK216" s="420">
        <v>13979.027571934648</v>
      </c>
      <c r="ABL216" s="420">
        <v>15277.927094200011</v>
      </c>
      <c r="ABM216" s="420">
        <v>16106.261725170745</v>
      </c>
      <c r="ABN216" s="420">
        <v>15430.240329120419</v>
      </c>
      <c r="ABQ216" s="344"/>
      <c r="ABR216" s="344"/>
      <c r="ABS216" s="344"/>
      <c r="ABT216" s="344"/>
      <c r="ABU216" s="344"/>
      <c r="ABV216" s="344"/>
      <c r="ABW216" s="344"/>
      <c r="ABX216" s="344"/>
      <c r="ABY216" s="344"/>
      <c r="ABZ216" s="344"/>
      <c r="ACA216" s="344"/>
    </row>
    <row r="217" spans="4:755" hidden="1" outlineLevel="1" x14ac:dyDescent="0.25">
      <c r="D217" s="431" t="b">
        <v>1</v>
      </c>
      <c r="E217" s="416"/>
      <c r="F217" s="417">
        <v>1642</v>
      </c>
      <c r="G217" s="417">
        <v>22006068</v>
      </c>
      <c r="H217" s="417" t="s">
        <v>1825</v>
      </c>
      <c r="I217" s="417" t="s">
        <v>253</v>
      </c>
      <c r="J217" s="417">
        <v>66</v>
      </c>
      <c r="K217" s="417" t="s">
        <v>336</v>
      </c>
      <c r="L217" s="417" t="s">
        <v>1907</v>
      </c>
      <c r="M217" s="417" t="s">
        <v>253</v>
      </c>
      <c r="N217" s="417" t="s">
        <v>301</v>
      </c>
      <c r="O217" s="417" t="s">
        <v>1908</v>
      </c>
      <c r="P217" s="417" t="s">
        <v>1909</v>
      </c>
      <c r="Q217" s="417" t="s">
        <v>302</v>
      </c>
      <c r="R217" s="417" t="s">
        <v>298</v>
      </c>
      <c r="S217" s="418"/>
      <c r="T217" s="417">
        <v>6.6046416250961082E-2</v>
      </c>
      <c r="U217" s="417">
        <v>2190</v>
      </c>
      <c r="V217" s="418"/>
      <c r="W217" s="419">
        <v>9.9</v>
      </c>
      <c r="X217" s="417">
        <v>8.8018665792934641E-3</v>
      </c>
      <c r="Y217" s="417">
        <v>1.5348743287472509E-3</v>
      </c>
      <c r="Z217" s="417">
        <v>7.266992250546213E-3</v>
      </c>
      <c r="AA217" s="420">
        <v>94.031217127765984</v>
      </c>
      <c r="AB217" s="420">
        <v>736.73967779868042</v>
      </c>
      <c r="AC217" s="420">
        <v>830.77089492644643</v>
      </c>
      <c r="AD217" s="420">
        <v>33.698957216231179</v>
      </c>
      <c r="AE217" s="420">
        <v>3.5369755616627874</v>
      </c>
      <c r="AF217" s="420">
        <v>81.437998161253503</v>
      </c>
      <c r="AG217" s="418"/>
      <c r="AH217" s="419">
        <v>14.216959715055561</v>
      </c>
      <c r="AI217" s="417">
        <v>2.3831354840911409E-2</v>
      </c>
      <c r="AJ217" s="417">
        <v>4.1557247471385329E-3</v>
      </c>
      <c r="AK217" s="417">
        <v>1.9675630093772878E-2</v>
      </c>
      <c r="AL217" s="420">
        <v>254.59273681406529</v>
      </c>
      <c r="AM217" s="420">
        <v>1994.7478786264958</v>
      </c>
      <c r="AN217" s="420">
        <v>2249.3406154405611</v>
      </c>
      <c r="AO217" s="420">
        <v>91.241079372639433</v>
      </c>
      <c r="AP217" s="420">
        <v>9.576482319320041</v>
      </c>
      <c r="AQ217" s="420">
        <v>220.49616569740266</v>
      </c>
      <c r="AR217" s="418"/>
      <c r="AS217" s="417">
        <v>5.1679359468684138E-3</v>
      </c>
      <c r="AT217" s="421">
        <v>4.6756664206188491E-7</v>
      </c>
      <c r="AU217" s="417">
        <v>5.1674683802263519E-3</v>
      </c>
      <c r="AV217" s="420">
        <v>54.263818387092506</v>
      </c>
      <c r="AW217" s="420">
        <v>0.22443198818970475</v>
      </c>
      <c r="AX217" s="420">
        <v>54.488250375282213</v>
      </c>
      <c r="AY217" s="420">
        <v>14.672440262931179</v>
      </c>
      <c r="AZ217" s="420">
        <v>2.0676958480084733</v>
      </c>
      <c r="BA217" s="420">
        <v>2.480834464641668E-2</v>
      </c>
      <c r="BB217" s="418"/>
      <c r="BC217" s="420">
        <v>949.44482586559388</v>
      </c>
      <c r="BD217" s="420">
        <v>2570.6543428299233</v>
      </c>
      <c r="BE217" s="420">
        <v>71.253194830868281</v>
      </c>
      <c r="BF217" s="420">
        <v>2499.401147999055</v>
      </c>
      <c r="BG217" s="420"/>
      <c r="BH217" s="422">
        <v>3.6190084093339271E-2</v>
      </c>
      <c r="BI217" s="420"/>
      <c r="BJ217" s="423">
        <v>10.264843878369307</v>
      </c>
      <c r="BK217" s="423">
        <v>10.643133317908669</v>
      </c>
      <c r="BL217" s="423">
        <v>11.035363826768</v>
      </c>
      <c r="BM217" s="423">
        <v>11.442049174017937</v>
      </c>
      <c r="BN217" s="423">
        <v>11.863722062618042</v>
      </c>
      <c r="BO217" s="423">
        <v>12.300934827185827</v>
      </c>
      <c r="BP217" s="423">
        <v>12.75426015748063</v>
      </c>
      <c r="BQ217" s="423">
        <v>13.224291848549957</v>
      </c>
      <c r="BR217" s="423">
        <v>13.711645578520923</v>
      </c>
      <c r="BS217" s="423">
        <v>14.216959715055561</v>
      </c>
      <c r="BT217" s="423">
        <v>14.740896151526375</v>
      </c>
      <c r="BU217" s="423">
        <v>15.284141174007392</v>
      </c>
      <c r="BV217" s="423">
        <v>15.847406360216368</v>
      </c>
      <c r="BW217" s="423">
        <v>16.431429511585634</v>
      </c>
      <c r="BX217" s="423">
        <v>17.036975619682483</v>
      </c>
      <c r="BY217" s="423">
        <v>17.664837868244934</v>
      </c>
      <c r="BZ217" s="423">
        <v>18.315838672145485</v>
      </c>
      <c r="CA217" s="423">
        <v>18.990830754643675</v>
      </c>
      <c r="CB217" s="423">
        <v>19.69069826433855</v>
      </c>
      <c r="CC217" s="423">
        <v>20.416357933284111</v>
      </c>
      <c r="CD217" s="423">
        <v>21.168760277784653</v>
      </c>
      <c r="CE217" s="423">
        <v>21.948890843442939</v>
      </c>
      <c r="CF217" s="423">
        <v>22.757771496092055</v>
      </c>
      <c r="CG217" s="423">
        <v>23.596461760301825</v>
      </c>
      <c r="CH217" s="423">
        <v>24.46606020721309</v>
      </c>
      <c r="CI217" s="423">
        <v>25.367705893517794</v>
      </c>
      <c r="CJ217" s="423">
        <v>26.302579853469606</v>
      </c>
      <c r="CK217" s="423">
        <v>27.271906645879525</v>
      </c>
      <c r="CL217" s="423">
        <v>28</v>
      </c>
      <c r="CM217" s="423">
        <v>28</v>
      </c>
      <c r="CN217" s="420"/>
      <c r="CO217" s="417">
        <v>9.708275965660762E-3</v>
      </c>
      <c r="CP217" s="417">
        <v>1.0712191211688215E-2</v>
      </c>
      <c r="CQ217" s="417">
        <v>1.1824348312161174E-2</v>
      </c>
      <c r="CR217" s="417">
        <v>1.3056682379234321E-2</v>
      </c>
      <c r="CS217" s="417">
        <v>1.4422462800766764E-2</v>
      </c>
      <c r="CT217" s="417">
        <v>1.5936443723749291E-2</v>
      </c>
      <c r="CU217" s="417">
        <v>1.7615031607265057E-2</v>
      </c>
      <c r="CV217" s="417">
        <v>1.9476471788502842E-2</v>
      </c>
      <c r="CW217" s="417">
        <v>2.1541056227177734E-2</v>
      </c>
      <c r="CX217" s="417">
        <v>2.3831354840911409E-2</v>
      </c>
      <c r="CY217" s="417">
        <v>2.6372473119585998E-2</v>
      </c>
      <c r="CZ217" s="417">
        <v>2.9192339013647112E-2</v>
      </c>
      <c r="DA217" s="417">
        <v>3.2322022433398018E-2</v>
      </c>
      <c r="DB217" s="417">
        <v>3.5796091077517467E-2</v>
      </c>
      <c r="DC217" s="417">
        <v>3.965300673382742E-2</v>
      </c>
      <c r="DD217" s="417">
        <v>4.3935566668723287E-2</v>
      </c>
      <c r="DE217" s="417">
        <v>4.8691395249228206E-2</v>
      </c>
      <c r="DF217" s="417">
        <v>5.3973491529537086E-2</v>
      </c>
      <c r="DG217" s="417">
        <v>5.9840839189094955E-2</v>
      </c>
      <c r="DH217" s="417">
        <v>6.6359085939407772E-2</v>
      </c>
      <c r="DI217" s="417">
        <v>7.36013003304965E-2</v>
      </c>
      <c r="DJ217" s="417">
        <v>8.1648814794752431E-2</v>
      </c>
      <c r="DK217" s="417">
        <v>9.0592164776594139E-2</v>
      </c>
      <c r="DL217" s="417">
        <v>0.10053213492265475</v>
      </c>
      <c r="DM217" s="417">
        <v>0.11158092456249701</v>
      </c>
      <c r="DN217" s="417">
        <v>0.12386344610882619</v>
      </c>
      <c r="DO217" s="417">
        <v>0.13751877156531145</v>
      </c>
      <c r="DP217" s="417">
        <v>0.15270174406778775</v>
      </c>
      <c r="DQ217" s="417">
        <v>0.1648141839142698</v>
      </c>
      <c r="DR217" s="417">
        <v>0.1648141839142698</v>
      </c>
      <c r="DS217" s="424"/>
      <c r="DT217" s="425">
        <v>1.6929344954104853E-3</v>
      </c>
      <c r="DU217" s="425">
        <v>1.8679977874388482E-3</v>
      </c>
      <c r="DV217" s="425">
        <v>2.0619363535000221E-3</v>
      </c>
      <c r="DW217" s="425">
        <v>2.2768314450072047E-3</v>
      </c>
      <c r="DX217" s="425">
        <v>2.5149969851038117E-3</v>
      </c>
      <c r="DY217" s="425">
        <v>2.7790058100462065E-3</v>
      </c>
      <c r="DZ217" s="425">
        <v>3.0717188871809526E-3</v>
      </c>
      <c r="EA217" s="425">
        <v>3.3963178484287646E-3</v>
      </c>
      <c r="EB217" s="425">
        <v>3.7563412168706346E-3</v>
      </c>
      <c r="EC217" s="425">
        <v>4.1557247471385329E-3</v>
      </c>
      <c r="ED217" s="425">
        <v>4.5988463483479314E-3</v>
      </c>
      <c r="EE217" s="425">
        <v>5.0905761118376852E-3</v>
      </c>
      <c r="EF217" s="425">
        <v>5.6363320256324111E-3</v>
      </c>
      <c r="EG217" s="425">
        <v>6.2421420240149151E-3</v>
      </c>
      <c r="EH217" s="425">
        <v>6.9147130946716978E-3</v>
      </c>
      <c r="EI217" s="425">
        <v>7.661508248424276E-3</v>
      </c>
      <c r="EJ217" s="425">
        <v>8.4908322485530308E-3</v>
      </c>
      <c r="EK217" s="425">
        <v>9.41192709923965E-3</v>
      </c>
      <c r="EL217" s="425">
        <v>1.0435078406903915E-2</v>
      </c>
      <c r="EM217" s="425">
        <v>1.157173385553696E-2</v>
      </c>
      <c r="EN217" s="425">
        <v>1.2834635179026293E-2</v>
      </c>
      <c r="EO217" s="425">
        <v>1.4237965171606101E-2</v>
      </c>
      <c r="EP217" s="425">
        <v>1.5797511453803082E-2</v>
      </c>
      <c r="EQ217" s="425">
        <v>1.7530848907655657E-2</v>
      </c>
      <c r="ER217" s="425">
        <v>1.9457542913881343E-2</v>
      </c>
      <c r="ES217" s="425">
        <v>2.1599375767618847E-2</v>
      </c>
      <c r="ET217" s="425">
        <v>2.3980598921257149E-2</v>
      </c>
      <c r="EU217" s="425">
        <v>2.6628214005874437E-2</v>
      </c>
      <c r="EV217" s="425">
        <v>2.8740387919370929E-2</v>
      </c>
      <c r="EW217" s="425">
        <v>2.8740387919370929E-2</v>
      </c>
      <c r="EX217" s="420"/>
      <c r="EY217" s="420">
        <v>1047.2179168627877</v>
      </c>
      <c r="EZ217" s="420">
        <v>1155.5088262240693</v>
      </c>
      <c r="FA217" s="420">
        <v>1275.4756304332855</v>
      </c>
      <c r="FB217" s="420">
        <v>1408.4057530589835</v>
      </c>
      <c r="FC217" s="420">
        <v>1555.7305440917253</v>
      </c>
      <c r="FD217" s="420">
        <v>1719.0415123773171</v>
      </c>
      <c r="FE217" s="420">
        <v>1900.1083993162715</v>
      </c>
      <c r="FF217" s="420">
        <v>2100.899303474283</v>
      </c>
      <c r="FG217" s="420">
        <v>2323.6030896773059</v>
      </c>
      <c r="FH217" s="420">
        <v>2570.6543428299233</v>
      </c>
      <c r="FI217" s="420">
        <v>2844.7611564091999</v>
      </c>
      <c r="FJ217" s="420">
        <v>3148.9360786977982</v>
      </c>
      <c r="FK217" s="420">
        <v>3486.5305767182795</v>
      </c>
      <c r="FL217" s="420">
        <v>3861.273418949128</v>
      </c>
      <c r="FM217" s="420">
        <v>4277.3134237247359</v>
      </c>
      <c r="FN217" s="420">
        <v>4739.2670712853142</v>
      </c>
      <c r="FO217" s="420">
        <v>5252.2715343484706</v>
      </c>
      <c r="FP217" s="420">
        <v>5822.0437454907524</v>
      </c>
      <c r="FQ217" s="420">
        <v>6454.9461903002393</v>
      </c>
      <c r="FR217" s="420">
        <v>7158.0601940228817</v>
      </c>
      <c r="FS217" s="420">
        <v>7939.267557197958</v>
      </c>
      <c r="FT217" s="420">
        <v>8807.3414935992423</v>
      </c>
      <c r="FU217" s="420">
        <v>9772.0479328152669</v>
      </c>
      <c r="FV217" s="420">
        <v>10844.258371296299</v>
      </c>
      <c r="FW217" s="420">
        <v>12036.075591101046</v>
      </c>
      <c r="FX217" s="420">
        <v>13360.973716480332</v>
      </c>
      <c r="FY217" s="420">
        <v>14833.954246618263</v>
      </c>
      <c r="FZ217" s="420">
        <v>16471.719890288448</v>
      </c>
      <c r="GA217" s="420">
        <v>17778.27154467328</v>
      </c>
      <c r="GB217" s="420">
        <v>17778.27154467328</v>
      </c>
      <c r="GC217" s="420"/>
      <c r="GD217" s="420">
        <v>44.123985834679935</v>
      </c>
      <c r="GE217" s="420">
        <v>44.123985834679935</v>
      </c>
      <c r="GF217" s="420">
        <v>44.123985834679935</v>
      </c>
      <c r="GG217" s="420">
        <v>44.123985834679935</v>
      </c>
      <c r="GH217" s="420">
        <v>44.123985834679935</v>
      </c>
      <c r="GI217" s="420">
        <v>44.123985834679935</v>
      </c>
      <c r="GJ217" s="420">
        <v>44.123985834679935</v>
      </c>
      <c r="GK217" s="420">
        <v>44.123985834679935</v>
      </c>
      <c r="GL217" s="420">
        <v>44.123985834679935</v>
      </c>
      <c r="GM217" s="420">
        <v>44.123985834679935</v>
      </c>
      <c r="GN217" s="420">
        <v>44.123985834679935</v>
      </c>
      <c r="GO217" s="420">
        <v>44.123985834679935</v>
      </c>
      <c r="GP217" s="420">
        <v>44.123985834679935</v>
      </c>
      <c r="GQ217" s="420">
        <v>44.123985834679935</v>
      </c>
      <c r="GR217" s="420">
        <v>44.123985834679935</v>
      </c>
      <c r="GS217" s="420">
        <v>44.123985834679935</v>
      </c>
      <c r="GT217" s="420">
        <v>44.123985834679935</v>
      </c>
      <c r="GU217" s="420">
        <v>52.81364553809243</v>
      </c>
      <c r="GV217" s="420">
        <v>70.007616537442502</v>
      </c>
      <c r="GW217" s="420">
        <v>93.609670799379501</v>
      </c>
      <c r="GX217" s="420">
        <v>126.1540061068313</v>
      </c>
      <c r="GY217" s="420">
        <v>171.2120417526574</v>
      </c>
      <c r="GZ217" s="420">
        <v>233.82587038637163</v>
      </c>
      <c r="HA217" s="420">
        <v>321.12521492437503</v>
      </c>
      <c r="HB217" s="420">
        <v>443.20621821278513</v>
      </c>
      <c r="HC217" s="420">
        <v>614.3840006570565</v>
      </c>
      <c r="HD217" s="420">
        <v>854.97899570542791</v>
      </c>
      <c r="HE217" s="420">
        <v>1193.8658555223894</v>
      </c>
      <c r="HF217" s="420">
        <v>1672.1121455438506</v>
      </c>
      <c r="HG217" s="420">
        <v>2348.1749137156198</v>
      </c>
      <c r="HH217" s="420"/>
      <c r="HI217" s="420">
        <v>103.71447885961901</v>
      </c>
      <c r="HJ217" s="420">
        <v>114.43940539953707</v>
      </c>
      <c r="HK217" s="420">
        <v>126.32069044886737</v>
      </c>
      <c r="HL217" s="420">
        <v>139.48583799921795</v>
      </c>
      <c r="HM217" s="420">
        <v>154.07660624241004</v>
      </c>
      <c r="HN217" s="420">
        <v>170.25061519991607</v>
      </c>
      <c r="HO217" s="420">
        <v>188.18313670782311</v>
      </c>
      <c r="HP217" s="420">
        <v>208.06908752013004</v>
      </c>
      <c r="HQ217" s="420">
        <v>230.12524866308036</v>
      </c>
      <c r="HR217" s="420">
        <v>254.59273681406529</v>
      </c>
      <c r="HS217" s="420">
        <v>281.73975642141835</v>
      </c>
      <c r="HT217" s="420">
        <v>311.86466456072424</v>
      </c>
      <c r="HU217" s="420">
        <v>345.2993841775932</v>
      </c>
      <c r="HV217" s="420">
        <v>382.41320543914907</v>
      </c>
      <c r="HW217" s="420">
        <v>423.61701945459322</v>
      </c>
      <c r="HX217" s="420">
        <v>469.36803368244</v>
      </c>
      <c r="HY217" s="420">
        <v>520.17502397787689</v>
      </c>
      <c r="HZ217" s="420">
        <v>576.604184514341</v>
      </c>
      <c r="IA217" s="420">
        <v>639.28564381274623</v>
      </c>
      <c r="IB217" s="420">
        <v>708.92072291209547</v>
      </c>
      <c r="IC217" s="420">
        <v>786.29002040819091</v>
      </c>
      <c r="ID217" s="420">
        <v>872.2624187750871</v>
      </c>
      <c r="IE217" s="420">
        <v>967.80511718073171</v>
      </c>
      <c r="IF217" s="420">
        <v>1073.9948080409133</v>
      </c>
      <c r="IG217" s="420">
        <v>1192.030127965794</v>
      </c>
      <c r="IH217" s="420">
        <v>1323.2455286986747</v>
      </c>
      <c r="II217" s="420">
        <v>1469.1267303030904</v>
      </c>
      <c r="IJ217" s="420">
        <v>1631.3279374179394</v>
      </c>
      <c r="IK217" s="420">
        <v>1760.7263384151724</v>
      </c>
      <c r="IL217" s="420">
        <v>1760.7263384151724</v>
      </c>
      <c r="IM217" s="420"/>
      <c r="IN217" s="420">
        <v>27.131909193546253</v>
      </c>
      <c r="IO217" s="420">
        <v>27.131909193546253</v>
      </c>
      <c r="IP217" s="420">
        <v>27.131909193546253</v>
      </c>
      <c r="IQ217" s="420">
        <v>27.131909193546253</v>
      </c>
      <c r="IR217" s="420">
        <v>27.131909193546253</v>
      </c>
      <c r="IS217" s="420">
        <v>27.131909193546253</v>
      </c>
      <c r="IT217" s="420">
        <v>27.131909193546253</v>
      </c>
      <c r="IU217" s="420">
        <v>27.131909193546253</v>
      </c>
      <c r="IV217" s="420">
        <v>27.131909193546253</v>
      </c>
      <c r="IW217" s="420">
        <v>27.131909193546253</v>
      </c>
      <c r="IX217" s="420">
        <v>27.131909193546253</v>
      </c>
      <c r="IY217" s="420">
        <v>27.131909193546253</v>
      </c>
      <c r="IZ217" s="420">
        <v>27.131909193546253</v>
      </c>
      <c r="JA217" s="420">
        <v>27.131909193546253</v>
      </c>
      <c r="JB217" s="420">
        <v>27.131909193546253</v>
      </c>
      <c r="JC217" s="420">
        <v>27.131909193546253</v>
      </c>
      <c r="JD217" s="420">
        <v>27.131909193546253</v>
      </c>
      <c r="JE217" s="420">
        <v>32.475194790617152</v>
      </c>
      <c r="JF217" s="420">
        <v>43.04779495368259</v>
      </c>
      <c r="JG217" s="420">
        <v>57.560735725064987</v>
      </c>
      <c r="JH217" s="420">
        <v>77.572299359284628</v>
      </c>
      <c r="JI217" s="420">
        <v>105.27855726994854</v>
      </c>
      <c r="JJ217" s="420">
        <v>143.77990026092959</v>
      </c>
      <c r="JK217" s="420">
        <v>197.46040631348075</v>
      </c>
      <c r="JL217" s="420">
        <v>272.52820975010536</v>
      </c>
      <c r="JM217" s="420">
        <v>377.78570091674123</v>
      </c>
      <c r="JN217" s="420">
        <v>525.72794671774261</v>
      </c>
      <c r="JO217" s="420">
        <v>734.11001677572824</v>
      </c>
      <c r="JP217" s="420">
        <v>1028.1844225111727</v>
      </c>
      <c r="JQ217" s="420">
        <v>1443.8964958469653</v>
      </c>
      <c r="JR217" s="420"/>
      <c r="JS217" s="420">
        <v>76.582569666072757</v>
      </c>
      <c r="JT217" s="420">
        <v>87.307496205990816</v>
      </c>
      <c r="JU217" s="420">
        <v>99.188781255321118</v>
      </c>
      <c r="JV217" s="420">
        <v>112.3539288056717</v>
      </c>
      <c r="JW217" s="420">
        <v>126.94469704886379</v>
      </c>
      <c r="JX217" s="420">
        <v>143.11870600636982</v>
      </c>
      <c r="JY217" s="420">
        <v>161.05122751427686</v>
      </c>
      <c r="JZ217" s="420">
        <v>180.93717832658379</v>
      </c>
      <c r="KA217" s="420">
        <v>202.99333946953411</v>
      </c>
      <c r="KB217" s="420">
        <v>227.46082762051904</v>
      </c>
      <c r="KC217" s="420">
        <v>254.6078472278721</v>
      </c>
      <c r="KD217" s="420">
        <v>284.73275536717796</v>
      </c>
      <c r="KE217" s="420">
        <v>318.16747498404692</v>
      </c>
      <c r="KF217" s="420">
        <v>355.28129624560279</v>
      </c>
      <c r="KG217" s="420">
        <v>396.48511026104694</v>
      </c>
      <c r="KH217" s="420">
        <v>442.23612448889372</v>
      </c>
      <c r="KI217" s="420">
        <v>493.04311478433061</v>
      </c>
      <c r="KJ217" s="420">
        <v>544.12898972372386</v>
      </c>
      <c r="KK217" s="420">
        <v>596.23784885906366</v>
      </c>
      <c r="KL217" s="420">
        <v>651.35998718703047</v>
      </c>
      <c r="KM217" s="420">
        <v>708.71772104890624</v>
      </c>
      <c r="KN217" s="420">
        <v>766.98386150513852</v>
      </c>
      <c r="KO217" s="420">
        <v>824.02521691980212</v>
      </c>
      <c r="KP217" s="420">
        <v>876.53440172743262</v>
      </c>
      <c r="KQ217" s="420">
        <v>919.50191821568865</v>
      </c>
      <c r="KR217" s="420">
        <v>945.45982778193343</v>
      </c>
      <c r="KS217" s="420">
        <v>943.39878358534781</v>
      </c>
      <c r="KT217" s="420">
        <v>897.2179206422112</v>
      </c>
      <c r="KU217" s="420">
        <v>732.54191590399978</v>
      </c>
      <c r="KV217" s="420">
        <v>316.82984256820714</v>
      </c>
      <c r="KW217" s="420"/>
      <c r="KX217" s="420">
        <v>812.60855779703297</v>
      </c>
      <c r="KY217" s="420">
        <v>896.63893797064713</v>
      </c>
      <c r="KZ217" s="420">
        <v>989.72944968001059</v>
      </c>
      <c r="LA217" s="420">
        <v>1092.8790936034582</v>
      </c>
      <c r="LB217" s="420">
        <v>1207.1985528498296</v>
      </c>
      <c r="LC217" s="420">
        <v>1333.9227888221792</v>
      </c>
      <c r="LD217" s="420">
        <v>1474.4250658468573</v>
      </c>
      <c r="LE217" s="420">
        <v>1630.2325672458071</v>
      </c>
      <c r="LF217" s="420">
        <v>1803.0437840979046</v>
      </c>
      <c r="LG217" s="420">
        <v>1994.7478786264958</v>
      </c>
      <c r="LH217" s="420">
        <v>2207.4462472070072</v>
      </c>
      <c r="LI217" s="420">
        <v>2443.4765336820888</v>
      </c>
      <c r="LJ217" s="420">
        <v>2705.4393723035573</v>
      </c>
      <c r="LK217" s="420">
        <v>2996.2281715271592</v>
      </c>
      <c r="LL217" s="420">
        <v>3319.062285442415</v>
      </c>
      <c r="LM217" s="420">
        <v>3677.5239592436524</v>
      </c>
      <c r="LN217" s="420">
        <v>4075.5994793054547</v>
      </c>
      <c r="LO217" s="420">
        <v>4517.7250076350319</v>
      </c>
      <c r="LP217" s="420">
        <v>5008.8376353138792</v>
      </c>
      <c r="LQ217" s="420">
        <v>5554.432250657741</v>
      </c>
      <c r="LR217" s="420">
        <v>6160.6248859326206</v>
      </c>
      <c r="LS217" s="420">
        <v>6834.2232823709282</v>
      </c>
      <c r="LT217" s="420">
        <v>7582.8054978254795</v>
      </c>
      <c r="LU217" s="420">
        <v>8414.8074756747155</v>
      </c>
      <c r="LV217" s="420">
        <v>9339.6205986630448</v>
      </c>
      <c r="LW217" s="420">
        <v>10367.700368457046</v>
      </c>
      <c r="LX217" s="420">
        <v>11510.687482203432</v>
      </c>
      <c r="LY217" s="420">
        <v>12781.54272281973</v>
      </c>
      <c r="LZ217" s="420">
        <v>13795.386201298046</v>
      </c>
      <c r="MA217" s="420">
        <v>13795.386201298046</v>
      </c>
      <c r="MB217" s="420"/>
      <c r="MC217" s="426">
        <v>0.22443198818970475</v>
      </c>
      <c r="MD217" s="426">
        <v>0.22443198818970475</v>
      </c>
      <c r="ME217" s="426">
        <v>0.22443198818970475</v>
      </c>
      <c r="MF217" s="426">
        <v>0.22443198818970475</v>
      </c>
      <c r="MG217" s="426">
        <v>0.22443198818970475</v>
      </c>
      <c r="MH217" s="426">
        <v>0.22443198818970475</v>
      </c>
      <c r="MI217" s="426">
        <v>0.22443198818970475</v>
      </c>
      <c r="MJ217" s="426">
        <v>0.22443198818970475</v>
      </c>
      <c r="MK217" s="426">
        <v>0.22443198818970475</v>
      </c>
      <c r="ML217" s="426">
        <v>0.22443198818970475</v>
      </c>
      <c r="MM217" s="426">
        <v>0.22443198818970475</v>
      </c>
      <c r="MN217" s="426">
        <v>0.22443198818970475</v>
      </c>
      <c r="MO217" s="426">
        <v>0.22443198818970475</v>
      </c>
      <c r="MP217" s="426">
        <v>0.22443198818970475</v>
      </c>
      <c r="MQ217" s="426">
        <v>0.22443198818970475</v>
      </c>
      <c r="MR217" s="426">
        <v>0.22443198818970475</v>
      </c>
      <c r="MS217" s="426">
        <v>0.22443198818970475</v>
      </c>
      <c r="MT217" s="426">
        <v>0.26863102340913869</v>
      </c>
      <c r="MU217" s="426">
        <v>0.3560863387724964</v>
      </c>
      <c r="MV217" s="426">
        <v>0.47613569204747891</v>
      </c>
      <c r="MW217" s="426">
        <v>0.64166901228581341</v>
      </c>
      <c r="MX217" s="426">
        <v>0.87085194607162042</v>
      </c>
      <c r="MY217" s="426">
        <v>1.1893305645057042</v>
      </c>
      <c r="MZ217" s="426">
        <v>1.6333694492911965</v>
      </c>
      <c r="NA217" s="426">
        <v>2.2543215634285638</v>
      </c>
      <c r="NB217" s="426">
        <v>3.1249992531507269</v>
      </c>
      <c r="NC217" s="426">
        <v>4.3487602544689299</v>
      </c>
      <c r="ND217" s="426">
        <v>6.0724724323544592</v>
      </c>
      <c r="NE217" s="426">
        <v>8.5050216158306728</v>
      </c>
      <c r="NF217" s="426">
        <v>11.943743397908911</v>
      </c>
      <c r="NG217" s="420"/>
      <c r="NH217" s="420">
        <v>812.38412580884324</v>
      </c>
      <c r="NI217" s="420">
        <v>896.4145059824574</v>
      </c>
      <c r="NJ217" s="420">
        <v>989.50501769182085</v>
      </c>
      <c r="NK217" s="420">
        <v>1092.6546616152684</v>
      </c>
      <c r="NL217" s="420">
        <v>1206.9741208616399</v>
      </c>
      <c r="NM217" s="420">
        <v>1333.6983568339895</v>
      </c>
      <c r="NN217" s="420">
        <v>1474.2006338586675</v>
      </c>
      <c r="NO217" s="420">
        <v>1630.0081352576174</v>
      </c>
      <c r="NP217" s="420">
        <v>1802.8193521097148</v>
      </c>
      <c r="NQ217" s="420">
        <v>1994.523446638306</v>
      </c>
      <c r="NR217" s="420">
        <v>2207.2218152188175</v>
      </c>
      <c r="NS217" s="420">
        <v>2443.252101693899</v>
      </c>
      <c r="NT217" s="420">
        <v>2705.2149403153676</v>
      </c>
      <c r="NU217" s="420">
        <v>2996.0037395389695</v>
      </c>
      <c r="NV217" s="420">
        <v>3318.8378534542253</v>
      </c>
      <c r="NW217" s="420">
        <v>3677.2995272554626</v>
      </c>
      <c r="NX217" s="420">
        <v>4075.3750473172649</v>
      </c>
      <c r="NY217" s="420">
        <v>4517.4563766116225</v>
      </c>
      <c r="NZ217" s="420">
        <v>5008.4815489751063</v>
      </c>
      <c r="OA217" s="420">
        <v>5553.9561149656938</v>
      </c>
      <c r="OB217" s="420">
        <v>6159.9832169203346</v>
      </c>
      <c r="OC217" s="420">
        <v>6833.3524304248567</v>
      </c>
      <c r="OD217" s="420">
        <v>7581.6161672609742</v>
      </c>
      <c r="OE217" s="420">
        <v>8413.1741062254241</v>
      </c>
      <c r="OF217" s="420">
        <v>9337.3662770996161</v>
      </c>
      <c r="OG217" s="420">
        <v>10364.575369203896</v>
      </c>
      <c r="OH217" s="420">
        <v>11506.338721948963</v>
      </c>
      <c r="OI217" s="420">
        <v>12775.470250387376</v>
      </c>
      <c r="OJ217" s="420">
        <v>13786.881179682216</v>
      </c>
      <c r="OK217" s="420">
        <v>13783.442457900137</v>
      </c>
      <c r="OL217" s="420"/>
      <c r="OM217" s="420">
        <v>888.96669547491604</v>
      </c>
      <c r="ON217" s="420">
        <v>983.72200218844819</v>
      </c>
      <c r="OO217" s="420">
        <v>1088.6937989471419</v>
      </c>
      <c r="OP217" s="420">
        <v>1205.0085904209402</v>
      </c>
      <c r="OQ217" s="420">
        <v>1333.9188179105038</v>
      </c>
      <c r="OR217" s="420">
        <v>1476.8170628403593</v>
      </c>
      <c r="OS217" s="420">
        <v>1635.2518613729444</v>
      </c>
      <c r="OT217" s="420">
        <v>1810.9453135842011</v>
      </c>
      <c r="OU217" s="420">
        <v>2005.8126915792488</v>
      </c>
      <c r="OV217" s="420">
        <v>2221.9842742588253</v>
      </c>
      <c r="OW217" s="420">
        <v>2461.8296624466898</v>
      </c>
      <c r="OX217" s="420">
        <v>2727.984857061077</v>
      </c>
      <c r="OY217" s="420">
        <v>3023.3824152994143</v>
      </c>
      <c r="OZ217" s="420">
        <v>3351.2850357845723</v>
      </c>
      <c r="PA217" s="420">
        <v>3715.3229637152722</v>
      </c>
      <c r="PB217" s="420">
        <v>4119.5356517443561</v>
      </c>
      <c r="PC217" s="420">
        <v>4568.418162101596</v>
      </c>
      <c r="PD217" s="420">
        <v>5061.5853663353464</v>
      </c>
      <c r="PE217" s="420">
        <v>5604.7193978341702</v>
      </c>
      <c r="PF217" s="420">
        <v>6205.3161021527239</v>
      </c>
      <c r="PG217" s="420">
        <v>6868.7009379692408</v>
      </c>
      <c r="PH217" s="420">
        <v>7600.3362919299952</v>
      </c>
      <c r="PI217" s="420">
        <v>8405.6413841807771</v>
      </c>
      <c r="PJ217" s="420">
        <v>9289.708507952857</v>
      </c>
      <c r="PK217" s="420">
        <v>10256.868195315305</v>
      </c>
      <c r="PL217" s="420">
        <v>11310.035196985829</v>
      </c>
      <c r="PM217" s="420">
        <v>12449.737505534311</v>
      </c>
      <c r="PN217" s="420">
        <v>13672.688171029587</v>
      </c>
      <c r="PO217" s="420">
        <v>14519.423095586215</v>
      </c>
      <c r="PP217" s="420">
        <v>14100.272300468345</v>
      </c>
      <c r="PQ217" s="420"/>
      <c r="PR217" s="420">
        <v>37.169249665725864</v>
      </c>
      <c r="PS217" s="420">
        <v>41.012854498840376</v>
      </c>
      <c r="PT217" s="420">
        <v>45.270875704789461</v>
      </c>
      <c r="PU217" s="420">
        <v>49.98900823137177</v>
      </c>
      <c r="PV217" s="420">
        <v>55.218055454180529</v>
      </c>
      <c r="PW217" s="420">
        <v>61.014505319690088</v>
      </c>
      <c r="PX217" s="420">
        <v>67.441171841011311</v>
      </c>
      <c r="PY217" s="420">
        <v>74.567909387303558</v>
      </c>
      <c r="PZ217" s="420">
        <v>82.472408057151227</v>
      </c>
      <c r="QA217" s="420">
        <v>91.241079372639433</v>
      </c>
      <c r="QB217" s="420">
        <v>100.97004258549829</v>
      </c>
      <c r="QC217" s="420">
        <v>111.76622306192434</v>
      </c>
      <c r="QD217" s="420">
        <v>123.74857552232709</v>
      </c>
      <c r="QE217" s="420">
        <v>137.0494463716816</v>
      </c>
      <c r="QF217" s="420">
        <v>151.81609098253807</v>
      </c>
      <c r="QG217" s="420">
        <v>168.21236360515559</v>
      </c>
      <c r="QH217" s="420">
        <v>186.42059959900638</v>
      </c>
      <c r="QI217" s="420">
        <v>206.64371193075831</v>
      </c>
      <c r="QJ217" s="420">
        <v>229.10752639226604</v>
      </c>
      <c r="QK217" s="420">
        <v>254.06338278758759</v>
      </c>
      <c r="QL217" s="420">
        <v>281.79103245342299</v>
      </c>
      <c r="QM217" s="420">
        <v>312.60186594934834</v>
      </c>
      <c r="QN217" s="420">
        <v>346.84250862358181</v>
      </c>
      <c r="QO217" s="420">
        <v>384.89882607228378</v>
      </c>
      <c r="QP217" s="420">
        <v>427.20038631634645</v>
      </c>
      <c r="QQ217" s="420">
        <v>474.22543087574775</v>
      </c>
      <c r="QR217" s="420">
        <v>526.50641289090026</v>
      </c>
      <c r="QS217" s="420">
        <v>584.63616709324504</v>
      </c>
      <c r="QT217" s="420">
        <v>631.01003432852144</v>
      </c>
      <c r="QU217" s="420">
        <v>631.01003432852144</v>
      </c>
      <c r="QV217" s="424"/>
      <c r="QW217" s="420">
        <v>14.672440262931179</v>
      </c>
      <c r="QX217" s="420">
        <v>14.672440262931179</v>
      </c>
      <c r="QY217" s="420">
        <v>14.672440262931179</v>
      </c>
      <c r="QZ217" s="420">
        <v>14.672440262931179</v>
      </c>
      <c r="RA217" s="420">
        <v>14.672440262931179</v>
      </c>
      <c r="RB217" s="420">
        <v>14.672440262931179</v>
      </c>
      <c r="RC217" s="420">
        <v>14.672440262931179</v>
      </c>
      <c r="RD217" s="420">
        <v>14.672440262931179</v>
      </c>
      <c r="RE217" s="420">
        <v>14.672440262931179</v>
      </c>
      <c r="RF217" s="420">
        <v>14.672440262931179</v>
      </c>
      <c r="RG217" s="420">
        <v>14.672440262931179</v>
      </c>
      <c r="RH217" s="420">
        <v>14.672440262931179</v>
      </c>
      <c r="RI217" s="420">
        <v>14.672440262931179</v>
      </c>
      <c r="RJ217" s="420">
        <v>14.672440262931179</v>
      </c>
      <c r="RK217" s="420">
        <v>14.672440262931179</v>
      </c>
      <c r="RL217" s="420">
        <v>14.672440262931179</v>
      </c>
      <c r="RM217" s="420">
        <v>14.672440262931179</v>
      </c>
      <c r="RN217" s="420">
        <v>17.561991387827756</v>
      </c>
      <c r="RO217" s="420">
        <v>23.279460188487498</v>
      </c>
      <c r="RP217" s="420">
        <v>31.127793123282142</v>
      </c>
      <c r="RQ217" s="420">
        <v>41.949680735259527</v>
      </c>
      <c r="RR217" s="420">
        <v>56.9327182798595</v>
      </c>
      <c r="RS217" s="420">
        <v>77.75354039923198</v>
      </c>
      <c r="RT217" s="420">
        <v>106.78297628306284</v>
      </c>
      <c r="RU217" s="420">
        <v>147.37827142931548</v>
      </c>
      <c r="RV217" s="420">
        <v>204.29959754579187</v>
      </c>
      <c r="RW217" s="420">
        <v>284.30405828589352</v>
      </c>
      <c r="RX217" s="420">
        <v>396.99327057026164</v>
      </c>
      <c r="RY217" s="420">
        <v>556.0233307193879</v>
      </c>
      <c r="RZ217" s="420">
        <v>780.83281681517474</v>
      </c>
      <c r="SA217" s="420"/>
      <c r="SB217" s="420">
        <v>22.496809402794685</v>
      </c>
      <c r="SC217" s="420">
        <v>26.340414235909197</v>
      </c>
      <c r="SD217" s="420">
        <v>30.598435441858282</v>
      </c>
      <c r="SE217" s="420">
        <v>35.316567968440594</v>
      </c>
      <c r="SF217" s="420">
        <v>40.545615191249354</v>
      </c>
      <c r="SG217" s="420">
        <v>46.342065056758912</v>
      </c>
      <c r="SH217" s="420">
        <v>52.768731578080136</v>
      </c>
      <c r="SI217" s="420">
        <v>59.895469124372383</v>
      </c>
      <c r="SJ217" s="420">
        <v>67.799967794220052</v>
      </c>
      <c r="SK217" s="420">
        <v>76.568639109708258</v>
      </c>
      <c r="SL217" s="420">
        <v>86.297602322567116</v>
      </c>
      <c r="SM217" s="420">
        <v>97.093782798993161</v>
      </c>
      <c r="SN217" s="420">
        <v>109.07613525939591</v>
      </c>
      <c r="SO217" s="420">
        <v>122.37700610875042</v>
      </c>
      <c r="SP217" s="420">
        <v>137.14365071960688</v>
      </c>
      <c r="SQ217" s="420">
        <v>153.5399233422244</v>
      </c>
      <c r="SR217" s="420">
        <v>171.74815933607519</v>
      </c>
      <c r="SS217" s="420">
        <v>189.08172054293055</v>
      </c>
      <c r="ST217" s="420">
        <v>205.82806620377855</v>
      </c>
      <c r="SU217" s="420">
        <v>222.93558966430544</v>
      </c>
      <c r="SV217" s="420">
        <v>239.84135171816345</v>
      </c>
      <c r="SW217" s="420">
        <v>255.66914766948884</v>
      </c>
      <c r="SX217" s="420">
        <v>269.08896822434986</v>
      </c>
      <c r="SY217" s="420">
        <v>278.11584978922093</v>
      </c>
      <c r="SZ217" s="420">
        <v>279.82211488703098</v>
      </c>
      <c r="TA217" s="420">
        <v>269.92583332995588</v>
      </c>
      <c r="TB217" s="420">
        <v>242.20235460500675</v>
      </c>
      <c r="TC217" s="420">
        <v>187.64289652298339</v>
      </c>
      <c r="TD217" s="420">
        <v>74.986703609133542</v>
      </c>
      <c r="TE217" s="420">
        <v>-149.8227824866533</v>
      </c>
      <c r="TF217" s="420"/>
      <c r="TG217" s="420">
        <v>3.9012105588149764</v>
      </c>
      <c r="TH217" s="420">
        <v>4.3046276816708433</v>
      </c>
      <c r="TI217" s="420">
        <v>4.7515411232306866</v>
      </c>
      <c r="TJ217" s="420">
        <v>5.2467469343817239</v>
      </c>
      <c r="TK217" s="420">
        <v>5.7955773364378205</v>
      </c>
      <c r="TL217" s="420">
        <v>6.4039611919725541</v>
      </c>
      <c r="TM217" s="420">
        <v>7.0784913349385592</v>
      </c>
      <c r="TN217" s="420">
        <v>7.8264995410642753</v>
      </c>
      <c r="TO217" s="420">
        <v>8.6561400086625184</v>
      </c>
      <c r="TP217" s="420">
        <v>9.576482319320041</v>
      </c>
      <c r="TQ217" s="420">
        <v>10.597614958629837</v>
      </c>
      <c r="TR217" s="420">
        <v>11.730760600478588</v>
      </c>
      <c r="TS217" s="420">
        <v>12.988404495858873</v>
      </c>
      <c r="TT217" s="420">
        <v>14.384437460354889</v>
      </c>
      <c r="TU217" s="420">
        <v>15.93431512515107</v>
      </c>
      <c r="TV217" s="420">
        <v>17.655235306640428</v>
      </c>
      <c r="TW217" s="420">
        <v>19.566335561701738</v>
      </c>
      <c r="TX217" s="420">
        <v>21.688913231960186</v>
      </c>
      <c r="TY217" s="420">
        <v>24.046670543625932</v>
      </c>
      <c r="TZ217" s="420">
        <v>26.665987622912422</v>
      </c>
      <c r="UA217" s="420">
        <v>29.576226614021913</v>
      </c>
      <c r="UB217" s="420">
        <v>32.810070451096514</v>
      </c>
      <c r="UC217" s="420">
        <v>36.403900241653346</v>
      </c>
      <c r="UD217" s="420">
        <v>40.398215671630723</v>
      </c>
      <c r="UE217" s="420">
        <v>44.838103346593869</v>
      </c>
      <c r="UF217" s="420">
        <v>49.773758545817543</v>
      </c>
      <c r="UG217" s="420">
        <v>55.261066492493683</v>
      </c>
      <c r="UH217" s="420">
        <v>61.362249941580622</v>
      </c>
      <c r="UI217" s="420">
        <v>66.229558863293065</v>
      </c>
      <c r="UJ217" s="420">
        <v>66.229558863293065</v>
      </c>
      <c r="UK217" s="420"/>
      <c r="UL217" s="420">
        <v>2.0676958480084733</v>
      </c>
      <c r="UM217" s="420">
        <v>2.0676958480084733</v>
      </c>
      <c r="UN217" s="420">
        <v>2.0676958480084733</v>
      </c>
      <c r="UO217" s="420">
        <v>2.0676958480084733</v>
      </c>
      <c r="UP217" s="420">
        <v>2.0676958480084733</v>
      </c>
      <c r="UQ217" s="420">
        <v>2.0676958480084733</v>
      </c>
      <c r="UR217" s="420">
        <v>2.0676958480084733</v>
      </c>
      <c r="US217" s="420">
        <v>2.0676958480084733</v>
      </c>
      <c r="UT217" s="420">
        <v>2.0676958480084733</v>
      </c>
      <c r="UU217" s="420">
        <v>2.0676958480084733</v>
      </c>
      <c r="UV217" s="420">
        <v>2.0676958480084733</v>
      </c>
      <c r="UW217" s="420">
        <v>2.0676958480084733</v>
      </c>
      <c r="UX217" s="420">
        <v>2.0676958480084733</v>
      </c>
      <c r="UY217" s="420">
        <v>2.0676958480084733</v>
      </c>
      <c r="UZ217" s="420">
        <v>2.0676958480084733</v>
      </c>
      <c r="VA217" s="420">
        <v>2.0676958480084733</v>
      </c>
      <c r="VB217" s="420">
        <v>2.0676958480084733</v>
      </c>
      <c r="VC217" s="420">
        <v>2.474902335579019</v>
      </c>
      <c r="VD217" s="420">
        <v>3.2806296916555335</v>
      </c>
      <c r="VE217" s="420">
        <v>4.3866464913328018</v>
      </c>
      <c r="VF217" s="420">
        <v>5.9117078772995386</v>
      </c>
      <c r="VG217" s="420">
        <v>8.0231742705070825</v>
      </c>
      <c r="VH217" s="420">
        <v>10.957323374328272</v>
      </c>
      <c r="VI217" s="420">
        <v>15.048261416766344</v>
      </c>
      <c r="VJ217" s="420">
        <v>20.769104147654808</v>
      </c>
      <c r="VK217" s="420">
        <v>28.790672991354562</v>
      </c>
      <c r="VL217" s="420">
        <v>40.065204584602789</v>
      </c>
      <c r="VM217" s="420">
        <v>55.945795146242915</v>
      </c>
      <c r="VN217" s="420">
        <v>78.356913486907771</v>
      </c>
      <c r="VO217" s="420">
        <v>110.03791764594696</v>
      </c>
      <c r="VP217" s="420"/>
      <c r="VQ217" s="420">
        <v>1.8335147108065031</v>
      </c>
      <c r="VR217" s="420">
        <v>2.23693183366237</v>
      </c>
      <c r="VS217" s="420">
        <v>2.6838452752222133</v>
      </c>
      <c r="VT217" s="420">
        <v>3.1790510863732506</v>
      </c>
      <c r="VU217" s="420">
        <v>3.7278814884293472</v>
      </c>
      <c r="VV217" s="420">
        <v>4.3362653439640813</v>
      </c>
      <c r="VW217" s="420">
        <v>5.0107954869300855</v>
      </c>
      <c r="VX217" s="420">
        <v>5.7588036930558015</v>
      </c>
      <c r="VY217" s="420">
        <v>6.5884441606540456</v>
      </c>
      <c r="VZ217" s="420">
        <v>7.5087864713115682</v>
      </c>
      <c r="WA217" s="420">
        <v>8.5299191106213641</v>
      </c>
      <c r="WB217" s="420">
        <v>9.663064752470115</v>
      </c>
      <c r="WC217" s="420">
        <v>10.9207086478504</v>
      </c>
      <c r="WD217" s="420">
        <v>12.316741612346416</v>
      </c>
      <c r="WE217" s="420">
        <v>13.866619277142597</v>
      </c>
      <c r="WF217" s="420">
        <v>15.587539458631955</v>
      </c>
      <c r="WG217" s="420">
        <v>17.498639713693265</v>
      </c>
      <c r="WH217" s="420">
        <v>19.214010896381168</v>
      </c>
      <c r="WI217" s="420">
        <v>20.766040851970399</v>
      </c>
      <c r="WJ217" s="420">
        <v>22.279341131579621</v>
      </c>
      <c r="WK217" s="420">
        <v>23.664518736722375</v>
      </c>
      <c r="WL217" s="420">
        <v>24.78689618058943</v>
      </c>
      <c r="WM217" s="420">
        <v>25.446576867325074</v>
      </c>
      <c r="WN217" s="420">
        <v>25.349954254864379</v>
      </c>
      <c r="WO217" s="420">
        <v>24.068999198939061</v>
      </c>
      <c r="WP217" s="420">
        <v>20.983085554462981</v>
      </c>
      <c r="WQ217" s="420">
        <v>15.195861907890894</v>
      </c>
      <c r="WR217" s="420">
        <v>5.4164547953377067</v>
      </c>
      <c r="WS217" s="420">
        <v>-12.127354623614707</v>
      </c>
      <c r="WT217" s="420">
        <v>-43.808358782653897</v>
      </c>
      <c r="WU217" s="420"/>
      <c r="WV217" s="420">
        <v>89.824419981594971</v>
      </c>
      <c r="WW217" s="420">
        <v>99.113000673373861</v>
      </c>
      <c r="WX217" s="420">
        <v>109.40307347638758</v>
      </c>
      <c r="WY217" s="420">
        <v>120.80506629055378</v>
      </c>
      <c r="WZ217" s="420">
        <v>133.4417522088674</v>
      </c>
      <c r="XA217" s="420">
        <v>147.44964184355939</v>
      </c>
      <c r="XB217" s="420">
        <v>162.98053358564138</v>
      </c>
      <c r="XC217" s="420">
        <v>180.20323977997836</v>
      </c>
      <c r="XD217" s="420">
        <v>199.30550885050718</v>
      </c>
      <c r="XE217" s="420">
        <v>220.49616569740266</v>
      </c>
      <c r="XF217" s="420">
        <v>244.00749523664678</v>
      </c>
      <c r="XG217" s="420">
        <v>270.09789679258193</v>
      </c>
      <c r="XH217" s="420">
        <v>299.05484021894301</v>
      </c>
      <c r="XI217" s="420">
        <v>331.19815815078363</v>
      </c>
      <c r="XJ217" s="420">
        <v>366.88371272003911</v>
      </c>
      <c r="XK217" s="420">
        <v>406.50747944742591</v>
      </c>
      <c r="XL217" s="420">
        <v>450.51009590443135</v>
      </c>
      <c r="XM217" s="420">
        <v>499.38192817866133</v>
      </c>
      <c r="XN217" s="420">
        <v>553.66871423772216</v>
      </c>
      <c r="XO217" s="420">
        <v>613.97785004254649</v>
      </c>
      <c r="XP217" s="420">
        <v>680.98539178970213</v>
      </c>
      <c r="XQ217" s="420">
        <v>755.44385605278228</v>
      </c>
      <c r="XR217" s="420">
        <v>838.1909089438218</v>
      </c>
      <c r="XS217" s="420">
        <v>930.15904583675615</v>
      </c>
      <c r="XT217" s="420">
        <v>1032.386374809266</v>
      </c>
      <c r="XU217" s="420">
        <v>1146.0286299030445</v>
      </c>
      <c r="XV217" s="420">
        <v>1272.3725547283477</v>
      </c>
      <c r="XW217" s="420">
        <v>1412.8508130159521</v>
      </c>
      <c r="XX217" s="420">
        <v>1524.919411768248</v>
      </c>
      <c r="XY217" s="420">
        <v>1524.919411768248</v>
      </c>
      <c r="XZ217" s="420"/>
      <c r="YA217" s="420">
        <v>2.480834464641668E-2</v>
      </c>
      <c r="YB217" s="420">
        <v>2.480834464641668E-2</v>
      </c>
      <c r="YC217" s="420">
        <v>2.480834464641668E-2</v>
      </c>
      <c r="YD217" s="420">
        <v>2.480834464641668E-2</v>
      </c>
      <c r="YE217" s="420">
        <v>2.480834464641668E-2</v>
      </c>
      <c r="YF217" s="420">
        <v>2.480834464641668E-2</v>
      </c>
      <c r="YG217" s="420">
        <v>2.480834464641668E-2</v>
      </c>
      <c r="YH217" s="420">
        <v>2.480834464641668E-2</v>
      </c>
      <c r="YI217" s="420">
        <v>2.480834464641668E-2</v>
      </c>
      <c r="YJ217" s="420">
        <v>2.480834464641668E-2</v>
      </c>
      <c r="YK217" s="420">
        <v>2.480834464641668E-2</v>
      </c>
      <c r="YL217" s="420">
        <v>2.480834464641668E-2</v>
      </c>
      <c r="YM217" s="420">
        <v>2.480834464641668E-2</v>
      </c>
      <c r="YN217" s="420">
        <v>2.480834464641668E-2</v>
      </c>
      <c r="YO217" s="420">
        <v>2.480834464641668E-2</v>
      </c>
      <c r="YP217" s="420">
        <v>2.480834464641668E-2</v>
      </c>
      <c r="YQ217" s="420">
        <v>2.480834464641668E-2</v>
      </c>
      <c r="YR217" s="420">
        <v>2.9694033658965054E-2</v>
      </c>
      <c r="YS217" s="420">
        <v>3.9361201081023131E-2</v>
      </c>
      <c r="YT217" s="420">
        <v>5.2631260107135779E-2</v>
      </c>
      <c r="YU217" s="420">
        <v>7.0929042397720327E-2</v>
      </c>
      <c r="YV217" s="420">
        <v>9.6262548794452465E-2</v>
      </c>
      <c r="YW217" s="420">
        <v>0.13146665402186325</v>
      </c>
      <c r="YX217" s="420">
        <v>0.18054998558713753</v>
      </c>
      <c r="YY217" s="420">
        <v>0.24918901597089782</v>
      </c>
      <c r="YZ217" s="420">
        <v>0.3454323027536868</v>
      </c>
      <c r="ZA217" s="420">
        <v>0.48070484090847126</v>
      </c>
      <c r="ZB217" s="420">
        <v>0.67124116385038646</v>
      </c>
      <c r="ZC217" s="420">
        <v>0.94013116923601669</v>
      </c>
      <c r="ZD217" s="420">
        <v>1.3202418468673545</v>
      </c>
      <c r="ZE217" s="420"/>
      <c r="ZF217" s="420">
        <v>89.799611636948555</v>
      </c>
      <c r="ZG217" s="420">
        <v>99.088192328727445</v>
      </c>
      <c r="ZH217" s="420">
        <v>109.37826513174116</v>
      </c>
      <c r="ZI217" s="420">
        <v>120.78025794590737</v>
      </c>
      <c r="ZJ217" s="420">
        <v>133.41694386422097</v>
      </c>
      <c r="ZK217" s="420">
        <v>147.42483349891296</v>
      </c>
      <c r="ZL217" s="420">
        <v>162.95572524099495</v>
      </c>
      <c r="ZM217" s="420">
        <v>180.17843143533193</v>
      </c>
      <c r="ZN217" s="420">
        <v>199.28070050586075</v>
      </c>
      <c r="ZO217" s="420">
        <v>220.47135735275623</v>
      </c>
      <c r="ZP217" s="420">
        <v>243.98268689200034</v>
      </c>
      <c r="ZQ217" s="420">
        <v>270.0730884479355</v>
      </c>
      <c r="ZR217" s="420">
        <v>299.03003187429658</v>
      </c>
      <c r="ZS217" s="420">
        <v>331.1733498061372</v>
      </c>
      <c r="ZT217" s="420">
        <v>366.85890437539268</v>
      </c>
      <c r="ZU217" s="420">
        <v>406.48267110277948</v>
      </c>
      <c r="ZV217" s="420">
        <v>450.48528755978492</v>
      </c>
      <c r="ZW217" s="420">
        <v>499.35223414500234</v>
      </c>
      <c r="ZX217" s="420">
        <v>553.62935303664108</v>
      </c>
      <c r="ZY217" s="420">
        <v>613.9252187824394</v>
      </c>
      <c r="ZZ217" s="420">
        <v>680.91446274730447</v>
      </c>
      <c r="AAA217" s="420">
        <v>755.34759350398781</v>
      </c>
      <c r="AAB217" s="420">
        <v>838.0594422897999</v>
      </c>
      <c r="AAC217" s="420">
        <v>929.97849585116899</v>
      </c>
      <c r="AAD217" s="420">
        <v>1032.1371857932952</v>
      </c>
      <c r="AAE217" s="420">
        <v>1145.6831976002909</v>
      </c>
      <c r="AAF217" s="420">
        <v>1271.8918498874393</v>
      </c>
      <c r="AAG217" s="420">
        <v>1412.1795718521016</v>
      </c>
      <c r="AAH217" s="420">
        <v>1523.9792805990119</v>
      </c>
      <c r="AAI217" s="420">
        <v>1523.5991699213807</v>
      </c>
      <c r="AAJ217" s="420"/>
      <c r="AAK217" s="420">
        <v>1003.0966312254658</v>
      </c>
      <c r="AAL217" s="420">
        <v>1111.3875405867473</v>
      </c>
      <c r="AAM217" s="420">
        <v>1231.3543447959635</v>
      </c>
      <c r="AAN217" s="420">
        <v>1364.2844674216615</v>
      </c>
      <c r="AAO217" s="420">
        <v>1511.6092584544035</v>
      </c>
      <c r="AAP217" s="420">
        <v>1674.9202267399953</v>
      </c>
      <c r="AAQ217" s="420">
        <v>1855.9871136789495</v>
      </c>
      <c r="AAR217" s="420">
        <v>2056.7780178369612</v>
      </c>
      <c r="AAS217" s="420">
        <v>2279.4818040399837</v>
      </c>
      <c r="AAT217" s="420">
        <v>2526.5330571926015</v>
      </c>
      <c r="AAU217" s="420">
        <v>2800.6398707718786</v>
      </c>
      <c r="AAV217" s="420">
        <v>3104.8147930604759</v>
      </c>
      <c r="AAW217" s="420">
        <v>3442.4092910809572</v>
      </c>
      <c r="AAX217" s="420">
        <v>3817.1521333118062</v>
      </c>
      <c r="AAY217" s="420">
        <v>4233.1921380874146</v>
      </c>
      <c r="AAZ217" s="420">
        <v>4695.1457856479919</v>
      </c>
      <c r="ABA217" s="420">
        <v>5208.1502487111493</v>
      </c>
      <c r="ABB217" s="420">
        <v>5769.2333319196605</v>
      </c>
      <c r="ABC217" s="420">
        <v>6384.9428579265605</v>
      </c>
      <c r="ABD217" s="420">
        <v>7064.4562517310487</v>
      </c>
      <c r="ABE217" s="420">
        <v>7813.1212711714306</v>
      </c>
      <c r="ABF217" s="420">
        <v>8636.1399292840615</v>
      </c>
      <c r="ABG217" s="420">
        <v>9538.2363715622523</v>
      </c>
      <c r="ABH217" s="420">
        <v>10523.152807848111</v>
      </c>
      <c r="ABI217" s="420">
        <v>11592.896495194569</v>
      </c>
      <c r="ABJ217" s="420">
        <v>12746.627313470539</v>
      </c>
      <c r="ABK217" s="420">
        <v>13979.027571934648</v>
      </c>
      <c r="ABL217" s="420">
        <v>15277.927094200011</v>
      </c>
      <c r="ABM217" s="420">
        <v>16106.261725170745</v>
      </c>
      <c r="ABN217" s="420">
        <v>15430.240329120419</v>
      </c>
      <c r="ABQ217" s="344"/>
      <c r="ABR217" s="344"/>
      <c r="ABS217" s="344"/>
      <c r="ABT217" s="344"/>
      <c r="ABU217" s="344"/>
      <c r="ABV217" s="344"/>
      <c r="ABW217" s="344"/>
      <c r="ABX217" s="344"/>
      <c r="ABY217" s="344"/>
      <c r="ABZ217" s="344"/>
      <c r="ACA217" s="344"/>
    </row>
    <row r="218" spans="4:755" hidden="1" outlineLevel="1" x14ac:dyDescent="0.25">
      <c r="D218" s="431" t="b">
        <v>1</v>
      </c>
      <c r="E218" s="416"/>
      <c r="F218" s="417">
        <v>1643</v>
      </c>
      <c r="G218" s="417">
        <v>22006066</v>
      </c>
      <c r="H218" s="417" t="s">
        <v>1825</v>
      </c>
      <c r="I218" s="417" t="s">
        <v>253</v>
      </c>
      <c r="J218" s="417">
        <v>66</v>
      </c>
      <c r="K218" s="417" t="s">
        <v>336</v>
      </c>
      <c r="L218" s="417" t="s">
        <v>1907</v>
      </c>
      <c r="M218" s="417" t="s">
        <v>253</v>
      </c>
      <c r="N218" s="417" t="s">
        <v>301</v>
      </c>
      <c r="O218" s="417" t="s">
        <v>1908</v>
      </c>
      <c r="P218" s="417" t="s">
        <v>1909</v>
      </c>
      <c r="Q218" s="417" t="s">
        <v>302</v>
      </c>
      <c r="R218" s="417" t="s">
        <v>298</v>
      </c>
      <c r="S218" s="418"/>
      <c r="T218" s="417">
        <v>6.6046416250961082E-2</v>
      </c>
      <c r="U218" s="417">
        <v>2190</v>
      </c>
      <c r="V218" s="418"/>
      <c r="W218" s="419">
        <v>9.9</v>
      </c>
      <c r="X218" s="417">
        <v>8.8018665792934641E-3</v>
      </c>
      <c r="Y218" s="417">
        <v>1.5348743287472509E-3</v>
      </c>
      <c r="Z218" s="417">
        <v>7.266992250546213E-3</v>
      </c>
      <c r="AA218" s="420">
        <v>94.031217127765984</v>
      </c>
      <c r="AB218" s="420">
        <v>736.73967779868042</v>
      </c>
      <c r="AC218" s="420">
        <v>830.77089492644643</v>
      </c>
      <c r="AD218" s="420">
        <v>33.698957216231179</v>
      </c>
      <c r="AE218" s="420">
        <v>3.5369755616627874</v>
      </c>
      <c r="AF218" s="420">
        <v>81.437998161253503</v>
      </c>
      <c r="AG218" s="418"/>
      <c r="AH218" s="419">
        <v>14.216959715055561</v>
      </c>
      <c r="AI218" s="417">
        <v>2.3831354840911409E-2</v>
      </c>
      <c r="AJ218" s="417">
        <v>4.1557247471385329E-3</v>
      </c>
      <c r="AK218" s="417">
        <v>1.9675630093772878E-2</v>
      </c>
      <c r="AL218" s="420">
        <v>254.59273681406529</v>
      </c>
      <c r="AM218" s="420">
        <v>1994.7478786264958</v>
      </c>
      <c r="AN218" s="420">
        <v>2249.3406154405611</v>
      </c>
      <c r="AO218" s="420">
        <v>91.241079372639433</v>
      </c>
      <c r="AP218" s="420">
        <v>9.576482319320041</v>
      </c>
      <c r="AQ218" s="420">
        <v>220.49616569740266</v>
      </c>
      <c r="AR218" s="418"/>
      <c r="AS218" s="417">
        <v>5.1679359468684138E-3</v>
      </c>
      <c r="AT218" s="421">
        <v>4.6756664206188491E-7</v>
      </c>
      <c r="AU218" s="417">
        <v>5.1674683802263519E-3</v>
      </c>
      <c r="AV218" s="420">
        <v>54.263818387092506</v>
      </c>
      <c r="AW218" s="420">
        <v>0.22443198818970475</v>
      </c>
      <c r="AX218" s="420">
        <v>54.488250375282213</v>
      </c>
      <c r="AY218" s="420">
        <v>14.672440262931179</v>
      </c>
      <c r="AZ218" s="420">
        <v>2.0676958480084733</v>
      </c>
      <c r="BA218" s="420">
        <v>2.480834464641668E-2</v>
      </c>
      <c r="BB218" s="418"/>
      <c r="BC218" s="420">
        <v>949.44482586559388</v>
      </c>
      <c r="BD218" s="420">
        <v>2570.6543428299233</v>
      </c>
      <c r="BE218" s="420">
        <v>71.253194830868281</v>
      </c>
      <c r="BF218" s="420">
        <v>2499.401147999055</v>
      </c>
      <c r="BG218" s="420"/>
      <c r="BH218" s="422">
        <v>3.6190084093339271E-2</v>
      </c>
      <c r="BI218" s="420"/>
      <c r="BJ218" s="423">
        <v>10.264843878369307</v>
      </c>
      <c r="BK218" s="423">
        <v>10.643133317908669</v>
      </c>
      <c r="BL218" s="423">
        <v>11.035363826768</v>
      </c>
      <c r="BM218" s="423">
        <v>11.442049174017937</v>
      </c>
      <c r="BN218" s="423">
        <v>11.863722062618042</v>
      </c>
      <c r="BO218" s="423">
        <v>12.300934827185827</v>
      </c>
      <c r="BP218" s="423">
        <v>12.75426015748063</v>
      </c>
      <c r="BQ218" s="423">
        <v>13.224291848549957</v>
      </c>
      <c r="BR218" s="423">
        <v>13.711645578520923</v>
      </c>
      <c r="BS218" s="423">
        <v>14.216959715055561</v>
      </c>
      <c r="BT218" s="423">
        <v>14.740896151526375</v>
      </c>
      <c r="BU218" s="423">
        <v>15.284141174007392</v>
      </c>
      <c r="BV218" s="423">
        <v>15.847406360216368</v>
      </c>
      <c r="BW218" s="423">
        <v>16.431429511585634</v>
      </c>
      <c r="BX218" s="423">
        <v>17.036975619682483</v>
      </c>
      <c r="BY218" s="423">
        <v>17.664837868244934</v>
      </c>
      <c r="BZ218" s="423">
        <v>18.315838672145485</v>
      </c>
      <c r="CA218" s="423">
        <v>18.990830754643675</v>
      </c>
      <c r="CB218" s="423">
        <v>19.69069826433855</v>
      </c>
      <c r="CC218" s="423">
        <v>20.416357933284111</v>
      </c>
      <c r="CD218" s="423">
        <v>21.168760277784653</v>
      </c>
      <c r="CE218" s="423">
        <v>21.948890843442939</v>
      </c>
      <c r="CF218" s="423">
        <v>22.757771496092055</v>
      </c>
      <c r="CG218" s="423">
        <v>23.596461760301825</v>
      </c>
      <c r="CH218" s="423">
        <v>24.46606020721309</v>
      </c>
      <c r="CI218" s="423">
        <v>25.367705893517794</v>
      </c>
      <c r="CJ218" s="423">
        <v>26.302579853469606</v>
      </c>
      <c r="CK218" s="423">
        <v>27.271906645879525</v>
      </c>
      <c r="CL218" s="423">
        <v>28</v>
      </c>
      <c r="CM218" s="423">
        <v>28</v>
      </c>
      <c r="CN218" s="420"/>
      <c r="CO218" s="417">
        <v>9.708275965660762E-3</v>
      </c>
      <c r="CP218" s="417">
        <v>1.0712191211688215E-2</v>
      </c>
      <c r="CQ218" s="417">
        <v>1.1824348312161174E-2</v>
      </c>
      <c r="CR218" s="417">
        <v>1.3056682379234321E-2</v>
      </c>
      <c r="CS218" s="417">
        <v>1.4422462800766764E-2</v>
      </c>
      <c r="CT218" s="417">
        <v>1.5936443723749291E-2</v>
      </c>
      <c r="CU218" s="417">
        <v>1.7615031607265057E-2</v>
      </c>
      <c r="CV218" s="417">
        <v>1.9476471788502842E-2</v>
      </c>
      <c r="CW218" s="417">
        <v>2.1541056227177734E-2</v>
      </c>
      <c r="CX218" s="417">
        <v>2.3831354840911409E-2</v>
      </c>
      <c r="CY218" s="417">
        <v>2.6372473119585998E-2</v>
      </c>
      <c r="CZ218" s="417">
        <v>2.9192339013647112E-2</v>
      </c>
      <c r="DA218" s="417">
        <v>3.2322022433398018E-2</v>
      </c>
      <c r="DB218" s="417">
        <v>3.5796091077517467E-2</v>
      </c>
      <c r="DC218" s="417">
        <v>3.965300673382742E-2</v>
      </c>
      <c r="DD218" s="417">
        <v>4.3935566668723287E-2</v>
      </c>
      <c r="DE218" s="417">
        <v>4.8691395249228206E-2</v>
      </c>
      <c r="DF218" s="417">
        <v>5.3973491529537086E-2</v>
      </c>
      <c r="DG218" s="417">
        <v>5.9840839189094955E-2</v>
      </c>
      <c r="DH218" s="417">
        <v>6.6359085939407772E-2</v>
      </c>
      <c r="DI218" s="417">
        <v>7.36013003304965E-2</v>
      </c>
      <c r="DJ218" s="417">
        <v>8.1648814794752431E-2</v>
      </c>
      <c r="DK218" s="417">
        <v>9.0592164776594139E-2</v>
      </c>
      <c r="DL218" s="417">
        <v>0.10053213492265475</v>
      </c>
      <c r="DM218" s="417">
        <v>0.11158092456249701</v>
      </c>
      <c r="DN218" s="417">
        <v>0.12386344610882619</v>
      </c>
      <c r="DO218" s="417">
        <v>0.13751877156531145</v>
      </c>
      <c r="DP218" s="417">
        <v>0.15270174406778775</v>
      </c>
      <c r="DQ218" s="417">
        <v>0.1648141839142698</v>
      </c>
      <c r="DR218" s="417">
        <v>0.1648141839142698</v>
      </c>
      <c r="DS218" s="424"/>
      <c r="DT218" s="425">
        <v>1.6929344954104853E-3</v>
      </c>
      <c r="DU218" s="425">
        <v>1.8679977874388482E-3</v>
      </c>
      <c r="DV218" s="425">
        <v>2.0619363535000221E-3</v>
      </c>
      <c r="DW218" s="425">
        <v>2.2768314450072047E-3</v>
      </c>
      <c r="DX218" s="425">
        <v>2.5149969851038117E-3</v>
      </c>
      <c r="DY218" s="425">
        <v>2.7790058100462065E-3</v>
      </c>
      <c r="DZ218" s="425">
        <v>3.0717188871809526E-3</v>
      </c>
      <c r="EA218" s="425">
        <v>3.3963178484287646E-3</v>
      </c>
      <c r="EB218" s="425">
        <v>3.7563412168706346E-3</v>
      </c>
      <c r="EC218" s="425">
        <v>4.1557247471385329E-3</v>
      </c>
      <c r="ED218" s="425">
        <v>4.5988463483479314E-3</v>
      </c>
      <c r="EE218" s="425">
        <v>5.0905761118376852E-3</v>
      </c>
      <c r="EF218" s="425">
        <v>5.6363320256324111E-3</v>
      </c>
      <c r="EG218" s="425">
        <v>6.2421420240149151E-3</v>
      </c>
      <c r="EH218" s="425">
        <v>6.9147130946716978E-3</v>
      </c>
      <c r="EI218" s="425">
        <v>7.661508248424276E-3</v>
      </c>
      <c r="EJ218" s="425">
        <v>8.4908322485530308E-3</v>
      </c>
      <c r="EK218" s="425">
        <v>9.41192709923965E-3</v>
      </c>
      <c r="EL218" s="425">
        <v>1.0435078406903915E-2</v>
      </c>
      <c r="EM218" s="425">
        <v>1.157173385553696E-2</v>
      </c>
      <c r="EN218" s="425">
        <v>1.2834635179026293E-2</v>
      </c>
      <c r="EO218" s="425">
        <v>1.4237965171606101E-2</v>
      </c>
      <c r="EP218" s="425">
        <v>1.5797511453803082E-2</v>
      </c>
      <c r="EQ218" s="425">
        <v>1.7530848907655657E-2</v>
      </c>
      <c r="ER218" s="425">
        <v>1.9457542913881343E-2</v>
      </c>
      <c r="ES218" s="425">
        <v>2.1599375767618847E-2</v>
      </c>
      <c r="ET218" s="425">
        <v>2.3980598921257149E-2</v>
      </c>
      <c r="EU218" s="425">
        <v>2.6628214005874437E-2</v>
      </c>
      <c r="EV218" s="425">
        <v>2.8740387919370929E-2</v>
      </c>
      <c r="EW218" s="425">
        <v>2.8740387919370929E-2</v>
      </c>
      <c r="EX218" s="420"/>
      <c r="EY218" s="420">
        <v>1047.2179168627877</v>
      </c>
      <c r="EZ218" s="420">
        <v>1155.5088262240693</v>
      </c>
      <c r="FA218" s="420">
        <v>1275.4756304332855</v>
      </c>
      <c r="FB218" s="420">
        <v>1408.4057530589835</v>
      </c>
      <c r="FC218" s="420">
        <v>1555.7305440917253</v>
      </c>
      <c r="FD218" s="420">
        <v>1719.0415123773171</v>
      </c>
      <c r="FE218" s="420">
        <v>1900.1083993162715</v>
      </c>
      <c r="FF218" s="420">
        <v>2100.899303474283</v>
      </c>
      <c r="FG218" s="420">
        <v>2323.6030896773059</v>
      </c>
      <c r="FH218" s="420">
        <v>2570.6543428299233</v>
      </c>
      <c r="FI218" s="420">
        <v>2844.7611564091999</v>
      </c>
      <c r="FJ218" s="420">
        <v>3148.9360786977982</v>
      </c>
      <c r="FK218" s="420">
        <v>3486.5305767182795</v>
      </c>
      <c r="FL218" s="420">
        <v>3861.273418949128</v>
      </c>
      <c r="FM218" s="420">
        <v>4277.3134237247359</v>
      </c>
      <c r="FN218" s="420">
        <v>4739.2670712853142</v>
      </c>
      <c r="FO218" s="420">
        <v>5252.2715343484706</v>
      </c>
      <c r="FP218" s="420">
        <v>5822.0437454907524</v>
      </c>
      <c r="FQ218" s="420">
        <v>6454.9461903002393</v>
      </c>
      <c r="FR218" s="420">
        <v>7158.0601940228817</v>
      </c>
      <c r="FS218" s="420">
        <v>7939.267557197958</v>
      </c>
      <c r="FT218" s="420">
        <v>8807.3414935992423</v>
      </c>
      <c r="FU218" s="420">
        <v>9772.0479328152669</v>
      </c>
      <c r="FV218" s="420">
        <v>10844.258371296299</v>
      </c>
      <c r="FW218" s="420">
        <v>12036.075591101046</v>
      </c>
      <c r="FX218" s="420">
        <v>13360.973716480332</v>
      </c>
      <c r="FY218" s="420">
        <v>14833.954246618263</v>
      </c>
      <c r="FZ218" s="420">
        <v>16471.719890288448</v>
      </c>
      <c r="GA218" s="420">
        <v>17778.27154467328</v>
      </c>
      <c r="GB218" s="420">
        <v>17778.27154467328</v>
      </c>
      <c r="GC218" s="420"/>
      <c r="GD218" s="420">
        <v>44.123985834679935</v>
      </c>
      <c r="GE218" s="420">
        <v>44.123985834679935</v>
      </c>
      <c r="GF218" s="420">
        <v>44.123985834679935</v>
      </c>
      <c r="GG218" s="420">
        <v>44.123985834679935</v>
      </c>
      <c r="GH218" s="420">
        <v>44.123985834679935</v>
      </c>
      <c r="GI218" s="420">
        <v>44.123985834679935</v>
      </c>
      <c r="GJ218" s="420">
        <v>44.123985834679935</v>
      </c>
      <c r="GK218" s="420">
        <v>44.123985834679935</v>
      </c>
      <c r="GL218" s="420">
        <v>44.123985834679935</v>
      </c>
      <c r="GM218" s="420">
        <v>44.123985834679935</v>
      </c>
      <c r="GN218" s="420">
        <v>44.123985834679935</v>
      </c>
      <c r="GO218" s="420">
        <v>44.123985834679935</v>
      </c>
      <c r="GP218" s="420">
        <v>44.123985834679935</v>
      </c>
      <c r="GQ218" s="420">
        <v>44.123985834679935</v>
      </c>
      <c r="GR218" s="420">
        <v>44.123985834679935</v>
      </c>
      <c r="GS218" s="420">
        <v>44.123985834679935</v>
      </c>
      <c r="GT218" s="420">
        <v>44.123985834679935</v>
      </c>
      <c r="GU218" s="420">
        <v>52.81364553809243</v>
      </c>
      <c r="GV218" s="420">
        <v>70.007616537442502</v>
      </c>
      <c r="GW218" s="420">
        <v>93.609670799379501</v>
      </c>
      <c r="GX218" s="420">
        <v>126.1540061068313</v>
      </c>
      <c r="GY218" s="420">
        <v>171.2120417526574</v>
      </c>
      <c r="GZ218" s="420">
        <v>233.82587038637163</v>
      </c>
      <c r="HA218" s="420">
        <v>321.12521492437503</v>
      </c>
      <c r="HB218" s="420">
        <v>443.20621821278513</v>
      </c>
      <c r="HC218" s="420">
        <v>614.3840006570565</v>
      </c>
      <c r="HD218" s="420">
        <v>854.97899570542791</v>
      </c>
      <c r="HE218" s="420">
        <v>1193.8658555223894</v>
      </c>
      <c r="HF218" s="420">
        <v>1672.1121455438506</v>
      </c>
      <c r="HG218" s="420">
        <v>2348.1749137156198</v>
      </c>
      <c r="HH218" s="420"/>
      <c r="HI218" s="420">
        <v>103.71447885961901</v>
      </c>
      <c r="HJ218" s="420">
        <v>114.43940539953707</v>
      </c>
      <c r="HK218" s="420">
        <v>126.32069044886737</v>
      </c>
      <c r="HL218" s="420">
        <v>139.48583799921795</v>
      </c>
      <c r="HM218" s="420">
        <v>154.07660624241004</v>
      </c>
      <c r="HN218" s="420">
        <v>170.25061519991607</v>
      </c>
      <c r="HO218" s="420">
        <v>188.18313670782311</v>
      </c>
      <c r="HP218" s="420">
        <v>208.06908752013004</v>
      </c>
      <c r="HQ218" s="420">
        <v>230.12524866308036</v>
      </c>
      <c r="HR218" s="420">
        <v>254.59273681406529</v>
      </c>
      <c r="HS218" s="420">
        <v>281.73975642141835</v>
      </c>
      <c r="HT218" s="420">
        <v>311.86466456072424</v>
      </c>
      <c r="HU218" s="420">
        <v>345.2993841775932</v>
      </c>
      <c r="HV218" s="420">
        <v>382.41320543914907</v>
      </c>
      <c r="HW218" s="420">
        <v>423.61701945459322</v>
      </c>
      <c r="HX218" s="420">
        <v>469.36803368244</v>
      </c>
      <c r="HY218" s="420">
        <v>520.17502397787689</v>
      </c>
      <c r="HZ218" s="420">
        <v>576.604184514341</v>
      </c>
      <c r="IA218" s="420">
        <v>639.28564381274623</v>
      </c>
      <c r="IB218" s="420">
        <v>708.92072291209547</v>
      </c>
      <c r="IC218" s="420">
        <v>786.29002040819091</v>
      </c>
      <c r="ID218" s="420">
        <v>872.2624187750871</v>
      </c>
      <c r="IE218" s="420">
        <v>967.80511718073171</v>
      </c>
      <c r="IF218" s="420">
        <v>1073.9948080409133</v>
      </c>
      <c r="IG218" s="420">
        <v>1192.030127965794</v>
      </c>
      <c r="IH218" s="420">
        <v>1323.2455286986747</v>
      </c>
      <c r="II218" s="420">
        <v>1469.1267303030904</v>
      </c>
      <c r="IJ218" s="420">
        <v>1631.3279374179394</v>
      </c>
      <c r="IK218" s="420">
        <v>1760.7263384151724</v>
      </c>
      <c r="IL218" s="420">
        <v>1760.7263384151724</v>
      </c>
      <c r="IM218" s="420"/>
      <c r="IN218" s="420">
        <v>27.131909193546253</v>
      </c>
      <c r="IO218" s="420">
        <v>27.131909193546253</v>
      </c>
      <c r="IP218" s="420">
        <v>27.131909193546253</v>
      </c>
      <c r="IQ218" s="420">
        <v>27.131909193546253</v>
      </c>
      <c r="IR218" s="420">
        <v>27.131909193546253</v>
      </c>
      <c r="IS218" s="420">
        <v>27.131909193546253</v>
      </c>
      <c r="IT218" s="420">
        <v>27.131909193546253</v>
      </c>
      <c r="IU218" s="420">
        <v>27.131909193546253</v>
      </c>
      <c r="IV218" s="420">
        <v>27.131909193546253</v>
      </c>
      <c r="IW218" s="420">
        <v>27.131909193546253</v>
      </c>
      <c r="IX218" s="420">
        <v>27.131909193546253</v>
      </c>
      <c r="IY218" s="420">
        <v>27.131909193546253</v>
      </c>
      <c r="IZ218" s="420">
        <v>27.131909193546253</v>
      </c>
      <c r="JA218" s="420">
        <v>27.131909193546253</v>
      </c>
      <c r="JB218" s="420">
        <v>27.131909193546253</v>
      </c>
      <c r="JC218" s="420">
        <v>27.131909193546253</v>
      </c>
      <c r="JD218" s="420">
        <v>27.131909193546253</v>
      </c>
      <c r="JE218" s="420">
        <v>32.475194790617152</v>
      </c>
      <c r="JF218" s="420">
        <v>43.04779495368259</v>
      </c>
      <c r="JG218" s="420">
        <v>57.560735725064987</v>
      </c>
      <c r="JH218" s="420">
        <v>77.572299359284628</v>
      </c>
      <c r="JI218" s="420">
        <v>105.27855726994854</v>
      </c>
      <c r="JJ218" s="420">
        <v>143.77990026092959</v>
      </c>
      <c r="JK218" s="420">
        <v>197.46040631348075</v>
      </c>
      <c r="JL218" s="420">
        <v>272.52820975010536</v>
      </c>
      <c r="JM218" s="420">
        <v>377.78570091674123</v>
      </c>
      <c r="JN218" s="420">
        <v>525.72794671774261</v>
      </c>
      <c r="JO218" s="420">
        <v>734.11001677572824</v>
      </c>
      <c r="JP218" s="420">
        <v>1028.1844225111727</v>
      </c>
      <c r="JQ218" s="420">
        <v>1443.8964958469653</v>
      </c>
      <c r="JR218" s="420"/>
      <c r="JS218" s="420">
        <v>76.582569666072757</v>
      </c>
      <c r="JT218" s="420">
        <v>87.307496205990816</v>
      </c>
      <c r="JU218" s="420">
        <v>99.188781255321118</v>
      </c>
      <c r="JV218" s="420">
        <v>112.3539288056717</v>
      </c>
      <c r="JW218" s="420">
        <v>126.94469704886379</v>
      </c>
      <c r="JX218" s="420">
        <v>143.11870600636982</v>
      </c>
      <c r="JY218" s="420">
        <v>161.05122751427686</v>
      </c>
      <c r="JZ218" s="420">
        <v>180.93717832658379</v>
      </c>
      <c r="KA218" s="420">
        <v>202.99333946953411</v>
      </c>
      <c r="KB218" s="420">
        <v>227.46082762051904</v>
      </c>
      <c r="KC218" s="420">
        <v>254.6078472278721</v>
      </c>
      <c r="KD218" s="420">
        <v>284.73275536717796</v>
      </c>
      <c r="KE218" s="420">
        <v>318.16747498404692</v>
      </c>
      <c r="KF218" s="420">
        <v>355.28129624560279</v>
      </c>
      <c r="KG218" s="420">
        <v>396.48511026104694</v>
      </c>
      <c r="KH218" s="420">
        <v>442.23612448889372</v>
      </c>
      <c r="KI218" s="420">
        <v>493.04311478433061</v>
      </c>
      <c r="KJ218" s="420">
        <v>544.12898972372386</v>
      </c>
      <c r="KK218" s="420">
        <v>596.23784885906366</v>
      </c>
      <c r="KL218" s="420">
        <v>651.35998718703047</v>
      </c>
      <c r="KM218" s="420">
        <v>708.71772104890624</v>
      </c>
      <c r="KN218" s="420">
        <v>766.98386150513852</v>
      </c>
      <c r="KO218" s="420">
        <v>824.02521691980212</v>
      </c>
      <c r="KP218" s="420">
        <v>876.53440172743262</v>
      </c>
      <c r="KQ218" s="420">
        <v>919.50191821568865</v>
      </c>
      <c r="KR218" s="420">
        <v>945.45982778193343</v>
      </c>
      <c r="KS218" s="420">
        <v>943.39878358534781</v>
      </c>
      <c r="KT218" s="420">
        <v>897.2179206422112</v>
      </c>
      <c r="KU218" s="420">
        <v>732.54191590399978</v>
      </c>
      <c r="KV218" s="420">
        <v>316.82984256820714</v>
      </c>
      <c r="KW218" s="420"/>
      <c r="KX218" s="420">
        <v>812.60855779703297</v>
      </c>
      <c r="KY218" s="420">
        <v>896.63893797064713</v>
      </c>
      <c r="KZ218" s="420">
        <v>989.72944968001059</v>
      </c>
      <c r="LA218" s="420">
        <v>1092.8790936034582</v>
      </c>
      <c r="LB218" s="420">
        <v>1207.1985528498296</v>
      </c>
      <c r="LC218" s="420">
        <v>1333.9227888221792</v>
      </c>
      <c r="LD218" s="420">
        <v>1474.4250658468573</v>
      </c>
      <c r="LE218" s="420">
        <v>1630.2325672458071</v>
      </c>
      <c r="LF218" s="420">
        <v>1803.0437840979046</v>
      </c>
      <c r="LG218" s="420">
        <v>1994.7478786264958</v>
      </c>
      <c r="LH218" s="420">
        <v>2207.4462472070072</v>
      </c>
      <c r="LI218" s="420">
        <v>2443.4765336820888</v>
      </c>
      <c r="LJ218" s="420">
        <v>2705.4393723035573</v>
      </c>
      <c r="LK218" s="420">
        <v>2996.2281715271592</v>
      </c>
      <c r="LL218" s="420">
        <v>3319.062285442415</v>
      </c>
      <c r="LM218" s="420">
        <v>3677.5239592436524</v>
      </c>
      <c r="LN218" s="420">
        <v>4075.5994793054547</v>
      </c>
      <c r="LO218" s="420">
        <v>4517.7250076350319</v>
      </c>
      <c r="LP218" s="420">
        <v>5008.8376353138792</v>
      </c>
      <c r="LQ218" s="420">
        <v>5554.432250657741</v>
      </c>
      <c r="LR218" s="420">
        <v>6160.6248859326206</v>
      </c>
      <c r="LS218" s="420">
        <v>6834.2232823709282</v>
      </c>
      <c r="LT218" s="420">
        <v>7582.8054978254795</v>
      </c>
      <c r="LU218" s="420">
        <v>8414.8074756747155</v>
      </c>
      <c r="LV218" s="420">
        <v>9339.6205986630448</v>
      </c>
      <c r="LW218" s="420">
        <v>10367.700368457046</v>
      </c>
      <c r="LX218" s="420">
        <v>11510.687482203432</v>
      </c>
      <c r="LY218" s="420">
        <v>12781.54272281973</v>
      </c>
      <c r="LZ218" s="420">
        <v>13795.386201298046</v>
      </c>
      <c r="MA218" s="420">
        <v>13795.386201298046</v>
      </c>
      <c r="MB218" s="420"/>
      <c r="MC218" s="426">
        <v>0.22443198818970475</v>
      </c>
      <c r="MD218" s="426">
        <v>0.22443198818970475</v>
      </c>
      <c r="ME218" s="426">
        <v>0.22443198818970475</v>
      </c>
      <c r="MF218" s="426">
        <v>0.22443198818970475</v>
      </c>
      <c r="MG218" s="426">
        <v>0.22443198818970475</v>
      </c>
      <c r="MH218" s="426">
        <v>0.22443198818970475</v>
      </c>
      <c r="MI218" s="426">
        <v>0.22443198818970475</v>
      </c>
      <c r="MJ218" s="426">
        <v>0.22443198818970475</v>
      </c>
      <c r="MK218" s="426">
        <v>0.22443198818970475</v>
      </c>
      <c r="ML218" s="426">
        <v>0.22443198818970475</v>
      </c>
      <c r="MM218" s="426">
        <v>0.22443198818970475</v>
      </c>
      <c r="MN218" s="426">
        <v>0.22443198818970475</v>
      </c>
      <c r="MO218" s="426">
        <v>0.22443198818970475</v>
      </c>
      <c r="MP218" s="426">
        <v>0.22443198818970475</v>
      </c>
      <c r="MQ218" s="426">
        <v>0.22443198818970475</v>
      </c>
      <c r="MR218" s="426">
        <v>0.22443198818970475</v>
      </c>
      <c r="MS218" s="426">
        <v>0.22443198818970475</v>
      </c>
      <c r="MT218" s="426">
        <v>0.26863102340913869</v>
      </c>
      <c r="MU218" s="426">
        <v>0.3560863387724964</v>
      </c>
      <c r="MV218" s="426">
        <v>0.47613569204747891</v>
      </c>
      <c r="MW218" s="426">
        <v>0.64166901228581341</v>
      </c>
      <c r="MX218" s="426">
        <v>0.87085194607162042</v>
      </c>
      <c r="MY218" s="426">
        <v>1.1893305645057042</v>
      </c>
      <c r="MZ218" s="426">
        <v>1.6333694492911965</v>
      </c>
      <c r="NA218" s="426">
        <v>2.2543215634285638</v>
      </c>
      <c r="NB218" s="426">
        <v>3.1249992531507269</v>
      </c>
      <c r="NC218" s="426">
        <v>4.3487602544689299</v>
      </c>
      <c r="ND218" s="426">
        <v>6.0724724323544592</v>
      </c>
      <c r="NE218" s="426">
        <v>8.5050216158306728</v>
      </c>
      <c r="NF218" s="426">
        <v>11.943743397908911</v>
      </c>
      <c r="NG218" s="420"/>
      <c r="NH218" s="420">
        <v>812.38412580884324</v>
      </c>
      <c r="NI218" s="420">
        <v>896.4145059824574</v>
      </c>
      <c r="NJ218" s="420">
        <v>989.50501769182085</v>
      </c>
      <c r="NK218" s="420">
        <v>1092.6546616152684</v>
      </c>
      <c r="NL218" s="420">
        <v>1206.9741208616399</v>
      </c>
      <c r="NM218" s="420">
        <v>1333.6983568339895</v>
      </c>
      <c r="NN218" s="420">
        <v>1474.2006338586675</v>
      </c>
      <c r="NO218" s="420">
        <v>1630.0081352576174</v>
      </c>
      <c r="NP218" s="420">
        <v>1802.8193521097148</v>
      </c>
      <c r="NQ218" s="420">
        <v>1994.523446638306</v>
      </c>
      <c r="NR218" s="420">
        <v>2207.2218152188175</v>
      </c>
      <c r="NS218" s="420">
        <v>2443.252101693899</v>
      </c>
      <c r="NT218" s="420">
        <v>2705.2149403153676</v>
      </c>
      <c r="NU218" s="420">
        <v>2996.0037395389695</v>
      </c>
      <c r="NV218" s="420">
        <v>3318.8378534542253</v>
      </c>
      <c r="NW218" s="420">
        <v>3677.2995272554626</v>
      </c>
      <c r="NX218" s="420">
        <v>4075.3750473172649</v>
      </c>
      <c r="NY218" s="420">
        <v>4517.4563766116225</v>
      </c>
      <c r="NZ218" s="420">
        <v>5008.4815489751063</v>
      </c>
      <c r="OA218" s="420">
        <v>5553.9561149656938</v>
      </c>
      <c r="OB218" s="420">
        <v>6159.9832169203346</v>
      </c>
      <c r="OC218" s="420">
        <v>6833.3524304248567</v>
      </c>
      <c r="OD218" s="420">
        <v>7581.6161672609742</v>
      </c>
      <c r="OE218" s="420">
        <v>8413.1741062254241</v>
      </c>
      <c r="OF218" s="420">
        <v>9337.3662770996161</v>
      </c>
      <c r="OG218" s="420">
        <v>10364.575369203896</v>
      </c>
      <c r="OH218" s="420">
        <v>11506.338721948963</v>
      </c>
      <c r="OI218" s="420">
        <v>12775.470250387376</v>
      </c>
      <c r="OJ218" s="420">
        <v>13786.881179682216</v>
      </c>
      <c r="OK218" s="420">
        <v>13783.442457900137</v>
      </c>
      <c r="OL218" s="420"/>
      <c r="OM218" s="420">
        <v>888.96669547491604</v>
      </c>
      <c r="ON218" s="420">
        <v>983.72200218844819</v>
      </c>
      <c r="OO218" s="420">
        <v>1088.6937989471419</v>
      </c>
      <c r="OP218" s="420">
        <v>1205.0085904209402</v>
      </c>
      <c r="OQ218" s="420">
        <v>1333.9188179105038</v>
      </c>
      <c r="OR218" s="420">
        <v>1476.8170628403593</v>
      </c>
      <c r="OS218" s="420">
        <v>1635.2518613729444</v>
      </c>
      <c r="OT218" s="420">
        <v>1810.9453135842011</v>
      </c>
      <c r="OU218" s="420">
        <v>2005.8126915792488</v>
      </c>
      <c r="OV218" s="420">
        <v>2221.9842742588253</v>
      </c>
      <c r="OW218" s="420">
        <v>2461.8296624466898</v>
      </c>
      <c r="OX218" s="420">
        <v>2727.984857061077</v>
      </c>
      <c r="OY218" s="420">
        <v>3023.3824152994143</v>
      </c>
      <c r="OZ218" s="420">
        <v>3351.2850357845723</v>
      </c>
      <c r="PA218" s="420">
        <v>3715.3229637152722</v>
      </c>
      <c r="PB218" s="420">
        <v>4119.5356517443561</v>
      </c>
      <c r="PC218" s="420">
        <v>4568.418162101596</v>
      </c>
      <c r="PD218" s="420">
        <v>5061.5853663353464</v>
      </c>
      <c r="PE218" s="420">
        <v>5604.7193978341702</v>
      </c>
      <c r="PF218" s="420">
        <v>6205.3161021527239</v>
      </c>
      <c r="PG218" s="420">
        <v>6868.7009379692408</v>
      </c>
      <c r="PH218" s="420">
        <v>7600.3362919299952</v>
      </c>
      <c r="PI218" s="420">
        <v>8405.6413841807771</v>
      </c>
      <c r="PJ218" s="420">
        <v>9289.708507952857</v>
      </c>
      <c r="PK218" s="420">
        <v>10256.868195315305</v>
      </c>
      <c r="PL218" s="420">
        <v>11310.035196985829</v>
      </c>
      <c r="PM218" s="420">
        <v>12449.737505534311</v>
      </c>
      <c r="PN218" s="420">
        <v>13672.688171029587</v>
      </c>
      <c r="PO218" s="420">
        <v>14519.423095586215</v>
      </c>
      <c r="PP218" s="420">
        <v>14100.272300468345</v>
      </c>
      <c r="PQ218" s="420"/>
      <c r="PR218" s="420">
        <v>37.169249665725864</v>
      </c>
      <c r="PS218" s="420">
        <v>41.012854498840376</v>
      </c>
      <c r="PT218" s="420">
        <v>45.270875704789461</v>
      </c>
      <c r="PU218" s="420">
        <v>49.98900823137177</v>
      </c>
      <c r="PV218" s="420">
        <v>55.218055454180529</v>
      </c>
      <c r="PW218" s="420">
        <v>61.014505319690088</v>
      </c>
      <c r="PX218" s="420">
        <v>67.441171841011311</v>
      </c>
      <c r="PY218" s="420">
        <v>74.567909387303558</v>
      </c>
      <c r="PZ218" s="420">
        <v>82.472408057151227</v>
      </c>
      <c r="QA218" s="420">
        <v>91.241079372639433</v>
      </c>
      <c r="QB218" s="420">
        <v>100.97004258549829</v>
      </c>
      <c r="QC218" s="420">
        <v>111.76622306192434</v>
      </c>
      <c r="QD218" s="420">
        <v>123.74857552232709</v>
      </c>
      <c r="QE218" s="420">
        <v>137.0494463716816</v>
      </c>
      <c r="QF218" s="420">
        <v>151.81609098253807</v>
      </c>
      <c r="QG218" s="420">
        <v>168.21236360515559</v>
      </c>
      <c r="QH218" s="420">
        <v>186.42059959900638</v>
      </c>
      <c r="QI218" s="420">
        <v>206.64371193075831</v>
      </c>
      <c r="QJ218" s="420">
        <v>229.10752639226604</v>
      </c>
      <c r="QK218" s="420">
        <v>254.06338278758759</v>
      </c>
      <c r="QL218" s="420">
        <v>281.79103245342299</v>
      </c>
      <c r="QM218" s="420">
        <v>312.60186594934834</v>
      </c>
      <c r="QN218" s="420">
        <v>346.84250862358181</v>
      </c>
      <c r="QO218" s="420">
        <v>384.89882607228378</v>
      </c>
      <c r="QP218" s="420">
        <v>427.20038631634645</v>
      </c>
      <c r="QQ218" s="420">
        <v>474.22543087574775</v>
      </c>
      <c r="QR218" s="420">
        <v>526.50641289090026</v>
      </c>
      <c r="QS218" s="420">
        <v>584.63616709324504</v>
      </c>
      <c r="QT218" s="420">
        <v>631.01003432852144</v>
      </c>
      <c r="QU218" s="420">
        <v>631.01003432852144</v>
      </c>
      <c r="QV218" s="424"/>
      <c r="QW218" s="420">
        <v>14.672440262931179</v>
      </c>
      <c r="QX218" s="420">
        <v>14.672440262931179</v>
      </c>
      <c r="QY218" s="420">
        <v>14.672440262931179</v>
      </c>
      <c r="QZ218" s="420">
        <v>14.672440262931179</v>
      </c>
      <c r="RA218" s="420">
        <v>14.672440262931179</v>
      </c>
      <c r="RB218" s="420">
        <v>14.672440262931179</v>
      </c>
      <c r="RC218" s="420">
        <v>14.672440262931179</v>
      </c>
      <c r="RD218" s="420">
        <v>14.672440262931179</v>
      </c>
      <c r="RE218" s="420">
        <v>14.672440262931179</v>
      </c>
      <c r="RF218" s="420">
        <v>14.672440262931179</v>
      </c>
      <c r="RG218" s="420">
        <v>14.672440262931179</v>
      </c>
      <c r="RH218" s="420">
        <v>14.672440262931179</v>
      </c>
      <c r="RI218" s="420">
        <v>14.672440262931179</v>
      </c>
      <c r="RJ218" s="420">
        <v>14.672440262931179</v>
      </c>
      <c r="RK218" s="420">
        <v>14.672440262931179</v>
      </c>
      <c r="RL218" s="420">
        <v>14.672440262931179</v>
      </c>
      <c r="RM218" s="420">
        <v>14.672440262931179</v>
      </c>
      <c r="RN218" s="420">
        <v>17.561991387827756</v>
      </c>
      <c r="RO218" s="420">
        <v>23.279460188487498</v>
      </c>
      <c r="RP218" s="420">
        <v>31.127793123282142</v>
      </c>
      <c r="RQ218" s="420">
        <v>41.949680735259527</v>
      </c>
      <c r="RR218" s="420">
        <v>56.9327182798595</v>
      </c>
      <c r="RS218" s="420">
        <v>77.75354039923198</v>
      </c>
      <c r="RT218" s="420">
        <v>106.78297628306284</v>
      </c>
      <c r="RU218" s="420">
        <v>147.37827142931548</v>
      </c>
      <c r="RV218" s="420">
        <v>204.29959754579187</v>
      </c>
      <c r="RW218" s="420">
        <v>284.30405828589352</v>
      </c>
      <c r="RX218" s="420">
        <v>396.99327057026164</v>
      </c>
      <c r="RY218" s="420">
        <v>556.0233307193879</v>
      </c>
      <c r="RZ218" s="420">
        <v>780.83281681517474</v>
      </c>
      <c r="SA218" s="420"/>
      <c r="SB218" s="420">
        <v>22.496809402794685</v>
      </c>
      <c r="SC218" s="420">
        <v>26.340414235909197</v>
      </c>
      <c r="SD218" s="420">
        <v>30.598435441858282</v>
      </c>
      <c r="SE218" s="420">
        <v>35.316567968440594</v>
      </c>
      <c r="SF218" s="420">
        <v>40.545615191249354</v>
      </c>
      <c r="SG218" s="420">
        <v>46.342065056758912</v>
      </c>
      <c r="SH218" s="420">
        <v>52.768731578080136</v>
      </c>
      <c r="SI218" s="420">
        <v>59.895469124372383</v>
      </c>
      <c r="SJ218" s="420">
        <v>67.799967794220052</v>
      </c>
      <c r="SK218" s="420">
        <v>76.568639109708258</v>
      </c>
      <c r="SL218" s="420">
        <v>86.297602322567116</v>
      </c>
      <c r="SM218" s="420">
        <v>97.093782798993161</v>
      </c>
      <c r="SN218" s="420">
        <v>109.07613525939591</v>
      </c>
      <c r="SO218" s="420">
        <v>122.37700610875042</v>
      </c>
      <c r="SP218" s="420">
        <v>137.14365071960688</v>
      </c>
      <c r="SQ218" s="420">
        <v>153.5399233422244</v>
      </c>
      <c r="SR218" s="420">
        <v>171.74815933607519</v>
      </c>
      <c r="SS218" s="420">
        <v>189.08172054293055</v>
      </c>
      <c r="ST218" s="420">
        <v>205.82806620377855</v>
      </c>
      <c r="SU218" s="420">
        <v>222.93558966430544</v>
      </c>
      <c r="SV218" s="420">
        <v>239.84135171816345</v>
      </c>
      <c r="SW218" s="420">
        <v>255.66914766948884</v>
      </c>
      <c r="SX218" s="420">
        <v>269.08896822434986</v>
      </c>
      <c r="SY218" s="420">
        <v>278.11584978922093</v>
      </c>
      <c r="SZ218" s="420">
        <v>279.82211488703098</v>
      </c>
      <c r="TA218" s="420">
        <v>269.92583332995588</v>
      </c>
      <c r="TB218" s="420">
        <v>242.20235460500675</v>
      </c>
      <c r="TC218" s="420">
        <v>187.64289652298339</v>
      </c>
      <c r="TD218" s="420">
        <v>74.986703609133542</v>
      </c>
      <c r="TE218" s="420">
        <v>-149.8227824866533</v>
      </c>
      <c r="TF218" s="420"/>
      <c r="TG218" s="420">
        <v>3.9012105588149764</v>
      </c>
      <c r="TH218" s="420">
        <v>4.3046276816708433</v>
      </c>
      <c r="TI218" s="420">
        <v>4.7515411232306866</v>
      </c>
      <c r="TJ218" s="420">
        <v>5.2467469343817239</v>
      </c>
      <c r="TK218" s="420">
        <v>5.7955773364378205</v>
      </c>
      <c r="TL218" s="420">
        <v>6.4039611919725541</v>
      </c>
      <c r="TM218" s="420">
        <v>7.0784913349385592</v>
      </c>
      <c r="TN218" s="420">
        <v>7.8264995410642753</v>
      </c>
      <c r="TO218" s="420">
        <v>8.6561400086625184</v>
      </c>
      <c r="TP218" s="420">
        <v>9.576482319320041</v>
      </c>
      <c r="TQ218" s="420">
        <v>10.597614958629837</v>
      </c>
      <c r="TR218" s="420">
        <v>11.730760600478588</v>
      </c>
      <c r="TS218" s="420">
        <v>12.988404495858873</v>
      </c>
      <c r="TT218" s="420">
        <v>14.384437460354889</v>
      </c>
      <c r="TU218" s="420">
        <v>15.93431512515107</v>
      </c>
      <c r="TV218" s="420">
        <v>17.655235306640428</v>
      </c>
      <c r="TW218" s="420">
        <v>19.566335561701738</v>
      </c>
      <c r="TX218" s="420">
        <v>21.688913231960186</v>
      </c>
      <c r="TY218" s="420">
        <v>24.046670543625932</v>
      </c>
      <c r="TZ218" s="420">
        <v>26.665987622912422</v>
      </c>
      <c r="UA218" s="420">
        <v>29.576226614021913</v>
      </c>
      <c r="UB218" s="420">
        <v>32.810070451096514</v>
      </c>
      <c r="UC218" s="420">
        <v>36.403900241653346</v>
      </c>
      <c r="UD218" s="420">
        <v>40.398215671630723</v>
      </c>
      <c r="UE218" s="420">
        <v>44.838103346593869</v>
      </c>
      <c r="UF218" s="420">
        <v>49.773758545817543</v>
      </c>
      <c r="UG218" s="420">
        <v>55.261066492493683</v>
      </c>
      <c r="UH218" s="420">
        <v>61.362249941580622</v>
      </c>
      <c r="UI218" s="420">
        <v>66.229558863293065</v>
      </c>
      <c r="UJ218" s="420">
        <v>66.229558863293065</v>
      </c>
      <c r="UK218" s="420"/>
      <c r="UL218" s="420">
        <v>2.0676958480084733</v>
      </c>
      <c r="UM218" s="420">
        <v>2.0676958480084733</v>
      </c>
      <c r="UN218" s="420">
        <v>2.0676958480084733</v>
      </c>
      <c r="UO218" s="420">
        <v>2.0676958480084733</v>
      </c>
      <c r="UP218" s="420">
        <v>2.0676958480084733</v>
      </c>
      <c r="UQ218" s="420">
        <v>2.0676958480084733</v>
      </c>
      <c r="UR218" s="420">
        <v>2.0676958480084733</v>
      </c>
      <c r="US218" s="420">
        <v>2.0676958480084733</v>
      </c>
      <c r="UT218" s="420">
        <v>2.0676958480084733</v>
      </c>
      <c r="UU218" s="420">
        <v>2.0676958480084733</v>
      </c>
      <c r="UV218" s="420">
        <v>2.0676958480084733</v>
      </c>
      <c r="UW218" s="420">
        <v>2.0676958480084733</v>
      </c>
      <c r="UX218" s="420">
        <v>2.0676958480084733</v>
      </c>
      <c r="UY218" s="420">
        <v>2.0676958480084733</v>
      </c>
      <c r="UZ218" s="420">
        <v>2.0676958480084733</v>
      </c>
      <c r="VA218" s="420">
        <v>2.0676958480084733</v>
      </c>
      <c r="VB218" s="420">
        <v>2.0676958480084733</v>
      </c>
      <c r="VC218" s="420">
        <v>2.474902335579019</v>
      </c>
      <c r="VD218" s="420">
        <v>3.2806296916555335</v>
      </c>
      <c r="VE218" s="420">
        <v>4.3866464913328018</v>
      </c>
      <c r="VF218" s="420">
        <v>5.9117078772995386</v>
      </c>
      <c r="VG218" s="420">
        <v>8.0231742705070825</v>
      </c>
      <c r="VH218" s="420">
        <v>10.957323374328272</v>
      </c>
      <c r="VI218" s="420">
        <v>15.048261416766344</v>
      </c>
      <c r="VJ218" s="420">
        <v>20.769104147654808</v>
      </c>
      <c r="VK218" s="420">
        <v>28.790672991354562</v>
      </c>
      <c r="VL218" s="420">
        <v>40.065204584602789</v>
      </c>
      <c r="VM218" s="420">
        <v>55.945795146242915</v>
      </c>
      <c r="VN218" s="420">
        <v>78.356913486907771</v>
      </c>
      <c r="VO218" s="420">
        <v>110.03791764594696</v>
      </c>
      <c r="VP218" s="420"/>
      <c r="VQ218" s="420">
        <v>1.8335147108065031</v>
      </c>
      <c r="VR218" s="420">
        <v>2.23693183366237</v>
      </c>
      <c r="VS218" s="420">
        <v>2.6838452752222133</v>
      </c>
      <c r="VT218" s="420">
        <v>3.1790510863732506</v>
      </c>
      <c r="VU218" s="420">
        <v>3.7278814884293472</v>
      </c>
      <c r="VV218" s="420">
        <v>4.3362653439640813</v>
      </c>
      <c r="VW218" s="420">
        <v>5.0107954869300855</v>
      </c>
      <c r="VX218" s="420">
        <v>5.7588036930558015</v>
      </c>
      <c r="VY218" s="420">
        <v>6.5884441606540456</v>
      </c>
      <c r="VZ218" s="420">
        <v>7.5087864713115682</v>
      </c>
      <c r="WA218" s="420">
        <v>8.5299191106213641</v>
      </c>
      <c r="WB218" s="420">
        <v>9.663064752470115</v>
      </c>
      <c r="WC218" s="420">
        <v>10.9207086478504</v>
      </c>
      <c r="WD218" s="420">
        <v>12.316741612346416</v>
      </c>
      <c r="WE218" s="420">
        <v>13.866619277142597</v>
      </c>
      <c r="WF218" s="420">
        <v>15.587539458631955</v>
      </c>
      <c r="WG218" s="420">
        <v>17.498639713693265</v>
      </c>
      <c r="WH218" s="420">
        <v>19.214010896381168</v>
      </c>
      <c r="WI218" s="420">
        <v>20.766040851970399</v>
      </c>
      <c r="WJ218" s="420">
        <v>22.279341131579621</v>
      </c>
      <c r="WK218" s="420">
        <v>23.664518736722375</v>
      </c>
      <c r="WL218" s="420">
        <v>24.78689618058943</v>
      </c>
      <c r="WM218" s="420">
        <v>25.446576867325074</v>
      </c>
      <c r="WN218" s="420">
        <v>25.349954254864379</v>
      </c>
      <c r="WO218" s="420">
        <v>24.068999198939061</v>
      </c>
      <c r="WP218" s="420">
        <v>20.983085554462981</v>
      </c>
      <c r="WQ218" s="420">
        <v>15.195861907890894</v>
      </c>
      <c r="WR218" s="420">
        <v>5.4164547953377067</v>
      </c>
      <c r="WS218" s="420">
        <v>-12.127354623614707</v>
      </c>
      <c r="WT218" s="420">
        <v>-43.808358782653897</v>
      </c>
      <c r="WU218" s="420"/>
      <c r="WV218" s="420">
        <v>89.824419981594971</v>
      </c>
      <c r="WW218" s="420">
        <v>99.113000673373861</v>
      </c>
      <c r="WX218" s="420">
        <v>109.40307347638758</v>
      </c>
      <c r="WY218" s="420">
        <v>120.80506629055378</v>
      </c>
      <c r="WZ218" s="420">
        <v>133.4417522088674</v>
      </c>
      <c r="XA218" s="420">
        <v>147.44964184355939</v>
      </c>
      <c r="XB218" s="420">
        <v>162.98053358564138</v>
      </c>
      <c r="XC218" s="420">
        <v>180.20323977997836</v>
      </c>
      <c r="XD218" s="420">
        <v>199.30550885050718</v>
      </c>
      <c r="XE218" s="420">
        <v>220.49616569740266</v>
      </c>
      <c r="XF218" s="420">
        <v>244.00749523664678</v>
      </c>
      <c r="XG218" s="420">
        <v>270.09789679258193</v>
      </c>
      <c r="XH218" s="420">
        <v>299.05484021894301</v>
      </c>
      <c r="XI218" s="420">
        <v>331.19815815078363</v>
      </c>
      <c r="XJ218" s="420">
        <v>366.88371272003911</v>
      </c>
      <c r="XK218" s="420">
        <v>406.50747944742591</v>
      </c>
      <c r="XL218" s="420">
        <v>450.51009590443135</v>
      </c>
      <c r="XM218" s="420">
        <v>499.38192817866133</v>
      </c>
      <c r="XN218" s="420">
        <v>553.66871423772216</v>
      </c>
      <c r="XO218" s="420">
        <v>613.97785004254649</v>
      </c>
      <c r="XP218" s="420">
        <v>680.98539178970213</v>
      </c>
      <c r="XQ218" s="420">
        <v>755.44385605278228</v>
      </c>
      <c r="XR218" s="420">
        <v>838.1909089438218</v>
      </c>
      <c r="XS218" s="420">
        <v>930.15904583675615</v>
      </c>
      <c r="XT218" s="420">
        <v>1032.386374809266</v>
      </c>
      <c r="XU218" s="420">
        <v>1146.0286299030445</v>
      </c>
      <c r="XV218" s="420">
        <v>1272.3725547283477</v>
      </c>
      <c r="XW218" s="420">
        <v>1412.8508130159521</v>
      </c>
      <c r="XX218" s="420">
        <v>1524.919411768248</v>
      </c>
      <c r="XY218" s="420">
        <v>1524.919411768248</v>
      </c>
      <c r="XZ218" s="420"/>
      <c r="YA218" s="420">
        <v>2.480834464641668E-2</v>
      </c>
      <c r="YB218" s="420">
        <v>2.480834464641668E-2</v>
      </c>
      <c r="YC218" s="420">
        <v>2.480834464641668E-2</v>
      </c>
      <c r="YD218" s="420">
        <v>2.480834464641668E-2</v>
      </c>
      <c r="YE218" s="420">
        <v>2.480834464641668E-2</v>
      </c>
      <c r="YF218" s="420">
        <v>2.480834464641668E-2</v>
      </c>
      <c r="YG218" s="420">
        <v>2.480834464641668E-2</v>
      </c>
      <c r="YH218" s="420">
        <v>2.480834464641668E-2</v>
      </c>
      <c r="YI218" s="420">
        <v>2.480834464641668E-2</v>
      </c>
      <c r="YJ218" s="420">
        <v>2.480834464641668E-2</v>
      </c>
      <c r="YK218" s="420">
        <v>2.480834464641668E-2</v>
      </c>
      <c r="YL218" s="420">
        <v>2.480834464641668E-2</v>
      </c>
      <c r="YM218" s="420">
        <v>2.480834464641668E-2</v>
      </c>
      <c r="YN218" s="420">
        <v>2.480834464641668E-2</v>
      </c>
      <c r="YO218" s="420">
        <v>2.480834464641668E-2</v>
      </c>
      <c r="YP218" s="420">
        <v>2.480834464641668E-2</v>
      </c>
      <c r="YQ218" s="420">
        <v>2.480834464641668E-2</v>
      </c>
      <c r="YR218" s="420">
        <v>2.9694033658965054E-2</v>
      </c>
      <c r="YS218" s="420">
        <v>3.9361201081023131E-2</v>
      </c>
      <c r="YT218" s="420">
        <v>5.2631260107135779E-2</v>
      </c>
      <c r="YU218" s="420">
        <v>7.0929042397720327E-2</v>
      </c>
      <c r="YV218" s="420">
        <v>9.6262548794452465E-2</v>
      </c>
      <c r="YW218" s="420">
        <v>0.13146665402186325</v>
      </c>
      <c r="YX218" s="420">
        <v>0.18054998558713753</v>
      </c>
      <c r="YY218" s="420">
        <v>0.24918901597089782</v>
      </c>
      <c r="YZ218" s="420">
        <v>0.3454323027536868</v>
      </c>
      <c r="ZA218" s="420">
        <v>0.48070484090847126</v>
      </c>
      <c r="ZB218" s="420">
        <v>0.67124116385038646</v>
      </c>
      <c r="ZC218" s="420">
        <v>0.94013116923601669</v>
      </c>
      <c r="ZD218" s="420">
        <v>1.3202418468673545</v>
      </c>
      <c r="ZE218" s="420"/>
      <c r="ZF218" s="420">
        <v>89.799611636948555</v>
      </c>
      <c r="ZG218" s="420">
        <v>99.088192328727445</v>
      </c>
      <c r="ZH218" s="420">
        <v>109.37826513174116</v>
      </c>
      <c r="ZI218" s="420">
        <v>120.78025794590737</v>
      </c>
      <c r="ZJ218" s="420">
        <v>133.41694386422097</v>
      </c>
      <c r="ZK218" s="420">
        <v>147.42483349891296</v>
      </c>
      <c r="ZL218" s="420">
        <v>162.95572524099495</v>
      </c>
      <c r="ZM218" s="420">
        <v>180.17843143533193</v>
      </c>
      <c r="ZN218" s="420">
        <v>199.28070050586075</v>
      </c>
      <c r="ZO218" s="420">
        <v>220.47135735275623</v>
      </c>
      <c r="ZP218" s="420">
        <v>243.98268689200034</v>
      </c>
      <c r="ZQ218" s="420">
        <v>270.0730884479355</v>
      </c>
      <c r="ZR218" s="420">
        <v>299.03003187429658</v>
      </c>
      <c r="ZS218" s="420">
        <v>331.1733498061372</v>
      </c>
      <c r="ZT218" s="420">
        <v>366.85890437539268</v>
      </c>
      <c r="ZU218" s="420">
        <v>406.48267110277948</v>
      </c>
      <c r="ZV218" s="420">
        <v>450.48528755978492</v>
      </c>
      <c r="ZW218" s="420">
        <v>499.35223414500234</v>
      </c>
      <c r="ZX218" s="420">
        <v>553.62935303664108</v>
      </c>
      <c r="ZY218" s="420">
        <v>613.9252187824394</v>
      </c>
      <c r="ZZ218" s="420">
        <v>680.91446274730447</v>
      </c>
      <c r="AAA218" s="420">
        <v>755.34759350398781</v>
      </c>
      <c r="AAB218" s="420">
        <v>838.0594422897999</v>
      </c>
      <c r="AAC218" s="420">
        <v>929.97849585116899</v>
      </c>
      <c r="AAD218" s="420">
        <v>1032.1371857932952</v>
      </c>
      <c r="AAE218" s="420">
        <v>1145.6831976002909</v>
      </c>
      <c r="AAF218" s="420">
        <v>1271.8918498874393</v>
      </c>
      <c r="AAG218" s="420">
        <v>1412.1795718521016</v>
      </c>
      <c r="AAH218" s="420">
        <v>1523.9792805990119</v>
      </c>
      <c r="AAI218" s="420">
        <v>1523.5991699213807</v>
      </c>
      <c r="AAJ218" s="420"/>
      <c r="AAK218" s="420">
        <v>1003.0966312254658</v>
      </c>
      <c r="AAL218" s="420">
        <v>1111.3875405867473</v>
      </c>
      <c r="AAM218" s="420">
        <v>1231.3543447959635</v>
      </c>
      <c r="AAN218" s="420">
        <v>1364.2844674216615</v>
      </c>
      <c r="AAO218" s="420">
        <v>1511.6092584544035</v>
      </c>
      <c r="AAP218" s="420">
        <v>1674.9202267399953</v>
      </c>
      <c r="AAQ218" s="420">
        <v>1855.9871136789495</v>
      </c>
      <c r="AAR218" s="420">
        <v>2056.7780178369612</v>
      </c>
      <c r="AAS218" s="420">
        <v>2279.4818040399837</v>
      </c>
      <c r="AAT218" s="420">
        <v>2526.5330571926015</v>
      </c>
      <c r="AAU218" s="420">
        <v>2800.6398707718786</v>
      </c>
      <c r="AAV218" s="420">
        <v>3104.8147930604759</v>
      </c>
      <c r="AAW218" s="420">
        <v>3442.4092910809572</v>
      </c>
      <c r="AAX218" s="420">
        <v>3817.1521333118062</v>
      </c>
      <c r="AAY218" s="420">
        <v>4233.1921380874146</v>
      </c>
      <c r="AAZ218" s="420">
        <v>4695.1457856479919</v>
      </c>
      <c r="ABA218" s="420">
        <v>5208.1502487111493</v>
      </c>
      <c r="ABB218" s="420">
        <v>5769.2333319196605</v>
      </c>
      <c r="ABC218" s="420">
        <v>6384.9428579265605</v>
      </c>
      <c r="ABD218" s="420">
        <v>7064.4562517310487</v>
      </c>
      <c r="ABE218" s="420">
        <v>7813.1212711714306</v>
      </c>
      <c r="ABF218" s="420">
        <v>8636.1399292840615</v>
      </c>
      <c r="ABG218" s="420">
        <v>9538.2363715622523</v>
      </c>
      <c r="ABH218" s="420">
        <v>10523.152807848111</v>
      </c>
      <c r="ABI218" s="420">
        <v>11592.896495194569</v>
      </c>
      <c r="ABJ218" s="420">
        <v>12746.627313470539</v>
      </c>
      <c r="ABK218" s="420">
        <v>13979.027571934648</v>
      </c>
      <c r="ABL218" s="420">
        <v>15277.927094200011</v>
      </c>
      <c r="ABM218" s="420">
        <v>16106.261725170745</v>
      </c>
      <c r="ABN218" s="420">
        <v>15430.240329120419</v>
      </c>
      <c r="ABQ218" s="344"/>
      <c r="ABR218" s="344"/>
      <c r="ABS218" s="344"/>
      <c r="ABT218" s="344"/>
      <c r="ABU218" s="344"/>
      <c r="ABV218" s="344"/>
      <c r="ABW218" s="344"/>
      <c r="ABX218" s="344"/>
      <c r="ABY218" s="344"/>
      <c r="ABZ218" s="344"/>
      <c r="ACA218" s="344"/>
    </row>
    <row r="219" spans="4:755" hidden="1" outlineLevel="1" x14ac:dyDescent="0.25">
      <c r="D219" s="431" t="b">
        <v>1</v>
      </c>
      <c r="E219" s="416"/>
      <c r="F219" s="417">
        <v>1644</v>
      </c>
      <c r="G219" s="417">
        <v>22006070</v>
      </c>
      <c r="H219" s="417" t="s">
        <v>1825</v>
      </c>
      <c r="I219" s="417" t="s">
        <v>253</v>
      </c>
      <c r="J219" s="417">
        <v>66</v>
      </c>
      <c r="K219" s="417" t="s">
        <v>336</v>
      </c>
      <c r="L219" s="417" t="s">
        <v>1822</v>
      </c>
      <c r="M219" s="417" t="s">
        <v>253</v>
      </c>
      <c r="N219" s="417" t="s">
        <v>301</v>
      </c>
      <c r="O219" s="417" t="s">
        <v>1910</v>
      </c>
      <c r="P219" s="417" t="s">
        <v>1911</v>
      </c>
      <c r="Q219" s="417" t="s">
        <v>302</v>
      </c>
      <c r="R219" s="417" t="s">
        <v>298</v>
      </c>
      <c r="S219" s="418"/>
      <c r="T219" s="417">
        <v>6.6046416250961082E-2</v>
      </c>
      <c r="U219" s="417">
        <v>2190</v>
      </c>
      <c r="V219" s="418"/>
      <c r="W219" s="419">
        <v>9.9</v>
      </c>
      <c r="X219" s="417">
        <v>8.8018665792934641E-3</v>
      </c>
      <c r="Y219" s="417">
        <v>1.5348743287472509E-3</v>
      </c>
      <c r="Z219" s="417">
        <v>7.266992250546213E-3</v>
      </c>
      <c r="AA219" s="420">
        <v>94.031217127765984</v>
      </c>
      <c r="AB219" s="420">
        <v>736.73967779868042</v>
      </c>
      <c r="AC219" s="420">
        <v>830.77089492644643</v>
      </c>
      <c r="AD219" s="420">
        <v>33.698957216231179</v>
      </c>
      <c r="AE219" s="420">
        <v>3.5369755616627874</v>
      </c>
      <c r="AF219" s="420">
        <v>81.437998161253503</v>
      </c>
      <c r="AG219" s="418"/>
      <c r="AH219" s="419">
        <v>14.216959715055561</v>
      </c>
      <c r="AI219" s="417">
        <v>2.3831354840911409E-2</v>
      </c>
      <c r="AJ219" s="417">
        <v>4.1557247471385329E-3</v>
      </c>
      <c r="AK219" s="417">
        <v>1.9675630093772878E-2</v>
      </c>
      <c r="AL219" s="420">
        <v>254.59273681406529</v>
      </c>
      <c r="AM219" s="420">
        <v>1994.7478786264958</v>
      </c>
      <c r="AN219" s="420">
        <v>2249.3406154405611</v>
      </c>
      <c r="AO219" s="420">
        <v>91.241079372639433</v>
      </c>
      <c r="AP219" s="420">
        <v>9.576482319320041</v>
      </c>
      <c r="AQ219" s="420">
        <v>220.49616569740266</v>
      </c>
      <c r="AR219" s="418"/>
      <c r="AS219" s="417">
        <v>5.1679359468684138E-3</v>
      </c>
      <c r="AT219" s="421">
        <v>4.6756664206188491E-7</v>
      </c>
      <c r="AU219" s="417">
        <v>5.1674683802263519E-3</v>
      </c>
      <c r="AV219" s="420">
        <v>54.263818387092506</v>
      </c>
      <c r="AW219" s="420">
        <v>0.22443198818970475</v>
      </c>
      <c r="AX219" s="420">
        <v>54.488250375282213</v>
      </c>
      <c r="AY219" s="420">
        <v>14.672440262931179</v>
      </c>
      <c r="AZ219" s="420">
        <v>2.0676958480084733</v>
      </c>
      <c r="BA219" s="420">
        <v>2.480834464641668E-2</v>
      </c>
      <c r="BB219" s="418"/>
      <c r="BC219" s="420">
        <v>949.44482586559388</v>
      </c>
      <c r="BD219" s="420">
        <v>2570.6543428299233</v>
      </c>
      <c r="BE219" s="420">
        <v>71.253194830868281</v>
      </c>
      <c r="BF219" s="420">
        <v>2499.401147999055</v>
      </c>
      <c r="BG219" s="420"/>
      <c r="BH219" s="422">
        <v>3.6190084093339271E-2</v>
      </c>
      <c r="BI219" s="420"/>
      <c r="BJ219" s="423">
        <v>10.264843878369307</v>
      </c>
      <c r="BK219" s="423">
        <v>10.643133317908669</v>
      </c>
      <c r="BL219" s="423">
        <v>11.035363826768</v>
      </c>
      <c r="BM219" s="423">
        <v>11.442049174017937</v>
      </c>
      <c r="BN219" s="423">
        <v>11.863722062618042</v>
      </c>
      <c r="BO219" s="423">
        <v>12.300934827185827</v>
      </c>
      <c r="BP219" s="423">
        <v>12.75426015748063</v>
      </c>
      <c r="BQ219" s="423">
        <v>13.224291848549957</v>
      </c>
      <c r="BR219" s="423">
        <v>13.711645578520923</v>
      </c>
      <c r="BS219" s="423">
        <v>14.216959715055561</v>
      </c>
      <c r="BT219" s="423">
        <v>14.740896151526375</v>
      </c>
      <c r="BU219" s="423">
        <v>15.284141174007392</v>
      </c>
      <c r="BV219" s="423">
        <v>15.847406360216368</v>
      </c>
      <c r="BW219" s="423">
        <v>16.431429511585634</v>
      </c>
      <c r="BX219" s="423">
        <v>17.036975619682483</v>
      </c>
      <c r="BY219" s="423">
        <v>17.664837868244934</v>
      </c>
      <c r="BZ219" s="423">
        <v>18.315838672145485</v>
      </c>
      <c r="CA219" s="423">
        <v>18.990830754643675</v>
      </c>
      <c r="CB219" s="423">
        <v>19.69069826433855</v>
      </c>
      <c r="CC219" s="423">
        <v>20.416357933284111</v>
      </c>
      <c r="CD219" s="423">
        <v>21.168760277784653</v>
      </c>
      <c r="CE219" s="423">
        <v>21.948890843442939</v>
      </c>
      <c r="CF219" s="423">
        <v>22.757771496092055</v>
      </c>
      <c r="CG219" s="423">
        <v>23.596461760301825</v>
      </c>
      <c r="CH219" s="423">
        <v>24.46606020721309</v>
      </c>
      <c r="CI219" s="423">
        <v>25.367705893517794</v>
      </c>
      <c r="CJ219" s="423">
        <v>26.302579853469606</v>
      </c>
      <c r="CK219" s="423">
        <v>27.271906645879525</v>
      </c>
      <c r="CL219" s="423">
        <v>28</v>
      </c>
      <c r="CM219" s="423">
        <v>28</v>
      </c>
      <c r="CN219" s="420"/>
      <c r="CO219" s="417">
        <v>9.708275965660762E-3</v>
      </c>
      <c r="CP219" s="417">
        <v>1.0712191211688215E-2</v>
      </c>
      <c r="CQ219" s="417">
        <v>1.1824348312161174E-2</v>
      </c>
      <c r="CR219" s="417">
        <v>1.3056682379234321E-2</v>
      </c>
      <c r="CS219" s="417">
        <v>1.4422462800766764E-2</v>
      </c>
      <c r="CT219" s="417">
        <v>1.5936443723749291E-2</v>
      </c>
      <c r="CU219" s="417">
        <v>1.7615031607265057E-2</v>
      </c>
      <c r="CV219" s="417">
        <v>1.9476471788502842E-2</v>
      </c>
      <c r="CW219" s="417">
        <v>2.1541056227177734E-2</v>
      </c>
      <c r="CX219" s="417">
        <v>2.3831354840911409E-2</v>
      </c>
      <c r="CY219" s="417">
        <v>2.6372473119585998E-2</v>
      </c>
      <c r="CZ219" s="417">
        <v>2.9192339013647112E-2</v>
      </c>
      <c r="DA219" s="417">
        <v>3.2322022433398018E-2</v>
      </c>
      <c r="DB219" s="417">
        <v>3.5796091077517467E-2</v>
      </c>
      <c r="DC219" s="417">
        <v>3.965300673382742E-2</v>
      </c>
      <c r="DD219" s="417">
        <v>4.3935566668723287E-2</v>
      </c>
      <c r="DE219" s="417">
        <v>4.8691395249228206E-2</v>
      </c>
      <c r="DF219" s="417">
        <v>5.3973491529537086E-2</v>
      </c>
      <c r="DG219" s="417">
        <v>5.9840839189094955E-2</v>
      </c>
      <c r="DH219" s="417">
        <v>6.6359085939407772E-2</v>
      </c>
      <c r="DI219" s="417">
        <v>7.36013003304965E-2</v>
      </c>
      <c r="DJ219" s="417">
        <v>8.1648814794752431E-2</v>
      </c>
      <c r="DK219" s="417">
        <v>9.0592164776594139E-2</v>
      </c>
      <c r="DL219" s="417">
        <v>0.10053213492265475</v>
      </c>
      <c r="DM219" s="417">
        <v>0.11158092456249701</v>
      </c>
      <c r="DN219" s="417">
        <v>0.12386344610882619</v>
      </c>
      <c r="DO219" s="417">
        <v>0.13751877156531145</v>
      </c>
      <c r="DP219" s="417">
        <v>0.15270174406778775</v>
      </c>
      <c r="DQ219" s="417">
        <v>0.1648141839142698</v>
      </c>
      <c r="DR219" s="417">
        <v>0.1648141839142698</v>
      </c>
      <c r="DS219" s="424"/>
      <c r="DT219" s="425">
        <v>1.6929344954104853E-3</v>
      </c>
      <c r="DU219" s="425">
        <v>1.8679977874388482E-3</v>
      </c>
      <c r="DV219" s="425">
        <v>2.0619363535000221E-3</v>
      </c>
      <c r="DW219" s="425">
        <v>2.2768314450072047E-3</v>
      </c>
      <c r="DX219" s="425">
        <v>2.5149969851038117E-3</v>
      </c>
      <c r="DY219" s="425">
        <v>2.7790058100462065E-3</v>
      </c>
      <c r="DZ219" s="425">
        <v>3.0717188871809526E-3</v>
      </c>
      <c r="EA219" s="425">
        <v>3.3963178484287646E-3</v>
      </c>
      <c r="EB219" s="425">
        <v>3.7563412168706346E-3</v>
      </c>
      <c r="EC219" s="425">
        <v>4.1557247471385329E-3</v>
      </c>
      <c r="ED219" s="425">
        <v>4.5988463483479314E-3</v>
      </c>
      <c r="EE219" s="425">
        <v>5.0905761118376852E-3</v>
      </c>
      <c r="EF219" s="425">
        <v>5.6363320256324111E-3</v>
      </c>
      <c r="EG219" s="425">
        <v>6.2421420240149151E-3</v>
      </c>
      <c r="EH219" s="425">
        <v>6.9147130946716978E-3</v>
      </c>
      <c r="EI219" s="425">
        <v>7.661508248424276E-3</v>
      </c>
      <c r="EJ219" s="425">
        <v>8.4908322485530308E-3</v>
      </c>
      <c r="EK219" s="425">
        <v>9.41192709923965E-3</v>
      </c>
      <c r="EL219" s="425">
        <v>1.0435078406903915E-2</v>
      </c>
      <c r="EM219" s="425">
        <v>1.157173385553696E-2</v>
      </c>
      <c r="EN219" s="425">
        <v>1.2834635179026293E-2</v>
      </c>
      <c r="EO219" s="425">
        <v>1.4237965171606101E-2</v>
      </c>
      <c r="EP219" s="425">
        <v>1.5797511453803082E-2</v>
      </c>
      <c r="EQ219" s="425">
        <v>1.7530848907655657E-2</v>
      </c>
      <c r="ER219" s="425">
        <v>1.9457542913881343E-2</v>
      </c>
      <c r="ES219" s="425">
        <v>2.1599375767618847E-2</v>
      </c>
      <c r="ET219" s="425">
        <v>2.3980598921257149E-2</v>
      </c>
      <c r="EU219" s="425">
        <v>2.6628214005874437E-2</v>
      </c>
      <c r="EV219" s="425">
        <v>2.8740387919370929E-2</v>
      </c>
      <c r="EW219" s="425">
        <v>2.8740387919370929E-2</v>
      </c>
      <c r="EX219" s="420"/>
      <c r="EY219" s="420">
        <v>1047.2179168627877</v>
      </c>
      <c r="EZ219" s="420">
        <v>1155.5088262240693</v>
      </c>
      <c r="FA219" s="420">
        <v>1275.4756304332855</v>
      </c>
      <c r="FB219" s="420">
        <v>1408.4057530589835</v>
      </c>
      <c r="FC219" s="420">
        <v>1555.7305440917253</v>
      </c>
      <c r="FD219" s="420">
        <v>1719.0415123773171</v>
      </c>
      <c r="FE219" s="420">
        <v>1900.1083993162715</v>
      </c>
      <c r="FF219" s="420">
        <v>2100.899303474283</v>
      </c>
      <c r="FG219" s="420">
        <v>2323.6030896773059</v>
      </c>
      <c r="FH219" s="420">
        <v>2570.6543428299233</v>
      </c>
      <c r="FI219" s="420">
        <v>2844.7611564091999</v>
      </c>
      <c r="FJ219" s="420">
        <v>3148.9360786977982</v>
      </c>
      <c r="FK219" s="420">
        <v>3486.5305767182795</v>
      </c>
      <c r="FL219" s="420">
        <v>3861.273418949128</v>
      </c>
      <c r="FM219" s="420">
        <v>4277.3134237247359</v>
      </c>
      <c r="FN219" s="420">
        <v>4739.2670712853142</v>
      </c>
      <c r="FO219" s="420">
        <v>5252.2715343484706</v>
      </c>
      <c r="FP219" s="420">
        <v>5822.0437454907524</v>
      </c>
      <c r="FQ219" s="420">
        <v>6454.9461903002393</v>
      </c>
      <c r="FR219" s="420">
        <v>7158.0601940228817</v>
      </c>
      <c r="FS219" s="420">
        <v>7939.267557197958</v>
      </c>
      <c r="FT219" s="420">
        <v>8807.3414935992423</v>
      </c>
      <c r="FU219" s="420">
        <v>9772.0479328152669</v>
      </c>
      <c r="FV219" s="420">
        <v>10844.258371296299</v>
      </c>
      <c r="FW219" s="420">
        <v>12036.075591101046</v>
      </c>
      <c r="FX219" s="420">
        <v>13360.973716480332</v>
      </c>
      <c r="FY219" s="420">
        <v>14833.954246618263</v>
      </c>
      <c r="FZ219" s="420">
        <v>16471.719890288448</v>
      </c>
      <c r="GA219" s="420">
        <v>17778.27154467328</v>
      </c>
      <c r="GB219" s="420">
        <v>17778.27154467328</v>
      </c>
      <c r="GC219" s="420"/>
      <c r="GD219" s="420">
        <v>44.123985834679935</v>
      </c>
      <c r="GE219" s="420">
        <v>44.123985834679935</v>
      </c>
      <c r="GF219" s="420">
        <v>44.123985834679935</v>
      </c>
      <c r="GG219" s="420">
        <v>44.123985834679935</v>
      </c>
      <c r="GH219" s="420">
        <v>44.123985834679935</v>
      </c>
      <c r="GI219" s="420">
        <v>44.123985834679935</v>
      </c>
      <c r="GJ219" s="420">
        <v>44.123985834679935</v>
      </c>
      <c r="GK219" s="420">
        <v>44.123985834679935</v>
      </c>
      <c r="GL219" s="420">
        <v>44.123985834679935</v>
      </c>
      <c r="GM219" s="420">
        <v>44.123985834679935</v>
      </c>
      <c r="GN219" s="420">
        <v>44.123985834679935</v>
      </c>
      <c r="GO219" s="420">
        <v>44.123985834679935</v>
      </c>
      <c r="GP219" s="420">
        <v>44.123985834679935</v>
      </c>
      <c r="GQ219" s="420">
        <v>44.123985834679935</v>
      </c>
      <c r="GR219" s="420">
        <v>44.123985834679935</v>
      </c>
      <c r="GS219" s="420">
        <v>44.123985834679935</v>
      </c>
      <c r="GT219" s="420">
        <v>44.123985834679935</v>
      </c>
      <c r="GU219" s="420">
        <v>52.81364553809243</v>
      </c>
      <c r="GV219" s="420">
        <v>70.007616537442502</v>
      </c>
      <c r="GW219" s="420">
        <v>93.609670799379501</v>
      </c>
      <c r="GX219" s="420">
        <v>126.1540061068313</v>
      </c>
      <c r="GY219" s="420">
        <v>171.2120417526574</v>
      </c>
      <c r="GZ219" s="420">
        <v>233.82587038637163</v>
      </c>
      <c r="HA219" s="420">
        <v>321.12521492437503</v>
      </c>
      <c r="HB219" s="420">
        <v>443.20621821278513</v>
      </c>
      <c r="HC219" s="420">
        <v>614.3840006570565</v>
      </c>
      <c r="HD219" s="420">
        <v>854.97899570542791</v>
      </c>
      <c r="HE219" s="420">
        <v>1193.8658555223894</v>
      </c>
      <c r="HF219" s="420">
        <v>1672.1121455438506</v>
      </c>
      <c r="HG219" s="420">
        <v>2348.1749137156198</v>
      </c>
      <c r="HH219" s="420"/>
      <c r="HI219" s="420">
        <v>103.71447885961901</v>
      </c>
      <c r="HJ219" s="420">
        <v>114.43940539953707</v>
      </c>
      <c r="HK219" s="420">
        <v>126.32069044886737</v>
      </c>
      <c r="HL219" s="420">
        <v>139.48583799921795</v>
      </c>
      <c r="HM219" s="420">
        <v>154.07660624241004</v>
      </c>
      <c r="HN219" s="420">
        <v>170.25061519991607</v>
      </c>
      <c r="HO219" s="420">
        <v>188.18313670782311</v>
      </c>
      <c r="HP219" s="420">
        <v>208.06908752013004</v>
      </c>
      <c r="HQ219" s="420">
        <v>230.12524866308036</v>
      </c>
      <c r="HR219" s="420">
        <v>254.59273681406529</v>
      </c>
      <c r="HS219" s="420">
        <v>281.73975642141835</v>
      </c>
      <c r="HT219" s="420">
        <v>311.86466456072424</v>
      </c>
      <c r="HU219" s="420">
        <v>345.2993841775932</v>
      </c>
      <c r="HV219" s="420">
        <v>382.41320543914907</v>
      </c>
      <c r="HW219" s="420">
        <v>423.61701945459322</v>
      </c>
      <c r="HX219" s="420">
        <v>469.36803368244</v>
      </c>
      <c r="HY219" s="420">
        <v>520.17502397787689</v>
      </c>
      <c r="HZ219" s="420">
        <v>576.604184514341</v>
      </c>
      <c r="IA219" s="420">
        <v>639.28564381274623</v>
      </c>
      <c r="IB219" s="420">
        <v>708.92072291209547</v>
      </c>
      <c r="IC219" s="420">
        <v>786.29002040819091</v>
      </c>
      <c r="ID219" s="420">
        <v>872.2624187750871</v>
      </c>
      <c r="IE219" s="420">
        <v>967.80511718073171</v>
      </c>
      <c r="IF219" s="420">
        <v>1073.9948080409133</v>
      </c>
      <c r="IG219" s="420">
        <v>1192.030127965794</v>
      </c>
      <c r="IH219" s="420">
        <v>1323.2455286986747</v>
      </c>
      <c r="II219" s="420">
        <v>1469.1267303030904</v>
      </c>
      <c r="IJ219" s="420">
        <v>1631.3279374179394</v>
      </c>
      <c r="IK219" s="420">
        <v>1760.7263384151724</v>
      </c>
      <c r="IL219" s="420">
        <v>1760.7263384151724</v>
      </c>
      <c r="IM219" s="420"/>
      <c r="IN219" s="420">
        <v>27.131909193546253</v>
      </c>
      <c r="IO219" s="420">
        <v>27.131909193546253</v>
      </c>
      <c r="IP219" s="420">
        <v>27.131909193546253</v>
      </c>
      <c r="IQ219" s="420">
        <v>27.131909193546253</v>
      </c>
      <c r="IR219" s="420">
        <v>27.131909193546253</v>
      </c>
      <c r="IS219" s="420">
        <v>27.131909193546253</v>
      </c>
      <c r="IT219" s="420">
        <v>27.131909193546253</v>
      </c>
      <c r="IU219" s="420">
        <v>27.131909193546253</v>
      </c>
      <c r="IV219" s="420">
        <v>27.131909193546253</v>
      </c>
      <c r="IW219" s="420">
        <v>27.131909193546253</v>
      </c>
      <c r="IX219" s="420">
        <v>27.131909193546253</v>
      </c>
      <c r="IY219" s="420">
        <v>27.131909193546253</v>
      </c>
      <c r="IZ219" s="420">
        <v>27.131909193546253</v>
      </c>
      <c r="JA219" s="420">
        <v>27.131909193546253</v>
      </c>
      <c r="JB219" s="420">
        <v>27.131909193546253</v>
      </c>
      <c r="JC219" s="420">
        <v>27.131909193546253</v>
      </c>
      <c r="JD219" s="420">
        <v>27.131909193546253</v>
      </c>
      <c r="JE219" s="420">
        <v>32.475194790617152</v>
      </c>
      <c r="JF219" s="420">
        <v>43.04779495368259</v>
      </c>
      <c r="JG219" s="420">
        <v>57.560735725064987</v>
      </c>
      <c r="JH219" s="420">
        <v>77.572299359284628</v>
      </c>
      <c r="JI219" s="420">
        <v>105.27855726994854</v>
      </c>
      <c r="JJ219" s="420">
        <v>143.77990026092959</v>
      </c>
      <c r="JK219" s="420">
        <v>197.46040631348075</v>
      </c>
      <c r="JL219" s="420">
        <v>272.52820975010536</v>
      </c>
      <c r="JM219" s="420">
        <v>377.78570091674123</v>
      </c>
      <c r="JN219" s="420">
        <v>525.72794671774261</v>
      </c>
      <c r="JO219" s="420">
        <v>734.11001677572824</v>
      </c>
      <c r="JP219" s="420">
        <v>1028.1844225111727</v>
      </c>
      <c r="JQ219" s="420">
        <v>1443.8964958469653</v>
      </c>
      <c r="JR219" s="420"/>
      <c r="JS219" s="420">
        <v>76.582569666072757</v>
      </c>
      <c r="JT219" s="420">
        <v>87.307496205990816</v>
      </c>
      <c r="JU219" s="420">
        <v>99.188781255321118</v>
      </c>
      <c r="JV219" s="420">
        <v>112.3539288056717</v>
      </c>
      <c r="JW219" s="420">
        <v>126.94469704886379</v>
      </c>
      <c r="JX219" s="420">
        <v>143.11870600636982</v>
      </c>
      <c r="JY219" s="420">
        <v>161.05122751427686</v>
      </c>
      <c r="JZ219" s="420">
        <v>180.93717832658379</v>
      </c>
      <c r="KA219" s="420">
        <v>202.99333946953411</v>
      </c>
      <c r="KB219" s="420">
        <v>227.46082762051904</v>
      </c>
      <c r="KC219" s="420">
        <v>254.6078472278721</v>
      </c>
      <c r="KD219" s="420">
        <v>284.73275536717796</v>
      </c>
      <c r="KE219" s="420">
        <v>318.16747498404692</v>
      </c>
      <c r="KF219" s="420">
        <v>355.28129624560279</v>
      </c>
      <c r="KG219" s="420">
        <v>396.48511026104694</v>
      </c>
      <c r="KH219" s="420">
        <v>442.23612448889372</v>
      </c>
      <c r="KI219" s="420">
        <v>493.04311478433061</v>
      </c>
      <c r="KJ219" s="420">
        <v>544.12898972372386</v>
      </c>
      <c r="KK219" s="420">
        <v>596.23784885906366</v>
      </c>
      <c r="KL219" s="420">
        <v>651.35998718703047</v>
      </c>
      <c r="KM219" s="420">
        <v>708.71772104890624</v>
      </c>
      <c r="KN219" s="420">
        <v>766.98386150513852</v>
      </c>
      <c r="KO219" s="420">
        <v>824.02521691980212</v>
      </c>
      <c r="KP219" s="420">
        <v>876.53440172743262</v>
      </c>
      <c r="KQ219" s="420">
        <v>919.50191821568865</v>
      </c>
      <c r="KR219" s="420">
        <v>945.45982778193343</v>
      </c>
      <c r="KS219" s="420">
        <v>943.39878358534781</v>
      </c>
      <c r="KT219" s="420">
        <v>897.2179206422112</v>
      </c>
      <c r="KU219" s="420">
        <v>732.54191590399978</v>
      </c>
      <c r="KV219" s="420">
        <v>316.82984256820714</v>
      </c>
      <c r="KW219" s="420"/>
      <c r="KX219" s="420">
        <v>812.60855779703297</v>
      </c>
      <c r="KY219" s="420">
        <v>896.63893797064713</v>
      </c>
      <c r="KZ219" s="420">
        <v>989.72944968001059</v>
      </c>
      <c r="LA219" s="420">
        <v>1092.8790936034582</v>
      </c>
      <c r="LB219" s="420">
        <v>1207.1985528498296</v>
      </c>
      <c r="LC219" s="420">
        <v>1333.9227888221792</v>
      </c>
      <c r="LD219" s="420">
        <v>1474.4250658468573</v>
      </c>
      <c r="LE219" s="420">
        <v>1630.2325672458071</v>
      </c>
      <c r="LF219" s="420">
        <v>1803.0437840979046</v>
      </c>
      <c r="LG219" s="420">
        <v>1994.7478786264958</v>
      </c>
      <c r="LH219" s="420">
        <v>2207.4462472070072</v>
      </c>
      <c r="LI219" s="420">
        <v>2443.4765336820888</v>
      </c>
      <c r="LJ219" s="420">
        <v>2705.4393723035573</v>
      </c>
      <c r="LK219" s="420">
        <v>2996.2281715271592</v>
      </c>
      <c r="LL219" s="420">
        <v>3319.062285442415</v>
      </c>
      <c r="LM219" s="420">
        <v>3677.5239592436524</v>
      </c>
      <c r="LN219" s="420">
        <v>4075.5994793054547</v>
      </c>
      <c r="LO219" s="420">
        <v>4517.7250076350319</v>
      </c>
      <c r="LP219" s="420">
        <v>5008.8376353138792</v>
      </c>
      <c r="LQ219" s="420">
        <v>5554.432250657741</v>
      </c>
      <c r="LR219" s="420">
        <v>6160.6248859326206</v>
      </c>
      <c r="LS219" s="420">
        <v>6834.2232823709282</v>
      </c>
      <c r="LT219" s="420">
        <v>7582.8054978254795</v>
      </c>
      <c r="LU219" s="420">
        <v>8414.8074756747155</v>
      </c>
      <c r="LV219" s="420">
        <v>9339.6205986630448</v>
      </c>
      <c r="LW219" s="420">
        <v>10367.700368457046</v>
      </c>
      <c r="LX219" s="420">
        <v>11510.687482203432</v>
      </c>
      <c r="LY219" s="420">
        <v>12781.54272281973</v>
      </c>
      <c r="LZ219" s="420">
        <v>13795.386201298046</v>
      </c>
      <c r="MA219" s="420">
        <v>13795.386201298046</v>
      </c>
      <c r="MB219" s="420"/>
      <c r="MC219" s="426">
        <v>0.22443198818970475</v>
      </c>
      <c r="MD219" s="426">
        <v>0.22443198818970475</v>
      </c>
      <c r="ME219" s="426">
        <v>0.22443198818970475</v>
      </c>
      <c r="MF219" s="426">
        <v>0.22443198818970475</v>
      </c>
      <c r="MG219" s="426">
        <v>0.22443198818970475</v>
      </c>
      <c r="MH219" s="426">
        <v>0.22443198818970475</v>
      </c>
      <c r="MI219" s="426">
        <v>0.22443198818970475</v>
      </c>
      <c r="MJ219" s="426">
        <v>0.22443198818970475</v>
      </c>
      <c r="MK219" s="426">
        <v>0.22443198818970475</v>
      </c>
      <c r="ML219" s="426">
        <v>0.22443198818970475</v>
      </c>
      <c r="MM219" s="426">
        <v>0.22443198818970475</v>
      </c>
      <c r="MN219" s="426">
        <v>0.22443198818970475</v>
      </c>
      <c r="MO219" s="426">
        <v>0.22443198818970475</v>
      </c>
      <c r="MP219" s="426">
        <v>0.22443198818970475</v>
      </c>
      <c r="MQ219" s="426">
        <v>0.22443198818970475</v>
      </c>
      <c r="MR219" s="426">
        <v>0.22443198818970475</v>
      </c>
      <c r="MS219" s="426">
        <v>0.22443198818970475</v>
      </c>
      <c r="MT219" s="426">
        <v>0.26863102340913869</v>
      </c>
      <c r="MU219" s="426">
        <v>0.3560863387724964</v>
      </c>
      <c r="MV219" s="426">
        <v>0.47613569204747891</v>
      </c>
      <c r="MW219" s="426">
        <v>0.64166901228581341</v>
      </c>
      <c r="MX219" s="426">
        <v>0.87085194607162042</v>
      </c>
      <c r="MY219" s="426">
        <v>1.1893305645057042</v>
      </c>
      <c r="MZ219" s="426">
        <v>1.6333694492911965</v>
      </c>
      <c r="NA219" s="426">
        <v>2.2543215634285638</v>
      </c>
      <c r="NB219" s="426">
        <v>3.1249992531507269</v>
      </c>
      <c r="NC219" s="426">
        <v>4.3487602544689299</v>
      </c>
      <c r="ND219" s="426">
        <v>6.0724724323544592</v>
      </c>
      <c r="NE219" s="426">
        <v>8.5050216158306728</v>
      </c>
      <c r="NF219" s="426">
        <v>11.943743397908911</v>
      </c>
      <c r="NG219" s="420"/>
      <c r="NH219" s="420">
        <v>812.38412580884324</v>
      </c>
      <c r="NI219" s="420">
        <v>896.4145059824574</v>
      </c>
      <c r="NJ219" s="420">
        <v>989.50501769182085</v>
      </c>
      <c r="NK219" s="420">
        <v>1092.6546616152684</v>
      </c>
      <c r="NL219" s="420">
        <v>1206.9741208616399</v>
      </c>
      <c r="NM219" s="420">
        <v>1333.6983568339895</v>
      </c>
      <c r="NN219" s="420">
        <v>1474.2006338586675</v>
      </c>
      <c r="NO219" s="420">
        <v>1630.0081352576174</v>
      </c>
      <c r="NP219" s="420">
        <v>1802.8193521097148</v>
      </c>
      <c r="NQ219" s="420">
        <v>1994.523446638306</v>
      </c>
      <c r="NR219" s="420">
        <v>2207.2218152188175</v>
      </c>
      <c r="NS219" s="420">
        <v>2443.252101693899</v>
      </c>
      <c r="NT219" s="420">
        <v>2705.2149403153676</v>
      </c>
      <c r="NU219" s="420">
        <v>2996.0037395389695</v>
      </c>
      <c r="NV219" s="420">
        <v>3318.8378534542253</v>
      </c>
      <c r="NW219" s="420">
        <v>3677.2995272554626</v>
      </c>
      <c r="NX219" s="420">
        <v>4075.3750473172649</v>
      </c>
      <c r="NY219" s="420">
        <v>4517.4563766116225</v>
      </c>
      <c r="NZ219" s="420">
        <v>5008.4815489751063</v>
      </c>
      <c r="OA219" s="420">
        <v>5553.9561149656938</v>
      </c>
      <c r="OB219" s="420">
        <v>6159.9832169203346</v>
      </c>
      <c r="OC219" s="420">
        <v>6833.3524304248567</v>
      </c>
      <c r="OD219" s="420">
        <v>7581.6161672609742</v>
      </c>
      <c r="OE219" s="420">
        <v>8413.1741062254241</v>
      </c>
      <c r="OF219" s="420">
        <v>9337.3662770996161</v>
      </c>
      <c r="OG219" s="420">
        <v>10364.575369203896</v>
      </c>
      <c r="OH219" s="420">
        <v>11506.338721948963</v>
      </c>
      <c r="OI219" s="420">
        <v>12775.470250387376</v>
      </c>
      <c r="OJ219" s="420">
        <v>13786.881179682216</v>
      </c>
      <c r="OK219" s="420">
        <v>13783.442457900137</v>
      </c>
      <c r="OL219" s="420"/>
      <c r="OM219" s="420">
        <v>888.96669547491604</v>
      </c>
      <c r="ON219" s="420">
        <v>983.72200218844819</v>
      </c>
      <c r="OO219" s="420">
        <v>1088.6937989471419</v>
      </c>
      <c r="OP219" s="420">
        <v>1205.0085904209402</v>
      </c>
      <c r="OQ219" s="420">
        <v>1333.9188179105038</v>
      </c>
      <c r="OR219" s="420">
        <v>1476.8170628403593</v>
      </c>
      <c r="OS219" s="420">
        <v>1635.2518613729444</v>
      </c>
      <c r="OT219" s="420">
        <v>1810.9453135842011</v>
      </c>
      <c r="OU219" s="420">
        <v>2005.8126915792488</v>
      </c>
      <c r="OV219" s="420">
        <v>2221.9842742588253</v>
      </c>
      <c r="OW219" s="420">
        <v>2461.8296624466898</v>
      </c>
      <c r="OX219" s="420">
        <v>2727.984857061077</v>
      </c>
      <c r="OY219" s="420">
        <v>3023.3824152994143</v>
      </c>
      <c r="OZ219" s="420">
        <v>3351.2850357845723</v>
      </c>
      <c r="PA219" s="420">
        <v>3715.3229637152722</v>
      </c>
      <c r="PB219" s="420">
        <v>4119.5356517443561</v>
      </c>
      <c r="PC219" s="420">
        <v>4568.418162101596</v>
      </c>
      <c r="PD219" s="420">
        <v>5061.5853663353464</v>
      </c>
      <c r="PE219" s="420">
        <v>5604.7193978341702</v>
      </c>
      <c r="PF219" s="420">
        <v>6205.3161021527239</v>
      </c>
      <c r="PG219" s="420">
        <v>6868.7009379692408</v>
      </c>
      <c r="PH219" s="420">
        <v>7600.3362919299952</v>
      </c>
      <c r="PI219" s="420">
        <v>8405.6413841807771</v>
      </c>
      <c r="PJ219" s="420">
        <v>9289.708507952857</v>
      </c>
      <c r="PK219" s="420">
        <v>10256.868195315305</v>
      </c>
      <c r="PL219" s="420">
        <v>11310.035196985829</v>
      </c>
      <c r="PM219" s="420">
        <v>12449.737505534311</v>
      </c>
      <c r="PN219" s="420">
        <v>13672.688171029587</v>
      </c>
      <c r="PO219" s="420">
        <v>14519.423095586215</v>
      </c>
      <c r="PP219" s="420">
        <v>14100.272300468345</v>
      </c>
      <c r="PQ219" s="420"/>
      <c r="PR219" s="420">
        <v>37.169249665725864</v>
      </c>
      <c r="PS219" s="420">
        <v>41.012854498840376</v>
      </c>
      <c r="PT219" s="420">
        <v>45.270875704789461</v>
      </c>
      <c r="PU219" s="420">
        <v>49.98900823137177</v>
      </c>
      <c r="PV219" s="420">
        <v>55.218055454180529</v>
      </c>
      <c r="PW219" s="420">
        <v>61.014505319690088</v>
      </c>
      <c r="PX219" s="420">
        <v>67.441171841011311</v>
      </c>
      <c r="PY219" s="420">
        <v>74.567909387303558</v>
      </c>
      <c r="PZ219" s="420">
        <v>82.472408057151227</v>
      </c>
      <c r="QA219" s="420">
        <v>91.241079372639433</v>
      </c>
      <c r="QB219" s="420">
        <v>100.97004258549829</v>
      </c>
      <c r="QC219" s="420">
        <v>111.76622306192434</v>
      </c>
      <c r="QD219" s="420">
        <v>123.74857552232709</v>
      </c>
      <c r="QE219" s="420">
        <v>137.0494463716816</v>
      </c>
      <c r="QF219" s="420">
        <v>151.81609098253807</v>
      </c>
      <c r="QG219" s="420">
        <v>168.21236360515559</v>
      </c>
      <c r="QH219" s="420">
        <v>186.42059959900638</v>
      </c>
      <c r="QI219" s="420">
        <v>206.64371193075831</v>
      </c>
      <c r="QJ219" s="420">
        <v>229.10752639226604</v>
      </c>
      <c r="QK219" s="420">
        <v>254.06338278758759</v>
      </c>
      <c r="QL219" s="420">
        <v>281.79103245342299</v>
      </c>
      <c r="QM219" s="420">
        <v>312.60186594934834</v>
      </c>
      <c r="QN219" s="420">
        <v>346.84250862358181</v>
      </c>
      <c r="QO219" s="420">
        <v>384.89882607228378</v>
      </c>
      <c r="QP219" s="420">
        <v>427.20038631634645</v>
      </c>
      <c r="QQ219" s="420">
        <v>474.22543087574775</v>
      </c>
      <c r="QR219" s="420">
        <v>526.50641289090026</v>
      </c>
      <c r="QS219" s="420">
        <v>584.63616709324504</v>
      </c>
      <c r="QT219" s="420">
        <v>631.01003432852144</v>
      </c>
      <c r="QU219" s="420">
        <v>631.01003432852144</v>
      </c>
      <c r="QV219" s="424"/>
      <c r="QW219" s="420">
        <v>14.672440262931179</v>
      </c>
      <c r="QX219" s="420">
        <v>14.672440262931179</v>
      </c>
      <c r="QY219" s="420">
        <v>14.672440262931179</v>
      </c>
      <c r="QZ219" s="420">
        <v>14.672440262931179</v>
      </c>
      <c r="RA219" s="420">
        <v>14.672440262931179</v>
      </c>
      <c r="RB219" s="420">
        <v>14.672440262931179</v>
      </c>
      <c r="RC219" s="420">
        <v>14.672440262931179</v>
      </c>
      <c r="RD219" s="420">
        <v>14.672440262931179</v>
      </c>
      <c r="RE219" s="420">
        <v>14.672440262931179</v>
      </c>
      <c r="RF219" s="420">
        <v>14.672440262931179</v>
      </c>
      <c r="RG219" s="420">
        <v>14.672440262931179</v>
      </c>
      <c r="RH219" s="420">
        <v>14.672440262931179</v>
      </c>
      <c r="RI219" s="420">
        <v>14.672440262931179</v>
      </c>
      <c r="RJ219" s="420">
        <v>14.672440262931179</v>
      </c>
      <c r="RK219" s="420">
        <v>14.672440262931179</v>
      </c>
      <c r="RL219" s="420">
        <v>14.672440262931179</v>
      </c>
      <c r="RM219" s="420">
        <v>14.672440262931179</v>
      </c>
      <c r="RN219" s="420">
        <v>17.561991387827756</v>
      </c>
      <c r="RO219" s="420">
        <v>23.279460188487498</v>
      </c>
      <c r="RP219" s="420">
        <v>31.127793123282142</v>
      </c>
      <c r="RQ219" s="420">
        <v>41.949680735259527</v>
      </c>
      <c r="RR219" s="420">
        <v>56.9327182798595</v>
      </c>
      <c r="RS219" s="420">
        <v>77.75354039923198</v>
      </c>
      <c r="RT219" s="420">
        <v>106.78297628306284</v>
      </c>
      <c r="RU219" s="420">
        <v>147.37827142931548</v>
      </c>
      <c r="RV219" s="420">
        <v>204.29959754579187</v>
      </c>
      <c r="RW219" s="420">
        <v>284.30405828589352</v>
      </c>
      <c r="RX219" s="420">
        <v>396.99327057026164</v>
      </c>
      <c r="RY219" s="420">
        <v>556.0233307193879</v>
      </c>
      <c r="RZ219" s="420">
        <v>780.83281681517474</v>
      </c>
      <c r="SA219" s="420"/>
      <c r="SB219" s="420">
        <v>22.496809402794685</v>
      </c>
      <c r="SC219" s="420">
        <v>26.340414235909197</v>
      </c>
      <c r="SD219" s="420">
        <v>30.598435441858282</v>
      </c>
      <c r="SE219" s="420">
        <v>35.316567968440594</v>
      </c>
      <c r="SF219" s="420">
        <v>40.545615191249354</v>
      </c>
      <c r="SG219" s="420">
        <v>46.342065056758912</v>
      </c>
      <c r="SH219" s="420">
        <v>52.768731578080136</v>
      </c>
      <c r="SI219" s="420">
        <v>59.895469124372383</v>
      </c>
      <c r="SJ219" s="420">
        <v>67.799967794220052</v>
      </c>
      <c r="SK219" s="420">
        <v>76.568639109708258</v>
      </c>
      <c r="SL219" s="420">
        <v>86.297602322567116</v>
      </c>
      <c r="SM219" s="420">
        <v>97.093782798993161</v>
      </c>
      <c r="SN219" s="420">
        <v>109.07613525939591</v>
      </c>
      <c r="SO219" s="420">
        <v>122.37700610875042</v>
      </c>
      <c r="SP219" s="420">
        <v>137.14365071960688</v>
      </c>
      <c r="SQ219" s="420">
        <v>153.5399233422244</v>
      </c>
      <c r="SR219" s="420">
        <v>171.74815933607519</v>
      </c>
      <c r="SS219" s="420">
        <v>189.08172054293055</v>
      </c>
      <c r="ST219" s="420">
        <v>205.82806620377855</v>
      </c>
      <c r="SU219" s="420">
        <v>222.93558966430544</v>
      </c>
      <c r="SV219" s="420">
        <v>239.84135171816345</v>
      </c>
      <c r="SW219" s="420">
        <v>255.66914766948884</v>
      </c>
      <c r="SX219" s="420">
        <v>269.08896822434986</v>
      </c>
      <c r="SY219" s="420">
        <v>278.11584978922093</v>
      </c>
      <c r="SZ219" s="420">
        <v>279.82211488703098</v>
      </c>
      <c r="TA219" s="420">
        <v>269.92583332995588</v>
      </c>
      <c r="TB219" s="420">
        <v>242.20235460500675</v>
      </c>
      <c r="TC219" s="420">
        <v>187.64289652298339</v>
      </c>
      <c r="TD219" s="420">
        <v>74.986703609133542</v>
      </c>
      <c r="TE219" s="420">
        <v>-149.8227824866533</v>
      </c>
      <c r="TF219" s="420"/>
      <c r="TG219" s="420">
        <v>3.9012105588149764</v>
      </c>
      <c r="TH219" s="420">
        <v>4.3046276816708433</v>
      </c>
      <c r="TI219" s="420">
        <v>4.7515411232306866</v>
      </c>
      <c r="TJ219" s="420">
        <v>5.2467469343817239</v>
      </c>
      <c r="TK219" s="420">
        <v>5.7955773364378205</v>
      </c>
      <c r="TL219" s="420">
        <v>6.4039611919725541</v>
      </c>
      <c r="TM219" s="420">
        <v>7.0784913349385592</v>
      </c>
      <c r="TN219" s="420">
        <v>7.8264995410642753</v>
      </c>
      <c r="TO219" s="420">
        <v>8.6561400086625184</v>
      </c>
      <c r="TP219" s="420">
        <v>9.576482319320041</v>
      </c>
      <c r="TQ219" s="420">
        <v>10.597614958629837</v>
      </c>
      <c r="TR219" s="420">
        <v>11.730760600478588</v>
      </c>
      <c r="TS219" s="420">
        <v>12.988404495858873</v>
      </c>
      <c r="TT219" s="420">
        <v>14.384437460354889</v>
      </c>
      <c r="TU219" s="420">
        <v>15.93431512515107</v>
      </c>
      <c r="TV219" s="420">
        <v>17.655235306640428</v>
      </c>
      <c r="TW219" s="420">
        <v>19.566335561701738</v>
      </c>
      <c r="TX219" s="420">
        <v>21.688913231960186</v>
      </c>
      <c r="TY219" s="420">
        <v>24.046670543625932</v>
      </c>
      <c r="TZ219" s="420">
        <v>26.665987622912422</v>
      </c>
      <c r="UA219" s="420">
        <v>29.576226614021913</v>
      </c>
      <c r="UB219" s="420">
        <v>32.810070451096514</v>
      </c>
      <c r="UC219" s="420">
        <v>36.403900241653346</v>
      </c>
      <c r="UD219" s="420">
        <v>40.398215671630723</v>
      </c>
      <c r="UE219" s="420">
        <v>44.838103346593869</v>
      </c>
      <c r="UF219" s="420">
        <v>49.773758545817543</v>
      </c>
      <c r="UG219" s="420">
        <v>55.261066492493683</v>
      </c>
      <c r="UH219" s="420">
        <v>61.362249941580622</v>
      </c>
      <c r="UI219" s="420">
        <v>66.229558863293065</v>
      </c>
      <c r="UJ219" s="420">
        <v>66.229558863293065</v>
      </c>
      <c r="UK219" s="420"/>
      <c r="UL219" s="420">
        <v>2.0676958480084733</v>
      </c>
      <c r="UM219" s="420">
        <v>2.0676958480084733</v>
      </c>
      <c r="UN219" s="420">
        <v>2.0676958480084733</v>
      </c>
      <c r="UO219" s="420">
        <v>2.0676958480084733</v>
      </c>
      <c r="UP219" s="420">
        <v>2.0676958480084733</v>
      </c>
      <c r="UQ219" s="420">
        <v>2.0676958480084733</v>
      </c>
      <c r="UR219" s="420">
        <v>2.0676958480084733</v>
      </c>
      <c r="US219" s="420">
        <v>2.0676958480084733</v>
      </c>
      <c r="UT219" s="420">
        <v>2.0676958480084733</v>
      </c>
      <c r="UU219" s="420">
        <v>2.0676958480084733</v>
      </c>
      <c r="UV219" s="420">
        <v>2.0676958480084733</v>
      </c>
      <c r="UW219" s="420">
        <v>2.0676958480084733</v>
      </c>
      <c r="UX219" s="420">
        <v>2.0676958480084733</v>
      </c>
      <c r="UY219" s="420">
        <v>2.0676958480084733</v>
      </c>
      <c r="UZ219" s="420">
        <v>2.0676958480084733</v>
      </c>
      <c r="VA219" s="420">
        <v>2.0676958480084733</v>
      </c>
      <c r="VB219" s="420">
        <v>2.0676958480084733</v>
      </c>
      <c r="VC219" s="420">
        <v>2.474902335579019</v>
      </c>
      <c r="VD219" s="420">
        <v>3.2806296916555335</v>
      </c>
      <c r="VE219" s="420">
        <v>4.3866464913328018</v>
      </c>
      <c r="VF219" s="420">
        <v>5.9117078772995386</v>
      </c>
      <c r="VG219" s="420">
        <v>8.0231742705070825</v>
      </c>
      <c r="VH219" s="420">
        <v>10.957323374328272</v>
      </c>
      <c r="VI219" s="420">
        <v>15.048261416766344</v>
      </c>
      <c r="VJ219" s="420">
        <v>20.769104147654808</v>
      </c>
      <c r="VK219" s="420">
        <v>28.790672991354562</v>
      </c>
      <c r="VL219" s="420">
        <v>40.065204584602789</v>
      </c>
      <c r="VM219" s="420">
        <v>55.945795146242915</v>
      </c>
      <c r="VN219" s="420">
        <v>78.356913486907771</v>
      </c>
      <c r="VO219" s="420">
        <v>110.03791764594696</v>
      </c>
      <c r="VP219" s="420"/>
      <c r="VQ219" s="420">
        <v>1.8335147108065031</v>
      </c>
      <c r="VR219" s="420">
        <v>2.23693183366237</v>
      </c>
      <c r="VS219" s="420">
        <v>2.6838452752222133</v>
      </c>
      <c r="VT219" s="420">
        <v>3.1790510863732506</v>
      </c>
      <c r="VU219" s="420">
        <v>3.7278814884293472</v>
      </c>
      <c r="VV219" s="420">
        <v>4.3362653439640813</v>
      </c>
      <c r="VW219" s="420">
        <v>5.0107954869300855</v>
      </c>
      <c r="VX219" s="420">
        <v>5.7588036930558015</v>
      </c>
      <c r="VY219" s="420">
        <v>6.5884441606540456</v>
      </c>
      <c r="VZ219" s="420">
        <v>7.5087864713115682</v>
      </c>
      <c r="WA219" s="420">
        <v>8.5299191106213641</v>
      </c>
      <c r="WB219" s="420">
        <v>9.663064752470115</v>
      </c>
      <c r="WC219" s="420">
        <v>10.9207086478504</v>
      </c>
      <c r="WD219" s="420">
        <v>12.316741612346416</v>
      </c>
      <c r="WE219" s="420">
        <v>13.866619277142597</v>
      </c>
      <c r="WF219" s="420">
        <v>15.587539458631955</v>
      </c>
      <c r="WG219" s="420">
        <v>17.498639713693265</v>
      </c>
      <c r="WH219" s="420">
        <v>19.214010896381168</v>
      </c>
      <c r="WI219" s="420">
        <v>20.766040851970399</v>
      </c>
      <c r="WJ219" s="420">
        <v>22.279341131579621</v>
      </c>
      <c r="WK219" s="420">
        <v>23.664518736722375</v>
      </c>
      <c r="WL219" s="420">
        <v>24.78689618058943</v>
      </c>
      <c r="WM219" s="420">
        <v>25.446576867325074</v>
      </c>
      <c r="WN219" s="420">
        <v>25.349954254864379</v>
      </c>
      <c r="WO219" s="420">
        <v>24.068999198939061</v>
      </c>
      <c r="WP219" s="420">
        <v>20.983085554462981</v>
      </c>
      <c r="WQ219" s="420">
        <v>15.195861907890894</v>
      </c>
      <c r="WR219" s="420">
        <v>5.4164547953377067</v>
      </c>
      <c r="WS219" s="420">
        <v>-12.127354623614707</v>
      </c>
      <c r="WT219" s="420">
        <v>-43.808358782653897</v>
      </c>
      <c r="WU219" s="420"/>
      <c r="WV219" s="420">
        <v>89.824419981594971</v>
      </c>
      <c r="WW219" s="420">
        <v>99.113000673373861</v>
      </c>
      <c r="WX219" s="420">
        <v>109.40307347638758</v>
      </c>
      <c r="WY219" s="420">
        <v>120.80506629055378</v>
      </c>
      <c r="WZ219" s="420">
        <v>133.4417522088674</v>
      </c>
      <c r="XA219" s="420">
        <v>147.44964184355939</v>
      </c>
      <c r="XB219" s="420">
        <v>162.98053358564138</v>
      </c>
      <c r="XC219" s="420">
        <v>180.20323977997836</v>
      </c>
      <c r="XD219" s="420">
        <v>199.30550885050718</v>
      </c>
      <c r="XE219" s="420">
        <v>220.49616569740266</v>
      </c>
      <c r="XF219" s="420">
        <v>244.00749523664678</v>
      </c>
      <c r="XG219" s="420">
        <v>270.09789679258193</v>
      </c>
      <c r="XH219" s="420">
        <v>299.05484021894301</v>
      </c>
      <c r="XI219" s="420">
        <v>331.19815815078363</v>
      </c>
      <c r="XJ219" s="420">
        <v>366.88371272003911</v>
      </c>
      <c r="XK219" s="420">
        <v>406.50747944742591</v>
      </c>
      <c r="XL219" s="420">
        <v>450.51009590443135</v>
      </c>
      <c r="XM219" s="420">
        <v>499.38192817866133</v>
      </c>
      <c r="XN219" s="420">
        <v>553.66871423772216</v>
      </c>
      <c r="XO219" s="420">
        <v>613.97785004254649</v>
      </c>
      <c r="XP219" s="420">
        <v>680.98539178970213</v>
      </c>
      <c r="XQ219" s="420">
        <v>755.44385605278228</v>
      </c>
      <c r="XR219" s="420">
        <v>838.1909089438218</v>
      </c>
      <c r="XS219" s="420">
        <v>930.15904583675615</v>
      </c>
      <c r="XT219" s="420">
        <v>1032.386374809266</v>
      </c>
      <c r="XU219" s="420">
        <v>1146.0286299030445</v>
      </c>
      <c r="XV219" s="420">
        <v>1272.3725547283477</v>
      </c>
      <c r="XW219" s="420">
        <v>1412.8508130159521</v>
      </c>
      <c r="XX219" s="420">
        <v>1524.919411768248</v>
      </c>
      <c r="XY219" s="420">
        <v>1524.919411768248</v>
      </c>
      <c r="XZ219" s="420"/>
      <c r="YA219" s="420">
        <v>2.480834464641668E-2</v>
      </c>
      <c r="YB219" s="420">
        <v>2.480834464641668E-2</v>
      </c>
      <c r="YC219" s="420">
        <v>2.480834464641668E-2</v>
      </c>
      <c r="YD219" s="420">
        <v>2.480834464641668E-2</v>
      </c>
      <c r="YE219" s="420">
        <v>2.480834464641668E-2</v>
      </c>
      <c r="YF219" s="420">
        <v>2.480834464641668E-2</v>
      </c>
      <c r="YG219" s="420">
        <v>2.480834464641668E-2</v>
      </c>
      <c r="YH219" s="420">
        <v>2.480834464641668E-2</v>
      </c>
      <c r="YI219" s="420">
        <v>2.480834464641668E-2</v>
      </c>
      <c r="YJ219" s="420">
        <v>2.480834464641668E-2</v>
      </c>
      <c r="YK219" s="420">
        <v>2.480834464641668E-2</v>
      </c>
      <c r="YL219" s="420">
        <v>2.480834464641668E-2</v>
      </c>
      <c r="YM219" s="420">
        <v>2.480834464641668E-2</v>
      </c>
      <c r="YN219" s="420">
        <v>2.480834464641668E-2</v>
      </c>
      <c r="YO219" s="420">
        <v>2.480834464641668E-2</v>
      </c>
      <c r="YP219" s="420">
        <v>2.480834464641668E-2</v>
      </c>
      <c r="YQ219" s="420">
        <v>2.480834464641668E-2</v>
      </c>
      <c r="YR219" s="420">
        <v>2.9694033658965054E-2</v>
      </c>
      <c r="YS219" s="420">
        <v>3.9361201081023131E-2</v>
      </c>
      <c r="YT219" s="420">
        <v>5.2631260107135779E-2</v>
      </c>
      <c r="YU219" s="420">
        <v>7.0929042397720327E-2</v>
      </c>
      <c r="YV219" s="420">
        <v>9.6262548794452465E-2</v>
      </c>
      <c r="YW219" s="420">
        <v>0.13146665402186325</v>
      </c>
      <c r="YX219" s="420">
        <v>0.18054998558713753</v>
      </c>
      <c r="YY219" s="420">
        <v>0.24918901597089782</v>
      </c>
      <c r="YZ219" s="420">
        <v>0.3454323027536868</v>
      </c>
      <c r="ZA219" s="420">
        <v>0.48070484090847126</v>
      </c>
      <c r="ZB219" s="420">
        <v>0.67124116385038646</v>
      </c>
      <c r="ZC219" s="420">
        <v>0.94013116923601669</v>
      </c>
      <c r="ZD219" s="420">
        <v>1.3202418468673545</v>
      </c>
      <c r="ZE219" s="420"/>
      <c r="ZF219" s="420">
        <v>89.799611636948555</v>
      </c>
      <c r="ZG219" s="420">
        <v>99.088192328727445</v>
      </c>
      <c r="ZH219" s="420">
        <v>109.37826513174116</v>
      </c>
      <c r="ZI219" s="420">
        <v>120.78025794590737</v>
      </c>
      <c r="ZJ219" s="420">
        <v>133.41694386422097</v>
      </c>
      <c r="ZK219" s="420">
        <v>147.42483349891296</v>
      </c>
      <c r="ZL219" s="420">
        <v>162.95572524099495</v>
      </c>
      <c r="ZM219" s="420">
        <v>180.17843143533193</v>
      </c>
      <c r="ZN219" s="420">
        <v>199.28070050586075</v>
      </c>
      <c r="ZO219" s="420">
        <v>220.47135735275623</v>
      </c>
      <c r="ZP219" s="420">
        <v>243.98268689200034</v>
      </c>
      <c r="ZQ219" s="420">
        <v>270.0730884479355</v>
      </c>
      <c r="ZR219" s="420">
        <v>299.03003187429658</v>
      </c>
      <c r="ZS219" s="420">
        <v>331.1733498061372</v>
      </c>
      <c r="ZT219" s="420">
        <v>366.85890437539268</v>
      </c>
      <c r="ZU219" s="420">
        <v>406.48267110277948</v>
      </c>
      <c r="ZV219" s="420">
        <v>450.48528755978492</v>
      </c>
      <c r="ZW219" s="420">
        <v>499.35223414500234</v>
      </c>
      <c r="ZX219" s="420">
        <v>553.62935303664108</v>
      </c>
      <c r="ZY219" s="420">
        <v>613.9252187824394</v>
      </c>
      <c r="ZZ219" s="420">
        <v>680.91446274730447</v>
      </c>
      <c r="AAA219" s="420">
        <v>755.34759350398781</v>
      </c>
      <c r="AAB219" s="420">
        <v>838.0594422897999</v>
      </c>
      <c r="AAC219" s="420">
        <v>929.97849585116899</v>
      </c>
      <c r="AAD219" s="420">
        <v>1032.1371857932952</v>
      </c>
      <c r="AAE219" s="420">
        <v>1145.6831976002909</v>
      </c>
      <c r="AAF219" s="420">
        <v>1271.8918498874393</v>
      </c>
      <c r="AAG219" s="420">
        <v>1412.1795718521016</v>
      </c>
      <c r="AAH219" s="420">
        <v>1523.9792805990119</v>
      </c>
      <c r="AAI219" s="420">
        <v>1523.5991699213807</v>
      </c>
      <c r="AAJ219" s="420"/>
      <c r="AAK219" s="420">
        <v>1003.0966312254658</v>
      </c>
      <c r="AAL219" s="420">
        <v>1111.3875405867473</v>
      </c>
      <c r="AAM219" s="420">
        <v>1231.3543447959635</v>
      </c>
      <c r="AAN219" s="420">
        <v>1364.2844674216615</v>
      </c>
      <c r="AAO219" s="420">
        <v>1511.6092584544035</v>
      </c>
      <c r="AAP219" s="420">
        <v>1674.9202267399953</v>
      </c>
      <c r="AAQ219" s="420">
        <v>1855.9871136789495</v>
      </c>
      <c r="AAR219" s="420">
        <v>2056.7780178369612</v>
      </c>
      <c r="AAS219" s="420">
        <v>2279.4818040399837</v>
      </c>
      <c r="AAT219" s="420">
        <v>2526.5330571926015</v>
      </c>
      <c r="AAU219" s="420">
        <v>2800.6398707718786</v>
      </c>
      <c r="AAV219" s="420">
        <v>3104.8147930604759</v>
      </c>
      <c r="AAW219" s="420">
        <v>3442.4092910809572</v>
      </c>
      <c r="AAX219" s="420">
        <v>3817.1521333118062</v>
      </c>
      <c r="AAY219" s="420">
        <v>4233.1921380874146</v>
      </c>
      <c r="AAZ219" s="420">
        <v>4695.1457856479919</v>
      </c>
      <c r="ABA219" s="420">
        <v>5208.1502487111493</v>
      </c>
      <c r="ABB219" s="420">
        <v>5769.2333319196605</v>
      </c>
      <c r="ABC219" s="420">
        <v>6384.9428579265605</v>
      </c>
      <c r="ABD219" s="420">
        <v>7064.4562517310487</v>
      </c>
      <c r="ABE219" s="420">
        <v>7813.1212711714306</v>
      </c>
      <c r="ABF219" s="420">
        <v>8636.1399292840615</v>
      </c>
      <c r="ABG219" s="420">
        <v>9538.2363715622523</v>
      </c>
      <c r="ABH219" s="420">
        <v>10523.152807848111</v>
      </c>
      <c r="ABI219" s="420">
        <v>11592.896495194569</v>
      </c>
      <c r="ABJ219" s="420">
        <v>12746.627313470539</v>
      </c>
      <c r="ABK219" s="420">
        <v>13979.027571934648</v>
      </c>
      <c r="ABL219" s="420">
        <v>15277.927094200011</v>
      </c>
      <c r="ABM219" s="420">
        <v>16106.261725170745</v>
      </c>
      <c r="ABN219" s="420">
        <v>15430.240329120419</v>
      </c>
      <c r="ABQ219" s="344"/>
      <c r="ABR219" s="344"/>
      <c r="ABS219" s="344"/>
      <c r="ABT219" s="344"/>
      <c r="ABU219" s="344"/>
      <c r="ABV219" s="344"/>
      <c r="ABW219" s="344"/>
      <c r="ABX219" s="344"/>
      <c r="ABY219" s="344"/>
      <c r="ABZ219" s="344"/>
      <c r="ACA219" s="344"/>
    </row>
    <row r="220" spans="4:755" hidden="1" outlineLevel="1" x14ac:dyDescent="0.25">
      <c r="D220" s="431" t="b">
        <v>1</v>
      </c>
      <c r="E220" s="416"/>
      <c r="F220" s="417">
        <v>1645</v>
      </c>
      <c r="G220" s="417">
        <v>22006071</v>
      </c>
      <c r="H220" s="417" t="s">
        <v>1825</v>
      </c>
      <c r="I220" s="417" t="s">
        <v>253</v>
      </c>
      <c r="J220" s="417">
        <v>66</v>
      </c>
      <c r="K220" s="417" t="s">
        <v>336</v>
      </c>
      <c r="L220" s="417" t="s">
        <v>1822</v>
      </c>
      <c r="M220" s="417" t="s">
        <v>253</v>
      </c>
      <c r="N220" s="417" t="s">
        <v>301</v>
      </c>
      <c r="O220" s="417" t="s">
        <v>1910</v>
      </c>
      <c r="P220" s="417" t="s">
        <v>1911</v>
      </c>
      <c r="Q220" s="417" t="s">
        <v>302</v>
      </c>
      <c r="R220" s="417" t="s">
        <v>298</v>
      </c>
      <c r="S220" s="418"/>
      <c r="T220" s="417">
        <v>6.6046416250961082E-2</v>
      </c>
      <c r="U220" s="417">
        <v>2190</v>
      </c>
      <c r="V220" s="418"/>
      <c r="W220" s="419">
        <v>9.9</v>
      </c>
      <c r="X220" s="417">
        <v>8.8018665792934641E-3</v>
      </c>
      <c r="Y220" s="417">
        <v>1.5348743287472509E-3</v>
      </c>
      <c r="Z220" s="417">
        <v>7.266992250546213E-3</v>
      </c>
      <c r="AA220" s="420">
        <v>94.031217127765984</v>
      </c>
      <c r="AB220" s="420">
        <v>736.73967779868042</v>
      </c>
      <c r="AC220" s="420">
        <v>830.77089492644643</v>
      </c>
      <c r="AD220" s="420">
        <v>33.698957216231179</v>
      </c>
      <c r="AE220" s="420">
        <v>3.5369755616627874</v>
      </c>
      <c r="AF220" s="420">
        <v>81.437998161253503</v>
      </c>
      <c r="AG220" s="418"/>
      <c r="AH220" s="419">
        <v>14.216959715055561</v>
      </c>
      <c r="AI220" s="417">
        <v>2.3831354840911409E-2</v>
      </c>
      <c r="AJ220" s="417">
        <v>4.1557247471385329E-3</v>
      </c>
      <c r="AK220" s="417">
        <v>1.9675630093772878E-2</v>
      </c>
      <c r="AL220" s="420">
        <v>254.59273681406529</v>
      </c>
      <c r="AM220" s="420">
        <v>1994.7478786264958</v>
      </c>
      <c r="AN220" s="420">
        <v>2249.3406154405611</v>
      </c>
      <c r="AO220" s="420">
        <v>91.241079372639433</v>
      </c>
      <c r="AP220" s="420">
        <v>9.576482319320041</v>
      </c>
      <c r="AQ220" s="420">
        <v>220.49616569740266</v>
      </c>
      <c r="AR220" s="418"/>
      <c r="AS220" s="417">
        <v>5.1679359468684138E-3</v>
      </c>
      <c r="AT220" s="421">
        <v>4.6756664206188491E-7</v>
      </c>
      <c r="AU220" s="417">
        <v>5.1674683802263519E-3</v>
      </c>
      <c r="AV220" s="420">
        <v>54.263818387092506</v>
      </c>
      <c r="AW220" s="420">
        <v>0.22443198818970475</v>
      </c>
      <c r="AX220" s="420">
        <v>54.488250375282213</v>
      </c>
      <c r="AY220" s="420">
        <v>14.672440262931179</v>
      </c>
      <c r="AZ220" s="420">
        <v>2.0676958480084733</v>
      </c>
      <c r="BA220" s="420">
        <v>2.480834464641668E-2</v>
      </c>
      <c r="BB220" s="418"/>
      <c r="BC220" s="420">
        <v>949.44482586559388</v>
      </c>
      <c r="BD220" s="420">
        <v>2570.6543428299233</v>
      </c>
      <c r="BE220" s="420">
        <v>71.253194830868281</v>
      </c>
      <c r="BF220" s="420">
        <v>2499.401147999055</v>
      </c>
      <c r="BG220" s="420"/>
      <c r="BH220" s="422">
        <v>3.6190084093339271E-2</v>
      </c>
      <c r="BI220" s="420"/>
      <c r="BJ220" s="423">
        <v>10.264843878369307</v>
      </c>
      <c r="BK220" s="423">
        <v>10.643133317908669</v>
      </c>
      <c r="BL220" s="423">
        <v>11.035363826768</v>
      </c>
      <c r="BM220" s="423">
        <v>11.442049174017937</v>
      </c>
      <c r="BN220" s="423">
        <v>11.863722062618042</v>
      </c>
      <c r="BO220" s="423">
        <v>12.300934827185827</v>
      </c>
      <c r="BP220" s="423">
        <v>12.75426015748063</v>
      </c>
      <c r="BQ220" s="423">
        <v>13.224291848549957</v>
      </c>
      <c r="BR220" s="423">
        <v>13.711645578520923</v>
      </c>
      <c r="BS220" s="423">
        <v>14.216959715055561</v>
      </c>
      <c r="BT220" s="423">
        <v>14.740896151526375</v>
      </c>
      <c r="BU220" s="423">
        <v>15.284141174007392</v>
      </c>
      <c r="BV220" s="423">
        <v>15.847406360216368</v>
      </c>
      <c r="BW220" s="423">
        <v>16.431429511585634</v>
      </c>
      <c r="BX220" s="423">
        <v>17.036975619682483</v>
      </c>
      <c r="BY220" s="423">
        <v>17.664837868244934</v>
      </c>
      <c r="BZ220" s="423">
        <v>18.315838672145485</v>
      </c>
      <c r="CA220" s="423">
        <v>18.990830754643675</v>
      </c>
      <c r="CB220" s="423">
        <v>19.69069826433855</v>
      </c>
      <c r="CC220" s="423">
        <v>20.416357933284111</v>
      </c>
      <c r="CD220" s="423">
        <v>21.168760277784653</v>
      </c>
      <c r="CE220" s="423">
        <v>21.948890843442939</v>
      </c>
      <c r="CF220" s="423">
        <v>22.757771496092055</v>
      </c>
      <c r="CG220" s="423">
        <v>23.596461760301825</v>
      </c>
      <c r="CH220" s="423">
        <v>24.46606020721309</v>
      </c>
      <c r="CI220" s="423">
        <v>25.367705893517794</v>
      </c>
      <c r="CJ220" s="423">
        <v>26.302579853469606</v>
      </c>
      <c r="CK220" s="423">
        <v>27.271906645879525</v>
      </c>
      <c r="CL220" s="423">
        <v>28</v>
      </c>
      <c r="CM220" s="423">
        <v>28</v>
      </c>
      <c r="CN220" s="420"/>
      <c r="CO220" s="417">
        <v>9.708275965660762E-3</v>
      </c>
      <c r="CP220" s="417">
        <v>1.0712191211688215E-2</v>
      </c>
      <c r="CQ220" s="417">
        <v>1.1824348312161174E-2</v>
      </c>
      <c r="CR220" s="417">
        <v>1.3056682379234321E-2</v>
      </c>
      <c r="CS220" s="417">
        <v>1.4422462800766764E-2</v>
      </c>
      <c r="CT220" s="417">
        <v>1.5936443723749291E-2</v>
      </c>
      <c r="CU220" s="417">
        <v>1.7615031607265057E-2</v>
      </c>
      <c r="CV220" s="417">
        <v>1.9476471788502842E-2</v>
      </c>
      <c r="CW220" s="417">
        <v>2.1541056227177734E-2</v>
      </c>
      <c r="CX220" s="417">
        <v>2.3831354840911409E-2</v>
      </c>
      <c r="CY220" s="417">
        <v>2.6372473119585998E-2</v>
      </c>
      <c r="CZ220" s="417">
        <v>2.9192339013647112E-2</v>
      </c>
      <c r="DA220" s="417">
        <v>3.2322022433398018E-2</v>
      </c>
      <c r="DB220" s="417">
        <v>3.5796091077517467E-2</v>
      </c>
      <c r="DC220" s="417">
        <v>3.965300673382742E-2</v>
      </c>
      <c r="DD220" s="417">
        <v>4.3935566668723287E-2</v>
      </c>
      <c r="DE220" s="417">
        <v>4.8691395249228206E-2</v>
      </c>
      <c r="DF220" s="417">
        <v>5.3973491529537086E-2</v>
      </c>
      <c r="DG220" s="417">
        <v>5.9840839189094955E-2</v>
      </c>
      <c r="DH220" s="417">
        <v>6.6359085939407772E-2</v>
      </c>
      <c r="DI220" s="417">
        <v>7.36013003304965E-2</v>
      </c>
      <c r="DJ220" s="417">
        <v>8.1648814794752431E-2</v>
      </c>
      <c r="DK220" s="417">
        <v>9.0592164776594139E-2</v>
      </c>
      <c r="DL220" s="417">
        <v>0.10053213492265475</v>
      </c>
      <c r="DM220" s="417">
        <v>0.11158092456249701</v>
      </c>
      <c r="DN220" s="417">
        <v>0.12386344610882619</v>
      </c>
      <c r="DO220" s="417">
        <v>0.13751877156531145</v>
      </c>
      <c r="DP220" s="417">
        <v>0.15270174406778775</v>
      </c>
      <c r="DQ220" s="417">
        <v>0.1648141839142698</v>
      </c>
      <c r="DR220" s="417">
        <v>0.1648141839142698</v>
      </c>
      <c r="DS220" s="424"/>
      <c r="DT220" s="425">
        <v>1.6929344954104853E-3</v>
      </c>
      <c r="DU220" s="425">
        <v>1.8679977874388482E-3</v>
      </c>
      <c r="DV220" s="425">
        <v>2.0619363535000221E-3</v>
      </c>
      <c r="DW220" s="425">
        <v>2.2768314450072047E-3</v>
      </c>
      <c r="DX220" s="425">
        <v>2.5149969851038117E-3</v>
      </c>
      <c r="DY220" s="425">
        <v>2.7790058100462065E-3</v>
      </c>
      <c r="DZ220" s="425">
        <v>3.0717188871809526E-3</v>
      </c>
      <c r="EA220" s="425">
        <v>3.3963178484287646E-3</v>
      </c>
      <c r="EB220" s="425">
        <v>3.7563412168706346E-3</v>
      </c>
      <c r="EC220" s="425">
        <v>4.1557247471385329E-3</v>
      </c>
      <c r="ED220" s="425">
        <v>4.5988463483479314E-3</v>
      </c>
      <c r="EE220" s="425">
        <v>5.0905761118376852E-3</v>
      </c>
      <c r="EF220" s="425">
        <v>5.6363320256324111E-3</v>
      </c>
      <c r="EG220" s="425">
        <v>6.2421420240149151E-3</v>
      </c>
      <c r="EH220" s="425">
        <v>6.9147130946716978E-3</v>
      </c>
      <c r="EI220" s="425">
        <v>7.661508248424276E-3</v>
      </c>
      <c r="EJ220" s="425">
        <v>8.4908322485530308E-3</v>
      </c>
      <c r="EK220" s="425">
        <v>9.41192709923965E-3</v>
      </c>
      <c r="EL220" s="425">
        <v>1.0435078406903915E-2</v>
      </c>
      <c r="EM220" s="425">
        <v>1.157173385553696E-2</v>
      </c>
      <c r="EN220" s="425">
        <v>1.2834635179026293E-2</v>
      </c>
      <c r="EO220" s="425">
        <v>1.4237965171606101E-2</v>
      </c>
      <c r="EP220" s="425">
        <v>1.5797511453803082E-2</v>
      </c>
      <c r="EQ220" s="425">
        <v>1.7530848907655657E-2</v>
      </c>
      <c r="ER220" s="425">
        <v>1.9457542913881343E-2</v>
      </c>
      <c r="ES220" s="425">
        <v>2.1599375767618847E-2</v>
      </c>
      <c r="ET220" s="425">
        <v>2.3980598921257149E-2</v>
      </c>
      <c r="EU220" s="425">
        <v>2.6628214005874437E-2</v>
      </c>
      <c r="EV220" s="425">
        <v>2.8740387919370929E-2</v>
      </c>
      <c r="EW220" s="425">
        <v>2.8740387919370929E-2</v>
      </c>
      <c r="EX220" s="420"/>
      <c r="EY220" s="420">
        <v>1047.2179168627877</v>
      </c>
      <c r="EZ220" s="420">
        <v>1155.5088262240693</v>
      </c>
      <c r="FA220" s="420">
        <v>1275.4756304332855</v>
      </c>
      <c r="FB220" s="420">
        <v>1408.4057530589835</v>
      </c>
      <c r="FC220" s="420">
        <v>1555.7305440917253</v>
      </c>
      <c r="FD220" s="420">
        <v>1719.0415123773171</v>
      </c>
      <c r="FE220" s="420">
        <v>1900.1083993162715</v>
      </c>
      <c r="FF220" s="420">
        <v>2100.899303474283</v>
      </c>
      <c r="FG220" s="420">
        <v>2323.6030896773059</v>
      </c>
      <c r="FH220" s="420">
        <v>2570.6543428299233</v>
      </c>
      <c r="FI220" s="420">
        <v>2844.7611564091999</v>
      </c>
      <c r="FJ220" s="420">
        <v>3148.9360786977982</v>
      </c>
      <c r="FK220" s="420">
        <v>3486.5305767182795</v>
      </c>
      <c r="FL220" s="420">
        <v>3861.273418949128</v>
      </c>
      <c r="FM220" s="420">
        <v>4277.3134237247359</v>
      </c>
      <c r="FN220" s="420">
        <v>4739.2670712853142</v>
      </c>
      <c r="FO220" s="420">
        <v>5252.2715343484706</v>
      </c>
      <c r="FP220" s="420">
        <v>5822.0437454907524</v>
      </c>
      <c r="FQ220" s="420">
        <v>6454.9461903002393</v>
      </c>
      <c r="FR220" s="420">
        <v>7158.0601940228817</v>
      </c>
      <c r="FS220" s="420">
        <v>7939.267557197958</v>
      </c>
      <c r="FT220" s="420">
        <v>8807.3414935992423</v>
      </c>
      <c r="FU220" s="420">
        <v>9772.0479328152669</v>
      </c>
      <c r="FV220" s="420">
        <v>10844.258371296299</v>
      </c>
      <c r="FW220" s="420">
        <v>12036.075591101046</v>
      </c>
      <c r="FX220" s="420">
        <v>13360.973716480332</v>
      </c>
      <c r="FY220" s="420">
        <v>14833.954246618263</v>
      </c>
      <c r="FZ220" s="420">
        <v>16471.719890288448</v>
      </c>
      <c r="GA220" s="420">
        <v>17778.27154467328</v>
      </c>
      <c r="GB220" s="420">
        <v>17778.27154467328</v>
      </c>
      <c r="GC220" s="420"/>
      <c r="GD220" s="420">
        <v>44.123985834679935</v>
      </c>
      <c r="GE220" s="420">
        <v>44.123985834679935</v>
      </c>
      <c r="GF220" s="420">
        <v>44.123985834679935</v>
      </c>
      <c r="GG220" s="420">
        <v>44.123985834679935</v>
      </c>
      <c r="GH220" s="420">
        <v>44.123985834679935</v>
      </c>
      <c r="GI220" s="420">
        <v>44.123985834679935</v>
      </c>
      <c r="GJ220" s="420">
        <v>44.123985834679935</v>
      </c>
      <c r="GK220" s="420">
        <v>44.123985834679935</v>
      </c>
      <c r="GL220" s="420">
        <v>44.123985834679935</v>
      </c>
      <c r="GM220" s="420">
        <v>44.123985834679935</v>
      </c>
      <c r="GN220" s="420">
        <v>44.123985834679935</v>
      </c>
      <c r="GO220" s="420">
        <v>44.123985834679935</v>
      </c>
      <c r="GP220" s="420">
        <v>44.123985834679935</v>
      </c>
      <c r="GQ220" s="420">
        <v>44.123985834679935</v>
      </c>
      <c r="GR220" s="420">
        <v>44.123985834679935</v>
      </c>
      <c r="GS220" s="420">
        <v>44.123985834679935</v>
      </c>
      <c r="GT220" s="420">
        <v>44.123985834679935</v>
      </c>
      <c r="GU220" s="420">
        <v>52.81364553809243</v>
      </c>
      <c r="GV220" s="420">
        <v>70.007616537442502</v>
      </c>
      <c r="GW220" s="420">
        <v>93.609670799379501</v>
      </c>
      <c r="GX220" s="420">
        <v>126.1540061068313</v>
      </c>
      <c r="GY220" s="420">
        <v>171.2120417526574</v>
      </c>
      <c r="GZ220" s="420">
        <v>233.82587038637163</v>
      </c>
      <c r="HA220" s="420">
        <v>321.12521492437503</v>
      </c>
      <c r="HB220" s="420">
        <v>443.20621821278513</v>
      </c>
      <c r="HC220" s="420">
        <v>614.3840006570565</v>
      </c>
      <c r="HD220" s="420">
        <v>854.97899570542791</v>
      </c>
      <c r="HE220" s="420">
        <v>1193.8658555223894</v>
      </c>
      <c r="HF220" s="420">
        <v>1672.1121455438506</v>
      </c>
      <c r="HG220" s="420">
        <v>2348.1749137156198</v>
      </c>
      <c r="HH220" s="420"/>
      <c r="HI220" s="420">
        <v>103.71447885961901</v>
      </c>
      <c r="HJ220" s="420">
        <v>114.43940539953707</v>
      </c>
      <c r="HK220" s="420">
        <v>126.32069044886737</v>
      </c>
      <c r="HL220" s="420">
        <v>139.48583799921795</v>
      </c>
      <c r="HM220" s="420">
        <v>154.07660624241004</v>
      </c>
      <c r="HN220" s="420">
        <v>170.25061519991607</v>
      </c>
      <c r="HO220" s="420">
        <v>188.18313670782311</v>
      </c>
      <c r="HP220" s="420">
        <v>208.06908752013004</v>
      </c>
      <c r="HQ220" s="420">
        <v>230.12524866308036</v>
      </c>
      <c r="HR220" s="420">
        <v>254.59273681406529</v>
      </c>
      <c r="HS220" s="420">
        <v>281.73975642141835</v>
      </c>
      <c r="HT220" s="420">
        <v>311.86466456072424</v>
      </c>
      <c r="HU220" s="420">
        <v>345.2993841775932</v>
      </c>
      <c r="HV220" s="420">
        <v>382.41320543914907</v>
      </c>
      <c r="HW220" s="420">
        <v>423.61701945459322</v>
      </c>
      <c r="HX220" s="420">
        <v>469.36803368244</v>
      </c>
      <c r="HY220" s="420">
        <v>520.17502397787689</v>
      </c>
      <c r="HZ220" s="420">
        <v>576.604184514341</v>
      </c>
      <c r="IA220" s="420">
        <v>639.28564381274623</v>
      </c>
      <c r="IB220" s="420">
        <v>708.92072291209547</v>
      </c>
      <c r="IC220" s="420">
        <v>786.29002040819091</v>
      </c>
      <c r="ID220" s="420">
        <v>872.2624187750871</v>
      </c>
      <c r="IE220" s="420">
        <v>967.80511718073171</v>
      </c>
      <c r="IF220" s="420">
        <v>1073.9948080409133</v>
      </c>
      <c r="IG220" s="420">
        <v>1192.030127965794</v>
      </c>
      <c r="IH220" s="420">
        <v>1323.2455286986747</v>
      </c>
      <c r="II220" s="420">
        <v>1469.1267303030904</v>
      </c>
      <c r="IJ220" s="420">
        <v>1631.3279374179394</v>
      </c>
      <c r="IK220" s="420">
        <v>1760.7263384151724</v>
      </c>
      <c r="IL220" s="420">
        <v>1760.7263384151724</v>
      </c>
      <c r="IM220" s="420"/>
      <c r="IN220" s="420">
        <v>27.131909193546253</v>
      </c>
      <c r="IO220" s="420">
        <v>27.131909193546253</v>
      </c>
      <c r="IP220" s="420">
        <v>27.131909193546253</v>
      </c>
      <c r="IQ220" s="420">
        <v>27.131909193546253</v>
      </c>
      <c r="IR220" s="420">
        <v>27.131909193546253</v>
      </c>
      <c r="IS220" s="420">
        <v>27.131909193546253</v>
      </c>
      <c r="IT220" s="420">
        <v>27.131909193546253</v>
      </c>
      <c r="IU220" s="420">
        <v>27.131909193546253</v>
      </c>
      <c r="IV220" s="420">
        <v>27.131909193546253</v>
      </c>
      <c r="IW220" s="420">
        <v>27.131909193546253</v>
      </c>
      <c r="IX220" s="420">
        <v>27.131909193546253</v>
      </c>
      <c r="IY220" s="420">
        <v>27.131909193546253</v>
      </c>
      <c r="IZ220" s="420">
        <v>27.131909193546253</v>
      </c>
      <c r="JA220" s="420">
        <v>27.131909193546253</v>
      </c>
      <c r="JB220" s="420">
        <v>27.131909193546253</v>
      </c>
      <c r="JC220" s="420">
        <v>27.131909193546253</v>
      </c>
      <c r="JD220" s="420">
        <v>27.131909193546253</v>
      </c>
      <c r="JE220" s="420">
        <v>32.475194790617152</v>
      </c>
      <c r="JF220" s="420">
        <v>43.04779495368259</v>
      </c>
      <c r="JG220" s="420">
        <v>57.560735725064987</v>
      </c>
      <c r="JH220" s="420">
        <v>77.572299359284628</v>
      </c>
      <c r="JI220" s="420">
        <v>105.27855726994854</v>
      </c>
      <c r="JJ220" s="420">
        <v>143.77990026092959</v>
      </c>
      <c r="JK220" s="420">
        <v>197.46040631348075</v>
      </c>
      <c r="JL220" s="420">
        <v>272.52820975010536</v>
      </c>
      <c r="JM220" s="420">
        <v>377.78570091674123</v>
      </c>
      <c r="JN220" s="420">
        <v>525.72794671774261</v>
      </c>
      <c r="JO220" s="420">
        <v>734.11001677572824</v>
      </c>
      <c r="JP220" s="420">
        <v>1028.1844225111727</v>
      </c>
      <c r="JQ220" s="420">
        <v>1443.8964958469653</v>
      </c>
      <c r="JR220" s="420"/>
      <c r="JS220" s="420">
        <v>76.582569666072757</v>
      </c>
      <c r="JT220" s="420">
        <v>87.307496205990816</v>
      </c>
      <c r="JU220" s="420">
        <v>99.188781255321118</v>
      </c>
      <c r="JV220" s="420">
        <v>112.3539288056717</v>
      </c>
      <c r="JW220" s="420">
        <v>126.94469704886379</v>
      </c>
      <c r="JX220" s="420">
        <v>143.11870600636982</v>
      </c>
      <c r="JY220" s="420">
        <v>161.05122751427686</v>
      </c>
      <c r="JZ220" s="420">
        <v>180.93717832658379</v>
      </c>
      <c r="KA220" s="420">
        <v>202.99333946953411</v>
      </c>
      <c r="KB220" s="420">
        <v>227.46082762051904</v>
      </c>
      <c r="KC220" s="420">
        <v>254.6078472278721</v>
      </c>
      <c r="KD220" s="420">
        <v>284.73275536717796</v>
      </c>
      <c r="KE220" s="420">
        <v>318.16747498404692</v>
      </c>
      <c r="KF220" s="420">
        <v>355.28129624560279</v>
      </c>
      <c r="KG220" s="420">
        <v>396.48511026104694</v>
      </c>
      <c r="KH220" s="420">
        <v>442.23612448889372</v>
      </c>
      <c r="KI220" s="420">
        <v>493.04311478433061</v>
      </c>
      <c r="KJ220" s="420">
        <v>544.12898972372386</v>
      </c>
      <c r="KK220" s="420">
        <v>596.23784885906366</v>
      </c>
      <c r="KL220" s="420">
        <v>651.35998718703047</v>
      </c>
      <c r="KM220" s="420">
        <v>708.71772104890624</v>
      </c>
      <c r="KN220" s="420">
        <v>766.98386150513852</v>
      </c>
      <c r="KO220" s="420">
        <v>824.02521691980212</v>
      </c>
      <c r="KP220" s="420">
        <v>876.53440172743262</v>
      </c>
      <c r="KQ220" s="420">
        <v>919.50191821568865</v>
      </c>
      <c r="KR220" s="420">
        <v>945.45982778193343</v>
      </c>
      <c r="KS220" s="420">
        <v>943.39878358534781</v>
      </c>
      <c r="KT220" s="420">
        <v>897.2179206422112</v>
      </c>
      <c r="KU220" s="420">
        <v>732.54191590399978</v>
      </c>
      <c r="KV220" s="420">
        <v>316.82984256820714</v>
      </c>
      <c r="KW220" s="420"/>
      <c r="KX220" s="420">
        <v>812.60855779703297</v>
      </c>
      <c r="KY220" s="420">
        <v>896.63893797064713</v>
      </c>
      <c r="KZ220" s="420">
        <v>989.72944968001059</v>
      </c>
      <c r="LA220" s="420">
        <v>1092.8790936034582</v>
      </c>
      <c r="LB220" s="420">
        <v>1207.1985528498296</v>
      </c>
      <c r="LC220" s="420">
        <v>1333.9227888221792</v>
      </c>
      <c r="LD220" s="420">
        <v>1474.4250658468573</v>
      </c>
      <c r="LE220" s="420">
        <v>1630.2325672458071</v>
      </c>
      <c r="LF220" s="420">
        <v>1803.0437840979046</v>
      </c>
      <c r="LG220" s="420">
        <v>1994.7478786264958</v>
      </c>
      <c r="LH220" s="420">
        <v>2207.4462472070072</v>
      </c>
      <c r="LI220" s="420">
        <v>2443.4765336820888</v>
      </c>
      <c r="LJ220" s="420">
        <v>2705.4393723035573</v>
      </c>
      <c r="LK220" s="420">
        <v>2996.2281715271592</v>
      </c>
      <c r="LL220" s="420">
        <v>3319.062285442415</v>
      </c>
      <c r="LM220" s="420">
        <v>3677.5239592436524</v>
      </c>
      <c r="LN220" s="420">
        <v>4075.5994793054547</v>
      </c>
      <c r="LO220" s="420">
        <v>4517.7250076350319</v>
      </c>
      <c r="LP220" s="420">
        <v>5008.8376353138792</v>
      </c>
      <c r="LQ220" s="420">
        <v>5554.432250657741</v>
      </c>
      <c r="LR220" s="420">
        <v>6160.6248859326206</v>
      </c>
      <c r="LS220" s="420">
        <v>6834.2232823709282</v>
      </c>
      <c r="LT220" s="420">
        <v>7582.8054978254795</v>
      </c>
      <c r="LU220" s="420">
        <v>8414.8074756747155</v>
      </c>
      <c r="LV220" s="420">
        <v>9339.6205986630448</v>
      </c>
      <c r="LW220" s="420">
        <v>10367.700368457046</v>
      </c>
      <c r="LX220" s="420">
        <v>11510.687482203432</v>
      </c>
      <c r="LY220" s="420">
        <v>12781.54272281973</v>
      </c>
      <c r="LZ220" s="420">
        <v>13795.386201298046</v>
      </c>
      <c r="MA220" s="420">
        <v>13795.386201298046</v>
      </c>
      <c r="MB220" s="420"/>
      <c r="MC220" s="426">
        <v>0.22443198818970475</v>
      </c>
      <c r="MD220" s="426">
        <v>0.22443198818970475</v>
      </c>
      <c r="ME220" s="426">
        <v>0.22443198818970475</v>
      </c>
      <c r="MF220" s="426">
        <v>0.22443198818970475</v>
      </c>
      <c r="MG220" s="426">
        <v>0.22443198818970475</v>
      </c>
      <c r="MH220" s="426">
        <v>0.22443198818970475</v>
      </c>
      <c r="MI220" s="426">
        <v>0.22443198818970475</v>
      </c>
      <c r="MJ220" s="426">
        <v>0.22443198818970475</v>
      </c>
      <c r="MK220" s="426">
        <v>0.22443198818970475</v>
      </c>
      <c r="ML220" s="426">
        <v>0.22443198818970475</v>
      </c>
      <c r="MM220" s="426">
        <v>0.22443198818970475</v>
      </c>
      <c r="MN220" s="426">
        <v>0.22443198818970475</v>
      </c>
      <c r="MO220" s="426">
        <v>0.22443198818970475</v>
      </c>
      <c r="MP220" s="426">
        <v>0.22443198818970475</v>
      </c>
      <c r="MQ220" s="426">
        <v>0.22443198818970475</v>
      </c>
      <c r="MR220" s="426">
        <v>0.22443198818970475</v>
      </c>
      <c r="MS220" s="426">
        <v>0.22443198818970475</v>
      </c>
      <c r="MT220" s="426">
        <v>0.26863102340913869</v>
      </c>
      <c r="MU220" s="426">
        <v>0.3560863387724964</v>
      </c>
      <c r="MV220" s="426">
        <v>0.47613569204747891</v>
      </c>
      <c r="MW220" s="426">
        <v>0.64166901228581341</v>
      </c>
      <c r="MX220" s="426">
        <v>0.87085194607162042</v>
      </c>
      <c r="MY220" s="426">
        <v>1.1893305645057042</v>
      </c>
      <c r="MZ220" s="426">
        <v>1.6333694492911965</v>
      </c>
      <c r="NA220" s="426">
        <v>2.2543215634285638</v>
      </c>
      <c r="NB220" s="426">
        <v>3.1249992531507269</v>
      </c>
      <c r="NC220" s="426">
        <v>4.3487602544689299</v>
      </c>
      <c r="ND220" s="426">
        <v>6.0724724323544592</v>
      </c>
      <c r="NE220" s="426">
        <v>8.5050216158306728</v>
      </c>
      <c r="NF220" s="426">
        <v>11.943743397908911</v>
      </c>
      <c r="NG220" s="420"/>
      <c r="NH220" s="420">
        <v>812.38412580884324</v>
      </c>
      <c r="NI220" s="420">
        <v>896.4145059824574</v>
      </c>
      <c r="NJ220" s="420">
        <v>989.50501769182085</v>
      </c>
      <c r="NK220" s="420">
        <v>1092.6546616152684</v>
      </c>
      <c r="NL220" s="420">
        <v>1206.9741208616399</v>
      </c>
      <c r="NM220" s="420">
        <v>1333.6983568339895</v>
      </c>
      <c r="NN220" s="420">
        <v>1474.2006338586675</v>
      </c>
      <c r="NO220" s="420">
        <v>1630.0081352576174</v>
      </c>
      <c r="NP220" s="420">
        <v>1802.8193521097148</v>
      </c>
      <c r="NQ220" s="420">
        <v>1994.523446638306</v>
      </c>
      <c r="NR220" s="420">
        <v>2207.2218152188175</v>
      </c>
      <c r="NS220" s="420">
        <v>2443.252101693899</v>
      </c>
      <c r="NT220" s="420">
        <v>2705.2149403153676</v>
      </c>
      <c r="NU220" s="420">
        <v>2996.0037395389695</v>
      </c>
      <c r="NV220" s="420">
        <v>3318.8378534542253</v>
      </c>
      <c r="NW220" s="420">
        <v>3677.2995272554626</v>
      </c>
      <c r="NX220" s="420">
        <v>4075.3750473172649</v>
      </c>
      <c r="NY220" s="420">
        <v>4517.4563766116225</v>
      </c>
      <c r="NZ220" s="420">
        <v>5008.4815489751063</v>
      </c>
      <c r="OA220" s="420">
        <v>5553.9561149656938</v>
      </c>
      <c r="OB220" s="420">
        <v>6159.9832169203346</v>
      </c>
      <c r="OC220" s="420">
        <v>6833.3524304248567</v>
      </c>
      <c r="OD220" s="420">
        <v>7581.6161672609742</v>
      </c>
      <c r="OE220" s="420">
        <v>8413.1741062254241</v>
      </c>
      <c r="OF220" s="420">
        <v>9337.3662770996161</v>
      </c>
      <c r="OG220" s="420">
        <v>10364.575369203896</v>
      </c>
      <c r="OH220" s="420">
        <v>11506.338721948963</v>
      </c>
      <c r="OI220" s="420">
        <v>12775.470250387376</v>
      </c>
      <c r="OJ220" s="420">
        <v>13786.881179682216</v>
      </c>
      <c r="OK220" s="420">
        <v>13783.442457900137</v>
      </c>
      <c r="OL220" s="420"/>
      <c r="OM220" s="420">
        <v>888.96669547491604</v>
      </c>
      <c r="ON220" s="420">
        <v>983.72200218844819</v>
      </c>
      <c r="OO220" s="420">
        <v>1088.6937989471419</v>
      </c>
      <c r="OP220" s="420">
        <v>1205.0085904209402</v>
      </c>
      <c r="OQ220" s="420">
        <v>1333.9188179105038</v>
      </c>
      <c r="OR220" s="420">
        <v>1476.8170628403593</v>
      </c>
      <c r="OS220" s="420">
        <v>1635.2518613729444</v>
      </c>
      <c r="OT220" s="420">
        <v>1810.9453135842011</v>
      </c>
      <c r="OU220" s="420">
        <v>2005.8126915792488</v>
      </c>
      <c r="OV220" s="420">
        <v>2221.9842742588253</v>
      </c>
      <c r="OW220" s="420">
        <v>2461.8296624466898</v>
      </c>
      <c r="OX220" s="420">
        <v>2727.984857061077</v>
      </c>
      <c r="OY220" s="420">
        <v>3023.3824152994143</v>
      </c>
      <c r="OZ220" s="420">
        <v>3351.2850357845723</v>
      </c>
      <c r="PA220" s="420">
        <v>3715.3229637152722</v>
      </c>
      <c r="PB220" s="420">
        <v>4119.5356517443561</v>
      </c>
      <c r="PC220" s="420">
        <v>4568.418162101596</v>
      </c>
      <c r="PD220" s="420">
        <v>5061.5853663353464</v>
      </c>
      <c r="PE220" s="420">
        <v>5604.7193978341702</v>
      </c>
      <c r="PF220" s="420">
        <v>6205.3161021527239</v>
      </c>
      <c r="PG220" s="420">
        <v>6868.7009379692408</v>
      </c>
      <c r="PH220" s="420">
        <v>7600.3362919299952</v>
      </c>
      <c r="PI220" s="420">
        <v>8405.6413841807771</v>
      </c>
      <c r="PJ220" s="420">
        <v>9289.708507952857</v>
      </c>
      <c r="PK220" s="420">
        <v>10256.868195315305</v>
      </c>
      <c r="PL220" s="420">
        <v>11310.035196985829</v>
      </c>
      <c r="PM220" s="420">
        <v>12449.737505534311</v>
      </c>
      <c r="PN220" s="420">
        <v>13672.688171029587</v>
      </c>
      <c r="PO220" s="420">
        <v>14519.423095586215</v>
      </c>
      <c r="PP220" s="420">
        <v>14100.272300468345</v>
      </c>
      <c r="PQ220" s="420"/>
      <c r="PR220" s="420">
        <v>37.169249665725864</v>
      </c>
      <c r="PS220" s="420">
        <v>41.012854498840376</v>
      </c>
      <c r="PT220" s="420">
        <v>45.270875704789461</v>
      </c>
      <c r="PU220" s="420">
        <v>49.98900823137177</v>
      </c>
      <c r="PV220" s="420">
        <v>55.218055454180529</v>
      </c>
      <c r="PW220" s="420">
        <v>61.014505319690088</v>
      </c>
      <c r="PX220" s="420">
        <v>67.441171841011311</v>
      </c>
      <c r="PY220" s="420">
        <v>74.567909387303558</v>
      </c>
      <c r="PZ220" s="420">
        <v>82.472408057151227</v>
      </c>
      <c r="QA220" s="420">
        <v>91.241079372639433</v>
      </c>
      <c r="QB220" s="420">
        <v>100.97004258549829</v>
      </c>
      <c r="QC220" s="420">
        <v>111.76622306192434</v>
      </c>
      <c r="QD220" s="420">
        <v>123.74857552232709</v>
      </c>
      <c r="QE220" s="420">
        <v>137.0494463716816</v>
      </c>
      <c r="QF220" s="420">
        <v>151.81609098253807</v>
      </c>
      <c r="QG220" s="420">
        <v>168.21236360515559</v>
      </c>
      <c r="QH220" s="420">
        <v>186.42059959900638</v>
      </c>
      <c r="QI220" s="420">
        <v>206.64371193075831</v>
      </c>
      <c r="QJ220" s="420">
        <v>229.10752639226604</v>
      </c>
      <c r="QK220" s="420">
        <v>254.06338278758759</v>
      </c>
      <c r="QL220" s="420">
        <v>281.79103245342299</v>
      </c>
      <c r="QM220" s="420">
        <v>312.60186594934834</v>
      </c>
      <c r="QN220" s="420">
        <v>346.84250862358181</v>
      </c>
      <c r="QO220" s="420">
        <v>384.89882607228378</v>
      </c>
      <c r="QP220" s="420">
        <v>427.20038631634645</v>
      </c>
      <c r="QQ220" s="420">
        <v>474.22543087574775</v>
      </c>
      <c r="QR220" s="420">
        <v>526.50641289090026</v>
      </c>
      <c r="QS220" s="420">
        <v>584.63616709324504</v>
      </c>
      <c r="QT220" s="420">
        <v>631.01003432852144</v>
      </c>
      <c r="QU220" s="420">
        <v>631.01003432852144</v>
      </c>
      <c r="QV220" s="424"/>
      <c r="QW220" s="420">
        <v>14.672440262931179</v>
      </c>
      <c r="QX220" s="420">
        <v>14.672440262931179</v>
      </c>
      <c r="QY220" s="420">
        <v>14.672440262931179</v>
      </c>
      <c r="QZ220" s="420">
        <v>14.672440262931179</v>
      </c>
      <c r="RA220" s="420">
        <v>14.672440262931179</v>
      </c>
      <c r="RB220" s="420">
        <v>14.672440262931179</v>
      </c>
      <c r="RC220" s="420">
        <v>14.672440262931179</v>
      </c>
      <c r="RD220" s="420">
        <v>14.672440262931179</v>
      </c>
      <c r="RE220" s="420">
        <v>14.672440262931179</v>
      </c>
      <c r="RF220" s="420">
        <v>14.672440262931179</v>
      </c>
      <c r="RG220" s="420">
        <v>14.672440262931179</v>
      </c>
      <c r="RH220" s="420">
        <v>14.672440262931179</v>
      </c>
      <c r="RI220" s="420">
        <v>14.672440262931179</v>
      </c>
      <c r="RJ220" s="420">
        <v>14.672440262931179</v>
      </c>
      <c r="RK220" s="420">
        <v>14.672440262931179</v>
      </c>
      <c r="RL220" s="420">
        <v>14.672440262931179</v>
      </c>
      <c r="RM220" s="420">
        <v>14.672440262931179</v>
      </c>
      <c r="RN220" s="420">
        <v>17.561991387827756</v>
      </c>
      <c r="RO220" s="420">
        <v>23.279460188487498</v>
      </c>
      <c r="RP220" s="420">
        <v>31.127793123282142</v>
      </c>
      <c r="RQ220" s="420">
        <v>41.949680735259527</v>
      </c>
      <c r="RR220" s="420">
        <v>56.9327182798595</v>
      </c>
      <c r="RS220" s="420">
        <v>77.75354039923198</v>
      </c>
      <c r="RT220" s="420">
        <v>106.78297628306284</v>
      </c>
      <c r="RU220" s="420">
        <v>147.37827142931548</v>
      </c>
      <c r="RV220" s="420">
        <v>204.29959754579187</v>
      </c>
      <c r="RW220" s="420">
        <v>284.30405828589352</v>
      </c>
      <c r="RX220" s="420">
        <v>396.99327057026164</v>
      </c>
      <c r="RY220" s="420">
        <v>556.0233307193879</v>
      </c>
      <c r="RZ220" s="420">
        <v>780.83281681517474</v>
      </c>
      <c r="SA220" s="420"/>
      <c r="SB220" s="420">
        <v>22.496809402794685</v>
      </c>
      <c r="SC220" s="420">
        <v>26.340414235909197</v>
      </c>
      <c r="SD220" s="420">
        <v>30.598435441858282</v>
      </c>
      <c r="SE220" s="420">
        <v>35.316567968440594</v>
      </c>
      <c r="SF220" s="420">
        <v>40.545615191249354</v>
      </c>
      <c r="SG220" s="420">
        <v>46.342065056758912</v>
      </c>
      <c r="SH220" s="420">
        <v>52.768731578080136</v>
      </c>
      <c r="SI220" s="420">
        <v>59.895469124372383</v>
      </c>
      <c r="SJ220" s="420">
        <v>67.799967794220052</v>
      </c>
      <c r="SK220" s="420">
        <v>76.568639109708258</v>
      </c>
      <c r="SL220" s="420">
        <v>86.297602322567116</v>
      </c>
      <c r="SM220" s="420">
        <v>97.093782798993161</v>
      </c>
      <c r="SN220" s="420">
        <v>109.07613525939591</v>
      </c>
      <c r="SO220" s="420">
        <v>122.37700610875042</v>
      </c>
      <c r="SP220" s="420">
        <v>137.14365071960688</v>
      </c>
      <c r="SQ220" s="420">
        <v>153.5399233422244</v>
      </c>
      <c r="SR220" s="420">
        <v>171.74815933607519</v>
      </c>
      <c r="SS220" s="420">
        <v>189.08172054293055</v>
      </c>
      <c r="ST220" s="420">
        <v>205.82806620377855</v>
      </c>
      <c r="SU220" s="420">
        <v>222.93558966430544</v>
      </c>
      <c r="SV220" s="420">
        <v>239.84135171816345</v>
      </c>
      <c r="SW220" s="420">
        <v>255.66914766948884</v>
      </c>
      <c r="SX220" s="420">
        <v>269.08896822434986</v>
      </c>
      <c r="SY220" s="420">
        <v>278.11584978922093</v>
      </c>
      <c r="SZ220" s="420">
        <v>279.82211488703098</v>
      </c>
      <c r="TA220" s="420">
        <v>269.92583332995588</v>
      </c>
      <c r="TB220" s="420">
        <v>242.20235460500675</v>
      </c>
      <c r="TC220" s="420">
        <v>187.64289652298339</v>
      </c>
      <c r="TD220" s="420">
        <v>74.986703609133542</v>
      </c>
      <c r="TE220" s="420">
        <v>-149.8227824866533</v>
      </c>
      <c r="TF220" s="420"/>
      <c r="TG220" s="420">
        <v>3.9012105588149764</v>
      </c>
      <c r="TH220" s="420">
        <v>4.3046276816708433</v>
      </c>
      <c r="TI220" s="420">
        <v>4.7515411232306866</v>
      </c>
      <c r="TJ220" s="420">
        <v>5.2467469343817239</v>
      </c>
      <c r="TK220" s="420">
        <v>5.7955773364378205</v>
      </c>
      <c r="TL220" s="420">
        <v>6.4039611919725541</v>
      </c>
      <c r="TM220" s="420">
        <v>7.0784913349385592</v>
      </c>
      <c r="TN220" s="420">
        <v>7.8264995410642753</v>
      </c>
      <c r="TO220" s="420">
        <v>8.6561400086625184</v>
      </c>
      <c r="TP220" s="420">
        <v>9.576482319320041</v>
      </c>
      <c r="TQ220" s="420">
        <v>10.597614958629837</v>
      </c>
      <c r="TR220" s="420">
        <v>11.730760600478588</v>
      </c>
      <c r="TS220" s="420">
        <v>12.988404495858873</v>
      </c>
      <c r="TT220" s="420">
        <v>14.384437460354889</v>
      </c>
      <c r="TU220" s="420">
        <v>15.93431512515107</v>
      </c>
      <c r="TV220" s="420">
        <v>17.655235306640428</v>
      </c>
      <c r="TW220" s="420">
        <v>19.566335561701738</v>
      </c>
      <c r="TX220" s="420">
        <v>21.688913231960186</v>
      </c>
      <c r="TY220" s="420">
        <v>24.046670543625932</v>
      </c>
      <c r="TZ220" s="420">
        <v>26.665987622912422</v>
      </c>
      <c r="UA220" s="420">
        <v>29.576226614021913</v>
      </c>
      <c r="UB220" s="420">
        <v>32.810070451096514</v>
      </c>
      <c r="UC220" s="420">
        <v>36.403900241653346</v>
      </c>
      <c r="UD220" s="420">
        <v>40.398215671630723</v>
      </c>
      <c r="UE220" s="420">
        <v>44.838103346593869</v>
      </c>
      <c r="UF220" s="420">
        <v>49.773758545817543</v>
      </c>
      <c r="UG220" s="420">
        <v>55.261066492493683</v>
      </c>
      <c r="UH220" s="420">
        <v>61.362249941580622</v>
      </c>
      <c r="UI220" s="420">
        <v>66.229558863293065</v>
      </c>
      <c r="UJ220" s="420">
        <v>66.229558863293065</v>
      </c>
      <c r="UK220" s="420"/>
      <c r="UL220" s="420">
        <v>2.0676958480084733</v>
      </c>
      <c r="UM220" s="420">
        <v>2.0676958480084733</v>
      </c>
      <c r="UN220" s="420">
        <v>2.0676958480084733</v>
      </c>
      <c r="UO220" s="420">
        <v>2.0676958480084733</v>
      </c>
      <c r="UP220" s="420">
        <v>2.0676958480084733</v>
      </c>
      <c r="UQ220" s="420">
        <v>2.0676958480084733</v>
      </c>
      <c r="UR220" s="420">
        <v>2.0676958480084733</v>
      </c>
      <c r="US220" s="420">
        <v>2.0676958480084733</v>
      </c>
      <c r="UT220" s="420">
        <v>2.0676958480084733</v>
      </c>
      <c r="UU220" s="420">
        <v>2.0676958480084733</v>
      </c>
      <c r="UV220" s="420">
        <v>2.0676958480084733</v>
      </c>
      <c r="UW220" s="420">
        <v>2.0676958480084733</v>
      </c>
      <c r="UX220" s="420">
        <v>2.0676958480084733</v>
      </c>
      <c r="UY220" s="420">
        <v>2.0676958480084733</v>
      </c>
      <c r="UZ220" s="420">
        <v>2.0676958480084733</v>
      </c>
      <c r="VA220" s="420">
        <v>2.0676958480084733</v>
      </c>
      <c r="VB220" s="420">
        <v>2.0676958480084733</v>
      </c>
      <c r="VC220" s="420">
        <v>2.474902335579019</v>
      </c>
      <c r="VD220" s="420">
        <v>3.2806296916555335</v>
      </c>
      <c r="VE220" s="420">
        <v>4.3866464913328018</v>
      </c>
      <c r="VF220" s="420">
        <v>5.9117078772995386</v>
      </c>
      <c r="VG220" s="420">
        <v>8.0231742705070825</v>
      </c>
      <c r="VH220" s="420">
        <v>10.957323374328272</v>
      </c>
      <c r="VI220" s="420">
        <v>15.048261416766344</v>
      </c>
      <c r="VJ220" s="420">
        <v>20.769104147654808</v>
      </c>
      <c r="VK220" s="420">
        <v>28.790672991354562</v>
      </c>
      <c r="VL220" s="420">
        <v>40.065204584602789</v>
      </c>
      <c r="VM220" s="420">
        <v>55.945795146242915</v>
      </c>
      <c r="VN220" s="420">
        <v>78.356913486907771</v>
      </c>
      <c r="VO220" s="420">
        <v>110.03791764594696</v>
      </c>
      <c r="VP220" s="420"/>
      <c r="VQ220" s="420">
        <v>1.8335147108065031</v>
      </c>
      <c r="VR220" s="420">
        <v>2.23693183366237</v>
      </c>
      <c r="VS220" s="420">
        <v>2.6838452752222133</v>
      </c>
      <c r="VT220" s="420">
        <v>3.1790510863732506</v>
      </c>
      <c r="VU220" s="420">
        <v>3.7278814884293472</v>
      </c>
      <c r="VV220" s="420">
        <v>4.3362653439640813</v>
      </c>
      <c r="VW220" s="420">
        <v>5.0107954869300855</v>
      </c>
      <c r="VX220" s="420">
        <v>5.7588036930558015</v>
      </c>
      <c r="VY220" s="420">
        <v>6.5884441606540456</v>
      </c>
      <c r="VZ220" s="420">
        <v>7.5087864713115682</v>
      </c>
      <c r="WA220" s="420">
        <v>8.5299191106213641</v>
      </c>
      <c r="WB220" s="420">
        <v>9.663064752470115</v>
      </c>
      <c r="WC220" s="420">
        <v>10.9207086478504</v>
      </c>
      <c r="WD220" s="420">
        <v>12.316741612346416</v>
      </c>
      <c r="WE220" s="420">
        <v>13.866619277142597</v>
      </c>
      <c r="WF220" s="420">
        <v>15.587539458631955</v>
      </c>
      <c r="WG220" s="420">
        <v>17.498639713693265</v>
      </c>
      <c r="WH220" s="420">
        <v>19.214010896381168</v>
      </c>
      <c r="WI220" s="420">
        <v>20.766040851970399</v>
      </c>
      <c r="WJ220" s="420">
        <v>22.279341131579621</v>
      </c>
      <c r="WK220" s="420">
        <v>23.664518736722375</v>
      </c>
      <c r="WL220" s="420">
        <v>24.78689618058943</v>
      </c>
      <c r="WM220" s="420">
        <v>25.446576867325074</v>
      </c>
      <c r="WN220" s="420">
        <v>25.349954254864379</v>
      </c>
      <c r="WO220" s="420">
        <v>24.068999198939061</v>
      </c>
      <c r="WP220" s="420">
        <v>20.983085554462981</v>
      </c>
      <c r="WQ220" s="420">
        <v>15.195861907890894</v>
      </c>
      <c r="WR220" s="420">
        <v>5.4164547953377067</v>
      </c>
      <c r="WS220" s="420">
        <v>-12.127354623614707</v>
      </c>
      <c r="WT220" s="420">
        <v>-43.808358782653897</v>
      </c>
      <c r="WU220" s="420"/>
      <c r="WV220" s="420">
        <v>89.824419981594971</v>
      </c>
      <c r="WW220" s="420">
        <v>99.113000673373861</v>
      </c>
      <c r="WX220" s="420">
        <v>109.40307347638758</v>
      </c>
      <c r="WY220" s="420">
        <v>120.80506629055378</v>
      </c>
      <c r="WZ220" s="420">
        <v>133.4417522088674</v>
      </c>
      <c r="XA220" s="420">
        <v>147.44964184355939</v>
      </c>
      <c r="XB220" s="420">
        <v>162.98053358564138</v>
      </c>
      <c r="XC220" s="420">
        <v>180.20323977997836</v>
      </c>
      <c r="XD220" s="420">
        <v>199.30550885050718</v>
      </c>
      <c r="XE220" s="420">
        <v>220.49616569740266</v>
      </c>
      <c r="XF220" s="420">
        <v>244.00749523664678</v>
      </c>
      <c r="XG220" s="420">
        <v>270.09789679258193</v>
      </c>
      <c r="XH220" s="420">
        <v>299.05484021894301</v>
      </c>
      <c r="XI220" s="420">
        <v>331.19815815078363</v>
      </c>
      <c r="XJ220" s="420">
        <v>366.88371272003911</v>
      </c>
      <c r="XK220" s="420">
        <v>406.50747944742591</v>
      </c>
      <c r="XL220" s="420">
        <v>450.51009590443135</v>
      </c>
      <c r="XM220" s="420">
        <v>499.38192817866133</v>
      </c>
      <c r="XN220" s="420">
        <v>553.66871423772216</v>
      </c>
      <c r="XO220" s="420">
        <v>613.97785004254649</v>
      </c>
      <c r="XP220" s="420">
        <v>680.98539178970213</v>
      </c>
      <c r="XQ220" s="420">
        <v>755.44385605278228</v>
      </c>
      <c r="XR220" s="420">
        <v>838.1909089438218</v>
      </c>
      <c r="XS220" s="420">
        <v>930.15904583675615</v>
      </c>
      <c r="XT220" s="420">
        <v>1032.386374809266</v>
      </c>
      <c r="XU220" s="420">
        <v>1146.0286299030445</v>
      </c>
      <c r="XV220" s="420">
        <v>1272.3725547283477</v>
      </c>
      <c r="XW220" s="420">
        <v>1412.8508130159521</v>
      </c>
      <c r="XX220" s="420">
        <v>1524.919411768248</v>
      </c>
      <c r="XY220" s="420">
        <v>1524.919411768248</v>
      </c>
      <c r="XZ220" s="420"/>
      <c r="YA220" s="420">
        <v>2.480834464641668E-2</v>
      </c>
      <c r="YB220" s="420">
        <v>2.480834464641668E-2</v>
      </c>
      <c r="YC220" s="420">
        <v>2.480834464641668E-2</v>
      </c>
      <c r="YD220" s="420">
        <v>2.480834464641668E-2</v>
      </c>
      <c r="YE220" s="420">
        <v>2.480834464641668E-2</v>
      </c>
      <c r="YF220" s="420">
        <v>2.480834464641668E-2</v>
      </c>
      <c r="YG220" s="420">
        <v>2.480834464641668E-2</v>
      </c>
      <c r="YH220" s="420">
        <v>2.480834464641668E-2</v>
      </c>
      <c r="YI220" s="420">
        <v>2.480834464641668E-2</v>
      </c>
      <c r="YJ220" s="420">
        <v>2.480834464641668E-2</v>
      </c>
      <c r="YK220" s="420">
        <v>2.480834464641668E-2</v>
      </c>
      <c r="YL220" s="420">
        <v>2.480834464641668E-2</v>
      </c>
      <c r="YM220" s="420">
        <v>2.480834464641668E-2</v>
      </c>
      <c r="YN220" s="420">
        <v>2.480834464641668E-2</v>
      </c>
      <c r="YO220" s="420">
        <v>2.480834464641668E-2</v>
      </c>
      <c r="YP220" s="420">
        <v>2.480834464641668E-2</v>
      </c>
      <c r="YQ220" s="420">
        <v>2.480834464641668E-2</v>
      </c>
      <c r="YR220" s="420">
        <v>2.9694033658965054E-2</v>
      </c>
      <c r="YS220" s="420">
        <v>3.9361201081023131E-2</v>
      </c>
      <c r="YT220" s="420">
        <v>5.2631260107135779E-2</v>
      </c>
      <c r="YU220" s="420">
        <v>7.0929042397720327E-2</v>
      </c>
      <c r="YV220" s="420">
        <v>9.6262548794452465E-2</v>
      </c>
      <c r="YW220" s="420">
        <v>0.13146665402186325</v>
      </c>
      <c r="YX220" s="420">
        <v>0.18054998558713753</v>
      </c>
      <c r="YY220" s="420">
        <v>0.24918901597089782</v>
      </c>
      <c r="YZ220" s="420">
        <v>0.3454323027536868</v>
      </c>
      <c r="ZA220" s="420">
        <v>0.48070484090847126</v>
      </c>
      <c r="ZB220" s="420">
        <v>0.67124116385038646</v>
      </c>
      <c r="ZC220" s="420">
        <v>0.94013116923601669</v>
      </c>
      <c r="ZD220" s="420">
        <v>1.3202418468673545</v>
      </c>
      <c r="ZE220" s="420"/>
      <c r="ZF220" s="420">
        <v>89.799611636948555</v>
      </c>
      <c r="ZG220" s="420">
        <v>99.088192328727445</v>
      </c>
      <c r="ZH220" s="420">
        <v>109.37826513174116</v>
      </c>
      <c r="ZI220" s="420">
        <v>120.78025794590737</v>
      </c>
      <c r="ZJ220" s="420">
        <v>133.41694386422097</v>
      </c>
      <c r="ZK220" s="420">
        <v>147.42483349891296</v>
      </c>
      <c r="ZL220" s="420">
        <v>162.95572524099495</v>
      </c>
      <c r="ZM220" s="420">
        <v>180.17843143533193</v>
      </c>
      <c r="ZN220" s="420">
        <v>199.28070050586075</v>
      </c>
      <c r="ZO220" s="420">
        <v>220.47135735275623</v>
      </c>
      <c r="ZP220" s="420">
        <v>243.98268689200034</v>
      </c>
      <c r="ZQ220" s="420">
        <v>270.0730884479355</v>
      </c>
      <c r="ZR220" s="420">
        <v>299.03003187429658</v>
      </c>
      <c r="ZS220" s="420">
        <v>331.1733498061372</v>
      </c>
      <c r="ZT220" s="420">
        <v>366.85890437539268</v>
      </c>
      <c r="ZU220" s="420">
        <v>406.48267110277948</v>
      </c>
      <c r="ZV220" s="420">
        <v>450.48528755978492</v>
      </c>
      <c r="ZW220" s="420">
        <v>499.35223414500234</v>
      </c>
      <c r="ZX220" s="420">
        <v>553.62935303664108</v>
      </c>
      <c r="ZY220" s="420">
        <v>613.9252187824394</v>
      </c>
      <c r="ZZ220" s="420">
        <v>680.91446274730447</v>
      </c>
      <c r="AAA220" s="420">
        <v>755.34759350398781</v>
      </c>
      <c r="AAB220" s="420">
        <v>838.0594422897999</v>
      </c>
      <c r="AAC220" s="420">
        <v>929.97849585116899</v>
      </c>
      <c r="AAD220" s="420">
        <v>1032.1371857932952</v>
      </c>
      <c r="AAE220" s="420">
        <v>1145.6831976002909</v>
      </c>
      <c r="AAF220" s="420">
        <v>1271.8918498874393</v>
      </c>
      <c r="AAG220" s="420">
        <v>1412.1795718521016</v>
      </c>
      <c r="AAH220" s="420">
        <v>1523.9792805990119</v>
      </c>
      <c r="AAI220" s="420">
        <v>1523.5991699213807</v>
      </c>
      <c r="AAJ220" s="420"/>
      <c r="AAK220" s="420">
        <v>1003.0966312254658</v>
      </c>
      <c r="AAL220" s="420">
        <v>1111.3875405867473</v>
      </c>
      <c r="AAM220" s="420">
        <v>1231.3543447959635</v>
      </c>
      <c r="AAN220" s="420">
        <v>1364.2844674216615</v>
      </c>
      <c r="AAO220" s="420">
        <v>1511.6092584544035</v>
      </c>
      <c r="AAP220" s="420">
        <v>1674.9202267399953</v>
      </c>
      <c r="AAQ220" s="420">
        <v>1855.9871136789495</v>
      </c>
      <c r="AAR220" s="420">
        <v>2056.7780178369612</v>
      </c>
      <c r="AAS220" s="420">
        <v>2279.4818040399837</v>
      </c>
      <c r="AAT220" s="420">
        <v>2526.5330571926015</v>
      </c>
      <c r="AAU220" s="420">
        <v>2800.6398707718786</v>
      </c>
      <c r="AAV220" s="420">
        <v>3104.8147930604759</v>
      </c>
      <c r="AAW220" s="420">
        <v>3442.4092910809572</v>
      </c>
      <c r="AAX220" s="420">
        <v>3817.1521333118062</v>
      </c>
      <c r="AAY220" s="420">
        <v>4233.1921380874146</v>
      </c>
      <c r="AAZ220" s="420">
        <v>4695.1457856479919</v>
      </c>
      <c r="ABA220" s="420">
        <v>5208.1502487111493</v>
      </c>
      <c r="ABB220" s="420">
        <v>5769.2333319196605</v>
      </c>
      <c r="ABC220" s="420">
        <v>6384.9428579265605</v>
      </c>
      <c r="ABD220" s="420">
        <v>7064.4562517310487</v>
      </c>
      <c r="ABE220" s="420">
        <v>7813.1212711714306</v>
      </c>
      <c r="ABF220" s="420">
        <v>8636.1399292840615</v>
      </c>
      <c r="ABG220" s="420">
        <v>9538.2363715622523</v>
      </c>
      <c r="ABH220" s="420">
        <v>10523.152807848111</v>
      </c>
      <c r="ABI220" s="420">
        <v>11592.896495194569</v>
      </c>
      <c r="ABJ220" s="420">
        <v>12746.627313470539</v>
      </c>
      <c r="ABK220" s="420">
        <v>13979.027571934648</v>
      </c>
      <c r="ABL220" s="420">
        <v>15277.927094200011</v>
      </c>
      <c r="ABM220" s="420">
        <v>16106.261725170745</v>
      </c>
      <c r="ABN220" s="420">
        <v>15430.240329120419</v>
      </c>
      <c r="ABQ220" s="344"/>
      <c r="ABR220" s="344"/>
      <c r="ABS220" s="344"/>
      <c r="ABT220" s="344"/>
      <c r="ABU220" s="344"/>
      <c r="ABV220" s="344"/>
      <c r="ABW220" s="344"/>
      <c r="ABX220" s="344"/>
      <c r="ABY220" s="344"/>
      <c r="ABZ220" s="344"/>
      <c r="ACA220" s="344"/>
    </row>
    <row r="221" spans="4:755" hidden="1" outlineLevel="1" x14ac:dyDescent="0.25">
      <c r="D221" s="431" t="b">
        <v>1</v>
      </c>
      <c r="E221" s="416"/>
      <c r="F221" s="417">
        <v>1646</v>
      </c>
      <c r="G221" s="417">
        <v>22006069</v>
      </c>
      <c r="H221" s="417" t="s">
        <v>1825</v>
      </c>
      <c r="I221" s="417" t="s">
        <v>253</v>
      </c>
      <c r="J221" s="417">
        <v>66</v>
      </c>
      <c r="K221" s="417" t="s">
        <v>336</v>
      </c>
      <c r="L221" s="417" t="s">
        <v>1822</v>
      </c>
      <c r="M221" s="417" t="s">
        <v>253</v>
      </c>
      <c r="N221" s="417" t="s">
        <v>301</v>
      </c>
      <c r="O221" s="417" t="s">
        <v>1910</v>
      </c>
      <c r="P221" s="417" t="s">
        <v>1911</v>
      </c>
      <c r="Q221" s="417" t="s">
        <v>302</v>
      </c>
      <c r="R221" s="417" t="s">
        <v>298</v>
      </c>
      <c r="S221" s="418"/>
      <c r="T221" s="417">
        <v>6.6046416250961082E-2</v>
      </c>
      <c r="U221" s="417">
        <v>2190</v>
      </c>
      <c r="V221" s="418"/>
      <c r="W221" s="419">
        <v>9.9</v>
      </c>
      <c r="X221" s="417">
        <v>8.8018665792934641E-3</v>
      </c>
      <c r="Y221" s="417">
        <v>1.5348743287472509E-3</v>
      </c>
      <c r="Z221" s="417">
        <v>7.266992250546213E-3</v>
      </c>
      <c r="AA221" s="420">
        <v>94.031217127765984</v>
      </c>
      <c r="AB221" s="420">
        <v>736.73967779868042</v>
      </c>
      <c r="AC221" s="420">
        <v>830.77089492644643</v>
      </c>
      <c r="AD221" s="420">
        <v>33.698957216231179</v>
      </c>
      <c r="AE221" s="420">
        <v>3.5369755616627874</v>
      </c>
      <c r="AF221" s="420">
        <v>81.437998161253503</v>
      </c>
      <c r="AG221" s="418"/>
      <c r="AH221" s="419">
        <v>14.216959715055561</v>
      </c>
      <c r="AI221" s="417">
        <v>2.3831354840911409E-2</v>
      </c>
      <c r="AJ221" s="417">
        <v>4.1557247471385329E-3</v>
      </c>
      <c r="AK221" s="417">
        <v>1.9675630093772878E-2</v>
      </c>
      <c r="AL221" s="420">
        <v>254.59273681406529</v>
      </c>
      <c r="AM221" s="420">
        <v>1994.7478786264958</v>
      </c>
      <c r="AN221" s="420">
        <v>2249.3406154405611</v>
      </c>
      <c r="AO221" s="420">
        <v>91.241079372639433</v>
      </c>
      <c r="AP221" s="420">
        <v>9.576482319320041</v>
      </c>
      <c r="AQ221" s="420">
        <v>220.49616569740266</v>
      </c>
      <c r="AR221" s="418"/>
      <c r="AS221" s="417">
        <v>5.1679359468684138E-3</v>
      </c>
      <c r="AT221" s="421">
        <v>4.6756664206188491E-7</v>
      </c>
      <c r="AU221" s="417">
        <v>5.1674683802263519E-3</v>
      </c>
      <c r="AV221" s="420">
        <v>54.263818387092506</v>
      </c>
      <c r="AW221" s="420">
        <v>0.22443198818970475</v>
      </c>
      <c r="AX221" s="420">
        <v>54.488250375282213</v>
      </c>
      <c r="AY221" s="420">
        <v>14.672440262931179</v>
      </c>
      <c r="AZ221" s="420">
        <v>2.0676958480084733</v>
      </c>
      <c r="BA221" s="420">
        <v>2.480834464641668E-2</v>
      </c>
      <c r="BB221" s="418"/>
      <c r="BC221" s="420">
        <v>949.44482586559388</v>
      </c>
      <c r="BD221" s="420">
        <v>2570.6543428299233</v>
      </c>
      <c r="BE221" s="420">
        <v>71.253194830868281</v>
      </c>
      <c r="BF221" s="420">
        <v>2499.401147999055</v>
      </c>
      <c r="BG221" s="420"/>
      <c r="BH221" s="422">
        <v>3.6190084093339271E-2</v>
      </c>
      <c r="BI221" s="420"/>
      <c r="BJ221" s="423">
        <v>10.264843878369307</v>
      </c>
      <c r="BK221" s="423">
        <v>10.643133317908669</v>
      </c>
      <c r="BL221" s="423">
        <v>11.035363826768</v>
      </c>
      <c r="BM221" s="423">
        <v>11.442049174017937</v>
      </c>
      <c r="BN221" s="423">
        <v>11.863722062618042</v>
      </c>
      <c r="BO221" s="423">
        <v>12.300934827185827</v>
      </c>
      <c r="BP221" s="423">
        <v>12.75426015748063</v>
      </c>
      <c r="BQ221" s="423">
        <v>13.224291848549957</v>
      </c>
      <c r="BR221" s="423">
        <v>13.711645578520923</v>
      </c>
      <c r="BS221" s="423">
        <v>14.216959715055561</v>
      </c>
      <c r="BT221" s="423">
        <v>14.740896151526375</v>
      </c>
      <c r="BU221" s="423">
        <v>15.284141174007392</v>
      </c>
      <c r="BV221" s="423">
        <v>15.847406360216368</v>
      </c>
      <c r="BW221" s="423">
        <v>16.431429511585634</v>
      </c>
      <c r="BX221" s="423">
        <v>17.036975619682483</v>
      </c>
      <c r="BY221" s="423">
        <v>17.664837868244934</v>
      </c>
      <c r="BZ221" s="423">
        <v>18.315838672145485</v>
      </c>
      <c r="CA221" s="423">
        <v>18.990830754643675</v>
      </c>
      <c r="CB221" s="423">
        <v>19.69069826433855</v>
      </c>
      <c r="CC221" s="423">
        <v>20.416357933284111</v>
      </c>
      <c r="CD221" s="423">
        <v>21.168760277784653</v>
      </c>
      <c r="CE221" s="423">
        <v>21.948890843442939</v>
      </c>
      <c r="CF221" s="423">
        <v>22.757771496092055</v>
      </c>
      <c r="CG221" s="423">
        <v>23.596461760301825</v>
      </c>
      <c r="CH221" s="423">
        <v>24.46606020721309</v>
      </c>
      <c r="CI221" s="423">
        <v>25.367705893517794</v>
      </c>
      <c r="CJ221" s="423">
        <v>26.302579853469606</v>
      </c>
      <c r="CK221" s="423">
        <v>27.271906645879525</v>
      </c>
      <c r="CL221" s="423">
        <v>28</v>
      </c>
      <c r="CM221" s="423">
        <v>28</v>
      </c>
      <c r="CN221" s="420"/>
      <c r="CO221" s="417">
        <v>9.708275965660762E-3</v>
      </c>
      <c r="CP221" s="417">
        <v>1.0712191211688215E-2</v>
      </c>
      <c r="CQ221" s="417">
        <v>1.1824348312161174E-2</v>
      </c>
      <c r="CR221" s="417">
        <v>1.3056682379234321E-2</v>
      </c>
      <c r="CS221" s="417">
        <v>1.4422462800766764E-2</v>
      </c>
      <c r="CT221" s="417">
        <v>1.5936443723749291E-2</v>
      </c>
      <c r="CU221" s="417">
        <v>1.7615031607265057E-2</v>
      </c>
      <c r="CV221" s="417">
        <v>1.9476471788502842E-2</v>
      </c>
      <c r="CW221" s="417">
        <v>2.1541056227177734E-2</v>
      </c>
      <c r="CX221" s="417">
        <v>2.3831354840911409E-2</v>
      </c>
      <c r="CY221" s="417">
        <v>2.6372473119585998E-2</v>
      </c>
      <c r="CZ221" s="417">
        <v>2.9192339013647112E-2</v>
      </c>
      <c r="DA221" s="417">
        <v>3.2322022433398018E-2</v>
      </c>
      <c r="DB221" s="417">
        <v>3.5796091077517467E-2</v>
      </c>
      <c r="DC221" s="417">
        <v>3.965300673382742E-2</v>
      </c>
      <c r="DD221" s="417">
        <v>4.3935566668723287E-2</v>
      </c>
      <c r="DE221" s="417">
        <v>4.8691395249228206E-2</v>
      </c>
      <c r="DF221" s="417">
        <v>5.3973491529537086E-2</v>
      </c>
      <c r="DG221" s="417">
        <v>5.9840839189094955E-2</v>
      </c>
      <c r="DH221" s="417">
        <v>6.6359085939407772E-2</v>
      </c>
      <c r="DI221" s="417">
        <v>7.36013003304965E-2</v>
      </c>
      <c r="DJ221" s="417">
        <v>8.1648814794752431E-2</v>
      </c>
      <c r="DK221" s="417">
        <v>9.0592164776594139E-2</v>
      </c>
      <c r="DL221" s="417">
        <v>0.10053213492265475</v>
      </c>
      <c r="DM221" s="417">
        <v>0.11158092456249701</v>
      </c>
      <c r="DN221" s="417">
        <v>0.12386344610882619</v>
      </c>
      <c r="DO221" s="417">
        <v>0.13751877156531145</v>
      </c>
      <c r="DP221" s="417">
        <v>0.15270174406778775</v>
      </c>
      <c r="DQ221" s="417">
        <v>0.1648141839142698</v>
      </c>
      <c r="DR221" s="417">
        <v>0.1648141839142698</v>
      </c>
      <c r="DS221" s="424"/>
      <c r="DT221" s="425">
        <v>1.6929344954104853E-3</v>
      </c>
      <c r="DU221" s="425">
        <v>1.8679977874388482E-3</v>
      </c>
      <c r="DV221" s="425">
        <v>2.0619363535000221E-3</v>
      </c>
      <c r="DW221" s="425">
        <v>2.2768314450072047E-3</v>
      </c>
      <c r="DX221" s="425">
        <v>2.5149969851038117E-3</v>
      </c>
      <c r="DY221" s="425">
        <v>2.7790058100462065E-3</v>
      </c>
      <c r="DZ221" s="425">
        <v>3.0717188871809526E-3</v>
      </c>
      <c r="EA221" s="425">
        <v>3.3963178484287646E-3</v>
      </c>
      <c r="EB221" s="425">
        <v>3.7563412168706346E-3</v>
      </c>
      <c r="EC221" s="425">
        <v>4.1557247471385329E-3</v>
      </c>
      <c r="ED221" s="425">
        <v>4.5988463483479314E-3</v>
      </c>
      <c r="EE221" s="425">
        <v>5.0905761118376852E-3</v>
      </c>
      <c r="EF221" s="425">
        <v>5.6363320256324111E-3</v>
      </c>
      <c r="EG221" s="425">
        <v>6.2421420240149151E-3</v>
      </c>
      <c r="EH221" s="425">
        <v>6.9147130946716978E-3</v>
      </c>
      <c r="EI221" s="425">
        <v>7.661508248424276E-3</v>
      </c>
      <c r="EJ221" s="425">
        <v>8.4908322485530308E-3</v>
      </c>
      <c r="EK221" s="425">
        <v>9.41192709923965E-3</v>
      </c>
      <c r="EL221" s="425">
        <v>1.0435078406903915E-2</v>
      </c>
      <c r="EM221" s="425">
        <v>1.157173385553696E-2</v>
      </c>
      <c r="EN221" s="425">
        <v>1.2834635179026293E-2</v>
      </c>
      <c r="EO221" s="425">
        <v>1.4237965171606101E-2</v>
      </c>
      <c r="EP221" s="425">
        <v>1.5797511453803082E-2</v>
      </c>
      <c r="EQ221" s="425">
        <v>1.7530848907655657E-2</v>
      </c>
      <c r="ER221" s="425">
        <v>1.9457542913881343E-2</v>
      </c>
      <c r="ES221" s="425">
        <v>2.1599375767618847E-2</v>
      </c>
      <c r="ET221" s="425">
        <v>2.3980598921257149E-2</v>
      </c>
      <c r="EU221" s="425">
        <v>2.6628214005874437E-2</v>
      </c>
      <c r="EV221" s="425">
        <v>2.8740387919370929E-2</v>
      </c>
      <c r="EW221" s="425">
        <v>2.8740387919370929E-2</v>
      </c>
      <c r="EX221" s="420"/>
      <c r="EY221" s="420">
        <v>1047.2179168627877</v>
      </c>
      <c r="EZ221" s="420">
        <v>1155.5088262240693</v>
      </c>
      <c r="FA221" s="420">
        <v>1275.4756304332855</v>
      </c>
      <c r="FB221" s="420">
        <v>1408.4057530589835</v>
      </c>
      <c r="FC221" s="420">
        <v>1555.7305440917253</v>
      </c>
      <c r="FD221" s="420">
        <v>1719.0415123773171</v>
      </c>
      <c r="FE221" s="420">
        <v>1900.1083993162715</v>
      </c>
      <c r="FF221" s="420">
        <v>2100.899303474283</v>
      </c>
      <c r="FG221" s="420">
        <v>2323.6030896773059</v>
      </c>
      <c r="FH221" s="420">
        <v>2570.6543428299233</v>
      </c>
      <c r="FI221" s="420">
        <v>2844.7611564091999</v>
      </c>
      <c r="FJ221" s="420">
        <v>3148.9360786977982</v>
      </c>
      <c r="FK221" s="420">
        <v>3486.5305767182795</v>
      </c>
      <c r="FL221" s="420">
        <v>3861.273418949128</v>
      </c>
      <c r="FM221" s="420">
        <v>4277.3134237247359</v>
      </c>
      <c r="FN221" s="420">
        <v>4739.2670712853142</v>
      </c>
      <c r="FO221" s="420">
        <v>5252.2715343484706</v>
      </c>
      <c r="FP221" s="420">
        <v>5822.0437454907524</v>
      </c>
      <c r="FQ221" s="420">
        <v>6454.9461903002393</v>
      </c>
      <c r="FR221" s="420">
        <v>7158.0601940228817</v>
      </c>
      <c r="FS221" s="420">
        <v>7939.267557197958</v>
      </c>
      <c r="FT221" s="420">
        <v>8807.3414935992423</v>
      </c>
      <c r="FU221" s="420">
        <v>9772.0479328152669</v>
      </c>
      <c r="FV221" s="420">
        <v>10844.258371296299</v>
      </c>
      <c r="FW221" s="420">
        <v>12036.075591101046</v>
      </c>
      <c r="FX221" s="420">
        <v>13360.973716480332</v>
      </c>
      <c r="FY221" s="420">
        <v>14833.954246618263</v>
      </c>
      <c r="FZ221" s="420">
        <v>16471.719890288448</v>
      </c>
      <c r="GA221" s="420">
        <v>17778.27154467328</v>
      </c>
      <c r="GB221" s="420">
        <v>17778.27154467328</v>
      </c>
      <c r="GC221" s="420"/>
      <c r="GD221" s="420">
        <v>44.123985834679935</v>
      </c>
      <c r="GE221" s="420">
        <v>44.123985834679935</v>
      </c>
      <c r="GF221" s="420">
        <v>44.123985834679935</v>
      </c>
      <c r="GG221" s="420">
        <v>44.123985834679935</v>
      </c>
      <c r="GH221" s="420">
        <v>44.123985834679935</v>
      </c>
      <c r="GI221" s="420">
        <v>44.123985834679935</v>
      </c>
      <c r="GJ221" s="420">
        <v>44.123985834679935</v>
      </c>
      <c r="GK221" s="420">
        <v>44.123985834679935</v>
      </c>
      <c r="GL221" s="420">
        <v>44.123985834679935</v>
      </c>
      <c r="GM221" s="420">
        <v>44.123985834679935</v>
      </c>
      <c r="GN221" s="420">
        <v>44.123985834679935</v>
      </c>
      <c r="GO221" s="420">
        <v>44.123985834679935</v>
      </c>
      <c r="GP221" s="420">
        <v>44.123985834679935</v>
      </c>
      <c r="GQ221" s="420">
        <v>44.123985834679935</v>
      </c>
      <c r="GR221" s="420">
        <v>44.123985834679935</v>
      </c>
      <c r="GS221" s="420">
        <v>44.123985834679935</v>
      </c>
      <c r="GT221" s="420">
        <v>44.123985834679935</v>
      </c>
      <c r="GU221" s="420">
        <v>52.81364553809243</v>
      </c>
      <c r="GV221" s="420">
        <v>70.007616537442502</v>
      </c>
      <c r="GW221" s="420">
        <v>93.609670799379501</v>
      </c>
      <c r="GX221" s="420">
        <v>126.1540061068313</v>
      </c>
      <c r="GY221" s="420">
        <v>171.2120417526574</v>
      </c>
      <c r="GZ221" s="420">
        <v>233.82587038637163</v>
      </c>
      <c r="HA221" s="420">
        <v>321.12521492437503</v>
      </c>
      <c r="HB221" s="420">
        <v>443.20621821278513</v>
      </c>
      <c r="HC221" s="420">
        <v>614.3840006570565</v>
      </c>
      <c r="HD221" s="420">
        <v>854.97899570542791</v>
      </c>
      <c r="HE221" s="420">
        <v>1193.8658555223894</v>
      </c>
      <c r="HF221" s="420">
        <v>1672.1121455438506</v>
      </c>
      <c r="HG221" s="420">
        <v>2348.1749137156198</v>
      </c>
      <c r="HH221" s="420"/>
      <c r="HI221" s="420">
        <v>103.71447885961901</v>
      </c>
      <c r="HJ221" s="420">
        <v>114.43940539953707</v>
      </c>
      <c r="HK221" s="420">
        <v>126.32069044886737</v>
      </c>
      <c r="HL221" s="420">
        <v>139.48583799921795</v>
      </c>
      <c r="HM221" s="420">
        <v>154.07660624241004</v>
      </c>
      <c r="HN221" s="420">
        <v>170.25061519991607</v>
      </c>
      <c r="HO221" s="420">
        <v>188.18313670782311</v>
      </c>
      <c r="HP221" s="420">
        <v>208.06908752013004</v>
      </c>
      <c r="HQ221" s="420">
        <v>230.12524866308036</v>
      </c>
      <c r="HR221" s="420">
        <v>254.59273681406529</v>
      </c>
      <c r="HS221" s="420">
        <v>281.73975642141835</v>
      </c>
      <c r="HT221" s="420">
        <v>311.86466456072424</v>
      </c>
      <c r="HU221" s="420">
        <v>345.2993841775932</v>
      </c>
      <c r="HV221" s="420">
        <v>382.41320543914907</v>
      </c>
      <c r="HW221" s="420">
        <v>423.61701945459322</v>
      </c>
      <c r="HX221" s="420">
        <v>469.36803368244</v>
      </c>
      <c r="HY221" s="420">
        <v>520.17502397787689</v>
      </c>
      <c r="HZ221" s="420">
        <v>576.604184514341</v>
      </c>
      <c r="IA221" s="420">
        <v>639.28564381274623</v>
      </c>
      <c r="IB221" s="420">
        <v>708.92072291209547</v>
      </c>
      <c r="IC221" s="420">
        <v>786.29002040819091</v>
      </c>
      <c r="ID221" s="420">
        <v>872.2624187750871</v>
      </c>
      <c r="IE221" s="420">
        <v>967.80511718073171</v>
      </c>
      <c r="IF221" s="420">
        <v>1073.9948080409133</v>
      </c>
      <c r="IG221" s="420">
        <v>1192.030127965794</v>
      </c>
      <c r="IH221" s="420">
        <v>1323.2455286986747</v>
      </c>
      <c r="II221" s="420">
        <v>1469.1267303030904</v>
      </c>
      <c r="IJ221" s="420">
        <v>1631.3279374179394</v>
      </c>
      <c r="IK221" s="420">
        <v>1760.7263384151724</v>
      </c>
      <c r="IL221" s="420">
        <v>1760.7263384151724</v>
      </c>
      <c r="IM221" s="420"/>
      <c r="IN221" s="420">
        <v>27.131909193546253</v>
      </c>
      <c r="IO221" s="420">
        <v>27.131909193546253</v>
      </c>
      <c r="IP221" s="420">
        <v>27.131909193546253</v>
      </c>
      <c r="IQ221" s="420">
        <v>27.131909193546253</v>
      </c>
      <c r="IR221" s="420">
        <v>27.131909193546253</v>
      </c>
      <c r="IS221" s="420">
        <v>27.131909193546253</v>
      </c>
      <c r="IT221" s="420">
        <v>27.131909193546253</v>
      </c>
      <c r="IU221" s="420">
        <v>27.131909193546253</v>
      </c>
      <c r="IV221" s="420">
        <v>27.131909193546253</v>
      </c>
      <c r="IW221" s="420">
        <v>27.131909193546253</v>
      </c>
      <c r="IX221" s="420">
        <v>27.131909193546253</v>
      </c>
      <c r="IY221" s="420">
        <v>27.131909193546253</v>
      </c>
      <c r="IZ221" s="420">
        <v>27.131909193546253</v>
      </c>
      <c r="JA221" s="420">
        <v>27.131909193546253</v>
      </c>
      <c r="JB221" s="420">
        <v>27.131909193546253</v>
      </c>
      <c r="JC221" s="420">
        <v>27.131909193546253</v>
      </c>
      <c r="JD221" s="420">
        <v>27.131909193546253</v>
      </c>
      <c r="JE221" s="420">
        <v>32.475194790617152</v>
      </c>
      <c r="JF221" s="420">
        <v>43.04779495368259</v>
      </c>
      <c r="JG221" s="420">
        <v>57.560735725064987</v>
      </c>
      <c r="JH221" s="420">
        <v>77.572299359284628</v>
      </c>
      <c r="JI221" s="420">
        <v>105.27855726994854</v>
      </c>
      <c r="JJ221" s="420">
        <v>143.77990026092959</v>
      </c>
      <c r="JK221" s="420">
        <v>197.46040631348075</v>
      </c>
      <c r="JL221" s="420">
        <v>272.52820975010536</v>
      </c>
      <c r="JM221" s="420">
        <v>377.78570091674123</v>
      </c>
      <c r="JN221" s="420">
        <v>525.72794671774261</v>
      </c>
      <c r="JO221" s="420">
        <v>734.11001677572824</v>
      </c>
      <c r="JP221" s="420">
        <v>1028.1844225111727</v>
      </c>
      <c r="JQ221" s="420">
        <v>1443.8964958469653</v>
      </c>
      <c r="JR221" s="420"/>
      <c r="JS221" s="420">
        <v>76.582569666072757</v>
      </c>
      <c r="JT221" s="420">
        <v>87.307496205990816</v>
      </c>
      <c r="JU221" s="420">
        <v>99.188781255321118</v>
      </c>
      <c r="JV221" s="420">
        <v>112.3539288056717</v>
      </c>
      <c r="JW221" s="420">
        <v>126.94469704886379</v>
      </c>
      <c r="JX221" s="420">
        <v>143.11870600636982</v>
      </c>
      <c r="JY221" s="420">
        <v>161.05122751427686</v>
      </c>
      <c r="JZ221" s="420">
        <v>180.93717832658379</v>
      </c>
      <c r="KA221" s="420">
        <v>202.99333946953411</v>
      </c>
      <c r="KB221" s="420">
        <v>227.46082762051904</v>
      </c>
      <c r="KC221" s="420">
        <v>254.6078472278721</v>
      </c>
      <c r="KD221" s="420">
        <v>284.73275536717796</v>
      </c>
      <c r="KE221" s="420">
        <v>318.16747498404692</v>
      </c>
      <c r="KF221" s="420">
        <v>355.28129624560279</v>
      </c>
      <c r="KG221" s="420">
        <v>396.48511026104694</v>
      </c>
      <c r="KH221" s="420">
        <v>442.23612448889372</v>
      </c>
      <c r="KI221" s="420">
        <v>493.04311478433061</v>
      </c>
      <c r="KJ221" s="420">
        <v>544.12898972372386</v>
      </c>
      <c r="KK221" s="420">
        <v>596.23784885906366</v>
      </c>
      <c r="KL221" s="420">
        <v>651.35998718703047</v>
      </c>
      <c r="KM221" s="420">
        <v>708.71772104890624</v>
      </c>
      <c r="KN221" s="420">
        <v>766.98386150513852</v>
      </c>
      <c r="KO221" s="420">
        <v>824.02521691980212</v>
      </c>
      <c r="KP221" s="420">
        <v>876.53440172743262</v>
      </c>
      <c r="KQ221" s="420">
        <v>919.50191821568865</v>
      </c>
      <c r="KR221" s="420">
        <v>945.45982778193343</v>
      </c>
      <c r="KS221" s="420">
        <v>943.39878358534781</v>
      </c>
      <c r="KT221" s="420">
        <v>897.2179206422112</v>
      </c>
      <c r="KU221" s="420">
        <v>732.54191590399978</v>
      </c>
      <c r="KV221" s="420">
        <v>316.82984256820714</v>
      </c>
      <c r="KW221" s="420"/>
      <c r="KX221" s="420">
        <v>812.60855779703297</v>
      </c>
      <c r="KY221" s="420">
        <v>896.63893797064713</v>
      </c>
      <c r="KZ221" s="420">
        <v>989.72944968001059</v>
      </c>
      <c r="LA221" s="420">
        <v>1092.8790936034582</v>
      </c>
      <c r="LB221" s="420">
        <v>1207.1985528498296</v>
      </c>
      <c r="LC221" s="420">
        <v>1333.9227888221792</v>
      </c>
      <c r="LD221" s="420">
        <v>1474.4250658468573</v>
      </c>
      <c r="LE221" s="420">
        <v>1630.2325672458071</v>
      </c>
      <c r="LF221" s="420">
        <v>1803.0437840979046</v>
      </c>
      <c r="LG221" s="420">
        <v>1994.7478786264958</v>
      </c>
      <c r="LH221" s="420">
        <v>2207.4462472070072</v>
      </c>
      <c r="LI221" s="420">
        <v>2443.4765336820888</v>
      </c>
      <c r="LJ221" s="420">
        <v>2705.4393723035573</v>
      </c>
      <c r="LK221" s="420">
        <v>2996.2281715271592</v>
      </c>
      <c r="LL221" s="420">
        <v>3319.062285442415</v>
      </c>
      <c r="LM221" s="420">
        <v>3677.5239592436524</v>
      </c>
      <c r="LN221" s="420">
        <v>4075.5994793054547</v>
      </c>
      <c r="LO221" s="420">
        <v>4517.7250076350319</v>
      </c>
      <c r="LP221" s="420">
        <v>5008.8376353138792</v>
      </c>
      <c r="LQ221" s="420">
        <v>5554.432250657741</v>
      </c>
      <c r="LR221" s="420">
        <v>6160.6248859326206</v>
      </c>
      <c r="LS221" s="420">
        <v>6834.2232823709282</v>
      </c>
      <c r="LT221" s="420">
        <v>7582.8054978254795</v>
      </c>
      <c r="LU221" s="420">
        <v>8414.8074756747155</v>
      </c>
      <c r="LV221" s="420">
        <v>9339.6205986630448</v>
      </c>
      <c r="LW221" s="420">
        <v>10367.700368457046</v>
      </c>
      <c r="LX221" s="420">
        <v>11510.687482203432</v>
      </c>
      <c r="LY221" s="420">
        <v>12781.54272281973</v>
      </c>
      <c r="LZ221" s="420">
        <v>13795.386201298046</v>
      </c>
      <c r="MA221" s="420">
        <v>13795.386201298046</v>
      </c>
      <c r="MB221" s="420"/>
      <c r="MC221" s="426">
        <v>0.22443198818970475</v>
      </c>
      <c r="MD221" s="426">
        <v>0.22443198818970475</v>
      </c>
      <c r="ME221" s="426">
        <v>0.22443198818970475</v>
      </c>
      <c r="MF221" s="426">
        <v>0.22443198818970475</v>
      </c>
      <c r="MG221" s="426">
        <v>0.22443198818970475</v>
      </c>
      <c r="MH221" s="426">
        <v>0.22443198818970475</v>
      </c>
      <c r="MI221" s="426">
        <v>0.22443198818970475</v>
      </c>
      <c r="MJ221" s="426">
        <v>0.22443198818970475</v>
      </c>
      <c r="MK221" s="426">
        <v>0.22443198818970475</v>
      </c>
      <c r="ML221" s="426">
        <v>0.22443198818970475</v>
      </c>
      <c r="MM221" s="426">
        <v>0.22443198818970475</v>
      </c>
      <c r="MN221" s="426">
        <v>0.22443198818970475</v>
      </c>
      <c r="MO221" s="426">
        <v>0.22443198818970475</v>
      </c>
      <c r="MP221" s="426">
        <v>0.22443198818970475</v>
      </c>
      <c r="MQ221" s="426">
        <v>0.22443198818970475</v>
      </c>
      <c r="MR221" s="426">
        <v>0.22443198818970475</v>
      </c>
      <c r="MS221" s="426">
        <v>0.22443198818970475</v>
      </c>
      <c r="MT221" s="426">
        <v>0.26863102340913869</v>
      </c>
      <c r="MU221" s="426">
        <v>0.3560863387724964</v>
      </c>
      <c r="MV221" s="426">
        <v>0.47613569204747891</v>
      </c>
      <c r="MW221" s="426">
        <v>0.64166901228581341</v>
      </c>
      <c r="MX221" s="426">
        <v>0.87085194607162042</v>
      </c>
      <c r="MY221" s="426">
        <v>1.1893305645057042</v>
      </c>
      <c r="MZ221" s="426">
        <v>1.6333694492911965</v>
      </c>
      <c r="NA221" s="426">
        <v>2.2543215634285638</v>
      </c>
      <c r="NB221" s="426">
        <v>3.1249992531507269</v>
      </c>
      <c r="NC221" s="426">
        <v>4.3487602544689299</v>
      </c>
      <c r="ND221" s="426">
        <v>6.0724724323544592</v>
      </c>
      <c r="NE221" s="426">
        <v>8.5050216158306728</v>
      </c>
      <c r="NF221" s="426">
        <v>11.943743397908911</v>
      </c>
      <c r="NG221" s="420"/>
      <c r="NH221" s="420">
        <v>812.38412580884324</v>
      </c>
      <c r="NI221" s="420">
        <v>896.4145059824574</v>
      </c>
      <c r="NJ221" s="420">
        <v>989.50501769182085</v>
      </c>
      <c r="NK221" s="420">
        <v>1092.6546616152684</v>
      </c>
      <c r="NL221" s="420">
        <v>1206.9741208616399</v>
      </c>
      <c r="NM221" s="420">
        <v>1333.6983568339895</v>
      </c>
      <c r="NN221" s="420">
        <v>1474.2006338586675</v>
      </c>
      <c r="NO221" s="420">
        <v>1630.0081352576174</v>
      </c>
      <c r="NP221" s="420">
        <v>1802.8193521097148</v>
      </c>
      <c r="NQ221" s="420">
        <v>1994.523446638306</v>
      </c>
      <c r="NR221" s="420">
        <v>2207.2218152188175</v>
      </c>
      <c r="NS221" s="420">
        <v>2443.252101693899</v>
      </c>
      <c r="NT221" s="420">
        <v>2705.2149403153676</v>
      </c>
      <c r="NU221" s="420">
        <v>2996.0037395389695</v>
      </c>
      <c r="NV221" s="420">
        <v>3318.8378534542253</v>
      </c>
      <c r="NW221" s="420">
        <v>3677.2995272554626</v>
      </c>
      <c r="NX221" s="420">
        <v>4075.3750473172649</v>
      </c>
      <c r="NY221" s="420">
        <v>4517.4563766116225</v>
      </c>
      <c r="NZ221" s="420">
        <v>5008.4815489751063</v>
      </c>
      <c r="OA221" s="420">
        <v>5553.9561149656938</v>
      </c>
      <c r="OB221" s="420">
        <v>6159.9832169203346</v>
      </c>
      <c r="OC221" s="420">
        <v>6833.3524304248567</v>
      </c>
      <c r="OD221" s="420">
        <v>7581.6161672609742</v>
      </c>
      <c r="OE221" s="420">
        <v>8413.1741062254241</v>
      </c>
      <c r="OF221" s="420">
        <v>9337.3662770996161</v>
      </c>
      <c r="OG221" s="420">
        <v>10364.575369203896</v>
      </c>
      <c r="OH221" s="420">
        <v>11506.338721948963</v>
      </c>
      <c r="OI221" s="420">
        <v>12775.470250387376</v>
      </c>
      <c r="OJ221" s="420">
        <v>13786.881179682216</v>
      </c>
      <c r="OK221" s="420">
        <v>13783.442457900137</v>
      </c>
      <c r="OL221" s="420"/>
      <c r="OM221" s="420">
        <v>888.96669547491604</v>
      </c>
      <c r="ON221" s="420">
        <v>983.72200218844819</v>
      </c>
      <c r="OO221" s="420">
        <v>1088.6937989471419</v>
      </c>
      <c r="OP221" s="420">
        <v>1205.0085904209402</v>
      </c>
      <c r="OQ221" s="420">
        <v>1333.9188179105038</v>
      </c>
      <c r="OR221" s="420">
        <v>1476.8170628403593</v>
      </c>
      <c r="OS221" s="420">
        <v>1635.2518613729444</v>
      </c>
      <c r="OT221" s="420">
        <v>1810.9453135842011</v>
      </c>
      <c r="OU221" s="420">
        <v>2005.8126915792488</v>
      </c>
      <c r="OV221" s="420">
        <v>2221.9842742588253</v>
      </c>
      <c r="OW221" s="420">
        <v>2461.8296624466898</v>
      </c>
      <c r="OX221" s="420">
        <v>2727.984857061077</v>
      </c>
      <c r="OY221" s="420">
        <v>3023.3824152994143</v>
      </c>
      <c r="OZ221" s="420">
        <v>3351.2850357845723</v>
      </c>
      <c r="PA221" s="420">
        <v>3715.3229637152722</v>
      </c>
      <c r="PB221" s="420">
        <v>4119.5356517443561</v>
      </c>
      <c r="PC221" s="420">
        <v>4568.418162101596</v>
      </c>
      <c r="PD221" s="420">
        <v>5061.5853663353464</v>
      </c>
      <c r="PE221" s="420">
        <v>5604.7193978341702</v>
      </c>
      <c r="PF221" s="420">
        <v>6205.3161021527239</v>
      </c>
      <c r="PG221" s="420">
        <v>6868.7009379692408</v>
      </c>
      <c r="PH221" s="420">
        <v>7600.3362919299952</v>
      </c>
      <c r="PI221" s="420">
        <v>8405.6413841807771</v>
      </c>
      <c r="PJ221" s="420">
        <v>9289.708507952857</v>
      </c>
      <c r="PK221" s="420">
        <v>10256.868195315305</v>
      </c>
      <c r="PL221" s="420">
        <v>11310.035196985829</v>
      </c>
      <c r="PM221" s="420">
        <v>12449.737505534311</v>
      </c>
      <c r="PN221" s="420">
        <v>13672.688171029587</v>
      </c>
      <c r="PO221" s="420">
        <v>14519.423095586215</v>
      </c>
      <c r="PP221" s="420">
        <v>14100.272300468345</v>
      </c>
      <c r="PQ221" s="420"/>
      <c r="PR221" s="420">
        <v>37.169249665725864</v>
      </c>
      <c r="PS221" s="420">
        <v>41.012854498840376</v>
      </c>
      <c r="PT221" s="420">
        <v>45.270875704789461</v>
      </c>
      <c r="PU221" s="420">
        <v>49.98900823137177</v>
      </c>
      <c r="PV221" s="420">
        <v>55.218055454180529</v>
      </c>
      <c r="PW221" s="420">
        <v>61.014505319690088</v>
      </c>
      <c r="PX221" s="420">
        <v>67.441171841011311</v>
      </c>
      <c r="PY221" s="420">
        <v>74.567909387303558</v>
      </c>
      <c r="PZ221" s="420">
        <v>82.472408057151227</v>
      </c>
      <c r="QA221" s="420">
        <v>91.241079372639433</v>
      </c>
      <c r="QB221" s="420">
        <v>100.97004258549829</v>
      </c>
      <c r="QC221" s="420">
        <v>111.76622306192434</v>
      </c>
      <c r="QD221" s="420">
        <v>123.74857552232709</v>
      </c>
      <c r="QE221" s="420">
        <v>137.0494463716816</v>
      </c>
      <c r="QF221" s="420">
        <v>151.81609098253807</v>
      </c>
      <c r="QG221" s="420">
        <v>168.21236360515559</v>
      </c>
      <c r="QH221" s="420">
        <v>186.42059959900638</v>
      </c>
      <c r="QI221" s="420">
        <v>206.64371193075831</v>
      </c>
      <c r="QJ221" s="420">
        <v>229.10752639226604</v>
      </c>
      <c r="QK221" s="420">
        <v>254.06338278758759</v>
      </c>
      <c r="QL221" s="420">
        <v>281.79103245342299</v>
      </c>
      <c r="QM221" s="420">
        <v>312.60186594934834</v>
      </c>
      <c r="QN221" s="420">
        <v>346.84250862358181</v>
      </c>
      <c r="QO221" s="420">
        <v>384.89882607228378</v>
      </c>
      <c r="QP221" s="420">
        <v>427.20038631634645</v>
      </c>
      <c r="QQ221" s="420">
        <v>474.22543087574775</v>
      </c>
      <c r="QR221" s="420">
        <v>526.50641289090026</v>
      </c>
      <c r="QS221" s="420">
        <v>584.63616709324504</v>
      </c>
      <c r="QT221" s="420">
        <v>631.01003432852144</v>
      </c>
      <c r="QU221" s="420">
        <v>631.01003432852144</v>
      </c>
      <c r="QV221" s="424"/>
      <c r="QW221" s="420">
        <v>14.672440262931179</v>
      </c>
      <c r="QX221" s="420">
        <v>14.672440262931179</v>
      </c>
      <c r="QY221" s="420">
        <v>14.672440262931179</v>
      </c>
      <c r="QZ221" s="420">
        <v>14.672440262931179</v>
      </c>
      <c r="RA221" s="420">
        <v>14.672440262931179</v>
      </c>
      <c r="RB221" s="420">
        <v>14.672440262931179</v>
      </c>
      <c r="RC221" s="420">
        <v>14.672440262931179</v>
      </c>
      <c r="RD221" s="420">
        <v>14.672440262931179</v>
      </c>
      <c r="RE221" s="420">
        <v>14.672440262931179</v>
      </c>
      <c r="RF221" s="420">
        <v>14.672440262931179</v>
      </c>
      <c r="RG221" s="420">
        <v>14.672440262931179</v>
      </c>
      <c r="RH221" s="420">
        <v>14.672440262931179</v>
      </c>
      <c r="RI221" s="420">
        <v>14.672440262931179</v>
      </c>
      <c r="RJ221" s="420">
        <v>14.672440262931179</v>
      </c>
      <c r="RK221" s="420">
        <v>14.672440262931179</v>
      </c>
      <c r="RL221" s="420">
        <v>14.672440262931179</v>
      </c>
      <c r="RM221" s="420">
        <v>14.672440262931179</v>
      </c>
      <c r="RN221" s="420">
        <v>17.561991387827756</v>
      </c>
      <c r="RO221" s="420">
        <v>23.279460188487498</v>
      </c>
      <c r="RP221" s="420">
        <v>31.127793123282142</v>
      </c>
      <c r="RQ221" s="420">
        <v>41.949680735259527</v>
      </c>
      <c r="RR221" s="420">
        <v>56.9327182798595</v>
      </c>
      <c r="RS221" s="420">
        <v>77.75354039923198</v>
      </c>
      <c r="RT221" s="420">
        <v>106.78297628306284</v>
      </c>
      <c r="RU221" s="420">
        <v>147.37827142931548</v>
      </c>
      <c r="RV221" s="420">
        <v>204.29959754579187</v>
      </c>
      <c r="RW221" s="420">
        <v>284.30405828589352</v>
      </c>
      <c r="RX221" s="420">
        <v>396.99327057026164</v>
      </c>
      <c r="RY221" s="420">
        <v>556.0233307193879</v>
      </c>
      <c r="RZ221" s="420">
        <v>780.83281681517474</v>
      </c>
      <c r="SA221" s="420"/>
      <c r="SB221" s="420">
        <v>22.496809402794685</v>
      </c>
      <c r="SC221" s="420">
        <v>26.340414235909197</v>
      </c>
      <c r="SD221" s="420">
        <v>30.598435441858282</v>
      </c>
      <c r="SE221" s="420">
        <v>35.316567968440594</v>
      </c>
      <c r="SF221" s="420">
        <v>40.545615191249354</v>
      </c>
      <c r="SG221" s="420">
        <v>46.342065056758912</v>
      </c>
      <c r="SH221" s="420">
        <v>52.768731578080136</v>
      </c>
      <c r="SI221" s="420">
        <v>59.895469124372383</v>
      </c>
      <c r="SJ221" s="420">
        <v>67.799967794220052</v>
      </c>
      <c r="SK221" s="420">
        <v>76.568639109708258</v>
      </c>
      <c r="SL221" s="420">
        <v>86.297602322567116</v>
      </c>
      <c r="SM221" s="420">
        <v>97.093782798993161</v>
      </c>
      <c r="SN221" s="420">
        <v>109.07613525939591</v>
      </c>
      <c r="SO221" s="420">
        <v>122.37700610875042</v>
      </c>
      <c r="SP221" s="420">
        <v>137.14365071960688</v>
      </c>
      <c r="SQ221" s="420">
        <v>153.5399233422244</v>
      </c>
      <c r="SR221" s="420">
        <v>171.74815933607519</v>
      </c>
      <c r="SS221" s="420">
        <v>189.08172054293055</v>
      </c>
      <c r="ST221" s="420">
        <v>205.82806620377855</v>
      </c>
      <c r="SU221" s="420">
        <v>222.93558966430544</v>
      </c>
      <c r="SV221" s="420">
        <v>239.84135171816345</v>
      </c>
      <c r="SW221" s="420">
        <v>255.66914766948884</v>
      </c>
      <c r="SX221" s="420">
        <v>269.08896822434986</v>
      </c>
      <c r="SY221" s="420">
        <v>278.11584978922093</v>
      </c>
      <c r="SZ221" s="420">
        <v>279.82211488703098</v>
      </c>
      <c r="TA221" s="420">
        <v>269.92583332995588</v>
      </c>
      <c r="TB221" s="420">
        <v>242.20235460500675</v>
      </c>
      <c r="TC221" s="420">
        <v>187.64289652298339</v>
      </c>
      <c r="TD221" s="420">
        <v>74.986703609133542</v>
      </c>
      <c r="TE221" s="420">
        <v>-149.8227824866533</v>
      </c>
      <c r="TF221" s="420"/>
      <c r="TG221" s="420">
        <v>3.9012105588149764</v>
      </c>
      <c r="TH221" s="420">
        <v>4.3046276816708433</v>
      </c>
      <c r="TI221" s="420">
        <v>4.7515411232306866</v>
      </c>
      <c r="TJ221" s="420">
        <v>5.2467469343817239</v>
      </c>
      <c r="TK221" s="420">
        <v>5.7955773364378205</v>
      </c>
      <c r="TL221" s="420">
        <v>6.4039611919725541</v>
      </c>
      <c r="TM221" s="420">
        <v>7.0784913349385592</v>
      </c>
      <c r="TN221" s="420">
        <v>7.8264995410642753</v>
      </c>
      <c r="TO221" s="420">
        <v>8.6561400086625184</v>
      </c>
      <c r="TP221" s="420">
        <v>9.576482319320041</v>
      </c>
      <c r="TQ221" s="420">
        <v>10.597614958629837</v>
      </c>
      <c r="TR221" s="420">
        <v>11.730760600478588</v>
      </c>
      <c r="TS221" s="420">
        <v>12.988404495858873</v>
      </c>
      <c r="TT221" s="420">
        <v>14.384437460354889</v>
      </c>
      <c r="TU221" s="420">
        <v>15.93431512515107</v>
      </c>
      <c r="TV221" s="420">
        <v>17.655235306640428</v>
      </c>
      <c r="TW221" s="420">
        <v>19.566335561701738</v>
      </c>
      <c r="TX221" s="420">
        <v>21.688913231960186</v>
      </c>
      <c r="TY221" s="420">
        <v>24.046670543625932</v>
      </c>
      <c r="TZ221" s="420">
        <v>26.665987622912422</v>
      </c>
      <c r="UA221" s="420">
        <v>29.576226614021913</v>
      </c>
      <c r="UB221" s="420">
        <v>32.810070451096514</v>
      </c>
      <c r="UC221" s="420">
        <v>36.403900241653346</v>
      </c>
      <c r="UD221" s="420">
        <v>40.398215671630723</v>
      </c>
      <c r="UE221" s="420">
        <v>44.838103346593869</v>
      </c>
      <c r="UF221" s="420">
        <v>49.773758545817543</v>
      </c>
      <c r="UG221" s="420">
        <v>55.261066492493683</v>
      </c>
      <c r="UH221" s="420">
        <v>61.362249941580622</v>
      </c>
      <c r="UI221" s="420">
        <v>66.229558863293065</v>
      </c>
      <c r="UJ221" s="420">
        <v>66.229558863293065</v>
      </c>
      <c r="UK221" s="420"/>
      <c r="UL221" s="420">
        <v>2.0676958480084733</v>
      </c>
      <c r="UM221" s="420">
        <v>2.0676958480084733</v>
      </c>
      <c r="UN221" s="420">
        <v>2.0676958480084733</v>
      </c>
      <c r="UO221" s="420">
        <v>2.0676958480084733</v>
      </c>
      <c r="UP221" s="420">
        <v>2.0676958480084733</v>
      </c>
      <c r="UQ221" s="420">
        <v>2.0676958480084733</v>
      </c>
      <c r="UR221" s="420">
        <v>2.0676958480084733</v>
      </c>
      <c r="US221" s="420">
        <v>2.0676958480084733</v>
      </c>
      <c r="UT221" s="420">
        <v>2.0676958480084733</v>
      </c>
      <c r="UU221" s="420">
        <v>2.0676958480084733</v>
      </c>
      <c r="UV221" s="420">
        <v>2.0676958480084733</v>
      </c>
      <c r="UW221" s="420">
        <v>2.0676958480084733</v>
      </c>
      <c r="UX221" s="420">
        <v>2.0676958480084733</v>
      </c>
      <c r="UY221" s="420">
        <v>2.0676958480084733</v>
      </c>
      <c r="UZ221" s="420">
        <v>2.0676958480084733</v>
      </c>
      <c r="VA221" s="420">
        <v>2.0676958480084733</v>
      </c>
      <c r="VB221" s="420">
        <v>2.0676958480084733</v>
      </c>
      <c r="VC221" s="420">
        <v>2.474902335579019</v>
      </c>
      <c r="VD221" s="420">
        <v>3.2806296916555335</v>
      </c>
      <c r="VE221" s="420">
        <v>4.3866464913328018</v>
      </c>
      <c r="VF221" s="420">
        <v>5.9117078772995386</v>
      </c>
      <c r="VG221" s="420">
        <v>8.0231742705070825</v>
      </c>
      <c r="VH221" s="420">
        <v>10.957323374328272</v>
      </c>
      <c r="VI221" s="420">
        <v>15.048261416766344</v>
      </c>
      <c r="VJ221" s="420">
        <v>20.769104147654808</v>
      </c>
      <c r="VK221" s="420">
        <v>28.790672991354562</v>
      </c>
      <c r="VL221" s="420">
        <v>40.065204584602789</v>
      </c>
      <c r="VM221" s="420">
        <v>55.945795146242915</v>
      </c>
      <c r="VN221" s="420">
        <v>78.356913486907771</v>
      </c>
      <c r="VO221" s="420">
        <v>110.03791764594696</v>
      </c>
      <c r="VP221" s="420"/>
      <c r="VQ221" s="420">
        <v>1.8335147108065031</v>
      </c>
      <c r="VR221" s="420">
        <v>2.23693183366237</v>
      </c>
      <c r="VS221" s="420">
        <v>2.6838452752222133</v>
      </c>
      <c r="VT221" s="420">
        <v>3.1790510863732506</v>
      </c>
      <c r="VU221" s="420">
        <v>3.7278814884293472</v>
      </c>
      <c r="VV221" s="420">
        <v>4.3362653439640813</v>
      </c>
      <c r="VW221" s="420">
        <v>5.0107954869300855</v>
      </c>
      <c r="VX221" s="420">
        <v>5.7588036930558015</v>
      </c>
      <c r="VY221" s="420">
        <v>6.5884441606540456</v>
      </c>
      <c r="VZ221" s="420">
        <v>7.5087864713115682</v>
      </c>
      <c r="WA221" s="420">
        <v>8.5299191106213641</v>
      </c>
      <c r="WB221" s="420">
        <v>9.663064752470115</v>
      </c>
      <c r="WC221" s="420">
        <v>10.9207086478504</v>
      </c>
      <c r="WD221" s="420">
        <v>12.316741612346416</v>
      </c>
      <c r="WE221" s="420">
        <v>13.866619277142597</v>
      </c>
      <c r="WF221" s="420">
        <v>15.587539458631955</v>
      </c>
      <c r="WG221" s="420">
        <v>17.498639713693265</v>
      </c>
      <c r="WH221" s="420">
        <v>19.214010896381168</v>
      </c>
      <c r="WI221" s="420">
        <v>20.766040851970399</v>
      </c>
      <c r="WJ221" s="420">
        <v>22.279341131579621</v>
      </c>
      <c r="WK221" s="420">
        <v>23.664518736722375</v>
      </c>
      <c r="WL221" s="420">
        <v>24.78689618058943</v>
      </c>
      <c r="WM221" s="420">
        <v>25.446576867325074</v>
      </c>
      <c r="WN221" s="420">
        <v>25.349954254864379</v>
      </c>
      <c r="WO221" s="420">
        <v>24.068999198939061</v>
      </c>
      <c r="WP221" s="420">
        <v>20.983085554462981</v>
      </c>
      <c r="WQ221" s="420">
        <v>15.195861907890894</v>
      </c>
      <c r="WR221" s="420">
        <v>5.4164547953377067</v>
      </c>
      <c r="WS221" s="420">
        <v>-12.127354623614707</v>
      </c>
      <c r="WT221" s="420">
        <v>-43.808358782653897</v>
      </c>
      <c r="WU221" s="420"/>
      <c r="WV221" s="420">
        <v>89.824419981594971</v>
      </c>
      <c r="WW221" s="420">
        <v>99.113000673373861</v>
      </c>
      <c r="WX221" s="420">
        <v>109.40307347638758</v>
      </c>
      <c r="WY221" s="420">
        <v>120.80506629055378</v>
      </c>
      <c r="WZ221" s="420">
        <v>133.4417522088674</v>
      </c>
      <c r="XA221" s="420">
        <v>147.44964184355939</v>
      </c>
      <c r="XB221" s="420">
        <v>162.98053358564138</v>
      </c>
      <c r="XC221" s="420">
        <v>180.20323977997836</v>
      </c>
      <c r="XD221" s="420">
        <v>199.30550885050718</v>
      </c>
      <c r="XE221" s="420">
        <v>220.49616569740266</v>
      </c>
      <c r="XF221" s="420">
        <v>244.00749523664678</v>
      </c>
      <c r="XG221" s="420">
        <v>270.09789679258193</v>
      </c>
      <c r="XH221" s="420">
        <v>299.05484021894301</v>
      </c>
      <c r="XI221" s="420">
        <v>331.19815815078363</v>
      </c>
      <c r="XJ221" s="420">
        <v>366.88371272003911</v>
      </c>
      <c r="XK221" s="420">
        <v>406.50747944742591</v>
      </c>
      <c r="XL221" s="420">
        <v>450.51009590443135</v>
      </c>
      <c r="XM221" s="420">
        <v>499.38192817866133</v>
      </c>
      <c r="XN221" s="420">
        <v>553.66871423772216</v>
      </c>
      <c r="XO221" s="420">
        <v>613.97785004254649</v>
      </c>
      <c r="XP221" s="420">
        <v>680.98539178970213</v>
      </c>
      <c r="XQ221" s="420">
        <v>755.44385605278228</v>
      </c>
      <c r="XR221" s="420">
        <v>838.1909089438218</v>
      </c>
      <c r="XS221" s="420">
        <v>930.15904583675615</v>
      </c>
      <c r="XT221" s="420">
        <v>1032.386374809266</v>
      </c>
      <c r="XU221" s="420">
        <v>1146.0286299030445</v>
      </c>
      <c r="XV221" s="420">
        <v>1272.3725547283477</v>
      </c>
      <c r="XW221" s="420">
        <v>1412.8508130159521</v>
      </c>
      <c r="XX221" s="420">
        <v>1524.919411768248</v>
      </c>
      <c r="XY221" s="420">
        <v>1524.919411768248</v>
      </c>
      <c r="XZ221" s="420"/>
      <c r="YA221" s="420">
        <v>2.480834464641668E-2</v>
      </c>
      <c r="YB221" s="420">
        <v>2.480834464641668E-2</v>
      </c>
      <c r="YC221" s="420">
        <v>2.480834464641668E-2</v>
      </c>
      <c r="YD221" s="420">
        <v>2.480834464641668E-2</v>
      </c>
      <c r="YE221" s="420">
        <v>2.480834464641668E-2</v>
      </c>
      <c r="YF221" s="420">
        <v>2.480834464641668E-2</v>
      </c>
      <c r="YG221" s="420">
        <v>2.480834464641668E-2</v>
      </c>
      <c r="YH221" s="420">
        <v>2.480834464641668E-2</v>
      </c>
      <c r="YI221" s="420">
        <v>2.480834464641668E-2</v>
      </c>
      <c r="YJ221" s="420">
        <v>2.480834464641668E-2</v>
      </c>
      <c r="YK221" s="420">
        <v>2.480834464641668E-2</v>
      </c>
      <c r="YL221" s="420">
        <v>2.480834464641668E-2</v>
      </c>
      <c r="YM221" s="420">
        <v>2.480834464641668E-2</v>
      </c>
      <c r="YN221" s="420">
        <v>2.480834464641668E-2</v>
      </c>
      <c r="YO221" s="420">
        <v>2.480834464641668E-2</v>
      </c>
      <c r="YP221" s="420">
        <v>2.480834464641668E-2</v>
      </c>
      <c r="YQ221" s="420">
        <v>2.480834464641668E-2</v>
      </c>
      <c r="YR221" s="420">
        <v>2.9694033658965054E-2</v>
      </c>
      <c r="YS221" s="420">
        <v>3.9361201081023131E-2</v>
      </c>
      <c r="YT221" s="420">
        <v>5.2631260107135779E-2</v>
      </c>
      <c r="YU221" s="420">
        <v>7.0929042397720327E-2</v>
      </c>
      <c r="YV221" s="420">
        <v>9.6262548794452465E-2</v>
      </c>
      <c r="YW221" s="420">
        <v>0.13146665402186325</v>
      </c>
      <c r="YX221" s="420">
        <v>0.18054998558713753</v>
      </c>
      <c r="YY221" s="420">
        <v>0.24918901597089782</v>
      </c>
      <c r="YZ221" s="420">
        <v>0.3454323027536868</v>
      </c>
      <c r="ZA221" s="420">
        <v>0.48070484090847126</v>
      </c>
      <c r="ZB221" s="420">
        <v>0.67124116385038646</v>
      </c>
      <c r="ZC221" s="420">
        <v>0.94013116923601669</v>
      </c>
      <c r="ZD221" s="420">
        <v>1.3202418468673545</v>
      </c>
      <c r="ZE221" s="420"/>
      <c r="ZF221" s="420">
        <v>89.799611636948555</v>
      </c>
      <c r="ZG221" s="420">
        <v>99.088192328727445</v>
      </c>
      <c r="ZH221" s="420">
        <v>109.37826513174116</v>
      </c>
      <c r="ZI221" s="420">
        <v>120.78025794590737</v>
      </c>
      <c r="ZJ221" s="420">
        <v>133.41694386422097</v>
      </c>
      <c r="ZK221" s="420">
        <v>147.42483349891296</v>
      </c>
      <c r="ZL221" s="420">
        <v>162.95572524099495</v>
      </c>
      <c r="ZM221" s="420">
        <v>180.17843143533193</v>
      </c>
      <c r="ZN221" s="420">
        <v>199.28070050586075</v>
      </c>
      <c r="ZO221" s="420">
        <v>220.47135735275623</v>
      </c>
      <c r="ZP221" s="420">
        <v>243.98268689200034</v>
      </c>
      <c r="ZQ221" s="420">
        <v>270.0730884479355</v>
      </c>
      <c r="ZR221" s="420">
        <v>299.03003187429658</v>
      </c>
      <c r="ZS221" s="420">
        <v>331.1733498061372</v>
      </c>
      <c r="ZT221" s="420">
        <v>366.85890437539268</v>
      </c>
      <c r="ZU221" s="420">
        <v>406.48267110277948</v>
      </c>
      <c r="ZV221" s="420">
        <v>450.48528755978492</v>
      </c>
      <c r="ZW221" s="420">
        <v>499.35223414500234</v>
      </c>
      <c r="ZX221" s="420">
        <v>553.62935303664108</v>
      </c>
      <c r="ZY221" s="420">
        <v>613.9252187824394</v>
      </c>
      <c r="ZZ221" s="420">
        <v>680.91446274730447</v>
      </c>
      <c r="AAA221" s="420">
        <v>755.34759350398781</v>
      </c>
      <c r="AAB221" s="420">
        <v>838.0594422897999</v>
      </c>
      <c r="AAC221" s="420">
        <v>929.97849585116899</v>
      </c>
      <c r="AAD221" s="420">
        <v>1032.1371857932952</v>
      </c>
      <c r="AAE221" s="420">
        <v>1145.6831976002909</v>
      </c>
      <c r="AAF221" s="420">
        <v>1271.8918498874393</v>
      </c>
      <c r="AAG221" s="420">
        <v>1412.1795718521016</v>
      </c>
      <c r="AAH221" s="420">
        <v>1523.9792805990119</v>
      </c>
      <c r="AAI221" s="420">
        <v>1523.5991699213807</v>
      </c>
      <c r="AAJ221" s="420"/>
      <c r="AAK221" s="420">
        <v>1003.0966312254658</v>
      </c>
      <c r="AAL221" s="420">
        <v>1111.3875405867473</v>
      </c>
      <c r="AAM221" s="420">
        <v>1231.3543447959635</v>
      </c>
      <c r="AAN221" s="420">
        <v>1364.2844674216615</v>
      </c>
      <c r="AAO221" s="420">
        <v>1511.6092584544035</v>
      </c>
      <c r="AAP221" s="420">
        <v>1674.9202267399953</v>
      </c>
      <c r="AAQ221" s="420">
        <v>1855.9871136789495</v>
      </c>
      <c r="AAR221" s="420">
        <v>2056.7780178369612</v>
      </c>
      <c r="AAS221" s="420">
        <v>2279.4818040399837</v>
      </c>
      <c r="AAT221" s="420">
        <v>2526.5330571926015</v>
      </c>
      <c r="AAU221" s="420">
        <v>2800.6398707718786</v>
      </c>
      <c r="AAV221" s="420">
        <v>3104.8147930604759</v>
      </c>
      <c r="AAW221" s="420">
        <v>3442.4092910809572</v>
      </c>
      <c r="AAX221" s="420">
        <v>3817.1521333118062</v>
      </c>
      <c r="AAY221" s="420">
        <v>4233.1921380874146</v>
      </c>
      <c r="AAZ221" s="420">
        <v>4695.1457856479919</v>
      </c>
      <c r="ABA221" s="420">
        <v>5208.1502487111493</v>
      </c>
      <c r="ABB221" s="420">
        <v>5769.2333319196605</v>
      </c>
      <c r="ABC221" s="420">
        <v>6384.9428579265605</v>
      </c>
      <c r="ABD221" s="420">
        <v>7064.4562517310487</v>
      </c>
      <c r="ABE221" s="420">
        <v>7813.1212711714306</v>
      </c>
      <c r="ABF221" s="420">
        <v>8636.1399292840615</v>
      </c>
      <c r="ABG221" s="420">
        <v>9538.2363715622523</v>
      </c>
      <c r="ABH221" s="420">
        <v>10523.152807848111</v>
      </c>
      <c r="ABI221" s="420">
        <v>11592.896495194569</v>
      </c>
      <c r="ABJ221" s="420">
        <v>12746.627313470539</v>
      </c>
      <c r="ABK221" s="420">
        <v>13979.027571934648</v>
      </c>
      <c r="ABL221" s="420">
        <v>15277.927094200011</v>
      </c>
      <c r="ABM221" s="420">
        <v>16106.261725170745</v>
      </c>
      <c r="ABN221" s="420">
        <v>15430.240329120419</v>
      </c>
      <c r="ABQ221" s="344"/>
      <c r="ABR221" s="344"/>
      <c r="ABS221" s="344"/>
      <c r="ABT221" s="344"/>
      <c r="ABU221" s="344"/>
      <c r="ABV221" s="344"/>
      <c r="ABW221" s="344"/>
      <c r="ABX221" s="344"/>
      <c r="ABY221" s="344"/>
      <c r="ABZ221" s="344"/>
      <c r="ACA221" s="344"/>
    </row>
    <row r="222" spans="4:755" hidden="1" outlineLevel="1" x14ac:dyDescent="0.25">
      <c r="D222" s="431" t="b">
        <v>1</v>
      </c>
      <c r="E222" s="416"/>
      <c r="F222" s="417">
        <v>1647</v>
      </c>
      <c r="G222" s="417">
        <v>22006072</v>
      </c>
      <c r="H222" s="417" t="s">
        <v>1825</v>
      </c>
      <c r="I222" s="417" t="s">
        <v>253</v>
      </c>
      <c r="J222" s="417">
        <v>66</v>
      </c>
      <c r="K222" s="417" t="s">
        <v>336</v>
      </c>
      <c r="L222" s="417" t="s">
        <v>376</v>
      </c>
      <c r="M222" s="417" t="s">
        <v>253</v>
      </c>
      <c r="N222" s="417" t="s">
        <v>1912</v>
      </c>
      <c r="O222" s="417" t="s">
        <v>1919</v>
      </c>
      <c r="P222" s="417" t="s">
        <v>1920</v>
      </c>
      <c r="Q222" s="417" t="s">
        <v>1915</v>
      </c>
      <c r="R222" s="417" t="s">
        <v>298</v>
      </c>
      <c r="S222" s="418"/>
      <c r="T222" s="417">
        <v>6.6046416250961082E-2</v>
      </c>
      <c r="U222" s="417">
        <v>2190</v>
      </c>
      <c r="V222" s="418"/>
      <c r="W222" s="419">
        <v>5.5</v>
      </c>
      <c r="X222" s="417">
        <v>1.9187456806876756E-3</v>
      </c>
      <c r="Y222" s="417">
        <v>3.34591925718396E-4</v>
      </c>
      <c r="Z222" s="417">
        <v>1.5841537549692796E-3</v>
      </c>
      <c r="AA222" s="420">
        <v>20.498151169224908</v>
      </c>
      <c r="AB222" s="420">
        <v>160.60412434483007</v>
      </c>
      <c r="AC222" s="420">
        <v>181.10227551405498</v>
      </c>
      <c r="AD222" s="420">
        <v>7.346138233273777</v>
      </c>
      <c r="AE222" s="420">
        <v>0.77103606610032305</v>
      </c>
      <c r="AF222" s="420">
        <v>17.752917044136737</v>
      </c>
      <c r="AG222" s="418"/>
      <c r="AH222" s="419">
        <v>7.3551596835305695</v>
      </c>
      <c r="AI222" s="417">
        <v>4.0025891191910199E-3</v>
      </c>
      <c r="AJ222" s="417">
        <v>6.9797368912884888E-4</v>
      </c>
      <c r="AK222" s="417">
        <v>3.3046154300621711E-3</v>
      </c>
      <c r="AL222" s="420">
        <v>42.760058125091</v>
      </c>
      <c r="AM222" s="420">
        <v>335.02737078184748</v>
      </c>
      <c r="AN222" s="420">
        <v>377.78742890693849</v>
      </c>
      <c r="AO222" s="420">
        <v>15.324372196130007</v>
      </c>
      <c r="AP222" s="420">
        <v>1.6084156434796155</v>
      </c>
      <c r="AQ222" s="420">
        <v>37.033377226572064</v>
      </c>
      <c r="AR222" s="418"/>
      <c r="AS222" s="417">
        <v>5.1679359468684138E-3</v>
      </c>
      <c r="AT222" s="421">
        <v>4.6756664206188491E-7</v>
      </c>
      <c r="AU222" s="417">
        <v>5.1674683802263519E-3</v>
      </c>
      <c r="AV222" s="420">
        <v>54.263818387092506</v>
      </c>
      <c r="AW222" s="420">
        <v>0.22443198818970475</v>
      </c>
      <c r="AX222" s="420">
        <v>54.488250375282213</v>
      </c>
      <c r="AY222" s="420">
        <v>14.672440262931179</v>
      </c>
      <c r="AZ222" s="420">
        <v>2.0676958480084733</v>
      </c>
      <c r="BA222" s="420">
        <v>2.480834464641668E-2</v>
      </c>
      <c r="BB222" s="418"/>
      <c r="BC222" s="420">
        <v>206.97236685756582</v>
      </c>
      <c r="BD222" s="420">
        <v>431.75359397312013</v>
      </c>
      <c r="BE222" s="420">
        <v>71.253194830868281</v>
      </c>
      <c r="BF222" s="420">
        <v>360.50039914225187</v>
      </c>
      <c r="BG222" s="420"/>
      <c r="BH222" s="422">
        <v>2.9065397246040858E-2</v>
      </c>
      <c r="BI222" s="420"/>
      <c r="BJ222" s="423">
        <v>5.6622055501549218</v>
      </c>
      <c r="BK222" s="423">
        <v>5.8291948531282172</v>
      </c>
      <c r="BL222" s="423">
        <v>6.0011089909667437</v>
      </c>
      <c r="BM222" s="423">
        <v>6.178093206497544</v>
      </c>
      <c r="BN222" s="423">
        <v>6.3602970260372382</v>
      </c>
      <c r="BO222" s="423">
        <v>6.547874385720343</v>
      </c>
      <c r="BP222" s="423">
        <v>6.7409837615532684</v>
      </c>
      <c r="BQ222" s="423">
        <v>6.9397883033038381</v>
      </c>
      <c r="BR222" s="423">
        <v>7.1444559723394905</v>
      </c>
      <c r="BS222" s="423">
        <v>7.3551596835305695</v>
      </c>
      <c r="BT222" s="423">
        <v>7.5720774513386377</v>
      </c>
      <c r="BU222" s="423">
        <v>7.7953925402131929</v>
      </c>
      <c r="BV222" s="423">
        <v>8.0252936194238913</v>
      </c>
      <c r="BW222" s="423">
        <v>8.2619749224590624</v>
      </c>
      <c r="BX222" s="423">
        <v>8.5056364111251774</v>
      </c>
      <c r="BY222" s="423">
        <v>8.7564839444859555</v>
      </c>
      <c r="BZ222" s="423">
        <v>9.0147294527837882</v>
      </c>
      <c r="CA222" s="423">
        <v>9.280591116490438</v>
      </c>
      <c r="CB222" s="423">
        <v>9.5542935506382936</v>
      </c>
      <c r="CC222" s="423">
        <v>9.8360679945879106</v>
      </c>
      <c r="CD222" s="423">
        <v>10.126152507392154</v>
      </c>
      <c r="CE222" s="423">
        <v>10.424792168922005</v>
      </c>
      <c r="CF222" s="423">
        <v>10.732239286923951</v>
      </c>
      <c r="CG222" s="423">
        <v>11.048753610183907</v>
      </c>
      <c r="CH222" s="423">
        <v>11.374602547977736</v>
      </c>
      <c r="CI222" s="423">
        <v>11.710061395993787</v>
      </c>
      <c r="CJ222" s="423">
        <v>12.055413568918349</v>
      </c>
      <c r="CK222" s="423">
        <v>12.41095083988044</v>
      </c>
      <c r="CL222" s="423">
        <v>12.776973586958347</v>
      </c>
      <c r="CM222" s="423">
        <v>13.153791046956067</v>
      </c>
      <c r="CN222" s="420"/>
      <c r="CO222" s="417">
        <v>2.0612559262176006E-3</v>
      </c>
      <c r="CP222" s="417">
        <v>2.2153446193732668E-3</v>
      </c>
      <c r="CQ222" s="417">
        <v>2.381993008625538E-3</v>
      </c>
      <c r="CR222" s="417">
        <v>2.5622676438673987E-3</v>
      </c>
      <c r="CS222" s="417">
        <v>2.7573279119430479E-3</v>
      </c>
      <c r="CT222" s="417">
        <v>2.9684342448668983E-3</v>
      </c>
      <c r="CU222" s="417">
        <v>3.19695706119906E-3</v>
      </c>
      <c r="CV222" s="417">
        <v>3.4443865065039775E-3</v>
      </c>
      <c r="CW222" s="417">
        <v>3.7123430647736646E-3</v>
      </c>
      <c r="CX222" s="417">
        <v>4.0025891191910199E-3</v>
      </c>
      <c r="CY222" s="417">
        <v>4.3170415476913148E-3</v>
      </c>
      <c r="CZ222" s="417">
        <v>4.6577854465042218E-3</v>
      </c>
      <c r="DA222" s="417">
        <v>5.0270890832832286E-3</v>
      </c>
      <c r="DB222" s="417">
        <v>5.4274201906172898E-3</v>
      </c>
      <c r="DC222" s="417">
        <v>5.8614637207406051E-3</v>
      </c>
      <c r="DD222" s="417">
        <v>6.3321411931862182E-3</v>
      </c>
      <c r="DE222" s="417">
        <v>6.8426317790497414E-3</v>
      </c>
      <c r="DF222" s="417">
        <v>7.3963952785316943E-3</v>
      </c>
      <c r="DG222" s="417">
        <v>7.9971971626083011E-3</v>
      </c>
      <c r="DH222" s="417">
        <v>8.6491358651484933E-3</v>
      </c>
      <c r="DI222" s="417">
        <v>9.35667252866626E-3</v>
      </c>
      <c r="DJ222" s="417">
        <v>1.0124663425299692E-2</v>
      </c>
      <c r="DK222" s="417">
        <v>1.0958395294680593E-2</v>
      </c>
      <c r="DL222" s="417">
        <v>1.186362386225245E-2</v>
      </c>
      <c r="DM222" s="417">
        <v>1.2846615825476223E-2</v>
      </c>
      <c r="DN222" s="417">
        <v>1.3914194621412962E-2</v>
      </c>
      <c r="DO222" s="417">
        <v>1.5073790317586837E-2</v>
      </c>
      <c r="DP222" s="417">
        <v>1.6333493999026651E-2</v>
      </c>
      <c r="DQ222" s="417">
        <v>1.7702117058193606E-2</v>
      </c>
      <c r="DR222" s="417">
        <v>1.9189255831382351E-2</v>
      </c>
      <c r="DS222" s="424"/>
      <c r="DT222" s="425">
        <v>3.5944294061129628E-4</v>
      </c>
      <c r="DU222" s="425">
        <v>3.8631301156093206E-4</v>
      </c>
      <c r="DV222" s="425">
        <v>4.1537324921462709E-4</v>
      </c>
      <c r="DW222" s="425">
        <v>4.468096391285514E-4</v>
      </c>
      <c r="DX222" s="425">
        <v>4.8082435581741706E-4</v>
      </c>
      <c r="DY222" s="425">
        <v>5.1763719410822574E-4</v>
      </c>
      <c r="DZ222" s="425">
        <v>5.5748712834222255E-4</v>
      </c>
      <c r="EA222" s="425">
        <v>6.0063401092143635E-4</v>
      </c>
      <c r="EB222" s="425">
        <v>6.4736042273448905E-4</v>
      </c>
      <c r="EC222" s="425">
        <v>6.9797368912884888E-4</v>
      </c>
      <c r="ED222" s="425">
        <v>7.5280807633175959E-4</v>
      </c>
      <c r="EE222" s="425">
        <v>8.1222718456904364E-4</v>
      </c>
      <c r="EF222" s="425">
        <v>8.7662655560002143E-4</v>
      </c>
      <c r="EG222" s="425">
        <v>9.464365139890237E-4</v>
      </c>
      <c r="EH222" s="425">
        <v>1.0221252631814226E-3</v>
      </c>
      <c r="EI222" s="425">
        <v>1.1042022593581154E-3</v>
      </c>
      <c r="EJ222" s="425">
        <v>1.1932218881209895E-3</v>
      </c>
      <c r="EK222" s="425">
        <v>1.2897874713293999E-3</v>
      </c>
      <c r="EL222" s="425">
        <v>1.3945556338804614E-3</v>
      </c>
      <c r="EM222" s="425">
        <v>1.5082410629234033E-3</v>
      </c>
      <c r="EN222" s="425">
        <v>1.631621694940218E-3</v>
      </c>
      <c r="EO222" s="425">
        <v>1.765544369333766E-3</v>
      </c>
      <c r="EP222" s="425">
        <v>1.9109309906649432E-3</v>
      </c>
      <c r="EQ222" s="425">
        <v>2.0687852454980321E-3</v>
      </c>
      <c r="ER222" s="425">
        <v>2.2401999239784458E-3</v>
      </c>
      <c r="ES222" s="425">
        <v>2.4263649008088193E-3</v>
      </c>
      <c r="ET222" s="425">
        <v>2.6285758352451727E-3</v>
      </c>
      <c r="EU222" s="425">
        <v>2.8482436551390739E-3</v>
      </c>
      <c r="EV222" s="425">
        <v>3.0869048959477848E-3</v>
      </c>
      <c r="EW222" s="425">
        <v>3.3462329720653941E-3</v>
      </c>
      <c r="EX222" s="420"/>
      <c r="EY222" s="420">
        <v>222.34474429958792</v>
      </c>
      <c r="EZ222" s="420">
        <v>238.96607241483204</v>
      </c>
      <c r="FA222" s="420">
        <v>256.94219707986889</v>
      </c>
      <c r="FB222" s="420">
        <v>276.38816551432024</v>
      </c>
      <c r="FC222" s="420">
        <v>297.42903912765809</v>
      </c>
      <c r="FD222" s="420">
        <v>320.20077892811599</v>
      </c>
      <c r="FE222" s="420">
        <v>344.8512100161343</v>
      </c>
      <c r="FF222" s="420">
        <v>371.5410722737829</v>
      </c>
      <c r="FG222" s="420">
        <v>400.44516500388767</v>
      </c>
      <c r="FH222" s="420">
        <v>431.75359397312013</v>
      </c>
      <c r="FI222" s="420">
        <v>465.6731300772953</v>
      </c>
      <c r="FJ222" s="420">
        <v>502.42868968032985</v>
      </c>
      <c r="FK222" s="420">
        <v>542.26494758703768</v>
      </c>
      <c r="FL222" s="420">
        <v>585.44809460105296</v>
      </c>
      <c r="FM222" s="420">
        <v>632.26775270010728</v>
      </c>
      <c r="FN222" s="420">
        <v>683.03906203991141</v>
      </c>
      <c r="FO222" s="420">
        <v>738.10495528367346</v>
      </c>
      <c r="FP222" s="420">
        <v>797.83863615691473</v>
      </c>
      <c r="FQ222" s="420">
        <v>862.64628065686441</v>
      </c>
      <c r="FR222" s="420">
        <v>932.96998101429335</v>
      </c>
      <c r="FS222" s="420">
        <v>1009.2909543255106</v>
      </c>
      <c r="FT222" s="420">
        <v>1092.1330397572333</v>
      </c>
      <c r="FU222" s="420">
        <v>1182.066510392337</v>
      </c>
      <c r="FV222" s="420">
        <v>1279.7122281459667</v>
      </c>
      <c r="FW222" s="420">
        <v>1385.7461727578857</v>
      </c>
      <c r="FX222" s="420">
        <v>1500.9043786764448</v>
      </c>
      <c r="FY222" s="420">
        <v>1625.9883167150344</v>
      </c>
      <c r="FZ222" s="420">
        <v>1761.8707607048732</v>
      </c>
      <c r="GA222" s="420">
        <v>1909.5021830151532</v>
      </c>
      <c r="GB222" s="420">
        <v>2069.9177267896744</v>
      </c>
      <c r="GC222" s="420"/>
      <c r="GD222" s="420">
        <v>44.123985834679935</v>
      </c>
      <c r="GE222" s="420">
        <v>44.123985834679935</v>
      </c>
      <c r="GF222" s="420">
        <v>44.123985834679935</v>
      </c>
      <c r="GG222" s="420">
        <v>44.123985834679935</v>
      </c>
      <c r="GH222" s="420">
        <v>44.123985834679935</v>
      </c>
      <c r="GI222" s="420">
        <v>44.123985834679935</v>
      </c>
      <c r="GJ222" s="420">
        <v>44.123985834679935</v>
      </c>
      <c r="GK222" s="420">
        <v>44.123985834679935</v>
      </c>
      <c r="GL222" s="420">
        <v>44.123985834679935</v>
      </c>
      <c r="GM222" s="420">
        <v>44.123985834679935</v>
      </c>
      <c r="GN222" s="420">
        <v>44.123985834679935</v>
      </c>
      <c r="GO222" s="420">
        <v>44.123985834679935</v>
      </c>
      <c r="GP222" s="420">
        <v>44.123985834679935</v>
      </c>
      <c r="GQ222" s="420">
        <v>44.123985834679935</v>
      </c>
      <c r="GR222" s="420">
        <v>44.123985834679935</v>
      </c>
      <c r="GS222" s="420">
        <v>44.123985834679935</v>
      </c>
      <c r="GT222" s="420">
        <v>44.123985834679935</v>
      </c>
      <c r="GU222" s="420">
        <v>52.81364553809243</v>
      </c>
      <c r="GV222" s="420">
        <v>70.007616537442502</v>
      </c>
      <c r="GW222" s="420">
        <v>93.609670799379501</v>
      </c>
      <c r="GX222" s="420">
        <v>126.1540061068313</v>
      </c>
      <c r="GY222" s="420">
        <v>171.2120417526574</v>
      </c>
      <c r="GZ222" s="420">
        <v>233.82587038637163</v>
      </c>
      <c r="HA222" s="420">
        <v>321.12521492437503</v>
      </c>
      <c r="HB222" s="420">
        <v>443.20621821278513</v>
      </c>
      <c r="HC222" s="420">
        <v>614.3840006570565</v>
      </c>
      <c r="HD222" s="420">
        <v>854.97899570542791</v>
      </c>
      <c r="HE222" s="420">
        <v>1193.8658555223894</v>
      </c>
      <c r="HF222" s="420">
        <v>1672.1121455438506</v>
      </c>
      <c r="HG222" s="420">
        <v>2348.1749137156198</v>
      </c>
      <c r="HH222" s="420"/>
      <c r="HI222" s="420">
        <v>22.02060231292667</v>
      </c>
      <c r="HJ222" s="420">
        <v>23.666747165558284</v>
      </c>
      <c r="HK222" s="420">
        <v>25.447068502243511</v>
      </c>
      <c r="HL222" s="420">
        <v>27.372960381692664</v>
      </c>
      <c r="HM222" s="420">
        <v>29.456808649010291</v>
      </c>
      <c r="HN222" s="420">
        <v>31.712078624916071</v>
      </c>
      <c r="HO222" s="420">
        <v>34.153410627349466</v>
      </c>
      <c r="HP222" s="420">
        <v>36.796724029759275</v>
      </c>
      <c r="HQ222" s="420">
        <v>39.659330623994698</v>
      </c>
      <c r="HR222" s="420">
        <v>42.760058125091</v>
      </c>
      <c r="HS222" s="420">
        <v>46.119384730907157</v>
      </c>
      <c r="HT222" s="420">
        <v>49.759585732091828</v>
      </c>
      <c r="HU222" s="420">
        <v>53.704893257853925</v>
      </c>
      <c r="HV222" s="420">
        <v>57.981670341170023</v>
      </c>
      <c r="HW222" s="420">
        <v>62.618600594116856</v>
      </c>
      <c r="HX222" s="420">
        <v>67.646894900781319</v>
      </c>
      <c r="HY222" s="420">
        <v>73.100516662549325</v>
      </c>
      <c r="HZ222" s="420">
        <v>79.016427269478669</v>
      </c>
      <c r="IA222" s="420">
        <v>85.434853622961654</v>
      </c>
      <c r="IB222" s="420">
        <v>92.399579700128754</v>
      </c>
      <c r="IC222" s="420">
        <v>99.958264330682951</v>
      </c>
      <c r="ID222" s="420">
        <v>108.16278755344723</v>
      </c>
      <c r="IE222" s="420">
        <v>117.06962813434443</v>
      </c>
      <c r="IF222" s="420">
        <v>126.74027506142367</v>
      </c>
      <c r="IG222" s="420">
        <v>137.24167608767772</v>
      </c>
      <c r="IH222" s="420">
        <v>148.64672667068538</v>
      </c>
      <c r="II222" s="420">
        <v>161.03480296166921</v>
      </c>
      <c r="IJ222" s="420">
        <v>174.49234282767588</v>
      </c>
      <c r="IK222" s="420">
        <v>189.11347925177807</v>
      </c>
      <c r="IL222" s="420">
        <v>205.00073085018334</v>
      </c>
      <c r="IM222" s="420"/>
      <c r="IN222" s="420">
        <v>27.131909193546253</v>
      </c>
      <c r="IO222" s="420">
        <v>27.131909193546253</v>
      </c>
      <c r="IP222" s="420">
        <v>27.131909193546253</v>
      </c>
      <c r="IQ222" s="420">
        <v>27.131909193546253</v>
      </c>
      <c r="IR222" s="420">
        <v>27.131909193546253</v>
      </c>
      <c r="IS222" s="420">
        <v>27.131909193546253</v>
      </c>
      <c r="IT222" s="420">
        <v>27.131909193546253</v>
      </c>
      <c r="IU222" s="420">
        <v>27.131909193546253</v>
      </c>
      <c r="IV222" s="420">
        <v>27.131909193546253</v>
      </c>
      <c r="IW222" s="420">
        <v>27.131909193546253</v>
      </c>
      <c r="IX222" s="420">
        <v>27.131909193546253</v>
      </c>
      <c r="IY222" s="420">
        <v>27.131909193546253</v>
      </c>
      <c r="IZ222" s="420">
        <v>27.131909193546253</v>
      </c>
      <c r="JA222" s="420">
        <v>27.131909193546253</v>
      </c>
      <c r="JB222" s="420">
        <v>27.131909193546253</v>
      </c>
      <c r="JC222" s="420">
        <v>27.131909193546253</v>
      </c>
      <c r="JD222" s="420">
        <v>27.131909193546253</v>
      </c>
      <c r="JE222" s="420">
        <v>32.475194790617152</v>
      </c>
      <c r="JF222" s="420">
        <v>43.04779495368259</v>
      </c>
      <c r="JG222" s="420">
        <v>57.560735725064987</v>
      </c>
      <c r="JH222" s="420">
        <v>77.572299359284628</v>
      </c>
      <c r="JI222" s="420">
        <v>105.27855726994854</v>
      </c>
      <c r="JJ222" s="420">
        <v>143.77990026092959</v>
      </c>
      <c r="JK222" s="420">
        <v>197.46040631348075</v>
      </c>
      <c r="JL222" s="420">
        <v>272.52820975010536</v>
      </c>
      <c r="JM222" s="420">
        <v>377.78570091674123</v>
      </c>
      <c r="JN222" s="420">
        <v>525.72794671774261</v>
      </c>
      <c r="JO222" s="420">
        <v>734.11001677572824</v>
      </c>
      <c r="JP222" s="420">
        <v>1028.1844225111727</v>
      </c>
      <c r="JQ222" s="420">
        <v>1443.8964958469653</v>
      </c>
      <c r="JR222" s="420"/>
      <c r="JS222" s="420">
        <v>-5.1113068806195834</v>
      </c>
      <c r="JT222" s="420">
        <v>-3.4651620279879687</v>
      </c>
      <c r="JU222" s="420">
        <v>-1.6848406913027425</v>
      </c>
      <c r="JV222" s="420">
        <v>0.24105118814641102</v>
      </c>
      <c r="JW222" s="420">
        <v>2.3248994554640383</v>
      </c>
      <c r="JX222" s="420">
        <v>4.5801694313698178</v>
      </c>
      <c r="JY222" s="420">
        <v>7.0215014338032127</v>
      </c>
      <c r="JZ222" s="420">
        <v>9.6648148362130222</v>
      </c>
      <c r="KA222" s="420">
        <v>12.527421430448445</v>
      </c>
      <c r="KB222" s="420">
        <v>15.628148931544747</v>
      </c>
      <c r="KC222" s="420">
        <v>18.987475537360904</v>
      </c>
      <c r="KD222" s="420">
        <v>22.627676538545575</v>
      </c>
      <c r="KE222" s="420">
        <v>26.572984064307672</v>
      </c>
      <c r="KF222" s="420">
        <v>30.84976114762377</v>
      </c>
      <c r="KG222" s="420">
        <v>35.486691400570606</v>
      </c>
      <c r="KH222" s="420">
        <v>40.51498570723507</v>
      </c>
      <c r="KI222" s="420">
        <v>45.968607469003075</v>
      </c>
      <c r="KJ222" s="420">
        <v>46.541232478861517</v>
      </c>
      <c r="KK222" s="420">
        <v>42.387058669279064</v>
      </c>
      <c r="KL222" s="420">
        <v>34.838843975063767</v>
      </c>
      <c r="KM222" s="420">
        <v>22.385964971398323</v>
      </c>
      <c r="KN222" s="420">
        <v>2.8842302834986953</v>
      </c>
      <c r="KO222" s="420">
        <v>-26.710272126585167</v>
      </c>
      <c r="KP222" s="420">
        <v>-70.720131252057072</v>
      </c>
      <c r="KQ222" s="420">
        <v>-135.28653366242764</v>
      </c>
      <c r="KR222" s="420">
        <v>-229.13897424605585</v>
      </c>
      <c r="KS222" s="420">
        <v>-364.69314375607337</v>
      </c>
      <c r="KT222" s="420">
        <v>-559.61767394805236</v>
      </c>
      <c r="KU222" s="420">
        <v>-839.07094325939465</v>
      </c>
      <c r="KV222" s="420">
        <v>-1238.895764996782</v>
      </c>
      <c r="KW222" s="420"/>
      <c r="KX222" s="420">
        <v>172.53261149342222</v>
      </c>
      <c r="KY222" s="420">
        <v>185.43024554924739</v>
      </c>
      <c r="KZ222" s="420">
        <v>199.379159623021</v>
      </c>
      <c r="LA222" s="420">
        <v>214.46862678170467</v>
      </c>
      <c r="LB222" s="420">
        <v>230.7956907923602</v>
      </c>
      <c r="LC222" s="420">
        <v>248.46585317194837</v>
      </c>
      <c r="LD222" s="420">
        <v>267.59382160426685</v>
      </c>
      <c r="LE222" s="420">
        <v>288.30432524228945</v>
      </c>
      <c r="LF222" s="420">
        <v>310.73300291255475</v>
      </c>
      <c r="LG222" s="420">
        <v>335.02737078184748</v>
      </c>
      <c r="LH222" s="420">
        <v>361.34787663924459</v>
      </c>
      <c r="LI222" s="420">
        <v>389.86904859314097</v>
      </c>
      <c r="LJ222" s="420">
        <v>420.78074668801031</v>
      </c>
      <c r="LK222" s="420">
        <v>454.28952671473138</v>
      </c>
      <c r="LL222" s="420">
        <v>490.62012632708286</v>
      </c>
      <c r="LM222" s="420">
        <v>530.01708449189539</v>
      </c>
      <c r="LN222" s="420">
        <v>572.74650629807491</v>
      </c>
      <c r="LO222" s="420">
        <v>619.09798623811196</v>
      </c>
      <c r="LP222" s="420">
        <v>669.38670426262149</v>
      </c>
      <c r="LQ222" s="420">
        <v>723.95571020323359</v>
      </c>
      <c r="LR222" s="420">
        <v>783.17841357130465</v>
      </c>
      <c r="LS222" s="420">
        <v>847.46129728020765</v>
      </c>
      <c r="LT222" s="420">
        <v>917.2468755191727</v>
      </c>
      <c r="LU222" s="420">
        <v>993.0169178390554</v>
      </c>
      <c r="LV222" s="420">
        <v>1075.295963509654</v>
      </c>
      <c r="LW222" s="420">
        <v>1164.6551523882333</v>
      </c>
      <c r="LX222" s="420">
        <v>1261.7164009176829</v>
      </c>
      <c r="LY222" s="420">
        <v>1367.1569544667555</v>
      </c>
      <c r="LZ222" s="420">
        <v>1481.7143500549366</v>
      </c>
      <c r="MA222" s="420">
        <v>1606.1918265913891</v>
      </c>
      <c r="MB222" s="420"/>
      <c r="MC222" s="426">
        <v>0.22443198818970475</v>
      </c>
      <c r="MD222" s="426">
        <v>0.22443198818970475</v>
      </c>
      <c r="ME222" s="426">
        <v>0.22443198818970475</v>
      </c>
      <c r="MF222" s="426">
        <v>0.22443198818970475</v>
      </c>
      <c r="MG222" s="426">
        <v>0.22443198818970475</v>
      </c>
      <c r="MH222" s="426">
        <v>0.22443198818970475</v>
      </c>
      <c r="MI222" s="426">
        <v>0.22443198818970475</v>
      </c>
      <c r="MJ222" s="426">
        <v>0.22443198818970475</v>
      </c>
      <c r="MK222" s="426">
        <v>0.22443198818970475</v>
      </c>
      <c r="ML222" s="426">
        <v>0.22443198818970475</v>
      </c>
      <c r="MM222" s="426">
        <v>0.22443198818970475</v>
      </c>
      <c r="MN222" s="426">
        <v>0.22443198818970475</v>
      </c>
      <c r="MO222" s="426">
        <v>0.22443198818970475</v>
      </c>
      <c r="MP222" s="426">
        <v>0.22443198818970475</v>
      </c>
      <c r="MQ222" s="426">
        <v>0.22443198818970475</v>
      </c>
      <c r="MR222" s="426">
        <v>0.22443198818970475</v>
      </c>
      <c r="MS222" s="426">
        <v>0.22443198818970475</v>
      </c>
      <c r="MT222" s="426">
        <v>0.26863102340913869</v>
      </c>
      <c r="MU222" s="426">
        <v>0.3560863387724964</v>
      </c>
      <c r="MV222" s="426">
        <v>0.47613569204747891</v>
      </c>
      <c r="MW222" s="426">
        <v>0.64166901228581341</v>
      </c>
      <c r="MX222" s="426">
        <v>0.87085194607162042</v>
      </c>
      <c r="MY222" s="426">
        <v>1.1893305645057042</v>
      </c>
      <c r="MZ222" s="426">
        <v>1.6333694492911965</v>
      </c>
      <c r="NA222" s="426">
        <v>2.2543215634285638</v>
      </c>
      <c r="NB222" s="426">
        <v>3.1249992531507269</v>
      </c>
      <c r="NC222" s="426">
        <v>4.3487602544689299</v>
      </c>
      <c r="ND222" s="426">
        <v>6.0724724323544592</v>
      </c>
      <c r="NE222" s="426">
        <v>8.5050216158306728</v>
      </c>
      <c r="NF222" s="426">
        <v>11.943743397908911</v>
      </c>
      <c r="NG222" s="420"/>
      <c r="NH222" s="420">
        <v>172.30817950523252</v>
      </c>
      <c r="NI222" s="420">
        <v>185.20581356105768</v>
      </c>
      <c r="NJ222" s="420">
        <v>199.15472763483129</v>
      </c>
      <c r="NK222" s="420">
        <v>214.24419479351496</v>
      </c>
      <c r="NL222" s="420">
        <v>230.5712588041705</v>
      </c>
      <c r="NM222" s="420">
        <v>248.24142118375866</v>
      </c>
      <c r="NN222" s="420">
        <v>267.36938961607717</v>
      </c>
      <c r="NO222" s="420">
        <v>288.07989325409977</v>
      </c>
      <c r="NP222" s="420">
        <v>310.50857092436507</v>
      </c>
      <c r="NQ222" s="420">
        <v>334.8029387936578</v>
      </c>
      <c r="NR222" s="420">
        <v>361.12344465105491</v>
      </c>
      <c r="NS222" s="420">
        <v>389.6446166049513</v>
      </c>
      <c r="NT222" s="420">
        <v>420.55631469982063</v>
      </c>
      <c r="NU222" s="420">
        <v>454.0650947265417</v>
      </c>
      <c r="NV222" s="420">
        <v>490.39569433889318</v>
      </c>
      <c r="NW222" s="420">
        <v>529.79265250370565</v>
      </c>
      <c r="NX222" s="420">
        <v>572.52207430988517</v>
      </c>
      <c r="NY222" s="420">
        <v>618.82935521470279</v>
      </c>
      <c r="NZ222" s="420">
        <v>669.03061792384904</v>
      </c>
      <c r="OA222" s="420">
        <v>723.47957451118612</v>
      </c>
      <c r="OB222" s="420">
        <v>782.53674455901887</v>
      </c>
      <c r="OC222" s="420">
        <v>846.59044533413601</v>
      </c>
      <c r="OD222" s="420">
        <v>916.05754495466704</v>
      </c>
      <c r="OE222" s="420">
        <v>991.3835483897642</v>
      </c>
      <c r="OF222" s="420">
        <v>1073.0416419462254</v>
      </c>
      <c r="OG222" s="420">
        <v>1161.5301531350826</v>
      </c>
      <c r="OH222" s="420">
        <v>1257.3676406632139</v>
      </c>
      <c r="OI222" s="420">
        <v>1361.0844820344009</v>
      </c>
      <c r="OJ222" s="420">
        <v>1473.209328439106</v>
      </c>
      <c r="OK222" s="420">
        <v>1594.2480831934802</v>
      </c>
      <c r="OL222" s="420"/>
      <c r="OM222" s="420">
        <v>167.19687262461292</v>
      </c>
      <c r="ON222" s="420">
        <v>181.74065153306972</v>
      </c>
      <c r="OO222" s="420">
        <v>197.46988694352854</v>
      </c>
      <c r="OP222" s="420">
        <v>214.48524598166136</v>
      </c>
      <c r="OQ222" s="420">
        <v>232.89615825963455</v>
      </c>
      <c r="OR222" s="420">
        <v>252.82159061512849</v>
      </c>
      <c r="OS222" s="420">
        <v>274.39089104988039</v>
      </c>
      <c r="OT222" s="420">
        <v>297.74470809031277</v>
      </c>
      <c r="OU222" s="420">
        <v>323.03599235481352</v>
      </c>
      <c r="OV222" s="420">
        <v>350.43108772520253</v>
      </c>
      <c r="OW222" s="420">
        <v>380.11092018841583</v>
      </c>
      <c r="OX222" s="420">
        <v>412.27229314349688</v>
      </c>
      <c r="OY222" s="420">
        <v>447.12929876412829</v>
      </c>
      <c r="OZ222" s="420">
        <v>484.91485587416548</v>
      </c>
      <c r="PA222" s="420">
        <v>525.88238573946376</v>
      </c>
      <c r="PB222" s="420">
        <v>570.30763821094069</v>
      </c>
      <c r="PC222" s="420">
        <v>618.4906817788883</v>
      </c>
      <c r="PD222" s="420">
        <v>665.37058769356429</v>
      </c>
      <c r="PE222" s="420">
        <v>711.41767659312814</v>
      </c>
      <c r="PF222" s="420">
        <v>758.31841848624993</v>
      </c>
      <c r="PG222" s="420">
        <v>804.92270953041725</v>
      </c>
      <c r="PH222" s="420">
        <v>849.47467561763472</v>
      </c>
      <c r="PI222" s="420">
        <v>889.34727282808183</v>
      </c>
      <c r="PJ222" s="420">
        <v>920.66341713770714</v>
      </c>
      <c r="PK222" s="420">
        <v>937.75510828379765</v>
      </c>
      <c r="PL222" s="420">
        <v>932.39117888902683</v>
      </c>
      <c r="PM222" s="420">
        <v>892.67449690714056</v>
      </c>
      <c r="PN222" s="420">
        <v>801.46680808634858</v>
      </c>
      <c r="PO222" s="420">
        <v>634.13838517971135</v>
      </c>
      <c r="PP222" s="420">
        <v>355.35231819669821</v>
      </c>
      <c r="PQ222" s="420"/>
      <c r="PR222" s="420">
        <v>7.8917550775787504</v>
      </c>
      <c r="PS222" s="420">
        <v>8.4817013385654274</v>
      </c>
      <c r="PT222" s="420">
        <v>9.1197338387146036</v>
      </c>
      <c r="PU222" s="420">
        <v>9.8099359867997435</v>
      </c>
      <c r="PV222" s="420">
        <v>10.556746628525636</v>
      </c>
      <c r="PW222" s="420">
        <v>11.364991472637715</v>
      </c>
      <c r="PX222" s="420">
        <v>12.23991732400507</v>
      </c>
      <c r="PY222" s="420">
        <v>13.187229376085217</v>
      </c>
      <c r="PZ222" s="420">
        <v>14.213131837976839</v>
      </c>
      <c r="QA222" s="420">
        <v>15.324372196130007</v>
      </c>
      <c r="QB222" s="420">
        <v>16.528289437900114</v>
      </c>
      <c r="QC222" s="420">
        <v>17.8328665937049</v>
      </c>
      <c r="QD222" s="420">
        <v>19.246787986798005</v>
      </c>
      <c r="QE222" s="420">
        <v>20.779501614849842</v>
      </c>
      <c r="QF222" s="420">
        <v>22.441287125893297</v>
      </c>
      <c r="QG222" s="420">
        <v>24.243329893038016</v>
      </c>
      <c r="QH222" s="420">
        <v>26.197801737995757</v>
      </c>
      <c r="QI222" s="420">
        <v>28.317948903240648</v>
      </c>
      <c r="QJ222" s="420">
        <v>30.618187926922133</v>
      </c>
      <c r="QK222" s="420">
        <v>33.114210133869811</v>
      </c>
      <c r="QL222" s="420">
        <v>35.823095520623099</v>
      </c>
      <c r="QM222" s="420">
        <v>38.76343688287335</v>
      </c>
      <c r="QN222" s="420">
        <v>41.955475110557003</v>
      </c>
      <c r="QO222" s="420">
        <v>45.421246659659786</v>
      </c>
      <c r="QP222" s="420">
        <v>49.184744301228946</v>
      </c>
      <c r="QQ222" s="420">
        <v>53.272092347819722</v>
      </c>
      <c r="QR222" s="420">
        <v>57.711737666395521</v>
      </c>
      <c r="QS222" s="420">
        <v>62.534657905363375</v>
      </c>
      <c r="QT222" s="420">
        <v>67.774588492872567</v>
      </c>
      <c r="QU222" s="420">
        <v>73.468270104700494</v>
      </c>
      <c r="QV222" s="424"/>
      <c r="QW222" s="420">
        <v>14.672440262931179</v>
      </c>
      <c r="QX222" s="420">
        <v>14.672440262931179</v>
      </c>
      <c r="QY222" s="420">
        <v>14.672440262931179</v>
      </c>
      <c r="QZ222" s="420">
        <v>14.672440262931179</v>
      </c>
      <c r="RA222" s="420">
        <v>14.672440262931179</v>
      </c>
      <c r="RB222" s="420">
        <v>14.672440262931179</v>
      </c>
      <c r="RC222" s="420">
        <v>14.672440262931179</v>
      </c>
      <c r="RD222" s="420">
        <v>14.672440262931179</v>
      </c>
      <c r="RE222" s="420">
        <v>14.672440262931179</v>
      </c>
      <c r="RF222" s="420">
        <v>14.672440262931179</v>
      </c>
      <c r="RG222" s="420">
        <v>14.672440262931179</v>
      </c>
      <c r="RH222" s="420">
        <v>14.672440262931179</v>
      </c>
      <c r="RI222" s="420">
        <v>14.672440262931179</v>
      </c>
      <c r="RJ222" s="420">
        <v>14.672440262931179</v>
      </c>
      <c r="RK222" s="420">
        <v>14.672440262931179</v>
      </c>
      <c r="RL222" s="420">
        <v>14.672440262931179</v>
      </c>
      <c r="RM222" s="420">
        <v>14.672440262931179</v>
      </c>
      <c r="RN222" s="420">
        <v>17.561991387827756</v>
      </c>
      <c r="RO222" s="420">
        <v>23.279460188487498</v>
      </c>
      <c r="RP222" s="420">
        <v>31.127793123282142</v>
      </c>
      <c r="RQ222" s="420">
        <v>41.949680735259527</v>
      </c>
      <c r="RR222" s="420">
        <v>56.9327182798595</v>
      </c>
      <c r="RS222" s="420">
        <v>77.75354039923198</v>
      </c>
      <c r="RT222" s="420">
        <v>106.78297628306284</v>
      </c>
      <c r="RU222" s="420">
        <v>147.37827142931548</v>
      </c>
      <c r="RV222" s="420">
        <v>204.29959754579187</v>
      </c>
      <c r="RW222" s="420">
        <v>284.30405828589352</v>
      </c>
      <c r="RX222" s="420">
        <v>396.99327057026164</v>
      </c>
      <c r="RY222" s="420">
        <v>556.0233307193879</v>
      </c>
      <c r="RZ222" s="420">
        <v>780.83281681517474</v>
      </c>
      <c r="SA222" s="420"/>
      <c r="SB222" s="420">
        <v>-6.7806851853524286</v>
      </c>
      <c r="SC222" s="420">
        <v>-6.1907389243657516</v>
      </c>
      <c r="SD222" s="420">
        <v>-5.5527064242165753</v>
      </c>
      <c r="SE222" s="420">
        <v>-4.8625042761314354</v>
      </c>
      <c r="SF222" s="420">
        <v>-4.1156936344055435</v>
      </c>
      <c r="SG222" s="420">
        <v>-3.3074487902934635</v>
      </c>
      <c r="SH222" s="420">
        <v>-2.4325229389261089</v>
      </c>
      <c r="SI222" s="420">
        <v>-1.4852108868459624</v>
      </c>
      <c r="SJ222" s="420">
        <v>-0.45930842495434021</v>
      </c>
      <c r="SK222" s="420">
        <v>0.65193193319882781</v>
      </c>
      <c r="SL222" s="420">
        <v>1.8558491749689345</v>
      </c>
      <c r="SM222" s="420">
        <v>3.1604263307737206</v>
      </c>
      <c r="SN222" s="420">
        <v>4.5743477238668255</v>
      </c>
      <c r="SO222" s="420">
        <v>6.107061351918663</v>
      </c>
      <c r="SP222" s="420">
        <v>7.7688468629621177</v>
      </c>
      <c r="SQ222" s="420">
        <v>9.5708896301068371</v>
      </c>
      <c r="SR222" s="420">
        <v>11.525361475064578</v>
      </c>
      <c r="SS222" s="420">
        <v>10.755957515412891</v>
      </c>
      <c r="ST222" s="420">
        <v>7.3387277384346348</v>
      </c>
      <c r="SU222" s="420">
        <v>1.9864170105876688</v>
      </c>
      <c r="SV222" s="420">
        <v>-6.1265852146364281</v>
      </c>
      <c r="SW222" s="420">
        <v>-18.16928139698615</v>
      </c>
      <c r="SX222" s="420">
        <v>-35.798065288674977</v>
      </c>
      <c r="SY222" s="420">
        <v>-61.36172962340305</v>
      </c>
      <c r="SZ222" s="420">
        <v>-98.193527128086529</v>
      </c>
      <c r="TA222" s="420">
        <v>-151.02750519797215</v>
      </c>
      <c r="TB222" s="420">
        <v>-226.592320619498</v>
      </c>
      <c r="TC222" s="420">
        <v>-334.45861266489828</v>
      </c>
      <c r="TD222" s="420">
        <v>-488.24874222651533</v>
      </c>
      <c r="TE222" s="420">
        <v>-707.3645467104742</v>
      </c>
      <c r="TF222" s="420"/>
      <c r="TG222" s="420">
        <v>0.828302925485775</v>
      </c>
      <c r="TH222" s="420">
        <v>0.89022251232685345</v>
      </c>
      <c r="TI222" s="420">
        <v>0.95718913524322413</v>
      </c>
      <c r="TJ222" s="420">
        <v>1.0296313807026316</v>
      </c>
      <c r="TK222" s="420">
        <v>1.1080151411265877</v>
      </c>
      <c r="TL222" s="420">
        <v>1.1928469133123283</v>
      </c>
      <c r="TM222" s="420">
        <v>1.2846773914691663</v>
      </c>
      <c r="TN222" s="420">
        <v>1.3841053813614557</v>
      </c>
      <c r="TO222" s="420">
        <v>1.4917820644432882</v>
      </c>
      <c r="TP222" s="420">
        <v>1.6084156434796155</v>
      </c>
      <c r="TQ222" s="420">
        <v>1.7347764039946127</v>
      </c>
      <c r="TR222" s="420">
        <v>1.8717022289920298</v>
      </c>
      <c r="TS222" s="420">
        <v>2.0201046077776201</v>
      </c>
      <c r="TT222" s="420">
        <v>2.1809751834058679</v>
      </c>
      <c r="TU222" s="420">
        <v>2.3553928873001304</v>
      </c>
      <c r="TV222" s="420">
        <v>2.5445317139873871</v>
      </c>
      <c r="TW222" s="420">
        <v>2.7496691936790114</v>
      </c>
      <c r="TX222" s="420">
        <v>2.9721956256538249</v>
      </c>
      <c r="TY222" s="420">
        <v>3.2136241410983857</v>
      </c>
      <c r="TZ222" s="420">
        <v>3.4756016702751467</v>
      </c>
      <c r="UA222" s="420">
        <v>3.7599208956687731</v>
      </c>
      <c r="UB222" s="420">
        <v>4.0685332801557452</v>
      </c>
      <c r="UC222" s="420">
        <v>4.4035632673083551</v>
      </c>
      <c r="UD222" s="420">
        <v>4.7673237597421867</v>
      </c>
      <c r="UE222" s="420">
        <v>5.1623329910128213</v>
      </c>
      <c r="UF222" s="420">
        <v>5.5913329170354151</v>
      </c>
      <c r="UG222" s="420">
        <v>6.0573092644189455</v>
      </c>
      <c r="UH222" s="420">
        <v>6.5635133855619543</v>
      </c>
      <c r="UI222" s="420">
        <v>7.1134860839427398</v>
      </c>
      <c r="UJ222" s="420">
        <v>7.7110835878567325</v>
      </c>
      <c r="UK222" s="420"/>
      <c r="UL222" s="420">
        <v>2.0676958480084733</v>
      </c>
      <c r="UM222" s="420">
        <v>2.0676958480084733</v>
      </c>
      <c r="UN222" s="420">
        <v>2.0676958480084733</v>
      </c>
      <c r="UO222" s="420">
        <v>2.0676958480084733</v>
      </c>
      <c r="UP222" s="420">
        <v>2.0676958480084733</v>
      </c>
      <c r="UQ222" s="420">
        <v>2.0676958480084733</v>
      </c>
      <c r="UR222" s="420">
        <v>2.0676958480084733</v>
      </c>
      <c r="US222" s="420">
        <v>2.0676958480084733</v>
      </c>
      <c r="UT222" s="420">
        <v>2.0676958480084733</v>
      </c>
      <c r="UU222" s="420">
        <v>2.0676958480084733</v>
      </c>
      <c r="UV222" s="420">
        <v>2.0676958480084733</v>
      </c>
      <c r="UW222" s="420">
        <v>2.0676958480084733</v>
      </c>
      <c r="UX222" s="420">
        <v>2.0676958480084733</v>
      </c>
      <c r="UY222" s="420">
        <v>2.0676958480084733</v>
      </c>
      <c r="UZ222" s="420">
        <v>2.0676958480084733</v>
      </c>
      <c r="VA222" s="420">
        <v>2.0676958480084733</v>
      </c>
      <c r="VB222" s="420">
        <v>2.0676958480084733</v>
      </c>
      <c r="VC222" s="420">
        <v>2.474902335579019</v>
      </c>
      <c r="VD222" s="420">
        <v>3.2806296916555335</v>
      </c>
      <c r="VE222" s="420">
        <v>4.3866464913328018</v>
      </c>
      <c r="VF222" s="420">
        <v>5.9117078772995386</v>
      </c>
      <c r="VG222" s="420">
        <v>8.0231742705070825</v>
      </c>
      <c r="VH222" s="420">
        <v>10.957323374328272</v>
      </c>
      <c r="VI222" s="420">
        <v>15.048261416766344</v>
      </c>
      <c r="VJ222" s="420">
        <v>20.769104147654808</v>
      </c>
      <c r="VK222" s="420">
        <v>28.790672991354562</v>
      </c>
      <c r="VL222" s="420">
        <v>40.065204584602789</v>
      </c>
      <c r="VM222" s="420">
        <v>55.945795146242915</v>
      </c>
      <c r="VN222" s="420">
        <v>78.356913486907771</v>
      </c>
      <c r="VO222" s="420">
        <v>110.03791764594696</v>
      </c>
      <c r="VP222" s="420"/>
      <c r="VQ222" s="420">
        <v>-1.2393929225226983</v>
      </c>
      <c r="VR222" s="420">
        <v>-1.1774733356816198</v>
      </c>
      <c r="VS222" s="420">
        <v>-1.110506712765249</v>
      </c>
      <c r="VT222" s="420">
        <v>-1.0380644673058417</v>
      </c>
      <c r="VU222" s="420">
        <v>-0.95968070688188556</v>
      </c>
      <c r="VV222" s="420">
        <v>-0.874848934696145</v>
      </c>
      <c r="VW222" s="420">
        <v>-0.78301845653930702</v>
      </c>
      <c r="VX222" s="420">
        <v>-0.68359046664701761</v>
      </c>
      <c r="VY222" s="420">
        <v>-0.57591378356518508</v>
      </c>
      <c r="VZ222" s="420">
        <v>-0.45928020452885776</v>
      </c>
      <c r="WA222" s="420">
        <v>-0.33291944401386053</v>
      </c>
      <c r="WB222" s="420">
        <v>-0.19599361901644352</v>
      </c>
      <c r="WC222" s="420">
        <v>-4.7591240230853149E-2</v>
      </c>
      <c r="WD222" s="420">
        <v>0.11327933539739465</v>
      </c>
      <c r="WE222" s="420">
        <v>0.28769703929165713</v>
      </c>
      <c r="WF222" s="420">
        <v>0.47683586597891381</v>
      </c>
      <c r="WG222" s="420">
        <v>0.68197334567053813</v>
      </c>
      <c r="WH222" s="420">
        <v>0.49729329007480594</v>
      </c>
      <c r="WI222" s="420">
        <v>-6.7005550557147853E-2</v>
      </c>
      <c r="WJ222" s="420">
        <v>-0.91104482105765516</v>
      </c>
      <c r="WK222" s="420">
        <v>-2.1517869816307655</v>
      </c>
      <c r="WL222" s="420">
        <v>-3.9546409903513373</v>
      </c>
      <c r="WM222" s="420">
        <v>-6.553760107019917</v>
      </c>
      <c r="WN222" s="420">
        <v>-10.280937657024158</v>
      </c>
      <c r="WO222" s="420">
        <v>-15.606771156641987</v>
      </c>
      <c r="WP222" s="420">
        <v>-23.199340074319146</v>
      </c>
      <c r="WQ222" s="420">
        <v>-34.007895320183842</v>
      </c>
      <c r="WR222" s="420">
        <v>-49.382281760680961</v>
      </c>
      <c r="WS222" s="420">
        <v>-71.243427402965025</v>
      </c>
      <c r="WT222" s="420">
        <v>-102.32683405809023</v>
      </c>
      <c r="WU222" s="420"/>
      <c r="WV222" s="420">
        <v>19.071472490174532</v>
      </c>
      <c r="WW222" s="420">
        <v>20.497155849134099</v>
      </c>
      <c r="WX222" s="420">
        <v>22.039045980646566</v>
      </c>
      <c r="WY222" s="420">
        <v>23.707010983420542</v>
      </c>
      <c r="WZ222" s="420">
        <v>25.51177791663541</v>
      </c>
      <c r="XA222" s="420">
        <v>27.465008745301564</v>
      </c>
      <c r="XB222" s="420">
        <v>29.579383069043811</v>
      </c>
      <c r="XC222" s="420">
        <v>31.868688244287544</v>
      </c>
      <c r="XD222" s="420">
        <v>34.34791756491812</v>
      </c>
      <c r="XE222" s="420">
        <v>37.033377226572064</v>
      </c>
      <c r="XF222" s="420">
        <v>39.942802865248865</v>
      </c>
      <c r="XG222" s="420">
        <v>43.095486532400159</v>
      </c>
      <c r="XH222" s="420">
        <v>46.512415046597937</v>
      </c>
      <c r="XI222" s="420">
        <v>50.216420746895849</v>
      </c>
      <c r="XJ222" s="420">
        <v>54.232345765714236</v>
      </c>
      <c r="XK222" s="420">
        <v>58.587221040209364</v>
      </c>
      <c r="XL222" s="420">
        <v>63.310461391374432</v>
      </c>
      <c r="XM222" s="420">
        <v>68.434078120429703</v>
      </c>
      <c r="XN222" s="420">
        <v>73.992910703260819</v>
      </c>
      <c r="XO222" s="420">
        <v>80.024879306786133</v>
      </c>
      <c r="XP222" s="420">
        <v>86.57126000723126</v>
      </c>
      <c r="XQ222" s="420">
        <v>93.676984760549402</v>
      </c>
      <c r="XR222" s="420">
        <v>101.39096836095463</v>
      </c>
      <c r="XS222" s="420">
        <v>109.76646482608577</v>
      </c>
      <c r="XT222" s="420">
        <v>118.86145586831235</v>
      </c>
      <c r="XU222" s="420">
        <v>128.73907435267122</v>
      </c>
      <c r="XV222" s="420">
        <v>139.4680659048681</v>
      </c>
      <c r="XW222" s="420">
        <v>151.12329211951666</v>
      </c>
      <c r="XX222" s="420">
        <v>163.78627913162327</v>
      </c>
      <c r="XY222" s="420">
        <v>177.54581565554477</v>
      </c>
      <c r="XZ222" s="420"/>
      <c r="YA222" s="420">
        <v>2.480834464641668E-2</v>
      </c>
      <c r="YB222" s="420">
        <v>2.480834464641668E-2</v>
      </c>
      <c r="YC222" s="420">
        <v>2.480834464641668E-2</v>
      </c>
      <c r="YD222" s="420">
        <v>2.480834464641668E-2</v>
      </c>
      <c r="YE222" s="420">
        <v>2.480834464641668E-2</v>
      </c>
      <c r="YF222" s="420">
        <v>2.480834464641668E-2</v>
      </c>
      <c r="YG222" s="420">
        <v>2.480834464641668E-2</v>
      </c>
      <c r="YH222" s="420">
        <v>2.480834464641668E-2</v>
      </c>
      <c r="YI222" s="420">
        <v>2.480834464641668E-2</v>
      </c>
      <c r="YJ222" s="420">
        <v>2.480834464641668E-2</v>
      </c>
      <c r="YK222" s="420">
        <v>2.480834464641668E-2</v>
      </c>
      <c r="YL222" s="420">
        <v>2.480834464641668E-2</v>
      </c>
      <c r="YM222" s="420">
        <v>2.480834464641668E-2</v>
      </c>
      <c r="YN222" s="420">
        <v>2.480834464641668E-2</v>
      </c>
      <c r="YO222" s="420">
        <v>2.480834464641668E-2</v>
      </c>
      <c r="YP222" s="420">
        <v>2.480834464641668E-2</v>
      </c>
      <c r="YQ222" s="420">
        <v>2.480834464641668E-2</v>
      </c>
      <c r="YR222" s="420">
        <v>2.9694033658965054E-2</v>
      </c>
      <c r="YS222" s="420">
        <v>3.9361201081023131E-2</v>
      </c>
      <c r="YT222" s="420">
        <v>5.2631260107135779E-2</v>
      </c>
      <c r="YU222" s="420">
        <v>7.0929042397720327E-2</v>
      </c>
      <c r="YV222" s="420">
        <v>9.6262548794452465E-2</v>
      </c>
      <c r="YW222" s="420">
        <v>0.13146665402186325</v>
      </c>
      <c r="YX222" s="420">
        <v>0.18054998558713753</v>
      </c>
      <c r="YY222" s="420">
        <v>0.24918901597089782</v>
      </c>
      <c r="YZ222" s="420">
        <v>0.3454323027536868</v>
      </c>
      <c r="ZA222" s="420">
        <v>0.48070484090847126</v>
      </c>
      <c r="ZB222" s="420">
        <v>0.67124116385038646</v>
      </c>
      <c r="ZC222" s="420">
        <v>0.94013116923601669</v>
      </c>
      <c r="ZD222" s="420">
        <v>1.3202418468673545</v>
      </c>
      <c r="ZE222" s="420"/>
      <c r="ZF222" s="420">
        <v>19.046664145528116</v>
      </c>
      <c r="ZG222" s="420">
        <v>20.472347504487683</v>
      </c>
      <c r="ZH222" s="420">
        <v>22.01423763600015</v>
      </c>
      <c r="ZI222" s="420">
        <v>23.682202638774125</v>
      </c>
      <c r="ZJ222" s="420">
        <v>25.486969571988993</v>
      </c>
      <c r="ZK222" s="420">
        <v>27.440200400655147</v>
      </c>
      <c r="ZL222" s="420">
        <v>29.554574724397394</v>
      </c>
      <c r="ZM222" s="420">
        <v>31.843879899641127</v>
      </c>
      <c r="ZN222" s="420">
        <v>34.323109220271704</v>
      </c>
      <c r="ZO222" s="420">
        <v>37.008568881925648</v>
      </c>
      <c r="ZP222" s="420">
        <v>39.917994520602448</v>
      </c>
      <c r="ZQ222" s="420">
        <v>43.070678187753742</v>
      </c>
      <c r="ZR222" s="420">
        <v>46.48760670195152</v>
      </c>
      <c r="ZS222" s="420">
        <v>50.191612402249433</v>
      </c>
      <c r="ZT222" s="420">
        <v>54.207537421067819</v>
      </c>
      <c r="ZU222" s="420">
        <v>58.562412695562948</v>
      </c>
      <c r="ZV222" s="420">
        <v>63.285653046728015</v>
      </c>
      <c r="ZW222" s="420">
        <v>68.404384086770733</v>
      </c>
      <c r="ZX222" s="420">
        <v>73.953549502179797</v>
      </c>
      <c r="ZY222" s="420">
        <v>79.972248046678999</v>
      </c>
      <c r="ZZ222" s="420">
        <v>86.500330964833537</v>
      </c>
      <c r="AAA222" s="420">
        <v>93.580722211754946</v>
      </c>
      <c r="AAB222" s="420">
        <v>101.25950170693277</v>
      </c>
      <c r="AAC222" s="420">
        <v>109.58591484049863</v>
      </c>
      <c r="AAD222" s="420">
        <v>118.61226685234145</v>
      </c>
      <c r="AAE222" s="420">
        <v>128.39364204991753</v>
      </c>
      <c r="AAF222" s="420">
        <v>138.98736106395964</v>
      </c>
      <c r="AAG222" s="420">
        <v>150.45205095566627</v>
      </c>
      <c r="AAH222" s="420">
        <v>162.84614796238725</v>
      </c>
      <c r="AAI222" s="420">
        <v>176.22557380867741</v>
      </c>
      <c r="AAJ222" s="420"/>
      <c r="AAK222" s="420">
        <v>178.2234586622659</v>
      </c>
      <c r="AAL222" s="420">
        <v>194.84478677751002</v>
      </c>
      <c r="AAM222" s="420">
        <v>212.82091144254687</v>
      </c>
      <c r="AAN222" s="420">
        <v>232.26687987699822</v>
      </c>
      <c r="AAO222" s="420">
        <v>253.3077534903361</v>
      </c>
      <c r="AAP222" s="420">
        <v>276.07949329079401</v>
      </c>
      <c r="AAQ222" s="420">
        <v>300.72992437881237</v>
      </c>
      <c r="AAR222" s="420">
        <v>327.41978663646091</v>
      </c>
      <c r="AAS222" s="420">
        <v>356.32387936656568</v>
      </c>
      <c r="AAT222" s="420">
        <v>387.63230833579814</v>
      </c>
      <c r="AAU222" s="420">
        <v>421.55184443997337</v>
      </c>
      <c r="AAV222" s="420">
        <v>458.30740404300792</v>
      </c>
      <c r="AAW222" s="420">
        <v>498.14366194971581</v>
      </c>
      <c r="AAX222" s="420">
        <v>541.32680896373097</v>
      </c>
      <c r="AAY222" s="420">
        <v>588.1464670627854</v>
      </c>
      <c r="AAZ222" s="420">
        <v>638.91777640258942</v>
      </c>
      <c r="ABA222" s="420">
        <v>693.98366964635147</v>
      </c>
      <c r="ABB222" s="420">
        <v>745.02822258582273</v>
      </c>
      <c r="ABC222" s="420">
        <v>792.64294828318543</v>
      </c>
      <c r="ABD222" s="420">
        <v>839.36603872245894</v>
      </c>
      <c r="ABE222" s="420">
        <v>883.14466829898356</v>
      </c>
      <c r="ABF222" s="420">
        <v>920.93147544205215</v>
      </c>
      <c r="ABG222" s="420">
        <v>948.25494913931971</v>
      </c>
      <c r="ABH222" s="420">
        <v>958.60666469777857</v>
      </c>
      <c r="ABI222" s="420">
        <v>942.56707685141055</v>
      </c>
      <c r="ABJ222" s="420">
        <v>886.55797566665308</v>
      </c>
      <c r="ABK222" s="420">
        <v>771.06164203141839</v>
      </c>
      <c r="ABL222" s="420">
        <v>568.07796461643557</v>
      </c>
      <c r="ABM222" s="420">
        <v>237.49236351261823</v>
      </c>
      <c r="ABN222" s="420">
        <v>-278.1134887631888</v>
      </c>
      <c r="ABQ222" s="344"/>
      <c r="ABR222" s="344"/>
      <c r="ABS222" s="344"/>
      <c r="ABT222" s="344"/>
      <c r="ABU222" s="344"/>
      <c r="ABV222" s="344"/>
      <c r="ABW222" s="344"/>
      <c r="ABX222" s="344"/>
      <c r="ABY222" s="344"/>
      <c r="ABZ222" s="344"/>
      <c r="ACA222" s="344"/>
    </row>
    <row r="223" spans="4:755" hidden="1" outlineLevel="1" x14ac:dyDescent="0.25">
      <c r="D223" s="431" t="b">
        <v>1</v>
      </c>
      <c r="E223" s="416"/>
      <c r="F223" s="417">
        <v>1648</v>
      </c>
      <c r="G223" s="417">
        <v>22006074</v>
      </c>
      <c r="H223" s="417" t="s">
        <v>1825</v>
      </c>
      <c r="I223" s="417" t="s">
        <v>253</v>
      </c>
      <c r="J223" s="417">
        <v>66</v>
      </c>
      <c r="K223" s="417" t="s">
        <v>336</v>
      </c>
      <c r="L223" s="417" t="s">
        <v>350</v>
      </c>
      <c r="M223" s="417" t="s">
        <v>253</v>
      </c>
      <c r="N223" s="417" t="s">
        <v>366</v>
      </c>
      <c r="O223" s="417" t="s">
        <v>1916</v>
      </c>
      <c r="P223" s="417" t="s">
        <v>1917</v>
      </c>
      <c r="Q223" s="417" t="s">
        <v>1918</v>
      </c>
      <c r="R223" s="417" t="s">
        <v>298</v>
      </c>
      <c r="S223" s="418"/>
      <c r="T223" s="417">
        <v>6.6046416250961082E-2</v>
      </c>
      <c r="U223" s="417">
        <v>2190</v>
      </c>
      <c r="V223" s="418"/>
      <c r="W223" s="419">
        <v>5.5</v>
      </c>
      <c r="X223" s="417">
        <v>1.9187456806876756E-3</v>
      </c>
      <c r="Y223" s="417">
        <v>3.34591925718396E-4</v>
      </c>
      <c r="Z223" s="417">
        <v>1.5841537549692796E-3</v>
      </c>
      <c r="AA223" s="420">
        <v>20.498151169224908</v>
      </c>
      <c r="AB223" s="420">
        <v>160.60412434483007</v>
      </c>
      <c r="AC223" s="420">
        <v>181.10227551405498</v>
      </c>
      <c r="AD223" s="420">
        <v>7.346138233273777</v>
      </c>
      <c r="AE223" s="420">
        <v>0.77103606610032305</v>
      </c>
      <c r="AF223" s="420">
        <v>17.752917044136737</v>
      </c>
      <c r="AG223" s="418"/>
      <c r="AH223" s="419">
        <v>7.3551596835305695</v>
      </c>
      <c r="AI223" s="417">
        <v>4.0025891191910199E-3</v>
      </c>
      <c r="AJ223" s="417">
        <v>6.9797368912884888E-4</v>
      </c>
      <c r="AK223" s="417">
        <v>3.3046154300621711E-3</v>
      </c>
      <c r="AL223" s="420">
        <v>42.760058125091</v>
      </c>
      <c r="AM223" s="420">
        <v>335.02737078184748</v>
      </c>
      <c r="AN223" s="420">
        <v>377.78742890693849</v>
      </c>
      <c r="AO223" s="420">
        <v>15.324372196130007</v>
      </c>
      <c r="AP223" s="420">
        <v>1.6084156434796155</v>
      </c>
      <c r="AQ223" s="420">
        <v>37.033377226572064</v>
      </c>
      <c r="AR223" s="418"/>
      <c r="AS223" s="417">
        <v>5.1679359468684138E-3</v>
      </c>
      <c r="AT223" s="421">
        <v>4.6756664206188491E-7</v>
      </c>
      <c r="AU223" s="417">
        <v>5.1674683802263519E-3</v>
      </c>
      <c r="AV223" s="420">
        <v>54.263818387092506</v>
      </c>
      <c r="AW223" s="420">
        <v>0.22443198818970475</v>
      </c>
      <c r="AX223" s="420">
        <v>54.488250375282213</v>
      </c>
      <c r="AY223" s="420">
        <v>14.672440262931179</v>
      </c>
      <c r="AZ223" s="420">
        <v>2.0676958480084733</v>
      </c>
      <c r="BA223" s="420">
        <v>2.480834464641668E-2</v>
      </c>
      <c r="BB223" s="418"/>
      <c r="BC223" s="420">
        <v>206.97236685756582</v>
      </c>
      <c r="BD223" s="420">
        <v>431.75359397312013</v>
      </c>
      <c r="BE223" s="420">
        <v>71.253194830868281</v>
      </c>
      <c r="BF223" s="420">
        <v>360.50039914225187</v>
      </c>
      <c r="BG223" s="420"/>
      <c r="BH223" s="422">
        <v>2.9065397246040858E-2</v>
      </c>
      <c r="BI223" s="420"/>
      <c r="BJ223" s="423">
        <v>5.6622055501549218</v>
      </c>
      <c r="BK223" s="423">
        <v>5.8291948531282172</v>
      </c>
      <c r="BL223" s="423">
        <v>6.0011089909667437</v>
      </c>
      <c r="BM223" s="423">
        <v>6.178093206497544</v>
      </c>
      <c r="BN223" s="423">
        <v>6.3602970260372382</v>
      </c>
      <c r="BO223" s="423">
        <v>6.547874385720343</v>
      </c>
      <c r="BP223" s="423">
        <v>6.7409837615532684</v>
      </c>
      <c r="BQ223" s="423">
        <v>6.9397883033038381</v>
      </c>
      <c r="BR223" s="423">
        <v>7.1444559723394905</v>
      </c>
      <c r="BS223" s="423">
        <v>7.3551596835305695</v>
      </c>
      <c r="BT223" s="423">
        <v>7.5720774513386377</v>
      </c>
      <c r="BU223" s="423">
        <v>7.7953925402131929</v>
      </c>
      <c r="BV223" s="423">
        <v>8.0252936194238913</v>
      </c>
      <c r="BW223" s="423">
        <v>8.2619749224590624</v>
      </c>
      <c r="BX223" s="423">
        <v>8.5056364111251774</v>
      </c>
      <c r="BY223" s="423">
        <v>8.7564839444859555</v>
      </c>
      <c r="BZ223" s="423">
        <v>9.0147294527837882</v>
      </c>
      <c r="CA223" s="423">
        <v>9.280591116490438</v>
      </c>
      <c r="CB223" s="423">
        <v>9.5542935506382936</v>
      </c>
      <c r="CC223" s="423">
        <v>9.8360679945879106</v>
      </c>
      <c r="CD223" s="423">
        <v>10.126152507392154</v>
      </c>
      <c r="CE223" s="423">
        <v>10.424792168922005</v>
      </c>
      <c r="CF223" s="423">
        <v>10.732239286923951</v>
      </c>
      <c r="CG223" s="423">
        <v>11.048753610183907</v>
      </c>
      <c r="CH223" s="423">
        <v>11.374602547977736</v>
      </c>
      <c r="CI223" s="423">
        <v>11.710061395993787</v>
      </c>
      <c r="CJ223" s="423">
        <v>12.055413568918349</v>
      </c>
      <c r="CK223" s="423">
        <v>12.41095083988044</v>
      </c>
      <c r="CL223" s="423">
        <v>12.776973586958347</v>
      </c>
      <c r="CM223" s="423">
        <v>13.153791046956067</v>
      </c>
      <c r="CN223" s="420"/>
      <c r="CO223" s="417">
        <v>2.0612559262176006E-3</v>
      </c>
      <c r="CP223" s="417">
        <v>2.2153446193732668E-3</v>
      </c>
      <c r="CQ223" s="417">
        <v>2.381993008625538E-3</v>
      </c>
      <c r="CR223" s="417">
        <v>2.5622676438673987E-3</v>
      </c>
      <c r="CS223" s="417">
        <v>2.7573279119430479E-3</v>
      </c>
      <c r="CT223" s="417">
        <v>2.9684342448668983E-3</v>
      </c>
      <c r="CU223" s="417">
        <v>3.19695706119906E-3</v>
      </c>
      <c r="CV223" s="417">
        <v>3.4443865065039775E-3</v>
      </c>
      <c r="CW223" s="417">
        <v>3.7123430647736646E-3</v>
      </c>
      <c r="CX223" s="417">
        <v>4.0025891191910199E-3</v>
      </c>
      <c r="CY223" s="417">
        <v>4.3170415476913148E-3</v>
      </c>
      <c r="CZ223" s="417">
        <v>4.6577854465042218E-3</v>
      </c>
      <c r="DA223" s="417">
        <v>5.0270890832832286E-3</v>
      </c>
      <c r="DB223" s="417">
        <v>5.4274201906172898E-3</v>
      </c>
      <c r="DC223" s="417">
        <v>5.8614637207406051E-3</v>
      </c>
      <c r="DD223" s="417">
        <v>6.3321411931862182E-3</v>
      </c>
      <c r="DE223" s="417">
        <v>6.8426317790497414E-3</v>
      </c>
      <c r="DF223" s="417">
        <v>7.3963952785316943E-3</v>
      </c>
      <c r="DG223" s="417">
        <v>7.9971971626083011E-3</v>
      </c>
      <c r="DH223" s="417">
        <v>8.6491358651484933E-3</v>
      </c>
      <c r="DI223" s="417">
        <v>9.35667252866626E-3</v>
      </c>
      <c r="DJ223" s="417">
        <v>1.0124663425299692E-2</v>
      </c>
      <c r="DK223" s="417">
        <v>1.0958395294680593E-2</v>
      </c>
      <c r="DL223" s="417">
        <v>1.186362386225245E-2</v>
      </c>
      <c r="DM223" s="417">
        <v>1.2846615825476223E-2</v>
      </c>
      <c r="DN223" s="417">
        <v>1.3914194621412962E-2</v>
      </c>
      <c r="DO223" s="417">
        <v>1.5073790317586837E-2</v>
      </c>
      <c r="DP223" s="417">
        <v>1.6333493999026651E-2</v>
      </c>
      <c r="DQ223" s="417">
        <v>1.7702117058193606E-2</v>
      </c>
      <c r="DR223" s="417">
        <v>1.9189255831382351E-2</v>
      </c>
      <c r="DS223" s="424"/>
      <c r="DT223" s="425">
        <v>3.5944294061129628E-4</v>
      </c>
      <c r="DU223" s="425">
        <v>3.8631301156093206E-4</v>
      </c>
      <c r="DV223" s="425">
        <v>4.1537324921462709E-4</v>
      </c>
      <c r="DW223" s="425">
        <v>4.468096391285514E-4</v>
      </c>
      <c r="DX223" s="425">
        <v>4.8082435581741706E-4</v>
      </c>
      <c r="DY223" s="425">
        <v>5.1763719410822574E-4</v>
      </c>
      <c r="DZ223" s="425">
        <v>5.5748712834222255E-4</v>
      </c>
      <c r="EA223" s="425">
        <v>6.0063401092143635E-4</v>
      </c>
      <c r="EB223" s="425">
        <v>6.4736042273448905E-4</v>
      </c>
      <c r="EC223" s="425">
        <v>6.9797368912884888E-4</v>
      </c>
      <c r="ED223" s="425">
        <v>7.5280807633175959E-4</v>
      </c>
      <c r="EE223" s="425">
        <v>8.1222718456904364E-4</v>
      </c>
      <c r="EF223" s="425">
        <v>8.7662655560002143E-4</v>
      </c>
      <c r="EG223" s="425">
        <v>9.464365139890237E-4</v>
      </c>
      <c r="EH223" s="425">
        <v>1.0221252631814226E-3</v>
      </c>
      <c r="EI223" s="425">
        <v>1.1042022593581154E-3</v>
      </c>
      <c r="EJ223" s="425">
        <v>1.1932218881209895E-3</v>
      </c>
      <c r="EK223" s="425">
        <v>1.2897874713293999E-3</v>
      </c>
      <c r="EL223" s="425">
        <v>1.3945556338804614E-3</v>
      </c>
      <c r="EM223" s="425">
        <v>1.5082410629234033E-3</v>
      </c>
      <c r="EN223" s="425">
        <v>1.631621694940218E-3</v>
      </c>
      <c r="EO223" s="425">
        <v>1.765544369333766E-3</v>
      </c>
      <c r="EP223" s="425">
        <v>1.9109309906649432E-3</v>
      </c>
      <c r="EQ223" s="425">
        <v>2.0687852454980321E-3</v>
      </c>
      <c r="ER223" s="425">
        <v>2.2401999239784458E-3</v>
      </c>
      <c r="ES223" s="425">
        <v>2.4263649008088193E-3</v>
      </c>
      <c r="ET223" s="425">
        <v>2.6285758352451727E-3</v>
      </c>
      <c r="EU223" s="425">
        <v>2.8482436551390739E-3</v>
      </c>
      <c r="EV223" s="425">
        <v>3.0869048959477848E-3</v>
      </c>
      <c r="EW223" s="425">
        <v>3.3462329720653941E-3</v>
      </c>
      <c r="EX223" s="420"/>
      <c r="EY223" s="420">
        <v>222.34474429958792</v>
      </c>
      <c r="EZ223" s="420">
        <v>238.96607241483204</v>
      </c>
      <c r="FA223" s="420">
        <v>256.94219707986889</v>
      </c>
      <c r="FB223" s="420">
        <v>276.38816551432024</v>
      </c>
      <c r="FC223" s="420">
        <v>297.42903912765809</v>
      </c>
      <c r="FD223" s="420">
        <v>320.20077892811599</v>
      </c>
      <c r="FE223" s="420">
        <v>344.8512100161343</v>
      </c>
      <c r="FF223" s="420">
        <v>371.5410722737829</v>
      </c>
      <c r="FG223" s="420">
        <v>400.44516500388767</v>
      </c>
      <c r="FH223" s="420">
        <v>431.75359397312013</v>
      </c>
      <c r="FI223" s="420">
        <v>465.6731300772953</v>
      </c>
      <c r="FJ223" s="420">
        <v>502.42868968032985</v>
      </c>
      <c r="FK223" s="420">
        <v>542.26494758703768</v>
      </c>
      <c r="FL223" s="420">
        <v>585.44809460105296</v>
      </c>
      <c r="FM223" s="420">
        <v>632.26775270010728</v>
      </c>
      <c r="FN223" s="420">
        <v>683.03906203991141</v>
      </c>
      <c r="FO223" s="420">
        <v>738.10495528367346</v>
      </c>
      <c r="FP223" s="420">
        <v>797.83863615691473</v>
      </c>
      <c r="FQ223" s="420">
        <v>862.64628065686441</v>
      </c>
      <c r="FR223" s="420">
        <v>932.96998101429335</v>
      </c>
      <c r="FS223" s="420">
        <v>1009.2909543255106</v>
      </c>
      <c r="FT223" s="420">
        <v>1092.1330397572333</v>
      </c>
      <c r="FU223" s="420">
        <v>1182.066510392337</v>
      </c>
      <c r="FV223" s="420">
        <v>1279.7122281459667</v>
      </c>
      <c r="FW223" s="420">
        <v>1385.7461727578857</v>
      </c>
      <c r="FX223" s="420">
        <v>1500.9043786764448</v>
      </c>
      <c r="FY223" s="420">
        <v>1625.9883167150344</v>
      </c>
      <c r="FZ223" s="420">
        <v>1761.8707607048732</v>
      </c>
      <c r="GA223" s="420">
        <v>1909.5021830151532</v>
      </c>
      <c r="GB223" s="420">
        <v>2069.9177267896744</v>
      </c>
      <c r="GC223" s="420"/>
      <c r="GD223" s="420">
        <v>44.123985834679935</v>
      </c>
      <c r="GE223" s="420">
        <v>44.123985834679935</v>
      </c>
      <c r="GF223" s="420">
        <v>44.123985834679935</v>
      </c>
      <c r="GG223" s="420">
        <v>44.123985834679935</v>
      </c>
      <c r="GH223" s="420">
        <v>44.123985834679935</v>
      </c>
      <c r="GI223" s="420">
        <v>44.123985834679935</v>
      </c>
      <c r="GJ223" s="420">
        <v>44.123985834679935</v>
      </c>
      <c r="GK223" s="420">
        <v>44.123985834679935</v>
      </c>
      <c r="GL223" s="420">
        <v>44.123985834679935</v>
      </c>
      <c r="GM223" s="420">
        <v>44.123985834679935</v>
      </c>
      <c r="GN223" s="420">
        <v>44.123985834679935</v>
      </c>
      <c r="GO223" s="420">
        <v>44.123985834679935</v>
      </c>
      <c r="GP223" s="420">
        <v>44.123985834679935</v>
      </c>
      <c r="GQ223" s="420">
        <v>44.123985834679935</v>
      </c>
      <c r="GR223" s="420">
        <v>44.123985834679935</v>
      </c>
      <c r="GS223" s="420">
        <v>44.123985834679935</v>
      </c>
      <c r="GT223" s="420">
        <v>44.123985834679935</v>
      </c>
      <c r="GU223" s="420">
        <v>52.81364553809243</v>
      </c>
      <c r="GV223" s="420">
        <v>70.007616537442502</v>
      </c>
      <c r="GW223" s="420">
        <v>93.609670799379501</v>
      </c>
      <c r="GX223" s="420">
        <v>126.1540061068313</v>
      </c>
      <c r="GY223" s="420">
        <v>171.2120417526574</v>
      </c>
      <c r="GZ223" s="420">
        <v>233.82587038637163</v>
      </c>
      <c r="HA223" s="420">
        <v>321.12521492437503</v>
      </c>
      <c r="HB223" s="420">
        <v>443.20621821278513</v>
      </c>
      <c r="HC223" s="420">
        <v>614.3840006570565</v>
      </c>
      <c r="HD223" s="420">
        <v>854.97899570542791</v>
      </c>
      <c r="HE223" s="420">
        <v>1193.8658555223894</v>
      </c>
      <c r="HF223" s="420">
        <v>1672.1121455438506</v>
      </c>
      <c r="HG223" s="420">
        <v>2348.1749137156198</v>
      </c>
      <c r="HH223" s="420"/>
      <c r="HI223" s="420">
        <v>22.02060231292667</v>
      </c>
      <c r="HJ223" s="420">
        <v>23.666747165558284</v>
      </c>
      <c r="HK223" s="420">
        <v>25.447068502243511</v>
      </c>
      <c r="HL223" s="420">
        <v>27.372960381692664</v>
      </c>
      <c r="HM223" s="420">
        <v>29.456808649010291</v>
      </c>
      <c r="HN223" s="420">
        <v>31.712078624916071</v>
      </c>
      <c r="HO223" s="420">
        <v>34.153410627349466</v>
      </c>
      <c r="HP223" s="420">
        <v>36.796724029759275</v>
      </c>
      <c r="HQ223" s="420">
        <v>39.659330623994698</v>
      </c>
      <c r="HR223" s="420">
        <v>42.760058125091</v>
      </c>
      <c r="HS223" s="420">
        <v>46.119384730907157</v>
      </c>
      <c r="HT223" s="420">
        <v>49.759585732091828</v>
      </c>
      <c r="HU223" s="420">
        <v>53.704893257853925</v>
      </c>
      <c r="HV223" s="420">
        <v>57.981670341170023</v>
      </c>
      <c r="HW223" s="420">
        <v>62.618600594116856</v>
      </c>
      <c r="HX223" s="420">
        <v>67.646894900781319</v>
      </c>
      <c r="HY223" s="420">
        <v>73.100516662549325</v>
      </c>
      <c r="HZ223" s="420">
        <v>79.016427269478669</v>
      </c>
      <c r="IA223" s="420">
        <v>85.434853622961654</v>
      </c>
      <c r="IB223" s="420">
        <v>92.399579700128754</v>
      </c>
      <c r="IC223" s="420">
        <v>99.958264330682951</v>
      </c>
      <c r="ID223" s="420">
        <v>108.16278755344723</v>
      </c>
      <c r="IE223" s="420">
        <v>117.06962813434443</v>
      </c>
      <c r="IF223" s="420">
        <v>126.74027506142367</v>
      </c>
      <c r="IG223" s="420">
        <v>137.24167608767772</v>
      </c>
      <c r="IH223" s="420">
        <v>148.64672667068538</v>
      </c>
      <c r="II223" s="420">
        <v>161.03480296166921</v>
      </c>
      <c r="IJ223" s="420">
        <v>174.49234282767588</v>
      </c>
      <c r="IK223" s="420">
        <v>189.11347925177807</v>
      </c>
      <c r="IL223" s="420">
        <v>205.00073085018334</v>
      </c>
      <c r="IM223" s="420"/>
      <c r="IN223" s="420">
        <v>27.131909193546253</v>
      </c>
      <c r="IO223" s="420">
        <v>27.131909193546253</v>
      </c>
      <c r="IP223" s="420">
        <v>27.131909193546253</v>
      </c>
      <c r="IQ223" s="420">
        <v>27.131909193546253</v>
      </c>
      <c r="IR223" s="420">
        <v>27.131909193546253</v>
      </c>
      <c r="IS223" s="420">
        <v>27.131909193546253</v>
      </c>
      <c r="IT223" s="420">
        <v>27.131909193546253</v>
      </c>
      <c r="IU223" s="420">
        <v>27.131909193546253</v>
      </c>
      <c r="IV223" s="420">
        <v>27.131909193546253</v>
      </c>
      <c r="IW223" s="420">
        <v>27.131909193546253</v>
      </c>
      <c r="IX223" s="420">
        <v>27.131909193546253</v>
      </c>
      <c r="IY223" s="420">
        <v>27.131909193546253</v>
      </c>
      <c r="IZ223" s="420">
        <v>27.131909193546253</v>
      </c>
      <c r="JA223" s="420">
        <v>27.131909193546253</v>
      </c>
      <c r="JB223" s="420">
        <v>27.131909193546253</v>
      </c>
      <c r="JC223" s="420">
        <v>27.131909193546253</v>
      </c>
      <c r="JD223" s="420">
        <v>27.131909193546253</v>
      </c>
      <c r="JE223" s="420">
        <v>32.475194790617152</v>
      </c>
      <c r="JF223" s="420">
        <v>43.04779495368259</v>
      </c>
      <c r="JG223" s="420">
        <v>57.560735725064987</v>
      </c>
      <c r="JH223" s="420">
        <v>77.572299359284628</v>
      </c>
      <c r="JI223" s="420">
        <v>105.27855726994854</v>
      </c>
      <c r="JJ223" s="420">
        <v>143.77990026092959</v>
      </c>
      <c r="JK223" s="420">
        <v>197.46040631348075</v>
      </c>
      <c r="JL223" s="420">
        <v>272.52820975010536</v>
      </c>
      <c r="JM223" s="420">
        <v>377.78570091674123</v>
      </c>
      <c r="JN223" s="420">
        <v>525.72794671774261</v>
      </c>
      <c r="JO223" s="420">
        <v>734.11001677572824</v>
      </c>
      <c r="JP223" s="420">
        <v>1028.1844225111727</v>
      </c>
      <c r="JQ223" s="420">
        <v>1443.8964958469653</v>
      </c>
      <c r="JR223" s="420"/>
      <c r="JS223" s="420">
        <v>-5.1113068806195834</v>
      </c>
      <c r="JT223" s="420">
        <v>-3.4651620279879687</v>
      </c>
      <c r="JU223" s="420">
        <v>-1.6848406913027425</v>
      </c>
      <c r="JV223" s="420">
        <v>0.24105118814641102</v>
      </c>
      <c r="JW223" s="420">
        <v>2.3248994554640383</v>
      </c>
      <c r="JX223" s="420">
        <v>4.5801694313698178</v>
      </c>
      <c r="JY223" s="420">
        <v>7.0215014338032127</v>
      </c>
      <c r="JZ223" s="420">
        <v>9.6648148362130222</v>
      </c>
      <c r="KA223" s="420">
        <v>12.527421430448445</v>
      </c>
      <c r="KB223" s="420">
        <v>15.628148931544747</v>
      </c>
      <c r="KC223" s="420">
        <v>18.987475537360904</v>
      </c>
      <c r="KD223" s="420">
        <v>22.627676538545575</v>
      </c>
      <c r="KE223" s="420">
        <v>26.572984064307672</v>
      </c>
      <c r="KF223" s="420">
        <v>30.84976114762377</v>
      </c>
      <c r="KG223" s="420">
        <v>35.486691400570606</v>
      </c>
      <c r="KH223" s="420">
        <v>40.51498570723507</v>
      </c>
      <c r="KI223" s="420">
        <v>45.968607469003075</v>
      </c>
      <c r="KJ223" s="420">
        <v>46.541232478861517</v>
      </c>
      <c r="KK223" s="420">
        <v>42.387058669279064</v>
      </c>
      <c r="KL223" s="420">
        <v>34.838843975063767</v>
      </c>
      <c r="KM223" s="420">
        <v>22.385964971398323</v>
      </c>
      <c r="KN223" s="420">
        <v>2.8842302834986953</v>
      </c>
      <c r="KO223" s="420">
        <v>-26.710272126585167</v>
      </c>
      <c r="KP223" s="420">
        <v>-70.720131252057072</v>
      </c>
      <c r="KQ223" s="420">
        <v>-135.28653366242764</v>
      </c>
      <c r="KR223" s="420">
        <v>-229.13897424605585</v>
      </c>
      <c r="KS223" s="420">
        <v>-364.69314375607337</v>
      </c>
      <c r="KT223" s="420">
        <v>-559.61767394805236</v>
      </c>
      <c r="KU223" s="420">
        <v>-839.07094325939465</v>
      </c>
      <c r="KV223" s="420">
        <v>-1238.895764996782</v>
      </c>
      <c r="KW223" s="420"/>
      <c r="KX223" s="420">
        <v>172.53261149342222</v>
      </c>
      <c r="KY223" s="420">
        <v>185.43024554924739</v>
      </c>
      <c r="KZ223" s="420">
        <v>199.379159623021</v>
      </c>
      <c r="LA223" s="420">
        <v>214.46862678170467</v>
      </c>
      <c r="LB223" s="420">
        <v>230.7956907923602</v>
      </c>
      <c r="LC223" s="420">
        <v>248.46585317194837</v>
      </c>
      <c r="LD223" s="420">
        <v>267.59382160426685</v>
      </c>
      <c r="LE223" s="420">
        <v>288.30432524228945</v>
      </c>
      <c r="LF223" s="420">
        <v>310.73300291255475</v>
      </c>
      <c r="LG223" s="420">
        <v>335.02737078184748</v>
      </c>
      <c r="LH223" s="420">
        <v>361.34787663924459</v>
      </c>
      <c r="LI223" s="420">
        <v>389.86904859314097</v>
      </c>
      <c r="LJ223" s="420">
        <v>420.78074668801031</v>
      </c>
      <c r="LK223" s="420">
        <v>454.28952671473138</v>
      </c>
      <c r="LL223" s="420">
        <v>490.62012632708286</v>
      </c>
      <c r="LM223" s="420">
        <v>530.01708449189539</v>
      </c>
      <c r="LN223" s="420">
        <v>572.74650629807491</v>
      </c>
      <c r="LO223" s="420">
        <v>619.09798623811196</v>
      </c>
      <c r="LP223" s="420">
        <v>669.38670426262149</v>
      </c>
      <c r="LQ223" s="420">
        <v>723.95571020323359</v>
      </c>
      <c r="LR223" s="420">
        <v>783.17841357130465</v>
      </c>
      <c r="LS223" s="420">
        <v>847.46129728020765</v>
      </c>
      <c r="LT223" s="420">
        <v>917.2468755191727</v>
      </c>
      <c r="LU223" s="420">
        <v>993.0169178390554</v>
      </c>
      <c r="LV223" s="420">
        <v>1075.295963509654</v>
      </c>
      <c r="LW223" s="420">
        <v>1164.6551523882333</v>
      </c>
      <c r="LX223" s="420">
        <v>1261.7164009176829</v>
      </c>
      <c r="LY223" s="420">
        <v>1367.1569544667555</v>
      </c>
      <c r="LZ223" s="420">
        <v>1481.7143500549366</v>
      </c>
      <c r="MA223" s="420">
        <v>1606.1918265913891</v>
      </c>
      <c r="MB223" s="420"/>
      <c r="MC223" s="426">
        <v>0.22443198818970475</v>
      </c>
      <c r="MD223" s="426">
        <v>0.22443198818970475</v>
      </c>
      <c r="ME223" s="426">
        <v>0.22443198818970475</v>
      </c>
      <c r="MF223" s="426">
        <v>0.22443198818970475</v>
      </c>
      <c r="MG223" s="426">
        <v>0.22443198818970475</v>
      </c>
      <c r="MH223" s="426">
        <v>0.22443198818970475</v>
      </c>
      <c r="MI223" s="426">
        <v>0.22443198818970475</v>
      </c>
      <c r="MJ223" s="426">
        <v>0.22443198818970475</v>
      </c>
      <c r="MK223" s="426">
        <v>0.22443198818970475</v>
      </c>
      <c r="ML223" s="426">
        <v>0.22443198818970475</v>
      </c>
      <c r="MM223" s="426">
        <v>0.22443198818970475</v>
      </c>
      <c r="MN223" s="426">
        <v>0.22443198818970475</v>
      </c>
      <c r="MO223" s="426">
        <v>0.22443198818970475</v>
      </c>
      <c r="MP223" s="426">
        <v>0.22443198818970475</v>
      </c>
      <c r="MQ223" s="426">
        <v>0.22443198818970475</v>
      </c>
      <c r="MR223" s="426">
        <v>0.22443198818970475</v>
      </c>
      <c r="MS223" s="426">
        <v>0.22443198818970475</v>
      </c>
      <c r="MT223" s="426">
        <v>0.26863102340913869</v>
      </c>
      <c r="MU223" s="426">
        <v>0.3560863387724964</v>
      </c>
      <c r="MV223" s="426">
        <v>0.47613569204747891</v>
      </c>
      <c r="MW223" s="426">
        <v>0.64166901228581341</v>
      </c>
      <c r="MX223" s="426">
        <v>0.87085194607162042</v>
      </c>
      <c r="MY223" s="426">
        <v>1.1893305645057042</v>
      </c>
      <c r="MZ223" s="426">
        <v>1.6333694492911965</v>
      </c>
      <c r="NA223" s="426">
        <v>2.2543215634285638</v>
      </c>
      <c r="NB223" s="426">
        <v>3.1249992531507269</v>
      </c>
      <c r="NC223" s="426">
        <v>4.3487602544689299</v>
      </c>
      <c r="ND223" s="426">
        <v>6.0724724323544592</v>
      </c>
      <c r="NE223" s="426">
        <v>8.5050216158306728</v>
      </c>
      <c r="NF223" s="426">
        <v>11.943743397908911</v>
      </c>
      <c r="NG223" s="420"/>
      <c r="NH223" s="420">
        <v>172.30817950523252</v>
      </c>
      <c r="NI223" s="420">
        <v>185.20581356105768</v>
      </c>
      <c r="NJ223" s="420">
        <v>199.15472763483129</v>
      </c>
      <c r="NK223" s="420">
        <v>214.24419479351496</v>
      </c>
      <c r="NL223" s="420">
        <v>230.5712588041705</v>
      </c>
      <c r="NM223" s="420">
        <v>248.24142118375866</v>
      </c>
      <c r="NN223" s="420">
        <v>267.36938961607717</v>
      </c>
      <c r="NO223" s="420">
        <v>288.07989325409977</v>
      </c>
      <c r="NP223" s="420">
        <v>310.50857092436507</v>
      </c>
      <c r="NQ223" s="420">
        <v>334.8029387936578</v>
      </c>
      <c r="NR223" s="420">
        <v>361.12344465105491</v>
      </c>
      <c r="NS223" s="420">
        <v>389.6446166049513</v>
      </c>
      <c r="NT223" s="420">
        <v>420.55631469982063</v>
      </c>
      <c r="NU223" s="420">
        <v>454.0650947265417</v>
      </c>
      <c r="NV223" s="420">
        <v>490.39569433889318</v>
      </c>
      <c r="NW223" s="420">
        <v>529.79265250370565</v>
      </c>
      <c r="NX223" s="420">
        <v>572.52207430988517</v>
      </c>
      <c r="NY223" s="420">
        <v>618.82935521470279</v>
      </c>
      <c r="NZ223" s="420">
        <v>669.03061792384904</v>
      </c>
      <c r="OA223" s="420">
        <v>723.47957451118612</v>
      </c>
      <c r="OB223" s="420">
        <v>782.53674455901887</v>
      </c>
      <c r="OC223" s="420">
        <v>846.59044533413601</v>
      </c>
      <c r="OD223" s="420">
        <v>916.05754495466704</v>
      </c>
      <c r="OE223" s="420">
        <v>991.3835483897642</v>
      </c>
      <c r="OF223" s="420">
        <v>1073.0416419462254</v>
      </c>
      <c r="OG223" s="420">
        <v>1161.5301531350826</v>
      </c>
      <c r="OH223" s="420">
        <v>1257.3676406632139</v>
      </c>
      <c r="OI223" s="420">
        <v>1361.0844820344009</v>
      </c>
      <c r="OJ223" s="420">
        <v>1473.209328439106</v>
      </c>
      <c r="OK223" s="420">
        <v>1594.2480831934802</v>
      </c>
      <c r="OL223" s="420"/>
      <c r="OM223" s="420">
        <v>167.19687262461292</v>
      </c>
      <c r="ON223" s="420">
        <v>181.74065153306972</v>
      </c>
      <c r="OO223" s="420">
        <v>197.46988694352854</v>
      </c>
      <c r="OP223" s="420">
        <v>214.48524598166136</v>
      </c>
      <c r="OQ223" s="420">
        <v>232.89615825963455</v>
      </c>
      <c r="OR223" s="420">
        <v>252.82159061512849</v>
      </c>
      <c r="OS223" s="420">
        <v>274.39089104988039</v>
      </c>
      <c r="OT223" s="420">
        <v>297.74470809031277</v>
      </c>
      <c r="OU223" s="420">
        <v>323.03599235481352</v>
      </c>
      <c r="OV223" s="420">
        <v>350.43108772520253</v>
      </c>
      <c r="OW223" s="420">
        <v>380.11092018841583</v>
      </c>
      <c r="OX223" s="420">
        <v>412.27229314349688</v>
      </c>
      <c r="OY223" s="420">
        <v>447.12929876412829</v>
      </c>
      <c r="OZ223" s="420">
        <v>484.91485587416548</v>
      </c>
      <c r="PA223" s="420">
        <v>525.88238573946376</v>
      </c>
      <c r="PB223" s="420">
        <v>570.30763821094069</v>
      </c>
      <c r="PC223" s="420">
        <v>618.4906817788883</v>
      </c>
      <c r="PD223" s="420">
        <v>665.37058769356429</v>
      </c>
      <c r="PE223" s="420">
        <v>711.41767659312814</v>
      </c>
      <c r="PF223" s="420">
        <v>758.31841848624993</v>
      </c>
      <c r="PG223" s="420">
        <v>804.92270953041725</v>
      </c>
      <c r="PH223" s="420">
        <v>849.47467561763472</v>
      </c>
      <c r="PI223" s="420">
        <v>889.34727282808183</v>
      </c>
      <c r="PJ223" s="420">
        <v>920.66341713770714</v>
      </c>
      <c r="PK223" s="420">
        <v>937.75510828379765</v>
      </c>
      <c r="PL223" s="420">
        <v>932.39117888902683</v>
      </c>
      <c r="PM223" s="420">
        <v>892.67449690714056</v>
      </c>
      <c r="PN223" s="420">
        <v>801.46680808634858</v>
      </c>
      <c r="PO223" s="420">
        <v>634.13838517971135</v>
      </c>
      <c r="PP223" s="420">
        <v>355.35231819669821</v>
      </c>
      <c r="PQ223" s="420"/>
      <c r="PR223" s="420">
        <v>7.8917550775787504</v>
      </c>
      <c r="PS223" s="420">
        <v>8.4817013385654274</v>
      </c>
      <c r="PT223" s="420">
        <v>9.1197338387146036</v>
      </c>
      <c r="PU223" s="420">
        <v>9.8099359867997435</v>
      </c>
      <c r="PV223" s="420">
        <v>10.556746628525636</v>
      </c>
      <c r="PW223" s="420">
        <v>11.364991472637715</v>
      </c>
      <c r="PX223" s="420">
        <v>12.23991732400507</v>
      </c>
      <c r="PY223" s="420">
        <v>13.187229376085217</v>
      </c>
      <c r="PZ223" s="420">
        <v>14.213131837976839</v>
      </c>
      <c r="QA223" s="420">
        <v>15.324372196130007</v>
      </c>
      <c r="QB223" s="420">
        <v>16.528289437900114</v>
      </c>
      <c r="QC223" s="420">
        <v>17.8328665937049</v>
      </c>
      <c r="QD223" s="420">
        <v>19.246787986798005</v>
      </c>
      <c r="QE223" s="420">
        <v>20.779501614849842</v>
      </c>
      <c r="QF223" s="420">
        <v>22.441287125893297</v>
      </c>
      <c r="QG223" s="420">
        <v>24.243329893038016</v>
      </c>
      <c r="QH223" s="420">
        <v>26.197801737995757</v>
      </c>
      <c r="QI223" s="420">
        <v>28.317948903240648</v>
      </c>
      <c r="QJ223" s="420">
        <v>30.618187926922133</v>
      </c>
      <c r="QK223" s="420">
        <v>33.114210133869811</v>
      </c>
      <c r="QL223" s="420">
        <v>35.823095520623099</v>
      </c>
      <c r="QM223" s="420">
        <v>38.76343688287335</v>
      </c>
      <c r="QN223" s="420">
        <v>41.955475110557003</v>
      </c>
      <c r="QO223" s="420">
        <v>45.421246659659786</v>
      </c>
      <c r="QP223" s="420">
        <v>49.184744301228946</v>
      </c>
      <c r="QQ223" s="420">
        <v>53.272092347819722</v>
      </c>
      <c r="QR223" s="420">
        <v>57.711737666395521</v>
      </c>
      <c r="QS223" s="420">
        <v>62.534657905363375</v>
      </c>
      <c r="QT223" s="420">
        <v>67.774588492872567</v>
      </c>
      <c r="QU223" s="420">
        <v>73.468270104700494</v>
      </c>
      <c r="QV223" s="424"/>
      <c r="QW223" s="420">
        <v>14.672440262931179</v>
      </c>
      <c r="QX223" s="420">
        <v>14.672440262931179</v>
      </c>
      <c r="QY223" s="420">
        <v>14.672440262931179</v>
      </c>
      <c r="QZ223" s="420">
        <v>14.672440262931179</v>
      </c>
      <c r="RA223" s="420">
        <v>14.672440262931179</v>
      </c>
      <c r="RB223" s="420">
        <v>14.672440262931179</v>
      </c>
      <c r="RC223" s="420">
        <v>14.672440262931179</v>
      </c>
      <c r="RD223" s="420">
        <v>14.672440262931179</v>
      </c>
      <c r="RE223" s="420">
        <v>14.672440262931179</v>
      </c>
      <c r="RF223" s="420">
        <v>14.672440262931179</v>
      </c>
      <c r="RG223" s="420">
        <v>14.672440262931179</v>
      </c>
      <c r="RH223" s="420">
        <v>14.672440262931179</v>
      </c>
      <c r="RI223" s="420">
        <v>14.672440262931179</v>
      </c>
      <c r="RJ223" s="420">
        <v>14.672440262931179</v>
      </c>
      <c r="RK223" s="420">
        <v>14.672440262931179</v>
      </c>
      <c r="RL223" s="420">
        <v>14.672440262931179</v>
      </c>
      <c r="RM223" s="420">
        <v>14.672440262931179</v>
      </c>
      <c r="RN223" s="420">
        <v>17.561991387827756</v>
      </c>
      <c r="RO223" s="420">
        <v>23.279460188487498</v>
      </c>
      <c r="RP223" s="420">
        <v>31.127793123282142</v>
      </c>
      <c r="RQ223" s="420">
        <v>41.949680735259527</v>
      </c>
      <c r="RR223" s="420">
        <v>56.9327182798595</v>
      </c>
      <c r="RS223" s="420">
        <v>77.75354039923198</v>
      </c>
      <c r="RT223" s="420">
        <v>106.78297628306284</v>
      </c>
      <c r="RU223" s="420">
        <v>147.37827142931548</v>
      </c>
      <c r="RV223" s="420">
        <v>204.29959754579187</v>
      </c>
      <c r="RW223" s="420">
        <v>284.30405828589352</v>
      </c>
      <c r="RX223" s="420">
        <v>396.99327057026164</v>
      </c>
      <c r="RY223" s="420">
        <v>556.0233307193879</v>
      </c>
      <c r="RZ223" s="420">
        <v>780.83281681517474</v>
      </c>
      <c r="SA223" s="420"/>
      <c r="SB223" s="420">
        <v>-6.7806851853524286</v>
      </c>
      <c r="SC223" s="420">
        <v>-6.1907389243657516</v>
      </c>
      <c r="SD223" s="420">
        <v>-5.5527064242165753</v>
      </c>
      <c r="SE223" s="420">
        <v>-4.8625042761314354</v>
      </c>
      <c r="SF223" s="420">
        <v>-4.1156936344055435</v>
      </c>
      <c r="SG223" s="420">
        <v>-3.3074487902934635</v>
      </c>
      <c r="SH223" s="420">
        <v>-2.4325229389261089</v>
      </c>
      <c r="SI223" s="420">
        <v>-1.4852108868459624</v>
      </c>
      <c r="SJ223" s="420">
        <v>-0.45930842495434021</v>
      </c>
      <c r="SK223" s="420">
        <v>0.65193193319882781</v>
      </c>
      <c r="SL223" s="420">
        <v>1.8558491749689345</v>
      </c>
      <c r="SM223" s="420">
        <v>3.1604263307737206</v>
      </c>
      <c r="SN223" s="420">
        <v>4.5743477238668255</v>
      </c>
      <c r="SO223" s="420">
        <v>6.107061351918663</v>
      </c>
      <c r="SP223" s="420">
        <v>7.7688468629621177</v>
      </c>
      <c r="SQ223" s="420">
        <v>9.5708896301068371</v>
      </c>
      <c r="SR223" s="420">
        <v>11.525361475064578</v>
      </c>
      <c r="SS223" s="420">
        <v>10.755957515412891</v>
      </c>
      <c r="ST223" s="420">
        <v>7.3387277384346348</v>
      </c>
      <c r="SU223" s="420">
        <v>1.9864170105876688</v>
      </c>
      <c r="SV223" s="420">
        <v>-6.1265852146364281</v>
      </c>
      <c r="SW223" s="420">
        <v>-18.16928139698615</v>
      </c>
      <c r="SX223" s="420">
        <v>-35.798065288674977</v>
      </c>
      <c r="SY223" s="420">
        <v>-61.36172962340305</v>
      </c>
      <c r="SZ223" s="420">
        <v>-98.193527128086529</v>
      </c>
      <c r="TA223" s="420">
        <v>-151.02750519797215</v>
      </c>
      <c r="TB223" s="420">
        <v>-226.592320619498</v>
      </c>
      <c r="TC223" s="420">
        <v>-334.45861266489828</v>
      </c>
      <c r="TD223" s="420">
        <v>-488.24874222651533</v>
      </c>
      <c r="TE223" s="420">
        <v>-707.3645467104742</v>
      </c>
      <c r="TF223" s="420"/>
      <c r="TG223" s="420">
        <v>0.828302925485775</v>
      </c>
      <c r="TH223" s="420">
        <v>0.89022251232685345</v>
      </c>
      <c r="TI223" s="420">
        <v>0.95718913524322413</v>
      </c>
      <c r="TJ223" s="420">
        <v>1.0296313807026316</v>
      </c>
      <c r="TK223" s="420">
        <v>1.1080151411265877</v>
      </c>
      <c r="TL223" s="420">
        <v>1.1928469133123283</v>
      </c>
      <c r="TM223" s="420">
        <v>1.2846773914691663</v>
      </c>
      <c r="TN223" s="420">
        <v>1.3841053813614557</v>
      </c>
      <c r="TO223" s="420">
        <v>1.4917820644432882</v>
      </c>
      <c r="TP223" s="420">
        <v>1.6084156434796155</v>
      </c>
      <c r="TQ223" s="420">
        <v>1.7347764039946127</v>
      </c>
      <c r="TR223" s="420">
        <v>1.8717022289920298</v>
      </c>
      <c r="TS223" s="420">
        <v>2.0201046077776201</v>
      </c>
      <c r="TT223" s="420">
        <v>2.1809751834058679</v>
      </c>
      <c r="TU223" s="420">
        <v>2.3553928873001304</v>
      </c>
      <c r="TV223" s="420">
        <v>2.5445317139873871</v>
      </c>
      <c r="TW223" s="420">
        <v>2.7496691936790114</v>
      </c>
      <c r="TX223" s="420">
        <v>2.9721956256538249</v>
      </c>
      <c r="TY223" s="420">
        <v>3.2136241410983857</v>
      </c>
      <c r="TZ223" s="420">
        <v>3.4756016702751467</v>
      </c>
      <c r="UA223" s="420">
        <v>3.7599208956687731</v>
      </c>
      <c r="UB223" s="420">
        <v>4.0685332801557452</v>
      </c>
      <c r="UC223" s="420">
        <v>4.4035632673083551</v>
      </c>
      <c r="UD223" s="420">
        <v>4.7673237597421867</v>
      </c>
      <c r="UE223" s="420">
        <v>5.1623329910128213</v>
      </c>
      <c r="UF223" s="420">
        <v>5.5913329170354151</v>
      </c>
      <c r="UG223" s="420">
        <v>6.0573092644189455</v>
      </c>
      <c r="UH223" s="420">
        <v>6.5635133855619543</v>
      </c>
      <c r="UI223" s="420">
        <v>7.1134860839427398</v>
      </c>
      <c r="UJ223" s="420">
        <v>7.7110835878567325</v>
      </c>
      <c r="UK223" s="420"/>
      <c r="UL223" s="420">
        <v>2.0676958480084733</v>
      </c>
      <c r="UM223" s="420">
        <v>2.0676958480084733</v>
      </c>
      <c r="UN223" s="420">
        <v>2.0676958480084733</v>
      </c>
      <c r="UO223" s="420">
        <v>2.0676958480084733</v>
      </c>
      <c r="UP223" s="420">
        <v>2.0676958480084733</v>
      </c>
      <c r="UQ223" s="420">
        <v>2.0676958480084733</v>
      </c>
      <c r="UR223" s="420">
        <v>2.0676958480084733</v>
      </c>
      <c r="US223" s="420">
        <v>2.0676958480084733</v>
      </c>
      <c r="UT223" s="420">
        <v>2.0676958480084733</v>
      </c>
      <c r="UU223" s="420">
        <v>2.0676958480084733</v>
      </c>
      <c r="UV223" s="420">
        <v>2.0676958480084733</v>
      </c>
      <c r="UW223" s="420">
        <v>2.0676958480084733</v>
      </c>
      <c r="UX223" s="420">
        <v>2.0676958480084733</v>
      </c>
      <c r="UY223" s="420">
        <v>2.0676958480084733</v>
      </c>
      <c r="UZ223" s="420">
        <v>2.0676958480084733</v>
      </c>
      <c r="VA223" s="420">
        <v>2.0676958480084733</v>
      </c>
      <c r="VB223" s="420">
        <v>2.0676958480084733</v>
      </c>
      <c r="VC223" s="420">
        <v>2.474902335579019</v>
      </c>
      <c r="VD223" s="420">
        <v>3.2806296916555335</v>
      </c>
      <c r="VE223" s="420">
        <v>4.3866464913328018</v>
      </c>
      <c r="VF223" s="420">
        <v>5.9117078772995386</v>
      </c>
      <c r="VG223" s="420">
        <v>8.0231742705070825</v>
      </c>
      <c r="VH223" s="420">
        <v>10.957323374328272</v>
      </c>
      <c r="VI223" s="420">
        <v>15.048261416766344</v>
      </c>
      <c r="VJ223" s="420">
        <v>20.769104147654808</v>
      </c>
      <c r="VK223" s="420">
        <v>28.790672991354562</v>
      </c>
      <c r="VL223" s="420">
        <v>40.065204584602789</v>
      </c>
      <c r="VM223" s="420">
        <v>55.945795146242915</v>
      </c>
      <c r="VN223" s="420">
        <v>78.356913486907771</v>
      </c>
      <c r="VO223" s="420">
        <v>110.03791764594696</v>
      </c>
      <c r="VP223" s="420"/>
      <c r="VQ223" s="420">
        <v>-1.2393929225226983</v>
      </c>
      <c r="VR223" s="420">
        <v>-1.1774733356816198</v>
      </c>
      <c r="VS223" s="420">
        <v>-1.110506712765249</v>
      </c>
      <c r="VT223" s="420">
        <v>-1.0380644673058417</v>
      </c>
      <c r="VU223" s="420">
        <v>-0.95968070688188556</v>
      </c>
      <c r="VV223" s="420">
        <v>-0.874848934696145</v>
      </c>
      <c r="VW223" s="420">
        <v>-0.78301845653930702</v>
      </c>
      <c r="VX223" s="420">
        <v>-0.68359046664701761</v>
      </c>
      <c r="VY223" s="420">
        <v>-0.57591378356518508</v>
      </c>
      <c r="VZ223" s="420">
        <v>-0.45928020452885776</v>
      </c>
      <c r="WA223" s="420">
        <v>-0.33291944401386053</v>
      </c>
      <c r="WB223" s="420">
        <v>-0.19599361901644352</v>
      </c>
      <c r="WC223" s="420">
        <v>-4.7591240230853149E-2</v>
      </c>
      <c r="WD223" s="420">
        <v>0.11327933539739465</v>
      </c>
      <c r="WE223" s="420">
        <v>0.28769703929165713</v>
      </c>
      <c r="WF223" s="420">
        <v>0.47683586597891381</v>
      </c>
      <c r="WG223" s="420">
        <v>0.68197334567053813</v>
      </c>
      <c r="WH223" s="420">
        <v>0.49729329007480594</v>
      </c>
      <c r="WI223" s="420">
        <v>-6.7005550557147853E-2</v>
      </c>
      <c r="WJ223" s="420">
        <v>-0.91104482105765516</v>
      </c>
      <c r="WK223" s="420">
        <v>-2.1517869816307655</v>
      </c>
      <c r="WL223" s="420">
        <v>-3.9546409903513373</v>
      </c>
      <c r="WM223" s="420">
        <v>-6.553760107019917</v>
      </c>
      <c r="WN223" s="420">
        <v>-10.280937657024158</v>
      </c>
      <c r="WO223" s="420">
        <v>-15.606771156641987</v>
      </c>
      <c r="WP223" s="420">
        <v>-23.199340074319146</v>
      </c>
      <c r="WQ223" s="420">
        <v>-34.007895320183842</v>
      </c>
      <c r="WR223" s="420">
        <v>-49.382281760680961</v>
      </c>
      <c r="WS223" s="420">
        <v>-71.243427402965025</v>
      </c>
      <c r="WT223" s="420">
        <v>-102.32683405809023</v>
      </c>
      <c r="WU223" s="420"/>
      <c r="WV223" s="420">
        <v>19.071472490174532</v>
      </c>
      <c r="WW223" s="420">
        <v>20.497155849134099</v>
      </c>
      <c r="WX223" s="420">
        <v>22.039045980646566</v>
      </c>
      <c r="WY223" s="420">
        <v>23.707010983420542</v>
      </c>
      <c r="WZ223" s="420">
        <v>25.51177791663541</v>
      </c>
      <c r="XA223" s="420">
        <v>27.465008745301564</v>
      </c>
      <c r="XB223" s="420">
        <v>29.579383069043811</v>
      </c>
      <c r="XC223" s="420">
        <v>31.868688244287544</v>
      </c>
      <c r="XD223" s="420">
        <v>34.34791756491812</v>
      </c>
      <c r="XE223" s="420">
        <v>37.033377226572064</v>
      </c>
      <c r="XF223" s="420">
        <v>39.942802865248865</v>
      </c>
      <c r="XG223" s="420">
        <v>43.095486532400159</v>
      </c>
      <c r="XH223" s="420">
        <v>46.512415046597937</v>
      </c>
      <c r="XI223" s="420">
        <v>50.216420746895849</v>
      </c>
      <c r="XJ223" s="420">
        <v>54.232345765714236</v>
      </c>
      <c r="XK223" s="420">
        <v>58.587221040209364</v>
      </c>
      <c r="XL223" s="420">
        <v>63.310461391374432</v>
      </c>
      <c r="XM223" s="420">
        <v>68.434078120429703</v>
      </c>
      <c r="XN223" s="420">
        <v>73.992910703260819</v>
      </c>
      <c r="XO223" s="420">
        <v>80.024879306786133</v>
      </c>
      <c r="XP223" s="420">
        <v>86.57126000723126</v>
      </c>
      <c r="XQ223" s="420">
        <v>93.676984760549402</v>
      </c>
      <c r="XR223" s="420">
        <v>101.39096836095463</v>
      </c>
      <c r="XS223" s="420">
        <v>109.76646482608577</v>
      </c>
      <c r="XT223" s="420">
        <v>118.86145586831235</v>
      </c>
      <c r="XU223" s="420">
        <v>128.73907435267122</v>
      </c>
      <c r="XV223" s="420">
        <v>139.4680659048681</v>
      </c>
      <c r="XW223" s="420">
        <v>151.12329211951666</v>
      </c>
      <c r="XX223" s="420">
        <v>163.78627913162327</v>
      </c>
      <c r="XY223" s="420">
        <v>177.54581565554477</v>
      </c>
      <c r="XZ223" s="420"/>
      <c r="YA223" s="420">
        <v>2.480834464641668E-2</v>
      </c>
      <c r="YB223" s="420">
        <v>2.480834464641668E-2</v>
      </c>
      <c r="YC223" s="420">
        <v>2.480834464641668E-2</v>
      </c>
      <c r="YD223" s="420">
        <v>2.480834464641668E-2</v>
      </c>
      <c r="YE223" s="420">
        <v>2.480834464641668E-2</v>
      </c>
      <c r="YF223" s="420">
        <v>2.480834464641668E-2</v>
      </c>
      <c r="YG223" s="420">
        <v>2.480834464641668E-2</v>
      </c>
      <c r="YH223" s="420">
        <v>2.480834464641668E-2</v>
      </c>
      <c r="YI223" s="420">
        <v>2.480834464641668E-2</v>
      </c>
      <c r="YJ223" s="420">
        <v>2.480834464641668E-2</v>
      </c>
      <c r="YK223" s="420">
        <v>2.480834464641668E-2</v>
      </c>
      <c r="YL223" s="420">
        <v>2.480834464641668E-2</v>
      </c>
      <c r="YM223" s="420">
        <v>2.480834464641668E-2</v>
      </c>
      <c r="YN223" s="420">
        <v>2.480834464641668E-2</v>
      </c>
      <c r="YO223" s="420">
        <v>2.480834464641668E-2</v>
      </c>
      <c r="YP223" s="420">
        <v>2.480834464641668E-2</v>
      </c>
      <c r="YQ223" s="420">
        <v>2.480834464641668E-2</v>
      </c>
      <c r="YR223" s="420">
        <v>2.9694033658965054E-2</v>
      </c>
      <c r="YS223" s="420">
        <v>3.9361201081023131E-2</v>
      </c>
      <c r="YT223" s="420">
        <v>5.2631260107135779E-2</v>
      </c>
      <c r="YU223" s="420">
        <v>7.0929042397720327E-2</v>
      </c>
      <c r="YV223" s="420">
        <v>9.6262548794452465E-2</v>
      </c>
      <c r="YW223" s="420">
        <v>0.13146665402186325</v>
      </c>
      <c r="YX223" s="420">
        <v>0.18054998558713753</v>
      </c>
      <c r="YY223" s="420">
        <v>0.24918901597089782</v>
      </c>
      <c r="YZ223" s="420">
        <v>0.3454323027536868</v>
      </c>
      <c r="ZA223" s="420">
        <v>0.48070484090847126</v>
      </c>
      <c r="ZB223" s="420">
        <v>0.67124116385038646</v>
      </c>
      <c r="ZC223" s="420">
        <v>0.94013116923601669</v>
      </c>
      <c r="ZD223" s="420">
        <v>1.3202418468673545</v>
      </c>
      <c r="ZE223" s="420"/>
      <c r="ZF223" s="420">
        <v>19.046664145528116</v>
      </c>
      <c r="ZG223" s="420">
        <v>20.472347504487683</v>
      </c>
      <c r="ZH223" s="420">
        <v>22.01423763600015</v>
      </c>
      <c r="ZI223" s="420">
        <v>23.682202638774125</v>
      </c>
      <c r="ZJ223" s="420">
        <v>25.486969571988993</v>
      </c>
      <c r="ZK223" s="420">
        <v>27.440200400655147</v>
      </c>
      <c r="ZL223" s="420">
        <v>29.554574724397394</v>
      </c>
      <c r="ZM223" s="420">
        <v>31.843879899641127</v>
      </c>
      <c r="ZN223" s="420">
        <v>34.323109220271704</v>
      </c>
      <c r="ZO223" s="420">
        <v>37.008568881925648</v>
      </c>
      <c r="ZP223" s="420">
        <v>39.917994520602448</v>
      </c>
      <c r="ZQ223" s="420">
        <v>43.070678187753742</v>
      </c>
      <c r="ZR223" s="420">
        <v>46.48760670195152</v>
      </c>
      <c r="ZS223" s="420">
        <v>50.191612402249433</v>
      </c>
      <c r="ZT223" s="420">
        <v>54.207537421067819</v>
      </c>
      <c r="ZU223" s="420">
        <v>58.562412695562948</v>
      </c>
      <c r="ZV223" s="420">
        <v>63.285653046728015</v>
      </c>
      <c r="ZW223" s="420">
        <v>68.404384086770733</v>
      </c>
      <c r="ZX223" s="420">
        <v>73.953549502179797</v>
      </c>
      <c r="ZY223" s="420">
        <v>79.972248046678999</v>
      </c>
      <c r="ZZ223" s="420">
        <v>86.500330964833537</v>
      </c>
      <c r="AAA223" s="420">
        <v>93.580722211754946</v>
      </c>
      <c r="AAB223" s="420">
        <v>101.25950170693277</v>
      </c>
      <c r="AAC223" s="420">
        <v>109.58591484049863</v>
      </c>
      <c r="AAD223" s="420">
        <v>118.61226685234145</v>
      </c>
      <c r="AAE223" s="420">
        <v>128.39364204991753</v>
      </c>
      <c r="AAF223" s="420">
        <v>138.98736106395964</v>
      </c>
      <c r="AAG223" s="420">
        <v>150.45205095566627</v>
      </c>
      <c r="AAH223" s="420">
        <v>162.84614796238725</v>
      </c>
      <c r="AAI223" s="420">
        <v>176.22557380867741</v>
      </c>
      <c r="AAJ223" s="420"/>
      <c r="AAK223" s="420">
        <v>178.2234586622659</v>
      </c>
      <c r="AAL223" s="420">
        <v>194.84478677751002</v>
      </c>
      <c r="AAM223" s="420">
        <v>212.82091144254687</v>
      </c>
      <c r="AAN223" s="420">
        <v>232.26687987699822</v>
      </c>
      <c r="AAO223" s="420">
        <v>253.3077534903361</v>
      </c>
      <c r="AAP223" s="420">
        <v>276.07949329079401</v>
      </c>
      <c r="AAQ223" s="420">
        <v>300.72992437881237</v>
      </c>
      <c r="AAR223" s="420">
        <v>327.41978663646091</v>
      </c>
      <c r="AAS223" s="420">
        <v>356.32387936656568</v>
      </c>
      <c r="AAT223" s="420">
        <v>387.63230833579814</v>
      </c>
      <c r="AAU223" s="420">
        <v>421.55184443997337</v>
      </c>
      <c r="AAV223" s="420">
        <v>458.30740404300792</v>
      </c>
      <c r="AAW223" s="420">
        <v>498.14366194971581</v>
      </c>
      <c r="AAX223" s="420">
        <v>541.32680896373097</v>
      </c>
      <c r="AAY223" s="420">
        <v>588.1464670627854</v>
      </c>
      <c r="AAZ223" s="420">
        <v>638.91777640258942</v>
      </c>
      <c r="ABA223" s="420">
        <v>693.98366964635147</v>
      </c>
      <c r="ABB223" s="420">
        <v>745.02822258582273</v>
      </c>
      <c r="ABC223" s="420">
        <v>792.64294828318543</v>
      </c>
      <c r="ABD223" s="420">
        <v>839.36603872245894</v>
      </c>
      <c r="ABE223" s="420">
        <v>883.14466829898356</v>
      </c>
      <c r="ABF223" s="420">
        <v>920.93147544205215</v>
      </c>
      <c r="ABG223" s="420">
        <v>948.25494913931971</v>
      </c>
      <c r="ABH223" s="420">
        <v>958.60666469777857</v>
      </c>
      <c r="ABI223" s="420">
        <v>942.56707685141055</v>
      </c>
      <c r="ABJ223" s="420">
        <v>886.55797566665308</v>
      </c>
      <c r="ABK223" s="420">
        <v>771.06164203141839</v>
      </c>
      <c r="ABL223" s="420">
        <v>568.07796461643557</v>
      </c>
      <c r="ABM223" s="420">
        <v>237.49236351261823</v>
      </c>
      <c r="ABN223" s="420">
        <v>-278.1134887631888</v>
      </c>
      <c r="ABQ223" s="344"/>
      <c r="ABR223" s="344"/>
      <c r="ABS223" s="344"/>
      <c r="ABT223" s="344"/>
      <c r="ABU223" s="344"/>
      <c r="ABV223" s="344"/>
      <c r="ABW223" s="344"/>
      <c r="ABX223" s="344"/>
      <c r="ABY223" s="344"/>
      <c r="ABZ223" s="344"/>
      <c r="ACA223" s="344"/>
    </row>
    <row r="224" spans="4:755" hidden="1" outlineLevel="1" x14ac:dyDescent="0.25">
      <c r="D224" s="431" t="b">
        <v>1</v>
      </c>
      <c r="E224" s="416"/>
      <c r="F224" s="417">
        <v>1649</v>
      </c>
      <c r="G224" s="417">
        <v>22006077</v>
      </c>
      <c r="H224" s="417" t="s">
        <v>1825</v>
      </c>
      <c r="I224" s="417" t="s">
        <v>253</v>
      </c>
      <c r="J224" s="417">
        <v>66</v>
      </c>
      <c r="K224" s="417" t="s">
        <v>337</v>
      </c>
      <c r="L224" s="417" t="s">
        <v>1907</v>
      </c>
      <c r="M224" s="417" t="s">
        <v>253</v>
      </c>
      <c r="N224" s="417" t="s">
        <v>301</v>
      </c>
      <c r="O224" s="417" t="s">
        <v>1908</v>
      </c>
      <c r="P224" s="417" t="s">
        <v>1909</v>
      </c>
      <c r="Q224" s="417" t="s">
        <v>302</v>
      </c>
      <c r="R224" s="417" t="s">
        <v>298</v>
      </c>
      <c r="S224" s="418"/>
      <c r="T224" s="417">
        <v>6.6046416250961082E-2</v>
      </c>
      <c r="U224" s="417">
        <v>2190</v>
      </c>
      <c r="V224" s="418"/>
      <c r="W224" s="419">
        <v>9.9</v>
      </c>
      <c r="X224" s="417">
        <v>8.8018665792934641E-3</v>
      </c>
      <c r="Y224" s="417">
        <v>1.5348743287472509E-3</v>
      </c>
      <c r="Z224" s="417">
        <v>7.266992250546213E-3</v>
      </c>
      <c r="AA224" s="420">
        <v>94.031217127765984</v>
      </c>
      <c r="AB224" s="420">
        <v>736.73967779868042</v>
      </c>
      <c r="AC224" s="420">
        <v>830.77089492644643</v>
      </c>
      <c r="AD224" s="420">
        <v>33.698957216231179</v>
      </c>
      <c r="AE224" s="420">
        <v>3.5369755616627874</v>
      </c>
      <c r="AF224" s="420">
        <v>81.437998161253503</v>
      </c>
      <c r="AG224" s="418"/>
      <c r="AH224" s="419">
        <v>14.216959715055561</v>
      </c>
      <c r="AI224" s="417">
        <v>2.3831354840911409E-2</v>
      </c>
      <c r="AJ224" s="417">
        <v>4.1557247471385329E-3</v>
      </c>
      <c r="AK224" s="417">
        <v>1.9675630093772878E-2</v>
      </c>
      <c r="AL224" s="420">
        <v>254.59273681406529</v>
      </c>
      <c r="AM224" s="420">
        <v>1994.7478786264958</v>
      </c>
      <c r="AN224" s="420">
        <v>2249.3406154405611</v>
      </c>
      <c r="AO224" s="420">
        <v>91.241079372639433</v>
      </c>
      <c r="AP224" s="420">
        <v>9.576482319320041</v>
      </c>
      <c r="AQ224" s="420">
        <v>220.49616569740266</v>
      </c>
      <c r="AR224" s="418"/>
      <c r="AS224" s="417">
        <v>5.1679359468684138E-3</v>
      </c>
      <c r="AT224" s="421">
        <v>4.6756664206188491E-7</v>
      </c>
      <c r="AU224" s="417">
        <v>5.1674683802263519E-3</v>
      </c>
      <c r="AV224" s="420">
        <v>54.263818387092506</v>
      </c>
      <c r="AW224" s="420">
        <v>0.22443198818970475</v>
      </c>
      <c r="AX224" s="420">
        <v>54.488250375282213</v>
      </c>
      <c r="AY224" s="420">
        <v>14.672440262931179</v>
      </c>
      <c r="AZ224" s="420">
        <v>2.0676958480084733</v>
      </c>
      <c r="BA224" s="420">
        <v>2.480834464641668E-2</v>
      </c>
      <c r="BB224" s="418"/>
      <c r="BC224" s="420">
        <v>949.44482586559388</v>
      </c>
      <c r="BD224" s="420">
        <v>2570.6543428299233</v>
      </c>
      <c r="BE224" s="420">
        <v>71.253194830868281</v>
      </c>
      <c r="BF224" s="420">
        <v>2499.401147999055</v>
      </c>
      <c r="BG224" s="420"/>
      <c r="BH224" s="422">
        <v>3.6190084093339271E-2</v>
      </c>
      <c r="BI224" s="420"/>
      <c r="BJ224" s="423">
        <v>10.264843878369307</v>
      </c>
      <c r="BK224" s="423">
        <v>10.643133317908669</v>
      </c>
      <c r="BL224" s="423">
        <v>11.035363826768</v>
      </c>
      <c r="BM224" s="423">
        <v>11.442049174017937</v>
      </c>
      <c r="BN224" s="423">
        <v>11.863722062618042</v>
      </c>
      <c r="BO224" s="423">
        <v>12.300934827185827</v>
      </c>
      <c r="BP224" s="423">
        <v>12.75426015748063</v>
      </c>
      <c r="BQ224" s="423">
        <v>13.224291848549957</v>
      </c>
      <c r="BR224" s="423">
        <v>13.711645578520923</v>
      </c>
      <c r="BS224" s="423">
        <v>14.216959715055561</v>
      </c>
      <c r="BT224" s="423">
        <v>14.740896151526375</v>
      </c>
      <c r="BU224" s="423">
        <v>15.284141174007392</v>
      </c>
      <c r="BV224" s="423">
        <v>15.847406360216368</v>
      </c>
      <c r="BW224" s="423">
        <v>16.431429511585634</v>
      </c>
      <c r="BX224" s="423">
        <v>17.036975619682483</v>
      </c>
      <c r="BY224" s="423">
        <v>17.664837868244934</v>
      </c>
      <c r="BZ224" s="423">
        <v>18.315838672145485</v>
      </c>
      <c r="CA224" s="423">
        <v>18.990830754643675</v>
      </c>
      <c r="CB224" s="423">
        <v>19.69069826433855</v>
      </c>
      <c r="CC224" s="423">
        <v>20.416357933284111</v>
      </c>
      <c r="CD224" s="423">
        <v>21.168760277784653</v>
      </c>
      <c r="CE224" s="423">
        <v>21.948890843442939</v>
      </c>
      <c r="CF224" s="423">
        <v>22.757771496092055</v>
      </c>
      <c r="CG224" s="423">
        <v>23.596461760301825</v>
      </c>
      <c r="CH224" s="423">
        <v>24.46606020721309</v>
      </c>
      <c r="CI224" s="423">
        <v>25.367705893517794</v>
      </c>
      <c r="CJ224" s="423">
        <v>26.302579853469606</v>
      </c>
      <c r="CK224" s="423">
        <v>27.271906645879525</v>
      </c>
      <c r="CL224" s="423">
        <v>28</v>
      </c>
      <c r="CM224" s="423">
        <v>28</v>
      </c>
      <c r="CN224" s="420"/>
      <c r="CO224" s="417">
        <v>9.708275965660762E-3</v>
      </c>
      <c r="CP224" s="417">
        <v>1.0712191211688215E-2</v>
      </c>
      <c r="CQ224" s="417">
        <v>1.1824348312161174E-2</v>
      </c>
      <c r="CR224" s="417">
        <v>1.3056682379234321E-2</v>
      </c>
      <c r="CS224" s="417">
        <v>1.4422462800766764E-2</v>
      </c>
      <c r="CT224" s="417">
        <v>1.5936443723749291E-2</v>
      </c>
      <c r="CU224" s="417">
        <v>1.7615031607265057E-2</v>
      </c>
      <c r="CV224" s="417">
        <v>1.9476471788502842E-2</v>
      </c>
      <c r="CW224" s="417">
        <v>2.1541056227177734E-2</v>
      </c>
      <c r="CX224" s="417">
        <v>2.3831354840911409E-2</v>
      </c>
      <c r="CY224" s="417">
        <v>2.6372473119585998E-2</v>
      </c>
      <c r="CZ224" s="417">
        <v>2.9192339013647112E-2</v>
      </c>
      <c r="DA224" s="417">
        <v>3.2322022433398018E-2</v>
      </c>
      <c r="DB224" s="417">
        <v>3.5796091077517467E-2</v>
      </c>
      <c r="DC224" s="417">
        <v>3.965300673382742E-2</v>
      </c>
      <c r="DD224" s="417">
        <v>4.3935566668723287E-2</v>
      </c>
      <c r="DE224" s="417">
        <v>4.8691395249228206E-2</v>
      </c>
      <c r="DF224" s="417">
        <v>5.3973491529537086E-2</v>
      </c>
      <c r="DG224" s="417">
        <v>5.9840839189094955E-2</v>
      </c>
      <c r="DH224" s="417">
        <v>6.6359085939407772E-2</v>
      </c>
      <c r="DI224" s="417">
        <v>7.36013003304965E-2</v>
      </c>
      <c r="DJ224" s="417">
        <v>8.1648814794752431E-2</v>
      </c>
      <c r="DK224" s="417">
        <v>9.0592164776594139E-2</v>
      </c>
      <c r="DL224" s="417">
        <v>0.10053213492265475</v>
      </c>
      <c r="DM224" s="417">
        <v>0.11158092456249701</v>
      </c>
      <c r="DN224" s="417">
        <v>0.12386344610882619</v>
      </c>
      <c r="DO224" s="417">
        <v>0.13751877156531145</v>
      </c>
      <c r="DP224" s="417">
        <v>0.15270174406778775</v>
      </c>
      <c r="DQ224" s="417">
        <v>0.1648141839142698</v>
      </c>
      <c r="DR224" s="417">
        <v>0.1648141839142698</v>
      </c>
      <c r="DS224" s="424"/>
      <c r="DT224" s="425">
        <v>1.6929344954104853E-3</v>
      </c>
      <c r="DU224" s="425">
        <v>1.8679977874388482E-3</v>
      </c>
      <c r="DV224" s="425">
        <v>2.0619363535000221E-3</v>
      </c>
      <c r="DW224" s="425">
        <v>2.2768314450072047E-3</v>
      </c>
      <c r="DX224" s="425">
        <v>2.5149969851038117E-3</v>
      </c>
      <c r="DY224" s="425">
        <v>2.7790058100462065E-3</v>
      </c>
      <c r="DZ224" s="425">
        <v>3.0717188871809526E-3</v>
      </c>
      <c r="EA224" s="425">
        <v>3.3963178484287646E-3</v>
      </c>
      <c r="EB224" s="425">
        <v>3.7563412168706346E-3</v>
      </c>
      <c r="EC224" s="425">
        <v>4.1557247471385329E-3</v>
      </c>
      <c r="ED224" s="425">
        <v>4.5988463483479314E-3</v>
      </c>
      <c r="EE224" s="425">
        <v>5.0905761118376852E-3</v>
      </c>
      <c r="EF224" s="425">
        <v>5.6363320256324111E-3</v>
      </c>
      <c r="EG224" s="425">
        <v>6.2421420240149151E-3</v>
      </c>
      <c r="EH224" s="425">
        <v>6.9147130946716978E-3</v>
      </c>
      <c r="EI224" s="425">
        <v>7.661508248424276E-3</v>
      </c>
      <c r="EJ224" s="425">
        <v>8.4908322485530308E-3</v>
      </c>
      <c r="EK224" s="425">
        <v>9.41192709923965E-3</v>
      </c>
      <c r="EL224" s="425">
        <v>1.0435078406903915E-2</v>
      </c>
      <c r="EM224" s="425">
        <v>1.157173385553696E-2</v>
      </c>
      <c r="EN224" s="425">
        <v>1.2834635179026293E-2</v>
      </c>
      <c r="EO224" s="425">
        <v>1.4237965171606101E-2</v>
      </c>
      <c r="EP224" s="425">
        <v>1.5797511453803082E-2</v>
      </c>
      <c r="EQ224" s="425">
        <v>1.7530848907655657E-2</v>
      </c>
      <c r="ER224" s="425">
        <v>1.9457542913881343E-2</v>
      </c>
      <c r="ES224" s="425">
        <v>2.1599375767618847E-2</v>
      </c>
      <c r="ET224" s="425">
        <v>2.3980598921257149E-2</v>
      </c>
      <c r="EU224" s="425">
        <v>2.6628214005874437E-2</v>
      </c>
      <c r="EV224" s="425">
        <v>2.8740387919370929E-2</v>
      </c>
      <c r="EW224" s="425">
        <v>2.8740387919370929E-2</v>
      </c>
      <c r="EX224" s="420"/>
      <c r="EY224" s="420">
        <v>1047.2179168627877</v>
      </c>
      <c r="EZ224" s="420">
        <v>1155.5088262240693</v>
      </c>
      <c r="FA224" s="420">
        <v>1275.4756304332855</v>
      </c>
      <c r="FB224" s="420">
        <v>1408.4057530589835</v>
      </c>
      <c r="FC224" s="420">
        <v>1555.7305440917253</v>
      </c>
      <c r="FD224" s="420">
        <v>1719.0415123773171</v>
      </c>
      <c r="FE224" s="420">
        <v>1900.1083993162715</v>
      </c>
      <c r="FF224" s="420">
        <v>2100.899303474283</v>
      </c>
      <c r="FG224" s="420">
        <v>2323.6030896773059</v>
      </c>
      <c r="FH224" s="420">
        <v>2570.6543428299233</v>
      </c>
      <c r="FI224" s="420">
        <v>2844.7611564091999</v>
      </c>
      <c r="FJ224" s="420">
        <v>3148.9360786977982</v>
      </c>
      <c r="FK224" s="420">
        <v>3486.5305767182795</v>
      </c>
      <c r="FL224" s="420">
        <v>3861.273418949128</v>
      </c>
      <c r="FM224" s="420">
        <v>4277.3134237247359</v>
      </c>
      <c r="FN224" s="420">
        <v>4739.2670712853142</v>
      </c>
      <c r="FO224" s="420">
        <v>5252.2715343484706</v>
      </c>
      <c r="FP224" s="420">
        <v>5822.0437454907524</v>
      </c>
      <c r="FQ224" s="420">
        <v>6454.9461903002393</v>
      </c>
      <c r="FR224" s="420">
        <v>7158.0601940228817</v>
      </c>
      <c r="FS224" s="420">
        <v>7939.267557197958</v>
      </c>
      <c r="FT224" s="420">
        <v>8807.3414935992423</v>
      </c>
      <c r="FU224" s="420">
        <v>9772.0479328152669</v>
      </c>
      <c r="FV224" s="420">
        <v>10844.258371296299</v>
      </c>
      <c r="FW224" s="420">
        <v>12036.075591101046</v>
      </c>
      <c r="FX224" s="420">
        <v>13360.973716480332</v>
      </c>
      <c r="FY224" s="420">
        <v>14833.954246618263</v>
      </c>
      <c r="FZ224" s="420">
        <v>16471.719890288448</v>
      </c>
      <c r="GA224" s="420">
        <v>17778.27154467328</v>
      </c>
      <c r="GB224" s="420">
        <v>17778.27154467328</v>
      </c>
      <c r="GC224" s="420"/>
      <c r="GD224" s="420">
        <v>44.123985834679935</v>
      </c>
      <c r="GE224" s="420">
        <v>44.123985834679935</v>
      </c>
      <c r="GF224" s="420">
        <v>44.123985834679935</v>
      </c>
      <c r="GG224" s="420">
        <v>44.123985834679935</v>
      </c>
      <c r="GH224" s="420">
        <v>44.123985834679935</v>
      </c>
      <c r="GI224" s="420">
        <v>44.123985834679935</v>
      </c>
      <c r="GJ224" s="420">
        <v>44.123985834679935</v>
      </c>
      <c r="GK224" s="420">
        <v>44.123985834679935</v>
      </c>
      <c r="GL224" s="420">
        <v>44.123985834679935</v>
      </c>
      <c r="GM224" s="420">
        <v>44.123985834679935</v>
      </c>
      <c r="GN224" s="420">
        <v>44.123985834679935</v>
      </c>
      <c r="GO224" s="420">
        <v>44.123985834679935</v>
      </c>
      <c r="GP224" s="420">
        <v>44.123985834679935</v>
      </c>
      <c r="GQ224" s="420">
        <v>44.123985834679935</v>
      </c>
      <c r="GR224" s="420">
        <v>44.123985834679935</v>
      </c>
      <c r="GS224" s="420">
        <v>44.123985834679935</v>
      </c>
      <c r="GT224" s="420">
        <v>44.123985834679935</v>
      </c>
      <c r="GU224" s="420">
        <v>52.81364553809243</v>
      </c>
      <c r="GV224" s="420">
        <v>70.007616537442502</v>
      </c>
      <c r="GW224" s="420">
        <v>93.609670799379501</v>
      </c>
      <c r="GX224" s="420">
        <v>126.1540061068313</v>
      </c>
      <c r="GY224" s="420">
        <v>171.2120417526574</v>
      </c>
      <c r="GZ224" s="420">
        <v>233.82587038637163</v>
      </c>
      <c r="HA224" s="420">
        <v>321.12521492437503</v>
      </c>
      <c r="HB224" s="420">
        <v>443.20621821278513</v>
      </c>
      <c r="HC224" s="420">
        <v>614.3840006570565</v>
      </c>
      <c r="HD224" s="420">
        <v>854.97899570542791</v>
      </c>
      <c r="HE224" s="420">
        <v>1193.8658555223894</v>
      </c>
      <c r="HF224" s="420">
        <v>1672.1121455438506</v>
      </c>
      <c r="HG224" s="420">
        <v>2348.1749137156198</v>
      </c>
      <c r="HH224" s="420"/>
      <c r="HI224" s="420">
        <v>103.71447885961901</v>
      </c>
      <c r="HJ224" s="420">
        <v>114.43940539953707</v>
      </c>
      <c r="HK224" s="420">
        <v>126.32069044886737</v>
      </c>
      <c r="HL224" s="420">
        <v>139.48583799921795</v>
      </c>
      <c r="HM224" s="420">
        <v>154.07660624241004</v>
      </c>
      <c r="HN224" s="420">
        <v>170.25061519991607</v>
      </c>
      <c r="HO224" s="420">
        <v>188.18313670782311</v>
      </c>
      <c r="HP224" s="420">
        <v>208.06908752013004</v>
      </c>
      <c r="HQ224" s="420">
        <v>230.12524866308036</v>
      </c>
      <c r="HR224" s="420">
        <v>254.59273681406529</v>
      </c>
      <c r="HS224" s="420">
        <v>281.73975642141835</v>
      </c>
      <c r="HT224" s="420">
        <v>311.86466456072424</v>
      </c>
      <c r="HU224" s="420">
        <v>345.2993841775932</v>
      </c>
      <c r="HV224" s="420">
        <v>382.41320543914907</v>
      </c>
      <c r="HW224" s="420">
        <v>423.61701945459322</v>
      </c>
      <c r="HX224" s="420">
        <v>469.36803368244</v>
      </c>
      <c r="HY224" s="420">
        <v>520.17502397787689</v>
      </c>
      <c r="HZ224" s="420">
        <v>576.604184514341</v>
      </c>
      <c r="IA224" s="420">
        <v>639.28564381274623</v>
      </c>
      <c r="IB224" s="420">
        <v>708.92072291209547</v>
      </c>
      <c r="IC224" s="420">
        <v>786.29002040819091</v>
      </c>
      <c r="ID224" s="420">
        <v>872.2624187750871</v>
      </c>
      <c r="IE224" s="420">
        <v>967.80511718073171</v>
      </c>
      <c r="IF224" s="420">
        <v>1073.9948080409133</v>
      </c>
      <c r="IG224" s="420">
        <v>1192.030127965794</v>
      </c>
      <c r="IH224" s="420">
        <v>1323.2455286986747</v>
      </c>
      <c r="II224" s="420">
        <v>1469.1267303030904</v>
      </c>
      <c r="IJ224" s="420">
        <v>1631.3279374179394</v>
      </c>
      <c r="IK224" s="420">
        <v>1760.7263384151724</v>
      </c>
      <c r="IL224" s="420">
        <v>1760.7263384151724</v>
      </c>
      <c r="IM224" s="420"/>
      <c r="IN224" s="420">
        <v>27.131909193546253</v>
      </c>
      <c r="IO224" s="420">
        <v>27.131909193546253</v>
      </c>
      <c r="IP224" s="420">
        <v>27.131909193546253</v>
      </c>
      <c r="IQ224" s="420">
        <v>27.131909193546253</v>
      </c>
      <c r="IR224" s="420">
        <v>27.131909193546253</v>
      </c>
      <c r="IS224" s="420">
        <v>27.131909193546253</v>
      </c>
      <c r="IT224" s="420">
        <v>27.131909193546253</v>
      </c>
      <c r="IU224" s="420">
        <v>27.131909193546253</v>
      </c>
      <c r="IV224" s="420">
        <v>27.131909193546253</v>
      </c>
      <c r="IW224" s="420">
        <v>27.131909193546253</v>
      </c>
      <c r="IX224" s="420">
        <v>27.131909193546253</v>
      </c>
      <c r="IY224" s="420">
        <v>27.131909193546253</v>
      </c>
      <c r="IZ224" s="420">
        <v>27.131909193546253</v>
      </c>
      <c r="JA224" s="420">
        <v>27.131909193546253</v>
      </c>
      <c r="JB224" s="420">
        <v>27.131909193546253</v>
      </c>
      <c r="JC224" s="420">
        <v>27.131909193546253</v>
      </c>
      <c r="JD224" s="420">
        <v>27.131909193546253</v>
      </c>
      <c r="JE224" s="420">
        <v>32.475194790617152</v>
      </c>
      <c r="JF224" s="420">
        <v>43.04779495368259</v>
      </c>
      <c r="JG224" s="420">
        <v>57.560735725064987</v>
      </c>
      <c r="JH224" s="420">
        <v>77.572299359284628</v>
      </c>
      <c r="JI224" s="420">
        <v>105.27855726994854</v>
      </c>
      <c r="JJ224" s="420">
        <v>143.77990026092959</v>
      </c>
      <c r="JK224" s="420">
        <v>197.46040631348075</v>
      </c>
      <c r="JL224" s="420">
        <v>272.52820975010536</v>
      </c>
      <c r="JM224" s="420">
        <v>377.78570091674123</v>
      </c>
      <c r="JN224" s="420">
        <v>525.72794671774261</v>
      </c>
      <c r="JO224" s="420">
        <v>734.11001677572824</v>
      </c>
      <c r="JP224" s="420">
        <v>1028.1844225111727</v>
      </c>
      <c r="JQ224" s="420">
        <v>1443.8964958469653</v>
      </c>
      <c r="JR224" s="420"/>
      <c r="JS224" s="420">
        <v>76.582569666072757</v>
      </c>
      <c r="JT224" s="420">
        <v>87.307496205990816</v>
      </c>
      <c r="JU224" s="420">
        <v>99.188781255321118</v>
      </c>
      <c r="JV224" s="420">
        <v>112.3539288056717</v>
      </c>
      <c r="JW224" s="420">
        <v>126.94469704886379</v>
      </c>
      <c r="JX224" s="420">
        <v>143.11870600636982</v>
      </c>
      <c r="JY224" s="420">
        <v>161.05122751427686</v>
      </c>
      <c r="JZ224" s="420">
        <v>180.93717832658379</v>
      </c>
      <c r="KA224" s="420">
        <v>202.99333946953411</v>
      </c>
      <c r="KB224" s="420">
        <v>227.46082762051904</v>
      </c>
      <c r="KC224" s="420">
        <v>254.6078472278721</v>
      </c>
      <c r="KD224" s="420">
        <v>284.73275536717796</v>
      </c>
      <c r="KE224" s="420">
        <v>318.16747498404692</v>
      </c>
      <c r="KF224" s="420">
        <v>355.28129624560279</v>
      </c>
      <c r="KG224" s="420">
        <v>396.48511026104694</v>
      </c>
      <c r="KH224" s="420">
        <v>442.23612448889372</v>
      </c>
      <c r="KI224" s="420">
        <v>493.04311478433061</v>
      </c>
      <c r="KJ224" s="420">
        <v>544.12898972372386</v>
      </c>
      <c r="KK224" s="420">
        <v>596.23784885906366</v>
      </c>
      <c r="KL224" s="420">
        <v>651.35998718703047</v>
      </c>
      <c r="KM224" s="420">
        <v>708.71772104890624</v>
      </c>
      <c r="KN224" s="420">
        <v>766.98386150513852</v>
      </c>
      <c r="KO224" s="420">
        <v>824.02521691980212</v>
      </c>
      <c r="KP224" s="420">
        <v>876.53440172743262</v>
      </c>
      <c r="KQ224" s="420">
        <v>919.50191821568865</v>
      </c>
      <c r="KR224" s="420">
        <v>945.45982778193343</v>
      </c>
      <c r="KS224" s="420">
        <v>943.39878358534781</v>
      </c>
      <c r="KT224" s="420">
        <v>897.2179206422112</v>
      </c>
      <c r="KU224" s="420">
        <v>732.54191590399978</v>
      </c>
      <c r="KV224" s="420">
        <v>316.82984256820714</v>
      </c>
      <c r="KW224" s="420"/>
      <c r="KX224" s="420">
        <v>812.60855779703297</v>
      </c>
      <c r="KY224" s="420">
        <v>896.63893797064713</v>
      </c>
      <c r="KZ224" s="420">
        <v>989.72944968001059</v>
      </c>
      <c r="LA224" s="420">
        <v>1092.8790936034582</v>
      </c>
      <c r="LB224" s="420">
        <v>1207.1985528498296</v>
      </c>
      <c r="LC224" s="420">
        <v>1333.9227888221792</v>
      </c>
      <c r="LD224" s="420">
        <v>1474.4250658468573</v>
      </c>
      <c r="LE224" s="420">
        <v>1630.2325672458071</v>
      </c>
      <c r="LF224" s="420">
        <v>1803.0437840979046</v>
      </c>
      <c r="LG224" s="420">
        <v>1994.7478786264958</v>
      </c>
      <c r="LH224" s="420">
        <v>2207.4462472070072</v>
      </c>
      <c r="LI224" s="420">
        <v>2443.4765336820888</v>
      </c>
      <c r="LJ224" s="420">
        <v>2705.4393723035573</v>
      </c>
      <c r="LK224" s="420">
        <v>2996.2281715271592</v>
      </c>
      <c r="LL224" s="420">
        <v>3319.062285442415</v>
      </c>
      <c r="LM224" s="420">
        <v>3677.5239592436524</v>
      </c>
      <c r="LN224" s="420">
        <v>4075.5994793054547</v>
      </c>
      <c r="LO224" s="420">
        <v>4517.7250076350319</v>
      </c>
      <c r="LP224" s="420">
        <v>5008.8376353138792</v>
      </c>
      <c r="LQ224" s="420">
        <v>5554.432250657741</v>
      </c>
      <c r="LR224" s="420">
        <v>6160.6248859326206</v>
      </c>
      <c r="LS224" s="420">
        <v>6834.2232823709282</v>
      </c>
      <c r="LT224" s="420">
        <v>7582.8054978254795</v>
      </c>
      <c r="LU224" s="420">
        <v>8414.8074756747155</v>
      </c>
      <c r="LV224" s="420">
        <v>9339.6205986630448</v>
      </c>
      <c r="LW224" s="420">
        <v>10367.700368457046</v>
      </c>
      <c r="LX224" s="420">
        <v>11510.687482203432</v>
      </c>
      <c r="LY224" s="420">
        <v>12781.54272281973</v>
      </c>
      <c r="LZ224" s="420">
        <v>13795.386201298046</v>
      </c>
      <c r="MA224" s="420">
        <v>13795.386201298046</v>
      </c>
      <c r="MB224" s="420"/>
      <c r="MC224" s="426">
        <v>0.22443198818970475</v>
      </c>
      <c r="MD224" s="426">
        <v>0.22443198818970475</v>
      </c>
      <c r="ME224" s="426">
        <v>0.22443198818970475</v>
      </c>
      <c r="MF224" s="426">
        <v>0.22443198818970475</v>
      </c>
      <c r="MG224" s="426">
        <v>0.22443198818970475</v>
      </c>
      <c r="MH224" s="426">
        <v>0.22443198818970475</v>
      </c>
      <c r="MI224" s="426">
        <v>0.22443198818970475</v>
      </c>
      <c r="MJ224" s="426">
        <v>0.22443198818970475</v>
      </c>
      <c r="MK224" s="426">
        <v>0.22443198818970475</v>
      </c>
      <c r="ML224" s="426">
        <v>0.22443198818970475</v>
      </c>
      <c r="MM224" s="426">
        <v>0.22443198818970475</v>
      </c>
      <c r="MN224" s="426">
        <v>0.22443198818970475</v>
      </c>
      <c r="MO224" s="426">
        <v>0.22443198818970475</v>
      </c>
      <c r="MP224" s="426">
        <v>0.22443198818970475</v>
      </c>
      <c r="MQ224" s="426">
        <v>0.22443198818970475</v>
      </c>
      <c r="MR224" s="426">
        <v>0.22443198818970475</v>
      </c>
      <c r="MS224" s="426">
        <v>0.22443198818970475</v>
      </c>
      <c r="MT224" s="426">
        <v>0.26863102340913869</v>
      </c>
      <c r="MU224" s="426">
        <v>0.3560863387724964</v>
      </c>
      <c r="MV224" s="426">
        <v>0.47613569204747891</v>
      </c>
      <c r="MW224" s="426">
        <v>0.64166901228581341</v>
      </c>
      <c r="MX224" s="426">
        <v>0.87085194607162042</v>
      </c>
      <c r="MY224" s="426">
        <v>1.1893305645057042</v>
      </c>
      <c r="MZ224" s="426">
        <v>1.6333694492911965</v>
      </c>
      <c r="NA224" s="426">
        <v>2.2543215634285638</v>
      </c>
      <c r="NB224" s="426">
        <v>3.1249992531507269</v>
      </c>
      <c r="NC224" s="426">
        <v>4.3487602544689299</v>
      </c>
      <c r="ND224" s="426">
        <v>6.0724724323544592</v>
      </c>
      <c r="NE224" s="426">
        <v>8.5050216158306728</v>
      </c>
      <c r="NF224" s="426">
        <v>11.943743397908911</v>
      </c>
      <c r="NG224" s="420"/>
      <c r="NH224" s="420">
        <v>812.38412580884324</v>
      </c>
      <c r="NI224" s="420">
        <v>896.4145059824574</v>
      </c>
      <c r="NJ224" s="420">
        <v>989.50501769182085</v>
      </c>
      <c r="NK224" s="420">
        <v>1092.6546616152684</v>
      </c>
      <c r="NL224" s="420">
        <v>1206.9741208616399</v>
      </c>
      <c r="NM224" s="420">
        <v>1333.6983568339895</v>
      </c>
      <c r="NN224" s="420">
        <v>1474.2006338586675</v>
      </c>
      <c r="NO224" s="420">
        <v>1630.0081352576174</v>
      </c>
      <c r="NP224" s="420">
        <v>1802.8193521097148</v>
      </c>
      <c r="NQ224" s="420">
        <v>1994.523446638306</v>
      </c>
      <c r="NR224" s="420">
        <v>2207.2218152188175</v>
      </c>
      <c r="NS224" s="420">
        <v>2443.252101693899</v>
      </c>
      <c r="NT224" s="420">
        <v>2705.2149403153676</v>
      </c>
      <c r="NU224" s="420">
        <v>2996.0037395389695</v>
      </c>
      <c r="NV224" s="420">
        <v>3318.8378534542253</v>
      </c>
      <c r="NW224" s="420">
        <v>3677.2995272554626</v>
      </c>
      <c r="NX224" s="420">
        <v>4075.3750473172649</v>
      </c>
      <c r="NY224" s="420">
        <v>4517.4563766116225</v>
      </c>
      <c r="NZ224" s="420">
        <v>5008.4815489751063</v>
      </c>
      <c r="OA224" s="420">
        <v>5553.9561149656938</v>
      </c>
      <c r="OB224" s="420">
        <v>6159.9832169203346</v>
      </c>
      <c r="OC224" s="420">
        <v>6833.3524304248567</v>
      </c>
      <c r="OD224" s="420">
        <v>7581.6161672609742</v>
      </c>
      <c r="OE224" s="420">
        <v>8413.1741062254241</v>
      </c>
      <c r="OF224" s="420">
        <v>9337.3662770996161</v>
      </c>
      <c r="OG224" s="420">
        <v>10364.575369203896</v>
      </c>
      <c r="OH224" s="420">
        <v>11506.338721948963</v>
      </c>
      <c r="OI224" s="420">
        <v>12775.470250387376</v>
      </c>
      <c r="OJ224" s="420">
        <v>13786.881179682216</v>
      </c>
      <c r="OK224" s="420">
        <v>13783.442457900137</v>
      </c>
      <c r="OL224" s="420"/>
      <c r="OM224" s="420">
        <v>888.96669547491604</v>
      </c>
      <c r="ON224" s="420">
        <v>983.72200218844819</v>
      </c>
      <c r="OO224" s="420">
        <v>1088.6937989471419</v>
      </c>
      <c r="OP224" s="420">
        <v>1205.0085904209402</v>
      </c>
      <c r="OQ224" s="420">
        <v>1333.9188179105038</v>
      </c>
      <c r="OR224" s="420">
        <v>1476.8170628403593</v>
      </c>
      <c r="OS224" s="420">
        <v>1635.2518613729444</v>
      </c>
      <c r="OT224" s="420">
        <v>1810.9453135842011</v>
      </c>
      <c r="OU224" s="420">
        <v>2005.8126915792488</v>
      </c>
      <c r="OV224" s="420">
        <v>2221.9842742588253</v>
      </c>
      <c r="OW224" s="420">
        <v>2461.8296624466898</v>
      </c>
      <c r="OX224" s="420">
        <v>2727.984857061077</v>
      </c>
      <c r="OY224" s="420">
        <v>3023.3824152994143</v>
      </c>
      <c r="OZ224" s="420">
        <v>3351.2850357845723</v>
      </c>
      <c r="PA224" s="420">
        <v>3715.3229637152722</v>
      </c>
      <c r="PB224" s="420">
        <v>4119.5356517443561</v>
      </c>
      <c r="PC224" s="420">
        <v>4568.418162101596</v>
      </c>
      <c r="PD224" s="420">
        <v>5061.5853663353464</v>
      </c>
      <c r="PE224" s="420">
        <v>5604.7193978341702</v>
      </c>
      <c r="PF224" s="420">
        <v>6205.3161021527239</v>
      </c>
      <c r="PG224" s="420">
        <v>6868.7009379692408</v>
      </c>
      <c r="PH224" s="420">
        <v>7600.3362919299952</v>
      </c>
      <c r="PI224" s="420">
        <v>8405.6413841807771</v>
      </c>
      <c r="PJ224" s="420">
        <v>9289.708507952857</v>
      </c>
      <c r="PK224" s="420">
        <v>10256.868195315305</v>
      </c>
      <c r="PL224" s="420">
        <v>11310.035196985829</v>
      </c>
      <c r="PM224" s="420">
        <v>12449.737505534311</v>
      </c>
      <c r="PN224" s="420">
        <v>13672.688171029587</v>
      </c>
      <c r="PO224" s="420">
        <v>14519.423095586215</v>
      </c>
      <c r="PP224" s="420">
        <v>14100.272300468345</v>
      </c>
      <c r="PQ224" s="420"/>
      <c r="PR224" s="420">
        <v>37.169249665725864</v>
      </c>
      <c r="PS224" s="420">
        <v>41.012854498840376</v>
      </c>
      <c r="PT224" s="420">
        <v>45.270875704789461</v>
      </c>
      <c r="PU224" s="420">
        <v>49.98900823137177</v>
      </c>
      <c r="PV224" s="420">
        <v>55.218055454180529</v>
      </c>
      <c r="PW224" s="420">
        <v>61.014505319690088</v>
      </c>
      <c r="PX224" s="420">
        <v>67.441171841011311</v>
      </c>
      <c r="PY224" s="420">
        <v>74.567909387303558</v>
      </c>
      <c r="PZ224" s="420">
        <v>82.472408057151227</v>
      </c>
      <c r="QA224" s="420">
        <v>91.241079372639433</v>
      </c>
      <c r="QB224" s="420">
        <v>100.97004258549829</v>
      </c>
      <c r="QC224" s="420">
        <v>111.76622306192434</v>
      </c>
      <c r="QD224" s="420">
        <v>123.74857552232709</v>
      </c>
      <c r="QE224" s="420">
        <v>137.0494463716816</v>
      </c>
      <c r="QF224" s="420">
        <v>151.81609098253807</v>
      </c>
      <c r="QG224" s="420">
        <v>168.21236360515559</v>
      </c>
      <c r="QH224" s="420">
        <v>186.42059959900638</v>
      </c>
      <c r="QI224" s="420">
        <v>206.64371193075831</v>
      </c>
      <c r="QJ224" s="420">
        <v>229.10752639226604</v>
      </c>
      <c r="QK224" s="420">
        <v>254.06338278758759</v>
      </c>
      <c r="QL224" s="420">
        <v>281.79103245342299</v>
      </c>
      <c r="QM224" s="420">
        <v>312.60186594934834</v>
      </c>
      <c r="QN224" s="420">
        <v>346.84250862358181</v>
      </c>
      <c r="QO224" s="420">
        <v>384.89882607228378</v>
      </c>
      <c r="QP224" s="420">
        <v>427.20038631634645</v>
      </c>
      <c r="QQ224" s="420">
        <v>474.22543087574775</v>
      </c>
      <c r="QR224" s="420">
        <v>526.50641289090026</v>
      </c>
      <c r="QS224" s="420">
        <v>584.63616709324504</v>
      </c>
      <c r="QT224" s="420">
        <v>631.01003432852144</v>
      </c>
      <c r="QU224" s="420">
        <v>631.01003432852144</v>
      </c>
      <c r="QV224" s="424"/>
      <c r="QW224" s="420">
        <v>14.672440262931179</v>
      </c>
      <c r="QX224" s="420">
        <v>14.672440262931179</v>
      </c>
      <c r="QY224" s="420">
        <v>14.672440262931179</v>
      </c>
      <c r="QZ224" s="420">
        <v>14.672440262931179</v>
      </c>
      <c r="RA224" s="420">
        <v>14.672440262931179</v>
      </c>
      <c r="RB224" s="420">
        <v>14.672440262931179</v>
      </c>
      <c r="RC224" s="420">
        <v>14.672440262931179</v>
      </c>
      <c r="RD224" s="420">
        <v>14.672440262931179</v>
      </c>
      <c r="RE224" s="420">
        <v>14.672440262931179</v>
      </c>
      <c r="RF224" s="420">
        <v>14.672440262931179</v>
      </c>
      <c r="RG224" s="420">
        <v>14.672440262931179</v>
      </c>
      <c r="RH224" s="420">
        <v>14.672440262931179</v>
      </c>
      <c r="RI224" s="420">
        <v>14.672440262931179</v>
      </c>
      <c r="RJ224" s="420">
        <v>14.672440262931179</v>
      </c>
      <c r="RK224" s="420">
        <v>14.672440262931179</v>
      </c>
      <c r="RL224" s="420">
        <v>14.672440262931179</v>
      </c>
      <c r="RM224" s="420">
        <v>14.672440262931179</v>
      </c>
      <c r="RN224" s="420">
        <v>17.561991387827756</v>
      </c>
      <c r="RO224" s="420">
        <v>23.279460188487498</v>
      </c>
      <c r="RP224" s="420">
        <v>31.127793123282142</v>
      </c>
      <c r="RQ224" s="420">
        <v>41.949680735259527</v>
      </c>
      <c r="RR224" s="420">
        <v>56.9327182798595</v>
      </c>
      <c r="RS224" s="420">
        <v>77.75354039923198</v>
      </c>
      <c r="RT224" s="420">
        <v>106.78297628306284</v>
      </c>
      <c r="RU224" s="420">
        <v>147.37827142931548</v>
      </c>
      <c r="RV224" s="420">
        <v>204.29959754579187</v>
      </c>
      <c r="RW224" s="420">
        <v>284.30405828589352</v>
      </c>
      <c r="RX224" s="420">
        <v>396.99327057026164</v>
      </c>
      <c r="RY224" s="420">
        <v>556.0233307193879</v>
      </c>
      <c r="RZ224" s="420">
        <v>780.83281681517474</v>
      </c>
      <c r="SA224" s="420"/>
      <c r="SB224" s="420">
        <v>22.496809402794685</v>
      </c>
      <c r="SC224" s="420">
        <v>26.340414235909197</v>
      </c>
      <c r="SD224" s="420">
        <v>30.598435441858282</v>
      </c>
      <c r="SE224" s="420">
        <v>35.316567968440594</v>
      </c>
      <c r="SF224" s="420">
        <v>40.545615191249354</v>
      </c>
      <c r="SG224" s="420">
        <v>46.342065056758912</v>
      </c>
      <c r="SH224" s="420">
        <v>52.768731578080136</v>
      </c>
      <c r="SI224" s="420">
        <v>59.895469124372383</v>
      </c>
      <c r="SJ224" s="420">
        <v>67.799967794220052</v>
      </c>
      <c r="SK224" s="420">
        <v>76.568639109708258</v>
      </c>
      <c r="SL224" s="420">
        <v>86.297602322567116</v>
      </c>
      <c r="SM224" s="420">
        <v>97.093782798993161</v>
      </c>
      <c r="SN224" s="420">
        <v>109.07613525939591</v>
      </c>
      <c r="SO224" s="420">
        <v>122.37700610875042</v>
      </c>
      <c r="SP224" s="420">
        <v>137.14365071960688</v>
      </c>
      <c r="SQ224" s="420">
        <v>153.5399233422244</v>
      </c>
      <c r="SR224" s="420">
        <v>171.74815933607519</v>
      </c>
      <c r="SS224" s="420">
        <v>189.08172054293055</v>
      </c>
      <c r="ST224" s="420">
        <v>205.82806620377855</v>
      </c>
      <c r="SU224" s="420">
        <v>222.93558966430544</v>
      </c>
      <c r="SV224" s="420">
        <v>239.84135171816345</v>
      </c>
      <c r="SW224" s="420">
        <v>255.66914766948884</v>
      </c>
      <c r="SX224" s="420">
        <v>269.08896822434986</v>
      </c>
      <c r="SY224" s="420">
        <v>278.11584978922093</v>
      </c>
      <c r="SZ224" s="420">
        <v>279.82211488703098</v>
      </c>
      <c r="TA224" s="420">
        <v>269.92583332995588</v>
      </c>
      <c r="TB224" s="420">
        <v>242.20235460500675</v>
      </c>
      <c r="TC224" s="420">
        <v>187.64289652298339</v>
      </c>
      <c r="TD224" s="420">
        <v>74.986703609133542</v>
      </c>
      <c r="TE224" s="420">
        <v>-149.8227824866533</v>
      </c>
      <c r="TF224" s="420"/>
      <c r="TG224" s="420">
        <v>3.9012105588149764</v>
      </c>
      <c r="TH224" s="420">
        <v>4.3046276816708433</v>
      </c>
      <c r="TI224" s="420">
        <v>4.7515411232306866</v>
      </c>
      <c r="TJ224" s="420">
        <v>5.2467469343817239</v>
      </c>
      <c r="TK224" s="420">
        <v>5.7955773364378205</v>
      </c>
      <c r="TL224" s="420">
        <v>6.4039611919725541</v>
      </c>
      <c r="TM224" s="420">
        <v>7.0784913349385592</v>
      </c>
      <c r="TN224" s="420">
        <v>7.8264995410642753</v>
      </c>
      <c r="TO224" s="420">
        <v>8.6561400086625184</v>
      </c>
      <c r="TP224" s="420">
        <v>9.576482319320041</v>
      </c>
      <c r="TQ224" s="420">
        <v>10.597614958629837</v>
      </c>
      <c r="TR224" s="420">
        <v>11.730760600478588</v>
      </c>
      <c r="TS224" s="420">
        <v>12.988404495858873</v>
      </c>
      <c r="TT224" s="420">
        <v>14.384437460354889</v>
      </c>
      <c r="TU224" s="420">
        <v>15.93431512515107</v>
      </c>
      <c r="TV224" s="420">
        <v>17.655235306640428</v>
      </c>
      <c r="TW224" s="420">
        <v>19.566335561701738</v>
      </c>
      <c r="TX224" s="420">
        <v>21.688913231960186</v>
      </c>
      <c r="TY224" s="420">
        <v>24.046670543625932</v>
      </c>
      <c r="TZ224" s="420">
        <v>26.665987622912422</v>
      </c>
      <c r="UA224" s="420">
        <v>29.576226614021913</v>
      </c>
      <c r="UB224" s="420">
        <v>32.810070451096514</v>
      </c>
      <c r="UC224" s="420">
        <v>36.403900241653346</v>
      </c>
      <c r="UD224" s="420">
        <v>40.398215671630723</v>
      </c>
      <c r="UE224" s="420">
        <v>44.838103346593869</v>
      </c>
      <c r="UF224" s="420">
        <v>49.773758545817543</v>
      </c>
      <c r="UG224" s="420">
        <v>55.261066492493683</v>
      </c>
      <c r="UH224" s="420">
        <v>61.362249941580622</v>
      </c>
      <c r="UI224" s="420">
        <v>66.229558863293065</v>
      </c>
      <c r="UJ224" s="420">
        <v>66.229558863293065</v>
      </c>
      <c r="UK224" s="420"/>
      <c r="UL224" s="420">
        <v>2.0676958480084733</v>
      </c>
      <c r="UM224" s="420">
        <v>2.0676958480084733</v>
      </c>
      <c r="UN224" s="420">
        <v>2.0676958480084733</v>
      </c>
      <c r="UO224" s="420">
        <v>2.0676958480084733</v>
      </c>
      <c r="UP224" s="420">
        <v>2.0676958480084733</v>
      </c>
      <c r="UQ224" s="420">
        <v>2.0676958480084733</v>
      </c>
      <c r="UR224" s="420">
        <v>2.0676958480084733</v>
      </c>
      <c r="US224" s="420">
        <v>2.0676958480084733</v>
      </c>
      <c r="UT224" s="420">
        <v>2.0676958480084733</v>
      </c>
      <c r="UU224" s="420">
        <v>2.0676958480084733</v>
      </c>
      <c r="UV224" s="420">
        <v>2.0676958480084733</v>
      </c>
      <c r="UW224" s="420">
        <v>2.0676958480084733</v>
      </c>
      <c r="UX224" s="420">
        <v>2.0676958480084733</v>
      </c>
      <c r="UY224" s="420">
        <v>2.0676958480084733</v>
      </c>
      <c r="UZ224" s="420">
        <v>2.0676958480084733</v>
      </c>
      <c r="VA224" s="420">
        <v>2.0676958480084733</v>
      </c>
      <c r="VB224" s="420">
        <v>2.0676958480084733</v>
      </c>
      <c r="VC224" s="420">
        <v>2.474902335579019</v>
      </c>
      <c r="VD224" s="420">
        <v>3.2806296916555335</v>
      </c>
      <c r="VE224" s="420">
        <v>4.3866464913328018</v>
      </c>
      <c r="VF224" s="420">
        <v>5.9117078772995386</v>
      </c>
      <c r="VG224" s="420">
        <v>8.0231742705070825</v>
      </c>
      <c r="VH224" s="420">
        <v>10.957323374328272</v>
      </c>
      <c r="VI224" s="420">
        <v>15.048261416766344</v>
      </c>
      <c r="VJ224" s="420">
        <v>20.769104147654808</v>
      </c>
      <c r="VK224" s="420">
        <v>28.790672991354562</v>
      </c>
      <c r="VL224" s="420">
        <v>40.065204584602789</v>
      </c>
      <c r="VM224" s="420">
        <v>55.945795146242915</v>
      </c>
      <c r="VN224" s="420">
        <v>78.356913486907771</v>
      </c>
      <c r="VO224" s="420">
        <v>110.03791764594696</v>
      </c>
      <c r="VP224" s="420"/>
      <c r="VQ224" s="420">
        <v>1.8335147108065031</v>
      </c>
      <c r="VR224" s="420">
        <v>2.23693183366237</v>
      </c>
      <c r="VS224" s="420">
        <v>2.6838452752222133</v>
      </c>
      <c r="VT224" s="420">
        <v>3.1790510863732506</v>
      </c>
      <c r="VU224" s="420">
        <v>3.7278814884293472</v>
      </c>
      <c r="VV224" s="420">
        <v>4.3362653439640813</v>
      </c>
      <c r="VW224" s="420">
        <v>5.0107954869300855</v>
      </c>
      <c r="VX224" s="420">
        <v>5.7588036930558015</v>
      </c>
      <c r="VY224" s="420">
        <v>6.5884441606540456</v>
      </c>
      <c r="VZ224" s="420">
        <v>7.5087864713115682</v>
      </c>
      <c r="WA224" s="420">
        <v>8.5299191106213641</v>
      </c>
      <c r="WB224" s="420">
        <v>9.663064752470115</v>
      </c>
      <c r="WC224" s="420">
        <v>10.9207086478504</v>
      </c>
      <c r="WD224" s="420">
        <v>12.316741612346416</v>
      </c>
      <c r="WE224" s="420">
        <v>13.866619277142597</v>
      </c>
      <c r="WF224" s="420">
        <v>15.587539458631955</v>
      </c>
      <c r="WG224" s="420">
        <v>17.498639713693265</v>
      </c>
      <c r="WH224" s="420">
        <v>19.214010896381168</v>
      </c>
      <c r="WI224" s="420">
        <v>20.766040851970399</v>
      </c>
      <c r="WJ224" s="420">
        <v>22.279341131579621</v>
      </c>
      <c r="WK224" s="420">
        <v>23.664518736722375</v>
      </c>
      <c r="WL224" s="420">
        <v>24.78689618058943</v>
      </c>
      <c r="WM224" s="420">
        <v>25.446576867325074</v>
      </c>
      <c r="WN224" s="420">
        <v>25.349954254864379</v>
      </c>
      <c r="WO224" s="420">
        <v>24.068999198939061</v>
      </c>
      <c r="WP224" s="420">
        <v>20.983085554462981</v>
      </c>
      <c r="WQ224" s="420">
        <v>15.195861907890894</v>
      </c>
      <c r="WR224" s="420">
        <v>5.4164547953377067</v>
      </c>
      <c r="WS224" s="420">
        <v>-12.127354623614707</v>
      </c>
      <c r="WT224" s="420">
        <v>-43.808358782653897</v>
      </c>
      <c r="WU224" s="420"/>
      <c r="WV224" s="420">
        <v>89.824419981594971</v>
      </c>
      <c r="WW224" s="420">
        <v>99.113000673373861</v>
      </c>
      <c r="WX224" s="420">
        <v>109.40307347638758</v>
      </c>
      <c r="WY224" s="420">
        <v>120.80506629055378</v>
      </c>
      <c r="WZ224" s="420">
        <v>133.4417522088674</v>
      </c>
      <c r="XA224" s="420">
        <v>147.44964184355939</v>
      </c>
      <c r="XB224" s="420">
        <v>162.98053358564138</v>
      </c>
      <c r="XC224" s="420">
        <v>180.20323977997836</v>
      </c>
      <c r="XD224" s="420">
        <v>199.30550885050718</v>
      </c>
      <c r="XE224" s="420">
        <v>220.49616569740266</v>
      </c>
      <c r="XF224" s="420">
        <v>244.00749523664678</v>
      </c>
      <c r="XG224" s="420">
        <v>270.09789679258193</v>
      </c>
      <c r="XH224" s="420">
        <v>299.05484021894301</v>
      </c>
      <c r="XI224" s="420">
        <v>331.19815815078363</v>
      </c>
      <c r="XJ224" s="420">
        <v>366.88371272003911</v>
      </c>
      <c r="XK224" s="420">
        <v>406.50747944742591</v>
      </c>
      <c r="XL224" s="420">
        <v>450.51009590443135</v>
      </c>
      <c r="XM224" s="420">
        <v>499.38192817866133</v>
      </c>
      <c r="XN224" s="420">
        <v>553.66871423772216</v>
      </c>
      <c r="XO224" s="420">
        <v>613.97785004254649</v>
      </c>
      <c r="XP224" s="420">
        <v>680.98539178970213</v>
      </c>
      <c r="XQ224" s="420">
        <v>755.44385605278228</v>
      </c>
      <c r="XR224" s="420">
        <v>838.1909089438218</v>
      </c>
      <c r="XS224" s="420">
        <v>930.15904583675615</v>
      </c>
      <c r="XT224" s="420">
        <v>1032.386374809266</v>
      </c>
      <c r="XU224" s="420">
        <v>1146.0286299030445</v>
      </c>
      <c r="XV224" s="420">
        <v>1272.3725547283477</v>
      </c>
      <c r="XW224" s="420">
        <v>1412.8508130159521</v>
      </c>
      <c r="XX224" s="420">
        <v>1524.919411768248</v>
      </c>
      <c r="XY224" s="420">
        <v>1524.919411768248</v>
      </c>
      <c r="XZ224" s="420"/>
      <c r="YA224" s="420">
        <v>2.480834464641668E-2</v>
      </c>
      <c r="YB224" s="420">
        <v>2.480834464641668E-2</v>
      </c>
      <c r="YC224" s="420">
        <v>2.480834464641668E-2</v>
      </c>
      <c r="YD224" s="420">
        <v>2.480834464641668E-2</v>
      </c>
      <c r="YE224" s="420">
        <v>2.480834464641668E-2</v>
      </c>
      <c r="YF224" s="420">
        <v>2.480834464641668E-2</v>
      </c>
      <c r="YG224" s="420">
        <v>2.480834464641668E-2</v>
      </c>
      <c r="YH224" s="420">
        <v>2.480834464641668E-2</v>
      </c>
      <c r="YI224" s="420">
        <v>2.480834464641668E-2</v>
      </c>
      <c r="YJ224" s="420">
        <v>2.480834464641668E-2</v>
      </c>
      <c r="YK224" s="420">
        <v>2.480834464641668E-2</v>
      </c>
      <c r="YL224" s="420">
        <v>2.480834464641668E-2</v>
      </c>
      <c r="YM224" s="420">
        <v>2.480834464641668E-2</v>
      </c>
      <c r="YN224" s="420">
        <v>2.480834464641668E-2</v>
      </c>
      <c r="YO224" s="420">
        <v>2.480834464641668E-2</v>
      </c>
      <c r="YP224" s="420">
        <v>2.480834464641668E-2</v>
      </c>
      <c r="YQ224" s="420">
        <v>2.480834464641668E-2</v>
      </c>
      <c r="YR224" s="420">
        <v>2.9694033658965054E-2</v>
      </c>
      <c r="YS224" s="420">
        <v>3.9361201081023131E-2</v>
      </c>
      <c r="YT224" s="420">
        <v>5.2631260107135779E-2</v>
      </c>
      <c r="YU224" s="420">
        <v>7.0929042397720327E-2</v>
      </c>
      <c r="YV224" s="420">
        <v>9.6262548794452465E-2</v>
      </c>
      <c r="YW224" s="420">
        <v>0.13146665402186325</v>
      </c>
      <c r="YX224" s="420">
        <v>0.18054998558713753</v>
      </c>
      <c r="YY224" s="420">
        <v>0.24918901597089782</v>
      </c>
      <c r="YZ224" s="420">
        <v>0.3454323027536868</v>
      </c>
      <c r="ZA224" s="420">
        <v>0.48070484090847126</v>
      </c>
      <c r="ZB224" s="420">
        <v>0.67124116385038646</v>
      </c>
      <c r="ZC224" s="420">
        <v>0.94013116923601669</v>
      </c>
      <c r="ZD224" s="420">
        <v>1.3202418468673545</v>
      </c>
      <c r="ZE224" s="420"/>
      <c r="ZF224" s="420">
        <v>89.799611636948555</v>
      </c>
      <c r="ZG224" s="420">
        <v>99.088192328727445</v>
      </c>
      <c r="ZH224" s="420">
        <v>109.37826513174116</v>
      </c>
      <c r="ZI224" s="420">
        <v>120.78025794590737</v>
      </c>
      <c r="ZJ224" s="420">
        <v>133.41694386422097</v>
      </c>
      <c r="ZK224" s="420">
        <v>147.42483349891296</v>
      </c>
      <c r="ZL224" s="420">
        <v>162.95572524099495</v>
      </c>
      <c r="ZM224" s="420">
        <v>180.17843143533193</v>
      </c>
      <c r="ZN224" s="420">
        <v>199.28070050586075</v>
      </c>
      <c r="ZO224" s="420">
        <v>220.47135735275623</v>
      </c>
      <c r="ZP224" s="420">
        <v>243.98268689200034</v>
      </c>
      <c r="ZQ224" s="420">
        <v>270.0730884479355</v>
      </c>
      <c r="ZR224" s="420">
        <v>299.03003187429658</v>
      </c>
      <c r="ZS224" s="420">
        <v>331.1733498061372</v>
      </c>
      <c r="ZT224" s="420">
        <v>366.85890437539268</v>
      </c>
      <c r="ZU224" s="420">
        <v>406.48267110277948</v>
      </c>
      <c r="ZV224" s="420">
        <v>450.48528755978492</v>
      </c>
      <c r="ZW224" s="420">
        <v>499.35223414500234</v>
      </c>
      <c r="ZX224" s="420">
        <v>553.62935303664108</v>
      </c>
      <c r="ZY224" s="420">
        <v>613.9252187824394</v>
      </c>
      <c r="ZZ224" s="420">
        <v>680.91446274730447</v>
      </c>
      <c r="AAA224" s="420">
        <v>755.34759350398781</v>
      </c>
      <c r="AAB224" s="420">
        <v>838.0594422897999</v>
      </c>
      <c r="AAC224" s="420">
        <v>929.97849585116899</v>
      </c>
      <c r="AAD224" s="420">
        <v>1032.1371857932952</v>
      </c>
      <c r="AAE224" s="420">
        <v>1145.6831976002909</v>
      </c>
      <c r="AAF224" s="420">
        <v>1271.8918498874393</v>
      </c>
      <c r="AAG224" s="420">
        <v>1412.1795718521016</v>
      </c>
      <c r="AAH224" s="420">
        <v>1523.9792805990119</v>
      </c>
      <c r="AAI224" s="420">
        <v>1523.5991699213807</v>
      </c>
      <c r="AAJ224" s="420"/>
      <c r="AAK224" s="420">
        <v>1003.0966312254658</v>
      </c>
      <c r="AAL224" s="420">
        <v>1111.3875405867473</v>
      </c>
      <c r="AAM224" s="420">
        <v>1231.3543447959635</v>
      </c>
      <c r="AAN224" s="420">
        <v>1364.2844674216615</v>
      </c>
      <c r="AAO224" s="420">
        <v>1511.6092584544035</v>
      </c>
      <c r="AAP224" s="420">
        <v>1674.9202267399953</v>
      </c>
      <c r="AAQ224" s="420">
        <v>1855.9871136789495</v>
      </c>
      <c r="AAR224" s="420">
        <v>2056.7780178369612</v>
      </c>
      <c r="AAS224" s="420">
        <v>2279.4818040399837</v>
      </c>
      <c r="AAT224" s="420">
        <v>2526.5330571926015</v>
      </c>
      <c r="AAU224" s="420">
        <v>2800.6398707718786</v>
      </c>
      <c r="AAV224" s="420">
        <v>3104.8147930604759</v>
      </c>
      <c r="AAW224" s="420">
        <v>3442.4092910809572</v>
      </c>
      <c r="AAX224" s="420">
        <v>3817.1521333118062</v>
      </c>
      <c r="AAY224" s="420">
        <v>4233.1921380874146</v>
      </c>
      <c r="AAZ224" s="420">
        <v>4695.1457856479919</v>
      </c>
      <c r="ABA224" s="420">
        <v>5208.1502487111493</v>
      </c>
      <c r="ABB224" s="420">
        <v>5769.2333319196605</v>
      </c>
      <c r="ABC224" s="420">
        <v>6384.9428579265605</v>
      </c>
      <c r="ABD224" s="420">
        <v>7064.4562517310487</v>
      </c>
      <c r="ABE224" s="420">
        <v>7813.1212711714306</v>
      </c>
      <c r="ABF224" s="420">
        <v>8636.1399292840615</v>
      </c>
      <c r="ABG224" s="420">
        <v>9538.2363715622523</v>
      </c>
      <c r="ABH224" s="420">
        <v>10523.152807848111</v>
      </c>
      <c r="ABI224" s="420">
        <v>11592.896495194569</v>
      </c>
      <c r="ABJ224" s="420">
        <v>12746.627313470539</v>
      </c>
      <c r="ABK224" s="420">
        <v>13979.027571934648</v>
      </c>
      <c r="ABL224" s="420">
        <v>15277.927094200011</v>
      </c>
      <c r="ABM224" s="420">
        <v>16106.261725170745</v>
      </c>
      <c r="ABN224" s="420">
        <v>15430.240329120419</v>
      </c>
      <c r="ABQ224" s="344"/>
      <c r="ABR224" s="344"/>
      <c r="ABS224" s="344"/>
      <c r="ABT224" s="344"/>
      <c r="ABU224" s="344"/>
      <c r="ABV224" s="344"/>
      <c r="ABW224" s="344"/>
      <c r="ABX224" s="344"/>
      <c r="ABY224" s="344"/>
      <c r="ABZ224" s="344"/>
      <c r="ACA224" s="344"/>
    </row>
    <row r="225" spans="1:755" hidden="1" outlineLevel="1" x14ac:dyDescent="0.25">
      <c r="D225" s="431" t="b">
        <v>1</v>
      </c>
      <c r="E225" s="416"/>
      <c r="F225" s="417">
        <v>1650</v>
      </c>
      <c r="G225" s="417">
        <v>22006078</v>
      </c>
      <c r="H225" s="417" t="s">
        <v>1825</v>
      </c>
      <c r="I225" s="417" t="s">
        <v>253</v>
      </c>
      <c r="J225" s="417">
        <v>66</v>
      </c>
      <c r="K225" s="417" t="s">
        <v>337</v>
      </c>
      <c r="L225" s="417" t="s">
        <v>1907</v>
      </c>
      <c r="M225" s="417" t="s">
        <v>253</v>
      </c>
      <c r="N225" s="417" t="s">
        <v>301</v>
      </c>
      <c r="O225" s="417" t="s">
        <v>1908</v>
      </c>
      <c r="P225" s="417" t="s">
        <v>1909</v>
      </c>
      <c r="Q225" s="417" t="s">
        <v>302</v>
      </c>
      <c r="R225" s="417" t="s">
        <v>298</v>
      </c>
      <c r="S225" s="418"/>
      <c r="T225" s="417">
        <v>6.6046416250961082E-2</v>
      </c>
      <c r="U225" s="417">
        <v>2190</v>
      </c>
      <c r="V225" s="418"/>
      <c r="W225" s="419">
        <v>9.9</v>
      </c>
      <c r="X225" s="417">
        <v>8.8018665792934641E-3</v>
      </c>
      <c r="Y225" s="417">
        <v>1.5348743287472509E-3</v>
      </c>
      <c r="Z225" s="417">
        <v>7.266992250546213E-3</v>
      </c>
      <c r="AA225" s="420">
        <v>94.031217127765984</v>
      </c>
      <c r="AB225" s="420">
        <v>736.73967779868042</v>
      </c>
      <c r="AC225" s="420">
        <v>830.77089492644643</v>
      </c>
      <c r="AD225" s="420">
        <v>33.698957216231179</v>
      </c>
      <c r="AE225" s="420">
        <v>3.5369755616627874</v>
      </c>
      <c r="AF225" s="420">
        <v>81.437998161253503</v>
      </c>
      <c r="AG225" s="418"/>
      <c r="AH225" s="419">
        <v>14.216959715055561</v>
      </c>
      <c r="AI225" s="417">
        <v>2.3831354840911409E-2</v>
      </c>
      <c r="AJ225" s="417">
        <v>4.1557247471385329E-3</v>
      </c>
      <c r="AK225" s="417">
        <v>1.9675630093772878E-2</v>
      </c>
      <c r="AL225" s="420">
        <v>254.59273681406529</v>
      </c>
      <c r="AM225" s="420">
        <v>1994.7478786264958</v>
      </c>
      <c r="AN225" s="420">
        <v>2249.3406154405611</v>
      </c>
      <c r="AO225" s="420">
        <v>91.241079372639433</v>
      </c>
      <c r="AP225" s="420">
        <v>9.576482319320041</v>
      </c>
      <c r="AQ225" s="420">
        <v>220.49616569740266</v>
      </c>
      <c r="AR225" s="418"/>
      <c r="AS225" s="417">
        <v>5.1679359468684138E-3</v>
      </c>
      <c r="AT225" s="421">
        <v>4.6756664206188491E-7</v>
      </c>
      <c r="AU225" s="417">
        <v>5.1674683802263519E-3</v>
      </c>
      <c r="AV225" s="420">
        <v>54.263818387092506</v>
      </c>
      <c r="AW225" s="420">
        <v>0.22443198818970475</v>
      </c>
      <c r="AX225" s="420">
        <v>54.488250375282213</v>
      </c>
      <c r="AY225" s="420">
        <v>14.672440262931179</v>
      </c>
      <c r="AZ225" s="420">
        <v>2.0676958480084733</v>
      </c>
      <c r="BA225" s="420">
        <v>2.480834464641668E-2</v>
      </c>
      <c r="BB225" s="418"/>
      <c r="BC225" s="420">
        <v>949.44482586559388</v>
      </c>
      <c r="BD225" s="420">
        <v>2570.6543428299233</v>
      </c>
      <c r="BE225" s="420">
        <v>71.253194830868281</v>
      </c>
      <c r="BF225" s="420">
        <v>2499.401147999055</v>
      </c>
      <c r="BG225" s="420"/>
      <c r="BH225" s="422">
        <v>3.6190084093339271E-2</v>
      </c>
      <c r="BI225" s="420"/>
      <c r="BJ225" s="423">
        <v>10.264843878369307</v>
      </c>
      <c r="BK225" s="423">
        <v>10.643133317908669</v>
      </c>
      <c r="BL225" s="423">
        <v>11.035363826768</v>
      </c>
      <c r="BM225" s="423">
        <v>11.442049174017937</v>
      </c>
      <c r="BN225" s="423">
        <v>11.863722062618042</v>
      </c>
      <c r="BO225" s="423">
        <v>12.300934827185827</v>
      </c>
      <c r="BP225" s="423">
        <v>12.75426015748063</v>
      </c>
      <c r="BQ225" s="423">
        <v>13.224291848549957</v>
      </c>
      <c r="BR225" s="423">
        <v>13.711645578520923</v>
      </c>
      <c r="BS225" s="423">
        <v>14.216959715055561</v>
      </c>
      <c r="BT225" s="423">
        <v>14.740896151526375</v>
      </c>
      <c r="BU225" s="423">
        <v>15.284141174007392</v>
      </c>
      <c r="BV225" s="423">
        <v>15.847406360216368</v>
      </c>
      <c r="BW225" s="423">
        <v>16.431429511585634</v>
      </c>
      <c r="BX225" s="423">
        <v>17.036975619682483</v>
      </c>
      <c r="BY225" s="423">
        <v>17.664837868244934</v>
      </c>
      <c r="BZ225" s="423">
        <v>18.315838672145485</v>
      </c>
      <c r="CA225" s="423">
        <v>18.990830754643675</v>
      </c>
      <c r="CB225" s="423">
        <v>19.69069826433855</v>
      </c>
      <c r="CC225" s="423">
        <v>20.416357933284111</v>
      </c>
      <c r="CD225" s="423">
        <v>21.168760277784653</v>
      </c>
      <c r="CE225" s="423">
        <v>21.948890843442939</v>
      </c>
      <c r="CF225" s="423">
        <v>22.757771496092055</v>
      </c>
      <c r="CG225" s="423">
        <v>23.596461760301825</v>
      </c>
      <c r="CH225" s="423">
        <v>24.46606020721309</v>
      </c>
      <c r="CI225" s="423">
        <v>25.367705893517794</v>
      </c>
      <c r="CJ225" s="423">
        <v>26.302579853469606</v>
      </c>
      <c r="CK225" s="423">
        <v>27.271906645879525</v>
      </c>
      <c r="CL225" s="423">
        <v>28</v>
      </c>
      <c r="CM225" s="423">
        <v>28</v>
      </c>
      <c r="CN225" s="420"/>
      <c r="CO225" s="417">
        <v>9.708275965660762E-3</v>
      </c>
      <c r="CP225" s="417">
        <v>1.0712191211688215E-2</v>
      </c>
      <c r="CQ225" s="417">
        <v>1.1824348312161174E-2</v>
      </c>
      <c r="CR225" s="417">
        <v>1.3056682379234321E-2</v>
      </c>
      <c r="CS225" s="417">
        <v>1.4422462800766764E-2</v>
      </c>
      <c r="CT225" s="417">
        <v>1.5936443723749291E-2</v>
      </c>
      <c r="CU225" s="417">
        <v>1.7615031607265057E-2</v>
      </c>
      <c r="CV225" s="417">
        <v>1.9476471788502842E-2</v>
      </c>
      <c r="CW225" s="417">
        <v>2.1541056227177734E-2</v>
      </c>
      <c r="CX225" s="417">
        <v>2.3831354840911409E-2</v>
      </c>
      <c r="CY225" s="417">
        <v>2.6372473119585998E-2</v>
      </c>
      <c r="CZ225" s="417">
        <v>2.9192339013647112E-2</v>
      </c>
      <c r="DA225" s="417">
        <v>3.2322022433398018E-2</v>
      </c>
      <c r="DB225" s="417">
        <v>3.5796091077517467E-2</v>
      </c>
      <c r="DC225" s="417">
        <v>3.965300673382742E-2</v>
      </c>
      <c r="DD225" s="417">
        <v>4.3935566668723287E-2</v>
      </c>
      <c r="DE225" s="417">
        <v>4.8691395249228206E-2</v>
      </c>
      <c r="DF225" s="417">
        <v>5.3973491529537086E-2</v>
      </c>
      <c r="DG225" s="417">
        <v>5.9840839189094955E-2</v>
      </c>
      <c r="DH225" s="417">
        <v>6.6359085939407772E-2</v>
      </c>
      <c r="DI225" s="417">
        <v>7.36013003304965E-2</v>
      </c>
      <c r="DJ225" s="417">
        <v>8.1648814794752431E-2</v>
      </c>
      <c r="DK225" s="417">
        <v>9.0592164776594139E-2</v>
      </c>
      <c r="DL225" s="417">
        <v>0.10053213492265475</v>
      </c>
      <c r="DM225" s="417">
        <v>0.11158092456249701</v>
      </c>
      <c r="DN225" s="417">
        <v>0.12386344610882619</v>
      </c>
      <c r="DO225" s="417">
        <v>0.13751877156531145</v>
      </c>
      <c r="DP225" s="417">
        <v>0.15270174406778775</v>
      </c>
      <c r="DQ225" s="417">
        <v>0.1648141839142698</v>
      </c>
      <c r="DR225" s="417">
        <v>0.1648141839142698</v>
      </c>
      <c r="DS225" s="424"/>
      <c r="DT225" s="425">
        <v>1.6929344954104853E-3</v>
      </c>
      <c r="DU225" s="425">
        <v>1.8679977874388482E-3</v>
      </c>
      <c r="DV225" s="425">
        <v>2.0619363535000221E-3</v>
      </c>
      <c r="DW225" s="425">
        <v>2.2768314450072047E-3</v>
      </c>
      <c r="DX225" s="425">
        <v>2.5149969851038117E-3</v>
      </c>
      <c r="DY225" s="425">
        <v>2.7790058100462065E-3</v>
      </c>
      <c r="DZ225" s="425">
        <v>3.0717188871809526E-3</v>
      </c>
      <c r="EA225" s="425">
        <v>3.3963178484287646E-3</v>
      </c>
      <c r="EB225" s="425">
        <v>3.7563412168706346E-3</v>
      </c>
      <c r="EC225" s="425">
        <v>4.1557247471385329E-3</v>
      </c>
      <c r="ED225" s="425">
        <v>4.5988463483479314E-3</v>
      </c>
      <c r="EE225" s="425">
        <v>5.0905761118376852E-3</v>
      </c>
      <c r="EF225" s="425">
        <v>5.6363320256324111E-3</v>
      </c>
      <c r="EG225" s="425">
        <v>6.2421420240149151E-3</v>
      </c>
      <c r="EH225" s="425">
        <v>6.9147130946716978E-3</v>
      </c>
      <c r="EI225" s="425">
        <v>7.661508248424276E-3</v>
      </c>
      <c r="EJ225" s="425">
        <v>8.4908322485530308E-3</v>
      </c>
      <c r="EK225" s="425">
        <v>9.41192709923965E-3</v>
      </c>
      <c r="EL225" s="425">
        <v>1.0435078406903915E-2</v>
      </c>
      <c r="EM225" s="425">
        <v>1.157173385553696E-2</v>
      </c>
      <c r="EN225" s="425">
        <v>1.2834635179026293E-2</v>
      </c>
      <c r="EO225" s="425">
        <v>1.4237965171606101E-2</v>
      </c>
      <c r="EP225" s="425">
        <v>1.5797511453803082E-2</v>
      </c>
      <c r="EQ225" s="425">
        <v>1.7530848907655657E-2</v>
      </c>
      <c r="ER225" s="425">
        <v>1.9457542913881343E-2</v>
      </c>
      <c r="ES225" s="425">
        <v>2.1599375767618847E-2</v>
      </c>
      <c r="ET225" s="425">
        <v>2.3980598921257149E-2</v>
      </c>
      <c r="EU225" s="425">
        <v>2.6628214005874437E-2</v>
      </c>
      <c r="EV225" s="425">
        <v>2.8740387919370929E-2</v>
      </c>
      <c r="EW225" s="425">
        <v>2.8740387919370929E-2</v>
      </c>
      <c r="EX225" s="420"/>
      <c r="EY225" s="420">
        <v>1047.2179168627877</v>
      </c>
      <c r="EZ225" s="420">
        <v>1155.5088262240693</v>
      </c>
      <c r="FA225" s="420">
        <v>1275.4756304332855</v>
      </c>
      <c r="FB225" s="420">
        <v>1408.4057530589835</v>
      </c>
      <c r="FC225" s="420">
        <v>1555.7305440917253</v>
      </c>
      <c r="FD225" s="420">
        <v>1719.0415123773171</v>
      </c>
      <c r="FE225" s="420">
        <v>1900.1083993162715</v>
      </c>
      <c r="FF225" s="420">
        <v>2100.899303474283</v>
      </c>
      <c r="FG225" s="420">
        <v>2323.6030896773059</v>
      </c>
      <c r="FH225" s="420">
        <v>2570.6543428299233</v>
      </c>
      <c r="FI225" s="420">
        <v>2844.7611564091999</v>
      </c>
      <c r="FJ225" s="420">
        <v>3148.9360786977982</v>
      </c>
      <c r="FK225" s="420">
        <v>3486.5305767182795</v>
      </c>
      <c r="FL225" s="420">
        <v>3861.273418949128</v>
      </c>
      <c r="FM225" s="420">
        <v>4277.3134237247359</v>
      </c>
      <c r="FN225" s="420">
        <v>4739.2670712853142</v>
      </c>
      <c r="FO225" s="420">
        <v>5252.2715343484706</v>
      </c>
      <c r="FP225" s="420">
        <v>5822.0437454907524</v>
      </c>
      <c r="FQ225" s="420">
        <v>6454.9461903002393</v>
      </c>
      <c r="FR225" s="420">
        <v>7158.0601940228817</v>
      </c>
      <c r="FS225" s="420">
        <v>7939.267557197958</v>
      </c>
      <c r="FT225" s="420">
        <v>8807.3414935992423</v>
      </c>
      <c r="FU225" s="420">
        <v>9772.0479328152669</v>
      </c>
      <c r="FV225" s="420">
        <v>10844.258371296299</v>
      </c>
      <c r="FW225" s="420">
        <v>12036.075591101046</v>
      </c>
      <c r="FX225" s="420">
        <v>13360.973716480332</v>
      </c>
      <c r="FY225" s="420">
        <v>14833.954246618263</v>
      </c>
      <c r="FZ225" s="420">
        <v>16471.719890288448</v>
      </c>
      <c r="GA225" s="420">
        <v>17778.27154467328</v>
      </c>
      <c r="GB225" s="420">
        <v>17778.27154467328</v>
      </c>
      <c r="GC225" s="420"/>
      <c r="GD225" s="420">
        <v>44.123985834679935</v>
      </c>
      <c r="GE225" s="420">
        <v>44.123985834679935</v>
      </c>
      <c r="GF225" s="420">
        <v>44.123985834679935</v>
      </c>
      <c r="GG225" s="420">
        <v>44.123985834679935</v>
      </c>
      <c r="GH225" s="420">
        <v>44.123985834679935</v>
      </c>
      <c r="GI225" s="420">
        <v>44.123985834679935</v>
      </c>
      <c r="GJ225" s="420">
        <v>44.123985834679935</v>
      </c>
      <c r="GK225" s="420">
        <v>44.123985834679935</v>
      </c>
      <c r="GL225" s="420">
        <v>44.123985834679935</v>
      </c>
      <c r="GM225" s="420">
        <v>44.123985834679935</v>
      </c>
      <c r="GN225" s="420">
        <v>44.123985834679935</v>
      </c>
      <c r="GO225" s="420">
        <v>44.123985834679935</v>
      </c>
      <c r="GP225" s="420">
        <v>44.123985834679935</v>
      </c>
      <c r="GQ225" s="420">
        <v>44.123985834679935</v>
      </c>
      <c r="GR225" s="420">
        <v>44.123985834679935</v>
      </c>
      <c r="GS225" s="420">
        <v>44.123985834679935</v>
      </c>
      <c r="GT225" s="420">
        <v>44.123985834679935</v>
      </c>
      <c r="GU225" s="420">
        <v>52.81364553809243</v>
      </c>
      <c r="GV225" s="420">
        <v>70.007616537442502</v>
      </c>
      <c r="GW225" s="420">
        <v>93.609670799379501</v>
      </c>
      <c r="GX225" s="420">
        <v>126.1540061068313</v>
      </c>
      <c r="GY225" s="420">
        <v>171.2120417526574</v>
      </c>
      <c r="GZ225" s="420">
        <v>233.82587038637163</v>
      </c>
      <c r="HA225" s="420">
        <v>321.12521492437503</v>
      </c>
      <c r="HB225" s="420">
        <v>443.20621821278513</v>
      </c>
      <c r="HC225" s="420">
        <v>614.3840006570565</v>
      </c>
      <c r="HD225" s="420">
        <v>854.97899570542791</v>
      </c>
      <c r="HE225" s="420">
        <v>1193.8658555223894</v>
      </c>
      <c r="HF225" s="420">
        <v>1672.1121455438506</v>
      </c>
      <c r="HG225" s="420">
        <v>2348.1749137156198</v>
      </c>
      <c r="HH225" s="420"/>
      <c r="HI225" s="420">
        <v>103.71447885961901</v>
      </c>
      <c r="HJ225" s="420">
        <v>114.43940539953707</v>
      </c>
      <c r="HK225" s="420">
        <v>126.32069044886737</v>
      </c>
      <c r="HL225" s="420">
        <v>139.48583799921795</v>
      </c>
      <c r="HM225" s="420">
        <v>154.07660624241004</v>
      </c>
      <c r="HN225" s="420">
        <v>170.25061519991607</v>
      </c>
      <c r="HO225" s="420">
        <v>188.18313670782311</v>
      </c>
      <c r="HP225" s="420">
        <v>208.06908752013004</v>
      </c>
      <c r="HQ225" s="420">
        <v>230.12524866308036</v>
      </c>
      <c r="HR225" s="420">
        <v>254.59273681406529</v>
      </c>
      <c r="HS225" s="420">
        <v>281.73975642141835</v>
      </c>
      <c r="HT225" s="420">
        <v>311.86466456072424</v>
      </c>
      <c r="HU225" s="420">
        <v>345.2993841775932</v>
      </c>
      <c r="HV225" s="420">
        <v>382.41320543914907</v>
      </c>
      <c r="HW225" s="420">
        <v>423.61701945459322</v>
      </c>
      <c r="HX225" s="420">
        <v>469.36803368244</v>
      </c>
      <c r="HY225" s="420">
        <v>520.17502397787689</v>
      </c>
      <c r="HZ225" s="420">
        <v>576.604184514341</v>
      </c>
      <c r="IA225" s="420">
        <v>639.28564381274623</v>
      </c>
      <c r="IB225" s="420">
        <v>708.92072291209547</v>
      </c>
      <c r="IC225" s="420">
        <v>786.29002040819091</v>
      </c>
      <c r="ID225" s="420">
        <v>872.2624187750871</v>
      </c>
      <c r="IE225" s="420">
        <v>967.80511718073171</v>
      </c>
      <c r="IF225" s="420">
        <v>1073.9948080409133</v>
      </c>
      <c r="IG225" s="420">
        <v>1192.030127965794</v>
      </c>
      <c r="IH225" s="420">
        <v>1323.2455286986747</v>
      </c>
      <c r="II225" s="420">
        <v>1469.1267303030904</v>
      </c>
      <c r="IJ225" s="420">
        <v>1631.3279374179394</v>
      </c>
      <c r="IK225" s="420">
        <v>1760.7263384151724</v>
      </c>
      <c r="IL225" s="420">
        <v>1760.7263384151724</v>
      </c>
      <c r="IM225" s="420"/>
      <c r="IN225" s="420">
        <v>27.131909193546253</v>
      </c>
      <c r="IO225" s="420">
        <v>27.131909193546253</v>
      </c>
      <c r="IP225" s="420">
        <v>27.131909193546253</v>
      </c>
      <c r="IQ225" s="420">
        <v>27.131909193546253</v>
      </c>
      <c r="IR225" s="420">
        <v>27.131909193546253</v>
      </c>
      <c r="IS225" s="420">
        <v>27.131909193546253</v>
      </c>
      <c r="IT225" s="420">
        <v>27.131909193546253</v>
      </c>
      <c r="IU225" s="420">
        <v>27.131909193546253</v>
      </c>
      <c r="IV225" s="420">
        <v>27.131909193546253</v>
      </c>
      <c r="IW225" s="420">
        <v>27.131909193546253</v>
      </c>
      <c r="IX225" s="420">
        <v>27.131909193546253</v>
      </c>
      <c r="IY225" s="420">
        <v>27.131909193546253</v>
      </c>
      <c r="IZ225" s="420">
        <v>27.131909193546253</v>
      </c>
      <c r="JA225" s="420">
        <v>27.131909193546253</v>
      </c>
      <c r="JB225" s="420">
        <v>27.131909193546253</v>
      </c>
      <c r="JC225" s="420">
        <v>27.131909193546253</v>
      </c>
      <c r="JD225" s="420">
        <v>27.131909193546253</v>
      </c>
      <c r="JE225" s="420">
        <v>32.475194790617152</v>
      </c>
      <c r="JF225" s="420">
        <v>43.04779495368259</v>
      </c>
      <c r="JG225" s="420">
        <v>57.560735725064987</v>
      </c>
      <c r="JH225" s="420">
        <v>77.572299359284628</v>
      </c>
      <c r="JI225" s="420">
        <v>105.27855726994854</v>
      </c>
      <c r="JJ225" s="420">
        <v>143.77990026092959</v>
      </c>
      <c r="JK225" s="420">
        <v>197.46040631348075</v>
      </c>
      <c r="JL225" s="420">
        <v>272.52820975010536</v>
      </c>
      <c r="JM225" s="420">
        <v>377.78570091674123</v>
      </c>
      <c r="JN225" s="420">
        <v>525.72794671774261</v>
      </c>
      <c r="JO225" s="420">
        <v>734.11001677572824</v>
      </c>
      <c r="JP225" s="420">
        <v>1028.1844225111727</v>
      </c>
      <c r="JQ225" s="420">
        <v>1443.8964958469653</v>
      </c>
      <c r="JR225" s="420"/>
      <c r="JS225" s="420">
        <v>76.582569666072757</v>
      </c>
      <c r="JT225" s="420">
        <v>87.307496205990816</v>
      </c>
      <c r="JU225" s="420">
        <v>99.188781255321118</v>
      </c>
      <c r="JV225" s="420">
        <v>112.3539288056717</v>
      </c>
      <c r="JW225" s="420">
        <v>126.94469704886379</v>
      </c>
      <c r="JX225" s="420">
        <v>143.11870600636982</v>
      </c>
      <c r="JY225" s="420">
        <v>161.05122751427686</v>
      </c>
      <c r="JZ225" s="420">
        <v>180.93717832658379</v>
      </c>
      <c r="KA225" s="420">
        <v>202.99333946953411</v>
      </c>
      <c r="KB225" s="420">
        <v>227.46082762051904</v>
      </c>
      <c r="KC225" s="420">
        <v>254.6078472278721</v>
      </c>
      <c r="KD225" s="420">
        <v>284.73275536717796</v>
      </c>
      <c r="KE225" s="420">
        <v>318.16747498404692</v>
      </c>
      <c r="KF225" s="420">
        <v>355.28129624560279</v>
      </c>
      <c r="KG225" s="420">
        <v>396.48511026104694</v>
      </c>
      <c r="KH225" s="420">
        <v>442.23612448889372</v>
      </c>
      <c r="KI225" s="420">
        <v>493.04311478433061</v>
      </c>
      <c r="KJ225" s="420">
        <v>544.12898972372386</v>
      </c>
      <c r="KK225" s="420">
        <v>596.23784885906366</v>
      </c>
      <c r="KL225" s="420">
        <v>651.35998718703047</v>
      </c>
      <c r="KM225" s="420">
        <v>708.71772104890624</v>
      </c>
      <c r="KN225" s="420">
        <v>766.98386150513852</v>
      </c>
      <c r="KO225" s="420">
        <v>824.02521691980212</v>
      </c>
      <c r="KP225" s="420">
        <v>876.53440172743262</v>
      </c>
      <c r="KQ225" s="420">
        <v>919.50191821568865</v>
      </c>
      <c r="KR225" s="420">
        <v>945.45982778193343</v>
      </c>
      <c r="KS225" s="420">
        <v>943.39878358534781</v>
      </c>
      <c r="KT225" s="420">
        <v>897.2179206422112</v>
      </c>
      <c r="KU225" s="420">
        <v>732.54191590399978</v>
      </c>
      <c r="KV225" s="420">
        <v>316.82984256820714</v>
      </c>
      <c r="KW225" s="420"/>
      <c r="KX225" s="420">
        <v>812.60855779703297</v>
      </c>
      <c r="KY225" s="420">
        <v>896.63893797064713</v>
      </c>
      <c r="KZ225" s="420">
        <v>989.72944968001059</v>
      </c>
      <c r="LA225" s="420">
        <v>1092.8790936034582</v>
      </c>
      <c r="LB225" s="420">
        <v>1207.1985528498296</v>
      </c>
      <c r="LC225" s="420">
        <v>1333.9227888221792</v>
      </c>
      <c r="LD225" s="420">
        <v>1474.4250658468573</v>
      </c>
      <c r="LE225" s="420">
        <v>1630.2325672458071</v>
      </c>
      <c r="LF225" s="420">
        <v>1803.0437840979046</v>
      </c>
      <c r="LG225" s="420">
        <v>1994.7478786264958</v>
      </c>
      <c r="LH225" s="420">
        <v>2207.4462472070072</v>
      </c>
      <c r="LI225" s="420">
        <v>2443.4765336820888</v>
      </c>
      <c r="LJ225" s="420">
        <v>2705.4393723035573</v>
      </c>
      <c r="LK225" s="420">
        <v>2996.2281715271592</v>
      </c>
      <c r="LL225" s="420">
        <v>3319.062285442415</v>
      </c>
      <c r="LM225" s="420">
        <v>3677.5239592436524</v>
      </c>
      <c r="LN225" s="420">
        <v>4075.5994793054547</v>
      </c>
      <c r="LO225" s="420">
        <v>4517.7250076350319</v>
      </c>
      <c r="LP225" s="420">
        <v>5008.8376353138792</v>
      </c>
      <c r="LQ225" s="420">
        <v>5554.432250657741</v>
      </c>
      <c r="LR225" s="420">
        <v>6160.6248859326206</v>
      </c>
      <c r="LS225" s="420">
        <v>6834.2232823709282</v>
      </c>
      <c r="LT225" s="420">
        <v>7582.8054978254795</v>
      </c>
      <c r="LU225" s="420">
        <v>8414.8074756747155</v>
      </c>
      <c r="LV225" s="420">
        <v>9339.6205986630448</v>
      </c>
      <c r="LW225" s="420">
        <v>10367.700368457046</v>
      </c>
      <c r="LX225" s="420">
        <v>11510.687482203432</v>
      </c>
      <c r="LY225" s="420">
        <v>12781.54272281973</v>
      </c>
      <c r="LZ225" s="420">
        <v>13795.386201298046</v>
      </c>
      <c r="MA225" s="420">
        <v>13795.386201298046</v>
      </c>
      <c r="MB225" s="420"/>
      <c r="MC225" s="426">
        <v>0.22443198818970475</v>
      </c>
      <c r="MD225" s="426">
        <v>0.22443198818970475</v>
      </c>
      <c r="ME225" s="426">
        <v>0.22443198818970475</v>
      </c>
      <c r="MF225" s="426">
        <v>0.22443198818970475</v>
      </c>
      <c r="MG225" s="426">
        <v>0.22443198818970475</v>
      </c>
      <c r="MH225" s="426">
        <v>0.22443198818970475</v>
      </c>
      <c r="MI225" s="426">
        <v>0.22443198818970475</v>
      </c>
      <c r="MJ225" s="426">
        <v>0.22443198818970475</v>
      </c>
      <c r="MK225" s="426">
        <v>0.22443198818970475</v>
      </c>
      <c r="ML225" s="426">
        <v>0.22443198818970475</v>
      </c>
      <c r="MM225" s="426">
        <v>0.22443198818970475</v>
      </c>
      <c r="MN225" s="426">
        <v>0.22443198818970475</v>
      </c>
      <c r="MO225" s="426">
        <v>0.22443198818970475</v>
      </c>
      <c r="MP225" s="426">
        <v>0.22443198818970475</v>
      </c>
      <c r="MQ225" s="426">
        <v>0.22443198818970475</v>
      </c>
      <c r="MR225" s="426">
        <v>0.22443198818970475</v>
      </c>
      <c r="MS225" s="426">
        <v>0.22443198818970475</v>
      </c>
      <c r="MT225" s="426">
        <v>0.26863102340913869</v>
      </c>
      <c r="MU225" s="426">
        <v>0.3560863387724964</v>
      </c>
      <c r="MV225" s="426">
        <v>0.47613569204747891</v>
      </c>
      <c r="MW225" s="426">
        <v>0.64166901228581341</v>
      </c>
      <c r="MX225" s="426">
        <v>0.87085194607162042</v>
      </c>
      <c r="MY225" s="426">
        <v>1.1893305645057042</v>
      </c>
      <c r="MZ225" s="426">
        <v>1.6333694492911965</v>
      </c>
      <c r="NA225" s="426">
        <v>2.2543215634285638</v>
      </c>
      <c r="NB225" s="426">
        <v>3.1249992531507269</v>
      </c>
      <c r="NC225" s="426">
        <v>4.3487602544689299</v>
      </c>
      <c r="ND225" s="426">
        <v>6.0724724323544592</v>
      </c>
      <c r="NE225" s="426">
        <v>8.5050216158306728</v>
      </c>
      <c r="NF225" s="426">
        <v>11.943743397908911</v>
      </c>
      <c r="NG225" s="420"/>
      <c r="NH225" s="420">
        <v>812.38412580884324</v>
      </c>
      <c r="NI225" s="420">
        <v>896.4145059824574</v>
      </c>
      <c r="NJ225" s="420">
        <v>989.50501769182085</v>
      </c>
      <c r="NK225" s="420">
        <v>1092.6546616152684</v>
      </c>
      <c r="NL225" s="420">
        <v>1206.9741208616399</v>
      </c>
      <c r="NM225" s="420">
        <v>1333.6983568339895</v>
      </c>
      <c r="NN225" s="420">
        <v>1474.2006338586675</v>
      </c>
      <c r="NO225" s="420">
        <v>1630.0081352576174</v>
      </c>
      <c r="NP225" s="420">
        <v>1802.8193521097148</v>
      </c>
      <c r="NQ225" s="420">
        <v>1994.523446638306</v>
      </c>
      <c r="NR225" s="420">
        <v>2207.2218152188175</v>
      </c>
      <c r="NS225" s="420">
        <v>2443.252101693899</v>
      </c>
      <c r="NT225" s="420">
        <v>2705.2149403153676</v>
      </c>
      <c r="NU225" s="420">
        <v>2996.0037395389695</v>
      </c>
      <c r="NV225" s="420">
        <v>3318.8378534542253</v>
      </c>
      <c r="NW225" s="420">
        <v>3677.2995272554626</v>
      </c>
      <c r="NX225" s="420">
        <v>4075.3750473172649</v>
      </c>
      <c r="NY225" s="420">
        <v>4517.4563766116225</v>
      </c>
      <c r="NZ225" s="420">
        <v>5008.4815489751063</v>
      </c>
      <c r="OA225" s="420">
        <v>5553.9561149656938</v>
      </c>
      <c r="OB225" s="420">
        <v>6159.9832169203346</v>
      </c>
      <c r="OC225" s="420">
        <v>6833.3524304248567</v>
      </c>
      <c r="OD225" s="420">
        <v>7581.6161672609742</v>
      </c>
      <c r="OE225" s="420">
        <v>8413.1741062254241</v>
      </c>
      <c r="OF225" s="420">
        <v>9337.3662770996161</v>
      </c>
      <c r="OG225" s="420">
        <v>10364.575369203896</v>
      </c>
      <c r="OH225" s="420">
        <v>11506.338721948963</v>
      </c>
      <c r="OI225" s="420">
        <v>12775.470250387376</v>
      </c>
      <c r="OJ225" s="420">
        <v>13786.881179682216</v>
      </c>
      <c r="OK225" s="420">
        <v>13783.442457900137</v>
      </c>
      <c r="OL225" s="420"/>
      <c r="OM225" s="420">
        <v>888.96669547491604</v>
      </c>
      <c r="ON225" s="420">
        <v>983.72200218844819</v>
      </c>
      <c r="OO225" s="420">
        <v>1088.6937989471419</v>
      </c>
      <c r="OP225" s="420">
        <v>1205.0085904209402</v>
      </c>
      <c r="OQ225" s="420">
        <v>1333.9188179105038</v>
      </c>
      <c r="OR225" s="420">
        <v>1476.8170628403593</v>
      </c>
      <c r="OS225" s="420">
        <v>1635.2518613729444</v>
      </c>
      <c r="OT225" s="420">
        <v>1810.9453135842011</v>
      </c>
      <c r="OU225" s="420">
        <v>2005.8126915792488</v>
      </c>
      <c r="OV225" s="420">
        <v>2221.9842742588253</v>
      </c>
      <c r="OW225" s="420">
        <v>2461.8296624466898</v>
      </c>
      <c r="OX225" s="420">
        <v>2727.984857061077</v>
      </c>
      <c r="OY225" s="420">
        <v>3023.3824152994143</v>
      </c>
      <c r="OZ225" s="420">
        <v>3351.2850357845723</v>
      </c>
      <c r="PA225" s="420">
        <v>3715.3229637152722</v>
      </c>
      <c r="PB225" s="420">
        <v>4119.5356517443561</v>
      </c>
      <c r="PC225" s="420">
        <v>4568.418162101596</v>
      </c>
      <c r="PD225" s="420">
        <v>5061.5853663353464</v>
      </c>
      <c r="PE225" s="420">
        <v>5604.7193978341702</v>
      </c>
      <c r="PF225" s="420">
        <v>6205.3161021527239</v>
      </c>
      <c r="PG225" s="420">
        <v>6868.7009379692408</v>
      </c>
      <c r="PH225" s="420">
        <v>7600.3362919299952</v>
      </c>
      <c r="PI225" s="420">
        <v>8405.6413841807771</v>
      </c>
      <c r="PJ225" s="420">
        <v>9289.708507952857</v>
      </c>
      <c r="PK225" s="420">
        <v>10256.868195315305</v>
      </c>
      <c r="PL225" s="420">
        <v>11310.035196985829</v>
      </c>
      <c r="PM225" s="420">
        <v>12449.737505534311</v>
      </c>
      <c r="PN225" s="420">
        <v>13672.688171029587</v>
      </c>
      <c r="PO225" s="420">
        <v>14519.423095586215</v>
      </c>
      <c r="PP225" s="420">
        <v>14100.272300468345</v>
      </c>
      <c r="PQ225" s="420"/>
      <c r="PR225" s="420">
        <v>37.169249665725864</v>
      </c>
      <c r="PS225" s="420">
        <v>41.012854498840376</v>
      </c>
      <c r="PT225" s="420">
        <v>45.270875704789461</v>
      </c>
      <c r="PU225" s="420">
        <v>49.98900823137177</v>
      </c>
      <c r="PV225" s="420">
        <v>55.218055454180529</v>
      </c>
      <c r="PW225" s="420">
        <v>61.014505319690088</v>
      </c>
      <c r="PX225" s="420">
        <v>67.441171841011311</v>
      </c>
      <c r="PY225" s="420">
        <v>74.567909387303558</v>
      </c>
      <c r="PZ225" s="420">
        <v>82.472408057151227</v>
      </c>
      <c r="QA225" s="420">
        <v>91.241079372639433</v>
      </c>
      <c r="QB225" s="420">
        <v>100.97004258549829</v>
      </c>
      <c r="QC225" s="420">
        <v>111.76622306192434</v>
      </c>
      <c r="QD225" s="420">
        <v>123.74857552232709</v>
      </c>
      <c r="QE225" s="420">
        <v>137.0494463716816</v>
      </c>
      <c r="QF225" s="420">
        <v>151.81609098253807</v>
      </c>
      <c r="QG225" s="420">
        <v>168.21236360515559</v>
      </c>
      <c r="QH225" s="420">
        <v>186.42059959900638</v>
      </c>
      <c r="QI225" s="420">
        <v>206.64371193075831</v>
      </c>
      <c r="QJ225" s="420">
        <v>229.10752639226604</v>
      </c>
      <c r="QK225" s="420">
        <v>254.06338278758759</v>
      </c>
      <c r="QL225" s="420">
        <v>281.79103245342299</v>
      </c>
      <c r="QM225" s="420">
        <v>312.60186594934834</v>
      </c>
      <c r="QN225" s="420">
        <v>346.84250862358181</v>
      </c>
      <c r="QO225" s="420">
        <v>384.89882607228378</v>
      </c>
      <c r="QP225" s="420">
        <v>427.20038631634645</v>
      </c>
      <c r="QQ225" s="420">
        <v>474.22543087574775</v>
      </c>
      <c r="QR225" s="420">
        <v>526.50641289090026</v>
      </c>
      <c r="QS225" s="420">
        <v>584.63616709324504</v>
      </c>
      <c r="QT225" s="420">
        <v>631.01003432852144</v>
      </c>
      <c r="QU225" s="420">
        <v>631.01003432852144</v>
      </c>
      <c r="QV225" s="424"/>
      <c r="QW225" s="420">
        <v>14.672440262931179</v>
      </c>
      <c r="QX225" s="420">
        <v>14.672440262931179</v>
      </c>
      <c r="QY225" s="420">
        <v>14.672440262931179</v>
      </c>
      <c r="QZ225" s="420">
        <v>14.672440262931179</v>
      </c>
      <c r="RA225" s="420">
        <v>14.672440262931179</v>
      </c>
      <c r="RB225" s="420">
        <v>14.672440262931179</v>
      </c>
      <c r="RC225" s="420">
        <v>14.672440262931179</v>
      </c>
      <c r="RD225" s="420">
        <v>14.672440262931179</v>
      </c>
      <c r="RE225" s="420">
        <v>14.672440262931179</v>
      </c>
      <c r="RF225" s="420">
        <v>14.672440262931179</v>
      </c>
      <c r="RG225" s="420">
        <v>14.672440262931179</v>
      </c>
      <c r="RH225" s="420">
        <v>14.672440262931179</v>
      </c>
      <c r="RI225" s="420">
        <v>14.672440262931179</v>
      </c>
      <c r="RJ225" s="420">
        <v>14.672440262931179</v>
      </c>
      <c r="RK225" s="420">
        <v>14.672440262931179</v>
      </c>
      <c r="RL225" s="420">
        <v>14.672440262931179</v>
      </c>
      <c r="RM225" s="420">
        <v>14.672440262931179</v>
      </c>
      <c r="RN225" s="420">
        <v>17.561991387827756</v>
      </c>
      <c r="RO225" s="420">
        <v>23.279460188487498</v>
      </c>
      <c r="RP225" s="420">
        <v>31.127793123282142</v>
      </c>
      <c r="RQ225" s="420">
        <v>41.949680735259527</v>
      </c>
      <c r="RR225" s="420">
        <v>56.9327182798595</v>
      </c>
      <c r="RS225" s="420">
        <v>77.75354039923198</v>
      </c>
      <c r="RT225" s="420">
        <v>106.78297628306284</v>
      </c>
      <c r="RU225" s="420">
        <v>147.37827142931548</v>
      </c>
      <c r="RV225" s="420">
        <v>204.29959754579187</v>
      </c>
      <c r="RW225" s="420">
        <v>284.30405828589352</v>
      </c>
      <c r="RX225" s="420">
        <v>396.99327057026164</v>
      </c>
      <c r="RY225" s="420">
        <v>556.0233307193879</v>
      </c>
      <c r="RZ225" s="420">
        <v>780.83281681517474</v>
      </c>
      <c r="SA225" s="420"/>
      <c r="SB225" s="420">
        <v>22.496809402794685</v>
      </c>
      <c r="SC225" s="420">
        <v>26.340414235909197</v>
      </c>
      <c r="SD225" s="420">
        <v>30.598435441858282</v>
      </c>
      <c r="SE225" s="420">
        <v>35.316567968440594</v>
      </c>
      <c r="SF225" s="420">
        <v>40.545615191249354</v>
      </c>
      <c r="SG225" s="420">
        <v>46.342065056758912</v>
      </c>
      <c r="SH225" s="420">
        <v>52.768731578080136</v>
      </c>
      <c r="SI225" s="420">
        <v>59.895469124372383</v>
      </c>
      <c r="SJ225" s="420">
        <v>67.799967794220052</v>
      </c>
      <c r="SK225" s="420">
        <v>76.568639109708258</v>
      </c>
      <c r="SL225" s="420">
        <v>86.297602322567116</v>
      </c>
      <c r="SM225" s="420">
        <v>97.093782798993161</v>
      </c>
      <c r="SN225" s="420">
        <v>109.07613525939591</v>
      </c>
      <c r="SO225" s="420">
        <v>122.37700610875042</v>
      </c>
      <c r="SP225" s="420">
        <v>137.14365071960688</v>
      </c>
      <c r="SQ225" s="420">
        <v>153.5399233422244</v>
      </c>
      <c r="SR225" s="420">
        <v>171.74815933607519</v>
      </c>
      <c r="SS225" s="420">
        <v>189.08172054293055</v>
      </c>
      <c r="ST225" s="420">
        <v>205.82806620377855</v>
      </c>
      <c r="SU225" s="420">
        <v>222.93558966430544</v>
      </c>
      <c r="SV225" s="420">
        <v>239.84135171816345</v>
      </c>
      <c r="SW225" s="420">
        <v>255.66914766948884</v>
      </c>
      <c r="SX225" s="420">
        <v>269.08896822434986</v>
      </c>
      <c r="SY225" s="420">
        <v>278.11584978922093</v>
      </c>
      <c r="SZ225" s="420">
        <v>279.82211488703098</v>
      </c>
      <c r="TA225" s="420">
        <v>269.92583332995588</v>
      </c>
      <c r="TB225" s="420">
        <v>242.20235460500675</v>
      </c>
      <c r="TC225" s="420">
        <v>187.64289652298339</v>
      </c>
      <c r="TD225" s="420">
        <v>74.986703609133542</v>
      </c>
      <c r="TE225" s="420">
        <v>-149.8227824866533</v>
      </c>
      <c r="TF225" s="420"/>
      <c r="TG225" s="420">
        <v>3.9012105588149764</v>
      </c>
      <c r="TH225" s="420">
        <v>4.3046276816708433</v>
      </c>
      <c r="TI225" s="420">
        <v>4.7515411232306866</v>
      </c>
      <c r="TJ225" s="420">
        <v>5.2467469343817239</v>
      </c>
      <c r="TK225" s="420">
        <v>5.7955773364378205</v>
      </c>
      <c r="TL225" s="420">
        <v>6.4039611919725541</v>
      </c>
      <c r="TM225" s="420">
        <v>7.0784913349385592</v>
      </c>
      <c r="TN225" s="420">
        <v>7.8264995410642753</v>
      </c>
      <c r="TO225" s="420">
        <v>8.6561400086625184</v>
      </c>
      <c r="TP225" s="420">
        <v>9.576482319320041</v>
      </c>
      <c r="TQ225" s="420">
        <v>10.597614958629837</v>
      </c>
      <c r="TR225" s="420">
        <v>11.730760600478588</v>
      </c>
      <c r="TS225" s="420">
        <v>12.988404495858873</v>
      </c>
      <c r="TT225" s="420">
        <v>14.384437460354889</v>
      </c>
      <c r="TU225" s="420">
        <v>15.93431512515107</v>
      </c>
      <c r="TV225" s="420">
        <v>17.655235306640428</v>
      </c>
      <c r="TW225" s="420">
        <v>19.566335561701738</v>
      </c>
      <c r="TX225" s="420">
        <v>21.688913231960186</v>
      </c>
      <c r="TY225" s="420">
        <v>24.046670543625932</v>
      </c>
      <c r="TZ225" s="420">
        <v>26.665987622912422</v>
      </c>
      <c r="UA225" s="420">
        <v>29.576226614021913</v>
      </c>
      <c r="UB225" s="420">
        <v>32.810070451096514</v>
      </c>
      <c r="UC225" s="420">
        <v>36.403900241653346</v>
      </c>
      <c r="UD225" s="420">
        <v>40.398215671630723</v>
      </c>
      <c r="UE225" s="420">
        <v>44.838103346593869</v>
      </c>
      <c r="UF225" s="420">
        <v>49.773758545817543</v>
      </c>
      <c r="UG225" s="420">
        <v>55.261066492493683</v>
      </c>
      <c r="UH225" s="420">
        <v>61.362249941580622</v>
      </c>
      <c r="UI225" s="420">
        <v>66.229558863293065</v>
      </c>
      <c r="UJ225" s="420">
        <v>66.229558863293065</v>
      </c>
      <c r="UK225" s="420"/>
      <c r="UL225" s="420">
        <v>2.0676958480084733</v>
      </c>
      <c r="UM225" s="420">
        <v>2.0676958480084733</v>
      </c>
      <c r="UN225" s="420">
        <v>2.0676958480084733</v>
      </c>
      <c r="UO225" s="420">
        <v>2.0676958480084733</v>
      </c>
      <c r="UP225" s="420">
        <v>2.0676958480084733</v>
      </c>
      <c r="UQ225" s="420">
        <v>2.0676958480084733</v>
      </c>
      <c r="UR225" s="420">
        <v>2.0676958480084733</v>
      </c>
      <c r="US225" s="420">
        <v>2.0676958480084733</v>
      </c>
      <c r="UT225" s="420">
        <v>2.0676958480084733</v>
      </c>
      <c r="UU225" s="420">
        <v>2.0676958480084733</v>
      </c>
      <c r="UV225" s="420">
        <v>2.0676958480084733</v>
      </c>
      <c r="UW225" s="420">
        <v>2.0676958480084733</v>
      </c>
      <c r="UX225" s="420">
        <v>2.0676958480084733</v>
      </c>
      <c r="UY225" s="420">
        <v>2.0676958480084733</v>
      </c>
      <c r="UZ225" s="420">
        <v>2.0676958480084733</v>
      </c>
      <c r="VA225" s="420">
        <v>2.0676958480084733</v>
      </c>
      <c r="VB225" s="420">
        <v>2.0676958480084733</v>
      </c>
      <c r="VC225" s="420">
        <v>2.474902335579019</v>
      </c>
      <c r="VD225" s="420">
        <v>3.2806296916555335</v>
      </c>
      <c r="VE225" s="420">
        <v>4.3866464913328018</v>
      </c>
      <c r="VF225" s="420">
        <v>5.9117078772995386</v>
      </c>
      <c r="VG225" s="420">
        <v>8.0231742705070825</v>
      </c>
      <c r="VH225" s="420">
        <v>10.957323374328272</v>
      </c>
      <c r="VI225" s="420">
        <v>15.048261416766344</v>
      </c>
      <c r="VJ225" s="420">
        <v>20.769104147654808</v>
      </c>
      <c r="VK225" s="420">
        <v>28.790672991354562</v>
      </c>
      <c r="VL225" s="420">
        <v>40.065204584602789</v>
      </c>
      <c r="VM225" s="420">
        <v>55.945795146242915</v>
      </c>
      <c r="VN225" s="420">
        <v>78.356913486907771</v>
      </c>
      <c r="VO225" s="420">
        <v>110.03791764594696</v>
      </c>
      <c r="VP225" s="420"/>
      <c r="VQ225" s="420">
        <v>1.8335147108065031</v>
      </c>
      <c r="VR225" s="420">
        <v>2.23693183366237</v>
      </c>
      <c r="VS225" s="420">
        <v>2.6838452752222133</v>
      </c>
      <c r="VT225" s="420">
        <v>3.1790510863732506</v>
      </c>
      <c r="VU225" s="420">
        <v>3.7278814884293472</v>
      </c>
      <c r="VV225" s="420">
        <v>4.3362653439640813</v>
      </c>
      <c r="VW225" s="420">
        <v>5.0107954869300855</v>
      </c>
      <c r="VX225" s="420">
        <v>5.7588036930558015</v>
      </c>
      <c r="VY225" s="420">
        <v>6.5884441606540456</v>
      </c>
      <c r="VZ225" s="420">
        <v>7.5087864713115682</v>
      </c>
      <c r="WA225" s="420">
        <v>8.5299191106213641</v>
      </c>
      <c r="WB225" s="420">
        <v>9.663064752470115</v>
      </c>
      <c r="WC225" s="420">
        <v>10.9207086478504</v>
      </c>
      <c r="WD225" s="420">
        <v>12.316741612346416</v>
      </c>
      <c r="WE225" s="420">
        <v>13.866619277142597</v>
      </c>
      <c r="WF225" s="420">
        <v>15.587539458631955</v>
      </c>
      <c r="WG225" s="420">
        <v>17.498639713693265</v>
      </c>
      <c r="WH225" s="420">
        <v>19.214010896381168</v>
      </c>
      <c r="WI225" s="420">
        <v>20.766040851970399</v>
      </c>
      <c r="WJ225" s="420">
        <v>22.279341131579621</v>
      </c>
      <c r="WK225" s="420">
        <v>23.664518736722375</v>
      </c>
      <c r="WL225" s="420">
        <v>24.78689618058943</v>
      </c>
      <c r="WM225" s="420">
        <v>25.446576867325074</v>
      </c>
      <c r="WN225" s="420">
        <v>25.349954254864379</v>
      </c>
      <c r="WO225" s="420">
        <v>24.068999198939061</v>
      </c>
      <c r="WP225" s="420">
        <v>20.983085554462981</v>
      </c>
      <c r="WQ225" s="420">
        <v>15.195861907890894</v>
      </c>
      <c r="WR225" s="420">
        <v>5.4164547953377067</v>
      </c>
      <c r="WS225" s="420">
        <v>-12.127354623614707</v>
      </c>
      <c r="WT225" s="420">
        <v>-43.808358782653897</v>
      </c>
      <c r="WU225" s="420"/>
      <c r="WV225" s="420">
        <v>89.824419981594971</v>
      </c>
      <c r="WW225" s="420">
        <v>99.113000673373861</v>
      </c>
      <c r="WX225" s="420">
        <v>109.40307347638758</v>
      </c>
      <c r="WY225" s="420">
        <v>120.80506629055378</v>
      </c>
      <c r="WZ225" s="420">
        <v>133.4417522088674</v>
      </c>
      <c r="XA225" s="420">
        <v>147.44964184355939</v>
      </c>
      <c r="XB225" s="420">
        <v>162.98053358564138</v>
      </c>
      <c r="XC225" s="420">
        <v>180.20323977997836</v>
      </c>
      <c r="XD225" s="420">
        <v>199.30550885050718</v>
      </c>
      <c r="XE225" s="420">
        <v>220.49616569740266</v>
      </c>
      <c r="XF225" s="420">
        <v>244.00749523664678</v>
      </c>
      <c r="XG225" s="420">
        <v>270.09789679258193</v>
      </c>
      <c r="XH225" s="420">
        <v>299.05484021894301</v>
      </c>
      <c r="XI225" s="420">
        <v>331.19815815078363</v>
      </c>
      <c r="XJ225" s="420">
        <v>366.88371272003911</v>
      </c>
      <c r="XK225" s="420">
        <v>406.50747944742591</v>
      </c>
      <c r="XL225" s="420">
        <v>450.51009590443135</v>
      </c>
      <c r="XM225" s="420">
        <v>499.38192817866133</v>
      </c>
      <c r="XN225" s="420">
        <v>553.66871423772216</v>
      </c>
      <c r="XO225" s="420">
        <v>613.97785004254649</v>
      </c>
      <c r="XP225" s="420">
        <v>680.98539178970213</v>
      </c>
      <c r="XQ225" s="420">
        <v>755.44385605278228</v>
      </c>
      <c r="XR225" s="420">
        <v>838.1909089438218</v>
      </c>
      <c r="XS225" s="420">
        <v>930.15904583675615</v>
      </c>
      <c r="XT225" s="420">
        <v>1032.386374809266</v>
      </c>
      <c r="XU225" s="420">
        <v>1146.0286299030445</v>
      </c>
      <c r="XV225" s="420">
        <v>1272.3725547283477</v>
      </c>
      <c r="XW225" s="420">
        <v>1412.8508130159521</v>
      </c>
      <c r="XX225" s="420">
        <v>1524.919411768248</v>
      </c>
      <c r="XY225" s="420">
        <v>1524.919411768248</v>
      </c>
      <c r="XZ225" s="420"/>
      <c r="YA225" s="420">
        <v>2.480834464641668E-2</v>
      </c>
      <c r="YB225" s="420">
        <v>2.480834464641668E-2</v>
      </c>
      <c r="YC225" s="420">
        <v>2.480834464641668E-2</v>
      </c>
      <c r="YD225" s="420">
        <v>2.480834464641668E-2</v>
      </c>
      <c r="YE225" s="420">
        <v>2.480834464641668E-2</v>
      </c>
      <c r="YF225" s="420">
        <v>2.480834464641668E-2</v>
      </c>
      <c r="YG225" s="420">
        <v>2.480834464641668E-2</v>
      </c>
      <c r="YH225" s="420">
        <v>2.480834464641668E-2</v>
      </c>
      <c r="YI225" s="420">
        <v>2.480834464641668E-2</v>
      </c>
      <c r="YJ225" s="420">
        <v>2.480834464641668E-2</v>
      </c>
      <c r="YK225" s="420">
        <v>2.480834464641668E-2</v>
      </c>
      <c r="YL225" s="420">
        <v>2.480834464641668E-2</v>
      </c>
      <c r="YM225" s="420">
        <v>2.480834464641668E-2</v>
      </c>
      <c r="YN225" s="420">
        <v>2.480834464641668E-2</v>
      </c>
      <c r="YO225" s="420">
        <v>2.480834464641668E-2</v>
      </c>
      <c r="YP225" s="420">
        <v>2.480834464641668E-2</v>
      </c>
      <c r="YQ225" s="420">
        <v>2.480834464641668E-2</v>
      </c>
      <c r="YR225" s="420">
        <v>2.9694033658965054E-2</v>
      </c>
      <c r="YS225" s="420">
        <v>3.9361201081023131E-2</v>
      </c>
      <c r="YT225" s="420">
        <v>5.2631260107135779E-2</v>
      </c>
      <c r="YU225" s="420">
        <v>7.0929042397720327E-2</v>
      </c>
      <c r="YV225" s="420">
        <v>9.6262548794452465E-2</v>
      </c>
      <c r="YW225" s="420">
        <v>0.13146665402186325</v>
      </c>
      <c r="YX225" s="420">
        <v>0.18054998558713753</v>
      </c>
      <c r="YY225" s="420">
        <v>0.24918901597089782</v>
      </c>
      <c r="YZ225" s="420">
        <v>0.3454323027536868</v>
      </c>
      <c r="ZA225" s="420">
        <v>0.48070484090847126</v>
      </c>
      <c r="ZB225" s="420">
        <v>0.67124116385038646</v>
      </c>
      <c r="ZC225" s="420">
        <v>0.94013116923601669</v>
      </c>
      <c r="ZD225" s="420">
        <v>1.3202418468673545</v>
      </c>
      <c r="ZE225" s="420"/>
      <c r="ZF225" s="420">
        <v>89.799611636948555</v>
      </c>
      <c r="ZG225" s="420">
        <v>99.088192328727445</v>
      </c>
      <c r="ZH225" s="420">
        <v>109.37826513174116</v>
      </c>
      <c r="ZI225" s="420">
        <v>120.78025794590737</v>
      </c>
      <c r="ZJ225" s="420">
        <v>133.41694386422097</v>
      </c>
      <c r="ZK225" s="420">
        <v>147.42483349891296</v>
      </c>
      <c r="ZL225" s="420">
        <v>162.95572524099495</v>
      </c>
      <c r="ZM225" s="420">
        <v>180.17843143533193</v>
      </c>
      <c r="ZN225" s="420">
        <v>199.28070050586075</v>
      </c>
      <c r="ZO225" s="420">
        <v>220.47135735275623</v>
      </c>
      <c r="ZP225" s="420">
        <v>243.98268689200034</v>
      </c>
      <c r="ZQ225" s="420">
        <v>270.0730884479355</v>
      </c>
      <c r="ZR225" s="420">
        <v>299.03003187429658</v>
      </c>
      <c r="ZS225" s="420">
        <v>331.1733498061372</v>
      </c>
      <c r="ZT225" s="420">
        <v>366.85890437539268</v>
      </c>
      <c r="ZU225" s="420">
        <v>406.48267110277948</v>
      </c>
      <c r="ZV225" s="420">
        <v>450.48528755978492</v>
      </c>
      <c r="ZW225" s="420">
        <v>499.35223414500234</v>
      </c>
      <c r="ZX225" s="420">
        <v>553.62935303664108</v>
      </c>
      <c r="ZY225" s="420">
        <v>613.9252187824394</v>
      </c>
      <c r="ZZ225" s="420">
        <v>680.91446274730447</v>
      </c>
      <c r="AAA225" s="420">
        <v>755.34759350398781</v>
      </c>
      <c r="AAB225" s="420">
        <v>838.0594422897999</v>
      </c>
      <c r="AAC225" s="420">
        <v>929.97849585116899</v>
      </c>
      <c r="AAD225" s="420">
        <v>1032.1371857932952</v>
      </c>
      <c r="AAE225" s="420">
        <v>1145.6831976002909</v>
      </c>
      <c r="AAF225" s="420">
        <v>1271.8918498874393</v>
      </c>
      <c r="AAG225" s="420">
        <v>1412.1795718521016</v>
      </c>
      <c r="AAH225" s="420">
        <v>1523.9792805990119</v>
      </c>
      <c r="AAI225" s="420">
        <v>1523.5991699213807</v>
      </c>
      <c r="AAJ225" s="420"/>
      <c r="AAK225" s="420">
        <v>1003.0966312254658</v>
      </c>
      <c r="AAL225" s="420">
        <v>1111.3875405867473</v>
      </c>
      <c r="AAM225" s="420">
        <v>1231.3543447959635</v>
      </c>
      <c r="AAN225" s="420">
        <v>1364.2844674216615</v>
      </c>
      <c r="AAO225" s="420">
        <v>1511.6092584544035</v>
      </c>
      <c r="AAP225" s="420">
        <v>1674.9202267399953</v>
      </c>
      <c r="AAQ225" s="420">
        <v>1855.9871136789495</v>
      </c>
      <c r="AAR225" s="420">
        <v>2056.7780178369612</v>
      </c>
      <c r="AAS225" s="420">
        <v>2279.4818040399837</v>
      </c>
      <c r="AAT225" s="420">
        <v>2526.5330571926015</v>
      </c>
      <c r="AAU225" s="420">
        <v>2800.6398707718786</v>
      </c>
      <c r="AAV225" s="420">
        <v>3104.8147930604759</v>
      </c>
      <c r="AAW225" s="420">
        <v>3442.4092910809572</v>
      </c>
      <c r="AAX225" s="420">
        <v>3817.1521333118062</v>
      </c>
      <c r="AAY225" s="420">
        <v>4233.1921380874146</v>
      </c>
      <c r="AAZ225" s="420">
        <v>4695.1457856479919</v>
      </c>
      <c r="ABA225" s="420">
        <v>5208.1502487111493</v>
      </c>
      <c r="ABB225" s="420">
        <v>5769.2333319196605</v>
      </c>
      <c r="ABC225" s="420">
        <v>6384.9428579265605</v>
      </c>
      <c r="ABD225" s="420">
        <v>7064.4562517310487</v>
      </c>
      <c r="ABE225" s="420">
        <v>7813.1212711714306</v>
      </c>
      <c r="ABF225" s="420">
        <v>8636.1399292840615</v>
      </c>
      <c r="ABG225" s="420">
        <v>9538.2363715622523</v>
      </c>
      <c r="ABH225" s="420">
        <v>10523.152807848111</v>
      </c>
      <c r="ABI225" s="420">
        <v>11592.896495194569</v>
      </c>
      <c r="ABJ225" s="420">
        <v>12746.627313470539</v>
      </c>
      <c r="ABK225" s="420">
        <v>13979.027571934648</v>
      </c>
      <c r="ABL225" s="420">
        <v>15277.927094200011</v>
      </c>
      <c r="ABM225" s="420">
        <v>16106.261725170745</v>
      </c>
      <c r="ABN225" s="420">
        <v>15430.240329120419</v>
      </c>
      <c r="ABQ225" s="344"/>
      <c r="ABR225" s="344"/>
      <c r="ABS225" s="344"/>
      <c r="ABT225" s="344"/>
      <c r="ABU225" s="344"/>
      <c r="ABV225" s="344"/>
      <c r="ABW225" s="344"/>
      <c r="ABX225" s="344"/>
      <c r="ABY225" s="344"/>
      <c r="ABZ225" s="344"/>
      <c r="ACA225" s="344"/>
    </row>
    <row r="226" spans="1:755" hidden="1" outlineLevel="1" x14ac:dyDescent="0.25">
      <c r="D226" s="431" t="b">
        <v>1</v>
      </c>
      <c r="E226" s="416"/>
      <c r="F226" s="417">
        <v>1651</v>
      </c>
      <c r="G226" s="417">
        <v>22006076</v>
      </c>
      <c r="H226" s="417" t="s">
        <v>1825</v>
      </c>
      <c r="I226" s="417" t="s">
        <v>253</v>
      </c>
      <c r="J226" s="417">
        <v>66</v>
      </c>
      <c r="K226" s="417" t="s">
        <v>337</v>
      </c>
      <c r="L226" s="417" t="s">
        <v>1907</v>
      </c>
      <c r="M226" s="417" t="s">
        <v>253</v>
      </c>
      <c r="N226" s="417" t="s">
        <v>301</v>
      </c>
      <c r="O226" s="417" t="s">
        <v>1908</v>
      </c>
      <c r="P226" s="417" t="s">
        <v>1909</v>
      </c>
      <c r="Q226" s="417" t="s">
        <v>302</v>
      </c>
      <c r="R226" s="417" t="s">
        <v>298</v>
      </c>
      <c r="S226" s="418"/>
      <c r="T226" s="417">
        <v>6.6046416250961082E-2</v>
      </c>
      <c r="U226" s="417">
        <v>2190</v>
      </c>
      <c r="V226" s="418"/>
      <c r="W226" s="419">
        <v>9.9</v>
      </c>
      <c r="X226" s="417">
        <v>8.8018665792934641E-3</v>
      </c>
      <c r="Y226" s="417">
        <v>1.5348743287472509E-3</v>
      </c>
      <c r="Z226" s="417">
        <v>7.266992250546213E-3</v>
      </c>
      <c r="AA226" s="420">
        <v>94.031217127765984</v>
      </c>
      <c r="AB226" s="420">
        <v>736.73967779868042</v>
      </c>
      <c r="AC226" s="420">
        <v>830.77089492644643</v>
      </c>
      <c r="AD226" s="420">
        <v>33.698957216231179</v>
      </c>
      <c r="AE226" s="420">
        <v>3.5369755616627874</v>
      </c>
      <c r="AF226" s="420">
        <v>81.437998161253503</v>
      </c>
      <c r="AG226" s="418"/>
      <c r="AH226" s="419">
        <v>14.216959715055561</v>
      </c>
      <c r="AI226" s="417">
        <v>2.3831354840911409E-2</v>
      </c>
      <c r="AJ226" s="417">
        <v>4.1557247471385329E-3</v>
      </c>
      <c r="AK226" s="417">
        <v>1.9675630093772878E-2</v>
      </c>
      <c r="AL226" s="420">
        <v>254.59273681406529</v>
      </c>
      <c r="AM226" s="420">
        <v>1994.7478786264958</v>
      </c>
      <c r="AN226" s="420">
        <v>2249.3406154405611</v>
      </c>
      <c r="AO226" s="420">
        <v>91.241079372639433</v>
      </c>
      <c r="AP226" s="420">
        <v>9.576482319320041</v>
      </c>
      <c r="AQ226" s="420">
        <v>220.49616569740266</v>
      </c>
      <c r="AR226" s="418"/>
      <c r="AS226" s="417">
        <v>5.1679359468684138E-3</v>
      </c>
      <c r="AT226" s="421">
        <v>4.6756664206188491E-7</v>
      </c>
      <c r="AU226" s="417">
        <v>5.1674683802263519E-3</v>
      </c>
      <c r="AV226" s="420">
        <v>54.263818387092506</v>
      </c>
      <c r="AW226" s="420">
        <v>0.22443198818970475</v>
      </c>
      <c r="AX226" s="420">
        <v>54.488250375282213</v>
      </c>
      <c r="AY226" s="420">
        <v>14.672440262931179</v>
      </c>
      <c r="AZ226" s="420">
        <v>2.0676958480084733</v>
      </c>
      <c r="BA226" s="420">
        <v>2.480834464641668E-2</v>
      </c>
      <c r="BB226" s="418"/>
      <c r="BC226" s="420">
        <v>949.44482586559388</v>
      </c>
      <c r="BD226" s="420">
        <v>2570.6543428299233</v>
      </c>
      <c r="BE226" s="420">
        <v>71.253194830868281</v>
      </c>
      <c r="BF226" s="420">
        <v>2499.401147999055</v>
      </c>
      <c r="BG226" s="420"/>
      <c r="BH226" s="422">
        <v>3.6190084093339271E-2</v>
      </c>
      <c r="BI226" s="420"/>
      <c r="BJ226" s="423">
        <v>10.264843878369307</v>
      </c>
      <c r="BK226" s="423">
        <v>10.643133317908669</v>
      </c>
      <c r="BL226" s="423">
        <v>11.035363826768</v>
      </c>
      <c r="BM226" s="423">
        <v>11.442049174017937</v>
      </c>
      <c r="BN226" s="423">
        <v>11.863722062618042</v>
      </c>
      <c r="BO226" s="423">
        <v>12.300934827185827</v>
      </c>
      <c r="BP226" s="423">
        <v>12.75426015748063</v>
      </c>
      <c r="BQ226" s="423">
        <v>13.224291848549957</v>
      </c>
      <c r="BR226" s="423">
        <v>13.711645578520923</v>
      </c>
      <c r="BS226" s="423">
        <v>14.216959715055561</v>
      </c>
      <c r="BT226" s="423">
        <v>14.740896151526375</v>
      </c>
      <c r="BU226" s="423">
        <v>15.284141174007392</v>
      </c>
      <c r="BV226" s="423">
        <v>15.847406360216368</v>
      </c>
      <c r="BW226" s="423">
        <v>16.431429511585634</v>
      </c>
      <c r="BX226" s="423">
        <v>17.036975619682483</v>
      </c>
      <c r="BY226" s="423">
        <v>17.664837868244934</v>
      </c>
      <c r="BZ226" s="423">
        <v>18.315838672145485</v>
      </c>
      <c r="CA226" s="423">
        <v>18.990830754643675</v>
      </c>
      <c r="CB226" s="423">
        <v>19.69069826433855</v>
      </c>
      <c r="CC226" s="423">
        <v>20.416357933284111</v>
      </c>
      <c r="CD226" s="423">
        <v>21.168760277784653</v>
      </c>
      <c r="CE226" s="423">
        <v>21.948890843442939</v>
      </c>
      <c r="CF226" s="423">
        <v>22.757771496092055</v>
      </c>
      <c r="CG226" s="423">
        <v>23.596461760301825</v>
      </c>
      <c r="CH226" s="423">
        <v>24.46606020721309</v>
      </c>
      <c r="CI226" s="423">
        <v>25.367705893517794</v>
      </c>
      <c r="CJ226" s="423">
        <v>26.302579853469606</v>
      </c>
      <c r="CK226" s="423">
        <v>27.271906645879525</v>
      </c>
      <c r="CL226" s="423">
        <v>28</v>
      </c>
      <c r="CM226" s="423">
        <v>28</v>
      </c>
      <c r="CN226" s="420"/>
      <c r="CO226" s="417">
        <v>9.708275965660762E-3</v>
      </c>
      <c r="CP226" s="417">
        <v>1.0712191211688215E-2</v>
      </c>
      <c r="CQ226" s="417">
        <v>1.1824348312161174E-2</v>
      </c>
      <c r="CR226" s="417">
        <v>1.3056682379234321E-2</v>
      </c>
      <c r="CS226" s="417">
        <v>1.4422462800766764E-2</v>
      </c>
      <c r="CT226" s="417">
        <v>1.5936443723749291E-2</v>
      </c>
      <c r="CU226" s="417">
        <v>1.7615031607265057E-2</v>
      </c>
      <c r="CV226" s="417">
        <v>1.9476471788502842E-2</v>
      </c>
      <c r="CW226" s="417">
        <v>2.1541056227177734E-2</v>
      </c>
      <c r="CX226" s="417">
        <v>2.3831354840911409E-2</v>
      </c>
      <c r="CY226" s="417">
        <v>2.6372473119585998E-2</v>
      </c>
      <c r="CZ226" s="417">
        <v>2.9192339013647112E-2</v>
      </c>
      <c r="DA226" s="417">
        <v>3.2322022433398018E-2</v>
      </c>
      <c r="DB226" s="417">
        <v>3.5796091077517467E-2</v>
      </c>
      <c r="DC226" s="417">
        <v>3.965300673382742E-2</v>
      </c>
      <c r="DD226" s="417">
        <v>4.3935566668723287E-2</v>
      </c>
      <c r="DE226" s="417">
        <v>4.8691395249228206E-2</v>
      </c>
      <c r="DF226" s="417">
        <v>5.3973491529537086E-2</v>
      </c>
      <c r="DG226" s="417">
        <v>5.9840839189094955E-2</v>
      </c>
      <c r="DH226" s="417">
        <v>6.6359085939407772E-2</v>
      </c>
      <c r="DI226" s="417">
        <v>7.36013003304965E-2</v>
      </c>
      <c r="DJ226" s="417">
        <v>8.1648814794752431E-2</v>
      </c>
      <c r="DK226" s="417">
        <v>9.0592164776594139E-2</v>
      </c>
      <c r="DL226" s="417">
        <v>0.10053213492265475</v>
      </c>
      <c r="DM226" s="417">
        <v>0.11158092456249701</v>
      </c>
      <c r="DN226" s="417">
        <v>0.12386344610882619</v>
      </c>
      <c r="DO226" s="417">
        <v>0.13751877156531145</v>
      </c>
      <c r="DP226" s="417">
        <v>0.15270174406778775</v>
      </c>
      <c r="DQ226" s="417">
        <v>0.1648141839142698</v>
      </c>
      <c r="DR226" s="417">
        <v>0.1648141839142698</v>
      </c>
      <c r="DS226" s="424"/>
      <c r="DT226" s="425">
        <v>1.6929344954104853E-3</v>
      </c>
      <c r="DU226" s="425">
        <v>1.8679977874388482E-3</v>
      </c>
      <c r="DV226" s="425">
        <v>2.0619363535000221E-3</v>
      </c>
      <c r="DW226" s="425">
        <v>2.2768314450072047E-3</v>
      </c>
      <c r="DX226" s="425">
        <v>2.5149969851038117E-3</v>
      </c>
      <c r="DY226" s="425">
        <v>2.7790058100462065E-3</v>
      </c>
      <c r="DZ226" s="425">
        <v>3.0717188871809526E-3</v>
      </c>
      <c r="EA226" s="425">
        <v>3.3963178484287646E-3</v>
      </c>
      <c r="EB226" s="425">
        <v>3.7563412168706346E-3</v>
      </c>
      <c r="EC226" s="425">
        <v>4.1557247471385329E-3</v>
      </c>
      <c r="ED226" s="425">
        <v>4.5988463483479314E-3</v>
      </c>
      <c r="EE226" s="425">
        <v>5.0905761118376852E-3</v>
      </c>
      <c r="EF226" s="425">
        <v>5.6363320256324111E-3</v>
      </c>
      <c r="EG226" s="425">
        <v>6.2421420240149151E-3</v>
      </c>
      <c r="EH226" s="425">
        <v>6.9147130946716978E-3</v>
      </c>
      <c r="EI226" s="425">
        <v>7.661508248424276E-3</v>
      </c>
      <c r="EJ226" s="425">
        <v>8.4908322485530308E-3</v>
      </c>
      <c r="EK226" s="425">
        <v>9.41192709923965E-3</v>
      </c>
      <c r="EL226" s="425">
        <v>1.0435078406903915E-2</v>
      </c>
      <c r="EM226" s="425">
        <v>1.157173385553696E-2</v>
      </c>
      <c r="EN226" s="425">
        <v>1.2834635179026293E-2</v>
      </c>
      <c r="EO226" s="425">
        <v>1.4237965171606101E-2</v>
      </c>
      <c r="EP226" s="425">
        <v>1.5797511453803082E-2</v>
      </c>
      <c r="EQ226" s="425">
        <v>1.7530848907655657E-2</v>
      </c>
      <c r="ER226" s="425">
        <v>1.9457542913881343E-2</v>
      </c>
      <c r="ES226" s="425">
        <v>2.1599375767618847E-2</v>
      </c>
      <c r="ET226" s="425">
        <v>2.3980598921257149E-2</v>
      </c>
      <c r="EU226" s="425">
        <v>2.6628214005874437E-2</v>
      </c>
      <c r="EV226" s="425">
        <v>2.8740387919370929E-2</v>
      </c>
      <c r="EW226" s="425">
        <v>2.8740387919370929E-2</v>
      </c>
      <c r="EX226" s="420"/>
      <c r="EY226" s="420">
        <v>1047.2179168627877</v>
      </c>
      <c r="EZ226" s="420">
        <v>1155.5088262240693</v>
      </c>
      <c r="FA226" s="420">
        <v>1275.4756304332855</v>
      </c>
      <c r="FB226" s="420">
        <v>1408.4057530589835</v>
      </c>
      <c r="FC226" s="420">
        <v>1555.7305440917253</v>
      </c>
      <c r="FD226" s="420">
        <v>1719.0415123773171</v>
      </c>
      <c r="FE226" s="420">
        <v>1900.1083993162715</v>
      </c>
      <c r="FF226" s="420">
        <v>2100.899303474283</v>
      </c>
      <c r="FG226" s="420">
        <v>2323.6030896773059</v>
      </c>
      <c r="FH226" s="420">
        <v>2570.6543428299233</v>
      </c>
      <c r="FI226" s="420">
        <v>2844.7611564091999</v>
      </c>
      <c r="FJ226" s="420">
        <v>3148.9360786977982</v>
      </c>
      <c r="FK226" s="420">
        <v>3486.5305767182795</v>
      </c>
      <c r="FL226" s="420">
        <v>3861.273418949128</v>
      </c>
      <c r="FM226" s="420">
        <v>4277.3134237247359</v>
      </c>
      <c r="FN226" s="420">
        <v>4739.2670712853142</v>
      </c>
      <c r="FO226" s="420">
        <v>5252.2715343484706</v>
      </c>
      <c r="FP226" s="420">
        <v>5822.0437454907524</v>
      </c>
      <c r="FQ226" s="420">
        <v>6454.9461903002393</v>
      </c>
      <c r="FR226" s="420">
        <v>7158.0601940228817</v>
      </c>
      <c r="FS226" s="420">
        <v>7939.267557197958</v>
      </c>
      <c r="FT226" s="420">
        <v>8807.3414935992423</v>
      </c>
      <c r="FU226" s="420">
        <v>9772.0479328152669</v>
      </c>
      <c r="FV226" s="420">
        <v>10844.258371296299</v>
      </c>
      <c r="FW226" s="420">
        <v>12036.075591101046</v>
      </c>
      <c r="FX226" s="420">
        <v>13360.973716480332</v>
      </c>
      <c r="FY226" s="420">
        <v>14833.954246618263</v>
      </c>
      <c r="FZ226" s="420">
        <v>16471.719890288448</v>
      </c>
      <c r="GA226" s="420">
        <v>17778.27154467328</v>
      </c>
      <c r="GB226" s="420">
        <v>17778.27154467328</v>
      </c>
      <c r="GC226" s="420"/>
      <c r="GD226" s="420">
        <v>44.123985834679935</v>
      </c>
      <c r="GE226" s="420">
        <v>44.123985834679935</v>
      </c>
      <c r="GF226" s="420">
        <v>44.123985834679935</v>
      </c>
      <c r="GG226" s="420">
        <v>44.123985834679935</v>
      </c>
      <c r="GH226" s="420">
        <v>44.123985834679935</v>
      </c>
      <c r="GI226" s="420">
        <v>44.123985834679935</v>
      </c>
      <c r="GJ226" s="420">
        <v>44.123985834679935</v>
      </c>
      <c r="GK226" s="420">
        <v>44.123985834679935</v>
      </c>
      <c r="GL226" s="420">
        <v>44.123985834679935</v>
      </c>
      <c r="GM226" s="420">
        <v>44.123985834679935</v>
      </c>
      <c r="GN226" s="420">
        <v>44.123985834679935</v>
      </c>
      <c r="GO226" s="420">
        <v>44.123985834679935</v>
      </c>
      <c r="GP226" s="420">
        <v>44.123985834679935</v>
      </c>
      <c r="GQ226" s="420">
        <v>44.123985834679935</v>
      </c>
      <c r="GR226" s="420">
        <v>44.123985834679935</v>
      </c>
      <c r="GS226" s="420">
        <v>44.123985834679935</v>
      </c>
      <c r="GT226" s="420">
        <v>44.123985834679935</v>
      </c>
      <c r="GU226" s="420">
        <v>52.81364553809243</v>
      </c>
      <c r="GV226" s="420">
        <v>70.007616537442502</v>
      </c>
      <c r="GW226" s="420">
        <v>93.609670799379501</v>
      </c>
      <c r="GX226" s="420">
        <v>126.1540061068313</v>
      </c>
      <c r="GY226" s="420">
        <v>171.2120417526574</v>
      </c>
      <c r="GZ226" s="420">
        <v>233.82587038637163</v>
      </c>
      <c r="HA226" s="420">
        <v>321.12521492437503</v>
      </c>
      <c r="HB226" s="420">
        <v>443.20621821278513</v>
      </c>
      <c r="HC226" s="420">
        <v>614.3840006570565</v>
      </c>
      <c r="HD226" s="420">
        <v>854.97899570542791</v>
      </c>
      <c r="HE226" s="420">
        <v>1193.8658555223894</v>
      </c>
      <c r="HF226" s="420">
        <v>1672.1121455438506</v>
      </c>
      <c r="HG226" s="420">
        <v>2348.1749137156198</v>
      </c>
      <c r="HH226" s="420"/>
      <c r="HI226" s="420">
        <v>103.71447885961901</v>
      </c>
      <c r="HJ226" s="420">
        <v>114.43940539953707</v>
      </c>
      <c r="HK226" s="420">
        <v>126.32069044886737</v>
      </c>
      <c r="HL226" s="420">
        <v>139.48583799921795</v>
      </c>
      <c r="HM226" s="420">
        <v>154.07660624241004</v>
      </c>
      <c r="HN226" s="420">
        <v>170.25061519991607</v>
      </c>
      <c r="HO226" s="420">
        <v>188.18313670782311</v>
      </c>
      <c r="HP226" s="420">
        <v>208.06908752013004</v>
      </c>
      <c r="HQ226" s="420">
        <v>230.12524866308036</v>
      </c>
      <c r="HR226" s="420">
        <v>254.59273681406529</v>
      </c>
      <c r="HS226" s="420">
        <v>281.73975642141835</v>
      </c>
      <c r="HT226" s="420">
        <v>311.86466456072424</v>
      </c>
      <c r="HU226" s="420">
        <v>345.2993841775932</v>
      </c>
      <c r="HV226" s="420">
        <v>382.41320543914907</v>
      </c>
      <c r="HW226" s="420">
        <v>423.61701945459322</v>
      </c>
      <c r="HX226" s="420">
        <v>469.36803368244</v>
      </c>
      <c r="HY226" s="420">
        <v>520.17502397787689</v>
      </c>
      <c r="HZ226" s="420">
        <v>576.604184514341</v>
      </c>
      <c r="IA226" s="420">
        <v>639.28564381274623</v>
      </c>
      <c r="IB226" s="420">
        <v>708.92072291209547</v>
      </c>
      <c r="IC226" s="420">
        <v>786.29002040819091</v>
      </c>
      <c r="ID226" s="420">
        <v>872.2624187750871</v>
      </c>
      <c r="IE226" s="420">
        <v>967.80511718073171</v>
      </c>
      <c r="IF226" s="420">
        <v>1073.9948080409133</v>
      </c>
      <c r="IG226" s="420">
        <v>1192.030127965794</v>
      </c>
      <c r="IH226" s="420">
        <v>1323.2455286986747</v>
      </c>
      <c r="II226" s="420">
        <v>1469.1267303030904</v>
      </c>
      <c r="IJ226" s="420">
        <v>1631.3279374179394</v>
      </c>
      <c r="IK226" s="420">
        <v>1760.7263384151724</v>
      </c>
      <c r="IL226" s="420">
        <v>1760.7263384151724</v>
      </c>
      <c r="IM226" s="420"/>
      <c r="IN226" s="420">
        <v>27.131909193546253</v>
      </c>
      <c r="IO226" s="420">
        <v>27.131909193546253</v>
      </c>
      <c r="IP226" s="420">
        <v>27.131909193546253</v>
      </c>
      <c r="IQ226" s="420">
        <v>27.131909193546253</v>
      </c>
      <c r="IR226" s="420">
        <v>27.131909193546253</v>
      </c>
      <c r="IS226" s="420">
        <v>27.131909193546253</v>
      </c>
      <c r="IT226" s="420">
        <v>27.131909193546253</v>
      </c>
      <c r="IU226" s="420">
        <v>27.131909193546253</v>
      </c>
      <c r="IV226" s="420">
        <v>27.131909193546253</v>
      </c>
      <c r="IW226" s="420">
        <v>27.131909193546253</v>
      </c>
      <c r="IX226" s="420">
        <v>27.131909193546253</v>
      </c>
      <c r="IY226" s="420">
        <v>27.131909193546253</v>
      </c>
      <c r="IZ226" s="420">
        <v>27.131909193546253</v>
      </c>
      <c r="JA226" s="420">
        <v>27.131909193546253</v>
      </c>
      <c r="JB226" s="420">
        <v>27.131909193546253</v>
      </c>
      <c r="JC226" s="420">
        <v>27.131909193546253</v>
      </c>
      <c r="JD226" s="420">
        <v>27.131909193546253</v>
      </c>
      <c r="JE226" s="420">
        <v>32.475194790617152</v>
      </c>
      <c r="JF226" s="420">
        <v>43.04779495368259</v>
      </c>
      <c r="JG226" s="420">
        <v>57.560735725064987</v>
      </c>
      <c r="JH226" s="420">
        <v>77.572299359284628</v>
      </c>
      <c r="JI226" s="420">
        <v>105.27855726994854</v>
      </c>
      <c r="JJ226" s="420">
        <v>143.77990026092959</v>
      </c>
      <c r="JK226" s="420">
        <v>197.46040631348075</v>
      </c>
      <c r="JL226" s="420">
        <v>272.52820975010536</v>
      </c>
      <c r="JM226" s="420">
        <v>377.78570091674123</v>
      </c>
      <c r="JN226" s="420">
        <v>525.72794671774261</v>
      </c>
      <c r="JO226" s="420">
        <v>734.11001677572824</v>
      </c>
      <c r="JP226" s="420">
        <v>1028.1844225111727</v>
      </c>
      <c r="JQ226" s="420">
        <v>1443.8964958469653</v>
      </c>
      <c r="JR226" s="420"/>
      <c r="JS226" s="420">
        <v>76.582569666072757</v>
      </c>
      <c r="JT226" s="420">
        <v>87.307496205990816</v>
      </c>
      <c r="JU226" s="420">
        <v>99.188781255321118</v>
      </c>
      <c r="JV226" s="420">
        <v>112.3539288056717</v>
      </c>
      <c r="JW226" s="420">
        <v>126.94469704886379</v>
      </c>
      <c r="JX226" s="420">
        <v>143.11870600636982</v>
      </c>
      <c r="JY226" s="420">
        <v>161.05122751427686</v>
      </c>
      <c r="JZ226" s="420">
        <v>180.93717832658379</v>
      </c>
      <c r="KA226" s="420">
        <v>202.99333946953411</v>
      </c>
      <c r="KB226" s="420">
        <v>227.46082762051904</v>
      </c>
      <c r="KC226" s="420">
        <v>254.6078472278721</v>
      </c>
      <c r="KD226" s="420">
        <v>284.73275536717796</v>
      </c>
      <c r="KE226" s="420">
        <v>318.16747498404692</v>
      </c>
      <c r="KF226" s="420">
        <v>355.28129624560279</v>
      </c>
      <c r="KG226" s="420">
        <v>396.48511026104694</v>
      </c>
      <c r="KH226" s="420">
        <v>442.23612448889372</v>
      </c>
      <c r="KI226" s="420">
        <v>493.04311478433061</v>
      </c>
      <c r="KJ226" s="420">
        <v>544.12898972372386</v>
      </c>
      <c r="KK226" s="420">
        <v>596.23784885906366</v>
      </c>
      <c r="KL226" s="420">
        <v>651.35998718703047</v>
      </c>
      <c r="KM226" s="420">
        <v>708.71772104890624</v>
      </c>
      <c r="KN226" s="420">
        <v>766.98386150513852</v>
      </c>
      <c r="KO226" s="420">
        <v>824.02521691980212</v>
      </c>
      <c r="KP226" s="420">
        <v>876.53440172743262</v>
      </c>
      <c r="KQ226" s="420">
        <v>919.50191821568865</v>
      </c>
      <c r="KR226" s="420">
        <v>945.45982778193343</v>
      </c>
      <c r="KS226" s="420">
        <v>943.39878358534781</v>
      </c>
      <c r="KT226" s="420">
        <v>897.2179206422112</v>
      </c>
      <c r="KU226" s="420">
        <v>732.54191590399978</v>
      </c>
      <c r="KV226" s="420">
        <v>316.82984256820714</v>
      </c>
      <c r="KW226" s="420"/>
      <c r="KX226" s="420">
        <v>812.60855779703297</v>
      </c>
      <c r="KY226" s="420">
        <v>896.63893797064713</v>
      </c>
      <c r="KZ226" s="420">
        <v>989.72944968001059</v>
      </c>
      <c r="LA226" s="420">
        <v>1092.8790936034582</v>
      </c>
      <c r="LB226" s="420">
        <v>1207.1985528498296</v>
      </c>
      <c r="LC226" s="420">
        <v>1333.9227888221792</v>
      </c>
      <c r="LD226" s="420">
        <v>1474.4250658468573</v>
      </c>
      <c r="LE226" s="420">
        <v>1630.2325672458071</v>
      </c>
      <c r="LF226" s="420">
        <v>1803.0437840979046</v>
      </c>
      <c r="LG226" s="420">
        <v>1994.7478786264958</v>
      </c>
      <c r="LH226" s="420">
        <v>2207.4462472070072</v>
      </c>
      <c r="LI226" s="420">
        <v>2443.4765336820888</v>
      </c>
      <c r="LJ226" s="420">
        <v>2705.4393723035573</v>
      </c>
      <c r="LK226" s="420">
        <v>2996.2281715271592</v>
      </c>
      <c r="LL226" s="420">
        <v>3319.062285442415</v>
      </c>
      <c r="LM226" s="420">
        <v>3677.5239592436524</v>
      </c>
      <c r="LN226" s="420">
        <v>4075.5994793054547</v>
      </c>
      <c r="LO226" s="420">
        <v>4517.7250076350319</v>
      </c>
      <c r="LP226" s="420">
        <v>5008.8376353138792</v>
      </c>
      <c r="LQ226" s="420">
        <v>5554.432250657741</v>
      </c>
      <c r="LR226" s="420">
        <v>6160.6248859326206</v>
      </c>
      <c r="LS226" s="420">
        <v>6834.2232823709282</v>
      </c>
      <c r="LT226" s="420">
        <v>7582.8054978254795</v>
      </c>
      <c r="LU226" s="420">
        <v>8414.8074756747155</v>
      </c>
      <c r="LV226" s="420">
        <v>9339.6205986630448</v>
      </c>
      <c r="LW226" s="420">
        <v>10367.700368457046</v>
      </c>
      <c r="LX226" s="420">
        <v>11510.687482203432</v>
      </c>
      <c r="LY226" s="420">
        <v>12781.54272281973</v>
      </c>
      <c r="LZ226" s="420">
        <v>13795.386201298046</v>
      </c>
      <c r="MA226" s="420">
        <v>13795.386201298046</v>
      </c>
      <c r="MB226" s="420"/>
      <c r="MC226" s="426">
        <v>0.22443198818970475</v>
      </c>
      <c r="MD226" s="426">
        <v>0.22443198818970475</v>
      </c>
      <c r="ME226" s="426">
        <v>0.22443198818970475</v>
      </c>
      <c r="MF226" s="426">
        <v>0.22443198818970475</v>
      </c>
      <c r="MG226" s="426">
        <v>0.22443198818970475</v>
      </c>
      <c r="MH226" s="426">
        <v>0.22443198818970475</v>
      </c>
      <c r="MI226" s="426">
        <v>0.22443198818970475</v>
      </c>
      <c r="MJ226" s="426">
        <v>0.22443198818970475</v>
      </c>
      <c r="MK226" s="426">
        <v>0.22443198818970475</v>
      </c>
      <c r="ML226" s="426">
        <v>0.22443198818970475</v>
      </c>
      <c r="MM226" s="426">
        <v>0.22443198818970475</v>
      </c>
      <c r="MN226" s="426">
        <v>0.22443198818970475</v>
      </c>
      <c r="MO226" s="426">
        <v>0.22443198818970475</v>
      </c>
      <c r="MP226" s="426">
        <v>0.22443198818970475</v>
      </c>
      <c r="MQ226" s="426">
        <v>0.22443198818970475</v>
      </c>
      <c r="MR226" s="426">
        <v>0.22443198818970475</v>
      </c>
      <c r="MS226" s="426">
        <v>0.22443198818970475</v>
      </c>
      <c r="MT226" s="426">
        <v>0.26863102340913869</v>
      </c>
      <c r="MU226" s="426">
        <v>0.3560863387724964</v>
      </c>
      <c r="MV226" s="426">
        <v>0.47613569204747891</v>
      </c>
      <c r="MW226" s="426">
        <v>0.64166901228581341</v>
      </c>
      <c r="MX226" s="426">
        <v>0.87085194607162042</v>
      </c>
      <c r="MY226" s="426">
        <v>1.1893305645057042</v>
      </c>
      <c r="MZ226" s="426">
        <v>1.6333694492911965</v>
      </c>
      <c r="NA226" s="426">
        <v>2.2543215634285638</v>
      </c>
      <c r="NB226" s="426">
        <v>3.1249992531507269</v>
      </c>
      <c r="NC226" s="426">
        <v>4.3487602544689299</v>
      </c>
      <c r="ND226" s="426">
        <v>6.0724724323544592</v>
      </c>
      <c r="NE226" s="426">
        <v>8.5050216158306728</v>
      </c>
      <c r="NF226" s="426">
        <v>11.943743397908911</v>
      </c>
      <c r="NG226" s="420"/>
      <c r="NH226" s="420">
        <v>812.38412580884324</v>
      </c>
      <c r="NI226" s="420">
        <v>896.4145059824574</v>
      </c>
      <c r="NJ226" s="420">
        <v>989.50501769182085</v>
      </c>
      <c r="NK226" s="420">
        <v>1092.6546616152684</v>
      </c>
      <c r="NL226" s="420">
        <v>1206.9741208616399</v>
      </c>
      <c r="NM226" s="420">
        <v>1333.6983568339895</v>
      </c>
      <c r="NN226" s="420">
        <v>1474.2006338586675</v>
      </c>
      <c r="NO226" s="420">
        <v>1630.0081352576174</v>
      </c>
      <c r="NP226" s="420">
        <v>1802.8193521097148</v>
      </c>
      <c r="NQ226" s="420">
        <v>1994.523446638306</v>
      </c>
      <c r="NR226" s="420">
        <v>2207.2218152188175</v>
      </c>
      <c r="NS226" s="420">
        <v>2443.252101693899</v>
      </c>
      <c r="NT226" s="420">
        <v>2705.2149403153676</v>
      </c>
      <c r="NU226" s="420">
        <v>2996.0037395389695</v>
      </c>
      <c r="NV226" s="420">
        <v>3318.8378534542253</v>
      </c>
      <c r="NW226" s="420">
        <v>3677.2995272554626</v>
      </c>
      <c r="NX226" s="420">
        <v>4075.3750473172649</v>
      </c>
      <c r="NY226" s="420">
        <v>4517.4563766116225</v>
      </c>
      <c r="NZ226" s="420">
        <v>5008.4815489751063</v>
      </c>
      <c r="OA226" s="420">
        <v>5553.9561149656938</v>
      </c>
      <c r="OB226" s="420">
        <v>6159.9832169203346</v>
      </c>
      <c r="OC226" s="420">
        <v>6833.3524304248567</v>
      </c>
      <c r="OD226" s="420">
        <v>7581.6161672609742</v>
      </c>
      <c r="OE226" s="420">
        <v>8413.1741062254241</v>
      </c>
      <c r="OF226" s="420">
        <v>9337.3662770996161</v>
      </c>
      <c r="OG226" s="420">
        <v>10364.575369203896</v>
      </c>
      <c r="OH226" s="420">
        <v>11506.338721948963</v>
      </c>
      <c r="OI226" s="420">
        <v>12775.470250387376</v>
      </c>
      <c r="OJ226" s="420">
        <v>13786.881179682216</v>
      </c>
      <c r="OK226" s="420">
        <v>13783.442457900137</v>
      </c>
      <c r="OL226" s="420"/>
      <c r="OM226" s="420">
        <v>888.96669547491604</v>
      </c>
      <c r="ON226" s="420">
        <v>983.72200218844819</v>
      </c>
      <c r="OO226" s="420">
        <v>1088.6937989471419</v>
      </c>
      <c r="OP226" s="420">
        <v>1205.0085904209402</v>
      </c>
      <c r="OQ226" s="420">
        <v>1333.9188179105038</v>
      </c>
      <c r="OR226" s="420">
        <v>1476.8170628403593</v>
      </c>
      <c r="OS226" s="420">
        <v>1635.2518613729444</v>
      </c>
      <c r="OT226" s="420">
        <v>1810.9453135842011</v>
      </c>
      <c r="OU226" s="420">
        <v>2005.8126915792488</v>
      </c>
      <c r="OV226" s="420">
        <v>2221.9842742588253</v>
      </c>
      <c r="OW226" s="420">
        <v>2461.8296624466898</v>
      </c>
      <c r="OX226" s="420">
        <v>2727.984857061077</v>
      </c>
      <c r="OY226" s="420">
        <v>3023.3824152994143</v>
      </c>
      <c r="OZ226" s="420">
        <v>3351.2850357845723</v>
      </c>
      <c r="PA226" s="420">
        <v>3715.3229637152722</v>
      </c>
      <c r="PB226" s="420">
        <v>4119.5356517443561</v>
      </c>
      <c r="PC226" s="420">
        <v>4568.418162101596</v>
      </c>
      <c r="PD226" s="420">
        <v>5061.5853663353464</v>
      </c>
      <c r="PE226" s="420">
        <v>5604.7193978341702</v>
      </c>
      <c r="PF226" s="420">
        <v>6205.3161021527239</v>
      </c>
      <c r="PG226" s="420">
        <v>6868.7009379692408</v>
      </c>
      <c r="PH226" s="420">
        <v>7600.3362919299952</v>
      </c>
      <c r="PI226" s="420">
        <v>8405.6413841807771</v>
      </c>
      <c r="PJ226" s="420">
        <v>9289.708507952857</v>
      </c>
      <c r="PK226" s="420">
        <v>10256.868195315305</v>
      </c>
      <c r="PL226" s="420">
        <v>11310.035196985829</v>
      </c>
      <c r="PM226" s="420">
        <v>12449.737505534311</v>
      </c>
      <c r="PN226" s="420">
        <v>13672.688171029587</v>
      </c>
      <c r="PO226" s="420">
        <v>14519.423095586215</v>
      </c>
      <c r="PP226" s="420">
        <v>14100.272300468345</v>
      </c>
      <c r="PQ226" s="420"/>
      <c r="PR226" s="420">
        <v>37.169249665725864</v>
      </c>
      <c r="PS226" s="420">
        <v>41.012854498840376</v>
      </c>
      <c r="PT226" s="420">
        <v>45.270875704789461</v>
      </c>
      <c r="PU226" s="420">
        <v>49.98900823137177</v>
      </c>
      <c r="PV226" s="420">
        <v>55.218055454180529</v>
      </c>
      <c r="PW226" s="420">
        <v>61.014505319690088</v>
      </c>
      <c r="PX226" s="420">
        <v>67.441171841011311</v>
      </c>
      <c r="PY226" s="420">
        <v>74.567909387303558</v>
      </c>
      <c r="PZ226" s="420">
        <v>82.472408057151227</v>
      </c>
      <c r="QA226" s="420">
        <v>91.241079372639433</v>
      </c>
      <c r="QB226" s="420">
        <v>100.97004258549829</v>
      </c>
      <c r="QC226" s="420">
        <v>111.76622306192434</v>
      </c>
      <c r="QD226" s="420">
        <v>123.74857552232709</v>
      </c>
      <c r="QE226" s="420">
        <v>137.0494463716816</v>
      </c>
      <c r="QF226" s="420">
        <v>151.81609098253807</v>
      </c>
      <c r="QG226" s="420">
        <v>168.21236360515559</v>
      </c>
      <c r="QH226" s="420">
        <v>186.42059959900638</v>
      </c>
      <c r="QI226" s="420">
        <v>206.64371193075831</v>
      </c>
      <c r="QJ226" s="420">
        <v>229.10752639226604</v>
      </c>
      <c r="QK226" s="420">
        <v>254.06338278758759</v>
      </c>
      <c r="QL226" s="420">
        <v>281.79103245342299</v>
      </c>
      <c r="QM226" s="420">
        <v>312.60186594934834</v>
      </c>
      <c r="QN226" s="420">
        <v>346.84250862358181</v>
      </c>
      <c r="QO226" s="420">
        <v>384.89882607228378</v>
      </c>
      <c r="QP226" s="420">
        <v>427.20038631634645</v>
      </c>
      <c r="QQ226" s="420">
        <v>474.22543087574775</v>
      </c>
      <c r="QR226" s="420">
        <v>526.50641289090026</v>
      </c>
      <c r="QS226" s="420">
        <v>584.63616709324504</v>
      </c>
      <c r="QT226" s="420">
        <v>631.01003432852144</v>
      </c>
      <c r="QU226" s="420">
        <v>631.01003432852144</v>
      </c>
      <c r="QV226" s="424"/>
      <c r="QW226" s="420">
        <v>14.672440262931179</v>
      </c>
      <c r="QX226" s="420">
        <v>14.672440262931179</v>
      </c>
      <c r="QY226" s="420">
        <v>14.672440262931179</v>
      </c>
      <c r="QZ226" s="420">
        <v>14.672440262931179</v>
      </c>
      <c r="RA226" s="420">
        <v>14.672440262931179</v>
      </c>
      <c r="RB226" s="420">
        <v>14.672440262931179</v>
      </c>
      <c r="RC226" s="420">
        <v>14.672440262931179</v>
      </c>
      <c r="RD226" s="420">
        <v>14.672440262931179</v>
      </c>
      <c r="RE226" s="420">
        <v>14.672440262931179</v>
      </c>
      <c r="RF226" s="420">
        <v>14.672440262931179</v>
      </c>
      <c r="RG226" s="420">
        <v>14.672440262931179</v>
      </c>
      <c r="RH226" s="420">
        <v>14.672440262931179</v>
      </c>
      <c r="RI226" s="420">
        <v>14.672440262931179</v>
      </c>
      <c r="RJ226" s="420">
        <v>14.672440262931179</v>
      </c>
      <c r="RK226" s="420">
        <v>14.672440262931179</v>
      </c>
      <c r="RL226" s="420">
        <v>14.672440262931179</v>
      </c>
      <c r="RM226" s="420">
        <v>14.672440262931179</v>
      </c>
      <c r="RN226" s="420">
        <v>17.561991387827756</v>
      </c>
      <c r="RO226" s="420">
        <v>23.279460188487498</v>
      </c>
      <c r="RP226" s="420">
        <v>31.127793123282142</v>
      </c>
      <c r="RQ226" s="420">
        <v>41.949680735259527</v>
      </c>
      <c r="RR226" s="420">
        <v>56.9327182798595</v>
      </c>
      <c r="RS226" s="420">
        <v>77.75354039923198</v>
      </c>
      <c r="RT226" s="420">
        <v>106.78297628306284</v>
      </c>
      <c r="RU226" s="420">
        <v>147.37827142931548</v>
      </c>
      <c r="RV226" s="420">
        <v>204.29959754579187</v>
      </c>
      <c r="RW226" s="420">
        <v>284.30405828589352</v>
      </c>
      <c r="RX226" s="420">
        <v>396.99327057026164</v>
      </c>
      <c r="RY226" s="420">
        <v>556.0233307193879</v>
      </c>
      <c r="RZ226" s="420">
        <v>780.83281681517474</v>
      </c>
      <c r="SA226" s="420"/>
      <c r="SB226" s="420">
        <v>22.496809402794685</v>
      </c>
      <c r="SC226" s="420">
        <v>26.340414235909197</v>
      </c>
      <c r="SD226" s="420">
        <v>30.598435441858282</v>
      </c>
      <c r="SE226" s="420">
        <v>35.316567968440594</v>
      </c>
      <c r="SF226" s="420">
        <v>40.545615191249354</v>
      </c>
      <c r="SG226" s="420">
        <v>46.342065056758912</v>
      </c>
      <c r="SH226" s="420">
        <v>52.768731578080136</v>
      </c>
      <c r="SI226" s="420">
        <v>59.895469124372383</v>
      </c>
      <c r="SJ226" s="420">
        <v>67.799967794220052</v>
      </c>
      <c r="SK226" s="420">
        <v>76.568639109708258</v>
      </c>
      <c r="SL226" s="420">
        <v>86.297602322567116</v>
      </c>
      <c r="SM226" s="420">
        <v>97.093782798993161</v>
      </c>
      <c r="SN226" s="420">
        <v>109.07613525939591</v>
      </c>
      <c r="SO226" s="420">
        <v>122.37700610875042</v>
      </c>
      <c r="SP226" s="420">
        <v>137.14365071960688</v>
      </c>
      <c r="SQ226" s="420">
        <v>153.5399233422244</v>
      </c>
      <c r="SR226" s="420">
        <v>171.74815933607519</v>
      </c>
      <c r="SS226" s="420">
        <v>189.08172054293055</v>
      </c>
      <c r="ST226" s="420">
        <v>205.82806620377855</v>
      </c>
      <c r="SU226" s="420">
        <v>222.93558966430544</v>
      </c>
      <c r="SV226" s="420">
        <v>239.84135171816345</v>
      </c>
      <c r="SW226" s="420">
        <v>255.66914766948884</v>
      </c>
      <c r="SX226" s="420">
        <v>269.08896822434986</v>
      </c>
      <c r="SY226" s="420">
        <v>278.11584978922093</v>
      </c>
      <c r="SZ226" s="420">
        <v>279.82211488703098</v>
      </c>
      <c r="TA226" s="420">
        <v>269.92583332995588</v>
      </c>
      <c r="TB226" s="420">
        <v>242.20235460500675</v>
      </c>
      <c r="TC226" s="420">
        <v>187.64289652298339</v>
      </c>
      <c r="TD226" s="420">
        <v>74.986703609133542</v>
      </c>
      <c r="TE226" s="420">
        <v>-149.8227824866533</v>
      </c>
      <c r="TF226" s="420"/>
      <c r="TG226" s="420">
        <v>3.9012105588149764</v>
      </c>
      <c r="TH226" s="420">
        <v>4.3046276816708433</v>
      </c>
      <c r="TI226" s="420">
        <v>4.7515411232306866</v>
      </c>
      <c r="TJ226" s="420">
        <v>5.2467469343817239</v>
      </c>
      <c r="TK226" s="420">
        <v>5.7955773364378205</v>
      </c>
      <c r="TL226" s="420">
        <v>6.4039611919725541</v>
      </c>
      <c r="TM226" s="420">
        <v>7.0784913349385592</v>
      </c>
      <c r="TN226" s="420">
        <v>7.8264995410642753</v>
      </c>
      <c r="TO226" s="420">
        <v>8.6561400086625184</v>
      </c>
      <c r="TP226" s="420">
        <v>9.576482319320041</v>
      </c>
      <c r="TQ226" s="420">
        <v>10.597614958629837</v>
      </c>
      <c r="TR226" s="420">
        <v>11.730760600478588</v>
      </c>
      <c r="TS226" s="420">
        <v>12.988404495858873</v>
      </c>
      <c r="TT226" s="420">
        <v>14.384437460354889</v>
      </c>
      <c r="TU226" s="420">
        <v>15.93431512515107</v>
      </c>
      <c r="TV226" s="420">
        <v>17.655235306640428</v>
      </c>
      <c r="TW226" s="420">
        <v>19.566335561701738</v>
      </c>
      <c r="TX226" s="420">
        <v>21.688913231960186</v>
      </c>
      <c r="TY226" s="420">
        <v>24.046670543625932</v>
      </c>
      <c r="TZ226" s="420">
        <v>26.665987622912422</v>
      </c>
      <c r="UA226" s="420">
        <v>29.576226614021913</v>
      </c>
      <c r="UB226" s="420">
        <v>32.810070451096514</v>
      </c>
      <c r="UC226" s="420">
        <v>36.403900241653346</v>
      </c>
      <c r="UD226" s="420">
        <v>40.398215671630723</v>
      </c>
      <c r="UE226" s="420">
        <v>44.838103346593869</v>
      </c>
      <c r="UF226" s="420">
        <v>49.773758545817543</v>
      </c>
      <c r="UG226" s="420">
        <v>55.261066492493683</v>
      </c>
      <c r="UH226" s="420">
        <v>61.362249941580622</v>
      </c>
      <c r="UI226" s="420">
        <v>66.229558863293065</v>
      </c>
      <c r="UJ226" s="420">
        <v>66.229558863293065</v>
      </c>
      <c r="UK226" s="420"/>
      <c r="UL226" s="420">
        <v>2.0676958480084733</v>
      </c>
      <c r="UM226" s="420">
        <v>2.0676958480084733</v>
      </c>
      <c r="UN226" s="420">
        <v>2.0676958480084733</v>
      </c>
      <c r="UO226" s="420">
        <v>2.0676958480084733</v>
      </c>
      <c r="UP226" s="420">
        <v>2.0676958480084733</v>
      </c>
      <c r="UQ226" s="420">
        <v>2.0676958480084733</v>
      </c>
      <c r="UR226" s="420">
        <v>2.0676958480084733</v>
      </c>
      <c r="US226" s="420">
        <v>2.0676958480084733</v>
      </c>
      <c r="UT226" s="420">
        <v>2.0676958480084733</v>
      </c>
      <c r="UU226" s="420">
        <v>2.0676958480084733</v>
      </c>
      <c r="UV226" s="420">
        <v>2.0676958480084733</v>
      </c>
      <c r="UW226" s="420">
        <v>2.0676958480084733</v>
      </c>
      <c r="UX226" s="420">
        <v>2.0676958480084733</v>
      </c>
      <c r="UY226" s="420">
        <v>2.0676958480084733</v>
      </c>
      <c r="UZ226" s="420">
        <v>2.0676958480084733</v>
      </c>
      <c r="VA226" s="420">
        <v>2.0676958480084733</v>
      </c>
      <c r="VB226" s="420">
        <v>2.0676958480084733</v>
      </c>
      <c r="VC226" s="420">
        <v>2.474902335579019</v>
      </c>
      <c r="VD226" s="420">
        <v>3.2806296916555335</v>
      </c>
      <c r="VE226" s="420">
        <v>4.3866464913328018</v>
      </c>
      <c r="VF226" s="420">
        <v>5.9117078772995386</v>
      </c>
      <c r="VG226" s="420">
        <v>8.0231742705070825</v>
      </c>
      <c r="VH226" s="420">
        <v>10.957323374328272</v>
      </c>
      <c r="VI226" s="420">
        <v>15.048261416766344</v>
      </c>
      <c r="VJ226" s="420">
        <v>20.769104147654808</v>
      </c>
      <c r="VK226" s="420">
        <v>28.790672991354562</v>
      </c>
      <c r="VL226" s="420">
        <v>40.065204584602789</v>
      </c>
      <c r="VM226" s="420">
        <v>55.945795146242915</v>
      </c>
      <c r="VN226" s="420">
        <v>78.356913486907771</v>
      </c>
      <c r="VO226" s="420">
        <v>110.03791764594696</v>
      </c>
      <c r="VP226" s="420"/>
      <c r="VQ226" s="420">
        <v>1.8335147108065031</v>
      </c>
      <c r="VR226" s="420">
        <v>2.23693183366237</v>
      </c>
      <c r="VS226" s="420">
        <v>2.6838452752222133</v>
      </c>
      <c r="VT226" s="420">
        <v>3.1790510863732506</v>
      </c>
      <c r="VU226" s="420">
        <v>3.7278814884293472</v>
      </c>
      <c r="VV226" s="420">
        <v>4.3362653439640813</v>
      </c>
      <c r="VW226" s="420">
        <v>5.0107954869300855</v>
      </c>
      <c r="VX226" s="420">
        <v>5.7588036930558015</v>
      </c>
      <c r="VY226" s="420">
        <v>6.5884441606540456</v>
      </c>
      <c r="VZ226" s="420">
        <v>7.5087864713115682</v>
      </c>
      <c r="WA226" s="420">
        <v>8.5299191106213641</v>
      </c>
      <c r="WB226" s="420">
        <v>9.663064752470115</v>
      </c>
      <c r="WC226" s="420">
        <v>10.9207086478504</v>
      </c>
      <c r="WD226" s="420">
        <v>12.316741612346416</v>
      </c>
      <c r="WE226" s="420">
        <v>13.866619277142597</v>
      </c>
      <c r="WF226" s="420">
        <v>15.587539458631955</v>
      </c>
      <c r="WG226" s="420">
        <v>17.498639713693265</v>
      </c>
      <c r="WH226" s="420">
        <v>19.214010896381168</v>
      </c>
      <c r="WI226" s="420">
        <v>20.766040851970399</v>
      </c>
      <c r="WJ226" s="420">
        <v>22.279341131579621</v>
      </c>
      <c r="WK226" s="420">
        <v>23.664518736722375</v>
      </c>
      <c r="WL226" s="420">
        <v>24.78689618058943</v>
      </c>
      <c r="WM226" s="420">
        <v>25.446576867325074</v>
      </c>
      <c r="WN226" s="420">
        <v>25.349954254864379</v>
      </c>
      <c r="WO226" s="420">
        <v>24.068999198939061</v>
      </c>
      <c r="WP226" s="420">
        <v>20.983085554462981</v>
      </c>
      <c r="WQ226" s="420">
        <v>15.195861907890894</v>
      </c>
      <c r="WR226" s="420">
        <v>5.4164547953377067</v>
      </c>
      <c r="WS226" s="420">
        <v>-12.127354623614707</v>
      </c>
      <c r="WT226" s="420">
        <v>-43.808358782653897</v>
      </c>
      <c r="WU226" s="420"/>
      <c r="WV226" s="420">
        <v>89.824419981594971</v>
      </c>
      <c r="WW226" s="420">
        <v>99.113000673373861</v>
      </c>
      <c r="WX226" s="420">
        <v>109.40307347638758</v>
      </c>
      <c r="WY226" s="420">
        <v>120.80506629055378</v>
      </c>
      <c r="WZ226" s="420">
        <v>133.4417522088674</v>
      </c>
      <c r="XA226" s="420">
        <v>147.44964184355939</v>
      </c>
      <c r="XB226" s="420">
        <v>162.98053358564138</v>
      </c>
      <c r="XC226" s="420">
        <v>180.20323977997836</v>
      </c>
      <c r="XD226" s="420">
        <v>199.30550885050718</v>
      </c>
      <c r="XE226" s="420">
        <v>220.49616569740266</v>
      </c>
      <c r="XF226" s="420">
        <v>244.00749523664678</v>
      </c>
      <c r="XG226" s="420">
        <v>270.09789679258193</v>
      </c>
      <c r="XH226" s="420">
        <v>299.05484021894301</v>
      </c>
      <c r="XI226" s="420">
        <v>331.19815815078363</v>
      </c>
      <c r="XJ226" s="420">
        <v>366.88371272003911</v>
      </c>
      <c r="XK226" s="420">
        <v>406.50747944742591</v>
      </c>
      <c r="XL226" s="420">
        <v>450.51009590443135</v>
      </c>
      <c r="XM226" s="420">
        <v>499.38192817866133</v>
      </c>
      <c r="XN226" s="420">
        <v>553.66871423772216</v>
      </c>
      <c r="XO226" s="420">
        <v>613.97785004254649</v>
      </c>
      <c r="XP226" s="420">
        <v>680.98539178970213</v>
      </c>
      <c r="XQ226" s="420">
        <v>755.44385605278228</v>
      </c>
      <c r="XR226" s="420">
        <v>838.1909089438218</v>
      </c>
      <c r="XS226" s="420">
        <v>930.15904583675615</v>
      </c>
      <c r="XT226" s="420">
        <v>1032.386374809266</v>
      </c>
      <c r="XU226" s="420">
        <v>1146.0286299030445</v>
      </c>
      <c r="XV226" s="420">
        <v>1272.3725547283477</v>
      </c>
      <c r="XW226" s="420">
        <v>1412.8508130159521</v>
      </c>
      <c r="XX226" s="420">
        <v>1524.919411768248</v>
      </c>
      <c r="XY226" s="420">
        <v>1524.919411768248</v>
      </c>
      <c r="XZ226" s="420"/>
      <c r="YA226" s="420">
        <v>2.480834464641668E-2</v>
      </c>
      <c r="YB226" s="420">
        <v>2.480834464641668E-2</v>
      </c>
      <c r="YC226" s="420">
        <v>2.480834464641668E-2</v>
      </c>
      <c r="YD226" s="420">
        <v>2.480834464641668E-2</v>
      </c>
      <c r="YE226" s="420">
        <v>2.480834464641668E-2</v>
      </c>
      <c r="YF226" s="420">
        <v>2.480834464641668E-2</v>
      </c>
      <c r="YG226" s="420">
        <v>2.480834464641668E-2</v>
      </c>
      <c r="YH226" s="420">
        <v>2.480834464641668E-2</v>
      </c>
      <c r="YI226" s="420">
        <v>2.480834464641668E-2</v>
      </c>
      <c r="YJ226" s="420">
        <v>2.480834464641668E-2</v>
      </c>
      <c r="YK226" s="420">
        <v>2.480834464641668E-2</v>
      </c>
      <c r="YL226" s="420">
        <v>2.480834464641668E-2</v>
      </c>
      <c r="YM226" s="420">
        <v>2.480834464641668E-2</v>
      </c>
      <c r="YN226" s="420">
        <v>2.480834464641668E-2</v>
      </c>
      <c r="YO226" s="420">
        <v>2.480834464641668E-2</v>
      </c>
      <c r="YP226" s="420">
        <v>2.480834464641668E-2</v>
      </c>
      <c r="YQ226" s="420">
        <v>2.480834464641668E-2</v>
      </c>
      <c r="YR226" s="420">
        <v>2.9694033658965054E-2</v>
      </c>
      <c r="YS226" s="420">
        <v>3.9361201081023131E-2</v>
      </c>
      <c r="YT226" s="420">
        <v>5.2631260107135779E-2</v>
      </c>
      <c r="YU226" s="420">
        <v>7.0929042397720327E-2</v>
      </c>
      <c r="YV226" s="420">
        <v>9.6262548794452465E-2</v>
      </c>
      <c r="YW226" s="420">
        <v>0.13146665402186325</v>
      </c>
      <c r="YX226" s="420">
        <v>0.18054998558713753</v>
      </c>
      <c r="YY226" s="420">
        <v>0.24918901597089782</v>
      </c>
      <c r="YZ226" s="420">
        <v>0.3454323027536868</v>
      </c>
      <c r="ZA226" s="420">
        <v>0.48070484090847126</v>
      </c>
      <c r="ZB226" s="420">
        <v>0.67124116385038646</v>
      </c>
      <c r="ZC226" s="420">
        <v>0.94013116923601669</v>
      </c>
      <c r="ZD226" s="420">
        <v>1.3202418468673545</v>
      </c>
      <c r="ZE226" s="420"/>
      <c r="ZF226" s="420">
        <v>89.799611636948555</v>
      </c>
      <c r="ZG226" s="420">
        <v>99.088192328727445</v>
      </c>
      <c r="ZH226" s="420">
        <v>109.37826513174116</v>
      </c>
      <c r="ZI226" s="420">
        <v>120.78025794590737</v>
      </c>
      <c r="ZJ226" s="420">
        <v>133.41694386422097</v>
      </c>
      <c r="ZK226" s="420">
        <v>147.42483349891296</v>
      </c>
      <c r="ZL226" s="420">
        <v>162.95572524099495</v>
      </c>
      <c r="ZM226" s="420">
        <v>180.17843143533193</v>
      </c>
      <c r="ZN226" s="420">
        <v>199.28070050586075</v>
      </c>
      <c r="ZO226" s="420">
        <v>220.47135735275623</v>
      </c>
      <c r="ZP226" s="420">
        <v>243.98268689200034</v>
      </c>
      <c r="ZQ226" s="420">
        <v>270.0730884479355</v>
      </c>
      <c r="ZR226" s="420">
        <v>299.03003187429658</v>
      </c>
      <c r="ZS226" s="420">
        <v>331.1733498061372</v>
      </c>
      <c r="ZT226" s="420">
        <v>366.85890437539268</v>
      </c>
      <c r="ZU226" s="420">
        <v>406.48267110277948</v>
      </c>
      <c r="ZV226" s="420">
        <v>450.48528755978492</v>
      </c>
      <c r="ZW226" s="420">
        <v>499.35223414500234</v>
      </c>
      <c r="ZX226" s="420">
        <v>553.62935303664108</v>
      </c>
      <c r="ZY226" s="420">
        <v>613.9252187824394</v>
      </c>
      <c r="ZZ226" s="420">
        <v>680.91446274730447</v>
      </c>
      <c r="AAA226" s="420">
        <v>755.34759350398781</v>
      </c>
      <c r="AAB226" s="420">
        <v>838.0594422897999</v>
      </c>
      <c r="AAC226" s="420">
        <v>929.97849585116899</v>
      </c>
      <c r="AAD226" s="420">
        <v>1032.1371857932952</v>
      </c>
      <c r="AAE226" s="420">
        <v>1145.6831976002909</v>
      </c>
      <c r="AAF226" s="420">
        <v>1271.8918498874393</v>
      </c>
      <c r="AAG226" s="420">
        <v>1412.1795718521016</v>
      </c>
      <c r="AAH226" s="420">
        <v>1523.9792805990119</v>
      </c>
      <c r="AAI226" s="420">
        <v>1523.5991699213807</v>
      </c>
      <c r="AAJ226" s="420"/>
      <c r="AAK226" s="420">
        <v>1003.0966312254658</v>
      </c>
      <c r="AAL226" s="420">
        <v>1111.3875405867473</v>
      </c>
      <c r="AAM226" s="420">
        <v>1231.3543447959635</v>
      </c>
      <c r="AAN226" s="420">
        <v>1364.2844674216615</v>
      </c>
      <c r="AAO226" s="420">
        <v>1511.6092584544035</v>
      </c>
      <c r="AAP226" s="420">
        <v>1674.9202267399953</v>
      </c>
      <c r="AAQ226" s="420">
        <v>1855.9871136789495</v>
      </c>
      <c r="AAR226" s="420">
        <v>2056.7780178369612</v>
      </c>
      <c r="AAS226" s="420">
        <v>2279.4818040399837</v>
      </c>
      <c r="AAT226" s="420">
        <v>2526.5330571926015</v>
      </c>
      <c r="AAU226" s="420">
        <v>2800.6398707718786</v>
      </c>
      <c r="AAV226" s="420">
        <v>3104.8147930604759</v>
      </c>
      <c r="AAW226" s="420">
        <v>3442.4092910809572</v>
      </c>
      <c r="AAX226" s="420">
        <v>3817.1521333118062</v>
      </c>
      <c r="AAY226" s="420">
        <v>4233.1921380874146</v>
      </c>
      <c r="AAZ226" s="420">
        <v>4695.1457856479919</v>
      </c>
      <c r="ABA226" s="420">
        <v>5208.1502487111493</v>
      </c>
      <c r="ABB226" s="420">
        <v>5769.2333319196605</v>
      </c>
      <c r="ABC226" s="420">
        <v>6384.9428579265605</v>
      </c>
      <c r="ABD226" s="420">
        <v>7064.4562517310487</v>
      </c>
      <c r="ABE226" s="420">
        <v>7813.1212711714306</v>
      </c>
      <c r="ABF226" s="420">
        <v>8636.1399292840615</v>
      </c>
      <c r="ABG226" s="420">
        <v>9538.2363715622523</v>
      </c>
      <c r="ABH226" s="420">
        <v>10523.152807848111</v>
      </c>
      <c r="ABI226" s="420">
        <v>11592.896495194569</v>
      </c>
      <c r="ABJ226" s="420">
        <v>12746.627313470539</v>
      </c>
      <c r="ABK226" s="420">
        <v>13979.027571934648</v>
      </c>
      <c r="ABL226" s="420">
        <v>15277.927094200011</v>
      </c>
      <c r="ABM226" s="420">
        <v>16106.261725170745</v>
      </c>
      <c r="ABN226" s="420">
        <v>15430.240329120419</v>
      </c>
      <c r="ABQ226" s="344"/>
      <c r="ABR226" s="344"/>
      <c r="ABS226" s="344"/>
      <c r="ABT226" s="344"/>
      <c r="ABU226" s="344"/>
      <c r="ABV226" s="344"/>
      <c r="ABW226" s="344"/>
      <c r="ABX226" s="344"/>
      <c r="ABY226" s="344"/>
      <c r="ABZ226" s="344"/>
      <c r="ACA226" s="344"/>
    </row>
    <row r="227" spans="1:755" hidden="1" outlineLevel="1" x14ac:dyDescent="0.25">
      <c r="D227" s="431" t="b">
        <v>1</v>
      </c>
      <c r="E227" s="416"/>
      <c r="F227" s="417">
        <v>1652</v>
      </c>
      <c r="G227" s="417">
        <v>22006080</v>
      </c>
      <c r="H227" s="417" t="s">
        <v>1825</v>
      </c>
      <c r="I227" s="417" t="s">
        <v>253</v>
      </c>
      <c r="J227" s="417">
        <v>66</v>
      </c>
      <c r="K227" s="417" t="s">
        <v>337</v>
      </c>
      <c r="L227" s="417" t="s">
        <v>1822</v>
      </c>
      <c r="M227" s="417" t="s">
        <v>253</v>
      </c>
      <c r="N227" s="417" t="s">
        <v>301</v>
      </c>
      <c r="O227" s="417" t="s">
        <v>1910</v>
      </c>
      <c r="P227" s="417" t="s">
        <v>1911</v>
      </c>
      <c r="Q227" s="417" t="s">
        <v>302</v>
      </c>
      <c r="R227" s="417" t="s">
        <v>298</v>
      </c>
      <c r="S227" s="418"/>
      <c r="T227" s="417">
        <v>6.6046416250961082E-2</v>
      </c>
      <c r="U227" s="417">
        <v>2190</v>
      </c>
      <c r="V227" s="418"/>
      <c r="W227" s="419">
        <v>9.9</v>
      </c>
      <c r="X227" s="417">
        <v>8.8018665792934641E-3</v>
      </c>
      <c r="Y227" s="417">
        <v>1.5348743287472509E-3</v>
      </c>
      <c r="Z227" s="417">
        <v>7.266992250546213E-3</v>
      </c>
      <c r="AA227" s="420">
        <v>94.031217127765984</v>
      </c>
      <c r="AB227" s="420">
        <v>736.73967779868042</v>
      </c>
      <c r="AC227" s="420">
        <v>830.77089492644643</v>
      </c>
      <c r="AD227" s="420">
        <v>33.698957216231179</v>
      </c>
      <c r="AE227" s="420">
        <v>3.5369755616627874</v>
      </c>
      <c r="AF227" s="420">
        <v>81.437998161253503</v>
      </c>
      <c r="AG227" s="418"/>
      <c r="AH227" s="419">
        <v>14.216959715055561</v>
      </c>
      <c r="AI227" s="417">
        <v>2.3831354840911409E-2</v>
      </c>
      <c r="AJ227" s="417">
        <v>4.1557247471385329E-3</v>
      </c>
      <c r="AK227" s="417">
        <v>1.9675630093772878E-2</v>
      </c>
      <c r="AL227" s="420">
        <v>254.59273681406529</v>
      </c>
      <c r="AM227" s="420">
        <v>1994.7478786264958</v>
      </c>
      <c r="AN227" s="420">
        <v>2249.3406154405611</v>
      </c>
      <c r="AO227" s="420">
        <v>91.241079372639433</v>
      </c>
      <c r="AP227" s="420">
        <v>9.576482319320041</v>
      </c>
      <c r="AQ227" s="420">
        <v>220.49616569740266</v>
      </c>
      <c r="AR227" s="418"/>
      <c r="AS227" s="417">
        <v>5.1679359468684138E-3</v>
      </c>
      <c r="AT227" s="421">
        <v>4.6756664206188491E-7</v>
      </c>
      <c r="AU227" s="417">
        <v>5.1674683802263519E-3</v>
      </c>
      <c r="AV227" s="420">
        <v>54.263818387092506</v>
      </c>
      <c r="AW227" s="420">
        <v>0.22443198818970475</v>
      </c>
      <c r="AX227" s="420">
        <v>54.488250375282213</v>
      </c>
      <c r="AY227" s="420">
        <v>14.672440262931179</v>
      </c>
      <c r="AZ227" s="420">
        <v>2.0676958480084733</v>
      </c>
      <c r="BA227" s="420">
        <v>2.480834464641668E-2</v>
      </c>
      <c r="BB227" s="418"/>
      <c r="BC227" s="420">
        <v>949.44482586559388</v>
      </c>
      <c r="BD227" s="420">
        <v>2570.6543428299233</v>
      </c>
      <c r="BE227" s="420">
        <v>71.253194830868281</v>
      </c>
      <c r="BF227" s="420">
        <v>2499.401147999055</v>
      </c>
      <c r="BG227" s="420"/>
      <c r="BH227" s="422">
        <v>3.6190084093339271E-2</v>
      </c>
      <c r="BI227" s="420"/>
      <c r="BJ227" s="423">
        <v>10.264843878369307</v>
      </c>
      <c r="BK227" s="423">
        <v>10.643133317908669</v>
      </c>
      <c r="BL227" s="423">
        <v>11.035363826768</v>
      </c>
      <c r="BM227" s="423">
        <v>11.442049174017937</v>
      </c>
      <c r="BN227" s="423">
        <v>11.863722062618042</v>
      </c>
      <c r="BO227" s="423">
        <v>12.300934827185827</v>
      </c>
      <c r="BP227" s="423">
        <v>12.75426015748063</v>
      </c>
      <c r="BQ227" s="423">
        <v>13.224291848549957</v>
      </c>
      <c r="BR227" s="423">
        <v>13.711645578520923</v>
      </c>
      <c r="BS227" s="423">
        <v>14.216959715055561</v>
      </c>
      <c r="BT227" s="423">
        <v>14.740896151526375</v>
      </c>
      <c r="BU227" s="423">
        <v>15.284141174007392</v>
      </c>
      <c r="BV227" s="423">
        <v>15.847406360216368</v>
      </c>
      <c r="BW227" s="423">
        <v>16.431429511585634</v>
      </c>
      <c r="BX227" s="423">
        <v>17.036975619682483</v>
      </c>
      <c r="BY227" s="423">
        <v>17.664837868244934</v>
      </c>
      <c r="BZ227" s="423">
        <v>18.315838672145485</v>
      </c>
      <c r="CA227" s="423">
        <v>18.990830754643675</v>
      </c>
      <c r="CB227" s="423">
        <v>19.69069826433855</v>
      </c>
      <c r="CC227" s="423">
        <v>20.416357933284111</v>
      </c>
      <c r="CD227" s="423">
        <v>21.168760277784653</v>
      </c>
      <c r="CE227" s="423">
        <v>21.948890843442939</v>
      </c>
      <c r="CF227" s="423">
        <v>22.757771496092055</v>
      </c>
      <c r="CG227" s="423">
        <v>23.596461760301825</v>
      </c>
      <c r="CH227" s="423">
        <v>24.46606020721309</v>
      </c>
      <c r="CI227" s="423">
        <v>25.367705893517794</v>
      </c>
      <c r="CJ227" s="423">
        <v>26.302579853469606</v>
      </c>
      <c r="CK227" s="423">
        <v>27.271906645879525</v>
      </c>
      <c r="CL227" s="423">
        <v>28</v>
      </c>
      <c r="CM227" s="423">
        <v>28</v>
      </c>
      <c r="CN227" s="420"/>
      <c r="CO227" s="417">
        <v>9.708275965660762E-3</v>
      </c>
      <c r="CP227" s="417">
        <v>1.0712191211688215E-2</v>
      </c>
      <c r="CQ227" s="417">
        <v>1.1824348312161174E-2</v>
      </c>
      <c r="CR227" s="417">
        <v>1.3056682379234321E-2</v>
      </c>
      <c r="CS227" s="417">
        <v>1.4422462800766764E-2</v>
      </c>
      <c r="CT227" s="417">
        <v>1.5936443723749291E-2</v>
      </c>
      <c r="CU227" s="417">
        <v>1.7615031607265057E-2</v>
      </c>
      <c r="CV227" s="417">
        <v>1.9476471788502842E-2</v>
      </c>
      <c r="CW227" s="417">
        <v>2.1541056227177734E-2</v>
      </c>
      <c r="CX227" s="417">
        <v>2.3831354840911409E-2</v>
      </c>
      <c r="CY227" s="417">
        <v>2.6372473119585998E-2</v>
      </c>
      <c r="CZ227" s="417">
        <v>2.9192339013647112E-2</v>
      </c>
      <c r="DA227" s="417">
        <v>3.2322022433398018E-2</v>
      </c>
      <c r="DB227" s="417">
        <v>3.5796091077517467E-2</v>
      </c>
      <c r="DC227" s="417">
        <v>3.965300673382742E-2</v>
      </c>
      <c r="DD227" s="417">
        <v>4.3935566668723287E-2</v>
      </c>
      <c r="DE227" s="417">
        <v>4.8691395249228206E-2</v>
      </c>
      <c r="DF227" s="417">
        <v>5.3973491529537086E-2</v>
      </c>
      <c r="DG227" s="417">
        <v>5.9840839189094955E-2</v>
      </c>
      <c r="DH227" s="417">
        <v>6.6359085939407772E-2</v>
      </c>
      <c r="DI227" s="417">
        <v>7.36013003304965E-2</v>
      </c>
      <c r="DJ227" s="417">
        <v>8.1648814794752431E-2</v>
      </c>
      <c r="DK227" s="417">
        <v>9.0592164776594139E-2</v>
      </c>
      <c r="DL227" s="417">
        <v>0.10053213492265475</v>
      </c>
      <c r="DM227" s="417">
        <v>0.11158092456249701</v>
      </c>
      <c r="DN227" s="417">
        <v>0.12386344610882619</v>
      </c>
      <c r="DO227" s="417">
        <v>0.13751877156531145</v>
      </c>
      <c r="DP227" s="417">
        <v>0.15270174406778775</v>
      </c>
      <c r="DQ227" s="417">
        <v>0.1648141839142698</v>
      </c>
      <c r="DR227" s="417">
        <v>0.1648141839142698</v>
      </c>
      <c r="DS227" s="424"/>
      <c r="DT227" s="425">
        <v>1.6929344954104853E-3</v>
      </c>
      <c r="DU227" s="425">
        <v>1.8679977874388482E-3</v>
      </c>
      <c r="DV227" s="425">
        <v>2.0619363535000221E-3</v>
      </c>
      <c r="DW227" s="425">
        <v>2.2768314450072047E-3</v>
      </c>
      <c r="DX227" s="425">
        <v>2.5149969851038117E-3</v>
      </c>
      <c r="DY227" s="425">
        <v>2.7790058100462065E-3</v>
      </c>
      <c r="DZ227" s="425">
        <v>3.0717188871809526E-3</v>
      </c>
      <c r="EA227" s="425">
        <v>3.3963178484287646E-3</v>
      </c>
      <c r="EB227" s="425">
        <v>3.7563412168706346E-3</v>
      </c>
      <c r="EC227" s="425">
        <v>4.1557247471385329E-3</v>
      </c>
      <c r="ED227" s="425">
        <v>4.5988463483479314E-3</v>
      </c>
      <c r="EE227" s="425">
        <v>5.0905761118376852E-3</v>
      </c>
      <c r="EF227" s="425">
        <v>5.6363320256324111E-3</v>
      </c>
      <c r="EG227" s="425">
        <v>6.2421420240149151E-3</v>
      </c>
      <c r="EH227" s="425">
        <v>6.9147130946716978E-3</v>
      </c>
      <c r="EI227" s="425">
        <v>7.661508248424276E-3</v>
      </c>
      <c r="EJ227" s="425">
        <v>8.4908322485530308E-3</v>
      </c>
      <c r="EK227" s="425">
        <v>9.41192709923965E-3</v>
      </c>
      <c r="EL227" s="425">
        <v>1.0435078406903915E-2</v>
      </c>
      <c r="EM227" s="425">
        <v>1.157173385553696E-2</v>
      </c>
      <c r="EN227" s="425">
        <v>1.2834635179026293E-2</v>
      </c>
      <c r="EO227" s="425">
        <v>1.4237965171606101E-2</v>
      </c>
      <c r="EP227" s="425">
        <v>1.5797511453803082E-2</v>
      </c>
      <c r="EQ227" s="425">
        <v>1.7530848907655657E-2</v>
      </c>
      <c r="ER227" s="425">
        <v>1.9457542913881343E-2</v>
      </c>
      <c r="ES227" s="425">
        <v>2.1599375767618847E-2</v>
      </c>
      <c r="ET227" s="425">
        <v>2.3980598921257149E-2</v>
      </c>
      <c r="EU227" s="425">
        <v>2.6628214005874437E-2</v>
      </c>
      <c r="EV227" s="425">
        <v>2.8740387919370929E-2</v>
      </c>
      <c r="EW227" s="425">
        <v>2.8740387919370929E-2</v>
      </c>
      <c r="EX227" s="420"/>
      <c r="EY227" s="420">
        <v>1047.2179168627877</v>
      </c>
      <c r="EZ227" s="420">
        <v>1155.5088262240693</v>
      </c>
      <c r="FA227" s="420">
        <v>1275.4756304332855</v>
      </c>
      <c r="FB227" s="420">
        <v>1408.4057530589835</v>
      </c>
      <c r="FC227" s="420">
        <v>1555.7305440917253</v>
      </c>
      <c r="FD227" s="420">
        <v>1719.0415123773171</v>
      </c>
      <c r="FE227" s="420">
        <v>1900.1083993162715</v>
      </c>
      <c r="FF227" s="420">
        <v>2100.899303474283</v>
      </c>
      <c r="FG227" s="420">
        <v>2323.6030896773059</v>
      </c>
      <c r="FH227" s="420">
        <v>2570.6543428299233</v>
      </c>
      <c r="FI227" s="420">
        <v>2844.7611564091999</v>
      </c>
      <c r="FJ227" s="420">
        <v>3148.9360786977982</v>
      </c>
      <c r="FK227" s="420">
        <v>3486.5305767182795</v>
      </c>
      <c r="FL227" s="420">
        <v>3861.273418949128</v>
      </c>
      <c r="FM227" s="420">
        <v>4277.3134237247359</v>
      </c>
      <c r="FN227" s="420">
        <v>4739.2670712853142</v>
      </c>
      <c r="FO227" s="420">
        <v>5252.2715343484706</v>
      </c>
      <c r="FP227" s="420">
        <v>5822.0437454907524</v>
      </c>
      <c r="FQ227" s="420">
        <v>6454.9461903002393</v>
      </c>
      <c r="FR227" s="420">
        <v>7158.0601940228817</v>
      </c>
      <c r="FS227" s="420">
        <v>7939.267557197958</v>
      </c>
      <c r="FT227" s="420">
        <v>8807.3414935992423</v>
      </c>
      <c r="FU227" s="420">
        <v>9772.0479328152669</v>
      </c>
      <c r="FV227" s="420">
        <v>10844.258371296299</v>
      </c>
      <c r="FW227" s="420">
        <v>12036.075591101046</v>
      </c>
      <c r="FX227" s="420">
        <v>13360.973716480332</v>
      </c>
      <c r="FY227" s="420">
        <v>14833.954246618263</v>
      </c>
      <c r="FZ227" s="420">
        <v>16471.719890288448</v>
      </c>
      <c r="GA227" s="420">
        <v>17778.27154467328</v>
      </c>
      <c r="GB227" s="420">
        <v>17778.27154467328</v>
      </c>
      <c r="GC227" s="420"/>
      <c r="GD227" s="420">
        <v>44.123985834679935</v>
      </c>
      <c r="GE227" s="420">
        <v>44.123985834679935</v>
      </c>
      <c r="GF227" s="420">
        <v>44.123985834679935</v>
      </c>
      <c r="GG227" s="420">
        <v>44.123985834679935</v>
      </c>
      <c r="GH227" s="420">
        <v>44.123985834679935</v>
      </c>
      <c r="GI227" s="420">
        <v>44.123985834679935</v>
      </c>
      <c r="GJ227" s="420">
        <v>44.123985834679935</v>
      </c>
      <c r="GK227" s="420">
        <v>44.123985834679935</v>
      </c>
      <c r="GL227" s="420">
        <v>44.123985834679935</v>
      </c>
      <c r="GM227" s="420">
        <v>44.123985834679935</v>
      </c>
      <c r="GN227" s="420">
        <v>44.123985834679935</v>
      </c>
      <c r="GO227" s="420">
        <v>44.123985834679935</v>
      </c>
      <c r="GP227" s="420">
        <v>44.123985834679935</v>
      </c>
      <c r="GQ227" s="420">
        <v>44.123985834679935</v>
      </c>
      <c r="GR227" s="420">
        <v>44.123985834679935</v>
      </c>
      <c r="GS227" s="420">
        <v>44.123985834679935</v>
      </c>
      <c r="GT227" s="420">
        <v>44.123985834679935</v>
      </c>
      <c r="GU227" s="420">
        <v>52.81364553809243</v>
      </c>
      <c r="GV227" s="420">
        <v>70.007616537442502</v>
      </c>
      <c r="GW227" s="420">
        <v>93.609670799379501</v>
      </c>
      <c r="GX227" s="420">
        <v>126.1540061068313</v>
      </c>
      <c r="GY227" s="420">
        <v>171.2120417526574</v>
      </c>
      <c r="GZ227" s="420">
        <v>233.82587038637163</v>
      </c>
      <c r="HA227" s="420">
        <v>321.12521492437503</v>
      </c>
      <c r="HB227" s="420">
        <v>443.20621821278513</v>
      </c>
      <c r="HC227" s="420">
        <v>614.3840006570565</v>
      </c>
      <c r="HD227" s="420">
        <v>854.97899570542791</v>
      </c>
      <c r="HE227" s="420">
        <v>1193.8658555223894</v>
      </c>
      <c r="HF227" s="420">
        <v>1672.1121455438506</v>
      </c>
      <c r="HG227" s="420">
        <v>2348.1749137156198</v>
      </c>
      <c r="HH227" s="420"/>
      <c r="HI227" s="420">
        <v>103.71447885961901</v>
      </c>
      <c r="HJ227" s="420">
        <v>114.43940539953707</v>
      </c>
      <c r="HK227" s="420">
        <v>126.32069044886737</v>
      </c>
      <c r="HL227" s="420">
        <v>139.48583799921795</v>
      </c>
      <c r="HM227" s="420">
        <v>154.07660624241004</v>
      </c>
      <c r="HN227" s="420">
        <v>170.25061519991607</v>
      </c>
      <c r="HO227" s="420">
        <v>188.18313670782311</v>
      </c>
      <c r="HP227" s="420">
        <v>208.06908752013004</v>
      </c>
      <c r="HQ227" s="420">
        <v>230.12524866308036</v>
      </c>
      <c r="HR227" s="420">
        <v>254.59273681406529</v>
      </c>
      <c r="HS227" s="420">
        <v>281.73975642141835</v>
      </c>
      <c r="HT227" s="420">
        <v>311.86466456072424</v>
      </c>
      <c r="HU227" s="420">
        <v>345.2993841775932</v>
      </c>
      <c r="HV227" s="420">
        <v>382.41320543914907</v>
      </c>
      <c r="HW227" s="420">
        <v>423.61701945459322</v>
      </c>
      <c r="HX227" s="420">
        <v>469.36803368244</v>
      </c>
      <c r="HY227" s="420">
        <v>520.17502397787689</v>
      </c>
      <c r="HZ227" s="420">
        <v>576.604184514341</v>
      </c>
      <c r="IA227" s="420">
        <v>639.28564381274623</v>
      </c>
      <c r="IB227" s="420">
        <v>708.92072291209547</v>
      </c>
      <c r="IC227" s="420">
        <v>786.29002040819091</v>
      </c>
      <c r="ID227" s="420">
        <v>872.2624187750871</v>
      </c>
      <c r="IE227" s="420">
        <v>967.80511718073171</v>
      </c>
      <c r="IF227" s="420">
        <v>1073.9948080409133</v>
      </c>
      <c r="IG227" s="420">
        <v>1192.030127965794</v>
      </c>
      <c r="IH227" s="420">
        <v>1323.2455286986747</v>
      </c>
      <c r="II227" s="420">
        <v>1469.1267303030904</v>
      </c>
      <c r="IJ227" s="420">
        <v>1631.3279374179394</v>
      </c>
      <c r="IK227" s="420">
        <v>1760.7263384151724</v>
      </c>
      <c r="IL227" s="420">
        <v>1760.7263384151724</v>
      </c>
      <c r="IM227" s="420"/>
      <c r="IN227" s="420">
        <v>27.131909193546253</v>
      </c>
      <c r="IO227" s="420">
        <v>27.131909193546253</v>
      </c>
      <c r="IP227" s="420">
        <v>27.131909193546253</v>
      </c>
      <c r="IQ227" s="420">
        <v>27.131909193546253</v>
      </c>
      <c r="IR227" s="420">
        <v>27.131909193546253</v>
      </c>
      <c r="IS227" s="420">
        <v>27.131909193546253</v>
      </c>
      <c r="IT227" s="420">
        <v>27.131909193546253</v>
      </c>
      <c r="IU227" s="420">
        <v>27.131909193546253</v>
      </c>
      <c r="IV227" s="420">
        <v>27.131909193546253</v>
      </c>
      <c r="IW227" s="420">
        <v>27.131909193546253</v>
      </c>
      <c r="IX227" s="420">
        <v>27.131909193546253</v>
      </c>
      <c r="IY227" s="420">
        <v>27.131909193546253</v>
      </c>
      <c r="IZ227" s="420">
        <v>27.131909193546253</v>
      </c>
      <c r="JA227" s="420">
        <v>27.131909193546253</v>
      </c>
      <c r="JB227" s="420">
        <v>27.131909193546253</v>
      </c>
      <c r="JC227" s="420">
        <v>27.131909193546253</v>
      </c>
      <c r="JD227" s="420">
        <v>27.131909193546253</v>
      </c>
      <c r="JE227" s="420">
        <v>32.475194790617152</v>
      </c>
      <c r="JF227" s="420">
        <v>43.04779495368259</v>
      </c>
      <c r="JG227" s="420">
        <v>57.560735725064987</v>
      </c>
      <c r="JH227" s="420">
        <v>77.572299359284628</v>
      </c>
      <c r="JI227" s="420">
        <v>105.27855726994854</v>
      </c>
      <c r="JJ227" s="420">
        <v>143.77990026092959</v>
      </c>
      <c r="JK227" s="420">
        <v>197.46040631348075</v>
      </c>
      <c r="JL227" s="420">
        <v>272.52820975010536</v>
      </c>
      <c r="JM227" s="420">
        <v>377.78570091674123</v>
      </c>
      <c r="JN227" s="420">
        <v>525.72794671774261</v>
      </c>
      <c r="JO227" s="420">
        <v>734.11001677572824</v>
      </c>
      <c r="JP227" s="420">
        <v>1028.1844225111727</v>
      </c>
      <c r="JQ227" s="420">
        <v>1443.8964958469653</v>
      </c>
      <c r="JR227" s="420"/>
      <c r="JS227" s="420">
        <v>76.582569666072757</v>
      </c>
      <c r="JT227" s="420">
        <v>87.307496205990816</v>
      </c>
      <c r="JU227" s="420">
        <v>99.188781255321118</v>
      </c>
      <c r="JV227" s="420">
        <v>112.3539288056717</v>
      </c>
      <c r="JW227" s="420">
        <v>126.94469704886379</v>
      </c>
      <c r="JX227" s="420">
        <v>143.11870600636982</v>
      </c>
      <c r="JY227" s="420">
        <v>161.05122751427686</v>
      </c>
      <c r="JZ227" s="420">
        <v>180.93717832658379</v>
      </c>
      <c r="KA227" s="420">
        <v>202.99333946953411</v>
      </c>
      <c r="KB227" s="420">
        <v>227.46082762051904</v>
      </c>
      <c r="KC227" s="420">
        <v>254.6078472278721</v>
      </c>
      <c r="KD227" s="420">
        <v>284.73275536717796</v>
      </c>
      <c r="KE227" s="420">
        <v>318.16747498404692</v>
      </c>
      <c r="KF227" s="420">
        <v>355.28129624560279</v>
      </c>
      <c r="KG227" s="420">
        <v>396.48511026104694</v>
      </c>
      <c r="KH227" s="420">
        <v>442.23612448889372</v>
      </c>
      <c r="KI227" s="420">
        <v>493.04311478433061</v>
      </c>
      <c r="KJ227" s="420">
        <v>544.12898972372386</v>
      </c>
      <c r="KK227" s="420">
        <v>596.23784885906366</v>
      </c>
      <c r="KL227" s="420">
        <v>651.35998718703047</v>
      </c>
      <c r="KM227" s="420">
        <v>708.71772104890624</v>
      </c>
      <c r="KN227" s="420">
        <v>766.98386150513852</v>
      </c>
      <c r="KO227" s="420">
        <v>824.02521691980212</v>
      </c>
      <c r="KP227" s="420">
        <v>876.53440172743262</v>
      </c>
      <c r="KQ227" s="420">
        <v>919.50191821568865</v>
      </c>
      <c r="KR227" s="420">
        <v>945.45982778193343</v>
      </c>
      <c r="KS227" s="420">
        <v>943.39878358534781</v>
      </c>
      <c r="KT227" s="420">
        <v>897.2179206422112</v>
      </c>
      <c r="KU227" s="420">
        <v>732.54191590399978</v>
      </c>
      <c r="KV227" s="420">
        <v>316.82984256820714</v>
      </c>
      <c r="KW227" s="420"/>
      <c r="KX227" s="420">
        <v>812.60855779703297</v>
      </c>
      <c r="KY227" s="420">
        <v>896.63893797064713</v>
      </c>
      <c r="KZ227" s="420">
        <v>989.72944968001059</v>
      </c>
      <c r="LA227" s="420">
        <v>1092.8790936034582</v>
      </c>
      <c r="LB227" s="420">
        <v>1207.1985528498296</v>
      </c>
      <c r="LC227" s="420">
        <v>1333.9227888221792</v>
      </c>
      <c r="LD227" s="420">
        <v>1474.4250658468573</v>
      </c>
      <c r="LE227" s="420">
        <v>1630.2325672458071</v>
      </c>
      <c r="LF227" s="420">
        <v>1803.0437840979046</v>
      </c>
      <c r="LG227" s="420">
        <v>1994.7478786264958</v>
      </c>
      <c r="LH227" s="420">
        <v>2207.4462472070072</v>
      </c>
      <c r="LI227" s="420">
        <v>2443.4765336820888</v>
      </c>
      <c r="LJ227" s="420">
        <v>2705.4393723035573</v>
      </c>
      <c r="LK227" s="420">
        <v>2996.2281715271592</v>
      </c>
      <c r="LL227" s="420">
        <v>3319.062285442415</v>
      </c>
      <c r="LM227" s="420">
        <v>3677.5239592436524</v>
      </c>
      <c r="LN227" s="420">
        <v>4075.5994793054547</v>
      </c>
      <c r="LO227" s="420">
        <v>4517.7250076350319</v>
      </c>
      <c r="LP227" s="420">
        <v>5008.8376353138792</v>
      </c>
      <c r="LQ227" s="420">
        <v>5554.432250657741</v>
      </c>
      <c r="LR227" s="420">
        <v>6160.6248859326206</v>
      </c>
      <c r="LS227" s="420">
        <v>6834.2232823709282</v>
      </c>
      <c r="LT227" s="420">
        <v>7582.8054978254795</v>
      </c>
      <c r="LU227" s="420">
        <v>8414.8074756747155</v>
      </c>
      <c r="LV227" s="420">
        <v>9339.6205986630448</v>
      </c>
      <c r="LW227" s="420">
        <v>10367.700368457046</v>
      </c>
      <c r="LX227" s="420">
        <v>11510.687482203432</v>
      </c>
      <c r="LY227" s="420">
        <v>12781.54272281973</v>
      </c>
      <c r="LZ227" s="420">
        <v>13795.386201298046</v>
      </c>
      <c r="MA227" s="420">
        <v>13795.386201298046</v>
      </c>
      <c r="MB227" s="420"/>
      <c r="MC227" s="426">
        <v>0.22443198818970475</v>
      </c>
      <c r="MD227" s="426">
        <v>0.22443198818970475</v>
      </c>
      <c r="ME227" s="426">
        <v>0.22443198818970475</v>
      </c>
      <c r="MF227" s="426">
        <v>0.22443198818970475</v>
      </c>
      <c r="MG227" s="426">
        <v>0.22443198818970475</v>
      </c>
      <c r="MH227" s="426">
        <v>0.22443198818970475</v>
      </c>
      <c r="MI227" s="426">
        <v>0.22443198818970475</v>
      </c>
      <c r="MJ227" s="426">
        <v>0.22443198818970475</v>
      </c>
      <c r="MK227" s="426">
        <v>0.22443198818970475</v>
      </c>
      <c r="ML227" s="426">
        <v>0.22443198818970475</v>
      </c>
      <c r="MM227" s="426">
        <v>0.22443198818970475</v>
      </c>
      <c r="MN227" s="426">
        <v>0.22443198818970475</v>
      </c>
      <c r="MO227" s="426">
        <v>0.22443198818970475</v>
      </c>
      <c r="MP227" s="426">
        <v>0.22443198818970475</v>
      </c>
      <c r="MQ227" s="426">
        <v>0.22443198818970475</v>
      </c>
      <c r="MR227" s="426">
        <v>0.22443198818970475</v>
      </c>
      <c r="MS227" s="426">
        <v>0.22443198818970475</v>
      </c>
      <c r="MT227" s="426">
        <v>0.26863102340913869</v>
      </c>
      <c r="MU227" s="426">
        <v>0.3560863387724964</v>
      </c>
      <c r="MV227" s="426">
        <v>0.47613569204747891</v>
      </c>
      <c r="MW227" s="426">
        <v>0.64166901228581341</v>
      </c>
      <c r="MX227" s="426">
        <v>0.87085194607162042</v>
      </c>
      <c r="MY227" s="426">
        <v>1.1893305645057042</v>
      </c>
      <c r="MZ227" s="426">
        <v>1.6333694492911965</v>
      </c>
      <c r="NA227" s="426">
        <v>2.2543215634285638</v>
      </c>
      <c r="NB227" s="426">
        <v>3.1249992531507269</v>
      </c>
      <c r="NC227" s="426">
        <v>4.3487602544689299</v>
      </c>
      <c r="ND227" s="426">
        <v>6.0724724323544592</v>
      </c>
      <c r="NE227" s="426">
        <v>8.5050216158306728</v>
      </c>
      <c r="NF227" s="426">
        <v>11.943743397908911</v>
      </c>
      <c r="NG227" s="420"/>
      <c r="NH227" s="420">
        <v>812.38412580884324</v>
      </c>
      <c r="NI227" s="420">
        <v>896.4145059824574</v>
      </c>
      <c r="NJ227" s="420">
        <v>989.50501769182085</v>
      </c>
      <c r="NK227" s="420">
        <v>1092.6546616152684</v>
      </c>
      <c r="NL227" s="420">
        <v>1206.9741208616399</v>
      </c>
      <c r="NM227" s="420">
        <v>1333.6983568339895</v>
      </c>
      <c r="NN227" s="420">
        <v>1474.2006338586675</v>
      </c>
      <c r="NO227" s="420">
        <v>1630.0081352576174</v>
      </c>
      <c r="NP227" s="420">
        <v>1802.8193521097148</v>
      </c>
      <c r="NQ227" s="420">
        <v>1994.523446638306</v>
      </c>
      <c r="NR227" s="420">
        <v>2207.2218152188175</v>
      </c>
      <c r="NS227" s="420">
        <v>2443.252101693899</v>
      </c>
      <c r="NT227" s="420">
        <v>2705.2149403153676</v>
      </c>
      <c r="NU227" s="420">
        <v>2996.0037395389695</v>
      </c>
      <c r="NV227" s="420">
        <v>3318.8378534542253</v>
      </c>
      <c r="NW227" s="420">
        <v>3677.2995272554626</v>
      </c>
      <c r="NX227" s="420">
        <v>4075.3750473172649</v>
      </c>
      <c r="NY227" s="420">
        <v>4517.4563766116225</v>
      </c>
      <c r="NZ227" s="420">
        <v>5008.4815489751063</v>
      </c>
      <c r="OA227" s="420">
        <v>5553.9561149656938</v>
      </c>
      <c r="OB227" s="420">
        <v>6159.9832169203346</v>
      </c>
      <c r="OC227" s="420">
        <v>6833.3524304248567</v>
      </c>
      <c r="OD227" s="420">
        <v>7581.6161672609742</v>
      </c>
      <c r="OE227" s="420">
        <v>8413.1741062254241</v>
      </c>
      <c r="OF227" s="420">
        <v>9337.3662770996161</v>
      </c>
      <c r="OG227" s="420">
        <v>10364.575369203896</v>
      </c>
      <c r="OH227" s="420">
        <v>11506.338721948963</v>
      </c>
      <c r="OI227" s="420">
        <v>12775.470250387376</v>
      </c>
      <c r="OJ227" s="420">
        <v>13786.881179682216</v>
      </c>
      <c r="OK227" s="420">
        <v>13783.442457900137</v>
      </c>
      <c r="OL227" s="420"/>
      <c r="OM227" s="420">
        <v>888.96669547491604</v>
      </c>
      <c r="ON227" s="420">
        <v>983.72200218844819</v>
      </c>
      <c r="OO227" s="420">
        <v>1088.6937989471419</v>
      </c>
      <c r="OP227" s="420">
        <v>1205.0085904209402</v>
      </c>
      <c r="OQ227" s="420">
        <v>1333.9188179105038</v>
      </c>
      <c r="OR227" s="420">
        <v>1476.8170628403593</v>
      </c>
      <c r="OS227" s="420">
        <v>1635.2518613729444</v>
      </c>
      <c r="OT227" s="420">
        <v>1810.9453135842011</v>
      </c>
      <c r="OU227" s="420">
        <v>2005.8126915792488</v>
      </c>
      <c r="OV227" s="420">
        <v>2221.9842742588253</v>
      </c>
      <c r="OW227" s="420">
        <v>2461.8296624466898</v>
      </c>
      <c r="OX227" s="420">
        <v>2727.984857061077</v>
      </c>
      <c r="OY227" s="420">
        <v>3023.3824152994143</v>
      </c>
      <c r="OZ227" s="420">
        <v>3351.2850357845723</v>
      </c>
      <c r="PA227" s="420">
        <v>3715.3229637152722</v>
      </c>
      <c r="PB227" s="420">
        <v>4119.5356517443561</v>
      </c>
      <c r="PC227" s="420">
        <v>4568.418162101596</v>
      </c>
      <c r="PD227" s="420">
        <v>5061.5853663353464</v>
      </c>
      <c r="PE227" s="420">
        <v>5604.7193978341702</v>
      </c>
      <c r="PF227" s="420">
        <v>6205.3161021527239</v>
      </c>
      <c r="PG227" s="420">
        <v>6868.7009379692408</v>
      </c>
      <c r="PH227" s="420">
        <v>7600.3362919299952</v>
      </c>
      <c r="PI227" s="420">
        <v>8405.6413841807771</v>
      </c>
      <c r="PJ227" s="420">
        <v>9289.708507952857</v>
      </c>
      <c r="PK227" s="420">
        <v>10256.868195315305</v>
      </c>
      <c r="PL227" s="420">
        <v>11310.035196985829</v>
      </c>
      <c r="PM227" s="420">
        <v>12449.737505534311</v>
      </c>
      <c r="PN227" s="420">
        <v>13672.688171029587</v>
      </c>
      <c r="PO227" s="420">
        <v>14519.423095586215</v>
      </c>
      <c r="PP227" s="420">
        <v>14100.272300468345</v>
      </c>
      <c r="PQ227" s="420"/>
      <c r="PR227" s="420">
        <v>37.169249665725864</v>
      </c>
      <c r="PS227" s="420">
        <v>41.012854498840376</v>
      </c>
      <c r="PT227" s="420">
        <v>45.270875704789461</v>
      </c>
      <c r="PU227" s="420">
        <v>49.98900823137177</v>
      </c>
      <c r="PV227" s="420">
        <v>55.218055454180529</v>
      </c>
      <c r="PW227" s="420">
        <v>61.014505319690088</v>
      </c>
      <c r="PX227" s="420">
        <v>67.441171841011311</v>
      </c>
      <c r="PY227" s="420">
        <v>74.567909387303558</v>
      </c>
      <c r="PZ227" s="420">
        <v>82.472408057151227</v>
      </c>
      <c r="QA227" s="420">
        <v>91.241079372639433</v>
      </c>
      <c r="QB227" s="420">
        <v>100.97004258549829</v>
      </c>
      <c r="QC227" s="420">
        <v>111.76622306192434</v>
      </c>
      <c r="QD227" s="420">
        <v>123.74857552232709</v>
      </c>
      <c r="QE227" s="420">
        <v>137.0494463716816</v>
      </c>
      <c r="QF227" s="420">
        <v>151.81609098253807</v>
      </c>
      <c r="QG227" s="420">
        <v>168.21236360515559</v>
      </c>
      <c r="QH227" s="420">
        <v>186.42059959900638</v>
      </c>
      <c r="QI227" s="420">
        <v>206.64371193075831</v>
      </c>
      <c r="QJ227" s="420">
        <v>229.10752639226604</v>
      </c>
      <c r="QK227" s="420">
        <v>254.06338278758759</v>
      </c>
      <c r="QL227" s="420">
        <v>281.79103245342299</v>
      </c>
      <c r="QM227" s="420">
        <v>312.60186594934834</v>
      </c>
      <c r="QN227" s="420">
        <v>346.84250862358181</v>
      </c>
      <c r="QO227" s="420">
        <v>384.89882607228378</v>
      </c>
      <c r="QP227" s="420">
        <v>427.20038631634645</v>
      </c>
      <c r="QQ227" s="420">
        <v>474.22543087574775</v>
      </c>
      <c r="QR227" s="420">
        <v>526.50641289090026</v>
      </c>
      <c r="QS227" s="420">
        <v>584.63616709324504</v>
      </c>
      <c r="QT227" s="420">
        <v>631.01003432852144</v>
      </c>
      <c r="QU227" s="420">
        <v>631.01003432852144</v>
      </c>
      <c r="QV227" s="424"/>
      <c r="QW227" s="420">
        <v>14.672440262931179</v>
      </c>
      <c r="QX227" s="420">
        <v>14.672440262931179</v>
      </c>
      <c r="QY227" s="420">
        <v>14.672440262931179</v>
      </c>
      <c r="QZ227" s="420">
        <v>14.672440262931179</v>
      </c>
      <c r="RA227" s="420">
        <v>14.672440262931179</v>
      </c>
      <c r="RB227" s="420">
        <v>14.672440262931179</v>
      </c>
      <c r="RC227" s="420">
        <v>14.672440262931179</v>
      </c>
      <c r="RD227" s="420">
        <v>14.672440262931179</v>
      </c>
      <c r="RE227" s="420">
        <v>14.672440262931179</v>
      </c>
      <c r="RF227" s="420">
        <v>14.672440262931179</v>
      </c>
      <c r="RG227" s="420">
        <v>14.672440262931179</v>
      </c>
      <c r="RH227" s="420">
        <v>14.672440262931179</v>
      </c>
      <c r="RI227" s="420">
        <v>14.672440262931179</v>
      </c>
      <c r="RJ227" s="420">
        <v>14.672440262931179</v>
      </c>
      <c r="RK227" s="420">
        <v>14.672440262931179</v>
      </c>
      <c r="RL227" s="420">
        <v>14.672440262931179</v>
      </c>
      <c r="RM227" s="420">
        <v>14.672440262931179</v>
      </c>
      <c r="RN227" s="420">
        <v>17.561991387827756</v>
      </c>
      <c r="RO227" s="420">
        <v>23.279460188487498</v>
      </c>
      <c r="RP227" s="420">
        <v>31.127793123282142</v>
      </c>
      <c r="RQ227" s="420">
        <v>41.949680735259527</v>
      </c>
      <c r="RR227" s="420">
        <v>56.9327182798595</v>
      </c>
      <c r="RS227" s="420">
        <v>77.75354039923198</v>
      </c>
      <c r="RT227" s="420">
        <v>106.78297628306284</v>
      </c>
      <c r="RU227" s="420">
        <v>147.37827142931548</v>
      </c>
      <c r="RV227" s="420">
        <v>204.29959754579187</v>
      </c>
      <c r="RW227" s="420">
        <v>284.30405828589352</v>
      </c>
      <c r="RX227" s="420">
        <v>396.99327057026164</v>
      </c>
      <c r="RY227" s="420">
        <v>556.0233307193879</v>
      </c>
      <c r="RZ227" s="420">
        <v>780.83281681517474</v>
      </c>
      <c r="SA227" s="420"/>
      <c r="SB227" s="420">
        <v>22.496809402794685</v>
      </c>
      <c r="SC227" s="420">
        <v>26.340414235909197</v>
      </c>
      <c r="SD227" s="420">
        <v>30.598435441858282</v>
      </c>
      <c r="SE227" s="420">
        <v>35.316567968440594</v>
      </c>
      <c r="SF227" s="420">
        <v>40.545615191249354</v>
      </c>
      <c r="SG227" s="420">
        <v>46.342065056758912</v>
      </c>
      <c r="SH227" s="420">
        <v>52.768731578080136</v>
      </c>
      <c r="SI227" s="420">
        <v>59.895469124372383</v>
      </c>
      <c r="SJ227" s="420">
        <v>67.799967794220052</v>
      </c>
      <c r="SK227" s="420">
        <v>76.568639109708258</v>
      </c>
      <c r="SL227" s="420">
        <v>86.297602322567116</v>
      </c>
      <c r="SM227" s="420">
        <v>97.093782798993161</v>
      </c>
      <c r="SN227" s="420">
        <v>109.07613525939591</v>
      </c>
      <c r="SO227" s="420">
        <v>122.37700610875042</v>
      </c>
      <c r="SP227" s="420">
        <v>137.14365071960688</v>
      </c>
      <c r="SQ227" s="420">
        <v>153.5399233422244</v>
      </c>
      <c r="SR227" s="420">
        <v>171.74815933607519</v>
      </c>
      <c r="SS227" s="420">
        <v>189.08172054293055</v>
      </c>
      <c r="ST227" s="420">
        <v>205.82806620377855</v>
      </c>
      <c r="SU227" s="420">
        <v>222.93558966430544</v>
      </c>
      <c r="SV227" s="420">
        <v>239.84135171816345</v>
      </c>
      <c r="SW227" s="420">
        <v>255.66914766948884</v>
      </c>
      <c r="SX227" s="420">
        <v>269.08896822434986</v>
      </c>
      <c r="SY227" s="420">
        <v>278.11584978922093</v>
      </c>
      <c r="SZ227" s="420">
        <v>279.82211488703098</v>
      </c>
      <c r="TA227" s="420">
        <v>269.92583332995588</v>
      </c>
      <c r="TB227" s="420">
        <v>242.20235460500675</v>
      </c>
      <c r="TC227" s="420">
        <v>187.64289652298339</v>
      </c>
      <c r="TD227" s="420">
        <v>74.986703609133542</v>
      </c>
      <c r="TE227" s="420">
        <v>-149.8227824866533</v>
      </c>
      <c r="TF227" s="420"/>
      <c r="TG227" s="420">
        <v>3.9012105588149764</v>
      </c>
      <c r="TH227" s="420">
        <v>4.3046276816708433</v>
      </c>
      <c r="TI227" s="420">
        <v>4.7515411232306866</v>
      </c>
      <c r="TJ227" s="420">
        <v>5.2467469343817239</v>
      </c>
      <c r="TK227" s="420">
        <v>5.7955773364378205</v>
      </c>
      <c r="TL227" s="420">
        <v>6.4039611919725541</v>
      </c>
      <c r="TM227" s="420">
        <v>7.0784913349385592</v>
      </c>
      <c r="TN227" s="420">
        <v>7.8264995410642753</v>
      </c>
      <c r="TO227" s="420">
        <v>8.6561400086625184</v>
      </c>
      <c r="TP227" s="420">
        <v>9.576482319320041</v>
      </c>
      <c r="TQ227" s="420">
        <v>10.597614958629837</v>
      </c>
      <c r="TR227" s="420">
        <v>11.730760600478588</v>
      </c>
      <c r="TS227" s="420">
        <v>12.988404495858873</v>
      </c>
      <c r="TT227" s="420">
        <v>14.384437460354889</v>
      </c>
      <c r="TU227" s="420">
        <v>15.93431512515107</v>
      </c>
      <c r="TV227" s="420">
        <v>17.655235306640428</v>
      </c>
      <c r="TW227" s="420">
        <v>19.566335561701738</v>
      </c>
      <c r="TX227" s="420">
        <v>21.688913231960186</v>
      </c>
      <c r="TY227" s="420">
        <v>24.046670543625932</v>
      </c>
      <c r="TZ227" s="420">
        <v>26.665987622912422</v>
      </c>
      <c r="UA227" s="420">
        <v>29.576226614021913</v>
      </c>
      <c r="UB227" s="420">
        <v>32.810070451096514</v>
      </c>
      <c r="UC227" s="420">
        <v>36.403900241653346</v>
      </c>
      <c r="UD227" s="420">
        <v>40.398215671630723</v>
      </c>
      <c r="UE227" s="420">
        <v>44.838103346593869</v>
      </c>
      <c r="UF227" s="420">
        <v>49.773758545817543</v>
      </c>
      <c r="UG227" s="420">
        <v>55.261066492493683</v>
      </c>
      <c r="UH227" s="420">
        <v>61.362249941580622</v>
      </c>
      <c r="UI227" s="420">
        <v>66.229558863293065</v>
      </c>
      <c r="UJ227" s="420">
        <v>66.229558863293065</v>
      </c>
      <c r="UK227" s="420"/>
      <c r="UL227" s="420">
        <v>2.0676958480084733</v>
      </c>
      <c r="UM227" s="420">
        <v>2.0676958480084733</v>
      </c>
      <c r="UN227" s="420">
        <v>2.0676958480084733</v>
      </c>
      <c r="UO227" s="420">
        <v>2.0676958480084733</v>
      </c>
      <c r="UP227" s="420">
        <v>2.0676958480084733</v>
      </c>
      <c r="UQ227" s="420">
        <v>2.0676958480084733</v>
      </c>
      <c r="UR227" s="420">
        <v>2.0676958480084733</v>
      </c>
      <c r="US227" s="420">
        <v>2.0676958480084733</v>
      </c>
      <c r="UT227" s="420">
        <v>2.0676958480084733</v>
      </c>
      <c r="UU227" s="420">
        <v>2.0676958480084733</v>
      </c>
      <c r="UV227" s="420">
        <v>2.0676958480084733</v>
      </c>
      <c r="UW227" s="420">
        <v>2.0676958480084733</v>
      </c>
      <c r="UX227" s="420">
        <v>2.0676958480084733</v>
      </c>
      <c r="UY227" s="420">
        <v>2.0676958480084733</v>
      </c>
      <c r="UZ227" s="420">
        <v>2.0676958480084733</v>
      </c>
      <c r="VA227" s="420">
        <v>2.0676958480084733</v>
      </c>
      <c r="VB227" s="420">
        <v>2.0676958480084733</v>
      </c>
      <c r="VC227" s="420">
        <v>2.474902335579019</v>
      </c>
      <c r="VD227" s="420">
        <v>3.2806296916555335</v>
      </c>
      <c r="VE227" s="420">
        <v>4.3866464913328018</v>
      </c>
      <c r="VF227" s="420">
        <v>5.9117078772995386</v>
      </c>
      <c r="VG227" s="420">
        <v>8.0231742705070825</v>
      </c>
      <c r="VH227" s="420">
        <v>10.957323374328272</v>
      </c>
      <c r="VI227" s="420">
        <v>15.048261416766344</v>
      </c>
      <c r="VJ227" s="420">
        <v>20.769104147654808</v>
      </c>
      <c r="VK227" s="420">
        <v>28.790672991354562</v>
      </c>
      <c r="VL227" s="420">
        <v>40.065204584602789</v>
      </c>
      <c r="VM227" s="420">
        <v>55.945795146242915</v>
      </c>
      <c r="VN227" s="420">
        <v>78.356913486907771</v>
      </c>
      <c r="VO227" s="420">
        <v>110.03791764594696</v>
      </c>
      <c r="VP227" s="420"/>
      <c r="VQ227" s="420">
        <v>1.8335147108065031</v>
      </c>
      <c r="VR227" s="420">
        <v>2.23693183366237</v>
      </c>
      <c r="VS227" s="420">
        <v>2.6838452752222133</v>
      </c>
      <c r="VT227" s="420">
        <v>3.1790510863732506</v>
      </c>
      <c r="VU227" s="420">
        <v>3.7278814884293472</v>
      </c>
      <c r="VV227" s="420">
        <v>4.3362653439640813</v>
      </c>
      <c r="VW227" s="420">
        <v>5.0107954869300855</v>
      </c>
      <c r="VX227" s="420">
        <v>5.7588036930558015</v>
      </c>
      <c r="VY227" s="420">
        <v>6.5884441606540456</v>
      </c>
      <c r="VZ227" s="420">
        <v>7.5087864713115682</v>
      </c>
      <c r="WA227" s="420">
        <v>8.5299191106213641</v>
      </c>
      <c r="WB227" s="420">
        <v>9.663064752470115</v>
      </c>
      <c r="WC227" s="420">
        <v>10.9207086478504</v>
      </c>
      <c r="WD227" s="420">
        <v>12.316741612346416</v>
      </c>
      <c r="WE227" s="420">
        <v>13.866619277142597</v>
      </c>
      <c r="WF227" s="420">
        <v>15.587539458631955</v>
      </c>
      <c r="WG227" s="420">
        <v>17.498639713693265</v>
      </c>
      <c r="WH227" s="420">
        <v>19.214010896381168</v>
      </c>
      <c r="WI227" s="420">
        <v>20.766040851970399</v>
      </c>
      <c r="WJ227" s="420">
        <v>22.279341131579621</v>
      </c>
      <c r="WK227" s="420">
        <v>23.664518736722375</v>
      </c>
      <c r="WL227" s="420">
        <v>24.78689618058943</v>
      </c>
      <c r="WM227" s="420">
        <v>25.446576867325074</v>
      </c>
      <c r="WN227" s="420">
        <v>25.349954254864379</v>
      </c>
      <c r="WO227" s="420">
        <v>24.068999198939061</v>
      </c>
      <c r="WP227" s="420">
        <v>20.983085554462981</v>
      </c>
      <c r="WQ227" s="420">
        <v>15.195861907890894</v>
      </c>
      <c r="WR227" s="420">
        <v>5.4164547953377067</v>
      </c>
      <c r="WS227" s="420">
        <v>-12.127354623614707</v>
      </c>
      <c r="WT227" s="420">
        <v>-43.808358782653897</v>
      </c>
      <c r="WU227" s="420"/>
      <c r="WV227" s="420">
        <v>89.824419981594971</v>
      </c>
      <c r="WW227" s="420">
        <v>99.113000673373861</v>
      </c>
      <c r="WX227" s="420">
        <v>109.40307347638758</v>
      </c>
      <c r="WY227" s="420">
        <v>120.80506629055378</v>
      </c>
      <c r="WZ227" s="420">
        <v>133.4417522088674</v>
      </c>
      <c r="XA227" s="420">
        <v>147.44964184355939</v>
      </c>
      <c r="XB227" s="420">
        <v>162.98053358564138</v>
      </c>
      <c r="XC227" s="420">
        <v>180.20323977997836</v>
      </c>
      <c r="XD227" s="420">
        <v>199.30550885050718</v>
      </c>
      <c r="XE227" s="420">
        <v>220.49616569740266</v>
      </c>
      <c r="XF227" s="420">
        <v>244.00749523664678</v>
      </c>
      <c r="XG227" s="420">
        <v>270.09789679258193</v>
      </c>
      <c r="XH227" s="420">
        <v>299.05484021894301</v>
      </c>
      <c r="XI227" s="420">
        <v>331.19815815078363</v>
      </c>
      <c r="XJ227" s="420">
        <v>366.88371272003911</v>
      </c>
      <c r="XK227" s="420">
        <v>406.50747944742591</v>
      </c>
      <c r="XL227" s="420">
        <v>450.51009590443135</v>
      </c>
      <c r="XM227" s="420">
        <v>499.38192817866133</v>
      </c>
      <c r="XN227" s="420">
        <v>553.66871423772216</v>
      </c>
      <c r="XO227" s="420">
        <v>613.97785004254649</v>
      </c>
      <c r="XP227" s="420">
        <v>680.98539178970213</v>
      </c>
      <c r="XQ227" s="420">
        <v>755.44385605278228</v>
      </c>
      <c r="XR227" s="420">
        <v>838.1909089438218</v>
      </c>
      <c r="XS227" s="420">
        <v>930.15904583675615</v>
      </c>
      <c r="XT227" s="420">
        <v>1032.386374809266</v>
      </c>
      <c r="XU227" s="420">
        <v>1146.0286299030445</v>
      </c>
      <c r="XV227" s="420">
        <v>1272.3725547283477</v>
      </c>
      <c r="XW227" s="420">
        <v>1412.8508130159521</v>
      </c>
      <c r="XX227" s="420">
        <v>1524.919411768248</v>
      </c>
      <c r="XY227" s="420">
        <v>1524.919411768248</v>
      </c>
      <c r="XZ227" s="420"/>
      <c r="YA227" s="420">
        <v>2.480834464641668E-2</v>
      </c>
      <c r="YB227" s="420">
        <v>2.480834464641668E-2</v>
      </c>
      <c r="YC227" s="420">
        <v>2.480834464641668E-2</v>
      </c>
      <c r="YD227" s="420">
        <v>2.480834464641668E-2</v>
      </c>
      <c r="YE227" s="420">
        <v>2.480834464641668E-2</v>
      </c>
      <c r="YF227" s="420">
        <v>2.480834464641668E-2</v>
      </c>
      <c r="YG227" s="420">
        <v>2.480834464641668E-2</v>
      </c>
      <c r="YH227" s="420">
        <v>2.480834464641668E-2</v>
      </c>
      <c r="YI227" s="420">
        <v>2.480834464641668E-2</v>
      </c>
      <c r="YJ227" s="420">
        <v>2.480834464641668E-2</v>
      </c>
      <c r="YK227" s="420">
        <v>2.480834464641668E-2</v>
      </c>
      <c r="YL227" s="420">
        <v>2.480834464641668E-2</v>
      </c>
      <c r="YM227" s="420">
        <v>2.480834464641668E-2</v>
      </c>
      <c r="YN227" s="420">
        <v>2.480834464641668E-2</v>
      </c>
      <c r="YO227" s="420">
        <v>2.480834464641668E-2</v>
      </c>
      <c r="YP227" s="420">
        <v>2.480834464641668E-2</v>
      </c>
      <c r="YQ227" s="420">
        <v>2.480834464641668E-2</v>
      </c>
      <c r="YR227" s="420">
        <v>2.9694033658965054E-2</v>
      </c>
      <c r="YS227" s="420">
        <v>3.9361201081023131E-2</v>
      </c>
      <c r="YT227" s="420">
        <v>5.2631260107135779E-2</v>
      </c>
      <c r="YU227" s="420">
        <v>7.0929042397720327E-2</v>
      </c>
      <c r="YV227" s="420">
        <v>9.6262548794452465E-2</v>
      </c>
      <c r="YW227" s="420">
        <v>0.13146665402186325</v>
      </c>
      <c r="YX227" s="420">
        <v>0.18054998558713753</v>
      </c>
      <c r="YY227" s="420">
        <v>0.24918901597089782</v>
      </c>
      <c r="YZ227" s="420">
        <v>0.3454323027536868</v>
      </c>
      <c r="ZA227" s="420">
        <v>0.48070484090847126</v>
      </c>
      <c r="ZB227" s="420">
        <v>0.67124116385038646</v>
      </c>
      <c r="ZC227" s="420">
        <v>0.94013116923601669</v>
      </c>
      <c r="ZD227" s="420">
        <v>1.3202418468673545</v>
      </c>
      <c r="ZE227" s="420"/>
      <c r="ZF227" s="420">
        <v>89.799611636948555</v>
      </c>
      <c r="ZG227" s="420">
        <v>99.088192328727445</v>
      </c>
      <c r="ZH227" s="420">
        <v>109.37826513174116</v>
      </c>
      <c r="ZI227" s="420">
        <v>120.78025794590737</v>
      </c>
      <c r="ZJ227" s="420">
        <v>133.41694386422097</v>
      </c>
      <c r="ZK227" s="420">
        <v>147.42483349891296</v>
      </c>
      <c r="ZL227" s="420">
        <v>162.95572524099495</v>
      </c>
      <c r="ZM227" s="420">
        <v>180.17843143533193</v>
      </c>
      <c r="ZN227" s="420">
        <v>199.28070050586075</v>
      </c>
      <c r="ZO227" s="420">
        <v>220.47135735275623</v>
      </c>
      <c r="ZP227" s="420">
        <v>243.98268689200034</v>
      </c>
      <c r="ZQ227" s="420">
        <v>270.0730884479355</v>
      </c>
      <c r="ZR227" s="420">
        <v>299.03003187429658</v>
      </c>
      <c r="ZS227" s="420">
        <v>331.1733498061372</v>
      </c>
      <c r="ZT227" s="420">
        <v>366.85890437539268</v>
      </c>
      <c r="ZU227" s="420">
        <v>406.48267110277948</v>
      </c>
      <c r="ZV227" s="420">
        <v>450.48528755978492</v>
      </c>
      <c r="ZW227" s="420">
        <v>499.35223414500234</v>
      </c>
      <c r="ZX227" s="420">
        <v>553.62935303664108</v>
      </c>
      <c r="ZY227" s="420">
        <v>613.9252187824394</v>
      </c>
      <c r="ZZ227" s="420">
        <v>680.91446274730447</v>
      </c>
      <c r="AAA227" s="420">
        <v>755.34759350398781</v>
      </c>
      <c r="AAB227" s="420">
        <v>838.0594422897999</v>
      </c>
      <c r="AAC227" s="420">
        <v>929.97849585116899</v>
      </c>
      <c r="AAD227" s="420">
        <v>1032.1371857932952</v>
      </c>
      <c r="AAE227" s="420">
        <v>1145.6831976002909</v>
      </c>
      <c r="AAF227" s="420">
        <v>1271.8918498874393</v>
      </c>
      <c r="AAG227" s="420">
        <v>1412.1795718521016</v>
      </c>
      <c r="AAH227" s="420">
        <v>1523.9792805990119</v>
      </c>
      <c r="AAI227" s="420">
        <v>1523.5991699213807</v>
      </c>
      <c r="AAJ227" s="420"/>
      <c r="AAK227" s="420">
        <v>1003.0966312254658</v>
      </c>
      <c r="AAL227" s="420">
        <v>1111.3875405867473</v>
      </c>
      <c r="AAM227" s="420">
        <v>1231.3543447959635</v>
      </c>
      <c r="AAN227" s="420">
        <v>1364.2844674216615</v>
      </c>
      <c r="AAO227" s="420">
        <v>1511.6092584544035</v>
      </c>
      <c r="AAP227" s="420">
        <v>1674.9202267399953</v>
      </c>
      <c r="AAQ227" s="420">
        <v>1855.9871136789495</v>
      </c>
      <c r="AAR227" s="420">
        <v>2056.7780178369612</v>
      </c>
      <c r="AAS227" s="420">
        <v>2279.4818040399837</v>
      </c>
      <c r="AAT227" s="420">
        <v>2526.5330571926015</v>
      </c>
      <c r="AAU227" s="420">
        <v>2800.6398707718786</v>
      </c>
      <c r="AAV227" s="420">
        <v>3104.8147930604759</v>
      </c>
      <c r="AAW227" s="420">
        <v>3442.4092910809572</v>
      </c>
      <c r="AAX227" s="420">
        <v>3817.1521333118062</v>
      </c>
      <c r="AAY227" s="420">
        <v>4233.1921380874146</v>
      </c>
      <c r="AAZ227" s="420">
        <v>4695.1457856479919</v>
      </c>
      <c r="ABA227" s="420">
        <v>5208.1502487111493</v>
      </c>
      <c r="ABB227" s="420">
        <v>5769.2333319196605</v>
      </c>
      <c r="ABC227" s="420">
        <v>6384.9428579265605</v>
      </c>
      <c r="ABD227" s="420">
        <v>7064.4562517310487</v>
      </c>
      <c r="ABE227" s="420">
        <v>7813.1212711714306</v>
      </c>
      <c r="ABF227" s="420">
        <v>8636.1399292840615</v>
      </c>
      <c r="ABG227" s="420">
        <v>9538.2363715622523</v>
      </c>
      <c r="ABH227" s="420">
        <v>10523.152807848111</v>
      </c>
      <c r="ABI227" s="420">
        <v>11592.896495194569</v>
      </c>
      <c r="ABJ227" s="420">
        <v>12746.627313470539</v>
      </c>
      <c r="ABK227" s="420">
        <v>13979.027571934648</v>
      </c>
      <c r="ABL227" s="420">
        <v>15277.927094200011</v>
      </c>
      <c r="ABM227" s="420">
        <v>16106.261725170745</v>
      </c>
      <c r="ABN227" s="420">
        <v>15430.240329120419</v>
      </c>
      <c r="ABQ227" s="344"/>
      <c r="ABR227" s="344"/>
      <c r="ABS227" s="344"/>
      <c r="ABT227" s="344"/>
      <c r="ABU227" s="344"/>
      <c r="ABV227" s="344"/>
      <c r="ABW227" s="344"/>
      <c r="ABX227" s="344"/>
      <c r="ABY227" s="344"/>
      <c r="ABZ227" s="344"/>
      <c r="ACA227" s="344"/>
    </row>
    <row r="228" spans="1:755" hidden="1" outlineLevel="1" x14ac:dyDescent="0.25">
      <c r="D228" s="431" t="b">
        <v>1</v>
      </c>
      <c r="E228" s="416"/>
      <c r="F228" s="417">
        <v>1653</v>
      </c>
      <c r="G228" s="417">
        <v>22006081</v>
      </c>
      <c r="H228" s="417" t="s">
        <v>1825</v>
      </c>
      <c r="I228" s="417" t="s">
        <v>253</v>
      </c>
      <c r="J228" s="417">
        <v>66</v>
      </c>
      <c r="K228" s="417" t="s">
        <v>337</v>
      </c>
      <c r="L228" s="417" t="s">
        <v>1822</v>
      </c>
      <c r="M228" s="417" t="s">
        <v>253</v>
      </c>
      <c r="N228" s="417" t="s">
        <v>301</v>
      </c>
      <c r="O228" s="417" t="s">
        <v>1910</v>
      </c>
      <c r="P228" s="417" t="s">
        <v>1911</v>
      </c>
      <c r="Q228" s="417" t="s">
        <v>302</v>
      </c>
      <c r="R228" s="417" t="s">
        <v>298</v>
      </c>
      <c r="S228" s="418"/>
      <c r="T228" s="417">
        <v>6.6046416250961082E-2</v>
      </c>
      <c r="U228" s="417">
        <v>2190</v>
      </c>
      <c r="V228" s="418"/>
      <c r="W228" s="419">
        <v>9.9</v>
      </c>
      <c r="X228" s="417">
        <v>8.8018665792934641E-3</v>
      </c>
      <c r="Y228" s="417">
        <v>1.5348743287472509E-3</v>
      </c>
      <c r="Z228" s="417">
        <v>7.266992250546213E-3</v>
      </c>
      <c r="AA228" s="420">
        <v>94.031217127765984</v>
      </c>
      <c r="AB228" s="420">
        <v>736.73967779868042</v>
      </c>
      <c r="AC228" s="420">
        <v>830.77089492644643</v>
      </c>
      <c r="AD228" s="420">
        <v>33.698957216231179</v>
      </c>
      <c r="AE228" s="420">
        <v>3.5369755616627874</v>
      </c>
      <c r="AF228" s="420">
        <v>81.437998161253503</v>
      </c>
      <c r="AG228" s="418"/>
      <c r="AH228" s="419">
        <v>14.216959715055561</v>
      </c>
      <c r="AI228" s="417">
        <v>2.3831354840911409E-2</v>
      </c>
      <c r="AJ228" s="417">
        <v>4.1557247471385329E-3</v>
      </c>
      <c r="AK228" s="417">
        <v>1.9675630093772878E-2</v>
      </c>
      <c r="AL228" s="420">
        <v>254.59273681406529</v>
      </c>
      <c r="AM228" s="420">
        <v>1994.7478786264958</v>
      </c>
      <c r="AN228" s="420">
        <v>2249.3406154405611</v>
      </c>
      <c r="AO228" s="420">
        <v>91.241079372639433</v>
      </c>
      <c r="AP228" s="420">
        <v>9.576482319320041</v>
      </c>
      <c r="AQ228" s="420">
        <v>220.49616569740266</v>
      </c>
      <c r="AR228" s="418"/>
      <c r="AS228" s="417">
        <v>5.1679359468684138E-3</v>
      </c>
      <c r="AT228" s="421">
        <v>4.6756664206188491E-7</v>
      </c>
      <c r="AU228" s="417">
        <v>5.1674683802263519E-3</v>
      </c>
      <c r="AV228" s="420">
        <v>54.263818387092506</v>
      </c>
      <c r="AW228" s="420">
        <v>0.22443198818970475</v>
      </c>
      <c r="AX228" s="420">
        <v>54.488250375282213</v>
      </c>
      <c r="AY228" s="420">
        <v>14.672440262931179</v>
      </c>
      <c r="AZ228" s="420">
        <v>2.0676958480084733</v>
      </c>
      <c r="BA228" s="420">
        <v>2.480834464641668E-2</v>
      </c>
      <c r="BB228" s="418"/>
      <c r="BC228" s="420">
        <v>949.44482586559388</v>
      </c>
      <c r="BD228" s="420">
        <v>2570.6543428299233</v>
      </c>
      <c r="BE228" s="420">
        <v>71.253194830868281</v>
      </c>
      <c r="BF228" s="420">
        <v>2499.401147999055</v>
      </c>
      <c r="BG228" s="420"/>
      <c r="BH228" s="422">
        <v>3.6190084093339271E-2</v>
      </c>
      <c r="BI228" s="420"/>
      <c r="BJ228" s="423">
        <v>10.264843878369307</v>
      </c>
      <c r="BK228" s="423">
        <v>10.643133317908669</v>
      </c>
      <c r="BL228" s="423">
        <v>11.035363826768</v>
      </c>
      <c r="BM228" s="423">
        <v>11.442049174017937</v>
      </c>
      <c r="BN228" s="423">
        <v>11.863722062618042</v>
      </c>
      <c r="BO228" s="423">
        <v>12.300934827185827</v>
      </c>
      <c r="BP228" s="423">
        <v>12.75426015748063</v>
      </c>
      <c r="BQ228" s="423">
        <v>13.224291848549957</v>
      </c>
      <c r="BR228" s="423">
        <v>13.711645578520923</v>
      </c>
      <c r="BS228" s="423">
        <v>14.216959715055561</v>
      </c>
      <c r="BT228" s="423">
        <v>14.740896151526375</v>
      </c>
      <c r="BU228" s="423">
        <v>15.284141174007392</v>
      </c>
      <c r="BV228" s="423">
        <v>15.847406360216368</v>
      </c>
      <c r="BW228" s="423">
        <v>16.431429511585634</v>
      </c>
      <c r="BX228" s="423">
        <v>17.036975619682483</v>
      </c>
      <c r="BY228" s="423">
        <v>17.664837868244934</v>
      </c>
      <c r="BZ228" s="423">
        <v>18.315838672145485</v>
      </c>
      <c r="CA228" s="423">
        <v>18.990830754643675</v>
      </c>
      <c r="CB228" s="423">
        <v>19.69069826433855</v>
      </c>
      <c r="CC228" s="423">
        <v>20.416357933284111</v>
      </c>
      <c r="CD228" s="423">
        <v>21.168760277784653</v>
      </c>
      <c r="CE228" s="423">
        <v>21.948890843442939</v>
      </c>
      <c r="CF228" s="423">
        <v>22.757771496092055</v>
      </c>
      <c r="CG228" s="423">
        <v>23.596461760301825</v>
      </c>
      <c r="CH228" s="423">
        <v>24.46606020721309</v>
      </c>
      <c r="CI228" s="423">
        <v>25.367705893517794</v>
      </c>
      <c r="CJ228" s="423">
        <v>26.302579853469606</v>
      </c>
      <c r="CK228" s="423">
        <v>27.271906645879525</v>
      </c>
      <c r="CL228" s="423">
        <v>28</v>
      </c>
      <c r="CM228" s="423">
        <v>28</v>
      </c>
      <c r="CN228" s="420"/>
      <c r="CO228" s="417">
        <v>9.708275965660762E-3</v>
      </c>
      <c r="CP228" s="417">
        <v>1.0712191211688215E-2</v>
      </c>
      <c r="CQ228" s="417">
        <v>1.1824348312161174E-2</v>
      </c>
      <c r="CR228" s="417">
        <v>1.3056682379234321E-2</v>
      </c>
      <c r="CS228" s="417">
        <v>1.4422462800766764E-2</v>
      </c>
      <c r="CT228" s="417">
        <v>1.5936443723749291E-2</v>
      </c>
      <c r="CU228" s="417">
        <v>1.7615031607265057E-2</v>
      </c>
      <c r="CV228" s="417">
        <v>1.9476471788502842E-2</v>
      </c>
      <c r="CW228" s="417">
        <v>2.1541056227177734E-2</v>
      </c>
      <c r="CX228" s="417">
        <v>2.3831354840911409E-2</v>
      </c>
      <c r="CY228" s="417">
        <v>2.6372473119585998E-2</v>
      </c>
      <c r="CZ228" s="417">
        <v>2.9192339013647112E-2</v>
      </c>
      <c r="DA228" s="417">
        <v>3.2322022433398018E-2</v>
      </c>
      <c r="DB228" s="417">
        <v>3.5796091077517467E-2</v>
      </c>
      <c r="DC228" s="417">
        <v>3.965300673382742E-2</v>
      </c>
      <c r="DD228" s="417">
        <v>4.3935566668723287E-2</v>
      </c>
      <c r="DE228" s="417">
        <v>4.8691395249228206E-2</v>
      </c>
      <c r="DF228" s="417">
        <v>5.3973491529537086E-2</v>
      </c>
      <c r="DG228" s="417">
        <v>5.9840839189094955E-2</v>
      </c>
      <c r="DH228" s="417">
        <v>6.6359085939407772E-2</v>
      </c>
      <c r="DI228" s="417">
        <v>7.36013003304965E-2</v>
      </c>
      <c r="DJ228" s="417">
        <v>8.1648814794752431E-2</v>
      </c>
      <c r="DK228" s="417">
        <v>9.0592164776594139E-2</v>
      </c>
      <c r="DL228" s="417">
        <v>0.10053213492265475</v>
      </c>
      <c r="DM228" s="417">
        <v>0.11158092456249701</v>
      </c>
      <c r="DN228" s="417">
        <v>0.12386344610882619</v>
      </c>
      <c r="DO228" s="417">
        <v>0.13751877156531145</v>
      </c>
      <c r="DP228" s="417">
        <v>0.15270174406778775</v>
      </c>
      <c r="DQ228" s="417">
        <v>0.1648141839142698</v>
      </c>
      <c r="DR228" s="417">
        <v>0.1648141839142698</v>
      </c>
      <c r="DS228" s="424"/>
      <c r="DT228" s="425">
        <v>1.6929344954104853E-3</v>
      </c>
      <c r="DU228" s="425">
        <v>1.8679977874388482E-3</v>
      </c>
      <c r="DV228" s="425">
        <v>2.0619363535000221E-3</v>
      </c>
      <c r="DW228" s="425">
        <v>2.2768314450072047E-3</v>
      </c>
      <c r="DX228" s="425">
        <v>2.5149969851038117E-3</v>
      </c>
      <c r="DY228" s="425">
        <v>2.7790058100462065E-3</v>
      </c>
      <c r="DZ228" s="425">
        <v>3.0717188871809526E-3</v>
      </c>
      <c r="EA228" s="425">
        <v>3.3963178484287646E-3</v>
      </c>
      <c r="EB228" s="425">
        <v>3.7563412168706346E-3</v>
      </c>
      <c r="EC228" s="425">
        <v>4.1557247471385329E-3</v>
      </c>
      <c r="ED228" s="425">
        <v>4.5988463483479314E-3</v>
      </c>
      <c r="EE228" s="425">
        <v>5.0905761118376852E-3</v>
      </c>
      <c r="EF228" s="425">
        <v>5.6363320256324111E-3</v>
      </c>
      <c r="EG228" s="425">
        <v>6.2421420240149151E-3</v>
      </c>
      <c r="EH228" s="425">
        <v>6.9147130946716978E-3</v>
      </c>
      <c r="EI228" s="425">
        <v>7.661508248424276E-3</v>
      </c>
      <c r="EJ228" s="425">
        <v>8.4908322485530308E-3</v>
      </c>
      <c r="EK228" s="425">
        <v>9.41192709923965E-3</v>
      </c>
      <c r="EL228" s="425">
        <v>1.0435078406903915E-2</v>
      </c>
      <c r="EM228" s="425">
        <v>1.157173385553696E-2</v>
      </c>
      <c r="EN228" s="425">
        <v>1.2834635179026293E-2</v>
      </c>
      <c r="EO228" s="425">
        <v>1.4237965171606101E-2</v>
      </c>
      <c r="EP228" s="425">
        <v>1.5797511453803082E-2</v>
      </c>
      <c r="EQ228" s="425">
        <v>1.7530848907655657E-2</v>
      </c>
      <c r="ER228" s="425">
        <v>1.9457542913881343E-2</v>
      </c>
      <c r="ES228" s="425">
        <v>2.1599375767618847E-2</v>
      </c>
      <c r="ET228" s="425">
        <v>2.3980598921257149E-2</v>
      </c>
      <c r="EU228" s="425">
        <v>2.6628214005874437E-2</v>
      </c>
      <c r="EV228" s="425">
        <v>2.8740387919370929E-2</v>
      </c>
      <c r="EW228" s="425">
        <v>2.8740387919370929E-2</v>
      </c>
      <c r="EX228" s="420"/>
      <c r="EY228" s="420">
        <v>1047.2179168627877</v>
      </c>
      <c r="EZ228" s="420">
        <v>1155.5088262240693</v>
      </c>
      <c r="FA228" s="420">
        <v>1275.4756304332855</v>
      </c>
      <c r="FB228" s="420">
        <v>1408.4057530589835</v>
      </c>
      <c r="FC228" s="420">
        <v>1555.7305440917253</v>
      </c>
      <c r="FD228" s="420">
        <v>1719.0415123773171</v>
      </c>
      <c r="FE228" s="420">
        <v>1900.1083993162715</v>
      </c>
      <c r="FF228" s="420">
        <v>2100.899303474283</v>
      </c>
      <c r="FG228" s="420">
        <v>2323.6030896773059</v>
      </c>
      <c r="FH228" s="420">
        <v>2570.6543428299233</v>
      </c>
      <c r="FI228" s="420">
        <v>2844.7611564091999</v>
      </c>
      <c r="FJ228" s="420">
        <v>3148.9360786977982</v>
      </c>
      <c r="FK228" s="420">
        <v>3486.5305767182795</v>
      </c>
      <c r="FL228" s="420">
        <v>3861.273418949128</v>
      </c>
      <c r="FM228" s="420">
        <v>4277.3134237247359</v>
      </c>
      <c r="FN228" s="420">
        <v>4739.2670712853142</v>
      </c>
      <c r="FO228" s="420">
        <v>5252.2715343484706</v>
      </c>
      <c r="FP228" s="420">
        <v>5822.0437454907524</v>
      </c>
      <c r="FQ228" s="420">
        <v>6454.9461903002393</v>
      </c>
      <c r="FR228" s="420">
        <v>7158.0601940228817</v>
      </c>
      <c r="FS228" s="420">
        <v>7939.267557197958</v>
      </c>
      <c r="FT228" s="420">
        <v>8807.3414935992423</v>
      </c>
      <c r="FU228" s="420">
        <v>9772.0479328152669</v>
      </c>
      <c r="FV228" s="420">
        <v>10844.258371296299</v>
      </c>
      <c r="FW228" s="420">
        <v>12036.075591101046</v>
      </c>
      <c r="FX228" s="420">
        <v>13360.973716480332</v>
      </c>
      <c r="FY228" s="420">
        <v>14833.954246618263</v>
      </c>
      <c r="FZ228" s="420">
        <v>16471.719890288448</v>
      </c>
      <c r="GA228" s="420">
        <v>17778.27154467328</v>
      </c>
      <c r="GB228" s="420">
        <v>17778.27154467328</v>
      </c>
      <c r="GC228" s="420"/>
      <c r="GD228" s="420">
        <v>44.123985834679935</v>
      </c>
      <c r="GE228" s="420">
        <v>44.123985834679935</v>
      </c>
      <c r="GF228" s="420">
        <v>44.123985834679935</v>
      </c>
      <c r="GG228" s="420">
        <v>44.123985834679935</v>
      </c>
      <c r="GH228" s="420">
        <v>44.123985834679935</v>
      </c>
      <c r="GI228" s="420">
        <v>44.123985834679935</v>
      </c>
      <c r="GJ228" s="420">
        <v>44.123985834679935</v>
      </c>
      <c r="GK228" s="420">
        <v>44.123985834679935</v>
      </c>
      <c r="GL228" s="420">
        <v>44.123985834679935</v>
      </c>
      <c r="GM228" s="420">
        <v>44.123985834679935</v>
      </c>
      <c r="GN228" s="420">
        <v>44.123985834679935</v>
      </c>
      <c r="GO228" s="420">
        <v>44.123985834679935</v>
      </c>
      <c r="GP228" s="420">
        <v>44.123985834679935</v>
      </c>
      <c r="GQ228" s="420">
        <v>44.123985834679935</v>
      </c>
      <c r="GR228" s="420">
        <v>44.123985834679935</v>
      </c>
      <c r="GS228" s="420">
        <v>44.123985834679935</v>
      </c>
      <c r="GT228" s="420">
        <v>44.123985834679935</v>
      </c>
      <c r="GU228" s="420">
        <v>52.81364553809243</v>
      </c>
      <c r="GV228" s="420">
        <v>70.007616537442502</v>
      </c>
      <c r="GW228" s="420">
        <v>93.609670799379501</v>
      </c>
      <c r="GX228" s="420">
        <v>126.1540061068313</v>
      </c>
      <c r="GY228" s="420">
        <v>171.2120417526574</v>
      </c>
      <c r="GZ228" s="420">
        <v>233.82587038637163</v>
      </c>
      <c r="HA228" s="420">
        <v>321.12521492437503</v>
      </c>
      <c r="HB228" s="420">
        <v>443.20621821278513</v>
      </c>
      <c r="HC228" s="420">
        <v>614.3840006570565</v>
      </c>
      <c r="HD228" s="420">
        <v>854.97899570542791</v>
      </c>
      <c r="HE228" s="420">
        <v>1193.8658555223894</v>
      </c>
      <c r="HF228" s="420">
        <v>1672.1121455438506</v>
      </c>
      <c r="HG228" s="420">
        <v>2348.1749137156198</v>
      </c>
      <c r="HH228" s="420"/>
      <c r="HI228" s="420">
        <v>103.71447885961901</v>
      </c>
      <c r="HJ228" s="420">
        <v>114.43940539953707</v>
      </c>
      <c r="HK228" s="420">
        <v>126.32069044886737</v>
      </c>
      <c r="HL228" s="420">
        <v>139.48583799921795</v>
      </c>
      <c r="HM228" s="420">
        <v>154.07660624241004</v>
      </c>
      <c r="HN228" s="420">
        <v>170.25061519991607</v>
      </c>
      <c r="HO228" s="420">
        <v>188.18313670782311</v>
      </c>
      <c r="HP228" s="420">
        <v>208.06908752013004</v>
      </c>
      <c r="HQ228" s="420">
        <v>230.12524866308036</v>
      </c>
      <c r="HR228" s="420">
        <v>254.59273681406529</v>
      </c>
      <c r="HS228" s="420">
        <v>281.73975642141835</v>
      </c>
      <c r="HT228" s="420">
        <v>311.86466456072424</v>
      </c>
      <c r="HU228" s="420">
        <v>345.2993841775932</v>
      </c>
      <c r="HV228" s="420">
        <v>382.41320543914907</v>
      </c>
      <c r="HW228" s="420">
        <v>423.61701945459322</v>
      </c>
      <c r="HX228" s="420">
        <v>469.36803368244</v>
      </c>
      <c r="HY228" s="420">
        <v>520.17502397787689</v>
      </c>
      <c r="HZ228" s="420">
        <v>576.604184514341</v>
      </c>
      <c r="IA228" s="420">
        <v>639.28564381274623</v>
      </c>
      <c r="IB228" s="420">
        <v>708.92072291209547</v>
      </c>
      <c r="IC228" s="420">
        <v>786.29002040819091</v>
      </c>
      <c r="ID228" s="420">
        <v>872.2624187750871</v>
      </c>
      <c r="IE228" s="420">
        <v>967.80511718073171</v>
      </c>
      <c r="IF228" s="420">
        <v>1073.9948080409133</v>
      </c>
      <c r="IG228" s="420">
        <v>1192.030127965794</v>
      </c>
      <c r="IH228" s="420">
        <v>1323.2455286986747</v>
      </c>
      <c r="II228" s="420">
        <v>1469.1267303030904</v>
      </c>
      <c r="IJ228" s="420">
        <v>1631.3279374179394</v>
      </c>
      <c r="IK228" s="420">
        <v>1760.7263384151724</v>
      </c>
      <c r="IL228" s="420">
        <v>1760.7263384151724</v>
      </c>
      <c r="IM228" s="420"/>
      <c r="IN228" s="420">
        <v>27.131909193546253</v>
      </c>
      <c r="IO228" s="420">
        <v>27.131909193546253</v>
      </c>
      <c r="IP228" s="420">
        <v>27.131909193546253</v>
      </c>
      <c r="IQ228" s="420">
        <v>27.131909193546253</v>
      </c>
      <c r="IR228" s="420">
        <v>27.131909193546253</v>
      </c>
      <c r="IS228" s="420">
        <v>27.131909193546253</v>
      </c>
      <c r="IT228" s="420">
        <v>27.131909193546253</v>
      </c>
      <c r="IU228" s="420">
        <v>27.131909193546253</v>
      </c>
      <c r="IV228" s="420">
        <v>27.131909193546253</v>
      </c>
      <c r="IW228" s="420">
        <v>27.131909193546253</v>
      </c>
      <c r="IX228" s="420">
        <v>27.131909193546253</v>
      </c>
      <c r="IY228" s="420">
        <v>27.131909193546253</v>
      </c>
      <c r="IZ228" s="420">
        <v>27.131909193546253</v>
      </c>
      <c r="JA228" s="420">
        <v>27.131909193546253</v>
      </c>
      <c r="JB228" s="420">
        <v>27.131909193546253</v>
      </c>
      <c r="JC228" s="420">
        <v>27.131909193546253</v>
      </c>
      <c r="JD228" s="420">
        <v>27.131909193546253</v>
      </c>
      <c r="JE228" s="420">
        <v>32.475194790617152</v>
      </c>
      <c r="JF228" s="420">
        <v>43.04779495368259</v>
      </c>
      <c r="JG228" s="420">
        <v>57.560735725064987</v>
      </c>
      <c r="JH228" s="420">
        <v>77.572299359284628</v>
      </c>
      <c r="JI228" s="420">
        <v>105.27855726994854</v>
      </c>
      <c r="JJ228" s="420">
        <v>143.77990026092959</v>
      </c>
      <c r="JK228" s="420">
        <v>197.46040631348075</v>
      </c>
      <c r="JL228" s="420">
        <v>272.52820975010536</v>
      </c>
      <c r="JM228" s="420">
        <v>377.78570091674123</v>
      </c>
      <c r="JN228" s="420">
        <v>525.72794671774261</v>
      </c>
      <c r="JO228" s="420">
        <v>734.11001677572824</v>
      </c>
      <c r="JP228" s="420">
        <v>1028.1844225111727</v>
      </c>
      <c r="JQ228" s="420">
        <v>1443.8964958469653</v>
      </c>
      <c r="JR228" s="420"/>
      <c r="JS228" s="420">
        <v>76.582569666072757</v>
      </c>
      <c r="JT228" s="420">
        <v>87.307496205990816</v>
      </c>
      <c r="JU228" s="420">
        <v>99.188781255321118</v>
      </c>
      <c r="JV228" s="420">
        <v>112.3539288056717</v>
      </c>
      <c r="JW228" s="420">
        <v>126.94469704886379</v>
      </c>
      <c r="JX228" s="420">
        <v>143.11870600636982</v>
      </c>
      <c r="JY228" s="420">
        <v>161.05122751427686</v>
      </c>
      <c r="JZ228" s="420">
        <v>180.93717832658379</v>
      </c>
      <c r="KA228" s="420">
        <v>202.99333946953411</v>
      </c>
      <c r="KB228" s="420">
        <v>227.46082762051904</v>
      </c>
      <c r="KC228" s="420">
        <v>254.6078472278721</v>
      </c>
      <c r="KD228" s="420">
        <v>284.73275536717796</v>
      </c>
      <c r="KE228" s="420">
        <v>318.16747498404692</v>
      </c>
      <c r="KF228" s="420">
        <v>355.28129624560279</v>
      </c>
      <c r="KG228" s="420">
        <v>396.48511026104694</v>
      </c>
      <c r="KH228" s="420">
        <v>442.23612448889372</v>
      </c>
      <c r="KI228" s="420">
        <v>493.04311478433061</v>
      </c>
      <c r="KJ228" s="420">
        <v>544.12898972372386</v>
      </c>
      <c r="KK228" s="420">
        <v>596.23784885906366</v>
      </c>
      <c r="KL228" s="420">
        <v>651.35998718703047</v>
      </c>
      <c r="KM228" s="420">
        <v>708.71772104890624</v>
      </c>
      <c r="KN228" s="420">
        <v>766.98386150513852</v>
      </c>
      <c r="KO228" s="420">
        <v>824.02521691980212</v>
      </c>
      <c r="KP228" s="420">
        <v>876.53440172743262</v>
      </c>
      <c r="KQ228" s="420">
        <v>919.50191821568865</v>
      </c>
      <c r="KR228" s="420">
        <v>945.45982778193343</v>
      </c>
      <c r="KS228" s="420">
        <v>943.39878358534781</v>
      </c>
      <c r="KT228" s="420">
        <v>897.2179206422112</v>
      </c>
      <c r="KU228" s="420">
        <v>732.54191590399978</v>
      </c>
      <c r="KV228" s="420">
        <v>316.82984256820714</v>
      </c>
      <c r="KW228" s="420"/>
      <c r="KX228" s="420">
        <v>812.60855779703297</v>
      </c>
      <c r="KY228" s="420">
        <v>896.63893797064713</v>
      </c>
      <c r="KZ228" s="420">
        <v>989.72944968001059</v>
      </c>
      <c r="LA228" s="420">
        <v>1092.8790936034582</v>
      </c>
      <c r="LB228" s="420">
        <v>1207.1985528498296</v>
      </c>
      <c r="LC228" s="420">
        <v>1333.9227888221792</v>
      </c>
      <c r="LD228" s="420">
        <v>1474.4250658468573</v>
      </c>
      <c r="LE228" s="420">
        <v>1630.2325672458071</v>
      </c>
      <c r="LF228" s="420">
        <v>1803.0437840979046</v>
      </c>
      <c r="LG228" s="420">
        <v>1994.7478786264958</v>
      </c>
      <c r="LH228" s="420">
        <v>2207.4462472070072</v>
      </c>
      <c r="LI228" s="420">
        <v>2443.4765336820888</v>
      </c>
      <c r="LJ228" s="420">
        <v>2705.4393723035573</v>
      </c>
      <c r="LK228" s="420">
        <v>2996.2281715271592</v>
      </c>
      <c r="LL228" s="420">
        <v>3319.062285442415</v>
      </c>
      <c r="LM228" s="420">
        <v>3677.5239592436524</v>
      </c>
      <c r="LN228" s="420">
        <v>4075.5994793054547</v>
      </c>
      <c r="LO228" s="420">
        <v>4517.7250076350319</v>
      </c>
      <c r="LP228" s="420">
        <v>5008.8376353138792</v>
      </c>
      <c r="LQ228" s="420">
        <v>5554.432250657741</v>
      </c>
      <c r="LR228" s="420">
        <v>6160.6248859326206</v>
      </c>
      <c r="LS228" s="420">
        <v>6834.2232823709282</v>
      </c>
      <c r="LT228" s="420">
        <v>7582.8054978254795</v>
      </c>
      <c r="LU228" s="420">
        <v>8414.8074756747155</v>
      </c>
      <c r="LV228" s="420">
        <v>9339.6205986630448</v>
      </c>
      <c r="LW228" s="420">
        <v>10367.700368457046</v>
      </c>
      <c r="LX228" s="420">
        <v>11510.687482203432</v>
      </c>
      <c r="LY228" s="420">
        <v>12781.54272281973</v>
      </c>
      <c r="LZ228" s="420">
        <v>13795.386201298046</v>
      </c>
      <c r="MA228" s="420">
        <v>13795.386201298046</v>
      </c>
      <c r="MB228" s="420"/>
      <c r="MC228" s="426">
        <v>0.22443198818970475</v>
      </c>
      <c r="MD228" s="426">
        <v>0.22443198818970475</v>
      </c>
      <c r="ME228" s="426">
        <v>0.22443198818970475</v>
      </c>
      <c r="MF228" s="426">
        <v>0.22443198818970475</v>
      </c>
      <c r="MG228" s="426">
        <v>0.22443198818970475</v>
      </c>
      <c r="MH228" s="426">
        <v>0.22443198818970475</v>
      </c>
      <c r="MI228" s="426">
        <v>0.22443198818970475</v>
      </c>
      <c r="MJ228" s="426">
        <v>0.22443198818970475</v>
      </c>
      <c r="MK228" s="426">
        <v>0.22443198818970475</v>
      </c>
      <c r="ML228" s="426">
        <v>0.22443198818970475</v>
      </c>
      <c r="MM228" s="426">
        <v>0.22443198818970475</v>
      </c>
      <c r="MN228" s="426">
        <v>0.22443198818970475</v>
      </c>
      <c r="MO228" s="426">
        <v>0.22443198818970475</v>
      </c>
      <c r="MP228" s="426">
        <v>0.22443198818970475</v>
      </c>
      <c r="MQ228" s="426">
        <v>0.22443198818970475</v>
      </c>
      <c r="MR228" s="426">
        <v>0.22443198818970475</v>
      </c>
      <c r="MS228" s="426">
        <v>0.22443198818970475</v>
      </c>
      <c r="MT228" s="426">
        <v>0.26863102340913869</v>
      </c>
      <c r="MU228" s="426">
        <v>0.3560863387724964</v>
      </c>
      <c r="MV228" s="426">
        <v>0.47613569204747891</v>
      </c>
      <c r="MW228" s="426">
        <v>0.64166901228581341</v>
      </c>
      <c r="MX228" s="426">
        <v>0.87085194607162042</v>
      </c>
      <c r="MY228" s="426">
        <v>1.1893305645057042</v>
      </c>
      <c r="MZ228" s="426">
        <v>1.6333694492911965</v>
      </c>
      <c r="NA228" s="426">
        <v>2.2543215634285638</v>
      </c>
      <c r="NB228" s="426">
        <v>3.1249992531507269</v>
      </c>
      <c r="NC228" s="426">
        <v>4.3487602544689299</v>
      </c>
      <c r="ND228" s="426">
        <v>6.0724724323544592</v>
      </c>
      <c r="NE228" s="426">
        <v>8.5050216158306728</v>
      </c>
      <c r="NF228" s="426">
        <v>11.943743397908911</v>
      </c>
      <c r="NG228" s="420"/>
      <c r="NH228" s="420">
        <v>812.38412580884324</v>
      </c>
      <c r="NI228" s="420">
        <v>896.4145059824574</v>
      </c>
      <c r="NJ228" s="420">
        <v>989.50501769182085</v>
      </c>
      <c r="NK228" s="420">
        <v>1092.6546616152684</v>
      </c>
      <c r="NL228" s="420">
        <v>1206.9741208616399</v>
      </c>
      <c r="NM228" s="420">
        <v>1333.6983568339895</v>
      </c>
      <c r="NN228" s="420">
        <v>1474.2006338586675</v>
      </c>
      <c r="NO228" s="420">
        <v>1630.0081352576174</v>
      </c>
      <c r="NP228" s="420">
        <v>1802.8193521097148</v>
      </c>
      <c r="NQ228" s="420">
        <v>1994.523446638306</v>
      </c>
      <c r="NR228" s="420">
        <v>2207.2218152188175</v>
      </c>
      <c r="NS228" s="420">
        <v>2443.252101693899</v>
      </c>
      <c r="NT228" s="420">
        <v>2705.2149403153676</v>
      </c>
      <c r="NU228" s="420">
        <v>2996.0037395389695</v>
      </c>
      <c r="NV228" s="420">
        <v>3318.8378534542253</v>
      </c>
      <c r="NW228" s="420">
        <v>3677.2995272554626</v>
      </c>
      <c r="NX228" s="420">
        <v>4075.3750473172649</v>
      </c>
      <c r="NY228" s="420">
        <v>4517.4563766116225</v>
      </c>
      <c r="NZ228" s="420">
        <v>5008.4815489751063</v>
      </c>
      <c r="OA228" s="420">
        <v>5553.9561149656938</v>
      </c>
      <c r="OB228" s="420">
        <v>6159.9832169203346</v>
      </c>
      <c r="OC228" s="420">
        <v>6833.3524304248567</v>
      </c>
      <c r="OD228" s="420">
        <v>7581.6161672609742</v>
      </c>
      <c r="OE228" s="420">
        <v>8413.1741062254241</v>
      </c>
      <c r="OF228" s="420">
        <v>9337.3662770996161</v>
      </c>
      <c r="OG228" s="420">
        <v>10364.575369203896</v>
      </c>
      <c r="OH228" s="420">
        <v>11506.338721948963</v>
      </c>
      <c r="OI228" s="420">
        <v>12775.470250387376</v>
      </c>
      <c r="OJ228" s="420">
        <v>13786.881179682216</v>
      </c>
      <c r="OK228" s="420">
        <v>13783.442457900137</v>
      </c>
      <c r="OL228" s="420"/>
      <c r="OM228" s="420">
        <v>888.96669547491604</v>
      </c>
      <c r="ON228" s="420">
        <v>983.72200218844819</v>
      </c>
      <c r="OO228" s="420">
        <v>1088.6937989471419</v>
      </c>
      <c r="OP228" s="420">
        <v>1205.0085904209402</v>
      </c>
      <c r="OQ228" s="420">
        <v>1333.9188179105038</v>
      </c>
      <c r="OR228" s="420">
        <v>1476.8170628403593</v>
      </c>
      <c r="OS228" s="420">
        <v>1635.2518613729444</v>
      </c>
      <c r="OT228" s="420">
        <v>1810.9453135842011</v>
      </c>
      <c r="OU228" s="420">
        <v>2005.8126915792488</v>
      </c>
      <c r="OV228" s="420">
        <v>2221.9842742588253</v>
      </c>
      <c r="OW228" s="420">
        <v>2461.8296624466898</v>
      </c>
      <c r="OX228" s="420">
        <v>2727.984857061077</v>
      </c>
      <c r="OY228" s="420">
        <v>3023.3824152994143</v>
      </c>
      <c r="OZ228" s="420">
        <v>3351.2850357845723</v>
      </c>
      <c r="PA228" s="420">
        <v>3715.3229637152722</v>
      </c>
      <c r="PB228" s="420">
        <v>4119.5356517443561</v>
      </c>
      <c r="PC228" s="420">
        <v>4568.418162101596</v>
      </c>
      <c r="PD228" s="420">
        <v>5061.5853663353464</v>
      </c>
      <c r="PE228" s="420">
        <v>5604.7193978341702</v>
      </c>
      <c r="PF228" s="420">
        <v>6205.3161021527239</v>
      </c>
      <c r="PG228" s="420">
        <v>6868.7009379692408</v>
      </c>
      <c r="PH228" s="420">
        <v>7600.3362919299952</v>
      </c>
      <c r="PI228" s="420">
        <v>8405.6413841807771</v>
      </c>
      <c r="PJ228" s="420">
        <v>9289.708507952857</v>
      </c>
      <c r="PK228" s="420">
        <v>10256.868195315305</v>
      </c>
      <c r="PL228" s="420">
        <v>11310.035196985829</v>
      </c>
      <c r="PM228" s="420">
        <v>12449.737505534311</v>
      </c>
      <c r="PN228" s="420">
        <v>13672.688171029587</v>
      </c>
      <c r="PO228" s="420">
        <v>14519.423095586215</v>
      </c>
      <c r="PP228" s="420">
        <v>14100.272300468345</v>
      </c>
      <c r="PQ228" s="420"/>
      <c r="PR228" s="420">
        <v>37.169249665725864</v>
      </c>
      <c r="PS228" s="420">
        <v>41.012854498840376</v>
      </c>
      <c r="PT228" s="420">
        <v>45.270875704789461</v>
      </c>
      <c r="PU228" s="420">
        <v>49.98900823137177</v>
      </c>
      <c r="PV228" s="420">
        <v>55.218055454180529</v>
      </c>
      <c r="PW228" s="420">
        <v>61.014505319690088</v>
      </c>
      <c r="PX228" s="420">
        <v>67.441171841011311</v>
      </c>
      <c r="PY228" s="420">
        <v>74.567909387303558</v>
      </c>
      <c r="PZ228" s="420">
        <v>82.472408057151227</v>
      </c>
      <c r="QA228" s="420">
        <v>91.241079372639433</v>
      </c>
      <c r="QB228" s="420">
        <v>100.97004258549829</v>
      </c>
      <c r="QC228" s="420">
        <v>111.76622306192434</v>
      </c>
      <c r="QD228" s="420">
        <v>123.74857552232709</v>
      </c>
      <c r="QE228" s="420">
        <v>137.0494463716816</v>
      </c>
      <c r="QF228" s="420">
        <v>151.81609098253807</v>
      </c>
      <c r="QG228" s="420">
        <v>168.21236360515559</v>
      </c>
      <c r="QH228" s="420">
        <v>186.42059959900638</v>
      </c>
      <c r="QI228" s="420">
        <v>206.64371193075831</v>
      </c>
      <c r="QJ228" s="420">
        <v>229.10752639226604</v>
      </c>
      <c r="QK228" s="420">
        <v>254.06338278758759</v>
      </c>
      <c r="QL228" s="420">
        <v>281.79103245342299</v>
      </c>
      <c r="QM228" s="420">
        <v>312.60186594934834</v>
      </c>
      <c r="QN228" s="420">
        <v>346.84250862358181</v>
      </c>
      <c r="QO228" s="420">
        <v>384.89882607228378</v>
      </c>
      <c r="QP228" s="420">
        <v>427.20038631634645</v>
      </c>
      <c r="QQ228" s="420">
        <v>474.22543087574775</v>
      </c>
      <c r="QR228" s="420">
        <v>526.50641289090026</v>
      </c>
      <c r="QS228" s="420">
        <v>584.63616709324504</v>
      </c>
      <c r="QT228" s="420">
        <v>631.01003432852144</v>
      </c>
      <c r="QU228" s="420">
        <v>631.01003432852144</v>
      </c>
      <c r="QV228" s="424"/>
      <c r="QW228" s="420">
        <v>14.672440262931179</v>
      </c>
      <c r="QX228" s="420">
        <v>14.672440262931179</v>
      </c>
      <c r="QY228" s="420">
        <v>14.672440262931179</v>
      </c>
      <c r="QZ228" s="420">
        <v>14.672440262931179</v>
      </c>
      <c r="RA228" s="420">
        <v>14.672440262931179</v>
      </c>
      <c r="RB228" s="420">
        <v>14.672440262931179</v>
      </c>
      <c r="RC228" s="420">
        <v>14.672440262931179</v>
      </c>
      <c r="RD228" s="420">
        <v>14.672440262931179</v>
      </c>
      <c r="RE228" s="420">
        <v>14.672440262931179</v>
      </c>
      <c r="RF228" s="420">
        <v>14.672440262931179</v>
      </c>
      <c r="RG228" s="420">
        <v>14.672440262931179</v>
      </c>
      <c r="RH228" s="420">
        <v>14.672440262931179</v>
      </c>
      <c r="RI228" s="420">
        <v>14.672440262931179</v>
      </c>
      <c r="RJ228" s="420">
        <v>14.672440262931179</v>
      </c>
      <c r="RK228" s="420">
        <v>14.672440262931179</v>
      </c>
      <c r="RL228" s="420">
        <v>14.672440262931179</v>
      </c>
      <c r="RM228" s="420">
        <v>14.672440262931179</v>
      </c>
      <c r="RN228" s="420">
        <v>17.561991387827756</v>
      </c>
      <c r="RO228" s="420">
        <v>23.279460188487498</v>
      </c>
      <c r="RP228" s="420">
        <v>31.127793123282142</v>
      </c>
      <c r="RQ228" s="420">
        <v>41.949680735259527</v>
      </c>
      <c r="RR228" s="420">
        <v>56.9327182798595</v>
      </c>
      <c r="RS228" s="420">
        <v>77.75354039923198</v>
      </c>
      <c r="RT228" s="420">
        <v>106.78297628306284</v>
      </c>
      <c r="RU228" s="420">
        <v>147.37827142931548</v>
      </c>
      <c r="RV228" s="420">
        <v>204.29959754579187</v>
      </c>
      <c r="RW228" s="420">
        <v>284.30405828589352</v>
      </c>
      <c r="RX228" s="420">
        <v>396.99327057026164</v>
      </c>
      <c r="RY228" s="420">
        <v>556.0233307193879</v>
      </c>
      <c r="RZ228" s="420">
        <v>780.83281681517474</v>
      </c>
      <c r="SA228" s="420"/>
      <c r="SB228" s="420">
        <v>22.496809402794685</v>
      </c>
      <c r="SC228" s="420">
        <v>26.340414235909197</v>
      </c>
      <c r="SD228" s="420">
        <v>30.598435441858282</v>
      </c>
      <c r="SE228" s="420">
        <v>35.316567968440594</v>
      </c>
      <c r="SF228" s="420">
        <v>40.545615191249354</v>
      </c>
      <c r="SG228" s="420">
        <v>46.342065056758912</v>
      </c>
      <c r="SH228" s="420">
        <v>52.768731578080136</v>
      </c>
      <c r="SI228" s="420">
        <v>59.895469124372383</v>
      </c>
      <c r="SJ228" s="420">
        <v>67.799967794220052</v>
      </c>
      <c r="SK228" s="420">
        <v>76.568639109708258</v>
      </c>
      <c r="SL228" s="420">
        <v>86.297602322567116</v>
      </c>
      <c r="SM228" s="420">
        <v>97.093782798993161</v>
      </c>
      <c r="SN228" s="420">
        <v>109.07613525939591</v>
      </c>
      <c r="SO228" s="420">
        <v>122.37700610875042</v>
      </c>
      <c r="SP228" s="420">
        <v>137.14365071960688</v>
      </c>
      <c r="SQ228" s="420">
        <v>153.5399233422244</v>
      </c>
      <c r="SR228" s="420">
        <v>171.74815933607519</v>
      </c>
      <c r="SS228" s="420">
        <v>189.08172054293055</v>
      </c>
      <c r="ST228" s="420">
        <v>205.82806620377855</v>
      </c>
      <c r="SU228" s="420">
        <v>222.93558966430544</v>
      </c>
      <c r="SV228" s="420">
        <v>239.84135171816345</v>
      </c>
      <c r="SW228" s="420">
        <v>255.66914766948884</v>
      </c>
      <c r="SX228" s="420">
        <v>269.08896822434986</v>
      </c>
      <c r="SY228" s="420">
        <v>278.11584978922093</v>
      </c>
      <c r="SZ228" s="420">
        <v>279.82211488703098</v>
      </c>
      <c r="TA228" s="420">
        <v>269.92583332995588</v>
      </c>
      <c r="TB228" s="420">
        <v>242.20235460500675</v>
      </c>
      <c r="TC228" s="420">
        <v>187.64289652298339</v>
      </c>
      <c r="TD228" s="420">
        <v>74.986703609133542</v>
      </c>
      <c r="TE228" s="420">
        <v>-149.8227824866533</v>
      </c>
      <c r="TF228" s="420"/>
      <c r="TG228" s="420">
        <v>3.9012105588149764</v>
      </c>
      <c r="TH228" s="420">
        <v>4.3046276816708433</v>
      </c>
      <c r="TI228" s="420">
        <v>4.7515411232306866</v>
      </c>
      <c r="TJ228" s="420">
        <v>5.2467469343817239</v>
      </c>
      <c r="TK228" s="420">
        <v>5.7955773364378205</v>
      </c>
      <c r="TL228" s="420">
        <v>6.4039611919725541</v>
      </c>
      <c r="TM228" s="420">
        <v>7.0784913349385592</v>
      </c>
      <c r="TN228" s="420">
        <v>7.8264995410642753</v>
      </c>
      <c r="TO228" s="420">
        <v>8.6561400086625184</v>
      </c>
      <c r="TP228" s="420">
        <v>9.576482319320041</v>
      </c>
      <c r="TQ228" s="420">
        <v>10.597614958629837</v>
      </c>
      <c r="TR228" s="420">
        <v>11.730760600478588</v>
      </c>
      <c r="TS228" s="420">
        <v>12.988404495858873</v>
      </c>
      <c r="TT228" s="420">
        <v>14.384437460354889</v>
      </c>
      <c r="TU228" s="420">
        <v>15.93431512515107</v>
      </c>
      <c r="TV228" s="420">
        <v>17.655235306640428</v>
      </c>
      <c r="TW228" s="420">
        <v>19.566335561701738</v>
      </c>
      <c r="TX228" s="420">
        <v>21.688913231960186</v>
      </c>
      <c r="TY228" s="420">
        <v>24.046670543625932</v>
      </c>
      <c r="TZ228" s="420">
        <v>26.665987622912422</v>
      </c>
      <c r="UA228" s="420">
        <v>29.576226614021913</v>
      </c>
      <c r="UB228" s="420">
        <v>32.810070451096514</v>
      </c>
      <c r="UC228" s="420">
        <v>36.403900241653346</v>
      </c>
      <c r="UD228" s="420">
        <v>40.398215671630723</v>
      </c>
      <c r="UE228" s="420">
        <v>44.838103346593869</v>
      </c>
      <c r="UF228" s="420">
        <v>49.773758545817543</v>
      </c>
      <c r="UG228" s="420">
        <v>55.261066492493683</v>
      </c>
      <c r="UH228" s="420">
        <v>61.362249941580622</v>
      </c>
      <c r="UI228" s="420">
        <v>66.229558863293065</v>
      </c>
      <c r="UJ228" s="420">
        <v>66.229558863293065</v>
      </c>
      <c r="UK228" s="420"/>
      <c r="UL228" s="420">
        <v>2.0676958480084733</v>
      </c>
      <c r="UM228" s="420">
        <v>2.0676958480084733</v>
      </c>
      <c r="UN228" s="420">
        <v>2.0676958480084733</v>
      </c>
      <c r="UO228" s="420">
        <v>2.0676958480084733</v>
      </c>
      <c r="UP228" s="420">
        <v>2.0676958480084733</v>
      </c>
      <c r="UQ228" s="420">
        <v>2.0676958480084733</v>
      </c>
      <c r="UR228" s="420">
        <v>2.0676958480084733</v>
      </c>
      <c r="US228" s="420">
        <v>2.0676958480084733</v>
      </c>
      <c r="UT228" s="420">
        <v>2.0676958480084733</v>
      </c>
      <c r="UU228" s="420">
        <v>2.0676958480084733</v>
      </c>
      <c r="UV228" s="420">
        <v>2.0676958480084733</v>
      </c>
      <c r="UW228" s="420">
        <v>2.0676958480084733</v>
      </c>
      <c r="UX228" s="420">
        <v>2.0676958480084733</v>
      </c>
      <c r="UY228" s="420">
        <v>2.0676958480084733</v>
      </c>
      <c r="UZ228" s="420">
        <v>2.0676958480084733</v>
      </c>
      <c r="VA228" s="420">
        <v>2.0676958480084733</v>
      </c>
      <c r="VB228" s="420">
        <v>2.0676958480084733</v>
      </c>
      <c r="VC228" s="420">
        <v>2.474902335579019</v>
      </c>
      <c r="VD228" s="420">
        <v>3.2806296916555335</v>
      </c>
      <c r="VE228" s="420">
        <v>4.3866464913328018</v>
      </c>
      <c r="VF228" s="420">
        <v>5.9117078772995386</v>
      </c>
      <c r="VG228" s="420">
        <v>8.0231742705070825</v>
      </c>
      <c r="VH228" s="420">
        <v>10.957323374328272</v>
      </c>
      <c r="VI228" s="420">
        <v>15.048261416766344</v>
      </c>
      <c r="VJ228" s="420">
        <v>20.769104147654808</v>
      </c>
      <c r="VK228" s="420">
        <v>28.790672991354562</v>
      </c>
      <c r="VL228" s="420">
        <v>40.065204584602789</v>
      </c>
      <c r="VM228" s="420">
        <v>55.945795146242915</v>
      </c>
      <c r="VN228" s="420">
        <v>78.356913486907771</v>
      </c>
      <c r="VO228" s="420">
        <v>110.03791764594696</v>
      </c>
      <c r="VP228" s="420"/>
      <c r="VQ228" s="420">
        <v>1.8335147108065031</v>
      </c>
      <c r="VR228" s="420">
        <v>2.23693183366237</v>
      </c>
      <c r="VS228" s="420">
        <v>2.6838452752222133</v>
      </c>
      <c r="VT228" s="420">
        <v>3.1790510863732506</v>
      </c>
      <c r="VU228" s="420">
        <v>3.7278814884293472</v>
      </c>
      <c r="VV228" s="420">
        <v>4.3362653439640813</v>
      </c>
      <c r="VW228" s="420">
        <v>5.0107954869300855</v>
      </c>
      <c r="VX228" s="420">
        <v>5.7588036930558015</v>
      </c>
      <c r="VY228" s="420">
        <v>6.5884441606540456</v>
      </c>
      <c r="VZ228" s="420">
        <v>7.5087864713115682</v>
      </c>
      <c r="WA228" s="420">
        <v>8.5299191106213641</v>
      </c>
      <c r="WB228" s="420">
        <v>9.663064752470115</v>
      </c>
      <c r="WC228" s="420">
        <v>10.9207086478504</v>
      </c>
      <c r="WD228" s="420">
        <v>12.316741612346416</v>
      </c>
      <c r="WE228" s="420">
        <v>13.866619277142597</v>
      </c>
      <c r="WF228" s="420">
        <v>15.587539458631955</v>
      </c>
      <c r="WG228" s="420">
        <v>17.498639713693265</v>
      </c>
      <c r="WH228" s="420">
        <v>19.214010896381168</v>
      </c>
      <c r="WI228" s="420">
        <v>20.766040851970399</v>
      </c>
      <c r="WJ228" s="420">
        <v>22.279341131579621</v>
      </c>
      <c r="WK228" s="420">
        <v>23.664518736722375</v>
      </c>
      <c r="WL228" s="420">
        <v>24.78689618058943</v>
      </c>
      <c r="WM228" s="420">
        <v>25.446576867325074</v>
      </c>
      <c r="WN228" s="420">
        <v>25.349954254864379</v>
      </c>
      <c r="WO228" s="420">
        <v>24.068999198939061</v>
      </c>
      <c r="WP228" s="420">
        <v>20.983085554462981</v>
      </c>
      <c r="WQ228" s="420">
        <v>15.195861907890894</v>
      </c>
      <c r="WR228" s="420">
        <v>5.4164547953377067</v>
      </c>
      <c r="WS228" s="420">
        <v>-12.127354623614707</v>
      </c>
      <c r="WT228" s="420">
        <v>-43.808358782653897</v>
      </c>
      <c r="WU228" s="420"/>
      <c r="WV228" s="420">
        <v>89.824419981594971</v>
      </c>
      <c r="WW228" s="420">
        <v>99.113000673373861</v>
      </c>
      <c r="WX228" s="420">
        <v>109.40307347638758</v>
      </c>
      <c r="WY228" s="420">
        <v>120.80506629055378</v>
      </c>
      <c r="WZ228" s="420">
        <v>133.4417522088674</v>
      </c>
      <c r="XA228" s="420">
        <v>147.44964184355939</v>
      </c>
      <c r="XB228" s="420">
        <v>162.98053358564138</v>
      </c>
      <c r="XC228" s="420">
        <v>180.20323977997836</v>
      </c>
      <c r="XD228" s="420">
        <v>199.30550885050718</v>
      </c>
      <c r="XE228" s="420">
        <v>220.49616569740266</v>
      </c>
      <c r="XF228" s="420">
        <v>244.00749523664678</v>
      </c>
      <c r="XG228" s="420">
        <v>270.09789679258193</v>
      </c>
      <c r="XH228" s="420">
        <v>299.05484021894301</v>
      </c>
      <c r="XI228" s="420">
        <v>331.19815815078363</v>
      </c>
      <c r="XJ228" s="420">
        <v>366.88371272003911</v>
      </c>
      <c r="XK228" s="420">
        <v>406.50747944742591</v>
      </c>
      <c r="XL228" s="420">
        <v>450.51009590443135</v>
      </c>
      <c r="XM228" s="420">
        <v>499.38192817866133</v>
      </c>
      <c r="XN228" s="420">
        <v>553.66871423772216</v>
      </c>
      <c r="XO228" s="420">
        <v>613.97785004254649</v>
      </c>
      <c r="XP228" s="420">
        <v>680.98539178970213</v>
      </c>
      <c r="XQ228" s="420">
        <v>755.44385605278228</v>
      </c>
      <c r="XR228" s="420">
        <v>838.1909089438218</v>
      </c>
      <c r="XS228" s="420">
        <v>930.15904583675615</v>
      </c>
      <c r="XT228" s="420">
        <v>1032.386374809266</v>
      </c>
      <c r="XU228" s="420">
        <v>1146.0286299030445</v>
      </c>
      <c r="XV228" s="420">
        <v>1272.3725547283477</v>
      </c>
      <c r="XW228" s="420">
        <v>1412.8508130159521</v>
      </c>
      <c r="XX228" s="420">
        <v>1524.919411768248</v>
      </c>
      <c r="XY228" s="420">
        <v>1524.919411768248</v>
      </c>
      <c r="XZ228" s="420"/>
      <c r="YA228" s="420">
        <v>2.480834464641668E-2</v>
      </c>
      <c r="YB228" s="420">
        <v>2.480834464641668E-2</v>
      </c>
      <c r="YC228" s="420">
        <v>2.480834464641668E-2</v>
      </c>
      <c r="YD228" s="420">
        <v>2.480834464641668E-2</v>
      </c>
      <c r="YE228" s="420">
        <v>2.480834464641668E-2</v>
      </c>
      <c r="YF228" s="420">
        <v>2.480834464641668E-2</v>
      </c>
      <c r="YG228" s="420">
        <v>2.480834464641668E-2</v>
      </c>
      <c r="YH228" s="420">
        <v>2.480834464641668E-2</v>
      </c>
      <c r="YI228" s="420">
        <v>2.480834464641668E-2</v>
      </c>
      <c r="YJ228" s="420">
        <v>2.480834464641668E-2</v>
      </c>
      <c r="YK228" s="420">
        <v>2.480834464641668E-2</v>
      </c>
      <c r="YL228" s="420">
        <v>2.480834464641668E-2</v>
      </c>
      <c r="YM228" s="420">
        <v>2.480834464641668E-2</v>
      </c>
      <c r="YN228" s="420">
        <v>2.480834464641668E-2</v>
      </c>
      <c r="YO228" s="420">
        <v>2.480834464641668E-2</v>
      </c>
      <c r="YP228" s="420">
        <v>2.480834464641668E-2</v>
      </c>
      <c r="YQ228" s="420">
        <v>2.480834464641668E-2</v>
      </c>
      <c r="YR228" s="420">
        <v>2.9694033658965054E-2</v>
      </c>
      <c r="YS228" s="420">
        <v>3.9361201081023131E-2</v>
      </c>
      <c r="YT228" s="420">
        <v>5.2631260107135779E-2</v>
      </c>
      <c r="YU228" s="420">
        <v>7.0929042397720327E-2</v>
      </c>
      <c r="YV228" s="420">
        <v>9.6262548794452465E-2</v>
      </c>
      <c r="YW228" s="420">
        <v>0.13146665402186325</v>
      </c>
      <c r="YX228" s="420">
        <v>0.18054998558713753</v>
      </c>
      <c r="YY228" s="420">
        <v>0.24918901597089782</v>
      </c>
      <c r="YZ228" s="420">
        <v>0.3454323027536868</v>
      </c>
      <c r="ZA228" s="420">
        <v>0.48070484090847126</v>
      </c>
      <c r="ZB228" s="420">
        <v>0.67124116385038646</v>
      </c>
      <c r="ZC228" s="420">
        <v>0.94013116923601669</v>
      </c>
      <c r="ZD228" s="420">
        <v>1.3202418468673545</v>
      </c>
      <c r="ZE228" s="420"/>
      <c r="ZF228" s="420">
        <v>89.799611636948555</v>
      </c>
      <c r="ZG228" s="420">
        <v>99.088192328727445</v>
      </c>
      <c r="ZH228" s="420">
        <v>109.37826513174116</v>
      </c>
      <c r="ZI228" s="420">
        <v>120.78025794590737</v>
      </c>
      <c r="ZJ228" s="420">
        <v>133.41694386422097</v>
      </c>
      <c r="ZK228" s="420">
        <v>147.42483349891296</v>
      </c>
      <c r="ZL228" s="420">
        <v>162.95572524099495</v>
      </c>
      <c r="ZM228" s="420">
        <v>180.17843143533193</v>
      </c>
      <c r="ZN228" s="420">
        <v>199.28070050586075</v>
      </c>
      <c r="ZO228" s="420">
        <v>220.47135735275623</v>
      </c>
      <c r="ZP228" s="420">
        <v>243.98268689200034</v>
      </c>
      <c r="ZQ228" s="420">
        <v>270.0730884479355</v>
      </c>
      <c r="ZR228" s="420">
        <v>299.03003187429658</v>
      </c>
      <c r="ZS228" s="420">
        <v>331.1733498061372</v>
      </c>
      <c r="ZT228" s="420">
        <v>366.85890437539268</v>
      </c>
      <c r="ZU228" s="420">
        <v>406.48267110277948</v>
      </c>
      <c r="ZV228" s="420">
        <v>450.48528755978492</v>
      </c>
      <c r="ZW228" s="420">
        <v>499.35223414500234</v>
      </c>
      <c r="ZX228" s="420">
        <v>553.62935303664108</v>
      </c>
      <c r="ZY228" s="420">
        <v>613.9252187824394</v>
      </c>
      <c r="ZZ228" s="420">
        <v>680.91446274730447</v>
      </c>
      <c r="AAA228" s="420">
        <v>755.34759350398781</v>
      </c>
      <c r="AAB228" s="420">
        <v>838.0594422897999</v>
      </c>
      <c r="AAC228" s="420">
        <v>929.97849585116899</v>
      </c>
      <c r="AAD228" s="420">
        <v>1032.1371857932952</v>
      </c>
      <c r="AAE228" s="420">
        <v>1145.6831976002909</v>
      </c>
      <c r="AAF228" s="420">
        <v>1271.8918498874393</v>
      </c>
      <c r="AAG228" s="420">
        <v>1412.1795718521016</v>
      </c>
      <c r="AAH228" s="420">
        <v>1523.9792805990119</v>
      </c>
      <c r="AAI228" s="420">
        <v>1523.5991699213807</v>
      </c>
      <c r="AAJ228" s="420"/>
      <c r="AAK228" s="420">
        <v>1003.0966312254658</v>
      </c>
      <c r="AAL228" s="420">
        <v>1111.3875405867473</v>
      </c>
      <c r="AAM228" s="420">
        <v>1231.3543447959635</v>
      </c>
      <c r="AAN228" s="420">
        <v>1364.2844674216615</v>
      </c>
      <c r="AAO228" s="420">
        <v>1511.6092584544035</v>
      </c>
      <c r="AAP228" s="420">
        <v>1674.9202267399953</v>
      </c>
      <c r="AAQ228" s="420">
        <v>1855.9871136789495</v>
      </c>
      <c r="AAR228" s="420">
        <v>2056.7780178369612</v>
      </c>
      <c r="AAS228" s="420">
        <v>2279.4818040399837</v>
      </c>
      <c r="AAT228" s="420">
        <v>2526.5330571926015</v>
      </c>
      <c r="AAU228" s="420">
        <v>2800.6398707718786</v>
      </c>
      <c r="AAV228" s="420">
        <v>3104.8147930604759</v>
      </c>
      <c r="AAW228" s="420">
        <v>3442.4092910809572</v>
      </c>
      <c r="AAX228" s="420">
        <v>3817.1521333118062</v>
      </c>
      <c r="AAY228" s="420">
        <v>4233.1921380874146</v>
      </c>
      <c r="AAZ228" s="420">
        <v>4695.1457856479919</v>
      </c>
      <c r="ABA228" s="420">
        <v>5208.1502487111493</v>
      </c>
      <c r="ABB228" s="420">
        <v>5769.2333319196605</v>
      </c>
      <c r="ABC228" s="420">
        <v>6384.9428579265605</v>
      </c>
      <c r="ABD228" s="420">
        <v>7064.4562517310487</v>
      </c>
      <c r="ABE228" s="420">
        <v>7813.1212711714306</v>
      </c>
      <c r="ABF228" s="420">
        <v>8636.1399292840615</v>
      </c>
      <c r="ABG228" s="420">
        <v>9538.2363715622523</v>
      </c>
      <c r="ABH228" s="420">
        <v>10523.152807848111</v>
      </c>
      <c r="ABI228" s="420">
        <v>11592.896495194569</v>
      </c>
      <c r="ABJ228" s="420">
        <v>12746.627313470539</v>
      </c>
      <c r="ABK228" s="420">
        <v>13979.027571934648</v>
      </c>
      <c r="ABL228" s="420">
        <v>15277.927094200011</v>
      </c>
      <c r="ABM228" s="420">
        <v>16106.261725170745</v>
      </c>
      <c r="ABN228" s="420">
        <v>15430.240329120419</v>
      </c>
      <c r="ABQ228" s="344"/>
      <c r="ABR228" s="344"/>
      <c r="ABS228" s="344"/>
      <c r="ABT228" s="344"/>
      <c r="ABU228" s="344"/>
      <c r="ABV228" s="344"/>
      <c r="ABW228" s="344"/>
      <c r="ABX228" s="344"/>
      <c r="ABY228" s="344"/>
      <c r="ABZ228" s="344"/>
      <c r="ACA228" s="344"/>
    </row>
    <row r="229" spans="1:755" hidden="1" outlineLevel="1" x14ac:dyDescent="0.25">
      <c r="D229" s="431" t="b">
        <v>1</v>
      </c>
      <c r="E229" s="416"/>
      <c r="F229" s="417">
        <v>1654</v>
      </c>
      <c r="G229" s="417">
        <v>22006079</v>
      </c>
      <c r="H229" s="417" t="s">
        <v>1825</v>
      </c>
      <c r="I229" s="417" t="s">
        <v>253</v>
      </c>
      <c r="J229" s="417">
        <v>66</v>
      </c>
      <c r="K229" s="417" t="s">
        <v>337</v>
      </c>
      <c r="L229" s="417" t="s">
        <v>1822</v>
      </c>
      <c r="M229" s="417" t="s">
        <v>253</v>
      </c>
      <c r="N229" s="417" t="s">
        <v>301</v>
      </c>
      <c r="O229" s="417" t="s">
        <v>1910</v>
      </c>
      <c r="P229" s="417" t="s">
        <v>1911</v>
      </c>
      <c r="Q229" s="417" t="s">
        <v>302</v>
      </c>
      <c r="R229" s="417" t="s">
        <v>298</v>
      </c>
      <c r="S229" s="418"/>
      <c r="T229" s="417">
        <v>6.6046416250961082E-2</v>
      </c>
      <c r="U229" s="417">
        <v>2190</v>
      </c>
      <c r="V229" s="418"/>
      <c r="W229" s="419">
        <v>9.9</v>
      </c>
      <c r="X229" s="417">
        <v>8.8018665792934641E-3</v>
      </c>
      <c r="Y229" s="417">
        <v>1.5348743287472509E-3</v>
      </c>
      <c r="Z229" s="417">
        <v>7.266992250546213E-3</v>
      </c>
      <c r="AA229" s="420">
        <v>94.031217127765984</v>
      </c>
      <c r="AB229" s="420">
        <v>736.73967779868042</v>
      </c>
      <c r="AC229" s="420">
        <v>830.77089492644643</v>
      </c>
      <c r="AD229" s="420">
        <v>33.698957216231179</v>
      </c>
      <c r="AE229" s="420">
        <v>3.5369755616627874</v>
      </c>
      <c r="AF229" s="420">
        <v>81.437998161253503</v>
      </c>
      <c r="AG229" s="418"/>
      <c r="AH229" s="419">
        <v>14.216959715055561</v>
      </c>
      <c r="AI229" s="417">
        <v>2.3831354840911409E-2</v>
      </c>
      <c r="AJ229" s="417">
        <v>4.1557247471385329E-3</v>
      </c>
      <c r="AK229" s="417">
        <v>1.9675630093772878E-2</v>
      </c>
      <c r="AL229" s="420">
        <v>254.59273681406529</v>
      </c>
      <c r="AM229" s="420">
        <v>1994.7478786264958</v>
      </c>
      <c r="AN229" s="420">
        <v>2249.3406154405611</v>
      </c>
      <c r="AO229" s="420">
        <v>91.241079372639433</v>
      </c>
      <c r="AP229" s="420">
        <v>9.576482319320041</v>
      </c>
      <c r="AQ229" s="420">
        <v>220.49616569740266</v>
      </c>
      <c r="AR229" s="418"/>
      <c r="AS229" s="417">
        <v>5.1679359468684138E-3</v>
      </c>
      <c r="AT229" s="421">
        <v>4.6756664206188491E-7</v>
      </c>
      <c r="AU229" s="417">
        <v>5.1674683802263519E-3</v>
      </c>
      <c r="AV229" s="420">
        <v>54.263818387092506</v>
      </c>
      <c r="AW229" s="420">
        <v>0.22443198818970475</v>
      </c>
      <c r="AX229" s="420">
        <v>54.488250375282213</v>
      </c>
      <c r="AY229" s="420">
        <v>14.672440262931179</v>
      </c>
      <c r="AZ229" s="420">
        <v>2.0676958480084733</v>
      </c>
      <c r="BA229" s="420">
        <v>2.480834464641668E-2</v>
      </c>
      <c r="BB229" s="418"/>
      <c r="BC229" s="420">
        <v>949.44482586559388</v>
      </c>
      <c r="BD229" s="420">
        <v>2570.6543428299233</v>
      </c>
      <c r="BE229" s="420">
        <v>71.253194830868281</v>
      </c>
      <c r="BF229" s="420">
        <v>2499.401147999055</v>
      </c>
      <c r="BG229" s="420"/>
      <c r="BH229" s="422">
        <v>3.6190084093339271E-2</v>
      </c>
      <c r="BI229" s="420"/>
      <c r="BJ229" s="423">
        <v>10.264843878369307</v>
      </c>
      <c r="BK229" s="423">
        <v>10.643133317908669</v>
      </c>
      <c r="BL229" s="423">
        <v>11.035363826768</v>
      </c>
      <c r="BM229" s="423">
        <v>11.442049174017937</v>
      </c>
      <c r="BN229" s="423">
        <v>11.863722062618042</v>
      </c>
      <c r="BO229" s="423">
        <v>12.300934827185827</v>
      </c>
      <c r="BP229" s="423">
        <v>12.75426015748063</v>
      </c>
      <c r="BQ229" s="423">
        <v>13.224291848549957</v>
      </c>
      <c r="BR229" s="423">
        <v>13.711645578520923</v>
      </c>
      <c r="BS229" s="423">
        <v>14.216959715055561</v>
      </c>
      <c r="BT229" s="423">
        <v>14.740896151526375</v>
      </c>
      <c r="BU229" s="423">
        <v>15.284141174007392</v>
      </c>
      <c r="BV229" s="423">
        <v>15.847406360216368</v>
      </c>
      <c r="BW229" s="423">
        <v>16.431429511585634</v>
      </c>
      <c r="BX229" s="423">
        <v>17.036975619682483</v>
      </c>
      <c r="BY229" s="423">
        <v>17.664837868244934</v>
      </c>
      <c r="BZ229" s="423">
        <v>18.315838672145485</v>
      </c>
      <c r="CA229" s="423">
        <v>18.990830754643675</v>
      </c>
      <c r="CB229" s="423">
        <v>19.69069826433855</v>
      </c>
      <c r="CC229" s="423">
        <v>20.416357933284111</v>
      </c>
      <c r="CD229" s="423">
        <v>21.168760277784653</v>
      </c>
      <c r="CE229" s="423">
        <v>21.948890843442939</v>
      </c>
      <c r="CF229" s="423">
        <v>22.757771496092055</v>
      </c>
      <c r="CG229" s="423">
        <v>23.596461760301825</v>
      </c>
      <c r="CH229" s="423">
        <v>24.46606020721309</v>
      </c>
      <c r="CI229" s="423">
        <v>25.367705893517794</v>
      </c>
      <c r="CJ229" s="423">
        <v>26.302579853469606</v>
      </c>
      <c r="CK229" s="423">
        <v>27.271906645879525</v>
      </c>
      <c r="CL229" s="423">
        <v>28</v>
      </c>
      <c r="CM229" s="423">
        <v>28</v>
      </c>
      <c r="CN229" s="420"/>
      <c r="CO229" s="417">
        <v>9.708275965660762E-3</v>
      </c>
      <c r="CP229" s="417">
        <v>1.0712191211688215E-2</v>
      </c>
      <c r="CQ229" s="417">
        <v>1.1824348312161174E-2</v>
      </c>
      <c r="CR229" s="417">
        <v>1.3056682379234321E-2</v>
      </c>
      <c r="CS229" s="417">
        <v>1.4422462800766764E-2</v>
      </c>
      <c r="CT229" s="417">
        <v>1.5936443723749291E-2</v>
      </c>
      <c r="CU229" s="417">
        <v>1.7615031607265057E-2</v>
      </c>
      <c r="CV229" s="417">
        <v>1.9476471788502842E-2</v>
      </c>
      <c r="CW229" s="417">
        <v>2.1541056227177734E-2</v>
      </c>
      <c r="CX229" s="417">
        <v>2.3831354840911409E-2</v>
      </c>
      <c r="CY229" s="417">
        <v>2.6372473119585998E-2</v>
      </c>
      <c r="CZ229" s="417">
        <v>2.9192339013647112E-2</v>
      </c>
      <c r="DA229" s="417">
        <v>3.2322022433398018E-2</v>
      </c>
      <c r="DB229" s="417">
        <v>3.5796091077517467E-2</v>
      </c>
      <c r="DC229" s="417">
        <v>3.965300673382742E-2</v>
      </c>
      <c r="DD229" s="417">
        <v>4.3935566668723287E-2</v>
      </c>
      <c r="DE229" s="417">
        <v>4.8691395249228206E-2</v>
      </c>
      <c r="DF229" s="417">
        <v>5.3973491529537086E-2</v>
      </c>
      <c r="DG229" s="417">
        <v>5.9840839189094955E-2</v>
      </c>
      <c r="DH229" s="417">
        <v>6.6359085939407772E-2</v>
      </c>
      <c r="DI229" s="417">
        <v>7.36013003304965E-2</v>
      </c>
      <c r="DJ229" s="417">
        <v>8.1648814794752431E-2</v>
      </c>
      <c r="DK229" s="417">
        <v>9.0592164776594139E-2</v>
      </c>
      <c r="DL229" s="417">
        <v>0.10053213492265475</v>
      </c>
      <c r="DM229" s="417">
        <v>0.11158092456249701</v>
      </c>
      <c r="DN229" s="417">
        <v>0.12386344610882619</v>
      </c>
      <c r="DO229" s="417">
        <v>0.13751877156531145</v>
      </c>
      <c r="DP229" s="417">
        <v>0.15270174406778775</v>
      </c>
      <c r="DQ229" s="417">
        <v>0.1648141839142698</v>
      </c>
      <c r="DR229" s="417">
        <v>0.1648141839142698</v>
      </c>
      <c r="DS229" s="424"/>
      <c r="DT229" s="425">
        <v>1.6929344954104853E-3</v>
      </c>
      <c r="DU229" s="425">
        <v>1.8679977874388482E-3</v>
      </c>
      <c r="DV229" s="425">
        <v>2.0619363535000221E-3</v>
      </c>
      <c r="DW229" s="425">
        <v>2.2768314450072047E-3</v>
      </c>
      <c r="DX229" s="425">
        <v>2.5149969851038117E-3</v>
      </c>
      <c r="DY229" s="425">
        <v>2.7790058100462065E-3</v>
      </c>
      <c r="DZ229" s="425">
        <v>3.0717188871809526E-3</v>
      </c>
      <c r="EA229" s="425">
        <v>3.3963178484287646E-3</v>
      </c>
      <c r="EB229" s="425">
        <v>3.7563412168706346E-3</v>
      </c>
      <c r="EC229" s="425">
        <v>4.1557247471385329E-3</v>
      </c>
      <c r="ED229" s="425">
        <v>4.5988463483479314E-3</v>
      </c>
      <c r="EE229" s="425">
        <v>5.0905761118376852E-3</v>
      </c>
      <c r="EF229" s="425">
        <v>5.6363320256324111E-3</v>
      </c>
      <c r="EG229" s="425">
        <v>6.2421420240149151E-3</v>
      </c>
      <c r="EH229" s="425">
        <v>6.9147130946716978E-3</v>
      </c>
      <c r="EI229" s="425">
        <v>7.661508248424276E-3</v>
      </c>
      <c r="EJ229" s="425">
        <v>8.4908322485530308E-3</v>
      </c>
      <c r="EK229" s="425">
        <v>9.41192709923965E-3</v>
      </c>
      <c r="EL229" s="425">
        <v>1.0435078406903915E-2</v>
      </c>
      <c r="EM229" s="425">
        <v>1.157173385553696E-2</v>
      </c>
      <c r="EN229" s="425">
        <v>1.2834635179026293E-2</v>
      </c>
      <c r="EO229" s="425">
        <v>1.4237965171606101E-2</v>
      </c>
      <c r="EP229" s="425">
        <v>1.5797511453803082E-2</v>
      </c>
      <c r="EQ229" s="425">
        <v>1.7530848907655657E-2</v>
      </c>
      <c r="ER229" s="425">
        <v>1.9457542913881343E-2</v>
      </c>
      <c r="ES229" s="425">
        <v>2.1599375767618847E-2</v>
      </c>
      <c r="ET229" s="425">
        <v>2.3980598921257149E-2</v>
      </c>
      <c r="EU229" s="425">
        <v>2.6628214005874437E-2</v>
      </c>
      <c r="EV229" s="425">
        <v>2.8740387919370929E-2</v>
      </c>
      <c r="EW229" s="425">
        <v>2.8740387919370929E-2</v>
      </c>
      <c r="EX229" s="420"/>
      <c r="EY229" s="420">
        <v>1047.2179168627877</v>
      </c>
      <c r="EZ229" s="420">
        <v>1155.5088262240693</v>
      </c>
      <c r="FA229" s="420">
        <v>1275.4756304332855</v>
      </c>
      <c r="FB229" s="420">
        <v>1408.4057530589835</v>
      </c>
      <c r="FC229" s="420">
        <v>1555.7305440917253</v>
      </c>
      <c r="FD229" s="420">
        <v>1719.0415123773171</v>
      </c>
      <c r="FE229" s="420">
        <v>1900.1083993162715</v>
      </c>
      <c r="FF229" s="420">
        <v>2100.899303474283</v>
      </c>
      <c r="FG229" s="420">
        <v>2323.6030896773059</v>
      </c>
      <c r="FH229" s="420">
        <v>2570.6543428299233</v>
      </c>
      <c r="FI229" s="420">
        <v>2844.7611564091999</v>
      </c>
      <c r="FJ229" s="420">
        <v>3148.9360786977982</v>
      </c>
      <c r="FK229" s="420">
        <v>3486.5305767182795</v>
      </c>
      <c r="FL229" s="420">
        <v>3861.273418949128</v>
      </c>
      <c r="FM229" s="420">
        <v>4277.3134237247359</v>
      </c>
      <c r="FN229" s="420">
        <v>4739.2670712853142</v>
      </c>
      <c r="FO229" s="420">
        <v>5252.2715343484706</v>
      </c>
      <c r="FP229" s="420">
        <v>5822.0437454907524</v>
      </c>
      <c r="FQ229" s="420">
        <v>6454.9461903002393</v>
      </c>
      <c r="FR229" s="420">
        <v>7158.0601940228817</v>
      </c>
      <c r="FS229" s="420">
        <v>7939.267557197958</v>
      </c>
      <c r="FT229" s="420">
        <v>8807.3414935992423</v>
      </c>
      <c r="FU229" s="420">
        <v>9772.0479328152669</v>
      </c>
      <c r="FV229" s="420">
        <v>10844.258371296299</v>
      </c>
      <c r="FW229" s="420">
        <v>12036.075591101046</v>
      </c>
      <c r="FX229" s="420">
        <v>13360.973716480332</v>
      </c>
      <c r="FY229" s="420">
        <v>14833.954246618263</v>
      </c>
      <c r="FZ229" s="420">
        <v>16471.719890288448</v>
      </c>
      <c r="GA229" s="420">
        <v>17778.27154467328</v>
      </c>
      <c r="GB229" s="420">
        <v>17778.27154467328</v>
      </c>
      <c r="GC229" s="420"/>
      <c r="GD229" s="420">
        <v>44.123985834679935</v>
      </c>
      <c r="GE229" s="420">
        <v>44.123985834679935</v>
      </c>
      <c r="GF229" s="420">
        <v>44.123985834679935</v>
      </c>
      <c r="GG229" s="420">
        <v>44.123985834679935</v>
      </c>
      <c r="GH229" s="420">
        <v>44.123985834679935</v>
      </c>
      <c r="GI229" s="420">
        <v>44.123985834679935</v>
      </c>
      <c r="GJ229" s="420">
        <v>44.123985834679935</v>
      </c>
      <c r="GK229" s="420">
        <v>44.123985834679935</v>
      </c>
      <c r="GL229" s="420">
        <v>44.123985834679935</v>
      </c>
      <c r="GM229" s="420">
        <v>44.123985834679935</v>
      </c>
      <c r="GN229" s="420">
        <v>44.123985834679935</v>
      </c>
      <c r="GO229" s="420">
        <v>44.123985834679935</v>
      </c>
      <c r="GP229" s="420">
        <v>44.123985834679935</v>
      </c>
      <c r="GQ229" s="420">
        <v>44.123985834679935</v>
      </c>
      <c r="GR229" s="420">
        <v>44.123985834679935</v>
      </c>
      <c r="GS229" s="420">
        <v>44.123985834679935</v>
      </c>
      <c r="GT229" s="420">
        <v>44.123985834679935</v>
      </c>
      <c r="GU229" s="420">
        <v>52.81364553809243</v>
      </c>
      <c r="GV229" s="420">
        <v>70.007616537442502</v>
      </c>
      <c r="GW229" s="420">
        <v>93.609670799379501</v>
      </c>
      <c r="GX229" s="420">
        <v>126.1540061068313</v>
      </c>
      <c r="GY229" s="420">
        <v>171.2120417526574</v>
      </c>
      <c r="GZ229" s="420">
        <v>233.82587038637163</v>
      </c>
      <c r="HA229" s="420">
        <v>321.12521492437503</v>
      </c>
      <c r="HB229" s="420">
        <v>443.20621821278513</v>
      </c>
      <c r="HC229" s="420">
        <v>614.3840006570565</v>
      </c>
      <c r="HD229" s="420">
        <v>854.97899570542791</v>
      </c>
      <c r="HE229" s="420">
        <v>1193.8658555223894</v>
      </c>
      <c r="HF229" s="420">
        <v>1672.1121455438506</v>
      </c>
      <c r="HG229" s="420">
        <v>2348.1749137156198</v>
      </c>
      <c r="HH229" s="420"/>
      <c r="HI229" s="420">
        <v>103.71447885961901</v>
      </c>
      <c r="HJ229" s="420">
        <v>114.43940539953707</v>
      </c>
      <c r="HK229" s="420">
        <v>126.32069044886737</v>
      </c>
      <c r="HL229" s="420">
        <v>139.48583799921795</v>
      </c>
      <c r="HM229" s="420">
        <v>154.07660624241004</v>
      </c>
      <c r="HN229" s="420">
        <v>170.25061519991607</v>
      </c>
      <c r="HO229" s="420">
        <v>188.18313670782311</v>
      </c>
      <c r="HP229" s="420">
        <v>208.06908752013004</v>
      </c>
      <c r="HQ229" s="420">
        <v>230.12524866308036</v>
      </c>
      <c r="HR229" s="420">
        <v>254.59273681406529</v>
      </c>
      <c r="HS229" s="420">
        <v>281.73975642141835</v>
      </c>
      <c r="HT229" s="420">
        <v>311.86466456072424</v>
      </c>
      <c r="HU229" s="420">
        <v>345.2993841775932</v>
      </c>
      <c r="HV229" s="420">
        <v>382.41320543914907</v>
      </c>
      <c r="HW229" s="420">
        <v>423.61701945459322</v>
      </c>
      <c r="HX229" s="420">
        <v>469.36803368244</v>
      </c>
      <c r="HY229" s="420">
        <v>520.17502397787689</v>
      </c>
      <c r="HZ229" s="420">
        <v>576.604184514341</v>
      </c>
      <c r="IA229" s="420">
        <v>639.28564381274623</v>
      </c>
      <c r="IB229" s="420">
        <v>708.92072291209547</v>
      </c>
      <c r="IC229" s="420">
        <v>786.29002040819091</v>
      </c>
      <c r="ID229" s="420">
        <v>872.2624187750871</v>
      </c>
      <c r="IE229" s="420">
        <v>967.80511718073171</v>
      </c>
      <c r="IF229" s="420">
        <v>1073.9948080409133</v>
      </c>
      <c r="IG229" s="420">
        <v>1192.030127965794</v>
      </c>
      <c r="IH229" s="420">
        <v>1323.2455286986747</v>
      </c>
      <c r="II229" s="420">
        <v>1469.1267303030904</v>
      </c>
      <c r="IJ229" s="420">
        <v>1631.3279374179394</v>
      </c>
      <c r="IK229" s="420">
        <v>1760.7263384151724</v>
      </c>
      <c r="IL229" s="420">
        <v>1760.7263384151724</v>
      </c>
      <c r="IM229" s="420"/>
      <c r="IN229" s="420">
        <v>27.131909193546253</v>
      </c>
      <c r="IO229" s="420">
        <v>27.131909193546253</v>
      </c>
      <c r="IP229" s="420">
        <v>27.131909193546253</v>
      </c>
      <c r="IQ229" s="420">
        <v>27.131909193546253</v>
      </c>
      <c r="IR229" s="420">
        <v>27.131909193546253</v>
      </c>
      <c r="IS229" s="420">
        <v>27.131909193546253</v>
      </c>
      <c r="IT229" s="420">
        <v>27.131909193546253</v>
      </c>
      <c r="IU229" s="420">
        <v>27.131909193546253</v>
      </c>
      <c r="IV229" s="420">
        <v>27.131909193546253</v>
      </c>
      <c r="IW229" s="420">
        <v>27.131909193546253</v>
      </c>
      <c r="IX229" s="420">
        <v>27.131909193546253</v>
      </c>
      <c r="IY229" s="420">
        <v>27.131909193546253</v>
      </c>
      <c r="IZ229" s="420">
        <v>27.131909193546253</v>
      </c>
      <c r="JA229" s="420">
        <v>27.131909193546253</v>
      </c>
      <c r="JB229" s="420">
        <v>27.131909193546253</v>
      </c>
      <c r="JC229" s="420">
        <v>27.131909193546253</v>
      </c>
      <c r="JD229" s="420">
        <v>27.131909193546253</v>
      </c>
      <c r="JE229" s="420">
        <v>32.475194790617152</v>
      </c>
      <c r="JF229" s="420">
        <v>43.04779495368259</v>
      </c>
      <c r="JG229" s="420">
        <v>57.560735725064987</v>
      </c>
      <c r="JH229" s="420">
        <v>77.572299359284628</v>
      </c>
      <c r="JI229" s="420">
        <v>105.27855726994854</v>
      </c>
      <c r="JJ229" s="420">
        <v>143.77990026092959</v>
      </c>
      <c r="JK229" s="420">
        <v>197.46040631348075</v>
      </c>
      <c r="JL229" s="420">
        <v>272.52820975010536</v>
      </c>
      <c r="JM229" s="420">
        <v>377.78570091674123</v>
      </c>
      <c r="JN229" s="420">
        <v>525.72794671774261</v>
      </c>
      <c r="JO229" s="420">
        <v>734.11001677572824</v>
      </c>
      <c r="JP229" s="420">
        <v>1028.1844225111727</v>
      </c>
      <c r="JQ229" s="420">
        <v>1443.8964958469653</v>
      </c>
      <c r="JR229" s="420"/>
      <c r="JS229" s="420">
        <v>76.582569666072757</v>
      </c>
      <c r="JT229" s="420">
        <v>87.307496205990816</v>
      </c>
      <c r="JU229" s="420">
        <v>99.188781255321118</v>
      </c>
      <c r="JV229" s="420">
        <v>112.3539288056717</v>
      </c>
      <c r="JW229" s="420">
        <v>126.94469704886379</v>
      </c>
      <c r="JX229" s="420">
        <v>143.11870600636982</v>
      </c>
      <c r="JY229" s="420">
        <v>161.05122751427686</v>
      </c>
      <c r="JZ229" s="420">
        <v>180.93717832658379</v>
      </c>
      <c r="KA229" s="420">
        <v>202.99333946953411</v>
      </c>
      <c r="KB229" s="420">
        <v>227.46082762051904</v>
      </c>
      <c r="KC229" s="420">
        <v>254.6078472278721</v>
      </c>
      <c r="KD229" s="420">
        <v>284.73275536717796</v>
      </c>
      <c r="KE229" s="420">
        <v>318.16747498404692</v>
      </c>
      <c r="KF229" s="420">
        <v>355.28129624560279</v>
      </c>
      <c r="KG229" s="420">
        <v>396.48511026104694</v>
      </c>
      <c r="KH229" s="420">
        <v>442.23612448889372</v>
      </c>
      <c r="KI229" s="420">
        <v>493.04311478433061</v>
      </c>
      <c r="KJ229" s="420">
        <v>544.12898972372386</v>
      </c>
      <c r="KK229" s="420">
        <v>596.23784885906366</v>
      </c>
      <c r="KL229" s="420">
        <v>651.35998718703047</v>
      </c>
      <c r="KM229" s="420">
        <v>708.71772104890624</v>
      </c>
      <c r="KN229" s="420">
        <v>766.98386150513852</v>
      </c>
      <c r="KO229" s="420">
        <v>824.02521691980212</v>
      </c>
      <c r="KP229" s="420">
        <v>876.53440172743262</v>
      </c>
      <c r="KQ229" s="420">
        <v>919.50191821568865</v>
      </c>
      <c r="KR229" s="420">
        <v>945.45982778193343</v>
      </c>
      <c r="KS229" s="420">
        <v>943.39878358534781</v>
      </c>
      <c r="KT229" s="420">
        <v>897.2179206422112</v>
      </c>
      <c r="KU229" s="420">
        <v>732.54191590399978</v>
      </c>
      <c r="KV229" s="420">
        <v>316.82984256820714</v>
      </c>
      <c r="KW229" s="420"/>
      <c r="KX229" s="420">
        <v>812.60855779703297</v>
      </c>
      <c r="KY229" s="420">
        <v>896.63893797064713</v>
      </c>
      <c r="KZ229" s="420">
        <v>989.72944968001059</v>
      </c>
      <c r="LA229" s="420">
        <v>1092.8790936034582</v>
      </c>
      <c r="LB229" s="420">
        <v>1207.1985528498296</v>
      </c>
      <c r="LC229" s="420">
        <v>1333.9227888221792</v>
      </c>
      <c r="LD229" s="420">
        <v>1474.4250658468573</v>
      </c>
      <c r="LE229" s="420">
        <v>1630.2325672458071</v>
      </c>
      <c r="LF229" s="420">
        <v>1803.0437840979046</v>
      </c>
      <c r="LG229" s="420">
        <v>1994.7478786264958</v>
      </c>
      <c r="LH229" s="420">
        <v>2207.4462472070072</v>
      </c>
      <c r="LI229" s="420">
        <v>2443.4765336820888</v>
      </c>
      <c r="LJ229" s="420">
        <v>2705.4393723035573</v>
      </c>
      <c r="LK229" s="420">
        <v>2996.2281715271592</v>
      </c>
      <c r="LL229" s="420">
        <v>3319.062285442415</v>
      </c>
      <c r="LM229" s="420">
        <v>3677.5239592436524</v>
      </c>
      <c r="LN229" s="420">
        <v>4075.5994793054547</v>
      </c>
      <c r="LO229" s="420">
        <v>4517.7250076350319</v>
      </c>
      <c r="LP229" s="420">
        <v>5008.8376353138792</v>
      </c>
      <c r="LQ229" s="420">
        <v>5554.432250657741</v>
      </c>
      <c r="LR229" s="420">
        <v>6160.6248859326206</v>
      </c>
      <c r="LS229" s="420">
        <v>6834.2232823709282</v>
      </c>
      <c r="LT229" s="420">
        <v>7582.8054978254795</v>
      </c>
      <c r="LU229" s="420">
        <v>8414.8074756747155</v>
      </c>
      <c r="LV229" s="420">
        <v>9339.6205986630448</v>
      </c>
      <c r="LW229" s="420">
        <v>10367.700368457046</v>
      </c>
      <c r="LX229" s="420">
        <v>11510.687482203432</v>
      </c>
      <c r="LY229" s="420">
        <v>12781.54272281973</v>
      </c>
      <c r="LZ229" s="420">
        <v>13795.386201298046</v>
      </c>
      <c r="MA229" s="420">
        <v>13795.386201298046</v>
      </c>
      <c r="MB229" s="420"/>
      <c r="MC229" s="426">
        <v>0.22443198818970475</v>
      </c>
      <c r="MD229" s="426">
        <v>0.22443198818970475</v>
      </c>
      <c r="ME229" s="426">
        <v>0.22443198818970475</v>
      </c>
      <c r="MF229" s="426">
        <v>0.22443198818970475</v>
      </c>
      <c r="MG229" s="426">
        <v>0.22443198818970475</v>
      </c>
      <c r="MH229" s="426">
        <v>0.22443198818970475</v>
      </c>
      <c r="MI229" s="426">
        <v>0.22443198818970475</v>
      </c>
      <c r="MJ229" s="426">
        <v>0.22443198818970475</v>
      </c>
      <c r="MK229" s="426">
        <v>0.22443198818970475</v>
      </c>
      <c r="ML229" s="426">
        <v>0.22443198818970475</v>
      </c>
      <c r="MM229" s="426">
        <v>0.22443198818970475</v>
      </c>
      <c r="MN229" s="426">
        <v>0.22443198818970475</v>
      </c>
      <c r="MO229" s="426">
        <v>0.22443198818970475</v>
      </c>
      <c r="MP229" s="426">
        <v>0.22443198818970475</v>
      </c>
      <c r="MQ229" s="426">
        <v>0.22443198818970475</v>
      </c>
      <c r="MR229" s="426">
        <v>0.22443198818970475</v>
      </c>
      <c r="MS229" s="426">
        <v>0.22443198818970475</v>
      </c>
      <c r="MT229" s="426">
        <v>0.26863102340913869</v>
      </c>
      <c r="MU229" s="426">
        <v>0.3560863387724964</v>
      </c>
      <c r="MV229" s="426">
        <v>0.47613569204747891</v>
      </c>
      <c r="MW229" s="426">
        <v>0.64166901228581341</v>
      </c>
      <c r="MX229" s="426">
        <v>0.87085194607162042</v>
      </c>
      <c r="MY229" s="426">
        <v>1.1893305645057042</v>
      </c>
      <c r="MZ229" s="426">
        <v>1.6333694492911965</v>
      </c>
      <c r="NA229" s="426">
        <v>2.2543215634285638</v>
      </c>
      <c r="NB229" s="426">
        <v>3.1249992531507269</v>
      </c>
      <c r="NC229" s="426">
        <v>4.3487602544689299</v>
      </c>
      <c r="ND229" s="426">
        <v>6.0724724323544592</v>
      </c>
      <c r="NE229" s="426">
        <v>8.5050216158306728</v>
      </c>
      <c r="NF229" s="426">
        <v>11.943743397908911</v>
      </c>
      <c r="NG229" s="420"/>
      <c r="NH229" s="420">
        <v>812.38412580884324</v>
      </c>
      <c r="NI229" s="420">
        <v>896.4145059824574</v>
      </c>
      <c r="NJ229" s="420">
        <v>989.50501769182085</v>
      </c>
      <c r="NK229" s="420">
        <v>1092.6546616152684</v>
      </c>
      <c r="NL229" s="420">
        <v>1206.9741208616399</v>
      </c>
      <c r="NM229" s="420">
        <v>1333.6983568339895</v>
      </c>
      <c r="NN229" s="420">
        <v>1474.2006338586675</v>
      </c>
      <c r="NO229" s="420">
        <v>1630.0081352576174</v>
      </c>
      <c r="NP229" s="420">
        <v>1802.8193521097148</v>
      </c>
      <c r="NQ229" s="420">
        <v>1994.523446638306</v>
      </c>
      <c r="NR229" s="420">
        <v>2207.2218152188175</v>
      </c>
      <c r="NS229" s="420">
        <v>2443.252101693899</v>
      </c>
      <c r="NT229" s="420">
        <v>2705.2149403153676</v>
      </c>
      <c r="NU229" s="420">
        <v>2996.0037395389695</v>
      </c>
      <c r="NV229" s="420">
        <v>3318.8378534542253</v>
      </c>
      <c r="NW229" s="420">
        <v>3677.2995272554626</v>
      </c>
      <c r="NX229" s="420">
        <v>4075.3750473172649</v>
      </c>
      <c r="NY229" s="420">
        <v>4517.4563766116225</v>
      </c>
      <c r="NZ229" s="420">
        <v>5008.4815489751063</v>
      </c>
      <c r="OA229" s="420">
        <v>5553.9561149656938</v>
      </c>
      <c r="OB229" s="420">
        <v>6159.9832169203346</v>
      </c>
      <c r="OC229" s="420">
        <v>6833.3524304248567</v>
      </c>
      <c r="OD229" s="420">
        <v>7581.6161672609742</v>
      </c>
      <c r="OE229" s="420">
        <v>8413.1741062254241</v>
      </c>
      <c r="OF229" s="420">
        <v>9337.3662770996161</v>
      </c>
      <c r="OG229" s="420">
        <v>10364.575369203896</v>
      </c>
      <c r="OH229" s="420">
        <v>11506.338721948963</v>
      </c>
      <c r="OI229" s="420">
        <v>12775.470250387376</v>
      </c>
      <c r="OJ229" s="420">
        <v>13786.881179682216</v>
      </c>
      <c r="OK229" s="420">
        <v>13783.442457900137</v>
      </c>
      <c r="OL229" s="420"/>
      <c r="OM229" s="420">
        <v>888.96669547491604</v>
      </c>
      <c r="ON229" s="420">
        <v>983.72200218844819</v>
      </c>
      <c r="OO229" s="420">
        <v>1088.6937989471419</v>
      </c>
      <c r="OP229" s="420">
        <v>1205.0085904209402</v>
      </c>
      <c r="OQ229" s="420">
        <v>1333.9188179105038</v>
      </c>
      <c r="OR229" s="420">
        <v>1476.8170628403593</v>
      </c>
      <c r="OS229" s="420">
        <v>1635.2518613729444</v>
      </c>
      <c r="OT229" s="420">
        <v>1810.9453135842011</v>
      </c>
      <c r="OU229" s="420">
        <v>2005.8126915792488</v>
      </c>
      <c r="OV229" s="420">
        <v>2221.9842742588253</v>
      </c>
      <c r="OW229" s="420">
        <v>2461.8296624466898</v>
      </c>
      <c r="OX229" s="420">
        <v>2727.984857061077</v>
      </c>
      <c r="OY229" s="420">
        <v>3023.3824152994143</v>
      </c>
      <c r="OZ229" s="420">
        <v>3351.2850357845723</v>
      </c>
      <c r="PA229" s="420">
        <v>3715.3229637152722</v>
      </c>
      <c r="PB229" s="420">
        <v>4119.5356517443561</v>
      </c>
      <c r="PC229" s="420">
        <v>4568.418162101596</v>
      </c>
      <c r="PD229" s="420">
        <v>5061.5853663353464</v>
      </c>
      <c r="PE229" s="420">
        <v>5604.7193978341702</v>
      </c>
      <c r="PF229" s="420">
        <v>6205.3161021527239</v>
      </c>
      <c r="PG229" s="420">
        <v>6868.7009379692408</v>
      </c>
      <c r="PH229" s="420">
        <v>7600.3362919299952</v>
      </c>
      <c r="PI229" s="420">
        <v>8405.6413841807771</v>
      </c>
      <c r="PJ229" s="420">
        <v>9289.708507952857</v>
      </c>
      <c r="PK229" s="420">
        <v>10256.868195315305</v>
      </c>
      <c r="PL229" s="420">
        <v>11310.035196985829</v>
      </c>
      <c r="PM229" s="420">
        <v>12449.737505534311</v>
      </c>
      <c r="PN229" s="420">
        <v>13672.688171029587</v>
      </c>
      <c r="PO229" s="420">
        <v>14519.423095586215</v>
      </c>
      <c r="PP229" s="420">
        <v>14100.272300468345</v>
      </c>
      <c r="PQ229" s="420"/>
      <c r="PR229" s="420">
        <v>37.169249665725864</v>
      </c>
      <c r="PS229" s="420">
        <v>41.012854498840376</v>
      </c>
      <c r="PT229" s="420">
        <v>45.270875704789461</v>
      </c>
      <c r="PU229" s="420">
        <v>49.98900823137177</v>
      </c>
      <c r="PV229" s="420">
        <v>55.218055454180529</v>
      </c>
      <c r="PW229" s="420">
        <v>61.014505319690088</v>
      </c>
      <c r="PX229" s="420">
        <v>67.441171841011311</v>
      </c>
      <c r="PY229" s="420">
        <v>74.567909387303558</v>
      </c>
      <c r="PZ229" s="420">
        <v>82.472408057151227</v>
      </c>
      <c r="QA229" s="420">
        <v>91.241079372639433</v>
      </c>
      <c r="QB229" s="420">
        <v>100.97004258549829</v>
      </c>
      <c r="QC229" s="420">
        <v>111.76622306192434</v>
      </c>
      <c r="QD229" s="420">
        <v>123.74857552232709</v>
      </c>
      <c r="QE229" s="420">
        <v>137.0494463716816</v>
      </c>
      <c r="QF229" s="420">
        <v>151.81609098253807</v>
      </c>
      <c r="QG229" s="420">
        <v>168.21236360515559</v>
      </c>
      <c r="QH229" s="420">
        <v>186.42059959900638</v>
      </c>
      <c r="QI229" s="420">
        <v>206.64371193075831</v>
      </c>
      <c r="QJ229" s="420">
        <v>229.10752639226604</v>
      </c>
      <c r="QK229" s="420">
        <v>254.06338278758759</v>
      </c>
      <c r="QL229" s="420">
        <v>281.79103245342299</v>
      </c>
      <c r="QM229" s="420">
        <v>312.60186594934834</v>
      </c>
      <c r="QN229" s="420">
        <v>346.84250862358181</v>
      </c>
      <c r="QO229" s="420">
        <v>384.89882607228378</v>
      </c>
      <c r="QP229" s="420">
        <v>427.20038631634645</v>
      </c>
      <c r="QQ229" s="420">
        <v>474.22543087574775</v>
      </c>
      <c r="QR229" s="420">
        <v>526.50641289090026</v>
      </c>
      <c r="QS229" s="420">
        <v>584.63616709324504</v>
      </c>
      <c r="QT229" s="420">
        <v>631.01003432852144</v>
      </c>
      <c r="QU229" s="420">
        <v>631.01003432852144</v>
      </c>
      <c r="QV229" s="424"/>
      <c r="QW229" s="420">
        <v>14.672440262931179</v>
      </c>
      <c r="QX229" s="420">
        <v>14.672440262931179</v>
      </c>
      <c r="QY229" s="420">
        <v>14.672440262931179</v>
      </c>
      <c r="QZ229" s="420">
        <v>14.672440262931179</v>
      </c>
      <c r="RA229" s="420">
        <v>14.672440262931179</v>
      </c>
      <c r="RB229" s="420">
        <v>14.672440262931179</v>
      </c>
      <c r="RC229" s="420">
        <v>14.672440262931179</v>
      </c>
      <c r="RD229" s="420">
        <v>14.672440262931179</v>
      </c>
      <c r="RE229" s="420">
        <v>14.672440262931179</v>
      </c>
      <c r="RF229" s="420">
        <v>14.672440262931179</v>
      </c>
      <c r="RG229" s="420">
        <v>14.672440262931179</v>
      </c>
      <c r="RH229" s="420">
        <v>14.672440262931179</v>
      </c>
      <c r="RI229" s="420">
        <v>14.672440262931179</v>
      </c>
      <c r="RJ229" s="420">
        <v>14.672440262931179</v>
      </c>
      <c r="RK229" s="420">
        <v>14.672440262931179</v>
      </c>
      <c r="RL229" s="420">
        <v>14.672440262931179</v>
      </c>
      <c r="RM229" s="420">
        <v>14.672440262931179</v>
      </c>
      <c r="RN229" s="420">
        <v>17.561991387827756</v>
      </c>
      <c r="RO229" s="420">
        <v>23.279460188487498</v>
      </c>
      <c r="RP229" s="420">
        <v>31.127793123282142</v>
      </c>
      <c r="RQ229" s="420">
        <v>41.949680735259527</v>
      </c>
      <c r="RR229" s="420">
        <v>56.9327182798595</v>
      </c>
      <c r="RS229" s="420">
        <v>77.75354039923198</v>
      </c>
      <c r="RT229" s="420">
        <v>106.78297628306284</v>
      </c>
      <c r="RU229" s="420">
        <v>147.37827142931548</v>
      </c>
      <c r="RV229" s="420">
        <v>204.29959754579187</v>
      </c>
      <c r="RW229" s="420">
        <v>284.30405828589352</v>
      </c>
      <c r="RX229" s="420">
        <v>396.99327057026164</v>
      </c>
      <c r="RY229" s="420">
        <v>556.0233307193879</v>
      </c>
      <c r="RZ229" s="420">
        <v>780.83281681517474</v>
      </c>
      <c r="SA229" s="420"/>
      <c r="SB229" s="420">
        <v>22.496809402794685</v>
      </c>
      <c r="SC229" s="420">
        <v>26.340414235909197</v>
      </c>
      <c r="SD229" s="420">
        <v>30.598435441858282</v>
      </c>
      <c r="SE229" s="420">
        <v>35.316567968440594</v>
      </c>
      <c r="SF229" s="420">
        <v>40.545615191249354</v>
      </c>
      <c r="SG229" s="420">
        <v>46.342065056758912</v>
      </c>
      <c r="SH229" s="420">
        <v>52.768731578080136</v>
      </c>
      <c r="SI229" s="420">
        <v>59.895469124372383</v>
      </c>
      <c r="SJ229" s="420">
        <v>67.799967794220052</v>
      </c>
      <c r="SK229" s="420">
        <v>76.568639109708258</v>
      </c>
      <c r="SL229" s="420">
        <v>86.297602322567116</v>
      </c>
      <c r="SM229" s="420">
        <v>97.093782798993161</v>
      </c>
      <c r="SN229" s="420">
        <v>109.07613525939591</v>
      </c>
      <c r="SO229" s="420">
        <v>122.37700610875042</v>
      </c>
      <c r="SP229" s="420">
        <v>137.14365071960688</v>
      </c>
      <c r="SQ229" s="420">
        <v>153.5399233422244</v>
      </c>
      <c r="SR229" s="420">
        <v>171.74815933607519</v>
      </c>
      <c r="SS229" s="420">
        <v>189.08172054293055</v>
      </c>
      <c r="ST229" s="420">
        <v>205.82806620377855</v>
      </c>
      <c r="SU229" s="420">
        <v>222.93558966430544</v>
      </c>
      <c r="SV229" s="420">
        <v>239.84135171816345</v>
      </c>
      <c r="SW229" s="420">
        <v>255.66914766948884</v>
      </c>
      <c r="SX229" s="420">
        <v>269.08896822434986</v>
      </c>
      <c r="SY229" s="420">
        <v>278.11584978922093</v>
      </c>
      <c r="SZ229" s="420">
        <v>279.82211488703098</v>
      </c>
      <c r="TA229" s="420">
        <v>269.92583332995588</v>
      </c>
      <c r="TB229" s="420">
        <v>242.20235460500675</v>
      </c>
      <c r="TC229" s="420">
        <v>187.64289652298339</v>
      </c>
      <c r="TD229" s="420">
        <v>74.986703609133542</v>
      </c>
      <c r="TE229" s="420">
        <v>-149.8227824866533</v>
      </c>
      <c r="TF229" s="420"/>
      <c r="TG229" s="420">
        <v>3.9012105588149764</v>
      </c>
      <c r="TH229" s="420">
        <v>4.3046276816708433</v>
      </c>
      <c r="TI229" s="420">
        <v>4.7515411232306866</v>
      </c>
      <c r="TJ229" s="420">
        <v>5.2467469343817239</v>
      </c>
      <c r="TK229" s="420">
        <v>5.7955773364378205</v>
      </c>
      <c r="TL229" s="420">
        <v>6.4039611919725541</v>
      </c>
      <c r="TM229" s="420">
        <v>7.0784913349385592</v>
      </c>
      <c r="TN229" s="420">
        <v>7.8264995410642753</v>
      </c>
      <c r="TO229" s="420">
        <v>8.6561400086625184</v>
      </c>
      <c r="TP229" s="420">
        <v>9.576482319320041</v>
      </c>
      <c r="TQ229" s="420">
        <v>10.597614958629837</v>
      </c>
      <c r="TR229" s="420">
        <v>11.730760600478588</v>
      </c>
      <c r="TS229" s="420">
        <v>12.988404495858873</v>
      </c>
      <c r="TT229" s="420">
        <v>14.384437460354889</v>
      </c>
      <c r="TU229" s="420">
        <v>15.93431512515107</v>
      </c>
      <c r="TV229" s="420">
        <v>17.655235306640428</v>
      </c>
      <c r="TW229" s="420">
        <v>19.566335561701738</v>
      </c>
      <c r="TX229" s="420">
        <v>21.688913231960186</v>
      </c>
      <c r="TY229" s="420">
        <v>24.046670543625932</v>
      </c>
      <c r="TZ229" s="420">
        <v>26.665987622912422</v>
      </c>
      <c r="UA229" s="420">
        <v>29.576226614021913</v>
      </c>
      <c r="UB229" s="420">
        <v>32.810070451096514</v>
      </c>
      <c r="UC229" s="420">
        <v>36.403900241653346</v>
      </c>
      <c r="UD229" s="420">
        <v>40.398215671630723</v>
      </c>
      <c r="UE229" s="420">
        <v>44.838103346593869</v>
      </c>
      <c r="UF229" s="420">
        <v>49.773758545817543</v>
      </c>
      <c r="UG229" s="420">
        <v>55.261066492493683</v>
      </c>
      <c r="UH229" s="420">
        <v>61.362249941580622</v>
      </c>
      <c r="UI229" s="420">
        <v>66.229558863293065</v>
      </c>
      <c r="UJ229" s="420">
        <v>66.229558863293065</v>
      </c>
      <c r="UK229" s="420"/>
      <c r="UL229" s="420">
        <v>2.0676958480084733</v>
      </c>
      <c r="UM229" s="420">
        <v>2.0676958480084733</v>
      </c>
      <c r="UN229" s="420">
        <v>2.0676958480084733</v>
      </c>
      <c r="UO229" s="420">
        <v>2.0676958480084733</v>
      </c>
      <c r="UP229" s="420">
        <v>2.0676958480084733</v>
      </c>
      <c r="UQ229" s="420">
        <v>2.0676958480084733</v>
      </c>
      <c r="UR229" s="420">
        <v>2.0676958480084733</v>
      </c>
      <c r="US229" s="420">
        <v>2.0676958480084733</v>
      </c>
      <c r="UT229" s="420">
        <v>2.0676958480084733</v>
      </c>
      <c r="UU229" s="420">
        <v>2.0676958480084733</v>
      </c>
      <c r="UV229" s="420">
        <v>2.0676958480084733</v>
      </c>
      <c r="UW229" s="420">
        <v>2.0676958480084733</v>
      </c>
      <c r="UX229" s="420">
        <v>2.0676958480084733</v>
      </c>
      <c r="UY229" s="420">
        <v>2.0676958480084733</v>
      </c>
      <c r="UZ229" s="420">
        <v>2.0676958480084733</v>
      </c>
      <c r="VA229" s="420">
        <v>2.0676958480084733</v>
      </c>
      <c r="VB229" s="420">
        <v>2.0676958480084733</v>
      </c>
      <c r="VC229" s="420">
        <v>2.474902335579019</v>
      </c>
      <c r="VD229" s="420">
        <v>3.2806296916555335</v>
      </c>
      <c r="VE229" s="420">
        <v>4.3866464913328018</v>
      </c>
      <c r="VF229" s="420">
        <v>5.9117078772995386</v>
      </c>
      <c r="VG229" s="420">
        <v>8.0231742705070825</v>
      </c>
      <c r="VH229" s="420">
        <v>10.957323374328272</v>
      </c>
      <c r="VI229" s="420">
        <v>15.048261416766344</v>
      </c>
      <c r="VJ229" s="420">
        <v>20.769104147654808</v>
      </c>
      <c r="VK229" s="420">
        <v>28.790672991354562</v>
      </c>
      <c r="VL229" s="420">
        <v>40.065204584602789</v>
      </c>
      <c r="VM229" s="420">
        <v>55.945795146242915</v>
      </c>
      <c r="VN229" s="420">
        <v>78.356913486907771</v>
      </c>
      <c r="VO229" s="420">
        <v>110.03791764594696</v>
      </c>
      <c r="VP229" s="420"/>
      <c r="VQ229" s="420">
        <v>1.8335147108065031</v>
      </c>
      <c r="VR229" s="420">
        <v>2.23693183366237</v>
      </c>
      <c r="VS229" s="420">
        <v>2.6838452752222133</v>
      </c>
      <c r="VT229" s="420">
        <v>3.1790510863732506</v>
      </c>
      <c r="VU229" s="420">
        <v>3.7278814884293472</v>
      </c>
      <c r="VV229" s="420">
        <v>4.3362653439640813</v>
      </c>
      <c r="VW229" s="420">
        <v>5.0107954869300855</v>
      </c>
      <c r="VX229" s="420">
        <v>5.7588036930558015</v>
      </c>
      <c r="VY229" s="420">
        <v>6.5884441606540456</v>
      </c>
      <c r="VZ229" s="420">
        <v>7.5087864713115682</v>
      </c>
      <c r="WA229" s="420">
        <v>8.5299191106213641</v>
      </c>
      <c r="WB229" s="420">
        <v>9.663064752470115</v>
      </c>
      <c r="WC229" s="420">
        <v>10.9207086478504</v>
      </c>
      <c r="WD229" s="420">
        <v>12.316741612346416</v>
      </c>
      <c r="WE229" s="420">
        <v>13.866619277142597</v>
      </c>
      <c r="WF229" s="420">
        <v>15.587539458631955</v>
      </c>
      <c r="WG229" s="420">
        <v>17.498639713693265</v>
      </c>
      <c r="WH229" s="420">
        <v>19.214010896381168</v>
      </c>
      <c r="WI229" s="420">
        <v>20.766040851970399</v>
      </c>
      <c r="WJ229" s="420">
        <v>22.279341131579621</v>
      </c>
      <c r="WK229" s="420">
        <v>23.664518736722375</v>
      </c>
      <c r="WL229" s="420">
        <v>24.78689618058943</v>
      </c>
      <c r="WM229" s="420">
        <v>25.446576867325074</v>
      </c>
      <c r="WN229" s="420">
        <v>25.349954254864379</v>
      </c>
      <c r="WO229" s="420">
        <v>24.068999198939061</v>
      </c>
      <c r="WP229" s="420">
        <v>20.983085554462981</v>
      </c>
      <c r="WQ229" s="420">
        <v>15.195861907890894</v>
      </c>
      <c r="WR229" s="420">
        <v>5.4164547953377067</v>
      </c>
      <c r="WS229" s="420">
        <v>-12.127354623614707</v>
      </c>
      <c r="WT229" s="420">
        <v>-43.808358782653897</v>
      </c>
      <c r="WU229" s="420"/>
      <c r="WV229" s="420">
        <v>89.824419981594971</v>
      </c>
      <c r="WW229" s="420">
        <v>99.113000673373861</v>
      </c>
      <c r="WX229" s="420">
        <v>109.40307347638758</v>
      </c>
      <c r="WY229" s="420">
        <v>120.80506629055378</v>
      </c>
      <c r="WZ229" s="420">
        <v>133.4417522088674</v>
      </c>
      <c r="XA229" s="420">
        <v>147.44964184355939</v>
      </c>
      <c r="XB229" s="420">
        <v>162.98053358564138</v>
      </c>
      <c r="XC229" s="420">
        <v>180.20323977997836</v>
      </c>
      <c r="XD229" s="420">
        <v>199.30550885050718</v>
      </c>
      <c r="XE229" s="420">
        <v>220.49616569740266</v>
      </c>
      <c r="XF229" s="420">
        <v>244.00749523664678</v>
      </c>
      <c r="XG229" s="420">
        <v>270.09789679258193</v>
      </c>
      <c r="XH229" s="420">
        <v>299.05484021894301</v>
      </c>
      <c r="XI229" s="420">
        <v>331.19815815078363</v>
      </c>
      <c r="XJ229" s="420">
        <v>366.88371272003911</v>
      </c>
      <c r="XK229" s="420">
        <v>406.50747944742591</v>
      </c>
      <c r="XL229" s="420">
        <v>450.51009590443135</v>
      </c>
      <c r="XM229" s="420">
        <v>499.38192817866133</v>
      </c>
      <c r="XN229" s="420">
        <v>553.66871423772216</v>
      </c>
      <c r="XO229" s="420">
        <v>613.97785004254649</v>
      </c>
      <c r="XP229" s="420">
        <v>680.98539178970213</v>
      </c>
      <c r="XQ229" s="420">
        <v>755.44385605278228</v>
      </c>
      <c r="XR229" s="420">
        <v>838.1909089438218</v>
      </c>
      <c r="XS229" s="420">
        <v>930.15904583675615</v>
      </c>
      <c r="XT229" s="420">
        <v>1032.386374809266</v>
      </c>
      <c r="XU229" s="420">
        <v>1146.0286299030445</v>
      </c>
      <c r="XV229" s="420">
        <v>1272.3725547283477</v>
      </c>
      <c r="XW229" s="420">
        <v>1412.8508130159521</v>
      </c>
      <c r="XX229" s="420">
        <v>1524.919411768248</v>
      </c>
      <c r="XY229" s="420">
        <v>1524.919411768248</v>
      </c>
      <c r="XZ229" s="420"/>
      <c r="YA229" s="420">
        <v>2.480834464641668E-2</v>
      </c>
      <c r="YB229" s="420">
        <v>2.480834464641668E-2</v>
      </c>
      <c r="YC229" s="420">
        <v>2.480834464641668E-2</v>
      </c>
      <c r="YD229" s="420">
        <v>2.480834464641668E-2</v>
      </c>
      <c r="YE229" s="420">
        <v>2.480834464641668E-2</v>
      </c>
      <c r="YF229" s="420">
        <v>2.480834464641668E-2</v>
      </c>
      <c r="YG229" s="420">
        <v>2.480834464641668E-2</v>
      </c>
      <c r="YH229" s="420">
        <v>2.480834464641668E-2</v>
      </c>
      <c r="YI229" s="420">
        <v>2.480834464641668E-2</v>
      </c>
      <c r="YJ229" s="420">
        <v>2.480834464641668E-2</v>
      </c>
      <c r="YK229" s="420">
        <v>2.480834464641668E-2</v>
      </c>
      <c r="YL229" s="420">
        <v>2.480834464641668E-2</v>
      </c>
      <c r="YM229" s="420">
        <v>2.480834464641668E-2</v>
      </c>
      <c r="YN229" s="420">
        <v>2.480834464641668E-2</v>
      </c>
      <c r="YO229" s="420">
        <v>2.480834464641668E-2</v>
      </c>
      <c r="YP229" s="420">
        <v>2.480834464641668E-2</v>
      </c>
      <c r="YQ229" s="420">
        <v>2.480834464641668E-2</v>
      </c>
      <c r="YR229" s="420">
        <v>2.9694033658965054E-2</v>
      </c>
      <c r="YS229" s="420">
        <v>3.9361201081023131E-2</v>
      </c>
      <c r="YT229" s="420">
        <v>5.2631260107135779E-2</v>
      </c>
      <c r="YU229" s="420">
        <v>7.0929042397720327E-2</v>
      </c>
      <c r="YV229" s="420">
        <v>9.6262548794452465E-2</v>
      </c>
      <c r="YW229" s="420">
        <v>0.13146665402186325</v>
      </c>
      <c r="YX229" s="420">
        <v>0.18054998558713753</v>
      </c>
      <c r="YY229" s="420">
        <v>0.24918901597089782</v>
      </c>
      <c r="YZ229" s="420">
        <v>0.3454323027536868</v>
      </c>
      <c r="ZA229" s="420">
        <v>0.48070484090847126</v>
      </c>
      <c r="ZB229" s="420">
        <v>0.67124116385038646</v>
      </c>
      <c r="ZC229" s="420">
        <v>0.94013116923601669</v>
      </c>
      <c r="ZD229" s="420">
        <v>1.3202418468673545</v>
      </c>
      <c r="ZE229" s="420"/>
      <c r="ZF229" s="420">
        <v>89.799611636948555</v>
      </c>
      <c r="ZG229" s="420">
        <v>99.088192328727445</v>
      </c>
      <c r="ZH229" s="420">
        <v>109.37826513174116</v>
      </c>
      <c r="ZI229" s="420">
        <v>120.78025794590737</v>
      </c>
      <c r="ZJ229" s="420">
        <v>133.41694386422097</v>
      </c>
      <c r="ZK229" s="420">
        <v>147.42483349891296</v>
      </c>
      <c r="ZL229" s="420">
        <v>162.95572524099495</v>
      </c>
      <c r="ZM229" s="420">
        <v>180.17843143533193</v>
      </c>
      <c r="ZN229" s="420">
        <v>199.28070050586075</v>
      </c>
      <c r="ZO229" s="420">
        <v>220.47135735275623</v>
      </c>
      <c r="ZP229" s="420">
        <v>243.98268689200034</v>
      </c>
      <c r="ZQ229" s="420">
        <v>270.0730884479355</v>
      </c>
      <c r="ZR229" s="420">
        <v>299.03003187429658</v>
      </c>
      <c r="ZS229" s="420">
        <v>331.1733498061372</v>
      </c>
      <c r="ZT229" s="420">
        <v>366.85890437539268</v>
      </c>
      <c r="ZU229" s="420">
        <v>406.48267110277948</v>
      </c>
      <c r="ZV229" s="420">
        <v>450.48528755978492</v>
      </c>
      <c r="ZW229" s="420">
        <v>499.35223414500234</v>
      </c>
      <c r="ZX229" s="420">
        <v>553.62935303664108</v>
      </c>
      <c r="ZY229" s="420">
        <v>613.9252187824394</v>
      </c>
      <c r="ZZ229" s="420">
        <v>680.91446274730447</v>
      </c>
      <c r="AAA229" s="420">
        <v>755.34759350398781</v>
      </c>
      <c r="AAB229" s="420">
        <v>838.0594422897999</v>
      </c>
      <c r="AAC229" s="420">
        <v>929.97849585116899</v>
      </c>
      <c r="AAD229" s="420">
        <v>1032.1371857932952</v>
      </c>
      <c r="AAE229" s="420">
        <v>1145.6831976002909</v>
      </c>
      <c r="AAF229" s="420">
        <v>1271.8918498874393</v>
      </c>
      <c r="AAG229" s="420">
        <v>1412.1795718521016</v>
      </c>
      <c r="AAH229" s="420">
        <v>1523.9792805990119</v>
      </c>
      <c r="AAI229" s="420">
        <v>1523.5991699213807</v>
      </c>
      <c r="AAJ229" s="420"/>
      <c r="AAK229" s="420">
        <v>1003.0966312254658</v>
      </c>
      <c r="AAL229" s="420">
        <v>1111.3875405867473</v>
      </c>
      <c r="AAM229" s="420">
        <v>1231.3543447959635</v>
      </c>
      <c r="AAN229" s="420">
        <v>1364.2844674216615</v>
      </c>
      <c r="AAO229" s="420">
        <v>1511.6092584544035</v>
      </c>
      <c r="AAP229" s="420">
        <v>1674.9202267399953</v>
      </c>
      <c r="AAQ229" s="420">
        <v>1855.9871136789495</v>
      </c>
      <c r="AAR229" s="420">
        <v>2056.7780178369612</v>
      </c>
      <c r="AAS229" s="420">
        <v>2279.4818040399837</v>
      </c>
      <c r="AAT229" s="420">
        <v>2526.5330571926015</v>
      </c>
      <c r="AAU229" s="420">
        <v>2800.6398707718786</v>
      </c>
      <c r="AAV229" s="420">
        <v>3104.8147930604759</v>
      </c>
      <c r="AAW229" s="420">
        <v>3442.4092910809572</v>
      </c>
      <c r="AAX229" s="420">
        <v>3817.1521333118062</v>
      </c>
      <c r="AAY229" s="420">
        <v>4233.1921380874146</v>
      </c>
      <c r="AAZ229" s="420">
        <v>4695.1457856479919</v>
      </c>
      <c r="ABA229" s="420">
        <v>5208.1502487111493</v>
      </c>
      <c r="ABB229" s="420">
        <v>5769.2333319196605</v>
      </c>
      <c r="ABC229" s="420">
        <v>6384.9428579265605</v>
      </c>
      <c r="ABD229" s="420">
        <v>7064.4562517310487</v>
      </c>
      <c r="ABE229" s="420">
        <v>7813.1212711714306</v>
      </c>
      <c r="ABF229" s="420">
        <v>8636.1399292840615</v>
      </c>
      <c r="ABG229" s="420">
        <v>9538.2363715622523</v>
      </c>
      <c r="ABH229" s="420">
        <v>10523.152807848111</v>
      </c>
      <c r="ABI229" s="420">
        <v>11592.896495194569</v>
      </c>
      <c r="ABJ229" s="420">
        <v>12746.627313470539</v>
      </c>
      <c r="ABK229" s="420">
        <v>13979.027571934648</v>
      </c>
      <c r="ABL229" s="420">
        <v>15277.927094200011</v>
      </c>
      <c r="ABM229" s="420">
        <v>16106.261725170745</v>
      </c>
      <c r="ABN229" s="420">
        <v>15430.240329120419</v>
      </c>
      <c r="ABQ229" s="344"/>
      <c r="ABR229" s="344"/>
      <c r="ABS229" s="344"/>
      <c r="ABT229" s="344"/>
      <c r="ABU229" s="344"/>
      <c r="ABV229" s="344"/>
      <c r="ABW229" s="344"/>
      <c r="ABX229" s="344"/>
      <c r="ABY229" s="344"/>
      <c r="ABZ229" s="344"/>
      <c r="ACA229" s="344"/>
    </row>
    <row r="230" spans="1:755" hidden="1" outlineLevel="1" x14ac:dyDescent="0.25">
      <c r="D230" s="431" t="b">
        <v>1</v>
      </c>
      <c r="E230" s="416"/>
      <c r="F230" s="417">
        <v>1655</v>
      </c>
      <c r="G230" s="417">
        <v>22006082</v>
      </c>
      <c r="H230" s="417" t="s">
        <v>1825</v>
      </c>
      <c r="I230" s="417" t="s">
        <v>253</v>
      </c>
      <c r="J230" s="417">
        <v>66</v>
      </c>
      <c r="K230" s="417" t="s">
        <v>337</v>
      </c>
      <c r="L230" s="417" t="s">
        <v>376</v>
      </c>
      <c r="M230" s="417" t="s">
        <v>253</v>
      </c>
      <c r="N230" s="417" t="s">
        <v>1912</v>
      </c>
      <c r="O230" s="417" t="s">
        <v>1913</v>
      </c>
      <c r="P230" s="417" t="s">
        <v>1914</v>
      </c>
      <c r="Q230" s="417" t="s">
        <v>1915</v>
      </c>
      <c r="R230" s="417" t="s">
        <v>298</v>
      </c>
      <c r="S230" s="418"/>
      <c r="T230" s="417">
        <v>6.6046416250961082E-2</v>
      </c>
      <c r="U230" s="417">
        <v>2190</v>
      </c>
      <c r="V230" s="418"/>
      <c r="W230" s="419">
        <v>5.5</v>
      </c>
      <c r="X230" s="417">
        <v>1.9187456806876756E-3</v>
      </c>
      <c r="Y230" s="417">
        <v>3.34591925718396E-4</v>
      </c>
      <c r="Z230" s="417">
        <v>1.5841537549692796E-3</v>
      </c>
      <c r="AA230" s="420">
        <v>20.498151169224908</v>
      </c>
      <c r="AB230" s="420">
        <v>160.60412434483007</v>
      </c>
      <c r="AC230" s="420">
        <v>181.10227551405498</v>
      </c>
      <c r="AD230" s="420">
        <v>7.346138233273777</v>
      </c>
      <c r="AE230" s="420">
        <v>0.77103606610032305</v>
      </c>
      <c r="AF230" s="420">
        <v>17.752917044136737</v>
      </c>
      <c r="AG230" s="418"/>
      <c r="AH230" s="419">
        <v>7.3551596835305695</v>
      </c>
      <c r="AI230" s="417">
        <v>4.0025891191910199E-3</v>
      </c>
      <c r="AJ230" s="417">
        <v>6.9797368912884888E-4</v>
      </c>
      <c r="AK230" s="417">
        <v>3.3046154300621711E-3</v>
      </c>
      <c r="AL230" s="420">
        <v>42.760058125091</v>
      </c>
      <c r="AM230" s="420">
        <v>335.02737078184748</v>
      </c>
      <c r="AN230" s="420">
        <v>377.78742890693849</v>
      </c>
      <c r="AO230" s="420">
        <v>15.324372196130007</v>
      </c>
      <c r="AP230" s="420">
        <v>1.6084156434796155</v>
      </c>
      <c r="AQ230" s="420">
        <v>37.033377226572064</v>
      </c>
      <c r="AR230" s="418"/>
      <c r="AS230" s="417">
        <v>5.1679359468684138E-3</v>
      </c>
      <c r="AT230" s="421">
        <v>4.6756664206188491E-7</v>
      </c>
      <c r="AU230" s="417">
        <v>5.1674683802263519E-3</v>
      </c>
      <c r="AV230" s="420">
        <v>54.263818387092506</v>
      </c>
      <c r="AW230" s="420">
        <v>0.22443198818970475</v>
      </c>
      <c r="AX230" s="420">
        <v>54.488250375282213</v>
      </c>
      <c r="AY230" s="420">
        <v>14.672440262931179</v>
      </c>
      <c r="AZ230" s="420">
        <v>2.0676958480084733</v>
      </c>
      <c r="BA230" s="420">
        <v>2.480834464641668E-2</v>
      </c>
      <c r="BB230" s="418"/>
      <c r="BC230" s="420">
        <v>206.97236685756582</v>
      </c>
      <c r="BD230" s="420">
        <v>431.75359397312013</v>
      </c>
      <c r="BE230" s="420">
        <v>71.253194830868281</v>
      </c>
      <c r="BF230" s="420">
        <v>360.50039914225187</v>
      </c>
      <c r="BG230" s="420"/>
      <c r="BH230" s="422">
        <v>2.9065397246040858E-2</v>
      </c>
      <c r="BI230" s="420"/>
      <c r="BJ230" s="423">
        <v>5.6622055501549218</v>
      </c>
      <c r="BK230" s="423">
        <v>5.8291948531282172</v>
      </c>
      <c r="BL230" s="423">
        <v>6.0011089909667437</v>
      </c>
      <c r="BM230" s="423">
        <v>6.178093206497544</v>
      </c>
      <c r="BN230" s="423">
        <v>6.3602970260372382</v>
      </c>
      <c r="BO230" s="423">
        <v>6.547874385720343</v>
      </c>
      <c r="BP230" s="423">
        <v>6.7409837615532684</v>
      </c>
      <c r="BQ230" s="423">
        <v>6.9397883033038381</v>
      </c>
      <c r="BR230" s="423">
        <v>7.1444559723394905</v>
      </c>
      <c r="BS230" s="423">
        <v>7.3551596835305695</v>
      </c>
      <c r="BT230" s="423">
        <v>7.5720774513386377</v>
      </c>
      <c r="BU230" s="423">
        <v>7.7953925402131929</v>
      </c>
      <c r="BV230" s="423">
        <v>8.0252936194238913</v>
      </c>
      <c r="BW230" s="423">
        <v>8.2619749224590624</v>
      </c>
      <c r="BX230" s="423">
        <v>8.5056364111251774</v>
      </c>
      <c r="BY230" s="423">
        <v>8.7564839444859555</v>
      </c>
      <c r="BZ230" s="423">
        <v>9.0147294527837882</v>
      </c>
      <c r="CA230" s="423">
        <v>9.280591116490438</v>
      </c>
      <c r="CB230" s="423">
        <v>9.5542935506382936</v>
      </c>
      <c r="CC230" s="423">
        <v>9.8360679945879106</v>
      </c>
      <c r="CD230" s="423">
        <v>10.126152507392154</v>
      </c>
      <c r="CE230" s="423">
        <v>10.424792168922005</v>
      </c>
      <c r="CF230" s="423">
        <v>10.732239286923951</v>
      </c>
      <c r="CG230" s="423">
        <v>11.048753610183907</v>
      </c>
      <c r="CH230" s="423">
        <v>11.374602547977736</v>
      </c>
      <c r="CI230" s="423">
        <v>11.710061395993787</v>
      </c>
      <c r="CJ230" s="423">
        <v>12.055413568918349</v>
      </c>
      <c r="CK230" s="423">
        <v>12.41095083988044</v>
      </c>
      <c r="CL230" s="423">
        <v>12.776973586958347</v>
      </c>
      <c r="CM230" s="423">
        <v>13.153791046956067</v>
      </c>
      <c r="CN230" s="420"/>
      <c r="CO230" s="417">
        <v>2.0612559262176006E-3</v>
      </c>
      <c r="CP230" s="417">
        <v>2.2153446193732668E-3</v>
      </c>
      <c r="CQ230" s="417">
        <v>2.381993008625538E-3</v>
      </c>
      <c r="CR230" s="417">
        <v>2.5622676438673987E-3</v>
      </c>
      <c r="CS230" s="417">
        <v>2.7573279119430479E-3</v>
      </c>
      <c r="CT230" s="417">
        <v>2.9684342448668983E-3</v>
      </c>
      <c r="CU230" s="417">
        <v>3.19695706119906E-3</v>
      </c>
      <c r="CV230" s="417">
        <v>3.4443865065039775E-3</v>
      </c>
      <c r="CW230" s="417">
        <v>3.7123430647736646E-3</v>
      </c>
      <c r="CX230" s="417">
        <v>4.0025891191910199E-3</v>
      </c>
      <c r="CY230" s="417">
        <v>4.3170415476913148E-3</v>
      </c>
      <c r="CZ230" s="417">
        <v>4.6577854465042218E-3</v>
      </c>
      <c r="DA230" s="417">
        <v>5.0270890832832286E-3</v>
      </c>
      <c r="DB230" s="417">
        <v>5.4274201906172898E-3</v>
      </c>
      <c r="DC230" s="417">
        <v>5.8614637207406051E-3</v>
      </c>
      <c r="DD230" s="417">
        <v>6.3321411931862182E-3</v>
      </c>
      <c r="DE230" s="417">
        <v>6.8426317790497414E-3</v>
      </c>
      <c r="DF230" s="417">
        <v>7.3963952785316943E-3</v>
      </c>
      <c r="DG230" s="417">
        <v>7.9971971626083011E-3</v>
      </c>
      <c r="DH230" s="417">
        <v>8.6491358651484933E-3</v>
      </c>
      <c r="DI230" s="417">
        <v>9.35667252866626E-3</v>
      </c>
      <c r="DJ230" s="417">
        <v>1.0124663425299692E-2</v>
      </c>
      <c r="DK230" s="417">
        <v>1.0958395294680593E-2</v>
      </c>
      <c r="DL230" s="417">
        <v>1.186362386225245E-2</v>
      </c>
      <c r="DM230" s="417">
        <v>1.2846615825476223E-2</v>
      </c>
      <c r="DN230" s="417">
        <v>1.3914194621412962E-2</v>
      </c>
      <c r="DO230" s="417">
        <v>1.5073790317586837E-2</v>
      </c>
      <c r="DP230" s="417">
        <v>1.6333493999026651E-2</v>
      </c>
      <c r="DQ230" s="417">
        <v>1.7702117058193606E-2</v>
      </c>
      <c r="DR230" s="417">
        <v>1.9189255831382351E-2</v>
      </c>
      <c r="DS230" s="424"/>
      <c r="DT230" s="425">
        <v>3.5944294061129628E-4</v>
      </c>
      <c r="DU230" s="425">
        <v>3.8631301156093206E-4</v>
      </c>
      <c r="DV230" s="425">
        <v>4.1537324921462709E-4</v>
      </c>
      <c r="DW230" s="425">
        <v>4.468096391285514E-4</v>
      </c>
      <c r="DX230" s="425">
        <v>4.8082435581741706E-4</v>
      </c>
      <c r="DY230" s="425">
        <v>5.1763719410822574E-4</v>
      </c>
      <c r="DZ230" s="425">
        <v>5.5748712834222255E-4</v>
      </c>
      <c r="EA230" s="425">
        <v>6.0063401092143635E-4</v>
      </c>
      <c r="EB230" s="425">
        <v>6.4736042273448905E-4</v>
      </c>
      <c r="EC230" s="425">
        <v>6.9797368912884888E-4</v>
      </c>
      <c r="ED230" s="425">
        <v>7.5280807633175959E-4</v>
      </c>
      <c r="EE230" s="425">
        <v>8.1222718456904364E-4</v>
      </c>
      <c r="EF230" s="425">
        <v>8.7662655560002143E-4</v>
      </c>
      <c r="EG230" s="425">
        <v>9.464365139890237E-4</v>
      </c>
      <c r="EH230" s="425">
        <v>1.0221252631814226E-3</v>
      </c>
      <c r="EI230" s="425">
        <v>1.1042022593581154E-3</v>
      </c>
      <c r="EJ230" s="425">
        <v>1.1932218881209895E-3</v>
      </c>
      <c r="EK230" s="425">
        <v>1.2897874713293999E-3</v>
      </c>
      <c r="EL230" s="425">
        <v>1.3945556338804614E-3</v>
      </c>
      <c r="EM230" s="425">
        <v>1.5082410629234033E-3</v>
      </c>
      <c r="EN230" s="425">
        <v>1.631621694940218E-3</v>
      </c>
      <c r="EO230" s="425">
        <v>1.765544369333766E-3</v>
      </c>
      <c r="EP230" s="425">
        <v>1.9109309906649432E-3</v>
      </c>
      <c r="EQ230" s="425">
        <v>2.0687852454980321E-3</v>
      </c>
      <c r="ER230" s="425">
        <v>2.2401999239784458E-3</v>
      </c>
      <c r="ES230" s="425">
        <v>2.4263649008088193E-3</v>
      </c>
      <c r="ET230" s="425">
        <v>2.6285758352451727E-3</v>
      </c>
      <c r="EU230" s="425">
        <v>2.8482436551390739E-3</v>
      </c>
      <c r="EV230" s="425">
        <v>3.0869048959477848E-3</v>
      </c>
      <c r="EW230" s="425">
        <v>3.3462329720653941E-3</v>
      </c>
      <c r="EX230" s="420"/>
      <c r="EY230" s="420">
        <v>222.34474429958792</v>
      </c>
      <c r="EZ230" s="420">
        <v>238.96607241483204</v>
      </c>
      <c r="FA230" s="420">
        <v>256.94219707986889</v>
      </c>
      <c r="FB230" s="420">
        <v>276.38816551432024</v>
      </c>
      <c r="FC230" s="420">
        <v>297.42903912765809</v>
      </c>
      <c r="FD230" s="420">
        <v>320.20077892811599</v>
      </c>
      <c r="FE230" s="420">
        <v>344.8512100161343</v>
      </c>
      <c r="FF230" s="420">
        <v>371.5410722737829</v>
      </c>
      <c r="FG230" s="420">
        <v>400.44516500388767</v>
      </c>
      <c r="FH230" s="420">
        <v>431.75359397312013</v>
      </c>
      <c r="FI230" s="420">
        <v>465.6731300772953</v>
      </c>
      <c r="FJ230" s="420">
        <v>502.42868968032985</v>
      </c>
      <c r="FK230" s="420">
        <v>542.26494758703768</v>
      </c>
      <c r="FL230" s="420">
        <v>585.44809460105296</v>
      </c>
      <c r="FM230" s="420">
        <v>632.26775270010728</v>
      </c>
      <c r="FN230" s="420">
        <v>683.03906203991141</v>
      </c>
      <c r="FO230" s="420">
        <v>738.10495528367346</v>
      </c>
      <c r="FP230" s="420">
        <v>797.83863615691473</v>
      </c>
      <c r="FQ230" s="420">
        <v>862.64628065686441</v>
      </c>
      <c r="FR230" s="420">
        <v>932.96998101429335</v>
      </c>
      <c r="FS230" s="420">
        <v>1009.2909543255106</v>
      </c>
      <c r="FT230" s="420">
        <v>1092.1330397572333</v>
      </c>
      <c r="FU230" s="420">
        <v>1182.066510392337</v>
      </c>
      <c r="FV230" s="420">
        <v>1279.7122281459667</v>
      </c>
      <c r="FW230" s="420">
        <v>1385.7461727578857</v>
      </c>
      <c r="FX230" s="420">
        <v>1500.9043786764448</v>
      </c>
      <c r="FY230" s="420">
        <v>1625.9883167150344</v>
      </c>
      <c r="FZ230" s="420">
        <v>1761.8707607048732</v>
      </c>
      <c r="GA230" s="420">
        <v>1909.5021830151532</v>
      </c>
      <c r="GB230" s="420">
        <v>2069.9177267896744</v>
      </c>
      <c r="GC230" s="420"/>
      <c r="GD230" s="420">
        <v>44.123985834679935</v>
      </c>
      <c r="GE230" s="420">
        <v>44.123985834679935</v>
      </c>
      <c r="GF230" s="420">
        <v>44.123985834679935</v>
      </c>
      <c r="GG230" s="420">
        <v>44.123985834679935</v>
      </c>
      <c r="GH230" s="420">
        <v>44.123985834679935</v>
      </c>
      <c r="GI230" s="420">
        <v>44.123985834679935</v>
      </c>
      <c r="GJ230" s="420">
        <v>44.123985834679935</v>
      </c>
      <c r="GK230" s="420">
        <v>44.123985834679935</v>
      </c>
      <c r="GL230" s="420">
        <v>44.123985834679935</v>
      </c>
      <c r="GM230" s="420">
        <v>44.123985834679935</v>
      </c>
      <c r="GN230" s="420">
        <v>44.123985834679935</v>
      </c>
      <c r="GO230" s="420">
        <v>44.123985834679935</v>
      </c>
      <c r="GP230" s="420">
        <v>44.123985834679935</v>
      </c>
      <c r="GQ230" s="420">
        <v>44.123985834679935</v>
      </c>
      <c r="GR230" s="420">
        <v>44.123985834679935</v>
      </c>
      <c r="GS230" s="420">
        <v>44.123985834679935</v>
      </c>
      <c r="GT230" s="420">
        <v>44.123985834679935</v>
      </c>
      <c r="GU230" s="420">
        <v>52.81364553809243</v>
      </c>
      <c r="GV230" s="420">
        <v>70.007616537442502</v>
      </c>
      <c r="GW230" s="420">
        <v>93.609670799379501</v>
      </c>
      <c r="GX230" s="420">
        <v>126.1540061068313</v>
      </c>
      <c r="GY230" s="420">
        <v>171.2120417526574</v>
      </c>
      <c r="GZ230" s="420">
        <v>233.82587038637163</v>
      </c>
      <c r="HA230" s="420">
        <v>321.12521492437503</v>
      </c>
      <c r="HB230" s="420">
        <v>443.20621821278513</v>
      </c>
      <c r="HC230" s="420">
        <v>614.3840006570565</v>
      </c>
      <c r="HD230" s="420">
        <v>854.97899570542791</v>
      </c>
      <c r="HE230" s="420">
        <v>1193.8658555223894</v>
      </c>
      <c r="HF230" s="420">
        <v>1672.1121455438506</v>
      </c>
      <c r="HG230" s="420">
        <v>2348.1749137156198</v>
      </c>
      <c r="HH230" s="420"/>
      <c r="HI230" s="420">
        <v>22.02060231292667</v>
      </c>
      <c r="HJ230" s="420">
        <v>23.666747165558284</v>
      </c>
      <c r="HK230" s="420">
        <v>25.447068502243511</v>
      </c>
      <c r="HL230" s="420">
        <v>27.372960381692664</v>
      </c>
      <c r="HM230" s="420">
        <v>29.456808649010291</v>
      </c>
      <c r="HN230" s="420">
        <v>31.712078624916071</v>
      </c>
      <c r="HO230" s="420">
        <v>34.153410627349466</v>
      </c>
      <c r="HP230" s="420">
        <v>36.796724029759275</v>
      </c>
      <c r="HQ230" s="420">
        <v>39.659330623994698</v>
      </c>
      <c r="HR230" s="420">
        <v>42.760058125091</v>
      </c>
      <c r="HS230" s="420">
        <v>46.119384730907157</v>
      </c>
      <c r="HT230" s="420">
        <v>49.759585732091828</v>
      </c>
      <c r="HU230" s="420">
        <v>53.704893257853925</v>
      </c>
      <c r="HV230" s="420">
        <v>57.981670341170023</v>
      </c>
      <c r="HW230" s="420">
        <v>62.618600594116856</v>
      </c>
      <c r="HX230" s="420">
        <v>67.646894900781319</v>
      </c>
      <c r="HY230" s="420">
        <v>73.100516662549325</v>
      </c>
      <c r="HZ230" s="420">
        <v>79.016427269478669</v>
      </c>
      <c r="IA230" s="420">
        <v>85.434853622961654</v>
      </c>
      <c r="IB230" s="420">
        <v>92.399579700128754</v>
      </c>
      <c r="IC230" s="420">
        <v>99.958264330682951</v>
      </c>
      <c r="ID230" s="420">
        <v>108.16278755344723</v>
      </c>
      <c r="IE230" s="420">
        <v>117.06962813434443</v>
      </c>
      <c r="IF230" s="420">
        <v>126.74027506142367</v>
      </c>
      <c r="IG230" s="420">
        <v>137.24167608767772</v>
      </c>
      <c r="IH230" s="420">
        <v>148.64672667068538</v>
      </c>
      <c r="II230" s="420">
        <v>161.03480296166921</v>
      </c>
      <c r="IJ230" s="420">
        <v>174.49234282767588</v>
      </c>
      <c r="IK230" s="420">
        <v>189.11347925177807</v>
      </c>
      <c r="IL230" s="420">
        <v>205.00073085018334</v>
      </c>
      <c r="IM230" s="420"/>
      <c r="IN230" s="420">
        <v>27.131909193546253</v>
      </c>
      <c r="IO230" s="420">
        <v>27.131909193546253</v>
      </c>
      <c r="IP230" s="420">
        <v>27.131909193546253</v>
      </c>
      <c r="IQ230" s="420">
        <v>27.131909193546253</v>
      </c>
      <c r="IR230" s="420">
        <v>27.131909193546253</v>
      </c>
      <c r="IS230" s="420">
        <v>27.131909193546253</v>
      </c>
      <c r="IT230" s="420">
        <v>27.131909193546253</v>
      </c>
      <c r="IU230" s="420">
        <v>27.131909193546253</v>
      </c>
      <c r="IV230" s="420">
        <v>27.131909193546253</v>
      </c>
      <c r="IW230" s="420">
        <v>27.131909193546253</v>
      </c>
      <c r="IX230" s="420">
        <v>27.131909193546253</v>
      </c>
      <c r="IY230" s="420">
        <v>27.131909193546253</v>
      </c>
      <c r="IZ230" s="420">
        <v>27.131909193546253</v>
      </c>
      <c r="JA230" s="420">
        <v>27.131909193546253</v>
      </c>
      <c r="JB230" s="420">
        <v>27.131909193546253</v>
      </c>
      <c r="JC230" s="420">
        <v>27.131909193546253</v>
      </c>
      <c r="JD230" s="420">
        <v>27.131909193546253</v>
      </c>
      <c r="JE230" s="420">
        <v>32.475194790617152</v>
      </c>
      <c r="JF230" s="420">
        <v>43.04779495368259</v>
      </c>
      <c r="JG230" s="420">
        <v>57.560735725064987</v>
      </c>
      <c r="JH230" s="420">
        <v>77.572299359284628</v>
      </c>
      <c r="JI230" s="420">
        <v>105.27855726994854</v>
      </c>
      <c r="JJ230" s="420">
        <v>143.77990026092959</v>
      </c>
      <c r="JK230" s="420">
        <v>197.46040631348075</v>
      </c>
      <c r="JL230" s="420">
        <v>272.52820975010536</v>
      </c>
      <c r="JM230" s="420">
        <v>377.78570091674123</v>
      </c>
      <c r="JN230" s="420">
        <v>525.72794671774261</v>
      </c>
      <c r="JO230" s="420">
        <v>734.11001677572824</v>
      </c>
      <c r="JP230" s="420">
        <v>1028.1844225111727</v>
      </c>
      <c r="JQ230" s="420">
        <v>1443.8964958469653</v>
      </c>
      <c r="JR230" s="420"/>
      <c r="JS230" s="420">
        <v>-5.1113068806195834</v>
      </c>
      <c r="JT230" s="420">
        <v>-3.4651620279879687</v>
      </c>
      <c r="JU230" s="420">
        <v>-1.6848406913027425</v>
      </c>
      <c r="JV230" s="420">
        <v>0.24105118814641102</v>
      </c>
      <c r="JW230" s="420">
        <v>2.3248994554640383</v>
      </c>
      <c r="JX230" s="420">
        <v>4.5801694313698178</v>
      </c>
      <c r="JY230" s="420">
        <v>7.0215014338032127</v>
      </c>
      <c r="JZ230" s="420">
        <v>9.6648148362130222</v>
      </c>
      <c r="KA230" s="420">
        <v>12.527421430448445</v>
      </c>
      <c r="KB230" s="420">
        <v>15.628148931544747</v>
      </c>
      <c r="KC230" s="420">
        <v>18.987475537360904</v>
      </c>
      <c r="KD230" s="420">
        <v>22.627676538545575</v>
      </c>
      <c r="KE230" s="420">
        <v>26.572984064307672</v>
      </c>
      <c r="KF230" s="420">
        <v>30.84976114762377</v>
      </c>
      <c r="KG230" s="420">
        <v>35.486691400570606</v>
      </c>
      <c r="KH230" s="420">
        <v>40.51498570723507</v>
      </c>
      <c r="KI230" s="420">
        <v>45.968607469003075</v>
      </c>
      <c r="KJ230" s="420">
        <v>46.541232478861517</v>
      </c>
      <c r="KK230" s="420">
        <v>42.387058669279064</v>
      </c>
      <c r="KL230" s="420">
        <v>34.838843975063767</v>
      </c>
      <c r="KM230" s="420">
        <v>22.385964971398323</v>
      </c>
      <c r="KN230" s="420">
        <v>2.8842302834986953</v>
      </c>
      <c r="KO230" s="420">
        <v>-26.710272126585167</v>
      </c>
      <c r="KP230" s="420">
        <v>-70.720131252057072</v>
      </c>
      <c r="KQ230" s="420">
        <v>-135.28653366242764</v>
      </c>
      <c r="KR230" s="420">
        <v>-229.13897424605585</v>
      </c>
      <c r="KS230" s="420">
        <v>-364.69314375607337</v>
      </c>
      <c r="KT230" s="420">
        <v>-559.61767394805236</v>
      </c>
      <c r="KU230" s="420">
        <v>-839.07094325939465</v>
      </c>
      <c r="KV230" s="420">
        <v>-1238.895764996782</v>
      </c>
      <c r="KW230" s="420"/>
      <c r="KX230" s="420">
        <v>172.53261149342222</v>
      </c>
      <c r="KY230" s="420">
        <v>185.43024554924739</v>
      </c>
      <c r="KZ230" s="420">
        <v>199.379159623021</v>
      </c>
      <c r="LA230" s="420">
        <v>214.46862678170467</v>
      </c>
      <c r="LB230" s="420">
        <v>230.7956907923602</v>
      </c>
      <c r="LC230" s="420">
        <v>248.46585317194837</v>
      </c>
      <c r="LD230" s="420">
        <v>267.59382160426685</v>
      </c>
      <c r="LE230" s="420">
        <v>288.30432524228945</v>
      </c>
      <c r="LF230" s="420">
        <v>310.73300291255475</v>
      </c>
      <c r="LG230" s="420">
        <v>335.02737078184748</v>
      </c>
      <c r="LH230" s="420">
        <v>361.34787663924459</v>
      </c>
      <c r="LI230" s="420">
        <v>389.86904859314097</v>
      </c>
      <c r="LJ230" s="420">
        <v>420.78074668801031</v>
      </c>
      <c r="LK230" s="420">
        <v>454.28952671473138</v>
      </c>
      <c r="LL230" s="420">
        <v>490.62012632708286</v>
      </c>
      <c r="LM230" s="420">
        <v>530.01708449189539</v>
      </c>
      <c r="LN230" s="420">
        <v>572.74650629807491</v>
      </c>
      <c r="LO230" s="420">
        <v>619.09798623811196</v>
      </c>
      <c r="LP230" s="420">
        <v>669.38670426262149</v>
      </c>
      <c r="LQ230" s="420">
        <v>723.95571020323359</v>
      </c>
      <c r="LR230" s="420">
        <v>783.17841357130465</v>
      </c>
      <c r="LS230" s="420">
        <v>847.46129728020765</v>
      </c>
      <c r="LT230" s="420">
        <v>917.2468755191727</v>
      </c>
      <c r="LU230" s="420">
        <v>993.0169178390554</v>
      </c>
      <c r="LV230" s="420">
        <v>1075.295963509654</v>
      </c>
      <c r="LW230" s="420">
        <v>1164.6551523882333</v>
      </c>
      <c r="LX230" s="420">
        <v>1261.7164009176829</v>
      </c>
      <c r="LY230" s="420">
        <v>1367.1569544667555</v>
      </c>
      <c r="LZ230" s="420">
        <v>1481.7143500549366</v>
      </c>
      <c r="MA230" s="420">
        <v>1606.1918265913891</v>
      </c>
      <c r="MB230" s="420"/>
      <c r="MC230" s="426">
        <v>0.22443198818970475</v>
      </c>
      <c r="MD230" s="426">
        <v>0.22443198818970475</v>
      </c>
      <c r="ME230" s="426">
        <v>0.22443198818970475</v>
      </c>
      <c r="MF230" s="426">
        <v>0.22443198818970475</v>
      </c>
      <c r="MG230" s="426">
        <v>0.22443198818970475</v>
      </c>
      <c r="MH230" s="426">
        <v>0.22443198818970475</v>
      </c>
      <c r="MI230" s="426">
        <v>0.22443198818970475</v>
      </c>
      <c r="MJ230" s="426">
        <v>0.22443198818970475</v>
      </c>
      <c r="MK230" s="426">
        <v>0.22443198818970475</v>
      </c>
      <c r="ML230" s="426">
        <v>0.22443198818970475</v>
      </c>
      <c r="MM230" s="426">
        <v>0.22443198818970475</v>
      </c>
      <c r="MN230" s="426">
        <v>0.22443198818970475</v>
      </c>
      <c r="MO230" s="426">
        <v>0.22443198818970475</v>
      </c>
      <c r="MP230" s="426">
        <v>0.22443198818970475</v>
      </c>
      <c r="MQ230" s="426">
        <v>0.22443198818970475</v>
      </c>
      <c r="MR230" s="426">
        <v>0.22443198818970475</v>
      </c>
      <c r="MS230" s="426">
        <v>0.22443198818970475</v>
      </c>
      <c r="MT230" s="426">
        <v>0.26863102340913869</v>
      </c>
      <c r="MU230" s="426">
        <v>0.3560863387724964</v>
      </c>
      <c r="MV230" s="426">
        <v>0.47613569204747891</v>
      </c>
      <c r="MW230" s="426">
        <v>0.64166901228581341</v>
      </c>
      <c r="MX230" s="426">
        <v>0.87085194607162042</v>
      </c>
      <c r="MY230" s="426">
        <v>1.1893305645057042</v>
      </c>
      <c r="MZ230" s="426">
        <v>1.6333694492911965</v>
      </c>
      <c r="NA230" s="426">
        <v>2.2543215634285638</v>
      </c>
      <c r="NB230" s="426">
        <v>3.1249992531507269</v>
      </c>
      <c r="NC230" s="426">
        <v>4.3487602544689299</v>
      </c>
      <c r="ND230" s="426">
        <v>6.0724724323544592</v>
      </c>
      <c r="NE230" s="426">
        <v>8.5050216158306728</v>
      </c>
      <c r="NF230" s="426">
        <v>11.943743397908911</v>
      </c>
      <c r="NG230" s="420"/>
      <c r="NH230" s="420">
        <v>172.30817950523252</v>
      </c>
      <c r="NI230" s="420">
        <v>185.20581356105768</v>
      </c>
      <c r="NJ230" s="420">
        <v>199.15472763483129</v>
      </c>
      <c r="NK230" s="420">
        <v>214.24419479351496</v>
      </c>
      <c r="NL230" s="420">
        <v>230.5712588041705</v>
      </c>
      <c r="NM230" s="420">
        <v>248.24142118375866</v>
      </c>
      <c r="NN230" s="420">
        <v>267.36938961607717</v>
      </c>
      <c r="NO230" s="420">
        <v>288.07989325409977</v>
      </c>
      <c r="NP230" s="420">
        <v>310.50857092436507</v>
      </c>
      <c r="NQ230" s="420">
        <v>334.8029387936578</v>
      </c>
      <c r="NR230" s="420">
        <v>361.12344465105491</v>
      </c>
      <c r="NS230" s="420">
        <v>389.6446166049513</v>
      </c>
      <c r="NT230" s="420">
        <v>420.55631469982063</v>
      </c>
      <c r="NU230" s="420">
        <v>454.0650947265417</v>
      </c>
      <c r="NV230" s="420">
        <v>490.39569433889318</v>
      </c>
      <c r="NW230" s="420">
        <v>529.79265250370565</v>
      </c>
      <c r="NX230" s="420">
        <v>572.52207430988517</v>
      </c>
      <c r="NY230" s="420">
        <v>618.82935521470279</v>
      </c>
      <c r="NZ230" s="420">
        <v>669.03061792384904</v>
      </c>
      <c r="OA230" s="420">
        <v>723.47957451118612</v>
      </c>
      <c r="OB230" s="420">
        <v>782.53674455901887</v>
      </c>
      <c r="OC230" s="420">
        <v>846.59044533413601</v>
      </c>
      <c r="OD230" s="420">
        <v>916.05754495466704</v>
      </c>
      <c r="OE230" s="420">
        <v>991.3835483897642</v>
      </c>
      <c r="OF230" s="420">
        <v>1073.0416419462254</v>
      </c>
      <c r="OG230" s="420">
        <v>1161.5301531350826</v>
      </c>
      <c r="OH230" s="420">
        <v>1257.3676406632139</v>
      </c>
      <c r="OI230" s="420">
        <v>1361.0844820344009</v>
      </c>
      <c r="OJ230" s="420">
        <v>1473.209328439106</v>
      </c>
      <c r="OK230" s="420">
        <v>1594.2480831934802</v>
      </c>
      <c r="OL230" s="420"/>
      <c r="OM230" s="420">
        <v>167.19687262461292</v>
      </c>
      <c r="ON230" s="420">
        <v>181.74065153306972</v>
      </c>
      <c r="OO230" s="420">
        <v>197.46988694352854</v>
      </c>
      <c r="OP230" s="420">
        <v>214.48524598166136</v>
      </c>
      <c r="OQ230" s="420">
        <v>232.89615825963455</v>
      </c>
      <c r="OR230" s="420">
        <v>252.82159061512849</v>
      </c>
      <c r="OS230" s="420">
        <v>274.39089104988039</v>
      </c>
      <c r="OT230" s="420">
        <v>297.74470809031277</v>
      </c>
      <c r="OU230" s="420">
        <v>323.03599235481352</v>
      </c>
      <c r="OV230" s="420">
        <v>350.43108772520253</v>
      </c>
      <c r="OW230" s="420">
        <v>380.11092018841583</v>
      </c>
      <c r="OX230" s="420">
        <v>412.27229314349688</v>
      </c>
      <c r="OY230" s="420">
        <v>447.12929876412829</v>
      </c>
      <c r="OZ230" s="420">
        <v>484.91485587416548</v>
      </c>
      <c r="PA230" s="420">
        <v>525.88238573946376</v>
      </c>
      <c r="PB230" s="420">
        <v>570.30763821094069</v>
      </c>
      <c r="PC230" s="420">
        <v>618.4906817788883</v>
      </c>
      <c r="PD230" s="420">
        <v>665.37058769356429</v>
      </c>
      <c r="PE230" s="420">
        <v>711.41767659312814</v>
      </c>
      <c r="PF230" s="420">
        <v>758.31841848624993</v>
      </c>
      <c r="PG230" s="420">
        <v>804.92270953041725</v>
      </c>
      <c r="PH230" s="420">
        <v>849.47467561763472</v>
      </c>
      <c r="PI230" s="420">
        <v>889.34727282808183</v>
      </c>
      <c r="PJ230" s="420">
        <v>920.66341713770714</v>
      </c>
      <c r="PK230" s="420">
        <v>937.75510828379765</v>
      </c>
      <c r="PL230" s="420">
        <v>932.39117888902683</v>
      </c>
      <c r="PM230" s="420">
        <v>892.67449690714056</v>
      </c>
      <c r="PN230" s="420">
        <v>801.46680808634858</v>
      </c>
      <c r="PO230" s="420">
        <v>634.13838517971135</v>
      </c>
      <c r="PP230" s="420">
        <v>355.35231819669821</v>
      </c>
      <c r="PQ230" s="420"/>
      <c r="PR230" s="420">
        <v>7.8917550775787504</v>
      </c>
      <c r="PS230" s="420">
        <v>8.4817013385654274</v>
      </c>
      <c r="PT230" s="420">
        <v>9.1197338387146036</v>
      </c>
      <c r="PU230" s="420">
        <v>9.8099359867997435</v>
      </c>
      <c r="PV230" s="420">
        <v>10.556746628525636</v>
      </c>
      <c r="PW230" s="420">
        <v>11.364991472637715</v>
      </c>
      <c r="PX230" s="420">
        <v>12.23991732400507</v>
      </c>
      <c r="PY230" s="420">
        <v>13.187229376085217</v>
      </c>
      <c r="PZ230" s="420">
        <v>14.213131837976839</v>
      </c>
      <c r="QA230" s="420">
        <v>15.324372196130007</v>
      </c>
      <c r="QB230" s="420">
        <v>16.528289437900114</v>
      </c>
      <c r="QC230" s="420">
        <v>17.8328665937049</v>
      </c>
      <c r="QD230" s="420">
        <v>19.246787986798005</v>
      </c>
      <c r="QE230" s="420">
        <v>20.779501614849842</v>
      </c>
      <c r="QF230" s="420">
        <v>22.441287125893297</v>
      </c>
      <c r="QG230" s="420">
        <v>24.243329893038016</v>
      </c>
      <c r="QH230" s="420">
        <v>26.197801737995757</v>
      </c>
      <c r="QI230" s="420">
        <v>28.317948903240648</v>
      </c>
      <c r="QJ230" s="420">
        <v>30.618187926922133</v>
      </c>
      <c r="QK230" s="420">
        <v>33.114210133869811</v>
      </c>
      <c r="QL230" s="420">
        <v>35.823095520623099</v>
      </c>
      <c r="QM230" s="420">
        <v>38.76343688287335</v>
      </c>
      <c r="QN230" s="420">
        <v>41.955475110557003</v>
      </c>
      <c r="QO230" s="420">
        <v>45.421246659659786</v>
      </c>
      <c r="QP230" s="420">
        <v>49.184744301228946</v>
      </c>
      <c r="QQ230" s="420">
        <v>53.272092347819722</v>
      </c>
      <c r="QR230" s="420">
        <v>57.711737666395521</v>
      </c>
      <c r="QS230" s="420">
        <v>62.534657905363375</v>
      </c>
      <c r="QT230" s="420">
        <v>67.774588492872567</v>
      </c>
      <c r="QU230" s="420">
        <v>73.468270104700494</v>
      </c>
      <c r="QV230" s="424"/>
      <c r="QW230" s="420">
        <v>14.672440262931179</v>
      </c>
      <c r="QX230" s="420">
        <v>14.672440262931179</v>
      </c>
      <c r="QY230" s="420">
        <v>14.672440262931179</v>
      </c>
      <c r="QZ230" s="420">
        <v>14.672440262931179</v>
      </c>
      <c r="RA230" s="420">
        <v>14.672440262931179</v>
      </c>
      <c r="RB230" s="420">
        <v>14.672440262931179</v>
      </c>
      <c r="RC230" s="420">
        <v>14.672440262931179</v>
      </c>
      <c r="RD230" s="420">
        <v>14.672440262931179</v>
      </c>
      <c r="RE230" s="420">
        <v>14.672440262931179</v>
      </c>
      <c r="RF230" s="420">
        <v>14.672440262931179</v>
      </c>
      <c r="RG230" s="420">
        <v>14.672440262931179</v>
      </c>
      <c r="RH230" s="420">
        <v>14.672440262931179</v>
      </c>
      <c r="RI230" s="420">
        <v>14.672440262931179</v>
      </c>
      <c r="RJ230" s="420">
        <v>14.672440262931179</v>
      </c>
      <c r="RK230" s="420">
        <v>14.672440262931179</v>
      </c>
      <c r="RL230" s="420">
        <v>14.672440262931179</v>
      </c>
      <c r="RM230" s="420">
        <v>14.672440262931179</v>
      </c>
      <c r="RN230" s="420">
        <v>17.561991387827756</v>
      </c>
      <c r="RO230" s="420">
        <v>23.279460188487498</v>
      </c>
      <c r="RP230" s="420">
        <v>31.127793123282142</v>
      </c>
      <c r="RQ230" s="420">
        <v>41.949680735259527</v>
      </c>
      <c r="RR230" s="420">
        <v>56.9327182798595</v>
      </c>
      <c r="RS230" s="420">
        <v>77.75354039923198</v>
      </c>
      <c r="RT230" s="420">
        <v>106.78297628306284</v>
      </c>
      <c r="RU230" s="420">
        <v>147.37827142931548</v>
      </c>
      <c r="RV230" s="420">
        <v>204.29959754579187</v>
      </c>
      <c r="RW230" s="420">
        <v>284.30405828589352</v>
      </c>
      <c r="RX230" s="420">
        <v>396.99327057026164</v>
      </c>
      <c r="RY230" s="420">
        <v>556.0233307193879</v>
      </c>
      <c r="RZ230" s="420">
        <v>780.83281681517474</v>
      </c>
      <c r="SA230" s="420"/>
      <c r="SB230" s="420">
        <v>-6.7806851853524286</v>
      </c>
      <c r="SC230" s="420">
        <v>-6.1907389243657516</v>
      </c>
      <c r="SD230" s="420">
        <v>-5.5527064242165753</v>
      </c>
      <c r="SE230" s="420">
        <v>-4.8625042761314354</v>
      </c>
      <c r="SF230" s="420">
        <v>-4.1156936344055435</v>
      </c>
      <c r="SG230" s="420">
        <v>-3.3074487902934635</v>
      </c>
      <c r="SH230" s="420">
        <v>-2.4325229389261089</v>
      </c>
      <c r="SI230" s="420">
        <v>-1.4852108868459624</v>
      </c>
      <c r="SJ230" s="420">
        <v>-0.45930842495434021</v>
      </c>
      <c r="SK230" s="420">
        <v>0.65193193319882781</v>
      </c>
      <c r="SL230" s="420">
        <v>1.8558491749689345</v>
      </c>
      <c r="SM230" s="420">
        <v>3.1604263307737206</v>
      </c>
      <c r="SN230" s="420">
        <v>4.5743477238668255</v>
      </c>
      <c r="SO230" s="420">
        <v>6.107061351918663</v>
      </c>
      <c r="SP230" s="420">
        <v>7.7688468629621177</v>
      </c>
      <c r="SQ230" s="420">
        <v>9.5708896301068371</v>
      </c>
      <c r="SR230" s="420">
        <v>11.525361475064578</v>
      </c>
      <c r="SS230" s="420">
        <v>10.755957515412891</v>
      </c>
      <c r="ST230" s="420">
        <v>7.3387277384346348</v>
      </c>
      <c r="SU230" s="420">
        <v>1.9864170105876688</v>
      </c>
      <c r="SV230" s="420">
        <v>-6.1265852146364281</v>
      </c>
      <c r="SW230" s="420">
        <v>-18.16928139698615</v>
      </c>
      <c r="SX230" s="420">
        <v>-35.798065288674977</v>
      </c>
      <c r="SY230" s="420">
        <v>-61.36172962340305</v>
      </c>
      <c r="SZ230" s="420">
        <v>-98.193527128086529</v>
      </c>
      <c r="TA230" s="420">
        <v>-151.02750519797215</v>
      </c>
      <c r="TB230" s="420">
        <v>-226.592320619498</v>
      </c>
      <c r="TC230" s="420">
        <v>-334.45861266489828</v>
      </c>
      <c r="TD230" s="420">
        <v>-488.24874222651533</v>
      </c>
      <c r="TE230" s="420">
        <v>-707.3645467104742</v>
      </c>
      <c r="TF230" s="420"/>
      <c r="TG230" s="420">
        <v>0.828302925485775</v>
      </c>
      <c r="TH230" s="420">
        <v>0.89022251232685345</v>
      </c>
      <c r="TI230" s="420">
        <v>0.95718913524322413</v>
      </c>
      <c r="TJ230" s="420">
        <v>1.0296313807026316</v>
      </c>
      <c r="TK230" s="420">
        <v>1.1080151411265877</v>
      </c>
      <c r="TL230" s="420">
        <v>1.1928469133123283</v>
      </c>
      <c r="TM230" s="420">
        <v>1.2846773914691663</v>
      </c>
      <c r="TN230" s="420">
        <v>1.3841053813614557</v>
      </c>
      <c r="TO230" s="420">
        <v>1.4917820644432882</v>
      </c>
      <c r="TP230" s="420">
        <v>1.6084156434796155</v>
      </c>
      <c r="TQ230" s="420">
        <v>1.7347764039946127</v>
      </c>
      <c r="TR230" s="420">
        <v>1.8717022289920298</v>
      </c>
      <c r="TS230" s="420">
        <v>2.0201046077776201</v>
      </c>
      <c r="TT230" s="420">
        <v>2.1809751834058679</v>
      </c>
      <c r="TU230" s="420">
        <v>2.3553928873001304</v>
      </c>
      <c r="TV230" s="420">
        <v>2.5445317139873871</v>
      </c>
      <c r="TW230" s="420">
        <v>2.7496691936790114</v>
      </c>
      <c r="TX230" s="420">
        <v>2.9721956256538249</v>
      </c>
      <c r="TY230" s="420">
        <v>3.2136241410983857</v>
      </c>
      <c r="TZ230" s="420">
        <v>3.4756016702751467</v>
      </c>
      <c r="UA230" s="420">
        <v>3.7599208956687731</v>
      </c>
      <c r="UB230" s="420">
        <v>4.0685332801557452</v>
      </c>
      <c r="UC230" s="420">
        <v>4.4035632673083551</v>
      </c>
      <c r="UD230" s="420">
        <v>4.7673237597421867</v>
      </c>
      <c r="UE230" s="420">
        <v>5.1623329910128213</v>
      </c>
      <c r="UF230" s="420">
        <v>5.5913329170354151</v>
      </c>
      <c r="UG230" s="420">
        <v>6.0573092644189455</v>
      </c>
      <c r="UH230" s="420">
        <v>6.5635133855619543</v>
      </c>
      <c r="UI230" s="420">
        <v>7.1134860839427398</v>
      </c>
      <c r="UJ230" s="420">
        <v>7.7110835878567325</v>
      </c>
      <c r="UK230" s="420"/>
      <c r="UL230" s="420">
        <v>2.0676958480084733</v>
      </c>
      <c r="UM230" s="420">
        <v>2.0676958480084733</v>
      </c>
      <c r="UN230" s="420">
        <v>2.0676958480084733</v>
      </c>
      <c r="UO230" s="420">
        <v>2.0676958480084733</v>
      </c>
      <c r="UP230" s="420">
        <v>2.0676958480084733</v>
      </c>
      <c r="UQ230" s="420">
        <v>2.0676958480084733</v>
      </c>
      <c r="UR230" s="420">
        <v>2.0676958480084733</v>
      </c>
      <c r="US230" s="420">
        <v>2.0676958480084733</v>
      </c>
      <c r="UT230" s="420">
        <v>2.0676958480084733</v>
      </c>
      <c r="UU230" s="420">
        <v>2.0676958480084733</v>
      </c>
      <c r="UV230" s="420">
        <v>2.0676958480084733</v>
      </c>
      <c r="UW230" s="420">
        <v>2.0676958480084733</v>
      </c>
      <c r="UX230" s="420">
        <v>2.0676958480084733</v>
      </c>
      <c r="UY230" s="420">
        <v>2.0676958480084733</v>
      </c>
      <c r="UZ230" s="420">
        <v>2.0676958480084733</v>
      </c>
      <c r="VA230" s="420">
        <v>2.0676958480084733</v>
      </c>
      <c r="VB230" s="420">
        <v>2.0676958480084733</v>
      </c>
      <c r="VC230" s="420">
        <v>2.474902335579019</v>
      </c>
      <c r="VD230" s="420">
        <v>3.2806296916555335</v>
      </c>
      <c r="VE230" s="420">
        <v>4.3866464913328018</v>
      </c>
      <c r="VF230" s="420">
        <v>5.9117078772995386</v>
      </c>
      <c r="VG230" s="420">
        <v>8.0231742705070825</v>
      </c>
      <c r="VH230" s="420">
        <v>10.957323374328272</v>
      </c>
      <c r="VI230" s="420">
        <v>15.048261416766344</v>
      </c>
      <c r="VJ230" s="420">
        <v>20.769104147654808</v>
      </c>
      <c r="VK230" s="420">
        <v>28.790672991354562</v>
      </c>
      <c r="VL230" s="420">
        <v>40.065204584602789</v>
      </c>
      <c r="VM230" s="420">
        <v>55.945795146242915</v>
      </c>
      <c r="VN230" s="420">
        <v>78.356913486907771</v>
      </c>
      <c r="VO230" s="420">
        <v>110.03791764594696</v>
      </c>
      <c r="VP230" s="420"/>
      <c r="VQ230" s="420">
        <v>-1.2393929225226983</v>
      </c>
      <c r="VR230" s="420">
        <v>-1.1774733356816198</v>
      </c>
      <c r="VS230" s="420">
        <v>-1.110506712765249</v>
      </c>
      <c r="VT230" s="420">
        <v>-1.0380644673058417</v>
      </c>
      <c r="VU230" s="420">
        <v>-0.95968070688188556</v>
      </c>
      <c r="VV230" s="420">
        <v>-0.874848934696145</v>
      </c>
      <c r="VW230" s="420">
        <v>-0.78301845653930702</v>
      </c>
      <c r="VX230" s="420">
        <v>-0.68359046664701761</v>
      </c>
      <c r="VY230" s="420">
        <v>-0.57591378356518508</v>
      </c>
      <c r="VZ230" s="420">
        <v>-0.45928020452885776</v>
      </c>
      <c r="WA230" s="420">
        <v>-0.33291944401386053</v>
      </c>
      <c r="WB230" s="420">
        <v>-0.19599361901644352</v>
      </c>
      <c r="WC230" s="420">
        <v>-4.7591240230853149E-2</v>
      </c>
      <c r="WD230" s="420">
        <v>0.11327933539739465</v>
      </c>
      <c r="WE230" s="420">
        <v>0.28769703929165713</v>
      </c>
      <c r="WF230" s="420">
        <v>0.47683586597891381</v>
      </c>
      <c r="WG230" s="420">
        <v>0.68197334567053813</v>
      </c>
      <c r="WH230" s="420">
        <v>0.49729329007480594</v>
      </c>
      <c r="WI230" s="420">
        <v>-6.7005550557147853E-2</v>
      </c>
      <c r="WJ230" s="420">
        <v>-0.91104482105765516</v>
      </c>
      <c r="WK230" s="420">
        <v>-2.1517869816307655</v>
      </c>
      <c r="WL230" s="420">
        <v>-3.9546409903513373</v>
      </c>
      <c r="WM230" s="420">
        <v>-6.553760107019917</v>
      </c>
      <c r="WN230" s="420">
        <v>-10.280937657024158</v>
      </c>
      <c r="WO230" s="420">
        <v>-15.606771156641987</v>
      </c>
      <c r="WP230" s="420">
        <v>-23.199340074319146</v>
      </c>
      <c r="WQ230" s="420">
        <v>-34.007895320183842</v>
      </c>
      <c r="WR230" s="420">
        <v>-49.382281760680961</v>
      </c>
      <c r="WS230" s="420">
        <v>-71.243427402965025</v>
      </c>
      <c r="WT230" s="420">
        <v>-102.32683405809023</v>
      </c>
      <c r="WU230" s="420"/>
      <c r="WV230" s="420">
        <v>19.071472490174532</v>
      </c>
      <c r="WW230" s="420">
        <v>20.497155849134099</v>
      </c>
      <c r="WX230" s="420">
        <v>22.039045980646566</v>
      </c>
      <c r="WY230" s="420">
        <v>23.707010983420542</v>
      </c>
      <c r="WZ230" s="420">
        <v>25.51177791663541</v>
      </c>
      <c r="XA230" s="420">
        <v>27.465008745301564</v>
      </c>
      <c r="XB230" s="420">
        <v>29.579383069043811</v>
      </c>
      <c r="XC230" s="420">
        <v>31.868688244287544</v>
      </c>
      <c r="XD230" s="420">
        <v>34.34791756491812</v>
      </c>
      <c r="XE230" s="420">
        <v>37.033377226572064</v>
      </c>
      <c r="XF230" s="420">
        <v>39.942802865248865</v>
      </c>
      <c r="XG230" s="420">
        <v>43.095486532400159</v>
      </c>
      <c r="XH230" s="420">
        <v>46.512415046597937</v>
      </c>
      <c r="XI230" s="420">
        <v>50.216420746895849</v>
      </c>
      <c r="XJ230" s="420">
        <v>54.232345765714236</v>
      </c>
      <c r="XK230" s="420">
        <v>58.587221040209364</v>
      </c>
      <c r="XL230" s="420">
        <v>63.310461391374432</v>
      </c>
      <c r="XM230" s="420">
        <v>68.434078120429703</v>
      </c>
      <c r="XN230" s="420">
        <v>73.992910703260819</v>
      </c>
      <c r="XO230" s="420">
        <v>80.024879306786133</v>
      </c>
      <c r="XP230" s="420">
        <v>86.57126000723126</v>
      </c>
      <c r="XQ230" s="420">
        <v>93.676984760549402</v>
      </c>
      <c r="XR230" s="420">
        <v>101.39096836095463</v>
      </c>
      <c r="XS230" s="420">
        <v>109.76646482608577</v>
      </c>
      <c r="XT230" s="420">
        <v>118.86145586831235</v>
      </c>
      <c r="XU230" s="420">
        <v>128.73907435267122</v>
      </c>
      <c r="XV230" s="420">
        <v>139.4680659048681</v>
      </c>
      <c r="XW230" s="420">
        <v>151.12329211951666</v>
      </c>
      <c r="XX230" s="420">
        <v>163.78627913162327</v>
      </c>
      <c r="XY230" s="420">
        <v>177.54581565554477</v>
      </c>
      <c r="XZ230" s="420"/>
      <c r="YA230" s="420">
        <v>2.480834464641668E-2</v>
      </c>
      <c r="YB230" s="420">
        <v>2.480834464641668E-2</v>
      </c>
      <c r="YC230" s="420">
        <v>2.480834464641668E-2</v>
      </c>
      <c r="YD230" s="420">
        <v>2.480834464641668E-2</v>
      </c>
      <c r="YE230" s="420">
        <v>2.480834464641668E-2</v>
      </c>
      <c r="YF230" s="420">
        <v>2.480834464641668E-2</v>
      </c>
      <c r="YG230" s="420">
        <v>2.480834464641668E-2</v>
      </c>
      <c r="YH230" s="420">
        <v>2.480834464641668E-2</v>
      </c>
      <c r="YI230" s="420">
        <v>2.480834464641668E-2</v>
      </c>
      <c r="YJ230" s="420">
        <v>2.480834464641668E-2</v>
      </c>
      <c r="YK230" s="420">
        <v>2.480834464641668E-2</v>
      </c>
      <c r="YL230" s="420">
        <v>2.480834464641668E-2</v>
      </c>
      <c r="YM230" s="420">
        <v>2.480834464641668E-2</v>
      </c>
      <c r="YN230" s="420">
        <v>2.480834464641668E-2</v>
      </c>
      <c r="YO230" s="420">
        <v>2.480834464641668E-2</v>
      </c>
      <c r="YP230" s="420">
        <v>2.480834464641668E-2</v>
      </c>
      <c r="YQ230" s="420">
        <v>2.480834464641668E-2</v>
      </c>
      <c r="YR230" s="420">
        <v>2.9694033658965054E-2</v>
      </c>
      <c r="YS230" s="420">
        <v>3.9361201081023131E-2</v>
      </c>
      <c r="YT230" s="420">
        <v>5.2631260107135779E-2</v>
      </c>
      <c r="YU230" s="420">
        <v>7.0929042397720327E-2</v>
      </c>
      <c r="YV230" s="420">
        <v>9.6262548794452465E-2</v>
      </c>
      <c r="YW230" s="420">
        <v>0.13146665402186325</v>
      </c>
      <c r="YX230" s="420">
        <v>0.18054998558713753</v>
      </c>
      <c r="YY230" s="420">
        <v>0.24918901597089782</v>
      </c>
      <c r="YZ230" s="420">
        <v>0.3454323027536868</v>
      </c>
      <c r="ZA230" s="420">
        <v>0.48070484090847126</v>
      </c>
      <c r="ZB230" s="420">
        <v>0.67124116385038646</v>
      </c>
      <c r="ZC230" s="420">
        <v>0.94013116923601669</v>
      </c>
      <c r="ZD230" s="420">
        <v>1.3202418468673545</v>
      </c>
      <c r="ZE230" s="420"/>
      <c r="ZF230" s="420">
        <v>19.046664145528116</v>
      </c>
      <c r="ZG230" s="420">
        <v>20.472347504487683</v>
      </c>
      <c r="ZH230" s="420">
        <v>22.01423763600015</v>
      </c>
      <c r="ZI230" s="420">
        <v>23.682202638774125</v>
      </c>
      <c r="ZJ230" s="420">
        <v>25.486969571988993</v>
      </c>
      <c r="ZK230" s="420">
        <v>27.440200400655147</v>
      </c>
      <c r="ZL230" s="420">
        <v>29.554574724397394</v>
      </c>
      <c r="ZM230" s="420">
        <v>31.843879899641127</v>
      </c>
      <c r="ZN230" s="420">
        <v>34.323109220271704</v>
      </c>
      <c r="ZO230" s="420">
        <v>37.008568881925648</v>
      </c>
      <c r="ZP230" s="420">
        <v>39.917994520602448</v>
      </c>
      <c r="ZQ230" s="420">
        <v>43.070678187753742</v>
      </c>
      <c r="ZR230" s="420">
        <v>46.48760670195152</v>
      </c>
      <c r="ZS230" s="420">
        <v>50.191612402249433</v>
      </c>
      <c r="ZT230" s="420">
        <v>54.207537421067819</v>
      </c>
      <c r="ZU230" s="420">
        <v>58.562412695562948</v>
      </c>
      <c r="ZV230" s="420">
        <v>63.285653046728015</v>
      </c>
      <c r="ZW230" s="420">
        <v>68.404384086770733</v>
      </c>
      <c r="ZX230" s="420">
        <v>73.953549502179797</v>
      </c>
      <c r="ZY230" s="420">
        <v>79.972248046678999</v>
      </c>
      <c r="ZZ230" s="420">
        <v>86.500330964833537</v>
      </c>
      <c r="AAA230" s="420">
        <v>93.580722211754946</v>
      </c>
      <c r="AAB230" s="420">
        <v>101.25950170693277</v>
      </c>
      <c r="AAC230" s="420">
        <v>109.58591484049863</v>
      </c>
      <c r="AAD230" s="420">
        <v>118.61226685234145</v>
      </c>
      <c r="AAE230" s="420">
        <v>128.39364204991753</v>
      </c>
      <c r="AAF230" s="420">
        <v>138.98736106395964</v>
      </c>
      <c r="AAG230" s="420">
        <v>150.45205095566627</v>
      </c>
      <c r="AAH230" s="420">
        <v>162.84614796238725</v>
      </c>
      <c r="AAI230" s="420">
        <v>176.22557380867741</v>
      </c>
      <c r="AAJ230" s="420"/>
      <c r="AAK230" s="420">
        <v>178.2234586622659</v>
      </c>
      <c r="AAL230" s="420">
        <v>194.84478677751002</v>
      </c>
      <c r="AAM230" s="420">
        <v>212.82091144254687</v>
      </c>
      <c r="AAN230" s="420">
        <v>232.26687987699822</v>
      </c>
      <c r="AAO230" s="420">
        <v>253.3077534903361</v>
      </c>
      <c r="AAP230" s="420">
        <v>276.07949329079401</v>
      </c>
      <c r="AAQ230" s="420">
        <v>300.72992437881237</v>
      </c>
      <c r="AAR230" s="420">
        <v>327.41978663646091</v>
      </c>
      <c r="AAS230" s="420">
        <v>356.32387936656568</v>
      </c>
      <c r="AAT230" s="420">
        <v>387.63230833579814</v>
      </c>
      <c r="AAU230" s="420">
        <v>421.55184443997337</v>
      </c>
      <c r="AAV230" s="420">
        <v>458.30740404300792</v>
      </c>
      <c r="AAW230" s="420">
        <v>498.14366194971581</v>
      </c>
      <c r="AAX230" s="420">
        <v>541.32680896373097</v>
      </c>
      <c r="AAY230" s="420">
        <v>588.1464670627854</v>
      </c>
      <c r="AAZ230" s="420">
        <v>638.91777640258942</v>
      </c>
      <c r="ABA230" s="420">
        <v>693.98366964635147</v>
      </c>
      <c r="ABB230" s="420">
        <v>745.02822258582273</v>
      </c>
      <c r="ABC230" s="420">
        <v>792.64294828318543</v>
      </c>
      <c r="ABD230" s="420">
        <v>839.36603872245894</v>
      </c>
      <c r="ABE230" s="420">
        <v>883.14466829898356</v>
      </c>
      <c r="ABF230" s="420">
        <v>920.93147544205215</v>
      </c>
      <c r="ABG230" s="420">
        <v>948.25494913931971</v>
      </c>
      <c r="ABH230" s="420">
        <v>958.60666469777857</v>
      </c>
      <c r="ABI230" s="420">
        <v>942.56707685141055</v>
      </c>
      <c r="ABJ230" s="420">
        <v>886.55797566665308</v>
      </c>
      <c r="ABK230" s="420">
        <v>771.06164203141839</v>
      </c>
      <c r="ABL230" s="420">
        <v>568.07796461643557</v>
      </c>
      <c r="ABM230" s="420">
        <v>237.49236351261823</v>
      </c>
      <c r="ABN230" s="420">
        <v>-278.1134887631888</v>
      </c>
      <c r="ABQ230" s="344"/>
      <c r="ABR230" s="344"/>
      <c r="ABS230" s="344"/>
      <c r="ABT230" s="344"/>
      <c r="ABU230" s="344"/>
      <c r="ABV230" s="344"/>
      <c r="ABW230" s="344"/>
      <c r="ABX230" s="344"/>
      <c r="ABY230" s="344"/>
      <c r="ABZ230" s="344"/>
      <c r="ACA230" s="344"/>
    </row>
    <row r="231" spans="1:755" hidden="1" outlineLevel="1" x14ac:dyDescent="0.25">
      <c r="D231" s="431" t="b">
        <v>1</v>
      </c>
      <c r="E231" s="416"/>
      <c r="F231" s="417">
        <v>1656</v>
      </c>
      <c r="G231" s="417">
        <v>22006084</v>
      </c>
      <c r="H231" s="417" t="s">
        <v>1825</v>
      </c>
      <c r="I231" s="417" t="s">
        <v>253</v>
      </c>
      <c r="J231" s="417">
        <v>66</v>
      </c>
      <c r="K231" s="417" t="s">
        <v>337</v>
      </c>
      <c r="L231" s="417" t="s">
        <v>350</v>
      </c>
      <c r="M231" s="417" t="s">
        <v>253</v>
      </c>
      <c r="N231" s="417" t="s">
        <v>366</v>
      </c>
      <c r="O231" s="417" t="s">
        <v>1916</v>
      </c>
      <c r="P231" s="417" t="s">
        <v>1917</v>
      </c>
      <c r="Q231" s="417" t="s">
        <v>1918</v>
      </c>
      <c r="R231" s="417" t="s">
        <v>298</v>
      </c>
      <c r="S231" s="418"/>
      <c r="T231" s="417">
        <v>6.6046416250961082E-2</v>
      </c>
      <c r="U231" s="417">
        <v>2190</v>
      </c>
      <c r="V231" s="418"/>
      <c r="W231" s="419">
        <v>5.5</v>
      </c>
      <c r="X231" s="417">
        <v>1.9187456806876756E-3</v>
      </c>
      <c r="Y231" s="417">
        <v>3.34591925718396E-4</v>
      </c>
      <c r="Z231" s="417">
        <v>1.5841537549692796E-3</v>
      </c>
      <c r="AA231" s="420">
        <v>20.498151169224908</v>
      </c>
      <c r="AB231" s="420">
        <v>160.60412434483007</v>
      </c>
      <c r="AC231" s="420">
        <v>181.10227551405498</v>
      </c>
      <c r="AD231" s="420">
        <v>7.346138233273777</v>
      </c>
      <c r="AE231" s="420">
        <v>0.77103606610032305</v>
      </c>
      <c r="AF231" s="420">
        <v>17.752917044136737</v>
      </c>
      <c r="AG231" s="418"/>
      <c r="AH231" s="419">
        <v>7.3551596835305695</v>
      </c>
      <c r="AI231" s="417">
        <v>4.0025891191910199E-3</v>
      </c>
      <c r="AJ231" s="417">
        <v>6.9797368912884888E-4</v>
      </c>
      <c r="AK231" s="417">
        <v>3.3046154300621711E-3</v>
      </c>
      <c r="AL231" s="420">
        <v>42.760058125091</v>
      </c>
      <c r="AM231" s="420">
        <v>335.02737078184748</v>
      </c>
      <c r="AN231" s="420">
        <v>377.78742890693849</v>
      </c>
      <c r="AO231" s="420">
        <v>15.324372196130007</v>
      </c>
      <c r="AP231" s="420">
        <v>1.6084156434796155</v>
      </c>
      <c r="AQ231" s="420">
        <v>37.033377226572064</v>
      </c>
      <c r="AR231" s="418"/>
      <c r="AS231" s="417">
        <v>5.1679359468684138E-3</v>
      </c>
      <c r="AT231" s="421">
        <v>4.6756664206188491E-7</v>
      </c>
      <c r="AU231" s="417">
        <v>5.1674683802263519E-3</v>
      </c>
      <c r="AV231" s="420">
        <v>54.263818387092506</v>
      </c>
      <c r="AW231" s="420">
        <v>0.22443198818970475</v>
      </c>
      <c r="AX231" s="420">
        <v>54.488250375282213</v>
      </c>
      <c r="AY231" s="420">
        <v>14.672440262931179</v>
      </c>
      <c r="AZ231" s="420">
        <v>2.0676958480084733</v>
      </c>
      <c r="BA231" s="420">
        <v>2.480834464641668E-2</v>
      </c>
      <c r="BB231" s="418"/>
      <c r="BC231" s="420">
        <v>206.97236685756582</v>
      </c>
      <c r="BD231" s="420">
        <v>431.75359397312013</v>
      </c>
      <c r="BE231" s="420">
        <v>71.253194830868281</v>
      </c>
      <c r="BF231" s="420">
        <v>360.50039914225187</v>
      </c>
      <c r="BG231" s="420"/>
      <c r="BH231" s="422">
        <v>2.9065397246040858E-2</v>
      </c>
      <c r="BI231" s="420"/>
      <c r="BJ231" s="423">
        <v>5.6622055501549218</v>
      </c>
      <c r="BK231" s="423">
        <v>5.8291948531282172</v>
      </c>
      <c r="BL231" s="423">
        <v>6.0011089909667437</v>
      </c>
      <c r="BM231" s="423">
        <v>6.178093206497544</v>
      </c>
      <c r="BN231" s="423">
        <v>6.3602970260372382</v>
      </c>
      <c r="BO231" s="423">
        <v>6.547874385720343</v>
      </c>
      <c r="BP231" s="423">
        <v>6.7409837615532684</v>
      </c>
      <c r="BQ231" s="423">
        <v>6.9397883033038381</v>
      </c>
      <c r="BR231" s="423">
        <v>7.1444559723394905</v>
      </c>
      <c r="BS231" s="423">
        <v>7.3551596835305695</v>
      </c>
      <c r="BT231" s="423">
        <v>7.5720774513386377</v>
      </c>
      <c r="BU231" s="423">
        <v>7.7953925402131929</v>
      </c>
      <c r="BV231" s="423">
        <v>8.0252936194238913</v>
      </c>
      <c r="BW231" s="423">
        <v>8.2619749224590624</v>
      </c>
      <c r="BX231" s="423">
        <v>8.5056364111251774</v>
      </c>
      <c r="BY231" s="423">
        <v>8.7564839444859555</v>
      </c>
      <c r="BZ231" s="423">
        <v>9.0147294527837882</v>
      </c>
      <c r="CA231" s="423">
        <v>9.280591116490438</v>
      </c>
      <c r="CB231" s="423">
        <v>9.5542935506382936</v>
      </c>
      <c r="CC231" s="423">
        <v>9.8360679945879106</v>
      </c>
      <c r="CD231" s="423">
        <v>10.126152507392154</v>
      </c>
      <c r="CE231" s="423">
        <v>10.424792168922005</v>
      </c>
      <c r="CF231" s="423">
        <v>10.732239286923951</v>
      </c>
      <c r="CG231" s="423">
        <v>11.048753610183907</v>
      </c>
      <c r="CH231" s="423">
        <v>11.374602547977736</v>
      </c>
      <c r="CI231" s="423">
        <v>11.710061395993787</v>
      </c>
      <c r="CJ231" s="423">
        <v>12.055413568918349</v>
      </c>
      <c r="CK231" s="423">
        <v>12.41095083988044</v>
      </c>
      <c r="CL231" s="423">
        <v>12.776973586958347</v>
      </c>
      <c r="CM231" s="423">
        <v>13.153791046956067</v>
      </c>
      <c r="CN231" s="420"/>
      <c r="CO231" s="417">
        <v>2.0612559262176006E-3</v>
      </c>
      <c r="CP231" s="417">
        <v>2.2153446193732668E-3</v>
      </c>
      <c r="CQ231" s="417">
        <v>2.381993008625538E-3</v>
      </c>
      <c r="CR231" s="417">
        <v>2.5622676438673987E-3</v>
      </c>
      <c r="CS231" s="417">
        <v>2.7573279119430479E-3</v>
      </c>
      <c r="CT231" s="417">
        <v>2.9684342448668983E-3</v>
      </c>
      <c r="CU231" s="417">
        <v>3.19695706119906E-3</v>
      </c>
      <c r="CV231" s="417">
        <v>3.4443865065039775E-3</v>
      </c>
      <c r="CW231" s="417">
        <v>3.7123430647736646E-3</v>
      </c>
      <c r="CX231" s="417">
        <v>4.0025891191910199E-3</v>
      </c>
      <c r="CY231" s="417">
        <v>4.3170415476913148E-3</v>
      </c>
      <c r="CZ231" s="417">
        <v>4.6577854465042218E-3</v>
      </c>
      <c r="DA231" s="417">
        <v>5.0270890832832286E-3</v>
      </c>
      <c r="DB231" s="417">
        <v>5.4274201906172898E-3</v>
      </c>
      <c r="DC231" s="417">
        <v>5.8614637207406051E-3</v>
      </c>
      <c r="DD231" s="417">
        <v>6.3321411931862182E-3</v>
      </c>
      <c r="DE231" s="417">
        <v>6.8426317790497414E-3</v>
      </c>
      <c r="DF231" s="417">
        <v>7.3963952785316943E-3</v>
      </c>
      <c r="DG231" s="417">
        <v>7.9971971626083011E-3</v>
      </c>
      <c r="DH231" s="417">
        <v>8.6491358651484933E-3</v>
      </c>
      <c r="DI231" s="417">
        <v>9.35667252866626E-3</v>
      </c>
      <c r="DJ231" s="417">
        <v>1.0124663425299692E-2</v>
      </c>
      <c r="DK231" s="417">
        <v>1.0958395294680593E-2</v>
      </c>
      <c r="DL231" s="417">
        <v>1.186362386225245E-2</v>
      </c>
      <c r="DM231" s="417">
        <v>1.2846615825476223E-2</v>
      </c>
      <c r="DN231" s="417">
        <v>1.3914194621412962E-2</v>
      </c>
      <c r="DO231" s="417">
        <v>1.5073790317586837E-2</v>
      </c>
      <c r="DP231" s="417">
        <v>1.6333493999026651E-2</v>
      </c>
      <c r="DQ231" s="417">
        <v>1.7702117058193606E-2</v>
      </c>
      <c r="DR231" s="417">
        <v>1.9189255831382351E-2</v>
      </c>
      <c r="DS231" s="424"/>
      <c r="DT231" s="425">
        <v>3.5944294061129628E-4</v>
      </c>
      <c r="DU231" s="425">
        <v>3.8631301156093206E-4</v>
      </c>
      <c r="DV231" s="425">
        <v>4.1537324921462709E-4</v>
      </c>
      <c r="DW231" s="425">
        <v>4.468096391285514E-4</v>
      </c>
      <c r="DX231" s="425">
        <v>4.8082435581741706E-4</v>
      </c>
      <c r="DY231" s="425">
        <v>5.1763719410822574E-4</v>
      </c>
      <c r="DZ231" s="425">
        <v>5.5748712834222255E-4</v>
      </c>
      <c r="EA231" s="425">
        <v>6.0063401092143635E-4</v>
      </c>
      <c r="EB231" s="425">
        <v>6.4736042273448905E-4</v>
      </c>
      <c r="EC231" s="425">
        <v>6.9797368912884888E-4</v>
      </c>
      <c r="ED231" s="425">
        <v>7.5280807633175959E-4</v>
      </c>
      <c r="EE231" s="425">
        <v>8.1222718456904364E-4</v>
      </c>
      <c r="EF231" s="425">
        <v>8.7662655560002143E-4</v>
      </c>
      <c r="EG231" s="425">
        <v>9.464365139890237E-4</v>
      </c>
      <c r="EH231" s="425">
        <v>1.0221252631814226E-3</v>
      </c>
      <c r="EI231" s="425">
        <v>1.1042022593581154E-3</v>
      </c>
      <c r="EJ231" s="425">
        <v>1.1932218881209895E-3</v>
      </c>
      <c r="EK231" s="425">
        <v>1.2897874713293999E-3</v>
      </c>
      <c r="EL231" s="425">
        <v>1.3945556338804614E-3</v>
      </c>
      <c r="EM231" s="425">
        <v>1.5082410629234033E-3</v>
      </c>
      <c r="EN231" s="425">
        <v>1.631621694940218E-3</v>
      </c>
      <c r="EO231" s="425">
        <v>1.765544369333766E-3</v>
      </c>
      <c r="EP231" s="425">
        <v>1.9109309906649432E-3</v>
      </c>
      <c r="EQ231" s="425">
        <v>2.0687852454980321E-3</v>
      </c>
      <c r="ER231" s="425">
        <v>2.2401999239784458E-3</v>
      </c>
      <c r="ES231" s="425">
        <v>2.4263649008088193E-3</v>
      </c>
      <c r="ET231" s="425">
        <v>2.6285758352451727E-3</v>
      </c>
      <c r="EU231" s="425">
        <v>2.8482436551390739E-3</v>
      </c>
      <c r="EV231" s="425">
        <v>3.0869048959477848E-3</v>
      </c>
      <c r="EW231" s="425">
        <v>3.3462329720653941E-3</v>
      </c>
      <c r="EX231" s="420"/>
      <c r="EY231" s="420">
        <v>222.34474429958792</v>
      </c>
      <c r="EZ231" s="420">
        <v>238.96607241483204</v>
      </c>
      <c r="FA231" s="420">
        <v>256.94219707986889</v>
      </c>
      <c r="FB231" s="420">
        <v>276.38816551432024</v>
      </c>
      <c r="FC231" s="420">
        <v>297.42903912765809</v>
      </c>
      <c r="FD231" s="420">
        <v>320.20077892811599</v>
      </c>
      <c r="FE231" s="420">
        <v>344.8512100161343</v>
      </c>
      <c r="FF231" s="420">
        <v>371.5410722737829</v>
      </c>
      <c r="FG231" s="420">
        <v>400.44516500388767</v>
      </c>
      <c r="FH231" s="420">
        <v>431.75359397312013</v>
      </c>
      <c r="FI231" s="420">
        <v>465.6731300772953</v>
      </c>
      <c r="FJ231" s="420">
        <v>502.42868968032985</v>
      </c>
      <c r="FK231" s="420">
        <v>542.26494758703768</v>
      </c>
      <c r="FL231" s="420">
        <v>585.44809460105296</v>
      </c>
      <c r="FM231" s="420">
        <v>632.26775270010728</v>
      </c>
      <c r="FN231" s="420">
        <v>683.03906203991141</v>
      </c>
      <c r="FO231" s="420">
        <v>738.10495528367346</v>
      </c>
      <c r="FP231" s="420">
        <v>797.83863615691473</v>
      </c>
      <c r="FQ231" s="420">
        <v>862.64628065686441</v>
      </c>
      <c r="FR231" s="420">
        <v>932.96998101429335</v>
      </c>
      <c r="FS231" s="420">
        <v>1009.2909543255106</v>
      </c>
      <c r="FT231" s="420">
        <v>1092.1330397572333</v>
      </c>
      <c r="FU231" s="420">
        <v>1182.066510392337</v>
      </c>
      <c r="FV231" s="420">
        <v>1279.7122281459667</v>
      </c>
      <c r="FW231" s="420">
        <v>1385.7461727578857</v>
      </c>
      <c r="FX231" s="420">
        <v>1500.9043786764448</v>
      </c>
      <c r="FY231" s="420">
        <v>1625.9883167150344</v>
      </c>
      <c r="FZ231" s="420">
        <v>1761.8707607048732</v>
      </c>
      <c r="GA231" s="420">
        <v>1909.5021830151532</v>
      </c>
      <c r="GB231" s="420">
        <v>2069.9177267896744</v>
      </c>
      <c r="GC231" s="420"/>
      <c r="GD231" s="420">
        <v>44.123985834679935</v>
      </c>
      <c r="GE231" s="420">
        <v>44.123985834679935</v>
      </c>
      <c r="GF231" s="420">
        <v>44.123985834679935</v>
      </c>
      <c r="GG231" s="420">
        <v>44.123985834679935</v>
      </c>
      <c r="GH231" s="420">
        <v>44.123985834679935</v>
      </c>
      <c r="GI231" s="420">
        <v>44.123985834679935</v>
      </c>
      <c r="GJ231" s="420">
        <v>44.123985834679935</v>
      </c>
      <c r="GK231" s="420">
        <v>44.123985834679935</v>
      </c>
      <c r="GL231" s="420">
        <v>44.123985834679935</v>
      </c>
      <c r="GM231" s="420">
        <v>44.123985834679935</v>
      </c>
      <c r="GN231" s="420">
        <v>44.123985834679935</v>
      </c>
      <c r="GO231" s="420">
        <v>44.123985834679935</v>
      </c>
      <c r="GP231" s="420">
        <v>44.123985834679935</v>
      </c>
      <c r="GQ231" s="420">
        <v>44.123985834679935</v>
      </c>
      <c r="GR231" s="420">
        <v>44.123985834679935</v>
      </c>
      <c r="GS231" s="420">
        <v>44.123985834679935</v>
      </c>
      <c r="GT231" s="420">
        <v>44.123985834679935</v>
      </c>
      <c r="GU231" s="420">
        <v>52.81364553809243</v>
      </c>
      <c r="GV231" s="420">
        <v>70.007616537442502</v>
      </c>
      <c r="GW231" s="420">
        <v>93.609670799379501</v>
      </c>
      <c r="GX231" s="420">
        <v>126.1540061068313</v>
      </c>
      <c r="GY231" s="420">
        <v>171.2120417526574</v>
      </c>
      <c r="GZ231" s="420">
        <v>233.82587038637163</v>
      </c>
      <c r="HA231" s="420">
        <v>321.12521492437503</v>
      </c>
      <c r="HB231" s="420">
        <v>443.20621821278513</v>
      </c>
      <c r="HC231" s="420">
        <v>614.3840006570565</v>
      </c>
      <c r="HD231" s="420">
        <v>854.97899570542791</v>
      </c>
      <c r="HE231" s="420">
        <v>1193.8658555223894</v>
      </c>
      <c r="HF231" s="420">
        <v>1672.1121455438506</v>
      </c>
      <c r="HG231" s="420">
        <v>2348.1749137156198</v>
      </c>
      <c r="HH231" s="420"/>
      <c r="HI231" s="420">
        <v>22.02060231292667</v>
      </c>
      <c r="HJ231" s="420">
        <v>23.666747165558284</v>
      </c>
      <c r="HK231" s="420">
        <v>25.447068502243511</v>
      </c>
      <c r="HL231" s="420">
        <v>27.372960381692664</v>
      </c>
      <c r="HM231" s="420">
        <v>29.456808649010291</v>
      </c>
      <c r="HN231" s="420">
        <v>31.712078624916071</v>
      </c>
      <c r="HO231" s="420">
        <v>34.153410627349466</v>
      </c>
      <c r="HP231" s="420">
        <v>36.796724029759275</v>
      </c>
      <c r="HQ231" s="420">
        <v>39.659330623994698</v>
      </c>
      <c r="HR231" s="420">
        <v>42.760058125091</v>
      </c>
      <c r="HS231" s="420">
        <v>46.119384730907157</v>
      </c>
      <c r="HT231" s="420">
        <v>49.759585732091828</v>
      </c>
      <c r="HU231" s="420">
        <v>53.704893257853925</v>
      </c>
      <c r="HV231" s="420">
        <v>57.981670341170023</v>
      </c>
      <c r="HW231" s="420">
        <v>62.618600594116856</v>
      </c>
      <c r="HX231" s="420">
        <v>67.646894900781319</v>
      </c>
      <c r="HY231" s="420">
        <v>73.100516662549325</v>
      </c>
      <c r="HZ231" s="420">
        <v>79.016427269478669</v>
      </c>
      <c r="IA231" s="420">
        <v>85.434853622961654</v>
      </c>
      <c r="IB231" s="420">
        <v>92.399579700128754</v>
      </c>
      <c r="IC231" s="420">
        <v>99.958264330682951</v>
      </c>
      <c r="ID231" s="420">
        <v>108.16278755344723</v>
      </c>
      <c r="IE231" s="420">
        <v>117.06962813434443</v>
      </c>
      <c r="IF231" s="420">
        <v>126.74027506142367</v>
      </c>
      <c r="IG231" s="420">
        <v>137.24167608767772</v>
      </c>
      <c r="IH231" s="420">
        <v>148.64672667068538</v>
      </c>
      <c r="II231" s="420">
        <v>161.03480296166921</v>
      </c>
      <c r="IJ231" s="420">
        <v>174.49234282767588</v>
      </c>
      <c r="IK231" s="420">
        <v>189.11347925177807</v>
      </c>
      <c r="IL231" s="420">
        <v>205.00073085018334</v>
      </c>
      <c r="IM231" s="420"/>
      <c r="IN231" s="420">
        <v>27.131909193546253</v>
      </c>
      <c r="IO231" s="420">
        <v>27.131909193546253</v>
      </c>
      <c r="IP231" s="420">
        <v>27.131909193546253</v>
      </c>
      <c r="IQ231" s="420">
        <v>27.131909193546253</v>
      </c>
      <c r="IR231" s="420">
        <v>27.131909193546253</v>
      </c>
      <c r="IS231" s="420">
        <v>27.131909193546253</v>
      </c>
      <c r="IT231" s="420">
        <v>27.131909193546253</v>
      </c>
      <c r="IU231" s="420">
        <v>27.131909193546253</v>
      </c>
      <c r="IV231" s="420">
        <v>27.131909193546253</v>
      </c>
      <c r="IW231" s="420">
        <v>27.131909193546253</v>
      </c>
      <c r="IX231" s="420">
        <v>27.131909193546253</v>
      </c>
      <c r="IY231" s="420">
        <v>27.131909193546253</v>
      </c>
      <c r="IZ231" s="420">
        <v>27.131909193546253</v>
      </c>
      <c r="JA231" s="420">
        <v>27.131909193546253</v>
      </c>
      <c r="JB231" s="420">
        <v>27.131909193546253</v>
      </c>
      <c r="JC231" s="420">
        <v>27.131909193546253</v>
      </c>
      <c r="JD231" s="420">
        <v>27.131909193546253</v>
      </c>
      <c r="JE231" s="420">
        <v>32.475194790617152</v>
      </c>
      <c r="JF231" s="420">
        <v>43.04779495368259</v>
      </c>
      <c r="JG231" s="420">
        <v>57.560735725064987</v>
      </c>
      <c r="JH231" s="420">
        <v>77.572299359284628</v>
      </c>
      <c r="JI231" s="420">
        <v>105.27855726994854</v>
      </c>
      <c r="JJ231" s="420">
        <v>143.77990026092959</v>
      </c>
      <c r="JK231" s="420">
        <v>197.46040631348075</v>
      </c>
      <c r="JL231" s="420">
        <v>272.52820975010536</v>
      </c>
      <c r="JM231" s="420">
        <v>377.78570091674123</v>
      </c>
      <c r="JN231" s="420">
        <v>525.72794671774261</v>
      </c>
      <c r="JO231" s="420">
        <v>734.11001677572824</v>
      </c>
      <c r="JP231" s="420">
        <v>1028.1844225111727</v>
      </c>
      <c r="JQ231" s="420">
        <v>1443.8964958469653</v>
      </c>
      <c r="JR231" s="420"/>
      <c r="JS231" s="420">
        <v>-5.1113068806195834</v>
      </c>
      <c r="JT231" s="420">
        <v>-3.4651620279879687</v>
      </c>
      <c r="JU231" s="420">
        <v>-1.6848406913027425</v>
      </c>
      <c r="JV231" s="420">
        <v>0.24105118814641102</v>
      </c>
      <c r="JW231" s="420">
        <v>2.3248994554640383</v>
      </c>
      <c r="JX231" s="420">
        <v>4.5801694313698178</v>
      </c>
      <c r="JY231" s="420">
        <v>7.0215014338032127</v>
      </c>
      <c r="JZ231" s="420">
        <v>9.6648148362130222</v>
      </c>
      <c r="KA231" s="420">
        <v>12.527421430448445</v>
      </c>
      <c r="KB231" s="420">
        <v>15.628148931544747</v>
      </c>
      <c r="KC231" s="420">
        <v>18.987475537360904</v>
      </c>
      <c r="KD231" s="420">
        <v>22.627676538545575</v>
      </c>
      <c r="KE231" s="420">
        <v>26.572984064307672</v>
      </c>
      <c r="KF231" s="420">
        <v>30.84976114762377</v>
      </c>
      <c r="KG231" s="420">
        <v>35.486691400570606</v>
      </c>
      <c r="KH231" s="420">
        <v>40.51498570723507</v>
      </c>
      <c r="KI231" s="420">
        <v>45.968607469003075</v>
      </c>
      <c r="KJ231" s="420">
        <v>46.541232478861517</v>
      </c>
      <c r="KK231" s="420">
        <v>42.387058669279064</v>
      </c>
      <c r="KL231" s="420">
        <v>34.838843975063767</v>
      </c>
      <c r="KM231" s="420">
        <v>22.385964971398323</v>
      </c>
      <c r="KN231" s="420">
        <v>2.8842302834986953</v>
      </c>
      <c r="KO231" s="420">
        <v>-26.710272126585167</v>
      </c>
      <c r="KP231" s="420">
        <v>-70.720131252057072</v>
      </c>
      <c r="KQ231" s="420">
        <v>-135.28653366242764</v>
      </c>
      <c r="KR231" s="420">
        <v>-229.13897424605585</v>
      </c>
      <c r="KS231" s="420">
        <v>-364.69314375607337</v>
      </c>
      <c r="KT231" s="420">
        <v>-559.61767394805236</v>
      </c>
      <c r="KU231" s="420">
        <v>-839.07094325939465</v>
      </c>
      <c r="KV231" s="420">
        <v>-1238.895764996782</v>
      </c>
      <c r="KW231" s="420"/>
      <c r="KX231" s="420">
        <v>172.53261149342222</v>
      </c>
      <c r="KY231" s="420">
        <v>185.43024554924739</v>
      </c>
      <c r="KZ231" s="420">
        <v>199.379159623021</v>
      </c>
      <c r="LA231" s="420">
        <v>214.46862678170467</v>
      </c>
      <c r="LB231" s="420">
        <v>230.7956907923602</v>
      </c>
      <c r="LC231" s="420">
        <v>248.46585317194837</v>
      </c>
      <c r="LD231" s="420">
        <v>267.59382160426685</v>
      </c>
      <c r="LE231" s="420">
        <v>288.30432524228945</v>
      </c>
      <c r="LF231" s="420">
        <v>310.73300291255475</v>
      </c>
      <c r="LG231" s="420">
        <v>335.02737078184748</v>
      </c>
      <c r="LH231" s="420">
        <v>361.34787663924459</v>
      </c>
      <c r="LI231" s="420">
        <v>389.86904859314097</v>
      </c>
      <c r="LJ231" s="420">
        <v>420.78074668801031</v>
      </c>
      <c r="LK231" s="420">
        <v>454.28952671473138</v>
      </c>
      <c r="LL231" s="420">
        <v>490.62012632708286</v>
      </c>
      <c r="LM231" s="420">
        <v>530.01708449189539</v>
      </c>
      <c r="LN231" s="420">
        <v>572.74650629807491</v>
      </c>
      <c r="LO231" s="420">
        <v>619.09798623811196</v>
      </c>
      <c r="LP231" s="420">
        <v>669.38670426262149</v>
      </c>
      <c r="LQ231" s="420">
        <v>723.95571020323359</v>
      </c>
      <c r="LR231" s="420">
        <v>783.17841357130465</v>
      </c>
      <c r="LS231" s="420">
        <v>847.46129728020765</v>
      </c>
      <c r="LT231" s="420">
        <v>917.2468755191727</v>
      </c>
      <c r="LU231" s="420">
        <v>993.0169178390554</v>
      </c>
      <c r="LV231" s="420">
        <v>1075.295963509654</v>
      </c>
      <c r="LW231" s="420">
        <v>1164.6551523882333</v>
      </c>
      <c r="LX231" s="420">
        <v>1261.7164009176829</v>
      </c>
      <c r="LY231" s="420">
        <v>1367.1569544667555</v>
      </c>
      <c r="LZ231" s="420">
        <v>1481.7143500549366</v>
      </c>
      <c r="MA231" s="420">
        <v>1606.1918265913891</v>
      </c>
      <c r="MB231" s="420"/>
      <c r="MC231" s="426">
        <v>0.22443198818970475</v>
      </c>
      <c r="MD231" s="426">
        <v>0.22443198818970475</v>
      </c>
      <c r="ME231" s="426">
        <v>0.22443198818970475</v>
      </c>
      <c r="MF231" s="426">
        <v>0.22443198818970475</v>
      </c>
      <c r="MG231" s="426">
        <v>0.22443198818970475</v>
      </c>
      <c r="MH231" s="426">
        <v>0.22443198818970475</v>
      </c>
      <c r="MI231" s="426">
        <v>0.22443198818970475</v>
      </c>
      <c r="MJ231" s="426">
        <v>0.22443198818970475</v>
      </c>
      <c r="MK231" s="426">
        <v>0.22443198818970475</v>
      </c>
      <c r="ML231" s="426">
        <v>0.22443198818970475</v>
      </c>
      <c r="MM231" s="426">
        <v>0.22443198818970475</v>
      </c>
      <c r="MN231" s="426">
        <v>0.22443198818970475</v>
      </c>
      <c r="MO231" s="426">
        <v>0.22443198818970475</v>
      </c>
      <c r="MP231" s="426">
        <v>0.22443198818970475</v>
      </c>
      <c r="MQ231" s="426">
        <v>0.22443198818970475</v>
      </c>
      <c r="MR231" s="426">
        <v>0.22443198818970475</v>
      </c>
      <c r="MS231" s="426">
        <v>0.22443198818970475</v>
      </c>
      <c r="MT231" s="426">
        <v>0.26863102340913869</v>
      </c>
      <c r="MU231" s="426">
        <v>0.3560863387724964</v>
      </c>
      <c r="MV231" s="426">
        <v>0.47613569204747891</v>
      </c>
      <c r="MW231" s="426">
        <v>0.64166901228581341</v>
      </c>
      <c r="MX231" s="426">
        <v>0.87085194607162042</v>
      </c>
      <c r="MY231" s="426">
        <v>1.1893305645057042</v>
      </c>
      <c r="MZ231" s="426">
        <v>1.6333694492911965</v>
      </c>
      <c r="NA231" s="426">
        <v>2.2543215634285638</v>
      </c>
      <c r="NB231" s="426">
        <v>3.1249992531507269</v>
      </c>
      <c r="NC231" s="426">
        <v>4.3487602544689299</v>
      </c>
      <c r="ND231" s="426">
        <v>6.0724724323544592</v>
      </c>
      <c r="NE231" s="426">
        <v>8.5050216158306728</v>
      </c>
      <c r="NF231" s="426">
        <v>11.943743397908911</v>
      </c>
      <c r="NG231" s="420"/>
      <c r="NH231" s="420">
        <v>172.30817950523252</v>
      </c>
      <c r="NI231" s="420">
        <v>185.20581356105768</v>
      </c>
      <c r="NJ231" s="420">
        <v>199.15472763483129</v>
      </c>
      <c r="NK231" s="420">
        <v>214.24419479351496</v>
      </c>
      <c r="NL231" s="420">
        <v>230.5712588041705</v>
      </c>
      <c r="NM231" s="420">
        <v>248.24142118375866</v>
      </c>
      <c r="NN231" s="420">
        <v>267.36938961607717</v>
      </c>
      <c r="NO231" s="420">
        <v>288.07989325409977</v>
      </c>
      <c r="NP231" s="420">
        <v>310.50857092436507</v>
      </c>
      <c r="NQ231" s="420">
        <v>334.8029387936578</v>
      </c>
      <c r="NR231" s="420">
        <v>361.12344465105491</v>
      </c>
      <c r="NS231" s="420">
        <v>389.6446166049513</v>
      </c>
      <c r="NT231" s="420">
        <v>420.55631469982063</v>
      </c>
      <c r="NU231" s="420">
        <v>454.0650947265417</v>
      </c>
      <c r="NV231" s="420">
        <v>490.39569433889318</v>
      </c>
      <c r="NW231" s="420">
        <v>529.79265250370565</v>
      </c>
      <c r="NX231" s="420">
        <v>572.52207430988517</v>
      </c>
      <c r="NY231" s="420">
        <v>618.82935521470279</v>
      </c>
      <c r="NZ231" s="420">
        <v>669.03061792384904</v>
      </c>
      <c r="OA231" s="420">
        <v>723.47957451118612</v>
      </c>
      <c r="OB231" s="420">
        <v>782.53674455901887</v>
      </c>
      <c r="OC231" s="420">
        <v>846.59044533413601</v>
      </c>
      <c r="OD231" s="420">
        <v>916.05754495466704</v>
      </c>
      <c r="OE231" s="420">
        <v>991.3835483897642</v>
      </c>
      <c r="OF231" s="420">
        <v>1073.0416419462254</v>
      </c>
      <c r="OG231" s="420">
        <v>1161.5301531350826</v>
      </c>
      <c r="OH231" s="420">
        <v>1257.3676406632139</v>
      </c>
      <c r="OI231" s="420">
        <v>1361.0844820344009</v>
      </c>
      <c r="OJ231" s="420">
        <v>1473.209328439106</v>
      </c>
      <c r="OK231" s="420">
        <v>1594.2480831934802</v>
      </c>
      <c r="OL231" s="420"/>
      <c r="OM231" s="420">
        <v>167.19687262461292</v>
      </c>
      <c r="ON231" s="420">
        <v>181.74065153306972</v>
      </c>
      <c r="OO231" s="420">
        <v>197.46988694352854</v>
      </c>
      <c r="OP231" s="420">
        <v>214.48524598166136</v>
      </c>
      <c r="OQ231" s="420">
        <v>232.89615825963455</v>
      </c>
      <c r="OR231" s="420">
        <v>252.82159061512849</v>
      </c>
      <c r="OS231" s="420">
        <v>274.39089104988039</v>
      </c>
      <c r="OT231" s="420">
        <v>297.74470809031277</v>
      </c>
      <c r="OU231" s="420">
        <v>323.03599235481352</v>
      </c>
      <c r="OV231" s="420">
        <v>350.43108772520253</v>
      </c>
      <c r="OW231" s="420">
        <v>380.11092018841583</v>
      </c>
      <c r="OX231" s="420">
        <v>412.27229314349688</v>
      </c>
      <c r="OY231" s="420">
        <v>447.12929876412829</v>
      </c>
      <c r="OZ231" s="420">
        <v>484.91485587416548</v>
      </c>
      <c r="PA231" s="420">
        <v>525.88238573946376</v>
      </c>
      <c r="PB231" s="420">
        <v>570.30763821094069</v>
      </c>
      <c r="PC231" s="420">
        <v>618.4906817788883</v>
      </c>
      <c r="PD231" s="420">
        <v>665.37058769356429</v>
      </c>
      <c r="PE231" s="420">
        <v>711.41767659312814</v>
      </c>
      <c r="PF231" s="420">
        <v>758.31841848624993</v>
      </c>
      <c r="PG231" s="420">
        <v>804.92270953041725</v>
      </c>
      <c r="PH231" s="420">
        <v>849.47467561763472</v>
      </c>
      <c r="PI231" s="420">
        <v>889.34727282808183</v>
      </c>
      <c r="PJ231" s="420">
        <v>920.66341713770714</v>
      </c>
      <c r="PK231" s="420">
        <v>937.75510828379765</v>
      </c>
      <c r="PL231" s="420">
        <v>932.39117888902683</v>
      </c>
      <c r="PM231" s="420">
        <v>892.67449690714056</v>
      </c>
      <c r="PN231" s="420">
        <v>801.46680808634858</v>
      </c>
      <c r="PO231" s="420">
        <v>634.13838517971135</v>
      </c>
      <c r="PP231" s="420">
        <v>355.35231819669821</v>
      </c>
      <c r="PQ231" s="420"/>
      <c r="PR231" s="420">
        <v>7.8917550775787504</v>
      </c>
      <c r="PS231" s="420">
        <v>8.4817013385654274</v>
      </c>
      <c r="PT231" s="420">
        <v>9.1197338387146036</v>
      </c>
      <c r="PU231" s="420">
        <v>9.8099359867997435</v>
      </c>
      <c r="PV231" s="420">
        <v>10.556746628525636</v>
      </c>
      <c r="PW231" s="420">
        <v>11.364991472637715</v>
      </c>
      <c r="PX231" s="420">
        <v>12.23991732400507</v>
      </c>
      <c r="PY231" s="420">
        <v>13.187229376085217</v>
      </c>
      <c r="PZ231" s="420">
        <v>14.213131837976839</v>
      </c>
      <c r="QA231" s="420">
        <v>15.324372196130007</v>
      </c>
      <c r="QB231" s="420">
        <v>16.528289437900114</v>
      </c>
      <c r="QC231" s="420">
        <v>17.8328665937049</v>
      </c>
      <c r="QD231" s="420">
        <v>19.246787986798005</v>
      </c>
      <c r="QE231" s="420">
        <v>20.779501614849842</v>
      </c>
      <c r="QF231" s="420">
        <v>22.441287125893297</v>
      </c>
      <c r="QG231" s="420">
        <v>24.243329893038016</v>
      </c>
      <c r="QH231" s="420">
        <v>26.197801737995757</v>
      </c>
      <c r="QI231" s="420">
        <v>28.317948903240648</v>
      </c>
      <c r="QJ231" s="420">
        <v>30.618187926922133</v>
      </c>
      <c r="QK231" s="420">
        <v>33.114210133869811</v>
      </c>
      <c r="QL231" s="420">
        <v>35.823095520623099</v>
      </c>
      <c r="QM231" s="420">
        <v>38.76343688287335</v>
      </c>
      <c r="QN231" s="420">
        <v>41.955475110557003</v>
      </c>
      <c r="QO231" s="420">
        <v>45.421246659659786</v>
      </c>
      <c r="QP231" s="420">
        <v>49.184744301228946</v>
      </c>
      <c r="QQ231" s="420">
        <v>53.272092347819722</v>
      </c>
      <c r="QR231" s="420">
        <v>57.711737666395521</v>
      </c>
      <c r="QS231" s="420">
        <v>62.534657905363375</v>
      </c>
      <c r="QT231" s="420">
        <v>67.774588492872567</v>
      </c>
      <c r="QU231" s="420">
        <v>73.468270104700494</v>
      </c>
      <c r="QV231" s="424"/>
      <c r="QW231" s="420">
        <v>14.672440262931179</v>
      </c>
      <c r="QX231" s="420">
        <v>14.672440262931179</v>
      </c>
      <c r="QY231" s="420">
        <v>14.672440262931179</v>
      </c>
      <c r="QZ231" s="420">
        <v>14.672440262931179</v>
      </c>
      <c r="RA231" s="420">
        <v>14.672440262931179</v>
      </c>
      <c r="RB231" s="420">
        <v>14.672440262931179</v>
      </c>
      <c r="RC231" s="420">
        <v>14.672440262931179</v>
      </c>
      <c r="RD231" s="420">
        <v>14.672440262931179</v>
      </c>
      <c r="RE231" s="420">
        <v>14.672440262931179</v>
      </c>
      <c r="RF231" s="420">
        <v>14.672440262931179</v>
      </c>
      <c r="RG231" s="420">
        <v>14.672440262931179</v>
      </c>
      <c r="RH231" s="420">
        <v>14.672440262931179</v>
      </c>
      <c r="RI231" s="420">
        <v>14.672440262931179</v>
      </c>
      <c r="RJ231" s="420">
        <v>14.672440262931179</v>
      </c>
      <c r="RK231" s="420">
        <v>14.672440262931179</v>
      </c>
      <c r="RL231" s="420">
        <v>14.672440262931179</v>
      </c>
      <c r="RM231" s="420">
        <v>14.672440262931179</v>
      </c>
      <c r="RN231" s="420">
        <v>17.561991387827756</v>
      </c>
      <c r="RO231" s="420">
        <v>23.279460188487498</v>
      </c>
      <c r="RP231" s="420">
        <v>31.127793123282142</v>
      </c>
      <c r="RQ231" s="420">
        <v>41.949680735259527</v>
      </c>
      <c r="RR231" s="420">
        <v>56.9327182798595</v>
      </c>
      <c r="RS231" s="420">
        <v>77.75354039923198</v>
      </c>
      <c r="RT231" s="420">
        <v>106.78297628306284</v>
      </c>
      <c r="RU231" s="420">
        <v>147.37827142931548</v>
      </c>
      <c r="RV231" s="420">
        <v>204.29959754579187</v>
      </c>
      <c r="RW231" s="420">
        <v>284.30405828589352</v>
      </c>
      <c r="RX231" s="420">
        <v>396.99327057026164</v>
      </c>
      <c r="RY231" s="420">
        <v>556.0233307193879</v>
      </c>
      <c r="RZ231" s="420">
        <v>780.83281681517474</v>
      </c>
      <c r="SA231" s="420"/>
      <c r="SB231" s="420">
        <v>-6.7806851853524286</v>
      </c>
      <c r="SC231" s="420">
        <v>-6.1907389243657516</v>
      </c>
      <c r="SD231" s="420">
        <v>-5.5527064242165753</v>
      </c>
      <c r="SE231" s="420">
        <v>-4.8625042761314354</v>
      </c>
      <c r="SF231" s="420">
        <v>-4.1156936344055435</v>
      </c>
      <c r="SG231" s="420">
        <v>-3.3074487902934635</v>
      </c>
      <c r="SH231" s="420">
        <v>-2.4325229389261089</v>
      </c>
      <c r="SI231" s="420">
        <v>-1.4852108868459624</v>
      </c>
      <c r="SJ231" s="420">
        <v>-0.45930842495434021</v>
      </c>
      <c r="SK231" s="420">
        <v>0.65193193319882781</v>
      </c>
      <c r="SL231" s="420">
        <v>1.8558491749689345</v>
      </c>
      <c r="SM231" s="420">
        <v>3.1604263307737206</v>
      </c>
      <c r="SN231" s="420">
        <v>4.5743477238668255</v>
      </c>
      <c r="SO231" s="420">
        <v>6.107061351918663</v>
      </c>
      <c r="SP231" s="420">
        <v>7.7688468629621177</v>
      </c>
      <c r="SQ231" s="420">
        <v>9.5708896301068371</v>
      </c>
      <c r="SR231" s="420">
        <v>11.525361475064578</v>
      </c>
      <c r="SS231" s="420">
        <v>10.755957515412891</v>
      </c>
      <c r="ST231" s="420">
        <v>7.3387277384346348</v>
      </c>
      <c r="SU231" s="420">
        <v>1.9864170105876688</v>
      </c>
      <c r="SV231" s="420">
        <v>-6.1265852146364281</v>
      </c>
      <c r="SW231" s="420">
        <v>-18.16928139698615</v>
      </c>
      <c r="SX231" s="420">
        <v>-35.798065288674977</v>
      </c>
      <c r="SY231" s="420">
        <v>-61.36172962340305</v>
      </c>
      <c r="SZ231" s="420">
        <v>-98.193527128086529</v>
      </c>
      <c r="TA231" s="420">
        <v>-151.02750519797215</v>
      </c>
      <c r="TB231" s="420">
        <v>-226.592320619498</v>
      </c>
      <c r="TC231" s="420">
        <v>-334.45861266489828</v>
      </c>
      <c r="TD231" s="420">
        <v>-488.24874222651533</v>
      </c>
      <c r="TE231" s="420">
        <v>-707.3645467104742</v>
      </c>
      <c r="TF231" s="420"/>
      <c r="TG231" s="420">
        <v>0.828302925485775</v>
      </c>
      <c r="TH231" s="420">
        <v>0.89022251232685345</v>
      </c>
      <c r="TI231" s="420">
        <v>0.95718913524322413</v>
      </c>
      <c r="TJ231" s="420">
        <v>1.0296313807026316</v>
      </c>
      <c r="TK231" s="420">
        <v>1.1080151411265877</v>
      </c>
      <c r="TL231" s="420">
        <v>1.1928469133123283</v>
      </c>
      <c r="TM231" s="420">
        <v>1.2846773914691663</v>
      </c>
      <c r="TN231" s="420">
        <v>1.3841053813614557</v>
      </c>
      <c r="TO231" s="420">
        <v>1.4917820644432882</v>
      </c>
      <c r="TP231" s="420">
        <v>1.6084156434796155</v>
      </c>
      <c r="TQ231" s="420">
        <v>1.7347764039946127</v>
      </c>
      <c r="TR231" s="420">
        <v>1.8717022289920298</v>
      </c>
      <c r="TS231" s="420">
        <v>2.0201046077776201</v>
      </c>
      <c r="TT231" s="420">
        <v>2.1809751834058679</v>
      </c>
      <c r="TU231" s="420">
        <v>2.3553928873001304</v>
      </c>
      <c r="TV231" s="420">
        <v>2.5445317139873871</v>
      </c>
      <c r="TW231" s="420">
        <v>2.7496691936790114</v>
      </c>
      <c r="TX231" s="420">
        <v>2.9721956256538249</v>
      </c>
      <c r="TY231" s="420">
        <v>3.2136241410983857</v>
      </c>
      <c r="TZ231" s="420">
        <v>3.4756016702751467</v>
      </c>
      <c r="UA231" s="420">
        <v>3.7599208956687731</v>
      </c>
      <c r="UB231" s="420">
        <v>4.0685332801557452</v>
      </c>
      <c r="UC231" s="420">
        <v>4.4035632673083551</v>
      </c>
      <c r="UD231" s="420">
        <v>4.7673237597421867</v>
      </c>
      <c r="UE231" s="420">
        <v>5.1623329910128213</v>
      </c>
      <c r="UF231" s="420">
        <v>5.5913329170354151</v>
      </c>
      <c r="UG231" s="420">
        <v>6.0573092644189455</v>
      </c>
      <c r="UH231" s="420">
        <v>6.5635133855619543</v>
      </c>
      <c r="UI231" s="420">
        <v>7.1134860839427398</v>
      </c>
      <c r="UJ231" s="420">
        <v>7.7110835878567325</v>
      </c>
      <c r="UK231" s="420"/>
      <c r="UL231" s="420">
        <v>2.0676958480084733</v>
      </c>
      <c r="UM231" s="420">
        <v>2.0676958480084733</v>
      </c>
      <c r="UN231" s="420">
        <v>2.0676958480084733</v>
      </c>
      <c r="UO231" s="420">
        <v>2.0676958480084733</v>
      </c>
      <c r="UP231" s="420">
        <v>2.0676958480084733</v>
      </c>
      <c r="UQ231" s="420">
        <v>2.0676958480084733</v>
      </c>
      <c r="UR231" s="420">
        <v>2.0676958480084733</v>
      </c>
      <c r="US231" s="420">
        <v>2.0676958480084733</v>
      </c>
      <c r="UT231" s="420">
        <v>2.0676958480084733</v>
      </c>
      <c r="UU231" s="420">
        <v>2.0676958480084733</v>
      </c>
      <c r="UV231" s="420">
        <v>2.0676958480084733</v>
      </c>
      <c r="UW231" s="420">
        <v>2.0676958480084733</v>
      </c>
      <c r="UX231" s="420">
        <v>2.0676958480084733</v>
      </c>
      <c r="UY231" s="420">
        <v>2.0676958480084733</v>
      </c>
      <c r="UZ231" s="420">
        <v>2.0676958480084733</v>
      </c>
      <c r="VA231" s="420">
        <v>2.0676958480084733</v>
      </c>
      <c r="VB231" s="420">
        <v>2.0676958480084733</v>
      </c>
      <c r="VC231" s="420">
        <v>2.474902335579019</v>
      </c>
      <c r="VD231" s="420">
        <v>3.2806296916555335</v>
      </c>
      <c r="VE231" s="420">
        <v>4.3866464913328018</v>
      </c>
      <c r="VF231" s="420">
        <v>5.9117078772995386</v>
      </c>
      <c r="VG231" s="420">
        <v>8.0231742705070825</v>
      </c>
      <c r="VH231" s="420">
        <v>10.957323374328272</v>
      </c>
      <c r="VI231" s="420">
        <v>15.048261416766344</v>
      </c>
      <c r="VJ231" s="420">
        <v>20.769104147654808</v>
      </c>
      <c r="VK231" s="420">
        <v>28.790672991354562</v>
      </c>
      <c r="VL231" s="420">
        <v>40.065204584602789</v>
      </c>
      <c r="VM231" s="420">
        <v>55.945795146242915</v>
      </c>
      <c r="VN231" s="420">
        <v>78.356913486907771</v>
      </c>
      <c r="VO231" s="420">
        <v>110.03791764594696</v>
      </c>
      <c r="VP231" s="420"/>
      <c r="VQ231" s="420">
        <v>-1.2393929225226983</v>
      </c>
      <c r="VR231" s="420">
        <v>-1.1774733356816198</v>
      </c>
      <c r="VS231" s="420">
        <v>-1.110506712765249</v>
      </c>
      <c r="VT231" s="420">
        <v>-1.0380644673058417</v>
      </c>
      <c r="VU231" s="420">
        <v>-0.95968070688188556</v>
      </c>
      <c r="VV231" s="420">
        <v>-0.874848934696145</v>
      </c>
      <c r="VW231" s="420">
        <v>-0.78301845653930702</v>
      </c>
      <c r="VX231" s="420">
        <v>-0.68359046664701761</v>
      </c>
      <c r="VY231" s="420">
        <v>-0.57591378356518508</v>
      </c>
      <c r="VZ231" s="420">
        <v>-0.45928020452885776</v>
      </c>
      <c r="WA231" s="420">
        <v>-0.33291944401386053</v>
      </c>
      <c r="WB231" s="420">
        <v>-0.19599361901644352</v>
      </c>
      <c r="WC231" s="420">
        <v>-4.7591240230853149E-2</v>
      </c>
      <c r="WD231" s="420">
        <v>0.11327933539739465</v>
      </c>
      <c r="WE231" s="420">
        <v>0.28769703929165713</v>
      </c>
      <c r="WF231" s="420">
        <v>0.47683586597891381</v>
      </c>
      <c r="WG231" s="420">
        <v>0.68197334567053813</v>
      </c>
      <c r="WH231" s="420">
        <v>0.49729329007480594</v>
      </c>
      <c r="WI231" s="420">
        <v>-6.7005550557147853E-2</v>
      </c>
      <c r="WJ231" s="420">
        <v>-0.91104482105765516</v>
      </c>
      <c r="WK231" s="420">
        <v>-2.1517869816307655</v>
      </c>
      <c r="WL231" s="420">
        <v>-3.9546409903513373</v>
      </c>
      <c r="WM231" s="420">
        <v>-6.553760107019917</v>
      </c>
      <c r="WN231" s="420">
        <v>-10.280937657024158</v>
      </c>
      <c r="WO231" s="420">
        <v>-15.606771156641987</v>
      </c>
      <c r="WP231" s="420">
        <v>-23.199340074319146</v>
      </c>
      <c r="WQ231" s="420">
        <v>-34.007895320183842</v>
      </c>
      <c r="WR231" s="420">
        <v>-49.382281760680961</v>
      </c>
      <c r="WS231" s="420">
        <v>-71.243427402965025</v>
      </c>
      <c r="WT231" s="420">
        <v>-102.32683405809023</v>
      </c>
      <c r="WU231" s="420"/>
      <c r="WV231" s="420">
        <v>19.071472490174532</v>
      </c>
      <c r="WW231" s="420">
        <v>20.497155849134099</v>
      </c>
      <c r="WX231" s="420">
        <v>22.039045980646566</v>
      </c>
      <c r="WY231" s="420">
        <v>23.707010983420542</v>
      </c>
      <c r="WZ231" s="420">
        <v>25.51177791663541</v>
      </c>
      <c r="XA231" s="420">
        <v>27.465008745301564</v>
      </c>
      <c r="XB231" s="420">
        <v>29.579383069043811</v>
      </c>
      <c r="XC231" s="420">
        <v>31.868688244287544</v>
      </c>
      <c r="XD231" s="420">
        <v>34.34791756491812</v>
      </c>
      <c r="XE231" s="420">
        <v>37.033377226572064</v>
      </c>
      <c r="XF231" s="420">
        <v>39.942802865248865</v>
      </c>
      <c r="XG231" s="420">
        <v>43.095486532400159</v>
      </c>
      <c r="XH231" s="420">
        <v>46.512415046597937</v>
      </c>
      <c r="XI231" s="420">
        <v>50.216420746895849</v>
      </c>
      <c r="XJ231" s="420">
        <v>54.232345765714236</v>
      </c>
      <c r="XK231" s="420">
        <v>58.587221040209364</v>
      </c>
      <c r="XL231" s="420">
        <v>63.310461391374432</v>
      </c>
      <c r="XM231" s="420">
        <v>68.434078120429703</v>
      </c>
      <c r="XN231" s="420">
        <v>73.992910703260819</v>
      </c>
      <c r="XO231" s="420">
        <v>80.024879306786133</v>
      </c>
      <c r="XP231" s="420">
        <v>86.57126000723126</v>
      </c>
      <c r="XQ231" s="420">
        <v>93.676984760549402</v>
      </c>
      <c r="XR231" s="420">
        <v>101.39096836095463</v>
      </c>
      <c r="XS231" s="420">
        <v>109.76646482608577</v>
      </c>
      <c r="XT231" s="420">
        <v>118.86145586831235</v>
      </c>
      <c r="XU231" s="420">
        <v>128.73907435267122</v>
      </c>
      <c r="XV231" s="420">
        <v>139.4680659048681</v>
      </c>
      <c r="XW231" s="420">
        <v>151.12329211951666</v>
      </c>
      <c r="XX231" s="420">
        <v>163.78627913162327</v>
      </c>
      <c r="XY231" s="420">
        <v>177.54581565554477</v>
      </c>
      <c r="XZ231" s="420"/>
      <c r="YA231" s="420">
        <v>2.480834464641668E-2</v>
      </c>
      <c r="YB231" s="420">
        <v>2.480834464641668E-2</v>
      </c>
      <c r="YC231" s="420">
        <v>2.480834464641668E-2</v>
      </c>
      <c r="YD231" s="420">
        <v>2.480834464641668E-2</v>
      </c>
      <c r="YE231" s="420">
        <v>2.480834464641668E-2</v>
      </c>
      <c r="YF231" s="420">
        <v>2.480834464641668E-2</v>
      </c>
      <c r="YG231" s="420">
        <v>2.480834464641668E-2</v>
      </c>
      <c r="YH231" s="420">
        <v>2.480834464641668E-2</v>
      </c>
      <c r="YI231" s="420">
        <v>2.480834464641668E-2</v>
      </c>
      <c r="YJ231" s="420">
        <v>2.480834464641668E-2</v>
      </c>
      <c r="YK231" s="420">
        <v>2.480834464641668E-2</v>
      </c>
      <c r="YL231" s="420">
        <v>2.480834464641668E-2</v>
      </c>
      <c r="YM231" s="420">
        <v>2.480834464641668E-2</v>
      </c>
      <c r="YN231" s="420">
        <v>2.480834464641668E-2</v>
      </c>
      <c r="YO231" s="420">
        <v>2.480834464641668E-2</v>
      </c>
      <c r="YP231" s="420">
        <v>2.480834464641668E-2</v>
      </c>
      <c r="YQ231" s="420">
        <v>2.480834464641668E-2</v>
      </c>
      <c r="YR231" s="420">
        <v>2.9694033658965054E-2</v>
      </c>
      <c r="YS231" s="420">
        <v>3.9361201081023131E-2</v>
      </c>
      <c r="YT231" s="420">
        <v>5.2631260107135779E-2</v>
      </c>
      <c r="YU231" s="420">
        <v>7.0929042397720327E-2</v>
      </c>
      <c r="YV231" s="420">
        <v>9.6262548794452465E-2</v>
      </c>
      <c r="YW231" s="420">
        <v>0.13146665402186325</v>
      </c>
      <c r="YX231" s="420">
        <v>0.18054998558713753</v>
      </c>
      <c r="YY231" s="420">
        <v>0.24918901597089782</v>
      </c>
      <c r="YZ231" s="420">
        <v>0.3454323027536868</v>
      </c>
      <c r="ZA231" s="420">
        <v>0.48070484090847126</v>
      </c>
      <c r="ZB231" s="420">
        <v>0.67124116385038646</v>
      </c>
      <c r="ZC231" s="420">
        <v>0.94013116923601669</v>
      </c>
      <c r="ZD231" s="420">
        <v>1.3202418468673545</v>
      </c>
      <c r="ZE231" s="420"/>
      <c r="ZF231" s="420">
        <v>19.046664145528116</v>
      </c>
      <c r="ZG231" s="420">
        <v>20.472347504487683</v>
      </c>
      <c r="ZH231" s="420">
        <v>22.01423763600015</v>
      </c>
      <c r="ZI231" s="420">
        <v>23.682202638774125</v>
      </c>
      <c r="ZJ231" s="420">
        <v>25.486969571988993</v>
      </c>
      <c r="ZK231" s="420">
        <v>27.440200400655147</v>
      </c>
      <c r="ZL231" s="420">
        <v>29.554574724397394</v>
      </c>
      <c r="ZM231" s="420">
        <v>31.843879899641127</v>
      </c>
      <c r="ZN231" s="420">
        <v>34.323109220271704</v>
      </c>
      <c r="ZO231" s="420">
        <v>37.008568881925648</v>
      </c>
      <c r="ZP231" s="420">
        <v>39.917994520602448</v>
      </c>
      <c r="ZQ231" s="420">
        <v>43.070678187753742</v>
      </c>
      <c r="ZR231" s="420">
        <v>46.48760670195152</v>
      </c>
      <c r="ZS231" s="420">
        <v>50.191612402249433</v>
      </c>
      <c r="ZT231" s="420">
        <v>54.207537421067819</v>
      </c>
      <c r="ZU231" s="420">
        <v>58.562412695562948</v>
      </c>
      <c r="ZV231" s="420">
        <v>63.285653046728015</v>
      </c>
      <c r="ZW231" s="420">
        <v>68.404384086770733</v>
      </c>
      <c r="ZX231" s="420">
        <v>73.953549502179797</v>
      </c>
      <c r="ZY231" s="420">
        <v>79.972248046678999</v>
      </c>
      <c r="ZZ231" s="420">
        <v>86.500330964833537</v>
      </c>
      <c r="AAA231" s="420">
        <v>93.580722211754946</v>
      </c>
      <c r="AAB231" s="420">
        <v>101.25950170693277</v>
      </c>
      <c r="AAC231" s="420">
        <v>109.58591484049863</v>
      </c>
      <c r="AAD231" s="420">
        <v>118.61226685234145</v>
      </c>
      <c r="AAE231" s="420">
        <v>128.39364204991753</v>
      </c>
      <c r="AAF231" s="420">
        <v>138.98736106395964</v>
      </c>
      <c r="AAG231" s="420">
        <v>150.45205095566627</v>
      </c>
      <c r="AAH231" s="420">
        <v>162.84614796238725</v>
      </c>
      <c r="AAI231" s="420">
        <v>176.22557380867741</v>
      </c>
      <c r="AAJ231" s="420"/>
      <c r="AAK231" s="420">
        <v>178.2234586622659</v>
      </c>
      <c r="AAL231" s="420">
        <v>194.84478677751002</v>
      </c>
      <c r="AAM231" s="420">
        <v>212.82091144254687</v>
      </c>
      <c r="AAN231" s="420">
        <v>232.26687987699822</v>
      </c>
      <c r="AAO231" s="420">
        <v>253.3077534903361</v>
      </c>
      <c r="AAP231" s="420">
        <v>276.07949329079401</v>
      </c>
      <c r="AAQ231" s="420">
        <v>300.72992437881237</v>
      </c>
      <c r="AAR231" s="420">
        <v>327.41978663646091</v>
      </c>
      <c r="AAS231" s="420">
        <v>356.32387936656568</v>
      </c>
      <c r="AAT231" s="420">
        <v>387.63230833579814</v>
      </c>
      <c r="AAU231" s="420">
        <v>421.55184443997337</v>
      </c>
      <c r="AAV231" s="420">
        <v>458.30740404300792</v>
      </c>
      <c r="AAW231" s="420">
        <v>498.14366194971581</v>
      </c>
      <c r="AAX231" s="420">
        <v>541.32680896373097</v>
      </c>
      <c r="AAY231" s="420">
        <v>588.1464670627854</v>
      </c>
      <c r="AAZ231" s="420">
        <v>638.91777640258942</v>
      </c>
      <c r="ABA231" s="420">
        <v>693.98366964635147</v>
      </c>
      <c r="ABB231" s="420">
        <v>745.02822258582273</v>
      </c>
      <c r="ABC231" s="420">
        <v>792.64294828318543</v>
      </c>
      <c r="ABD231" s="420">
        <v>839.36603872245894</v>
      </c>
      <c r="ABE231" s="420">
        <v>883.14466829898356</v>
      </c>
      <c r="ABF231" s="420">
        <v>920.93147544205215</v>
      </c>
      <c r="ABG231" s="420">
        <v>948.25494913931971</v>
      </c>
      <c r="ABH231" s="420">
        <v>958.60666469777857</v>
      </c>
      <c r="ABI231" s="420">
        <v>942.56707685141055</v>
      </c>
      <c r="ABJ231" s="420">
        <v>886.55797566665308</v>
      </c>
      <c r="ABK231" s="420">
        <v>771.06164203141839</v>
      </c>
      <c r="ABL231" s="420">
        <v>568.07796461643557</v>
      </c>
      <c r="ABM231" s="420">
        <v>237.49236351261823</v>
      </c>
      <c r="ABN231" s="420">
        <v>-278.1134887631888</v>
      </c>
      <c r="ABQ231" s="344"/>
      <c r="ABR231" s="344"/>
      <c r="ABS231" s="344"/>
      <c r="ABT231" s="344"/>
      <c r="ABU231" s="344"/>
      <c r="ABV231" s="344"/>
      <c r="ABW231" s="344"/>
      <c r="ABX231" s="344"/>
      <c r="ABY231" s="344"/>
      <c r="ABZ231" s="344"/>
      <c r="ACA231" s="344"/>
    </row>
    <row r="232" spans="1:755" hidden="1" outlineLevel="1" x14ac:dyDescent="0.25">
      <c r="D232" s="416"/>
      <c r="E232" s="416"/>
      <c r="F232" s="416"/>
      <c r="G232" s="416"/>
      <c r="H232" s="416"/>
      <c r="I232" s="416"/>
      <c r="J232" s="416"/>
      <c r="K232" s="416"/>
      <c r="L232" s="416"/>
      <c r="M232" s="416"/>
      <c r="N232" s="416"/>
      <c r="O232" s="416"/>
      <c r="P232" s="416"/>
      <c r="Q232" s="416"/>
      <c r="R232" s="416"/>
      <c r="S232" s="416"/>
      <c r="T232" s="416"/>
      <c r="U232" s="416"/>
      <c r="V232" s="416"/>
      <c r="W232" s="416"/>
      <c r="X232" s="416"/>
      <c r="Y232" s="416"/>
      <c r="Z232" s="416"/>
      <c r="AA232" s="416"/>
      <c r="AB232" s="416"/>
      <c r="AC232" s="416"/>
      <c r="AD232" s="416"/>
      <c r="AE232" s="416"/>
      <c r="AF232" s="416"/>
      <c r="AG232" s="416"/>
      <c r="AH232" s="416"/>
      <c r="AI232" s="416"/>
      <c r="AJ232" s="416"/>
      <c r="AK232" s="416"/>
      <c r="AL232" s="416"/>
      <c r="AM232" s="416"/>
      <c r="AN232" s="416"/>
      <c r="AO232" s="416"/>
      <c r="AP232" s="416"/>
      <c r="AQ232" s="416"/>
      <c r="AR232" s="416"/>
      <c r="AS232" s="416"/>
      <c r="AT232" s="416"/>
      <c r="AU232" s="416"/>
      <c r="AV232" s="416"/>
      <c r="AW232" s="416"/>
      <c r="AX232" s="416"/>
      <c r="AY232" s="416"/>
      <c r="AZ232" s="416"/>
      <c r="BA232" s="416"/>
      <c r="BB232" s="416"/>
      <c r="BC232" s="416"/>
      <c r="BD232" s="416"/>
      <c r="BE232" s="416"/>
      <c r="BF232" s="416"/>
      <c r="BG232" s="427"/>
      <c r="BH232" s="428"/>
      <c r="BI232" s="427"/>
      <c r="BJ232" s="429"/>
      <c r="BK232" s="416"/>
      <c r="BL232" s="416"/>
      <c r="BM232" s="416"/>
      <c r="BN232" s="416"/>
      <c r="BO232" s="416"/>
      <c r="BP232" s="416"/>
      <c r="BQ232" s="416"/>
      <c r="BR232" s="416"/>
      <c r="BS232" s="416"/>
      <c r="BT232" s="416"/>
      <c r="BU232" s="416"/>
      <c r="BV232" s="416"/>
      <c r="BW232" s="416"/>
      <c r="BX232" s="416"/>
      <c r="BY232" s="416"/>
      <c r="BZ232" s="416"/>
      <c r="CA232" s="416"/>
      <c r="CB232" s="416"/>
      <c r="CC232" s="416"/>
      <c r="CD232" s="416"/>
      <c r="CE232" s="416"/>
      <c r="CF232" s="416"/>
      <c r="CG232" s="416"/>
      <c r="CH232" s="416"/>
      <c r="CI232" s="416"/>
      <c r="CJ232" s="416"/>
      <c r="CK232" s="416"/>
      <c r="CL232" s="416"/>
      <c r="CM232" s="416"/>
      <c r="CN232" s="427"/>
      <c r="CO232" s="416"/>
      <c r="CP232" s="416"/>
      <c r="CQ232" s="416"/>
      <c r="CR232" s="416"/>
      <c r="CS232" s="416"/>
      <c r="CT232" s="416"/>
      <c r="CU232" s="416"/>
      <c r="CV232" s="416"/>
      <c r="CW232" s="416"/>
      <c r="CX232" s="416"/>
      <c r="CY232" s="416"/>
      <c r="CZ232" s="416"/>
      <c r="DA232" s="416"/>
      <c r="DB232" s="416"/>
      <c r="DC232" s="416"/>
      <c r="DD232" s="416"/>
      <c r="DE232" s="416"/>
      <c r="DF232" s="416"/>
      <c r="DG232" s="416"/>
      <c r="DH232" s="416"/>
      <c r="DI232" s="416"/>
      <c r="DJ232" s="416"/>
      <c r="DK232" s="416"/>
      <c r="DL232" s="416"/>
      <c r="DM232" s="416"/>
      <c r="DN232" s="416"/>
      <c r="DO232" s="416"/>
      <c r="DP232" s="416"/>
      <c r="DQ232" s="416"/>
      <c r="DR232" s="416"/>
      <c r="DS232" s="427"/>
      <c r="DT232" s="416"/>
      <c r="DU232" s="416"/>
      <c r="DV232" s="416"/>
      <c r="DW232" s="416"/>
      <c r="DX232" s="416"/>
      <c r="DY232" s="416"/>
      <c r="DZ232" s="416"/>
      <c r="EA232" s="416"/>
      <c r="EB232" s="416"/>
      <c r="EC232" s="416"/>
      <c r="ED232" s="416"/>
      <c r="EE232" s="416"/>
      <c r="EF232" s="416"/>
      <c r="EG232" s="416"/>
      <c r="EH232" s="416"/>
      <c r="EI232" s="416"/>
      <c r="EJ232" s="416"/>
      <c r="EK232" s="416"/>
      <c r="EL232" s="416"/>
      <c r="EM232" s="416"/>
      <c r="EN232" s="416"/>
      <c r="EO232" s="416"/>
      <c r="EP232" s="416"/>
      <c r="EQ232" s="416"/>
      <c r="ER232" s="416"/>
      <c r="ES232" s="416"/>
      <c r="ET232" s="416"/>
      <c r="EU232" s="416"/>
      <c r="EV232" s="416"/>
      <c r="EW232" s="416"/>
      <c r="EX232" s="427"/>
      <c r="EY232" s="416"/>
      <c r="EZ232" s="416"/>
      <c r="FA232" s="416"/>
      <c r="FB232" s="416"/>
      <c r="FC232" s="416"/>
      <c r="FD232" s="416"/>
      <c r="FE232" s="416"/>
      <c r="FF232" s="416"/>
      <c r="FG232" s="416"/>
      <c r="FH232" s="416"/>
      <c r="FI232" s="416"/>
      <c r="FJ232" s="416"/>
      <c r="FK232" s="416"/>
      <c r="FL232" s="416"/>
      <c r="FM232" s="416"/>
      <c r="FN232" s="416"/>
      <c r="FO232" s="416"/>
      <c r="FP232" s="416"/>
      <c r="FQ232" s="416"/>
      <c r="FR232" s="416"/>
      <c r="FS232" s="416"/>
      <c r="FT232" s="416"/>
      <c r="FU232" s="416"/>
      <c r="FV232" s="416"/>
      <c r="FW232" s="416"/>
      <c r="FX232" s="416"/>
      <c r="FY232" s="416"/>
      <c r="FZ232" s="416"/>
      <c r="GA232" s="416"/>
      <c r="GB232" s="416"/>
      <c r="GC232" s="427"/>
      <c r="GD232" s="427"/>
      <c r="GE232" s="427"/>
      <c r="GF232" s="427"/>
      <c r="GG232" s="427"/>
      <c r="GH232" s="427"/>
      <c r="GI232" s="427"/>
      <c r="GJ232" s="427"/>
      <c r="GK232" s="427"/>
      <c r="GL232" s="427"/>
      <c r="GM232" s="427"/>
      <c r="GN232" s="427"/>
      <c r="GO232" s="427"/>
      <c r="GP232" s="427"/>
      <c r="GQ232" s="427"/>
      <c r="GR232" s="427"/>
      <c r="GS232" s="427"/>
      <c r="GT232" s="427"/>
      <c r="GU232" s="427"/>
      <c r="GV232" s="427"/>
      <c r="GW232" s="427"/>
      <c r="GX232" s="427"/>
      <c r="GY232" s="427"/>
      <c r="GZ232" s="427"/>
      <c r="HA232" s="427"/>
      <c r="HB232" s="427"/>
      <c r="HC232" s="427"/>
      <c r="HD232" s="427"/>
      <c r="HE232" s="427"/>
      <c r="HF232" s="427"/>
      <c r="HG232" s="427"/>
      <c r="HH232" s="427"/>
      <c r="HI232" s="427"/>
      <c r="HJ232" s="427"/>
      <c r="HK232" s="427"/>
      <c r="HL232" s="427"/>
      <c r="HM232" s="427"/>
      <c r="HN232" s="427"/>
      <c r="HO232" s="427"/>
      <c r="HP232" s="427"/>
      <c r="HQ232" s="427"/>
      <c r="HR232" s="427"/>
      <c r="HS232" s="427"/>
      <c r="HT232" s="427"/>
      <c r="HU232" s="427"/>
      <c r="HV232" s="427"/>
      <c r="HW232" s="427"/>
      <c r="HX232" s="427"/>
      <c r="HY232" s="427"/>
      <c r="HZ232" s="427"/>
      <c r="IA232" s="427"/>
      <c r="IB232" s="427"/>
      <c r="IC232" s="427"/>
      <c r="ID232" s="427"/>
      <c r="IE232" s="427"/>
      <c r="IF232" s="427"/>
      <c r="IG232" s="427"/>
      <c r="IH232" s="427"/>
      <c r="II232" s="427"/>
      <c r="IJ232" s="427"/>
      <c r="IK232" s="427"/>
      <c r="IL232" s="427"/>
      <c r="IM232" s="427"/>
      <c r="IN232" s="427"/>
      <c r="IO232" s="427"/>
      <c r="IP232" s="427"/>
      <c r="IQ232" s="427"/>
      <c r="IR232" s="427"/>
      <c r="IS232" s="427"/>
      <c r="IT232" s="427"/>
      <c r="IU232" s="427"/>
      <c r="IV232" s="427"/>
      <c r="IW232" s="427"/>
      <c r="IX232" s="427"/>
      <c r="IY232" s="427"/>
      <c r="IZ232" s="427"/>
      <c r="JA232" s="427"/>
      <c r="JB232" s="427"/>
      <c r="JC232" s="427"/>
      <c r="JD232" s="427"/>
      <c r="JE232" s="427"/>
      <c r="JF232" s="427"/>
      <c r="JG232" s="427"/>
      <c r="JH232" s="427"/>
      <c r="JI232" s="427"/>
      <c r="JJ232" s="427"/>
      <c r="JK232" s="427"/>
      <c r="JL232" s="427"/>
      <c r="JM232" s="427"/>
      <c r="JN232" s="427"/>
      <c r="JO232" s="427"/>
      <c r="JP232" s="427"/>
      <c r="JQ232" s="427"/>
      <c r="JR232" s="427"/>
      <c r="JS232" s="416"/>
      <c r="JT232" s="416"/>
      <c r="JU232" s="416"/>
      <c r="JV232" s="416"/>
      <c r="JW232" s="416"/>
      <c r="JX232" s="416"/>
      <c r="JY232" s="416"/>
      <c r="JZ232" s="416"/>
      <c r="KA232" s="416"/>
      <c r="KB232" s="416"/>
      <c r="KC232" s="416"/>
      <c r="KD232" s="416"/>
      <c r="KE232" s="416"/>
      <c r="KF232" s="416"/>
      <c r="KG232" s="416"/>
      <c r="KH232" s="416"/>
      <c r="KI232" s="416"/>
      <c r="KJ232" s="416"/>
      <c r="KK232" s="416"/>
      <c r="KL232" s="416"/>
      <c r="KM232" s="416"/>
      <c r="KN232" s="416"/>
      <c r="KO232" s="416"/>
      <c r="KP232" s="416"/>
      <c r="KQ232" s="416"/>
      <c r="KR232" s="416"/>
      <c r="KS232" s="416"/>
      <c r="KT232" s="416"/>
      <c r="KU232" s="416"/>
      <c r="KV232" s="416"/>
      <c r="KW232" s="427"/>
      <c r="KX232" s="427"/>
      <c r="KY232" s="427"/>
      <c r="KZ232" s="427"/>
      <c r="LA232" s="427"/>
      <c r="LB232" s="427"/>
      <c r="LC232" s="427"/>
      <c r="LD232" s="427"/>
      <c r="LE232" s="427"/>
      <c r="LF232" s="427"/>
      <c r="LG232" s="427"/>
      <c r="LH232" s="427"/>
      <c r="LI232" s="427"/>
      <c r="LJ232" s="427"/>
      <c r="LK232" s="427"/>
      <c r="LL232" s="427"/>
      <c r="LM232" s="427"/>
      <c r="LN232" s="427"/>
      <c r="LO232" s="427"/>
      <c r="LP232" s="427"/>
      <c r="LQ232" s="427"/>
      <c r="LR232" s="427"/>
      <c r="LS232" s="427"/>
      <c r="LT232" s="427"/>
      <c r="LU232" s="427"/>
      <c r="LV232" s="427"/>
      <c r="LW232" s="427"/>
      <c r="LX232" s="427"/>
      <c r="LY232" s="427"/>
      <c r="LZ232" s="427"/>
      <c r="MA232" s="427"/>
      <c r="MB232" s="427"/>
      <c r="MC232" s="427"/>
      <c r="MD232" s="427"/>
      <c r="ME232" s="427"/>
      <c r="MF232" s="427"/>
      <c r="MG232" s="427"/>
      <c r="MH232" s="427"/>
      <c r="MI232" s="427"/>
      <c r="MJ232" s="427"/>
      <c r="MK232" s="427"/>
      <c r="ML232" s="427"/>
      <c r="MM232" s="427"/>
      <c r="MN232" s="427"/>
      <c r="MO232" s="427"/>
      <c r="MP232" s="427"/>
      <c r="MQ232" s="427"/>
      <c r="MR232" s="427"/>
      <c r="MS232" s="427"/>
      <c r="MT232" s="427"/>
      <c r="MU232" s="427"/>
      <c r="MV232" s="427"/>
      <c r="MW232" s="427"/>
      <c r="MX232" s="427"/>
      <c r="MY232" s="427"/>
      <c r="MZ232" s="427"/>
      <c r="NA232" s="427"/>
      <c r="NB232" s="427"/>
      <c r="NC232" s="427"/>
      <c r="ND232" s="427"/>
      <c r="NE232" s="427"/>
      <c r="NF232" s="427"/>
      <c r="NG232" s="427"/>
      <c r="NH232" s="416"/>
      <c r="NI232" s="416"/>
      <c r="NJ232" s="416"/>
      <c r="NK232" s="416"/>
      <c r="NL232" s="416"/>
      <c r="NM232" s="416"/>
      <c r="NN232" s="416"/>
      <c r="NO232" s="416"/>
      <c r="NP232" s="416"/>
      <c r="NQ232" s="416"/>
      <c r="NR232" s="416"/>
      <c r="NS232" s="416"/>
      <c r="NT232" s="416"/>
      <c r="NU232" s="416"/>
      <c r="NV232" s="416"/>
      <c r="NW232" s="416"/>
      <c r="NX232" s="416"/>
      <c r="NY232" s="416"/>
      <c r="NZ232" s="416"/>
      <c r="OA232" s="416"/>
      <c r="OB232" s="416"/>
      <c r="OC232" s="416"/>
      <c r="OD232" s="416"/>
      <c r="OE232" s="416"/>
      <c r="OF232" s="416"/>
      <c r="OG232" s="416"/>
      <c r="OH232" s="416"/>
      <c r="OI232" s="416"/>
      <c r="OJ232" s="416"/>
      <c r="OK232" s="416"/>
      <c r="OL232" s="427"/>
      <c r="OM232" s="416"/>
      <c r="ON232" s="416"/>
      <c r="OO232" s="416"/>
      <c r="OP232" s="416"/>
      <c r="OQ232" s="416"/>
      <c r="OR232" s="416"/>
      <c r="OS232" s="416"/>
      <c r="OT232" s="416"/>
      <c r="OU232" s="416"/>
      <c r="OV232" s="416"/>
      <c r="OW232" s="416"/>
      <c r="OX232" s="416"/>
      <c r="OY232" s="416"/>
      <c r="OZ232" s="416"/>
      <c r="PA232" s="416"/>
      <c r="PB232" s="416"/>
      <c r="PC232" s="416"/>
      <c r="PD232" s="416"/>
      <c r="PE232" s="416"/>
      <c r="PF232" s="416"/>
      <c r="PG232" s="416"/>
      <c r="PH232" s="416"/>
      <c r="PI232" s="416"/>
      <c r="PJ232" s="416"/>
      <c r="PK232" s="416"/>
      <c r="PL232" s="416"/>
      <c r="PM232" s="416"/>
      <c r="PN232" s="416"/>
      <c r="PO232" s="416"/>
      <c r="PP232" s="416"/>
      <c r="PQ232" s="427"/>
      <c r="PR232" s="416"/>
      <c r="PS232" s="416"/>
      <c r="PT232" s="416"/>
      <c r="PU232" s="416"/>
      <c r="PV232" s="416"/>
      <c r="PW232" s="416"/>
      <c r="PX232" s="416"/>
      <c r="PY232" s="416"/>
      <c r="PZ232" s="416"/>
      <c r="QA232" s="416"/>
      <c r="QB232" s="416"/>
      <c r="QC232" s="416"/>
      <c r="QD232" s="416"/>
      <c r="QE232" s="416"/>
      <c r="QF232" s="416"/>
      <c r="QG232" s="416"/>
      <c r="QH232" s="416"/>
      <c r="QI232" s="416"/>
      <c r="QJ232" s="416"/>
      <c r="QK232" s="416"/>
      <c r="QL232" s="416"/>
      <c r="QM232" s="416"/>
      <c r="QN232" s="416"/>
      <c r="QO232" s="416"/>
      <c r="QP232" s="416"/>
      <c r="QQ232" s="416"/>
      <c r="QR232" s="416"/>
      <c r="QS232" s="416"/>
      <c r="QT232" s="416"/>
      <c r="QU232" s="416"/>
      <c r="QV232" s="427"/>
      <c r="QW232" s="416"/>
      <c r="QX232" s="416"/>
      <c r="QY232" s="416"/>
      <c r="QZ232" s="416"/>
      <c r="RA232" s="416"/>
      <c r="RB232" s="416"/>
      <c r="RC232" s="416"/>
      <c r="RD232" s="416"/>
      <c r="RE232" s="416"/>
      <c r="RF232" s="416"/>
      <c r="RG232" s="416"/>
      <c r="RH232" s="416"/>
      <c r="RI232" s="416"/>
      <c r="RJ232" s="416"/>
      <c r="RK232" s="416"/>
      <c r="RL232" s="416"/>
      <c r="RM232" s="416"/>
      <c r="RN232" s="416"/>
      <c r="RO232" s="416"/>
      <c r="RP232" s="416"/>
      <c r="RQ232" s="416"/>
      <c r="RR232" s="416"/>
      <c r="RS232" s="416"/>
      <c r="RT232" s="416"/>
      <c r="RU232" s="416"/>
      <c r="RV232" s="416"/>
      <c r="RW232" s="416"/>
      <c r="RX232" s="416"/>
      <c r="RY232" s="416"/>
      <c r="RZ232" s="416"/>
      <c r="SA232" s="427"/>
      <c r="SB232" s="427"/>
      <c r="SC232" s="427"/>
      <c r="SD232" s="427"/>
      <c r="SE232" s="427"/>
      <c r="SF232" s="427"/>
      <c r="SG232" s="427"/>
      <c r="SH232" s="427"/>
      <c r="SI232" s="427"/>
      <c r="SJ232" s="427"/>
      <c r="SK232" s="427"/>
      <c r="SL232" s="427"/>
      <c r="SM232" s="427"/>
      <c r="SN232" s="427"/>
      <c r="SO232" s="427"/>
      <c r="SP232" s="427"/>
      <c r="SQ232" s="427"/>
      <c r="SR232" s="427"/>
      <c r="SS232" s="427"/>
      <c r="ST232" s="427"/>
      <c r="SU232" s="427"/>
      <c r="SV232" s="427"/>
      <c r="SW232" s="427"/>
      <c r="SX232" s="427"/>
      <c r="SY232" s="427"/>
      <c r="SZ232" s="427"/>
      <c r="TA232" s="427"/>
      <c r="TB232" s="427"/>
      <c r="TC232" s="427"/>
      <c r="TD232" s="427"/>
      <c r="TE232" s="427"/>
      <c r="TF232" s="427"/>
      <c r="TG232" s="427"/>
      <c r="TH232" s="427"/>
      <c r="TI232" s="427"/>
      <c r="TJ232" s="427"/>
      <c r="TK232" s="427"/>
      <c r="TL232" s="427"/>
      <c r="TM232" s="427"/>
      <c r="TN232" s="427"/>
      <c r="TO232" s="427"/>
      <c r="TP232" s="427"/>
      <c r="TQ232" s="427"/>
      <c r="TR232" s="427"/>
      <c r="TS232" s="427"/>
      <c r="TT232" s="427"/>
      <c r="TU232" s="427"/>
      <c r="TV232" s="427"/>
      <c r="TW232" s="427"/>
      <c r="TX232" s="427"/>
      <c r="TY232" s="427"/>
      <c r="TZ232" s="427"/>
      <c r="UA232" s="427"/>
      <c r="UB232" s="427"/>
      <c r="UC232" s="427"/>
      <c r="UD232" s="427"/>
      <c r="UE232" s="427"/>
      <c r="UF232" s="427"/>
      <c r="UG232" s="427"/>
      <c r="UH232" s="427"/>
      <c r="UI232" s="427"/>
      <c r="UJ232" s="427"/>
      <c r="UK232" s="427"/>
      <c r="UL232" s="427"/>
      <c r="UM232" s="427"/>
      <c r="UN232" s="427"/>
      <c r="UO232" s="427"/>
      <c r="UP232" s="427"/>
      <c r="UQ232" s="427"/>
      <c r="UR232" s="427"/>
      <c r="US232" s="427"/>
      <c r="UT232" s="427"/>
      <c r="UU232" s="427"/>
      <c r="UV232" s="427"/>
      <c r="UW232" s="427"/>
      <c r="UX232" s="427"/>
      <c r="UY232" s="427"/>
      <c r="UZ232" s="427"/>
      <c r="VA232" s="427"/>
      <c r="VB232" s="427"/>
      <c r="VC232" s="427"/>
      <c r="VD232" s="427"/>
      <c r="VE232" s="427"/>
      <c r="VF232" s="427"/>
      <c r="VG232" s="427"/>
      <c r="VH232" s="427"/>
      <c r="VI232" s="427"/>
      <c r="VJ232" s="427"/>
      <c r="VK232" s="427"/>
      <c r="VL232" s="427"/>
      <c r="VM232" s="427"/>
      <c r="VN232" s="427"/>
      <c r="VO232" s="427"/>
      <c r="VP232" s="427"/>
      <c r="VQ232" s="427"/>
      <c r="VR232" s="427"/>
      <c r="VS232" s="427"/>
      <c r="VT232" s="427"/>
      <c r="VU232" s="427"/>
      <c r="VV232" s="427"/>
      <c r="VW232" s="427"/>
      <c r="VX232" s="427"/>
      <c r="VY232" s="427"/>
      <c r="VZ232" s="427"/>
      <c r="WA232" s="427"/>
      <c r="WB232" s="427"/>
      <c r="WC232" s="427"/>
      <c r="WD232" s="427"/>
      <c r="WE232" s="427"/>
      <c r="WF232" s="427"/>
      <c r="WG232" s="427"/>
      <c r="WH232" s="427"/>
      <c r="WI232" s="427"/>
      <c r="WJ232" s="427"/>
      <c r="WK232" s="427"/>
      <c r="WL232" s="427"/>
      <c r="WM232" s="427"/>
      <c r="WN232" s="427"/>
      <c r="WO232" s="427"/>
      <c r="WP232" s="427"/>
      <c r="WQ232" s="427"/>
      <c r="WR232" s="427"/>
      <c r="WS232" s="427"/>
      <c r="WT232" s="427"/>
      <c r="WU232" s="427"/>
      <c r="WV232" s="427"/>
      <c r="WW232" s="427"/>
      <c r="WX232" s="427"/>
      <c r="WY232" s="427"/>
      <c r="WZ232" s="427"/>
      <c r="XA232" s="427"/>
      <c r="XB232" s="427"/>
      <c r="XC232" s="427"/>
      <c r="XD232" s="427"/>
      <c r="XE232" s="427"/>
      <c r="XF232" s="427"/>
      <c r="XG232" s="427"/>
      <c r="XH232" s="427"/>
      <c r="XI232" s="427"/>
      <c r="XJ232" s="427"/>
      <c r="XK232" s="427"/>
      <c r="XL232" s="427"/>
      <c r="XM232" s="427"/>
      <c r="XN232" s="427"/>
      <c r="XO232" s="427"/>
      <c r="XP232" s="427"/>
      <c r="XQ232" s="427"/>
      <c r="XR232" s="427"/>
      <c r="XS232" s="427"/>
      <c r="XT232" s="427"/>
      <c r="XU232" s="427"/>
      <c r="XV232" s="427"/>
      <c r="XW232" s="427"/>
      <c r="XX232" s="427"/>
      <c r="XY232" s="427"/>
      <c r="XZ232" s="427"/>
      <c r="YA232" s="427"/>
      <c r="YB232" s="427"/>
      <c r="YC232" s="427"/>
      <c r="YD232" s="427"/>
      <c r="YE232" s="427"/>
      <c r="YF232" s="427"/>
      <c r="YG232" s="427"/>
      <c r="YH232" s="427"/>
      <c r="YI232" s="427"/>
      <c r="YJ232" s="427"/>
      <c r="YK232" s="427"/>
      <c r="YL232" s="427"/>
      <c r="YM232" s="427"/>
      <c r="YN232" s="427"/>
      <c r="YO232" s="427"/>
      <c r="YP232" s="427"/>
      <c r="YQ232" s="427"/>
      <c r="YR232" s="427"/>
      <c r="YS232" s="427"/>
      <c r="YT232" s="427"/>
      <c r="YU232" s="427"/>
      <c r="YV232" s="427"/>
      <c r="YW232" s="427"/>
      <c r="YX232" s="427"/>
      <c r="YY232" s="427"/>
      <c r="YZ232" s="427"/>
      <c r="ZA232" s="427"/>
      <c r="ZB232" s="427"/>
      <c r="ZC232" s="427"/>
      <c r="ZD232" s="427"/>
      <c r="ZE232" s="427"/>
      <c r="ZF232" s="416"/>
      <c r="ZG232" s="416"/>
      <c r="ZH232" s="416"/>
      <c r="ZI232" s="416"/>
      <c r="ZJ232" s="416"/>
      <c r="ZK232" s="416"/>
      <c r="ZL232" s="416"/>
      <c r="ZM232" s="416"/>
      <c r="ZN232" s="416"/>
      <c r="ZO232" s="416"/>
      <c r="ZP232" s="416"/>
      <c r="ZQ232" s="416"/>
      <c r="ZR232" s="416"/>
      <c r="ZS232" s="416"/>
      <c r="ZT232" s="416"/>
      <c r="ZU232" s="416"/>
      <c r="ZV232" s="416"/>
      <c r="ZW232" s="416"/>
      <c r="ZX232" s="416"/>
      <c r="ZY232" s="416"/>
      <c r="ZZ232" s="416"/>
      <c r="AAA232" s="416"/>
      <c r="AAB232" s="416"/>
      <c r="AAC232" s="416"/>
      <c r="AAD232" s="416"/>
      <c r="AAE232" s="416"/>
      <c r="AAF232" s="416"/>
      <c r="AAG232" s="416"/>
      <c r="AAH232" s="416"/>
      <c r="AAI232" s="416"/>
      <c r="AAJ232" s="427"/>
      <c r="AAK232" s="416"/>
      <c r="AAL232" s="416"/>
      <c r="AAM232" s="416"/>
      <c r="AAN232" s="416"/>
      <c r="AAO232" s="416"/>
      <c r="AAP232" s="416"/>
      <c r="AAQ232" s="416"/>
      <c r="AAR232" s="416"/>
      <c r="AAS232" s="416"/>
      <c r="AAT232" s="416"/>
      <c r="AAU232" s="416"/>
      <c r="AAV232" s="416"/>
      <c r="AAW232" s="416"/>
      <c r="AAX232" s="416"/>
      <c r="AAY232" s="416"/>
      <c r="AAZ232" s="416"/>
      <c r="ABA232" s="416"/>
      <c r="ABB232" s="416"/>
      <c r="ABC232" s="416"/>
      <c r="ABD232" s="416"/>
      <c r="ABE232" s="416"/>
      <c r="ABF232" s="416"/>
      <c r="ABG232" s="416"/>
      <c r="ABH232" s="416"/>
      <c r="ABI232" s="416"/>
      <c r="ABJ232" s="416"/>
      <c r="ABK232" s="416"/>
      <c r="ABL232" s="416"/>
      <c r="ABM232" s="416"/>
      <c r="ABN232" s="416"/>
    </row>
    <row r="233" spans="1:755" collapsed="1" x14ac:dyDescent="0.25"/>
    <row r="234" spans="1:755" s="8" customFormat="1" x14ac:dyDescent="0.25">
      <c r="A234" s="19" t="s">
        <v>1720</v>
      </c>
      <c r="B234" s="19"/>
      <c r="C234" s="19"/>
      <c r="D234" s="20"/>
      <c r="E234" s="19"/>
      <c r="F234" s="19"/>
      <c r="G234" s="19"/>
      <c r="H234" s="19"/>
      <c r="I234" s="19"/>
      <c r="J234" s="19"/>
      <c r="K234" s="19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  <c r="FI234" s="20"/>
      <c r="FJ234" s="20"/>
      <c r="FK234" s="20"/>
      <c r="FL234" s="20"/>
      <c r="FM234" s="20"/>
      <c r="FN234" s="20"/>
      <c r="FO234" s="20"/>
      <c r="FP234" s="20"/>
      <c r="FQ234" s="20"/>
      <c r="FR234" s="20"/>
      <c r="FS234" s="20"/>
      <c r="FT234" s="20"/>
      <c r="FU234" s="20"/>
      <c r="FV234" s="20"/>
      <c r="FW234" s="20"/>
      <c r="FX234" s="20"/>
      <c r="FY234" s="20"/>
      <c r="FZ234" s="20"/>
      <c r="GA234" s="20"/>
      <c r="GB234" s="20"/>
      <c r="GC234" s="20"/>
      <c r="GD234" s="20"/>
      <c r="GE234" s="20"/>
      <c r="GF234" s="20"/>
      <c r="GG234" s="20"/>
      <c r="GH234" s="20"/>
      <c r="GI234" s="20"/>
      <c r="GJ234" s="20"/>
      <c r="GK234" s="20"/>
      <c r="GL234" s="20"/>
      <c r="GM234" s="20"/>
      <c r="GN234" s="20"/>
      <c r="GO234" s="20"/>
      <c r="GP234" s="20"/>
      <c r="GQ234" s="20"/>
      <c r="GR234" s="20"/>
      <c r="GS234" s="20"/>
      <c r="GT234" s="20"/>
      <c r="GU234" s="20"/>
      <c r="GV234" s="20"/>
      <c r="GW234" s="20"/>
      <c r="GX234" s="20"/>
      <c r="GY234" s="20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20"/>
      <c r="HN234" s="20"/>
      <c r="HO234" s="20"/>
      <c r="HP234" s="20"/>
      <c r="HQ234" s="20"/>
      <c r="HR234" s="20"/>
      <c r="HS234" s="20"/>
      <c r="HT234" s="20"/>
      <c r="HU234" s="20"/>
      <c r="HV234" s="20"/>
      <c r="HW234" s="20"/>
      <c r="HX234" s="20"/>
      <c r="HY234" s="20"/>
      <c r="HZ234" s="20"/>
      <c r="IA234" s="20"/>
      <c r="IB234" s="20"/>
      <c r="IC234" s="20"/>
      <c r="ID234" s="20"/>
      <c r="IE234" s="20"/>
      <c r="IF234" s="20"/>
      <c r="IG234" s="20"/>
      <c r="IH234" s="20"/>
      <c r="II234" s="20"/>
      <c r="IJ234" s="20"/>
      <c r="IK234" s="20"/>
      <c r="IL234" s="20"/>
      <c r="IM234" s="20"/>
      <c r="IN234" s="20"/>
      <c r="IO234" s="20"/>
      <c r="IP234" s="20"/>
      <c r="IQ234" s="20"/>
      <c r="IR234" s="20"/>
      <c r="IS234" s="20"/>
      <c r="IT234" s="20"/>
      <c r="IU234" s="20"/>
      <c r="IV234" s="20"/>
      <c r="IW234" s="20"/>
      <c r="IX234" s="20"/>
      <c r="IY234" s="20"/>
      <c r="IZ234" s="20"/>
      <c r="JA234" s="20"/>
      <c r="JB234" s="20"/>
      <c r="JC234" s="20"/>
      <c r="JD234" s="20"/>
      <c r="JE234" s="20"/>
      <c r="JF234" s="20"/>
      <c r="JG234" s="20"/>
      <c r="JH234" s="20"/>
      <c r="JI234" s="20"/>
      <c r="JJ234" s="20"/>
      <c r="JK234" s="20"/>
      <c r="JL234" s="20"/>
      <c r="JM234" s="20"/>
      <c r="JN234" s="20"/>
      <c r="JO234" s="20"/>
      <c r="JP234" s="20"/>
      <c r="JQ234" s="20"/>
      <c r="JR234" s="20"/>
      <c r="JS234" s="20"/>
      <c r="JT234" s="20"/>
      <c r="JU234" s="20"/>
      <c r="JV234" s="20"/>
      <c r="JW234" s="20"/>
      <c r="JX234" s="20"/>
      <c r="JY234" s="20"/>
      <c r="JZ234" s="20"/>
      <c r="KA234" s="20"/>
      <c r="KB234" s="20"/>
      <c r="KC234" s="20"/>
      <c r="KD234" s="20"/>
      <c r="KE234" s="20"/>
      <c r="KF234" s="20"/>
      <c r="KG234" s="20"/>
      <c r="KH234" s="20"/>
      <c r="KI234" s="20"/>
      <c r="KJ234" s="20"/>
      <c r="KK234" s="20"/>
      <c r="KL234" s="20"/>
      <c r="KM234" s="20"/>
      <c r="KN234" s="20"/>
      <c r="KO234" s="20"/>
      <c r="KP234" s="20"/>
      <c r="KQ234" s="20"/>
      <c r="KR234" s="20"/>
      <c r="KS234" s="20"/>
      <c r="KT234" s="20"/>
      <c r="KU234" s="20"/>
      <c r="KV234" s="20"/>
      <c r="KW234" s="20"/>
      <c r="KX234" s="20"/>
      <c r="KY234" s="20"/>
      <c r="KZ234" s="20"/>
      <c r="LA234" s="20"/>
      <c r="LB234" s="20"/>
      <c r="LC234" s="20"/>
      <c r="LD234" s="20"/>
      <c r="LE234" s="20"/>
      <c r="LF234" s="20"/>
      <c r="LG234" s="20"/>
      <c r="LH234" s="20"/>
      <c r="LI234" s="20"/>
      <c r="LJ234" s="20"/>
      <c r="LK234" s="20"/>
      <c r="LL234" s="20"/>
      <c r="LM234" s="20"/>
      <c r="LN234" s="20"/>
      <c r="LO234" s="20"/>
      <c r="LP234" s="20"/>
      <c r="LQ234" s="20"/>
      <c r="LR234" s="20"/>
      <c r="LS234" s="20"/>
      <c r="LT234" s="20"/>
      <c r="LU234" s="20"/>
      <c r="LV234" s="20"/>
      <c r="LW234" s="20"/>
      <c r="LX234" s="20"/>
      <c r="LY234" s="20"/>
      <c r="LZ234" s="20"/>
      <c r="MA234" s="20"/>
      <c r="MB234" s="20"/>
      <c r="MC234" s="20"/>
      <c r="MD234" s="20"/>
      <c r="ME234" s="20"/>
      <c r="MF234" s="20"/>
      <c r="MG234" s="20"/>
      <c r="MH234" s="20"/>
      <c r="MI234" s="20"/>
      <c r="MJ234" s="20"/>
      <c r="MK234" s="20"/>
      <c r="ML234" s="20"/>
      <c r="MM234" s="20"/>
      <c r="MN234" s="20"/>
      <c r="MO234" s="20"/>
      <c r="MP234" s="20"/>
      <c r="MQ234" s="20"/>
      <c r="MR234" s="20"/>
      <c r="MS234" s="20"/>
      <c r="MT234" s="20"/>
      <c r="MU234" s="20"/>
      <c r="MV234" s="20"/>
      <c r="MW234" s="20"/>
      <c r="MX234" s="20"/>
      <c r="MY234" s="20"/>
      <c r="MZ234" s="20"/>
      <c r="NA234" s="20"/>
      <c r="NB234" s="20"/>
      <c r="NC234" s="20"/>
      <c r="ND234" s="20"/>
      <c r="NE234" s="20"/>
      <c r="NF234" s="20"/>
      <c r="NG234" s="20"/>
      <c r="NH234" s="20"/>
      <c r="NI234" s="20"/>
      <c r="NJ234" s="20"/>
      <c r="NK234" s="20"/>
      <c r="NL234" s="20"/>
      <c r="NM234" s="20"/>
      <c r="NN234" s="20"/>
      <c r="NO234" s="20"/>
      <c r="NP234" s="20"/>
      <c r="NQ234" s="20"/>
      <c r="NR234" s="20"/>
      <c r="NS234" s="20"/>
      <c r="NT234" s="20"/>
      <c r="NU234" s="20"/>
      <c r="NV234" s="20"/>
      <c r="NW234" s="20"/>
      <c r="NX234" s="20"/>
      <c r="NY234" s="20"/>
      <c r="NZ234" s="20"/>
      <c r="OA234" s="20"/>
      <c r="OB234" s="20"/>
      <c r="OC234" s="20"/>
      <c r="OD234" s="20"/>
      <c r="OE234" s="20"/>
      <c r="OF234" s="20"/>
      <c r="OG234" s="20"/>
      <c r="OH234" s="20"/>
      <c r="OI234" s="20"/>
      <c r="OJ234" s="20"/>
      <c r="OK234" s="20"/>
      <c r="OL234" s="20"/>
      <c r="OM234" s="20"/>
      <c r="ON234" s="20"/>
      <c r="OO234" s="20"/>
      <c r="OP234" s="20"/>
      <c r="OQ234" s="20"/>
      <c r="OR234" s="20"/>
      <c r="OS234" s="20"/>
      <c r="OT234" s="20"/>
      <c r="OU234" s="20"/>
      <c r="OV234" s="20"/>
      <c r="OW234" s="20"/>
      <c r="OX234" s="20"/>
      <c r="OY234" s="20"/>
      <c r="OZ234" s="20"/>
      <c r="PA234" s="20"/>
      <c r="PB234" s="20"/>
      <c r="PC234" s="20"/>
      <c r="PD234" s="20"/>
      <c r="PE234" s="20"/>
      <c r="PF234" s="20"/>
      <c r="PG234" s="20"/>
      <c r="PH234" s="20"/>
      <c r="PI234" s="20"/>
      <c r="PJ234" s="20"/>
      <c r="PK234" s="20"/>
      <c r="PL234" s="20"/>
      <c r="PM234" s="20"/>
      <c r="PN234" s="20"/>
      <c r="PO234" s="20"/>
      <c r="PP234" s="20"/>
      <c r="PQ234" s="20"/>
      <c r="PR234" s="20"/>
      <c r="PS234" s="20"/>
      <c r="PT234" s="20"/>
      <c r="PU234" s="20"/>
      <c r="PV234" s="20"/>
      <c r="PW234" s="20"/>
      <c r="PX234" s="20"/>
      <c r="PY234" s="20"/>
      <c r="PZ234" s="20"/>
      <c r="QA234" s="20"/>
      <c r="QB234" s="20"/>
      <c r="QC234" s="20"/>
      <c r="QD234" s="20"/>
      <c r="QE234" s="20"/>
      <c r="QF234" s="20"/>
      <c r="QG234" s="20"/>
      <c r="QH234" s="20"/>
      <c r="QI234" s="20"/>
      <c r="QJ234" s="20"/>
      <c r="QK234" s="20"/>
      <c r="QL234" s="20"/>
      <c r="QM234" s="20"/>
      <c r="QN234" s="20"/>
      <c r="QO234" s="20"/>
      <c r="QP234" s="20"/>
      <c r="QQ234" s="20"/>
      <c r="QR234" s="20"/>
      <c r="QS234" s="20"/>
      <c r="QT234" s="20"/>
      <c r="QU234" s="20"/>
      <c r="QV234" s="20"/>
      <c r="QW234" s="20"/>
      <c r="QX234" s="20"/>
      <c r="QY234" s="20"/>
      <c r="QZ234" s="20"/>
      <c r="RA234" s="20"/>
      <c r="RB234" s="20"/>
      <c r="RC234" s="20"/>
      <c r="RD234" s="20"/>
      <c r="RE234" s="20"/>
      <c r="RF234" s="20"/>
      <c r="RG234" s="20"/>
      <c r="RH234" s="20"/>
      <c r="RI234" s="20"/>
      <c r="RJ234" s="20"/>
      <c r="RK234" s="20"/>
      <c r="RL234" s="20"/>
      <c r="RM234" s="20"/>
      <c r="RN234" s="20"/>
      <c r="RO234" s="20"/>
      <c r="RP234" s="20"/>
      <c r="RQ234" s="20"/>
      <c r="RR234" s="20"/>
      <c r="RS234" s="20"/>
      <c r="RT234" s="20"/>
      <c r="RU234" s="20"/>
      <c r="RV234" s="20"/>
      <c r="RW234" s="20"/>
      <c r="RX234" s="20"/>
      <c r="RY234" s="20"/>
      <c r="RZ234" s="20"/>
      <c r="SA234" s="20"/>
      <c r="SB234" s="20"/>
      <c r="SC234" s="20"/>
      <c r="SD234" s="20"/>
      <c r="SE234" s="20"/>
      <c r="SF234" s="20"/>
      <c r="SG234" s="20"/>
      <c r="SH234" s="20"/>
      <c r="SI234" s="20"/>
      <c r="SJ234" s="20"/>
      <c r="SK234" s="20"/>
      <c r="SL234" s="20"/>
      <c r="SM234" s="20"/>
      <c r="SN234" s="20"/>
      <c r="SO234" s="20"/>
      <c r="SP234" s="20"/>
      <c r="SQ234" s="20"/>
      <c r="SR234" s="20"/>
      <c r="SS234" s="20"/>
      <c r="ST234" s="20"/>
      <c r="SU234" s="20"/>
      <c r="SV234" s="20"/>
      <c r="SW234" s="20"/>
      <c r="SX234" s="20"/>
      <c r="SY234" s="20"/>
      <c r="SZ234" s="20"/>
      <c r="TA234" s="20"/>
      <c r="TB234" s="20"/>
      <c r="TC234" s="20"/>
      <c r="TD234" s="20"/>
      <c r="TE234" s="20"/>
      <c r="TF234" s="20"/>
      <c r="TG234" s="20"/>
      <c r="TH234" s="20"/>
      <c r="TI234" s="20"/>
      <c r="TJ234" s="20"/>
      <c r="TK234" s="20"/>
      <c r="TL234" s="20"/>
      <c r="TM234" s="20"/>
      <c r="TN234" s="20"/>
      <c r="TO234" s="20"/>
      <c r="TP234" s="20"/>
      <c r="TQ234" s="20"/>
      <c r="TR234" s="20"/>
      <c r="TS234" s="20"/>
      <c r="TT234" s="20"/>
      <c r="TU234" s="20"/>
      <c r="TV234" s="20"/>
      <c r="TW234" s="20"/>
      <c r="TX234" s="20"/>
      <c r="TY234" s="20"/>
      <c r="TZ234" s="20"/>
      <c r="UA234" s="20"/>
      <c r="UB234" s="20"/>
      <c r="UC234" s="20"/>
      <c r="UD234" s="20"/>
      <c r="UE234" s="20"/>
      <c r="UF234" s="20"/>
      <c r="UG234" s="20"/>
      <c r="UH234" s="20"/>
      <c r="UI234" s="20"/>
      <c r="UJ234" s="20"/>
      <c r="UK234" s="20"/>
      <c r="UL234" s="20"/>
      <c r="UM234" s="20"/>
      <c r="UN234" s="20"/>
      <c r="UO234" s="20"/>
      <c r="UP234" s="20"/>
      <c r="UQ234" s="20"/>
      <c r="UR234" s="20"/>
      <c r="US234" s="20"/>
      <c r="UT234" s="20"/>
      <c r="UU234" s="20"/>
      <c r="UV234" s="20"/>
      <c r="UW234" s="20"/>
      <c r="UX234" s="20"/>
      <c r="UY234" s="20"/>
      <c r="UZ234" s="20"/>
      <c r="VA234" s="20"/>
      <c r="VB234" s="20"/>
      <c r="VC234" s="20"/>
      <c r="VD234" s="20"/>
      <c r="VE234" s="20"/>
      <c r="VF234" s="20"/>
      <c r="VG234" s="20"/>
      <c r="VH234" s="20"/>
      <c r="VI234" s="20"/>
      <c r="VJ234" s="20"/>
      <c r="VK234" s="20"/>
      <c r="VL234" s="20"/>
      <c r="VM234" s="20"/>
      <c r="VN234" s="20"/>
      <c r="VO234" s="20"/>
      <c r="VP234" s="20"/>
      <c r="VQ234" s="20"/>
      <c r="VR234" s="20"/>
      <c r="VS234" s="20"/>
      <c r="VT234" s="20"/>
      <c r="VU234" s="20"/>
      <c r="VV234" s="20"/>
      <c r="VW234" s="20"/>
      <c r="VX234" s="20"/>
      <c r="VY234" s="20"/>
      <c r="VZ234" s="20"/>
      <c r="WA234" s="20"/>
      <c r="WB234" s="20"/>
      <c r="WC234" s="20"/>
      <c r="WD234" s="20"/>
      <c r="WE234" s="20"/>
      <c r="WF234" s="20"/>
      <c r="WG234" s="20"/>
      <c r="WH234" s="20"/>
      <c r="WI234" s="20"/>
      <c r="WJ234" s="20"/>
      <c r="WK234" s="20"/>
      <c r="WL234" s="20"/>
      <c r="WM234" s="20"/>
      <c r="WN234" s="20"/>
      <c r="WO234" s="20"/>
      <c r="WP234" s="20"/>
      <c r="WQ234" s="20"/>
      <c r="WR234" s="20"/>
      <c r="WS234" s="20"/>
      <c r="WT234" s="20"/>
      <c r="WU234" s="20"/>
      <c r="WV234" s="20"/>
      <c r="WW234" s="20"/>
      <c r="WX234" s="20"/>
      <c r="WY234" s="20"/>
      <c r="WZ234" s="20"/>
      <c r="XA234" s="20"/>
      <c r="XB234" s="20"/>
      <c r="XC234" s="20"/>
      <c r="XD234" s="20"/>
      <c r="XE234" s="20"/>
      <c r="XF234" s="20"/>
      <c r="XG234" s="20"/>
      <c r="XH234" s="20"/>
      <c r="XI234" s="20"/>
      <c r="XJ234" s="20"/>
      <c r="XK234" s="20"/>
      <c r="XL234" s="20"/>
      <c r="XM234" s="20"/>
      <c r="XN234" s="20"/>
      <c r="XO234" s="20"/>
      <c r="XP234" s="20"/>
      <c r="XQ234" s="20"/>
      <c r="XR234" s="20"/>
      <c r="XS234" s="20"/>
      <c r="XT234" s="20"/>
      <c r="XU234" s="20"/>
      <c r="XV234" s="20"/>
      <c r="XW234" s="20"/>
      <c r="XX234" s="20"/>
      <c r="XY234" s="20"/>
      <c r="XZ234" s="20"/>
      <c r="YA234" s="20"/>
      <c r="YB234" s="20"/>
      <c r="YC234" s="20"/>
      <c r="YD234" s="20"/>
      <c r="YE234" s="20"/>
      <c r="YF234" s="20"/>
      <c r="YG234" s="20"/>
      <c r="YH234" s="20"/>
      <c r="YI234" s="20"/>
      <c r="YJ234" s="20"/>
      <c r="YK234" s="20"/>
      <c r="YL234" s="20"/>
      <c r="YM234" s="20"/>
      <c r="YN234" s="20"/>
      <c r="YO234" s="20"/>
      <c r="YP234" s="20"/>
      <c r="YQ234" s="20"/>
      <c r="YR234" s="20"/>
      <c r="YS234" s="20"/>
      <c r="YT234" s="20"/>
      <c r="YU234" s="20"/>
      <c r="YV234" s="20"/>
      <c r="YW234" s="20"/>
      <c r="YX234" s="20"/>
      <c r="YY234" s="20"/>
      <c r="YZ234" s="20"/>
      <c r="ZA234" s="20"/>
      <c r="ZB234" s="20"/>
      <c r="ZC234" s="20"/>
      <c r="ZD234" s="20"/>
      <c r="ZE234" s="20"/>
      <c r="ZF234" s="20"/>
      <c r="ZG234" s="20"/>
      <c r="ZH234" s="20"/>
      <c r="ZI234" s="20"/>
      <c r="ZJ234" s="20"/>
      <c r="ZK234" s="20"/>
      <c r="ZL234" s="20"/>
      <c r="ZM234" s="20"/>
      <c r="ZN234" s="20"/>
      <c r="ZO234" s="20"/>
      <c r="ZP234" s="20"/>
      <c r="ZQ234" s="20"/>
      <c r="ZR234" s="20"/>
      <c r="ZS234" s="20"/>
      <c r="ZT234" s="20"/>
      <c r="ZU234" s="20"/>
      <c r="ZV234" s="20"/>
      <c r="ZW234" s="20"/>
      <c r="ZX234" s="20"/>
      <c r="ZY234" s="20"/>
      <c r="ZZ234" s="20"/>
      <c r="AAA234" s="20"/>
      <c r="AAB234" s="20"/>
      <c r="AAC234" s="20"/>
      <c r="AAD234" s="20"/>
      <c r="AAE234" s="20"/>
      <c r="AAF234" s="20"/>
      <c r="AAG234" s="20"/>
      <c r="AAH234" s="20"/>
      <c r="AAI234" s="20"/>
      <c r="AAJ234" s="20"/>
      <c r="AAK234" s="20"/>
      <c r="AAL234" s="20"/>
      <c r="AAM234" s="20"/>
      <c r="AAN234" s="20"/>
      <c r="AAO234" s="20"/>
      <c r="AAP234" s="20"/>
      <c r="AAQ234" s="20"/>
      <c r="AAR234" s="20"/>
      <c r="AAS234" s="20"/>
      <c r="AAT234" s="20"/>
      <c r="AAU234" s="20"/>
      <c r="AAV234" s="20"/>
      <c r="AAW234" s="20"/>
      <c r="AAX234" s="20"/>
      <c r="AAY234" s="20"/>
      <c r="AAZ234" s="20"/>
      <c r="ABA234" s="20"/>
      <c r="ABB234" s="20"/>
      <c r="ABC234" s="20"/>
      <c r="ABD234" s="20"/>
      <c r="ABE234" s="20"/>
      <c r="ABF234" s="20"/>
      <c r="ABG234" s="20"/>
      <c r="ABH234" s="20"/>
      <c r="ABI234" s="20"/>
      <c r="ABJ234" s="20"/>
      <c r="ABK234" s="20"/>
      <c r="ABL234" s="20"/>
      <c r="ABM234" s="20"/>
      <c r="ABN234" s="20"/>
    </row>
    <row r="235" spans="1:755" x14ac:dyDescent="0.25">
      <c r="EX235" s="322"/>
    </row>
    <row r="236" spans="1:755" x14ac:dyDescent="0.25">
      <c r="D236" s="415"/>
      <c r="F236" s="345"/>
      <c r="J236" s="328"/>
      <c r="K236" s="330"/>
      <c r="AN236" s="328"/>
      <c r="BG236" s="322"/>
      <c r="BH236" s="322"/>
      <c r="BI236" s="322"/>
      <c r="BJ236" s="322"/>
      <c r="BS236" s="328"/>
      <c r="CN236" s="322"/>
      <c r="CX236" s="328"/>
      <c r="DS236" s="322"/>
      <c r="EC236" s="328"/>
      <c r="ED236" s="328"/>
      <c r="EE236" s="328"/>
      <c r="EF236" s="328"/>
      <c r="EG236" s="328"/>
      <c r="EH236" s="328"/>
      <c r="EI236" s="328"/>
      <c r="EJ236" s="328"/>
      <c r="EK236" s="328"/>
      <c r="EL236" s="328"/>
      <c r="EM236" s="328"/>
      <c r="EN236" s="328"/>
      <c r="EO236" s="328"/>
      <c r="EP236" s="328"/>
      <c r="EQ236" s="328"/>
      <c r="ER236" s="328"/>
      <c r="ES236" s="328"/>
      <c r="ET236" s="328"/>
      <c r="EU236" s="328"/>
      <c r="EV236" s="328"/>
      <c r="EW236" s="328"/>
      <c r="EY236" s="328"/>
      <c r="EZ236" s="328"/>
      <c r="FA236" s="328"/>
      <c r="FB236" s="328"/>
      <c r="FC236" s="328"/>
      <c r="FD236" s="328"/>
      <c r="FE236" s="328"/>
      <c r="FF236" s="328"/>
      <c r="FG236" s="328"/>
      <c r="FH236" s="328"/>
      <c r="FI236" s="328"/>
      <c r="FJ236" s="328"/>
      <c r="FK236" s="328"/>
      <c r="FL236" s="328"/>
      <c r="FM236" s="328"/>
      <c r="FN236" s="328"/>
      <c r="FO236" s="328"/>
      <c r="FP236" s="328"/>
      <c r="FQ236" s="328"/>
      <c r="FR236" s="328"/>
      <c r="FS236" s="328"/>
      <c r="FT236" s="328"/>
      <c r="FU236" s="328"/>
      <c r="FV236" s="328"/>
      <c r="FW236" s="328"/>
      <c r="FX236" s="328"/>
      <c r="FY236" s="328"/>
      <c r="FZ236" s="328"/>
      <c r="GA236" s="328"/>
      <c r="GB236" s="328"/>
      <c r="HS236" s="322"/>
      <c r="HT236" s="322"/>
      <c r="HU236" s="322"/>
      <c r="HV236" s="322"/>
      <c r="HW236" s="322"/>
      <c r="HX236" s="322"/>
      <c r="HY236" s="322"/>
      <c r="HZ236" s="322"/>
      <c r="IA236" s="322"/>
      <c r="IB236" s="322"/>
      <c r="IC236" s="322"/>
      <c r="ID236" s="322"/>
      <c r="IE236" s="322"/>
      <c r="IF236" s="322"/>
      <c r="IG236" s="322"/>
      <c r="IH236" s="322"/>
      <c r="II236" s="322"/>
      <c r="IJ236" s="322"/>
      <c r="IK236" s="322"/>
      <c r="IL236" s="322"/>
      <c r="IM236" s="322"/>
      <c r="IN236" s="322"/>
      <c r="IO236" s="322"/>
      <c r="IP236" s="322"/>
      <c r="IQ236" s="322"/>
      <c r="IR236" s="322"/>
      <c r="IS236" s="322"/>
      <c r="IT236" s="322"/>
      <c r="IU236" s="322"/>
      <c r="IV236" s="322"/>
      <c r="JS236" s="328"/>
      <c r="JT236" s="328"/>
      <c r="JU236" s="328"/>
      <c r="JV236" s="328"/>
      <c r="JW236" s="328"/>
      <c r="JX236" s="328"/>
      <c r="JY236" s="328"/>
      <c r="JZ236" s="328"/>
      <c r="KA236" s="328"/>
      <c r="KB236" s="328"/>
      <c r="KC236" s="328"/>
      <c r="KD236" s="328"/>
      <c r="KE236" s="328"/>
      <c r="KF236" s="328"/>
      <c r="KG236" s="328"/>
      <c r="KH236" s="328"/>
      <c r="KI236" s="328"/>
      <c r="KJ236" s="328"/>
      <c r="KK236" s="328"/>
      <c r="KL236" s="328"/>
      <c r="KM236" s="328"/>
      <c r="KN236" s="328"/>
      <c r="KO236" s="328"/>
      <c r="KP236" s="328"/>
      <c r="KQ236" s="328"/>
      <c r="KR236" s="328"/>
      <c r="KS236" s="328"/>
      <c r="KT236" s="328"/>
      <c r="KU236" s="328"/>
      <c r="KV236" s="328"/>
      <c r="LH236" s="322"/>
      <c r="LI236" s="322"/>
      <c r="LJ236" s="322"/>
      <c r="LK236" s="322"/>
      <c r="LL236" s="322"/>
      <c r="LM236" s="322"/>
      <c r="LN236" s="322"/>
      <c r="LO236" s="322"/>
      <c r="LP236" s="322"/>
      <c r="LQ236" s="322"/>
      <c r="LR236" s="322"/>
      <c r="LS236" s="322"/>
      <c r="LT236" s="322"/>
      <c r="LU236" s="322"/>
      <c r="LV236" s="322"/>
      <c r="LW236" s="322"/>
      <c r="LX236" s="322"/>
      <c r="LY236" s="322"/>
      <c r="LZ236" s="322"/>
      <c r="MA236" s="322"/>
      <c r="MB236" s="322"/>
      <c r="MC236" s="322"/>
      <c r="MD236" s="322"/>
      <c r="ME236" s="322"/>
      <c r="MF236" s="322"/>
      <c r="MG236" s="322"/>
      <c r="MH236" s="322"/>
      <c r="MI236" s="322"/>
      <c r="MJ236" s="322"/>
      <c r="MK236" s="322"/>
      <c r="MM236" s="322"/>
      <c r="MN236" s="322"/>
      <c r="MO236" s="322"/>
      <c r="MP236" s="322"/>
      <c r="MQ236" s="322"/>
      <c r="MR236" s="322"/>
      <c r="MS236" s="322"/>
      <c r="MT236" s="322"/>
      <c r="MU236" s="322"/>
      <c r="MV236" s="322"/>
      <c r="MW236" s="322"/>
      <c r="MX236" s="322"/>
      <c r="MY236" s="322"/>
      <c r="MZ236" s="322"/>
      <c r="NA236" s="322"/>
      <c r="NB236" s="322"/>
      <c r="NC236" s="322"/>
      <c r="ND236" s="322"/>
      <c r="NE236" s="322"/>
      <c r="NF236" s="322"/>
      <c r="NG236" s="322"/>
      <c r="NQ236" s="328"/>
      <c r="OL236" s="322"/>
      <c r="OV236" s="328"/>
      <c r="PQ236" s="322"/>
      <c r="QA236" s="328"/>
      <c r="QB236" s="328"/>
      <c r="QC236" s="328"/>
      <c r="QD236" s="328"/>
      <c r="QE236" s="328"/>
      <c r="QF236" s="328"/>
      <c r="QG236" s="328"/>
      <c r="QH236" s="328"/>
      <c r="QI236" s="328"/>
      <c r="QJ236" s="328"/>
      <c r="QK236" s="328"/>
      <c r="QL236" s="328"/>
      <c r="QM236" s="328"/>
      <c r="QN236" s="328"/>
      <c r="QO236" s="328"/>
      <c r="QP236" s="328"/>
      <c r="QQ236" s="328"/>
      <c r="QR236" s="328"/>
      <c r="QS236" s="328"/>
      <c r="QT236" s="328"/>
      <c r="QU236" s="328"/>
      <c r="QW236" s="328"/>
      <c r="QX236" s="328"/>
      <c r="QY236" s="328"/>
      <c r="QZ236" s="328"/>
      <c r="RA236" s="328"/>
      <c r="RB236" s="328"/>
      <c r="RC236" s="328"/>
      <c r="RD236" s="328"/>
      <c r="RE236" s="328"/>
      <c r="RF236" s="328"/>
      <c r="RG236" s="328"/>
      <c r="RH236" s="328"/>
      <c r="RI236" s="328"/>
      <c r="RJ236" s="328"/>
      <c r="RK236" s="328"/>
      <c r="RL236" s="328"/>
      <c r="RM236" s="328"/>
      <c r="RN236" s="328"/>
      <c r="RO236" s="328"/>
      <c r="RP236" s="328"/>
      <c r="RQ236" s="328"/>
      <c r="RR236" s="328"/>
      <c r="RS236" s="328"/>
      <c r="RT236" s="328"/>
      <c r="RU236" s="328"/>
      <c r="RV236" s="328"/>
      <c r="RW236" s="328"/>
      <c r="RX236" s="328"/>
      <c r="RY236" s="328"/>
      <c r="RZ236" s="328"/>
      <c r="XF236" s="322"/>
      <c r="XG236" s="322"/>
      <c r="XH236" s="322"/>
      <c r="XI236" s="322"/>
      <c r="XJ236" s="322"/>
      <c r="XK236" s="322"/>
      <c r="XL236" s="322"/>
      <c r="XM236" s="322"/>
      <c r="XN236" s="322"/>
      <c r="XO236" s="322"/>
      <c r="XP236" s="322"/>
      <c r="XQ236" s="322"/>
      <c r="XR236" s="322"/>
      <c r="XS236" s="322"/>
      <c r="XT236" s="322"/>
      <c r="XU236" s="322"/>
      <c r="XV236" s="322"/>
      <c r="XW236" s="322"/>
      <c r="XX236" s="322"/>
      <c r="XY236" s="322"/>
      <c r="XZ236" s="322"/>
      <c r="YA236" s="322"/>
      <c r="YB236" s="322"/>
      <c r="YC236" s="322"/>
      <c r="YD236" s="322"/>
      <c r="YE236" s="322"/>
      <c r="YF236" s="322"/>
      <c r="YG236" s="322"/>
      <c r="YH236" s="322"/>
      <c r="YI236" s="322"/>
      <c r="YK236" s="322"/>
      <c r="YL236" s="322"/>
      <c r="YM236" s="322"/>
      <c r="YN236" s="322"/>
      <c r="YO236" s="322"/>
      <c r="YP236" s="322"/>
      <c r="YQ236" s="322"/>
      <c r="YR236" s="322"/>
      <c r="YS236" s="322"/>
      <c r="YT236" s="322"/>
      <c r="YU236" s="322"/>
      <c r="YV236" s="322"/>
      <c r="YW236" s="322"/>
      <c r="YX236" s="322"/>
      <c r="YY236" s="322"/>
      <c r="YZ236" s="322"/>
      <c r="ZA236" s="322"/>
      <c r="ZB236" s="322"/>
      <c r="ZC236" s="322"/>
      <c r="ZD236" s="322"/>
      <c r="ZE236" s="322"/>
      <c r="AAJ236" s="322"/>
    </row>
    <row r="237" spans="1:755" x14ac:dyDescent="0.25">
      <c r="D237" s="415"/>
      <c r="J237" s="328"/>
      <c r="K237" s="330"/>
      <c r="AN237" s="328"/>
      <c r="BG237" s="322"/>
      <c r="BH237" s="322"/>
      <c r="BI237" s="322"/>
      <c r="BJ237" s="322"/>
      <c r="BS237" s="328"/>
      <c r="CN237" s="322"/>
      <c r="CX237" s="328"/>
      <c r="DS237" s="322"/>
      <c r="EC237" s="328"/>
      <c r="ED237" s="328"/>
      <c r="EE237" s="328"/>
      <c r="EF237" s="328"/>
      <c r="EG237" s="328"/>
      <c r="EH237" s="328"/>
      <c r="EI237" s="328"/>
      <c r="EJ237" s="328"/>
      <c r="EK237" s="328"/>
      <c r="EL237" s="328"/>
      <c r="EM237" s="328"/>
      <c r="EN237" s="328"/>
      <c r="EO237" s="328"/>
      <c r="EP237" s="328"/>
      <c r="EQ237" s="328"/>
      <c r="ER237" s="328"/>
      <c r="ES237" s="328"/>
      <c r="ET237" s="328"/>
      <c r="EU237" s="328"/>
      <c r="EV237" s="328"/>
      <c r="EW237" s="328"/>
      <c r="EY237" s="328"/>
      <c r="EZ237" s="328"/>
      <c r="FA237" s="328"/>
      <c r="FB237" s="328"/>
      <c r="FC237" s="328"/>
      <c r="FD237" s="328"/>
      <c r="FE237" s="328"/>
      <c r="FF237" s="328"/>
      <c r="FG237" s="328"/>
      <c r="FH237" s="328"/>
      <c r="FI237" s="328"/>
      <c r="FJ237" s="328"/>
      <c r="FK237" s="328"/>
      <c r="FL237" s="328"/>
      <c r="FM237" s="328"/>
      <c r="FN237" s="328"/>
      <c r="FO237" s="328"/>
      <c r="FP237" s="328"/>
      <c r="FQ237" s="328"/>
      <c r="FR237" s="328"/>
      <c r="FS237" s="328"/>
      <c r="FT237" s="328"/>
      <c r="FU237" s="328"/>
      <c r="FV237" s="328"/>
      <c r="FW237" s="328"/>
      <c r="FX237" s="328"/>
      <c r="FY237" s="328"/>
      <c r="FZ237" s="328"/>
      <c r="GA237" s="328"/>
      <c r="GB237" s="328"/>
      <c r="HS237" s="322"/>
      <c r="HT237" s="322"/>
      <c r="HU237" s="322"/>
      <c r="HV237" s="322"/>
      <c r="HW237" s="322"/>
      <c r="HX237" s="322"/>
      <c r="HY237" s="322"/>
      <c r="HZ237" s="322"/>
      <c r="IA237" s="322"/>
      <c r="IB237" s="322"/>
      <c r="IC237" s="322"/>
      <c r="ID237" s="322"/>
      <c r="IE237" s="322"/>
      <c r="IF237" s="322"/>
      <c r="IG237" s="322"/>
      <c r="IH237" s="322"/>
      <c r="II237" s="322"/>
      <c r="IJ237" s="322"/>
      <c r="IK237" s="322"/>
      <c r="IL237" s="322"/>
      <c r="IM237" s="322"/>
      <c r="IN237" s="322"/>
      <c r="IO237" s="322"/>
      <c r="IP237" s="322"/>
      <c r="IQ237" s="322"/>
      <c r="IR237" s="322"/>
      <c r="IS237" s="322"/>
      <c r="IT237" s="322"/>
      <c r="IU237" s="322"/>
      <c r="IV237" s="322"/>
      <c r="JS237" s="328"/>
      <c r="JT237" s="328"/>
      <c r="JU237" s="328"/>
      <c r="JV237" s="328"/>
      <c r="JW237" s="328"/>
      <c r="JX237" s="328"/>
      <c r="JY237" s="328"/>
      <c r="JZ237" s="328"/>
      <c r="KA237" s="328"/>
      <c r="KB237" s="328"/>
      <c r="KC237" s="328"/>
      <c r="KD237" s="328"/>
      <c r="KE237" s="328"/>
      <c r="KF237" s="328"/>
      <c r="KG237" s="328"/>
      <c r="KH237" s="328"/>
      <c r="KI237" s="328"/>
      <c r="KJ237" s="328"/>
      <c r="KK237" s="328"/>
      <c r="KL237" s="328"/>
      <c r="KM237" s="328"/>
      <c r="KN237" s="328"/>
      <c r="KO237" s="328"/>
      <c r="KP237" s="328"/>
      <c r="KQ237" s="328"/>
      <c r="KR237" s="328"/>
      <c r="KS237" s="328"/>
      <c r="KT237" s="328"/>
      <c r="KU237" s="328"/>
      <c r="KV237" s="328"/>
      <c r="LH237" s="322"/>
      <c r="LI237" s="322"/>
      <c r="LJ237" s="322"/>
      <c r="LK237" s="322"/>
      <c r="LL237" s="322"/>
      <c r="LM237" s="322"/>
      <c r="LN237" s="322"/>
      <c r="LO237" s="322"/>
      <c r="LP237" s="322"/>
      <c r="LQ237" s="322"/>
      <c r="LR237" s="322"/>
      <c r="LS237" s="322"/>
      <c r="LT237" s="322"/>
      <c r="LU237" s="322"/>
      <c r="LV237" s="322"/>
      <c r="LW237" s="322"/>
      <c r="LX237" s="322"/>
      <c r="LY237" s="322"/>
      <c r="LZ237" s="322"/>
      <c r="MA237" s="322"/>
      <c r="MB237" s="322"/>
      <c r="MC237" s="322"/>
      <c r="MD237" s="322"/>
      <c r="ME237" s="322"/>
      <c r="MF237" s="322"/>
      <c r="MG237" s="322"/>
      <c r="MH237" s="322"/>
      <c r="MI237" s="322"/>
      <c r="MJ237" s="322"/>
      <c r="MK237" s="322"/>
      <c r="MM237" s="322"/>
      <c r="MN237" s="322"/>
      <c r="MO237" s="322"/>
      <c r="MP237" s="322"/>
      <c r="MQ237" s="322"/>
      <c r="MR237" s="322"/>
      <c r="MS237" s="322"/>
      <c r="MT237" s="322"/>
      <c r="MU237" s="322"/>
      <c r="MV237" s="322"/>
      <c r="MW237" s="322"/>
      <c r="MX237" s="322"/>
      <c r="MY237" s="322"/>
      <c r="MZ237" s="322"/>
      <c r="NA237" s="322"/>
      <c r="NB237" s="322"/>
      <c r="NC237" s="322"/>
      <c r="ND237" s="322"/>
      <c r="NE237" s="322"/>
      <c r="NF237" s="322"/>
      <c r="NG237" s="322"/>
      <c r="NQ237" s="328"/>
      <c r="OL237" s="322"/>
      <c r="OV237" s="328"/>
      <c r="PQ237" s="322"/>
      <c r="QA237" s="328"/>
      <c r="QB237" s="328"/>
      <c r="QC237" s="328"/>
      <c r="QD237" s="328"/>
      <c r="QE237" s="328"/>
      <c r="QF237" s="328"/>
      <c r="QG237" s="328"/>
      <c r="QH237" s="328"/>
      <c r="QI237" s="328"/>
      <c r="QJ237" s="328"/>
      <c r="QK237" s="328"/>
      <c r="QL237" s="328"/>
      <c r="QM237" s="328"/>
      <c r="QN237" s="328"/>
      <c r="QO237" s="328"/>
      <c r="QP237" s="328"/>
      <c r="QQ237" s="328"/>
      <c r="QR237" s="328"/>
      <c r="QS237" s="328"/>
      <c r="QT237" s="328"/>
      <c r="QU237" s="328"/>
      <c r="QW237" s="328"/>
      <c r="QX237" s="328"/>
      <c r="QY237" s="328"/>
      <c r="QZ237" s="328"/>
      <c r="RA237" s="328"/>
      <c r="RB237" s="328"/>
      <c r="RC237" s="328"/>
      <c r="RD237" s="328"/>
      <c r="RE237" s="328"/>
      <c r="RF237" s="328"/>
      <c r="RG237" s="328"/>
      <c r="RH237" s="328"/>
      <c r="RI237" s="328"/>
      <c r="RJ237" s="328"/>
      <c r="RK237" s="328"/>
      <c r="RL237" s="328"/>
      <c r="RM237" s="328"/>
      <c r="RN237" s="328"/>
      <c r="RO237" s="328"/>
      <c r="RP237" s="328"/>
      <c r="RQ237" s="328"/>
      <c r="RR237" s="328"/>
      <c r="RS237" s="328"/>
      <c r="RT237" s="328"/>
      <c r="RU237" s="328"/>
      <c r="RV237" s="328"/>
      <c r="RW237" s="328"/>
      <c r="RX237" s="328"/>
      <c r="RY237" s="328"/>
      <c r="RZ237" s="328"/>
      <c r="XF237" s="322"/>
      <c r="XG237" s="322"/>
      <c r="XH237" s="322"/>
      <c r="XI237" s="322"/>
      <c r="XJ237" s="322"/>
      <c r="XK237" s="322"/>
      <c r="XL237" s="322"/>
      <c r="XM237" s="322"/>
      <c r="XN237" s="322"/>
      <c r="XO237" s="322"/>
      <c r="XP237" s="322"/>
      <c r="XQ237" s="322"/>
      <c r="XR237" s="322"/>
      <c r="XS237" s="322"/>
      <c r="XT237" s="322"/>
      <c r="XU237" s="322"/>
      <c r="XV237" s="322"/>
      <c r="XW237" s="322"/>
      <c r="XX237" s="322"/>
      <c r="XY237" s="322"/>
      <c r="XZ237" s="322"/>
      <c r="YA237" s="322"/>
      <c r="YB237" s="322"/>
      <c r="YC237" s="322"/>
      <c r="YD237" s="322"/>
      <c r="YE237" s="322"/>
      <c r="YF237" s="322"/>
      <c r="YG237" s="322"/>
      <c r="YH237" s="322"/>
      <c r="YI237" s="322"/>
      <c r="YK237" s="322"/>
      <c r="YL237" s="322"/>
      <c r="YM237" s="322"/>
      <c r="YN237" s="322"/>
      <c r="YO237" s="322"/>
      <c r="YP237" s="322"/>
      <c r="YQ237" s="322"/>
      <c r="YR237" s="322"/>
      <c r="YS237" s="322"/>
      <c r="YT237" s="322"/>
      <c r="YU237" s="322"/>
      <c r="YV237" s="322"/>
      <c r="YW237" s="322"/>
      <c r="YX237" s="322"/>
      <c r="YY237" s="322"/>
      <c r="YZ237" s="322"/>
      <c r="ZA237" s="322"/>
      <c r="ZB237" s="322"/>
      <c r="ZC237" s="322"/>
      <c r="ZD237" s="322"/>
      <c r="ZE237" s="322"/>
      <c r="AAJ237" s="322"/>
    </row>
    <row r="238" spans="1:755" x14ac:dyDescent="0.25">
      <c r="D238" s="415" t="str">
        <f>G238&amp;H238</f>
        <v>AllBC</v>
      </c>
      <c r="F238" s="320" t="s">
        <v>1719</v>
      </c>
      <c r="G238" s="320" t="s">
        <v>1721</v>
      </c>
      <c r="H238" s="320" t="s">
        <v>1756</v>
      </c>
      <c r="J238" s="328"/>
      <c r="K238" s="330"/>
      <c r="AN238" s="328"/>
      <c r="BG238" s="322"/>
      <c r="BH238" s="322"/>
      <c r="BI238" s="322"/>
      <c r="BJ238" s="322"/>
      <c r="BS238" s="328"/>
      <c r="CN238" s="322"/>
      <c r="CX238" s="328"/>
      <c r="CY238" s="328"/>
      <c r="CZ238" s="328"/>
      <c r="DA238" s="328"/>
      <c r="DB238" s="328"/>
      <c r="DC238" s="328"/>
      <c r="DD238" s="328"/>
      <c r="DE238" s="328"/>
      <c r="DF238" s="328"/>
      <c r="DG238" s="328"/>
      <c r="DH238" s="328"/>
      <c r="DI238" s="328"/>
      <c r="DJ238" s="328"/>
      <c r="DK238" s="328"/>
      <c r="DL238" s="328"/>
      <c r="DM238" s="328"/>
      <c r="DN238" s="328"/>
      <c r="DO238" s="328"/>
      <c r="DP238" s="328"/>
      <c r="DQ238" s="328"/>
      <c r="DR238" s="328"/>
      <c r="DT238" s="328"/>
      <c r="DU238" s="328"/>
      <c r="DV238" s="328"/>
      <c r="DW238" s="328"/>
      <c r="DX238" s="328"/>
      <c r="DY238" s="328"/>
      <c r="DZ238" s="328"/>
      <c r="EA238" s="328"/>
      <c r="EB238" s="328"/>
      <c r="EC238" s="328"/>
      <c r="ED238" s="328"/>
      <c r="EE238" s="328"/>
      <c r="EF238" s="328"/>
      <c r="EG238" s="328"/>
      <c r="EH238" s="328"/>
      <c r="EI238" s="328"/>
      <c r="EJ238" s="328"/>
      <c r="EK238" s="328"/>
      <c r="EL238" s="328"/>
      <c r="EM238" s="328"/>
      <c r="EN238" s="328"/>
      <c r="EO238" s="328"/>
      <c r="EP238" s="328"/>
      <c r="EQ238" s="328"/>
      <c r="ER238" s="328"/>
      <c r="ES238" s="328"/>
      <c r="ET238" s="328"/>
      <c r="EU238" s="328"/>
      <c r="EV238" s="328"/>
      <c r="EW238" s="328"/>
      <c r="EY238" s="367" cm="1">
        <f t="array" ref="EY238">SUMPRODUCT((CBRM_data!EY$28:EY$232)*(CBRM_data!$H$28:$H$232=CBRM_data!$H238))*(CBRM_data!EY$18=CBRM_data!$F238)</f>
        <v>197145.27263672944</v>
      </c>
      <c r="EZ238" s="367" cm="1">
        <f t="array" ref="EZ238">SUMPRODUCT((CBRM_data!EZ$28:EZ$232)*(CBRM_data!$H$28:$H$232=CBRM_data!$H238))*(CBRM_data!EZ$18=CBRM_data!$F238)</f>
        <v>214514.50345145047</v>
      </c>
      <c r="FA238" s="367" cm="1">
        <f t="array" ref="FA238">SUMPRODUCT((CBRM_data!FA$28:FA$232)*(CBRM_data!$H$28:$H$232=CBRM_data!$H238))*(CBRM_data!FA$18=CBRM_data!$F238)</f>
        <v>233615.31884346544</v>
      </c>
      <c r="FB238" s="367" cm="1">
        <f t="array" ref="FB238">SUMPRODUCT((CBRM_data!FB$28:FB$232)*(CBRM_data!$H$28:$H$232=CBRM_data!$H238))*(CBRM_data!FB$18=CBRM_data!$F238)</f>
        <v>254638.72272466571</v>
      </c>
      <c r="FC238" s="367" cm="1">
        <f t="array" ref="FC238">SUMPRODUCT((CBRM_data!FC$28:FC$232)*(CBRM_data!$H$28:$H$232=CBRM_data!$H238))*(CBRM_data!FC$18=CBRM_data!$F238)</f>
        <v>277803.61833706248</v>
      </c>
      <c r="FD238" s="367" cm="1">
        <f t="array" ref="FD238">SUMPRODUCT((CBRM_data!FD$28:FD$232)*(CBRM_data!$H$28:$H$232=CBRM_data!$H238))*(CBRM_data!FD$18=CBRM_data!$F238)</f>
        <v>303382.90924400109</v>
      </c>
      <c r="FE238" s="367" cm="1">
        <f t="array" ref="FE238">SUMPRODUCT((CBRM_data!FE$28:FE$232)*(CBRM_data!$H$28:$H$232=CBRM_data!$H238))*(CBRM_data!FE$18=CBRM_data!$F238)</f>
        <v>331817.63119294186</v>
      </c>
      <c r="FF238" s="367" cm="1">
        <f t="array" ref="FF238">SUMPRODUCT((CBRM_data!FF$28:FF$232)*(CBRM_data!$H$28:$H$232=CBRM_data!$H238))*(CBRM_data!FF$18=CBRM_data!$F238)</f>
        <v>363823.56327370682</v>
      </c>
      <c r="FG238" s="367" cm="1">
        <f t="array" ref="FG238">SUMPRODUCT((CBRM_data!FG$28:FG$232)*(CBRM_data!$H$28:$H$232=CBRM_data!$H238))*(CBRM_data!FG$18=CBRM_data!$F238)</f>
        <v>399724.55714937777</v>
      </c>
      <c r="FH238" s="367" cm="1">
        <f t="array" ref="FH238">SUMPRODUCT((CBRM_data!FH$28:FH$232)*(CBRM_data!$H$28:$H$232=CBRM_data!$H238))*(CBRM_data!FH$18=CBRM_data!$F238)</f>
        <v>439843.18227172695</v>
      </c>
      <c r="FI238" s="367" cm="1">
        <f t="array" ref="FI238">SUMPRODUCT((CBRM_data!FI$28:FI$232)*(CBRM_data!$H$28:$H$232=CBRM_data!$H238))*(CBRM_data!FI$18=CBRM_data!$F238)</f>
        <v>484773.02227420628</v>
      </c>
      <c r="FJ238" s="367" cm="1">
        <f t="array" ref="FJ238">SUMPRODUCT((CBRM_data!FJ$28:FJ$232)*(CBRM_data!$H$28:$H$232=CBRM_data!$H238))*(CBRM_data!FJ$18=CBRM_data!$F238)</f>
        <v>535296.81409756269</v>
      </c>
      <c r="FK238" s="367" cm="1">
        <f t="array" ref="FK238">SUMPRODUCT((CBRM_data!FK$28:FK$232)*(CBRM_data!$H$28:$H$232=CBRM_data!$H238))*(CBRM_data!FK$18=CBRM_data!$F238)</f>
        <v>592392.02523207944</v>
      </c>
      <c r="FL238" s="367" cm="1">
        <f t="array" ref="FL238">SUMPRODUCT((CBRM_data!FL$28:FL$232)*(CBRM_data!$H$28:$H$232=CBRM_data!$H238))*(CBRM_data!FL$18=CBRM_data!$F238)</f>
        <v>657300.57021847926</v>
      </c>
      <c r="FM238" s="367" cm="1">
        <f t="array" ref="FM238">SUMPRODUCT((CBRM_data!FM$28:FM$232)*(CBRM_data!$H$28:$H$232=CBRM_data!$H238))*(CBRM_data!FM$18=CBRM_data!$F238)</f>
        <v>731629.16367664305</v>
      </c>
      <c r="FN238" s="367" cm="1">
        <f t="array" ref="FN238">SUMPRODUCT((CBRM_data!FN$28:FN$232)*(CBRM_data!$H$28:$H$232=CBRM_data!$H238))*(CBRM_data!FN$18=CBRM_data!$F238)</f>
        <v>817495.14232660073</v>
      </c>
      <c r="FO238" s="367" cm="1">
        <f t="array" ref="FO238">SUMPRODUCT((CBRM_data!FO$28:FO$232)*(CBRM_data!$H$28:$H$232=CBRM_data!$H238))*(CBRM_data!FO$18=CBRM_data!$F238)</f>
        <v>917740.10977076204</v>
      </c>
      <c r="FP238" s="367" cm="1">
        <f t="array" ref="FP238">SUMPRODUCT((CBRM_data!FP$28:FP$232)*(CBRM_data!$H$28:$H$232=CBRM_data!$H238))*(CBRM_data!FP$18=CBRM_data!$F238)</f>
        <v>1036245.1853688161</v>
      </c>
      <c r="FQ238" s="367" cm="1">
        <f t="array" ref="FQ238">SUMPRODUCT((CBRM_data!FQ$28:FQ$232)*(CBRM_data!$H$28:$H$232=CBRM_data!$H238))*(CBRM_data!FQ$18=CBRM_data!$F238)</f>
        <v>1177094.5473838665</v>
      </c>
      <c r="FR238" s="367" cm="1">
        <f t="array" ref="FR238">SUMPRODUCT((CBRM_data!FR$28:FR$232)*(CBRM_data!$H$28:$H$232=CBRM_data!$H238))*(CBRM_data!FR$18=CBRM_data!$F238)</f>
        <v>1337807.8262485166</v>
      </c>
      <c r="FS238" s="367" cm="1">
        <f t="array" ref="FS238">SUMPRODUCT((CBRM_data!FS$28:FS$232)*(CBRM_data!$H$28:$H$232=CBRM_data!$H238))*(CBRM_data!FS$18=CBRM_data!$F238)</f>
        <v>1491262.7321231314</v>
      </c>
      <c r="FT238" s="367" cm="1">
        <f t="array" ref="FT238">SUMPRODUCT((CBRM_data!FT$28:FT$232)*(CBRM_data!$H$28:$H$232=CBRM_data!$H238))*(CBRM_data!FT$18=CBRM_data!$F238)</f>
        <v>1660954.6308084095</v>
      </c>
      <c r="FU238" s="367" cm="1">
        <f t="array" ref="FU238">SUMPRODUCT((CBRM_data!FU$28:FU$232)*(CBRM_data!$H$28:$H$232=CBRM_data!$H238))*(CBRM_data!FU$18=CBRM_data!$F238)</f>
        <v>1818841.7188758499</v>
      </c>
      <c r="FV238" s="367" cm="1">
        <f t="array" ref="FV238">SUMPRODUCT((CBRM_data!FV$28:FV$232)*(CBRM_data!$H$28:$H$232=CBRM_data!$H238))*(CBRM_data!FV$18=CBRM_data!$F238)</f>
        <v>1971890.4131020634</v>
      </c>
      <c r="FW238" s="367" cm="1">
        <f t="array" ref="FW238">SUMPRODUCT((CBRM_data!FW$28:FW$232)*(CBRM_data!$H$28:$H$232=CBRM_data!$H238))*(CBRM_data!FW$18=CBRM_data!$F238)</f>
        <v>2135118.0373621732</v>
      </c>
      <c r="FX238" s="367" cm="1">
        <f t="array" ref="FX238">SUMPRODUCT((CBRM_data!FX$28:FX$232)*(CBRM_data!$H$28:$H$232=CBRM_data!$H238))*(CBRM_data!FX$18=CBRM_data!$F238)</f>
        <v>2301463.4296467253</v>
      </c>
      <c r="FY238" s="367" cm="1">
        <f t="array" ref="FY238">SUMPRODUCT((CBRM_data!FY$28:FY$232)*(CBRM_data!$H$28:$H$232=CBRM_data!$H238))*(CBRM_data!FY$18=CBRM_data!$F238)</f>
        <v>2485680.7644046489</v>
      </c>
      <c r="FZ238" s="367" cm="1">
        <f t="array" ref="FZ238">SUMPRODUCT((CBRM_data!FZ$28:FZ$232)*(CBRM_data!$H$28:$H$232=CBRM_data!$H238))*(CBRM_data!FZ$18=CBRM_data!$F238)</f>
        <v>2689851.0318700052</v>
      </c>
      <c r="GA238" s="367" cm="1">
        <f t="array" ref="GA238">SUMPRODUCT((CBRM_data!GA$28:GA$232)*(CBRM_data!$H$28:$H$232=CBRM_data!$H238))*(CBRM_data!GA$18=CBRM_data!$F238)</f>
        <v>2916324.4194474593</v>
      </c>
      <c r="GB238" s="367" cm="1">
        <f t="array" ref="GB238">SUMPRODUCT((CBRM_data!GB$28:GB$232)*(CBRM_data!$H$28:$H$232=CBRM_data!$H238))*(CBRM_data!GB$18=CBRM_data!$F238)</f>
        <v>3167759.6771117672</v>
      </c>
      <c r="GC238" s="346"/>
      <c r="GD238" s="367" cm="1">
        <f t="array" ref="GD238">SUMPRODUCT((CBRM_data!GD$28:GD$232)*(CBRM_data!$H$28:$H$232=CBRM_data!$H238))*(CBRM_data!GD$18=CBRM_data!$F238)</f>
        <v>0</v>
      </c>
      <c r="GE238" s="367" cm="1">
        <f t="array" ref="GE238">SUMPRODUCT((CBRM_data!GE$28:GE$232)*(CBRM_data!$H$28:$H$232=CBRM_data!$H238))*(CBRM_data!GE$18=CBRM_data!$F238)</f>
        <v>0</v>
      </c>
      <c r="GF238" s="367" cm="1">
        <f t="array" ref="GF238">SUMPRODUCT((CBRM_data!GF$28:GF$232)*(CBRM_data!$H$28:$H$232=CBRM_data!$H238))*(CBRM_data!GF$18=CBRM_data!$F238)</f>
        <v>0</v>
      </c>
      <c r="GG238" s="367" cm="1">
        <f t="array" ref="GG238">SUMPRODUCT((CBRM_data!GG$28:GG$232)*(CBRM_data!$H$28:$H$232=CBRM_data!$H238))*(CBRM_data!GG$18=CBRM_data!$F238)</f>
        <v>0</v>
      </c>
      <c r="GH238" s="367" cm="1">
        <f t="array" ref="GH238">SUMPRODUCT((CBRM_data!GH$28:GH$232)*(CBRM_data!$H$28:$H$232=CBRM_data!$H238))*(CBRM_data!GH$18=CBRM_data!$F238)</f>
        <v>0</v>
      </c>
      <c r="GI238" s="367" cm="1">
        <f t="array" ref="GI238">SUMPRODUCT((CBRM_data!GI$28:GI$232)*(CBRM_data!$H$28:$H$232=CBRM_data!$H238))*(CBRM_data!GI$18=CBRM_data!$F238)</f>
        <v>0</v>
      </c>
      <c r="GJ238" s="367" cm="1">
        <f t="array" ref="GJ238">SUMPRODUCT((CBRM_data!GJ$28:GJ$232)*(CBRM_data!$H$28:$H$232=CBRM_data!$H238))*(CBRM_data!GJ$18=CBRM_data!$F238)</f>
        <v>0</v>
      </c>
      <c r="GK238" s="367" cm="1">
        <f t="array" ref="GK238">SUMPRODUCT((CBRM_data!GK$28:GK$232)*(CBRM_data!$H$28:$H$232=CBRM_data!$H238))*(CBRM_data!GK$18=CBRM_data!$F238)</f>
        <v>0</v>
      </c>
      <c r="GL238" s="367" cm="1">
        <f t="array" ref="GL238">SUMPRODUCT((CBRM_data!GL$28:GL$232)*(CBRM_data!$H$28:$H$232=CBRM_data!$H238))*(CBRM_data!GL$18=CBRM_data!$F238)</f>
        <v>0</v>
      </c>
      <c r="GM238" s="367" cm="1">
        <f t="array" ref="GM238">SUMPRODUCT((CBRM_data!GM$28:GM$232)*(CBRM_data!$H$28:$H$232=CBRM_data!$H238))*(CBRM_data!GM$18=CBRM_data!$F238)</f>
        <v>0</v>
      </c>
      <c r="GN238" s="367" cm="1">
        <f t="array" ref="GN238">SUMPRODUCT((CBRM_data!GN$28:GN$232)*(CBRM_data!$H$28:$H$232=CBRM_data!$H238))*(CBRM_data!GN$18=CBRM_data!$F238)</f>
        <v>0</v>
      </c>
      <c r="GO238" s="367" cm="1">
        <f t="array" ref="GO238">SUMPRODUCT((CBRM_data!GO$28:GO$232)*(CBRM_data!$H$28:$H$232=CBRM_data!$H238))*(CBRM_data!GO$18=CBRM_data!$F238)</f>
        <v>0</v>
      </c>
      <c r="GP238" s="367" cm="1">
        <f t="array" ref="GP238">SUMPRODUCT((CBRM_data!GP$28:GP$232)*(CBRM_data!$H$28:$H$232=CBRM_data!$H238))*(CBRM_data!GP$18=CBRM_data!$F238)</f>
        <v>0</v>
      </c>
      <c r="GQ238" s="367" cm="1">
        <f t="array" ref="GQ238">SUMPRODUCT((CBRM_data!GQ$28:GQ$232)*(CBRM_data!$H$28:$H$232=CBRM_data!$H238))*(CBRM_data!GQ$18=CBRM_data!$F238)</f>
        <v>0</v>
      </c>
      <c r="GR238" s="367" cm="1">
        <f t="array" ref="GR238">SUMPRODUCT((CBRM_data!GR$28:GR$232)*(CBRM_data!$H$28:$H$232=CBRM_data!$H238))*(CBRM_data!GR$18=CBRM_data!$F238)</f>
        <v>0</v>
      </c>
      <c r="GS238" s="367" cm="1">
        <f t="array" ref="GS238">SUMPRODUCT((CBRM_data!GS$28:GS$232)*(CBRM_data!$H$28:$H$232=CBRM_data!$H238))*(CBRM_data!GS$18=CBRM_data!$F238)</f>
        <v>0</v>
      </c>
      <c r="GT238" s="367" cm="1">
        <f t="array" ref="GT238">SUMPRODUCT((CBRM_data!GT$28:GT$232)*(CBRM_data!$H$28:$H$232=CBRM_data!$H238))*(CBRM_data!GT$18=CBRM_data!$F238)</f>
        <v>0</v>
      </c>
      <c r="GU238" s="367" cm="1">
        <f t="array" ref="GU238">SUMPRODUCT((CBRM_data!GU$28:GU$232)*(CBRM_data!$H$28:$H$232=CBRM_data!$H238))*(CBRM_data!GU$18=CBRM_data!$F238)</f>
        <v>0</v>
      </c>
      <c r="GV238" s="367" cm="1">
        <f t="array" ref="GV238">SUMPRODUCT((CBRM_data!GV$28:GV$232)*(CBRM_data!$H$28:$H$232=CBRM_data!$H238))*(CBRM_data!GV$18=CBRM_data!$F238)</f>
        <v>0</v>
      </c>
      <c r="GW238" s="367" cm="1">
        <f t="array" ref="GW238">SUMPRODUCT((CBRM_data!GW$28:GW$232)*(CBRM_data!$H$28:$H$232=CBRM_data!$H238))*(CBRM_data!GW$18=CBRM_data!$F238)</f>
        <v>0</v>
      </c>
      <c r="GX238" s="367" cm="1">
        <f t="array" ref="GX238">SUMPRODUCT((CBRM_data!GX$28:GX$232)*(CBRM_data!$H$28:$H$232=CBRM_data!$H238))*(CBRM_data!GX$18=CBRM_data!$F238)</f>
        <v>0</v>
      </c>
      <c r="GY238" s="367" cm="1">
        <f t="array" ref="GY238">SUMPRODUCT((CBRM_data!GY$28:GY$232)*(CBRM_data!$H$28:$H$232=CBRM_data!$H238))*(CBRM_data!GY$18=CBRM_data!$F238)</f>
        <v>0</v>
      </c>
      <c r="GZ238" s="367" cm="1">
        <f t="array" ref="GZ238">SUMPRODUCT((CBRM_data!GZ$28:GZ$232)*(CBRM_data!$H$28:$H$232=CBRM_data!$H238))*(CBRM_data!GZ$18=CBRM_data!$F238)</f>
        <v>0</v>
      </c>
      <c r="HA238" s="367" cm="1">
        <f t="array" ref="HA238">SUMPRODUCT((CBRM_data!HA$28:HA$232)*(CBRM_data!$H$28:$H$232=CBRM_data!$H238))*(CBRM_data!HA$18=CBRM_data!$F238)</f>
        <v>0</v>
      </c>
      <c r="HB238" s="367" cm="1">
        <f t="array" ref="HB238">SUMPRODUCT((CBRM_data!HB$28:HB$232)*(CBRM_data!$H$28:$H$232=CBRM_data!$H238))*(CBRM_data!HB$18=CBRM_data!$F238)</f>
        <v>0</v>
      </c>
      <c r="HC238" s="367" cm="1">
        <f t="array" ref="HC238">SUMPRODUCT((CBRM_data!HC$28:HC$232)*(CBRM_data!$H$28:$H$232=CBRM_data!$H238))*(CBRM_data!HC$18=CBRM_data!$F238)</f>
        <v>0</v>
      </c>
      <c r="HD238" s="367" cm="1">
        <f t="array" ref="HD238">SUMPRODUCT((CBRM_data!HD$28:HD$232)*(CBRM_data!$H$28:$H$232=CBRM_data!$H238))*(CBRM_data!HD$18=CBRM_data!$F238)</f>
        <v>0</v>
      </c>
      <c r="HE238" s="367" cm="1">
        <f t="array" ref="HE238">SUMPRODUCT((CBRM_data!HE$28:HE$232)*(CBRM_data!$H$28:$H$232=CBRM_data!$H238))*(CBRM_data!HE$18=CBRM_data!$F238)</f>
        <v>0</v>
      </c>
      <c r="HF238" s="367" cm="1">
        <f t="array" ref="HF238">SUMPRODUCT((CBRM_data!HF$28:HF$232)*(CBRM_data!$H$28:$H$232=CBRM_data!$H238))*(CBRM_data!HF$18=CBRM_data!$F238)</f>
        <v>0</v>
      </c>
      <c r="HG238" s="367" cm="1">
        <f t="array" ref="HG238">SUMPRODUCT((CBRM_data!HG$28:HG$232)*(CBRM_data!$H$28:$H$232=CBRM_data!$H238))*(CBRM_data!HG$18=CBRM_data!$F238)</f>
        <v>0</v>
      </c>
      <c r="HH238" s="367" cm="1">
        <f t="array" ref="HH238">SUMPRODUCT((CBRM_data!HH$28:HH$232)*(CBRM_data!$H$28:$H$232=CBRM_data!$H238))*(CBRM_data!HH$18=CBRM_data!$F238)</f>
        <v>0</v>
      </c>
      <c r="HI238" s="367" cm="1">
        <f t="array" ref="HI238">SUMPRODUCT((CBRM_data!HI$28:HI$232)*(CBRM_data!$H$28:$H$232=CBRM_data!$H238))*(CBRM_data!HI$18=CBRM_data!$F238)</f>
        <v>3444.2154607554671</v>
      </c>
      <c r="HJ238" s="367" cm="1">
        <f t="array" ref="HJ238">SUMPRODUCT((CBRM_data!HJ$28:HJ$232)*(CBRM_data!$H$28:$H$232=CBRM_data!$H238))*(CBRM_data!HJ$18=CBRM_data!$F238)</f>
        <v>3701.563819754334</v>
      </c>
      <c r="HK238" s="367" cm="1">
        <f t="array" ref="HK238">SUMPRODUCT((CBRM_data!HK$28:HK$232)*(CBRM_data!$H$28:$H$232=CBRM_data!$H238))*(CBRM_data!HK$18=CBRM_data!$F238)</f>
        <v>3986.1038211848868</v>
      </c>
      <c r="HL238" s="367" cm="1">
        <f t="array" ref="HL238">SUMPRODUCT((CBRM_data!HL$28:HL$232)*(CBRM_data!$H$28:$H$232=CBRM_data!$H238))*(CBRM_data!HL$18=CBRM_data!$F238)</f>
        <v>4301.2929650035439</v>
      </c>
      <c r="HM238" s="367" cm="1">
        <f t="array" ref="HM238">SUMPRODUCT((CBRM_data!HM$28:HM$232)*(CBRM_data!$H$28:$H$232=CBRM_data!$H238))*(CBRM_data!HM$18=CBRM_data!$F238)</f>
        <v>4652.7958565794561</v>
      </c>
      <c r="HN238" s="367" cm="1">
        <f t="array" ref="HN238">SUMPRODUCT((CBRM_data!HN$28:HN$232)*(CBRM_data!$H$28:$H$232=CBRM_data!$H238))*(CBRM_data!HN$18=CBRM_data!$F238)</f>
        <v>5062.0821631538893</v>
      </c>
      <c r="HO238" s="367" cm="1">
        <f t="array" ref="HO238">SUMPRODUCT((CBRM_data!HO$28:HO$232)*(CBRM_data!$H$28:$H$232=CBRM_data!$H238))*(CBRM_data!HO$18=CBRM_data!$F238)</f>
        <v>5627.9749630044598</v>
      </c>
      <c r="HP238" s="367" cm="1">
        <f t="array" ref="HP238">SUMPRODUCT((CBRM_data!HP$28:HP$232)*(CBRM_data!$H$28:$H$232=CBRM_data!$H238))*(CBRM_data!HP$18=CBRM_data!$F238)</f>
        <v>6317.7866777809077</v>
      </c>
      <c r="HQ238" s="367" cm="1">
        <f t="array" ref="HQ238">SUMPRODUCT((CBRM_data!HQ$28:HQ$232)*(CBRM_data!$H$28:$H$232=CBRM_data!$H238))*(CBRM_data!HQ$18=CBRM_data!$F238)</f>
        <v>7215.4575267307637</v>
      </c>
      <c r="HR238" s="367" cm="1">
        <f t="array" ref="HR238">SUMPRODUCT((CBRM_data!HR$28:HR$232)*(CBRM_data!$H$28:$H$232=CBRM_data!$H238))*(CBRM_data!HR$18=CBRM_data!$F238)</f>
        <v>8372.0772695919022</v>
      </c>
      <c r="HS238" s="367" cm="1">
        <f t="array" ref="HS238">SUMPRODUCT((CBRM_data!HS$28:HS$232)*(CBRM_data!$H$28:$H$232=CBRM_data!$H238))*(CBRM_data!HS$18=CBRM_data!$F238)</f>
        <v>9853.75351176816</v>
      </c>
      <c r="HT238" s="367" cm="1">
        <f t="array" ref="HT238">SUMPRODUCT((CBRM_data!HT$28:HT$232)*(CBRM_data!$H$28:$H$232=CBRM_data!$H238))*(CBRM_data!HT$18=CBRM_data!$F238)</f>
        <v>11791.35215975481</v>
      </c>
      <c r="HU238" s="367" cm="1">
        <f t="array" ref="HU238">SUMPRODUCT((CBRM_data!HU$28:HU$232)*(CBRM_data!$H$28:$H$232=CBRM_data!$H238))*(CBRM_data!HU$18=CBRM_data!$F238)</f>
        <v>14376.752038607576</v>
      </c>
      <c r="HV238" s="367" cm="1">
        <f t="array" ref="HV238">SUMPRODUCT((CBRM_data!HV$28:HV$232)*(CBRM_data!$H$28:$H$232=CBRM_data!$H238))*(CBRM_data!HV$18=CBRM_data!$F238)</f>
        <v>17892.993366704512</v>
      </c>
      <c r="HW238" s="367" cm="1">
        <f t="array" ref="HW238">SUMPRODUCT((CBRM_data!HW$28:HW$232)*(CBRM_data!$H$28:$H$232=CBRM_data!$H238))*(CBRM_data!HW$18=CBRM_data!$F238)</f>
        <v>22759.752071994109</v>
      </c>
      <c r="HX238" s="367" cm="1">
        <f t="array" ref="HX238">SUMPRODUCT((CBRM_data!HX$28:HX$232)*(CBRM_data!$H$28:$H$232=CBRM_data!$H238))*(CBRM_data!HX$18=CBRM_data!$F238)</f>
        <v>29602.063185973762</v>
      </c>
      <c r="HY238" s="367" cm="1">
        <f t="array" ref="HY238">SUMPRODUCT((CBRM_data!HY$28:HY$232)*(CBRM_data!$H$28:$H$232=CBRM_data!$H238))*(CBRM_data!HY$18=CBRM_data!$F238)</f>
        <v>39354.359541726604</v>
      </c>
      <c r="HZ238" s="367" cm="1">
        <f t="array" ref="HZ238">SUMPRODUCT((CBRM_data!HZ$28:HZ$232)*(CBRM_data!$H$28:$H$232=CBRM_data!$H238))*(CBRM_data!HZ$18=CBRM_data!$F238)</f>
        <v>53418.219499622544</v>
      </c>
      <c r="IA238" s="367" cm="1">
        <f t="array" ref="IA238">SUMPRODUCT((CBRM_data!IA$28:IA$232)*(CBRM_data!$H$28:$H$232=CBRM_data!$H238))*(CBRM_data!IA$18=CBRM_data!$F238)</f>
        <v>73230.227671422617</v>
      </c>
      <c r="IB238" s="367" cm="1">
        <f t="array" ref="IB238">SUMPRODUCT((CBRM_data!IB$28:IB$232)*(CBRM_data!$H$28:$H$232=CBRM_data!$H238))*(CBRM_data!IB$18=CBRM_data!$F238)</f>
        <v>96061.244886566768</v>
      </c>
      <c r="IC238" s="367" cm="1">
        <f t="array" ref="IC238">SUMPRODUCT((CBRM_data!IC$28:IC$232)*(CBRM_data!$H$28:$H$232=CBRM_data!$H238))*(CBRM_data!IC$18=CBRM_data!$F238)</f>
        <v>105596.82138164368</v>
      </c>
      <c r="ID238" s="367" cm="1">
        <f t="array" ref="ID238">SUMPRODUCT((CBRM_data!ID$28:ID$232)*(CBRM_data!$H$28:$H$232=CBRM_data!$H238))*(CBRM_data!ID$18=CBRM_data!$F238)</f>
        <v>113357.0757660711</v>
      </c>
      <c r="IE238" s="367" cm="1">
        <f t="array" ref="IE238">SUMPRODUCT((CBRM_data!IE$28:IE$232)*(CBRM_data!$H$28:$H$232=CBRM_data!$H238))*(CBRM_data!IE$18=CBRM_data!$F238)</f>
        <v>122153.0892438119</v>
      </c>
      <c r="IF238" s="367" cm="1">
        <f t="array" ref="IF238">SUMPRODUCT((CBRM_data!IF$28:IF$232)*(CBRM_data!$H$28:$H$232=CBRM_data!$H238))*(CBRM_data!IF$18=CBRM_data!$F238)</f>
        <v>133050.92811976426</v>
      </c>
      <c r="IG238" s="367" cm="1">
        <f t="array" ref="IG238">SUMPRODUCT((CBRM_data!IG$28:IG$232)*(CBRM_data!$H$28:$H$232=CBRM_data!$H238))*(CBRM_data!IG$18=CBRM_data!$F238)</f>
        <v>141900.15692114824</v>
      </c>
      <c r="IH238" s="367" cm="1">
        <f t="array" ref="IH238">SUMPRODUCT((CBRM_data!IH$28:IH$232)*(CBRM_data!$H$28:$H$232=CBRM_data!$H238))*(CBRM_data!IH$18=CBRM_data!$F238)</f>
        <v>144104.75622302253</v>
      </c>
      <c r="II238" s="367" cm="1">
        <f t="array" ref="II238">SUMPRODUCT((CBRM_data!II$28:II$232)*(CBRM_data!$H$28:$H$232=CBRM_data!$H238))*(CBRM_data!II$18=CBRM_data!$F238)</f>
        <v>146533.73500294233</v>
      </c>
      <c r="IJ238" s="367" cm="1">
        <f t="array" ref="IJ238">SUMPRODUCT((CBRM_data!IJ$28:IJ$232)*(CBRM_data!$H$28:$H$232=CBRM_data!$H238))*(CBRM_data!IJ$18=CBRM_data!$F238)</f>
        <v>149211.06845991767</v>
      </c>
      <c r="IK238" s="367" cm="1">
        <f t="array" ref="IK238">SUMPRODUCT((CBRM_data!IK$28:IK$232)*(CBRM_data!$H$28:$H$232=CBRM_data!$H238))*(CBRM_data!IK$18=CBRM_data!$F238)</f>
        <v>152163.46898485805</v>
      </c>
      <c r="IL238" s="367" cm="1">
        <f t="array" ref="IL238">SUMPRODUCT((CBRM_data!IL$28:IL$232)*(CBRM_data!$H$28:$H$232=CBRM_data!$H238))*(CBRM_data!IL$18=CBRM_data!$F238)</f>
        <v>155420.72902890595</v>
      </c>
      <c r="IM238" s="367" cm="1">
        <f t="array" ref="IM238">SUMPRODUCT((CBRM_data!IM$28:IM$232)*(CBRM_data!$H$28:$H$232=CBRM_data!$H238))*(CBRM_data!IM$18=CBRM_data!$F238)</f>
        <v>0</v>
      </c>
      <c r="IN238" s="367" cm="1">
        <f t="array" ref="IN238">SUMPRODUCT((CBRM_data!IN$28:IN$232)*(CBRM_data!$H$28:$H$232=CBRM_data!$H238))*(CBRM_data!IN$18=CBRM_data!$F238)</f>
        <v>0</v>
      </c>
      <c r="IO238" s="367" cm="1">
        <f t="array" ref="IO238">SUMPRODUCT((CBRM_data!IO$28:IO$232)*(CBRM_data!$H$28:$H$232=CBRM_data!$H238))*(CBRM_data!IO$18=CBRM_data!$F238)</f>
        <v>0</v>
      </c>
      <c r="IP238" s="367" cm="1">
        <f t="array" ref="IP238">SUMPRODUCT((CBRM_data!IP$28:IP$232)*(CBRM_data!$H$28:$H$232=CBRM_data!$H238))*(CBRM_data!IP$18=CBRM_data!$F238)</f>
        <v>0</v>
      </c>
      <c r="IQ238" s="367" cm="1">
        <f t="array" ref="IQ238">SUMPRODUCT((CBRM_data!IQ$28:IQ$232)*(CBRM_data!$H$28:$H$232=CBRM_data!$H238))*(CBRM_data!IQ$18=CBRM_data!$F238)</f>
        <v>0</v>
      </c>
      <c r="IR238" s="367" cm="1">
        <f t="array" ref="IR238">SUMPRODUCT((CBRM_data!IR$28:IR$232)*(CBRM_data!$H$28:$H$232=CBRM_data!$H238))*(CBRM_data!IR$18=CBRM_data!$F238)</f>
        <v>0</v>
      </c>
      <c r="IS238" s="367" cm="1">
        <f t="array" ref="IS238">SUMPRODUCT((CBRM_data!IS$28:IS$232)*(CBRM_data!$H$28:$H$232=CBRM_data!$H238))*(CBRM_data!IS$18=CBRM_data!$F238)</f>
        <v>0</v>
      </c>
      <c r="IT238" s="367" cm="1">
        <f t="array" ref="IT238">SUMPRODUCT((CBRM_data!IT$28:IT$232)*(CBRM_data!$H$28:$H$232=CBRM_data!$H238))*(CBRM_data!IT$18=CBRM_data!$F238)</f>
        <v>0</v>
      </c>
      <c r="IU238" s="367" cm="1">
        <f t="array" ref="IU238">SUMPRODUCT((CBRM_data!IU$28:IU$232)*(CBRM_data!$H$28:$H$232=CBRM_data!$H238))*(CBRM_data!IU$18=CBRM_data!$F238)</f>
        <v>0</v>
      </c>
      <c r="IV238" s="367" cm="1">
        <f t="array" ref="IV238">SUMPRODUCT((CBRM_data!IV$28:IV$232)*(CBRM_data!$H$28:$H$232=CBRM_data!$H238))*(CBRM_data!IV$18=CBRM_data!$F238)</f>
        <v>0</v>
      </c>
      <c r="IW238" s="367" cm="1">
        <f t="array" ref="IW238">SUMPRODUCT((CBRM_data!IW$28:IW$232)*(CBRM_data!$H$28:$H$232=CBRM_data!$H238))*(CBRM_data!IW$18=CBRM_data!$F238)</f>
        <v>0</v>
      </c>
      <c r="IX238" s="367" cm="1">
        <f t="array" ref="IX238">SUMPRODUCT((CBRM_data!IX$28:IX$232)*(CBRM_data!$H$28:$H$232=CBRM_data!$H238))*(CBRM_data!IX$18=CBRM_data!$F238)</f>
        <v>0</v>
      </c>
      <c r="IY238" s="367" cm="1">
        <f t="array" ref="IY238">SUMPRODUCT((CBRM_data!IY$28:IY$232)*(CBRM_data!$H$28:$H$232=CBRM_data!$H238))*(CBRM_data!IY$18=CBRM_data!$F238)</f>
        <v>0</v>
      </c>
      <c r="IZ238" s="367" cm="1">
        <f t="array" ref="IZ238">SUMPRODUCT((CBRM_data!IZ$28:IZ$232)*(CBRM_data!$H$28:$H$232=CBRM_data!$H238))*(CBRM_data!IZ$18=CBRM_data!$F238)</f>
        <v>0</v>
      </c>
      <c r="JA238" s="367" cm="1">
        <f t="array" ref="JA238">SUMPRODUCT((CBRM_data!JA$28:JA$232)*(CBRM_data!$H$28:$H$232=CBRM_data!$H238))*(CBRM_data!JA$18=CBRM_data!$F238)</f>
        <v>0</v>
      </c>
      <c r="JB238" s="367" cm="1">
        <f t="array" ref="JB238">SUMPRODUCT((CBRM_data!JB$28:JB$232)*(CBRM_data!$H$28:$H$232=CBRM_data!$H238))*(CBRM_data!JB$18=CBRM_data!$F238)</f>
        <v>0</v>
      </c>
      <c r="JC238" s="367" cm="1">
        <f t="array" ref="JC238">SUMPRODUCT((CBRM_data!JC$28:JC$232)*(CBRM_data!$H$28:$H$232=CBRM_data!$H238))*(CBRM_data!JC$18=CBRM_data!$F238)</f>
        <v>0</v>
      </c>
      <c r="JD238" s="367" cm="1">
        <f t="array" ref="JD238">SUMPRODUCT((CBRM_data!JD$28:JD$232)*(CBRM_data!$H$28:$H$232=CBRM_data!$H238))*(CBRM_data!JD$18=CBRM_data!$F238)</f>
        <v>0</v>
      </c>
      <c r="JE238" s="367" cm="1">
        <f t="array" ref="JE238">SUMPRODUCT((CBRM_data!JE$28:JE$232)*(CBRM_data!$H$28:$H$232=CBRM_data!$H238))*(CBRM_data!JE$18=CBRM_data!$F238)</f>
        <v>0</v>
      </c>
      <c r="JF238" s="367" cm="1">
        <f t="array" ref="JF238">SUMPRODUCT((CBRM_data!JF$28:JF$232)*(CBRM_data!$H$28:$H$232=CBRM_data!$H238))*(CBRM_data!JF$18=CBRM_data!$F238)</f>
        <v>0</v>
      </c>
      <c r="JG238" s="367" cm="1">
        <f t="array" ref="JG238">SUMPRODUCT((CBRM_data!JG$28:JG$232)*(CBRM_data!$H$28:$H$232=CBRM_data!$H238))*(CBRM_data!JG$18=CBRM_data!$F238)</f>
        <v>0</v>
      </c>
      <c r="JH238" s="367" cm="1">
        <f t="array" ref="JH238">SUMPRODUCT((CBRM_data!JH$28:JH$232)*(CBRM_data!$H$28:$H$232=CBRM_data!$H238))*(CBRM_data!JH$18=CBRM_data!$F238)</f>
        <v>0</v>
      </c>
      <c r="JI238" s="367" cm="1">
        <f t="array" ref="JI238">SUMPRODUCT((CBRM_data!JI$28:JI$232)*(CBRM_data!$H$28:$H$232=CBRM_data!$H238))*(CBRM_data!JI$18=CBRM_data!$F238)</f>
        <v>0</v>
      </c>
      <c r="JJ238" s="367" cm="1">
        <f t="array" ref="JJ238">SUMPRODUCT((CBRM_data!JJ$28:JJ$232)*(CBRM_data!$H$28:$H$232=CBRM_data!$H238))*(CBRM_data!JJ$18=CBRM_data!$F238)</f>
        <v>0</v>
      </c>
      <c r="JK238" s="367" cm="1">
        <f t="array" ref="JK238">SUMPRODUCT((CBRM_data!JK$28:JK$232)*(CBRM_data!$H$28:$H$232=CBRM_data!$H238))*(CBRM_data!JK$18=CBRM_data!$F238)</f>
        <v>0</v>
      </c>
      <c r="JL238" s="367" cm="1">
        <f t="array" ref="JL238">SUMPRODUCT((CBRM_data!JL$28:JL$232)*(CBRM_data!$H$28:$H$232=CBRM_data!$H238))*(CBRM_data!JL$18=CBRM_data!$F238)</f>
        <v>0</v>
      </c>
      <c r="JM238" s="367" cm="1">
        <f t="array" ref="JM238">SUMPRODUCT((CBRM_data!JM$28:JM$232)*(CBRM_data!$H$28:$H$232=CBRM_data!$H238))*(CBRM_data!JM$18=CBRM_data!$F238)</f>
        <v>0</v>
      </c>
      <c r="JN238" s="367" cm="1">
        <f t="array" ref="JN238">SUMPRODUCT((CBRM_data!JN$28:JN$232)*(CBRM_data!$H$28:$H$232=CBRM_data!$H238))*(CBRM_data!JN$18=CBRM_data!$F238)</f>
        <v>0</v>
      </c>
      <c r="JO238" s="367" cm="1">
        <f t="array" ref="JO238">SUMPRODUCT((CBRM_data!JO$28:JO$232)*(CBRM_data!$H$28:$H$232=CBRM_data!$H238))*(CBRM_data!JO$18=CBRM_data!$F238)</f>
        <v>0</v>
      </c>
      <c r="JP238" s="367" cm="1">
        <f t="array" ref="JP238">SUMPRODUCT((CBRM_data!JP$28:JP$232)*(CBRM_data!$H$28:$H$232=CBRM_data!$H238))*(CBRM_data!JP$18=CBRM_data!$F238)</f>
        <v>0</v>
      </c>
      <c r="JQ238" s="367" cm="1">
        <f t="array" ref="JQ238">SUMPRODUCT((CBRM_data!JQ$28:JQ$232)*(CBRM_data!$H$28:$H$232=CBRM_data!$H238))*(CBRM_data!JQ$18=CBRM_data!$F238)</f>
        <v>0</v>
      </c>
      <c r="JR238" s="367" cm="1">
        <f t="array" ref="JR238">SUMPRODUCT((CBRM_data!JR$28:JR$232)*(CBRM_data!$H$28:$H$232=CBRM_data!$H238))*(CBRM_data!JR$18=CBRM_data!$F238)</f>
        <v>0</v>
      </c>
      <c r="JS238" s="367" cm="1">
        <f t="array" ref="JS238">SUMPRODUCT((CBRM_data!JS$28:JS$232)*(CBRM_data!$H$28:$H$232=CBRM_data!$H238))*(CBRM_data!JS$18=CBRM_data!$F238)</f>
        <v>0</v>
      </c>
      <c r="JT238" s="367" cm="1">
        <f t="array" ref="JT238">SUMPRODUCT((CBRM_data!JT$28:JT$232)*(CBRM_data!$H$28:$H$232=CBRM_data!$H238))*(CBRM_data!JT$18=CBRM_data!$F238)</f>
        <v>0</v>
      </c>
      <c r="JU238" s="367" cm="1">
        <f t="array" ref="JU238">SUMPRODUCT((CBRM_data!JU$28:JU$232)*(CBRM_data!$H$28:$H$232=CBRM_data!$H238))*(CBRM_data!JU$18=CBRM_data!$F238)</f>
        <v>0</v>
      </c>
      <c r="JV238" s="367" cm="1">
        <f t="array" ref="JV238">SUMPRODUCT((CBRM_data!JV$28:JV$232)*(CBRM_data!$H$28:$H$232=CBRM_data!$H238))*(CBRM_data!JV$18=CBRM_data!$F238)</f>
        <v>0</v>
      </c>
      <c r="JW238" s="367" cm="1">
        <f t="array" ref="JW238">SUMPRODUCT((CBRM_data!JW$28:JW$232)*(CBRM_data!$H$28:$H$232=CBRM_data!$H238))*(CBRM_data!JW$18=CBRM_data!$F238)</f>
        <v>0</v>
      </c>
      <c r="JX238" s="367" cm="1">
        <f t="array" ref="JX238">SUMPRODUCT((CBRM_data!JX$28:JX$232)*(CBRM_data!$H$28:$H$232=CBRM_data!$H238))*(CBRM_data!JX$18=CBRM_data!$F238)</f>
        <v>0</v>
      </c>
      <c r="JY238" s="367" cm="1">
        <f t="array" ref="JY238">SUMPRODUCT((CBRM_data!JY$28:JY$232)*(CBRM_data!$H$28:$H$232=CBRM_data!$H238))*(CBRM_data!JY$18=CBRM_data!$F238)</f>
        <v>0</v>
      </c>
      <c r="JZ238" s="367" cm="1">
        <f t="array" ref="JZ238">SUMPRODUCT((CBRM_data!JZ$28:JZ$232)*(CBRM_data!$H$28:$H$232=CBRM_data!$H238))*(CBRM_data!JZ$18=CBRM_data!$F238)</f>
        <v>0</v>
      </c>
      <c r="KA238" s="367" cm="1">
        <f t="array" ref="KA238">SUMPRODUCT((CBRM_data!KA$28:KA$232)*(CBRM_data!$H$28:$H$232=CBRM_data!$H238))*(CBRM_data!KA$18=CBRM_data!$F238)</f>
        <v>0</v>
      </c>
      <c r="KB238" s="367" cm="1">
        <f t="array" ref="KB238">SUMPRODUCT((CBRM_data!KB$28:KB$232)*(CBRM_data!$H$28:$H$232=CBRM_data!$H238))*(CBRM_data!KB$18=CBRM_data!$F238)</f>
        <v>0</v>
      </c>
      <c r="KC238" s="367" cm="1">
        <f t="array" ref="KC238">SUMPRODUCT((CBRM_data!KC$28:KC$232)*(CBRM_data!$H$28:$H$232=CBRM_data!$H238))*(CBRM_data!KC$18=CBRM_data!$F238)</f>
        <v>0</v>
      </c>
      <c r="KD238" s="367" cm="1">
        <f t="array" ref="KD238">SUMPRODUCT((CBRM_data!KD$28:KD$232)*(CBRM_data!$H$28:$H$232=CBRM_data!$H238))*(CBRM_data!KD$18=CBRM_data!$F238)</f>
        <v>0</v>
      </c>
      <c r="KE238" s="367" cm="1">
        <f t="array" ref="KE238">SUMPRODUCT((CBRM_data!KE$28:KE$232)*(CBRM_data!$H$28:$H$232=CBRM_data!$H238))*(CBRM_data!KE$18=CBRM_data!$F238)</f>
        <v>0</v>
      </c>
      <c r="KF238" s="367" cm="1">
        <f t="array" ref="KF238">SUMPRODUCT((CBRM_data!KF$28:KF$232)*(CBRM_data!$H$28:$H$232=CBRM_data!$H238))*(CBRM_data!KF$18=CBRM_data!$F238)</f>
        <v>0</v>
      </c>
      <c r="KG238" s="367" cm="1">
        <f t="array" ref="KG238">SUMPRODUCT((CBRM_data!KG$28:KG$232)*(CBRM_data!$H$28:$H$232=CBRM_data!$H238))*(CBRM_data!KG$18=CBRM_data!$F238)</f>
        <v>0</v>
      </c>
      <c r="KH238" s="367" cm="1">
        <f t="array" ref="KH238">SUMPRODUCT((CBRM_data!KH$28:KH$232)*(CBRM_data!$H$28:$H$232=CBRM_data!$H238))*(CBRM_data!KH$18=CBRM_data!$F238)</f>
        <v>0</v>
      </c>
      <c r="KI238" s="367" cm="1">
        <f t="array" ref="KI238">SUMPRODUCT((CBRM_data!KI$28:KI$232)*(CBRM_data!$H$28:$H$232=CBRM_data!$H238))*(CBRM_data!KI$18=CBRM_data!$F238)</f>
        <v>0</v>
      </c>
      <c r="KJ238" s="367" cm="1">
        <f t="array" ref="KJ238">SUMPRODUCT((CBRM_data!KJ$28:KJ$232)*(CBRM_data!$H$28:$H$232=CBRM_data!$H238))*(CBRM_data!KJ$18=CBRM_data!$F238)</f>
        <v>0</v>
      </c>
      <c r="KK238" s="367" cm="1">
        <f t="array" ref="KK238">SUMPRODUCT((CBRM_data!KK$28:KK$232)*(CBRM_data!$H$28:$H$232=CBRM_data!$H238))*(CBRM_data!KK$18=CBRM_data!$F238)</f>
        <v>0</v>
      </c>
      <c r="KL238" s="367" cm="1">
        <f t="array" ref="KL238">SUMPRODUCT((CBRM_data!KL$28:KL$232)*(CBRM_data!$H$28:$H$232=CBRM_data!$H238))*(CBRM_data!KL$18=CBRM_data!$F238)</f>
        <v>0</v>
      </c>
      <c r="KM238" s="367" cm="1">
        <f t="array" ref="KM238">SUMPRODUCT((CBRM_data!KM$28:KM$232)*(CBRM_data!$H$28:$H$232=CBRM_data!$H238))*(CBRM_data!KM$18=CBRM_data!$F238)</f>
        <v>0</v>
      </c>
      <c r="KN238" s="367" cm="1">
        <f t="array" ref="KN238">SUMPRODUCT((CBRM_data!KN$28:KN$232)*(CBRM_data!$H$28:$H$232=CBRM_data!$H238))*(CBRM_data!KN$18=CBRM_data!$F238)</f>
        <v>0</v>
      </c>
      <c r="KO238" s="367" cm="1">
        <f t="array" ref="KO238">SUMPRODUCT((CBRM_data!KO$28:KO$232)*(CBRM_data!$H$28:$H$232=CBRM_data!$H238))*(CBRM_data!KO$18=CBRM_data!$F238)</f>
        <v>0</v>
      </c>
      <c r="KP238" s="367" cm="1">
        <f t="array" ref="KP238">SUMPRODUCT((CBRM_data!KP$28:KP$232)*(CBRM_data!$H$28:$H$232=CBRM_data!$H238))*(CBRM_data!KP$18=CBRM_data!$F238)</f>
        <v>0</v>
      </c>
      <c r="KQ238" s="367" cm="1">
        <f t="array" ref="KQ238">SUMPRODUCT((CBRM_data!KQ$28:KQ$232)*(CBRM_data!$H$28:$H$232=CBRM_data!$H238))*(CBRM_data!KQ$18=CBRM_data!$F238)</f>
        <v>0</v>
      </c>
      <c r="KR238" s="367" cm="1">
        <f t="array" ref="KR238">SUMPRODUCT((CBRM_data!KR$28:KR$232)*(CBRM_data!$H$28:$H$232=CBRM_data!$H238))*(CBRM_data!KR$18=CBRM_data!$F238)</f>
        <v>0</v>
      </c>
      <c r="KS238" s="367" cm="1">
        <f t="array" ref="KS238">SUMPRODUCT((CBRM_data!KS$28:KS$232)*(CBRM_data!$H$28:$H$232=CBRM_data!$H238))*(CBRM_data!KS$18=CBRM_data!$F238)</f>
        <v>0</v>
      </c>
      <c r="KT238" s="367" cm="1">
        <f t="array" ref="KT238">SUMPRODUCT((CBRM_data!KT$28:KT$232)*(CBRM_data!$H$28:$H$232=CBRM_data!$H238))*(CBRM_data!KT$18=CBRM_data!$F238)</f>
        <v>0</v>
      </c>
      <c r="KU238" s="367" cm="1">
        <f t="array" ref="KU238">SUMPRODUCT((CBRM_data!KU$28:KU$232)*(CBRM_data!$H$28:$H$232=CBRM_data!$H238))*(CBRM_data!KU$18=CBRM_data!$F238)</f>
        <v>0</v>
      </c>
      <c r="KV238" s="367" cm="1">
        <f t="array" ref="KV238">SUMPRODUCT((CBRM_data!KV$28:KV$232)*(CBRM_data!$H$28:$H$232=CBRM_data!$H238))*(CBRM_data!KV$18=CBRM_data!$F238)</f>
        <v>0</v>
      </c>
      <c r="KW238" s="367" cm="1">
        <f t="array" ref="KW238">SUMPRODUCT((CBRM_data!KW$28:KW$232)*(CBRM_data!$H$28:$H$232=CBRM_data!$H238))*(CBRM_data!KW$18=CBRM_data!$F238)</f>
        <v>0</v>
      </c>
      <c r="KX238" s="367" cm="1">
        <f t="array" ref="KX238">SUMPRODUCT((CBRM_data!KX$28:KX$232)*(CBRM_data!$H$28:$H$232=CBRM_data!$H238))*(CBRM_data!KX$18=CBRM_data!$F238)</f>
        <v>64901.762712967233</v>
      </c>
      <c r="KY238" s="367" cm="1">
        <f t="array" ref="KY238">SUMPRODUCT((CBRM_data!KY$28:KY$232)*(CBRM_data!$H$28:$H$232=CBRM_data!$H238))*(CBRM_data!KY$18=CBRM_data!$F238)</f>
        <v>70698.570832650774</v>
      </c>
      <c r="KZ238" s="367" cm="1">
        <f t="array" ref="KZ238">SUMPRODUCT((CBRM_data!KZ$28:KZ$232)*(CBRM_data!$H$28:$H$232=CBRM_data!$H238))*(CBRM_data!KZ$18=CBRM_data!$F238)</f>
        <v>77063.648157256088</v>
      </c>
      <c r="LA238" s="367" cm="1">
        <f t="array" ref="LA238">SUMPRODUCT((CBRM_data!LA$28:LA$232)*(CBRM_data!$H$28:$H$232=CBRM_data!$H238))*(CBRM_data!LA$18=CBRM_data!$F238)</f>
        <v>84057.577407544843</v>
      </c>
      <c r="LB238" s="367" cm="1">
        <f t="array" ref="LB238">SUMPRODUCT((CBRM_data!LB$28:LB$232)*(CBRM_data!$H$28:$H$232=CBRM_data!$H238))*(CBRM_data!LB$18=CBRM_data!$F238)</f>
        <v>91748.209486435589</v>
      </c>
      <c r="LC238" s="367" cm="1">
        <f t="array" ref="LC238">SUMPRODUCT((CBRM_data!LC$28:LC$232)*(CBRM_data!$H$28:$H$232=CBRM_data!$H238))*(CBRM_data!LC$18=CBRM_data!$F238)</f>
        <v>100211.73162381719</v>
      </c>
      <c r="LD238" s="367" cm="1">
        <f t="array" ref="LD238">SUMPRODUCT((CBRM_data!LD$28:LD$232)*(CBRM_data!$H$28:$H$232=CBRM_data!$H238))*(CBRM_data!LD$18=CBRM_data!$F238)</f>
        <v>109534.17631885639</v>
      </c>
      <c r="LE238" s="367" cm="1">
        <f t="array" ref="LE238">SUMPRODUCT((CBRM_data!LE$28:LE$232)*(CBRM_data!$H$28:$H$232=CBRM_data!$H238))*(CBRM_data!LE$18=CBRM_data!$F238)</f>
        <v>119861.95613261293</v>
      </c>
      <c r="LF238" s="367" cm="1">
        <f t="array" ref="LF238">SUMPRODUCT((CBRM_data!LF$28:LF$232)*(CBRM_data!$H$28:$H$232=CBRM_data!$H238))*(CBRM_data!LF$18=CBRM_data!$F238)</f>
        <v>131286.27945441686</v>
      </c>
      <c r="LG238" s="367" cm="1">
        <f t="array" ref="LG238">SUMPRODUCT((CBRM_data!LG$28:LG$232)*(CBRM_data!$H$28:$H$232=CBRM_data!$H238))*(CBRM_data!LG$18=CBRM_data!$F238)</f>
        <v>143913.70282438953</v>
      </c>
      <c r="LH238" s="367" cm="1">
        <f t="array" ref="LH238">SUMPRODUCT((CBRM_data!LH$28:LH$232)*(CBRM_data!$H$28:$H$232=CBRM_data!$H238))*(CBRM_data!LH$18=CBRM_data!$F238)</f>
        <v>157887.887365453</v>
      </c>
      <c r="LI238" s="367" cm="1">
        <f t="array" ref="LI238">SUMPRODUCT((CBRM_data!LI$28:LI$232)*(CBRM_data!$H$28:$H$232=CBRM_data!$H238))*(CBRM_data!LI$18=CBRM_data!$F238)</f>
        <v>173372.88040389385</v>
      </c>
      <c r="LJ238" s="367" cm="1">
        <f t="array" ref="LJ238">SUMPRODUCT((CBRM_data!LJ$28:LJ$232)*(CBRM_data!$H$28:$H$232=CBRM_data!$H238))*(CBRM_data!LJ$18=CBRM_data!$F238)</f>
        <v>190556.63206623012</v>
      </c>
      <c r="LK238" s="367" cm="1">
        <f t="array" ref="LK238">SUMPRODUCT((CBRM_data!LK$28:LK$232)*(CBRM_data!$H$28:$H$232=CBRM_data!$H238))*(CBRM_data!LK$18=CBRM_data!$F238)</f>
        <v>209655.23657566807</v>
      </c>
      <c r="LL238" s="367" cm="1">
        <f t="array" ref="LL238">SUMPRODUCT((CBRM_data!LL$28:LL$232)*(CBRM_data!$H$28:$H$232=CBRM_data!$H238))*(CBRM_data!LL$18=CBRM_data!$F238)</f>
        <v>230918.06484570832</v>
      </c>
      <c r="LM238" s="367" cm="1">
        <f t="array" ref="LM238">SUMPRODUCT((CBRM_data!LM$28:LM$232)*(CBRM_data!$H$28:$H$232=CBRM_data!$H238))*(CBRM_data!LM$18=CBRM_data!$F238)</f>
        <v>254634.00186312306</v>
      </c>
      <c r="LN238" s="367" cm="1">
        <f t="array" ref="LN238">SUMPRODUCT((CBRM_data!LN$28:LN$232)*(CBRM_data!$H$28:$H$232=CBRM_data!$H238))*(CBRM_data!LN$18=CBRM_data!$F238)</f>
        <v>281139.05994510977</v>
      </c>
      <c r="LO238" s="367" cm="1">
        <f t="array" ref="LO238">SUMPRODUCT((CBRM_data!LO$28:LO$232)*(CBRM_data!$H$28:$H$232=CBRM_data!$H238))*(CBRM_data!LO$18=CBRM_data!$F238)</f>
        <v>310825.7143352073</v>
      </c>
      <c r="LP238" s="367" cm="1">
        <f t="array" ref="LP238">SUMPRODUCT((CBRM_data!LP$28:LP$232)*(CBRM_data!$H$28:$H$232=CBRM_data!$H238))*(CBRM_data!LP$18=CBRM_data!$F238)</f>
        <v>344154.40717566432</v>
      </c>
      <c r="LQ238" s="367" cm="1">
        <f t="array" ref="LQ238">SUMPRODUCT((CBRM_data!LQ$28:LQ$232)*(CBRM_data!$H$28:$H$232=CBRM_data!$H238))*(CBRM_data!LQ$18=CBRM_data!$F238)</f>
        <v>381651.89073419193</v>
      </c>
      <c r="LR238" s="367" cm="1">
        <f t="array" ref="LR238">SUMPRODUCT((CBRM_data!LR$28:LR$232)*(CBRM_data!$H$28:$H$232=CBRM_data!$H238))*(CBRM_data!LR$18=CBRM_data!$F238)</f>
        <v>423870.27665814559</v>
      </c>
      <c r="LS238" s="367" cm="1">
        <f t="array" ref="LS238">SUMPRODUCT((CBRM_data!LS$28:LS$232)*(CBRM_data!$H$28:$H$232=CBRM_data!$H238))*(CBRM_data!LS$18=CBRM_data!$F238)</f>
        <v>471600.62027526926</v>
      </c>
      <c r="LT238" s="367" cm="1">
        <f t="array" ref="LT238">SUMPRODUCT((CBRM_data!LT$28:LT$232)*(CBRM_data!$H$28:$H$232=CBRM_data!$H238))*(CBRM_data!LT$18=CBRM_data!$F238)</f>
        <v>516593.00888878142</v>
      </c>
      <c r="LU238" s="367" cm="1">
        <f t="array" ref="LU238">SUMPRODUCT((CBRM_data!LU$28:LU$232)*(CBRM_data!$H$28:$H$232=CBRM_data!$H238))*(CBRM_data!LU$18=CBRM_data!$F238)</f>
        <v>560151.43772089586</v>
      </c>
      <c r="LV238" s="367" cm="1">
        <f t="array" ref="LV238">SUMPRODUCT((CBRM_data!LV$28:LV$232)*(CBRM_data!$H$28:$H$232=CBRM_data!$H238))*(CBRM_data!LV$18=CBRM_data!$F238)</f>
        <v>608107.91162172519</v>
      </c>
      <c r="LW238" s="367" cm="1">
        <f t="array" ref="LW238">SUMPRODUCT((CBRM_data!LW$28:LW$232)*(CBRM_data!$H$28:$H$232=CBRM_data!$H238))*(CBRM_data!LW$18=CBRM_data!$F238)</f>
        <v>660924.13036520092</v>
      </c>
      <c r="LX238" s="367" cm="1">
        <f t="array" ref="LX238">SUMPRODUCT((CBRM_data!LX$28:LX$232)*(CBRM_data!$H$28:$H$232=CBRM_data!$H238))*(CBRM_data!LX$18=CBRM_data!$F238)</f>
        <v>719113.16745178052</v>
      </c>
      <c r="LY238" s="367" cm="1">
        <f t="array" ref="LY238">SUMPRODUCT((CBRM_data!LY$28:LY$232)*(CBRM_data!$H$28:$H$232=CBRM_data!$H238))*(CBRM_data!LY$18=CBRM_data!$F238)</f>
        <v>783245.04118547181</v>
      </c>
      <c r="LZ238" s="367" cm="1">
        <f t="array" ref="LZ238">SUMPRODUCT((CBRM_data!LZ$28:LZ$232)*(CBRM_data!$H$28:$H$232=CBRM_data!$H238))*(CBRM_data!LZ$18=CBRM_data!$F238)</f>
        <v>853953.78728761093</v>
      </c>
      <c r="MA238" s="367" cm="1">
        <f t="array" ref="MA238">SUMPRODUCT((CBRM_data!MA$28:MA$232)*(CBRM_data!$H$28:$H$232=CBRM_data!$H238))*(CBRM_data!MA$18=CBRM_data!$F238)</f>
        <v>931945.26214609842</v>
      </c>
      <c r="MB238" s="367" cm="1">
        <f t="array" ref="MB238">SUMPRODUCT((CBRM_data!MB$28:MB$232)*(CBRM_data!$H$28:$H$232=CBRM_data!$H238))*(CBRM_data!MB$18=CBRM_data!$F238)</f>
        <v>0</v>
      </c>
      <c r="MC238" s="367" cm="1">
        <f t="array" ref="MC238">SUMPRODUCT((CBRM_data!MC$28:MC$232)*(CBRM_data!$H$28:$H$232=CBRM_data!$H238))*(CBRM_data!MC$18=CBRM_data!$F238)</f>
        <v>0</v>
      </c>
      <c r="MD238" s="367" cm="1">
        <f t="array" ref="MD238">SUMPRODUCT((CBRM_data!MD$28:MD$232)*(CBRM_data!$H$28:$H$232=CBRM_data!$H238))*(CBRM_data!MD$18=CBRM_data!$F238)</f>
        <v>0</v>
      </c>
      <c r="ME238" s="367" cm="1">
        <f t="array" ref="ME238">SUMPRODUCT((CBRM_data!ME$28:ME$232)*(CBRM_data!$H$28:$H$232=CBRM_data!$H238))*(CBRM_data!ME$18=CBRM_data!$F238)</f>
        <v>0</v>
      </c>
      <c r="MF238" s="367" cm="1">
        <f t="array" ref="MF238">SUMPRODUCT((CBRM_data!MF$28:MF$232)*(CBRM_data!$H$28:$H$232=CBRM_data!$H238))*(CBRM_data!MF$18=CBRM_data!$F238)</f>
        <v>0</v>
      </c>
      <c r="MG238" s="367" cm="1">
        <f t="array" ref="MG238">SUMPRODUCT((CBRM_data!MG$28:MG$232)*(CBRM_data!$H$28:$H$232=CBRM_data!$H238))*(CBRM_data!MG$18=CBRM_data!$F238)</f>
        <v>0</v>
      </c>
      <c r="MH238" s="367" cm="1">
        <f t="array" ref="MH238">SUMPRODUCT((CBRM_data!MH$28:MH$232)*(CBRM_data!$H$28:$H$232=CBRM_data!$H238))*(CBRM_data!MH$18=CBRM_data!$F238)</f>
        <v>0</v>
      </c>
      <c r="MI238" s="367" cm="1">
        <f t="array" ref="MI238">SUMPRODUCT((CBRM_data!MI$28:MI$232)*(CBRM_data!$H$28:$H$232=CBRM_data!$H238))*(CBRM_data!MI$18=CBRM_data!$F238)</f>
        <v>0</v>
      </c>
      <c r="MJ238" s="367" cm="1">
        <f t="array" ref="MJ238">SUMPRODUCT((CBRM_data!MJ$28:MJ$232)*(CBRM_data!$H$28:$H$232=CBRM_data!$H238))*(CBRM_data!MJ$18=CBRM_data!$F238)</f>
        <v>0</v>
      </c>
      <c r="MK238" s="367" cm="1">
        <f t="array" ref="MK238">SUMPRODUCT((CBRM_data!MK$28:MK$232)*(CBRM_data!$H$28:$H$232=CBRM_data!$H238))*(CBRM_data!MK$18=CBRM_data!$F238)</f>
        <v>0</v>
      </c>
      <c r="ML238" s="367" cm="1">
        <f t="array" ref="ML238">SUMPRODUCT((CBRM_data!ML$28:ML$232)*(CBRM_data!$H$28:$H$232=CBRM_data!$H238))*(CBRM_data!ML$18=CBRM_data!$F238)</f>
        <v>0</v>
      </c>
      <c r="MM238" s="367" cm="1">
        <f t="array" ref="MM238">SUMPRODUCT((CBRM_data!MM$28:MM$232)*(CBRM_data!$H$28:$H$232=CBRM_data!$H238))*(CBRM_data!MM$18=CBRM_data!$F238)</f>
        <v>0</v>
      </c>
      <c r="MN238" s="367" cm="1">
        <f t="array" ref="MN238">SUMPRODUCT((CBRM_data!MN$28:MN$232)*(CBRM_data!$H$28:$H$232=CBRM_data!$H238))*(CBRM_data!MN$18=CBRM_data!$F238)</f>
        <v>0</v>
      </c>
      <c r="MO238" s="367" cm="1">
        <f t="array" ref="MO238">SUMPRODUCT((CBRM_data!MO$28:MO$232)*(CBRM_data!$H$28:$H$232=CBRM_data!$H238))*(CBRM_data!MO$18=CBRM_data!$F238)</f>
        <v>0</v>
      </c>
      <c r="MP238" s="367" cm="1">
        <f t="array" ref="MP238">SUMPRODUCT((CBRM_data!MP$28:MP$232)*(CBRM_data!$H$28:$H$232=CBRM_data!$H238))*(CBRM_data!MP$18=CBRM_data!$F238)</f>
        <v>0</v>
      </c>
      <c r="MQ238" s="367" cm="1">
        <f t="array" ref="MQ238">SUMPRODUCT((CBRM_data!MQ$28:MQ$232)*(CBRM_data!$H$28:$H$232=CBRM_data!$H238))*(CBRM_data!MQ$18=CBRM_data!$F238)</f>
        <v>0</v>
      </c>
      <c r="MR238" s="367" cm="1">
        <f t="array" ref="MR238">SUMPRODUCT((CBRM_data!MR$28:MR$232)*(CBRM_data!$H$28:$H$232=CBRM_data!$H238))*(CBRM_data!MR$18=CBRM_data!$F238)</f>
        <v>0</v>
      </c>
      <c r="MS238" s="367" cm="1">
        <f t="array" ref="MS238">SUMPRODUCT((CBRM_data!MS$28:MS$232)*(CBRM_data!$H$28:$H$232=CBRM_data!$H238))*(CBRM_data!MS$18=CBRM_data!$F238)</f>
        <v>0</v>
      </c>
      <c r="MT238" s="367" cm="1">
        <f t="array" ref="MT238">SUMPRODUCT((CBRM_data!MT$28:MT$232)*(CBRM_data!$H$28:$H$232=CBRM_data!$H238))*(CBRM_data!MT$18=CBRM_data!$F238)</f>
        <v>0</v>
      </c>
      <c r="MU238" s="367" cm="1">
        <f t="array" ref="MU238">SUMPRODUCT((CBRM_data!MU$28:MU$232)*(CBRM_data!$H$28:$H$232=CBRM_data!$H238))*(CBRM_data!MU$18=CBRM_data!$F238)</f>
        <v>0</v>
      </c>
      <c r="MV238" s="367" cm="1">
        <f t="array" ref="MV238">SUMPRODUCT((CBRM_data!MV$28:MV$232)*(CBRM_data!$H$28:$H$232=CBRM_data!$H238))*(CBRM_data!MV$18=CBRM_data!$F238)</f>
        <v>0</v>
      </c>
      <c r="MW238" s="367" cm="1">
        <f t="array" ref="MW238">SUMPRODUCT((CBRM_data!MW$28:MW$232)*(CBRM_data!$H$28:$H$232=CBRM_data!$H238))*(CBRM_data!MW$18=CBRM_data!$F238)</f>
        <v>0</v>
      </c>
      <c r="MX238" s="367" cm="1">
        <f t="array" ref="MX238">SUMPRODUCT((CBRM_data!MX$28:MX$232)*(CBRM_data!$H$28:$H$232=CBRM_data!$H238))*(CBRM_data!MX$18=CBRM_data!$F238)</f>
        <v>0</v>
      </c>
      <c r="MY238" s="367" cm="1">
        <f t="array" ref="MY238">SUMPRODUCT((CBRM_data!MY$28:MY$232)*(CBRM_data!$H$28:$H$232=CBRM_data!$H238))*(CBRM_data!MY$18=CBRM_data!$F238)</f>
        <v>0</v>
      </c>
      <c r="MZ238" s="367" cm="1">
        <f t="array" ref="MZ238">SUMPRODUCT((CBRM_data!MZ$28:MZ$232)*(CBRM_data!$H$28:$H$232=CBRM_data!$H238))*(CBRM_data!MZ$18=CBRM_data!$F238)</f>
        <v>0</v>
      </c>
      <c r="NA238" s="367" cm="1">
        <f t="array" ref="NA238">SUMPRODUCT((CBRM_data!NA$28:NA$232)*(CBRM_data!$H$28:$H$232=CBRM_data!$H238))*(CBRM_data!NA$18=CBRM_data!$F238)</f>
        <v>0</v>
      </c>
      <c r="NB238" s="367" cm="1">
        <f t="array" ref="NB238">SUMPRODUCT((CBRM_data!NB$28:NB$232)*(CBRM_data!$H$28:$H$232=CBRM_data!$H238))*(CBRM_data!NB$18=CBRM_data!$F238)</f>
        <v>0</v>
      </c>
      <c r="NC238" s="367" cm="1">
        <f t="array" ref="NC238">SUMPRODUCT((CBRM_data!NC$28:NC$232)*(CBRM_data!$H$28:$H$232=CBRM_data!$H238))*(CBRM_data!NC$18=CBRM_data!$F238)</f>
        <v>0</v>
      </c>
      <c r="ND238" s="367" cm="1">
        <f t="array" ref="ND238">SUMPRODUCT((CBRM_data!ND$28:ND$232)*(CBRM_data!$H$28:$H$232=CBRM_data!$H238))*(CBRM_data!ND$18=CBRM_data!$F238)</f>
        <v>0</v>
      </c>
      <c r="NE238" s="367" cm="1">
        <f t="array" ref="NE238">SUMPRODUCT((CBRM_data!NE$28:NE$232)*(CBRM_data!$H$28:$H$232=CBRM_data!$H238))*(CBRM_data!NE$18=CBRM_data!$F238)</f>
        <v>0</v>
      </c>
      <c r="NF238" s="367" cm="1">
        <f t="array" ref="NF238">SUMPRODUCT((CBRM_data!NF$28:NF$232)*(CBRM_data!$H$28:$H$232=CBRM_data!$H238))*(CBRM_data!NF$18=CBRM_data!$F238)</f>
        <v>0</v>
      </c>
      <c r="NG238" s="367" cm="1">
        <f t="array" ref="NG238">SUMPRODUCT((CBRM_data!NG$28:NG$232)*(CBRM_data!$H$28:$H$232=CBRM_data!$H238))*(CBRM_data!NG$18=CBRM_data!$F238)</f>
        <v>0</v>
      </c>
      <c r="NH238" s="367" cm="1">
        <f t="array" ref="NH238">SUMPRODUCT((CBRM_data!NH$28:NH$232)*(CBRM_data!$H$28:$H$232=CBRM_data!$H238))*(CBRM_data!NH$18=CBRM_data!$F238)</f>
        <v>0</v>
      </c>
      <c r="NI238" s="367" cm="1">
        <f t="array" ref="NI238">SUMPRODUCT((CBRM_data!NI$28:NI$232)*(CBRM_data!$H$28:$H$232=CBRM_data!$H238))*(CBRM_data!NI$18=CBRM_data!$F238)</f>
        <v>0</v>
      </c>
      <c r="NJ238" s="367" cm="1">
        <f t="array" ref="NJ238">SUMPRODUCT((CBRM_data!NJ$28:NJ$232)*(CBRM_data!$H$28:$H$232=CBRM_data!$H238))*(CBRM_data!NJ$18=CBRM_data!$F238)</f>
        <v>0</v>
      </c>
      <c r="NK238" s="367" cm="1">
        <f t="array" ref="NK238">SUMPRODUCT((CBRM_data!NK$28:NK$232)*(CBRM_data!$H$28:$H$232=CBRM_data!$H238))*(CBRM_data!NK$18=CBRM_data!$F238)</f>
        <v>0</v>
      </c>
      <c r="NL238" s="367" cm="1">
        <f t="array" ref="NL238">SUMPRODUCT((CBRM_data!NL$28:NL$232)*(CBRM_data!$H$28:$H$232=CBRM_data!$H238))*(CBRM_data!NL$18=CBRM_data!$F238)</f>
        <v>0</v>
      </c>
      <c r="NM238" s="367" cm="1">
        <f t="array" ref="NM238">SUMPRODUCT((CBRM_data!NM$28:NM$232)*(CBRM_data!$H$28:$H$232=CBRM_data!$H238))*(CBRM_data!NM$18=CBRM_data!$F238)</f>
        <v>0</v>
      </c>
      <c r="NN238" s="367" cm="1">
        <f t="array" ref="NN238">SUMPRODUCT((CBRM_data!NN$28:NN$232)*(CBRM_data!$H$28:$H$232=CBRM_data!$H238))*(CBRM_data!NN$18=CBRM_data!$F238)</f>
        <v>0</v>
      </c>
      <c r="NO238" s="367" cm="1">
        <f t="array" ref="NO238">SUMPRODUCT((CBRM_data!NO$28:NO$232)*(CBRM_data!$H$28:$H$232=CBRM_data!$H238))*(CBRM_data!NO$18=CBRM_data!$F238)</f>
        <v>0</v>
      </c>
      <c r="NP238" s="367" cm="1">
        <f t="array" ref="NP238">SUMPRODUCT((CBRM_data!NP$28:NP$232)*(CBRM_data!$H$28:$H$232=CBRM_data!$H238))*(CBRM_data!NP$18=CBRM_data!$F238)</f>
        <v>0</v>
      </c>
      <c r="NQ238" s="367" cm="1">
        <f t="array" ref="NQ238">SUMPRODUCT((CBRM_data!NQ$28:NQ$232)*(CBRM_data!$H$28:$H$232=CBRM_data!$H238))*(CBRM_data!NQ$18=CBRM_data!$F238)</f>
        <v>0</v>
      </c>
      <c r="NR238" s="367" cm="1">
        <f t="array" ref="NR238">SUMPRODUCT((CBRM_data!NR$28:NR$232)*(CBRM_data!$H$28:$H$232=CBRM_data!$H238))*(CBRM_data!NR$18=CBRM_data!$F238)</f>
        <v>0</v>
      </c>
      <c r="NS238" s="367" cm="1">
        <f t="array" ref="NS238">SUMPRODUCT((CBRM_data!NS$28:NS$232)*(CBRM_data!$H$28:$H$232=CBRM_data!$H238))*(CBRM_data!NS$18=CBRM_data!$F238)</f>
        <v>0</v>
      </c>
      <c r="NT238" s="367" cm="1">
        <f t="array" ref="NT238">SUMPRODUCT((CBRM_data!NT$28:NT$232)*(CBRM_data!$H$28:$H$232=CBRM_data!$H238))*(CBRM_data!NT$18=CBRM_data!$F238)</f>
        <v>0</v>
      </c>
      <c r="NU238" s="367" cm="1">
        <f t="array" ref="NU238">SUMPRODUCT((CBRM_data!NU$28:NU$232)*(CBRM_data!$H$28:$H$232=CBRM_data!$H238))*(CBRM_data!NU$18=CBRM_data!$F238)</f>
        <v>0</v>
      </c>
      <c r="NV238" s="367" cm="1">
        <f t="array" ref="NV238">SUMPRODUCT((CBRM_data!NV$28:NV$232)*(CBRM_data!$H$28:$H$232=CBRM_data!$H238))*(CBRM_data!NV$18=CBRM_data!$F238)</f>
        <v>0</v>
      </c>
      <c r="NW238" s="367" cm="1">
        <f t="array" ref="NW238">SUMPRODUCT((CBRM_data!NW$28:NW$232)*(CBRM_data!$H$28:$H$232=CBRM_data!$H238))*(CBRM_data!NW$18=CBRM_data!$F238)</f>
        <v>0</v>
      </c>
      <c r="NX238" s="367" cm="1">
        <f t="array" ref="NX238">SUMPRODUCT((CBRM_data!NX$28:NX$232)*(CBRM_data!$H$28:$H$232=CBRM_data!$H238))*(CBRM_data!NX$18=CBRM_data!$F238)</f>
        <v>0</v>
      </c>
      <c r="NY238" s="367" cm="1">
        <f t="array" ref="NY238">SUMPRODUCT((CBRM_data!NY$28:NY$232)*(CBRM_data!$H$28:$H$232=CBRM_data!$H238))*(CBRM_data!NY$18=CBRM_data!$F238)</f>
        <v>0</v>
      </c>
      <c r="NZ238" s="367" cm="1">
        <f t="array" ref="NZ238">SUMPRODUCT((CBRM_data!NZ$28:NZ$232)*(CBRM_data!$H$28:$H$232=CBRM_data!$H238))*(CBRM_data!NZ$18=CBRM_data!$F238)</f>
        <v>0</v>
      </c>
      <c r="OA238" s="367" cm="1">
        <f t="array" ref="OA238">SUMPRODUCT((CBRM_data!OA$28:OA$232)*(CBRM_data!$H$28:$H$232=CBRM_data!$H238))*(CBRM_data!OA$18=CBRM_data!$F238)</f>
        <v>0</v>
      </c>
      <c r="OB238" s="367" cm="1">
        <f t="array" ref="OB238">SUMPRODUCT((CBRM_data!OB$28:OB$232)*(CBRM_data!$H$28:$H$232=CBRM_data!$H238))*(CBRM_data!OB$18=CBRM_data!$F238)</f>
        <v>0</v>
      </c>
      <c r="OC238" s="367" cm="1">
        <f t="array" ref="OC238">SUMPRODUCT((CBRM_data!OC$28:OC$232)*(CBRM_data!$H$28:$H$232=CBRM_data!$H238))*(CBRM_data!OC$18=CBRM_data!$F238)</f>
        <v>0</v>
      </c>
      <c r="OD238" s="367" cm="1">
        <f t="array" ref="OD238">SUMPRODUCT((CBRM_data!OD$28:OD$232)*(CBRM_data!$H$28:$H$232=CBRM_data!$H238))*(CBRM_data!OD$18=CBRM_data!$F238)</f>
        <v>0</v>
      </c>
      <c r="OE238" s="367" cm="1">
        <f t="array" ref="OE238">SUMPRODUCT((CBRM_data!OE$28:OE$232)*(CBRM_data!$H$28:$H$232=CBRM_data!$H238))*(CBRM_data!OE$18=CBRM_data!$F238)</f>
        <v>0</v>
      </c>
      <c r="OF238" s="367" cm="1">
        <f t="array" ref="OF238">SUMPRODUCT((CBRM_data!OF$28:OF$232)*(CBRM_data!$H$28:$H$232=CBRM_data!$H238))*(CBRM_data!OF$18=CBRM_data!$F238)</f>
        <v>0</v>
      </c>
      <c r="OG238" s="367" cm="1">
        <f t="array" ref="OG238">SUMPRODUCT((CBRM_data!OG$28:OG$232)*(CBRM_data!$H$28:$H$232=CBRM_data!$H238))*(CBRM_data!OG$18=CBRM_data!$F238)</f>
        <v>0</v>
      </c>
      <c r="OH238" s="367" cm="1">
        <f t="array" ref="OH238">SUMPRODUCT((CBRM_data!OH$28:OH$232)*(CBRM_data!$H$28:$H$232=CBRM_data!$H238))*(CBRM_data!OH$18=CBRM_data!$F238)</f>
        <v>0</v>
      </c>
      <c r="OI238" s="367" cm="1">
        <f t="array" ref="OI238">SUMPRODUCT((CBRM_data!OI$28:OI$232)*(CBRM_data!$H$28:$H$232=CBRM_data!$H238))*(CBRM_data!OI$18=CBRM_data!$F238)</f>
        <v>0</v>
      </c>
      <c r="OJ238" s="367" cm="1">
        <f t="array" ref="OJ238">SUMPRODUCT((CBRM_data!OJ$28:OJ$232)*(CBRM_data!$H$28:$H$232=CBRM_data!$H238))*(CBRM_data!OJ$18=CBRM_data!$F238)</f>
        <v>0</v>
      </c>
      <c r="OK238" s="367" cm="1">
        <f t="array" ref="OK238">SUMPRODUCT((CBRM_data!OK$28:OK$232)*(CBRM_data!$H$28:$H$232=CBRM_data!$H238))*(CBRM_data!OK$18=CBRM_data!$F238)</f>
        <v>0</v>
      </c>
      <c r="OL238" s="367" cm="1">
        <f t="array" ref="OL238">SUMPRODUCT((CBRM_data!OL$28:OL$232)*(CBRM_data!$H$28:$H$232=CBRM_data!$H238))*(CBRM_data!OL$18=CBRM_data!$F238)</f>
        <v>0</v>
      </c>
      <c r="OM238" s="367" cm="1">
        <f t="array" ref="OM238">SUMPRODUCT((CBRM_data!OM$28:OM$232)*(CBRM_data!$H$28:$H$232=CBRM_data!$H238))*(CBRM_data!OM$18=CBRM_data!$F238)</f>
        <v>0</v>
      </c>
      <c r="ON238" s="367" cm="1">
        <f t="array" ref="ON238">SUMPRODUCT((CBRM_data!ON$28:ON$232)*(CBRM_data!$H$28:$H$232=CBRM_data!$H238))*(CBRM_data!ON$18=CBRM_data!$F238)</f>
        <v>0</v>
      </c>
      <c r="OO238" s="367" cm="1">
        <f t="array" ref="OO238">SUMPRODUCT((CBRM_data!OO$28:OO$232)*(CBRM_data!$H$28:$H$232=CBRM_data!$H238))*(CBRM_data!OO$18=CBRM_data!$F238)</f>
        <v>0</v>
      </c>
      <c r="OP238" s="367" cm="1">
        <f t="array" ref="OP238">SUMPRODUCT((CBRM_data!OP$28:OP$232)*(CBRM_data!$H$28:$H$232=CBRM_data!$H238))*(CBRM_data!OP$18=CBRM_data!$F238)</f>
        <v>0</v>
      </c>
      <c r="OQ238" s="367" cm="1">
        <f t="array" ref="OQ238">SUMPRODUCT((CBRM_data!OQ$28:OQ$232)*(CBRM_data!$H$28:$H$232=CBRM_data!$H238))*(CBRM_data!OQ$18=CBRM_data!$F238)</f>
        <v>0</v>
      </c>
      <c r="OR238" s="367" cm="1">
        <f t="array" ref="OR238">SUMPRODUCT((CBRM_data!OR$28:OR$232)*(CBRM_data!$H$28:$H$232=CBRM_data!$H238))*(CBRM_data!OR$18=CBRM_data!$F238)</f>
        <v>0</v>
      </c>
      <c r="OS238" s="367" cm="1">
        <f t="array" ref="OS238">SUMPRODUCT((CBRM_data!OS$28:OS$232)*(CBRM_data!$H$28:$H$232=CBRM_data!$H238))*(CBRM_data!OS$18=CBRM_data!$F238)</f>
        <v>0</v>
      </c>
      <c r="OT238" s="367" cm="1">
        <f t="array" ref="OT238">SUMPRODUCT((CBRM_data!OT$28:OT$232)*(CBRM_data!$H$28:$H$232=CBRM_data!$H238))*(CBRM_data!OT$18=CBRM_data!$F238)</f>
        <v>0</v>
      </c>
      <c r="OU238" s="367" cm="1">
        <f t="array" ref="OU238">SUMPRODUCT((CBRM_data!OU$28:OU$232)*(CBRM_data!$H$28:$H$232=CBRM_data!$H238))*(CBRM_data!OU$18=CBRM_data!$F238)</f>
        <v>0</v>
      </c>
      <c r="OV238" s="367" cm="1">
        <f t="array" ref="OV238">SUMPRODUCT((CBRM_data!OV$28:OV$232)*(CBRM_data!$H$28:$H$232=CBRM_data!$H238))*(CBRM_data!OV$18=CBRM_data!$F238)</f>
        <v>0</v>
      </c>
      <c r="OW238" s="367" cm="1">
        <f t="array" ref="OW238">SUMPRODUCT((CBRM_data!OW$28:OW$232)*(CBRM_data!$H$28:$H$232=CBRM_data!$H238))*(CBRM_data!OW$18=CBRM_data!$F238)</f>
        <v>0</v>
      </c>
      <c r="OX238" s="367" cm="1">
        <f t="array" ref="OX238">SUMPRODUCT((CBRM_data!OX$28:OX$232)*(CBRM_data!$H$28:$H$232=CBRM_data!$H238))*(CBRM_data!OX$18=CBRM_data!$F238)</f>
        <v>0</v>
      </c>
      <c r="OY238" s="367" cm="1">
        <f t="array" ref="OY238">SUMPRODUCT((CBRM_data!OY$28:OY$232)*(CBRM_data!$H$28:$H$232=CBRM_data!$H238))*(CBRM_data!OY$18=CBRM_data!$F238)</f>
        <v>0</v>
      </c>
      <c r="OZ238" s="367" cm="1">
        <f t="array" ref="OZ238">SUMPRODUCT((CBRM_data!OZ$28:OZ$232)*(CBRM_data!$H$28:$H$232=CBRM_data!$H238))*(CBRM_data!OZ$18=CBRM_data!$F238)</f>
        <v>0</v>
      </c>
      <c r="PA238" s="367" cm="1">
        <f t="array" ref="PA238">SUMPRODUCT((CBRM_data!PA$28:PA$232)*(CBRM_data!$H$28:$H$232=CBRM_data!$H238))*(CBRM_data!PA$18=CBRM_data!$F238)</f>
        <v>0</v>
      </c>
      <c r="PB238" s="367" cm="1">
        <f t="array" ref="PB238">SUMPRODUCT((CBRM_data!PB$28:PB$232)*(CBRM_data!$H$28:$H$232=CBRM_data!$H238))*(CBRM_data!PB$18=CBRM_data!$F238)</f>
        <v>0</v>
      </c>
      <c r="PC238" s="367" cm="1">
        <f t="array" ref="PC238">SUMPRODUCT((CBRM_data!PC$28:PC$232)*(CBRM_data!$H$28:$H$232=CBRM_data!$H238))*(CBRM_data!PC$18=CBRM_data!$F238)</f>
        <v>0</v>
      </c>
      <c r="PD238" s="367" cm="1">
        <f t="array" ref="PD238">SUMPRODUCT((CBRM_data!PD$28:PD$232)*(CBRM_data!$H$28:$H$232=CBRM_data!$H238))*(CBRM_data!PD$18=CBRM_data!$F238)</f>
        <v>0</v>
      </c>
      <c r="PE238" s="367" cm="1">
        <f t="array" ref="PE238">SUMPRODUCT((CBRM_data!PE$28:PE$232)*(CBRM_data!$H$28:$H$232=CBRM_data!$H238))*(CBRM_data!PE$18=CBRM_data!$F238)</f>
        <v>0</v>
      </c>
      <c r="PF238" s="367" cm="1">
        <f t="array" ref="PF238">SUMPRODUCT((CBRM_data!PF$28:PF$232)*(CBRM_data!$H$28:$H$232=CBRM_data!$H238))*(CBRM_data!PF$18=CBRM_data!$F238)</f>
        <v>0</v>
      </c>
      <c r="PG238" s="367" cm="1">
        <f t="array" ref="PG238">SUMPRODUCT((CBRM_data!PG$28:PG$232)*(CBRM_data!$H$28:$H$232=CBRM_data!$H238))*(CBRM_data!PG$18=CBRM_data!$F238)</f>
        <v>0</v>
      </c>
      <c r="PH238" s="367" cm="1">
        <f t="array" ref="PH238">SUMPRODUCT((CBRM_data!PH$28:PH$232)*(CBRM_data!$H$28:$H$232=CBRM_data!$H238))*(CBRM_data!PH$18=CBRM_data!$F238)</f>
        <v>0</v>
      </c>
      <c r="PI238" s="367" cm="1">
        <f t="array" ref="PI238">SUMPRODUCT((CBRM_data!PI$28:PI$232)*(CBRM_data!$H$28:$H$232=CBRM_data!$H238))*(CBRM_data!PI$18=CBRM_data!$F238)</f>
        <v>0</v>
      </c>
      <c r="PJ238" s="367" cm="1">
        <f t="array" ref="PJ238">SUMPRODUCT((CBRM_data!PJ$28:PJ$232)*(CBRM_data!$H$28:$H$232=CBRM_data!$H238))*(CBRM_data!PJ$18=CBRM_data!$F238)</f>
        <v>0</v>
      </c>
      <c r="PK238" s="367" cm="1">
        <f t="array" ref="PK238">SUMPRODUCT((CBRM_data!PK$28:PK$232)*(CBRM_data!$H$28:$H$232=CBRM_data!$H238))*(CBRM_data!PK$18=CBRM_data!$F238)</f>
        <v>0</v>
      </c>
      <c r="PL238" s="367" cm="1">
        <f t="array" ref="PL238">SUMPRODUCT((CBRM_data!PL$28:PL$232)*(CBRM_data!$H$28:$H$232=CBRM_data!$H238))*(CBRM_data!PL$18=CBRM_data!$F238)</f>
        <v>0</v>
      </c>
      <c r="PM238" s="367" cm="1">
        <f t="array" ref="PM238">SUMPRODUCT((CBRM_data!PM$28:PM$232)*(CBRM_data!$H$28:$H$232=CBRM_data!$H238))*(CBRM_data!PM$18=CBRM_data!$F238)</f>
        <v>0</v>
      </c>
      <c r="PN238" s="367" cm="1">
        <f t="array" ref="PN238">SUMPRODUCT((CBRM_data!PN$28:PN$232)*(CBRM_data!$H$28:$H$232=CBRM_data!$H238))*(CBRM_data!PN$18=CBRM_data!$F238)</f>
        <v>0</v>
      </c>
      <c r="PO238" s="367" cm="1">
        <f t="array" ref="PO238">SUMPRODUCT((CBRM_data!PO$28:PO$232)*(CBRM_data!$H$28:$H$232=CBRM_data!$H238))*(CBRM_data!PO$18=CBRM_data!$F238)</f>
        <v>0</v>
      </c>
      <c r="PP238" s="367" cm="1">
        <f t="array" ref="PP238">SUMPRODUCT((CBRM_data!PP$28:PP$232)*(CBRM_data!$H$28:$H$232=CBRM_data!$H238))*(CBRM_data!PP$18=CBRM_data!$F238)</f>
        <v>0</v>
      </c>
      <c r="PQ238" s="367" cm="1">
        <f t="array" ref="PQ238">SUMPRODUCT((CBRM_data!PQ$28:PQ$232)*(CBRM_data!$H$28:$H$232=CBRM_data!$H238))*(CBRM_data!PQ$18=CBRM_data!$F238)</f>
        <v>0</v>
      </c>
      <c r="PR238" s="367" cm="1">
        <f t="array" ref="PR238">SUMPRODUCT((CBRM_data!PR$28:PR$232)*(CBRM_data!$H$28:$H$232=CBRM_data!$H238))*(CBRM_data!PR$18=CBRM_data!$F238)</f>
        <v>2970.7377281391568</v>
      </c>
      <c r="PS238" s="367" cm="1">
        <f t="array" ref="PS238">SUMPRODUCT((CBRM_data!PS$28:PS$232)*(CBRM_data!$H$28:$H$232=CBRM_data!$H238))*(CBRM_data!PS$18=CBRM_data!$F238)</f>
        <v>3200.7813773124935</v>
      </c>
      <c r="PT238" s="367" cm="1">
        <f t="array" ref="PT238">SUMPRODUCT((CBRM_data!PT$28:PT$232)*(CBRM_data!$H$28:$H$232=CBRM_data!$H238))*(CBRM_data!PT$18=CBRM_data!$F238)</f>
        <v>3455.5811914829578</v>
      </c>
      <c r="PU238" s="367" cm="1">
        <f t="array" ref="PU238">SUMPRODUCT((CBRM_data!PU$28:PU$232)*(CBRM_data!$H$28:$H$232=CBRM_data!$H238))*(CBRM_data!PU$18=CBRM_data!$F238)</f>
        <v>3738.3611207784174</v>
      </c>
      <c r="PV238" s="367" cm="1">
        <f t="array" ref="PV238">SUMPRODUCT((CBRM_data!PV$28:PV$232)*(CBRM_data!$H$28:$H$232=CBRM_data!$H238))*(CBRM_data!PV$18=CBRM_data!$F238)</f>
        <v>4054.5770967501021</v>
      </c>
      <c r="PW238" s="367" cm="1">
        <f t="array" ref="PW238">SUMPRODUCT((CBRM_data!PW$28:PW$232)*(CBRM_data!$H$28:$H$232=CBRM_data!$H238))*(CBRM_data!PW$18=CBRM_data!$F238)</f>
        <v>4419.5678858849215</v>
      </c>
      <c r="PX238" s="367" cm="1">
        <f t="array" ref="PX238">SUMPRODUCT((CBRM_data!PX$28:PX$232)*(CBRM_data!$H$28:$H$232=CBRM_data!$H238))*(CBRM_data!PX$18=CBRM_data!$F238)</f>
        <v>4899.011677752691</v>
      </c>
      <c r="PY238" s="367" cm="1">
        <f t="array" ref="PY238">SUMPRODUCT((CBRM_data!PY$28:PY$232)*(CBRM_data!$H$28:$H$232=CBRM_data!$H238))*(CBRM_data!PY$18=CBRM_data!$F238)</f>
        <v>5482.4848088661302</v>
      </c>
      <c r="PZ238" s="367" cm="1">
        <f t="array" ref="PZ238">SUMPRODUCT((CBRM_data!PZ$28:PZ$232)*(CBRM_data!$H$28:$H$232=CBRM_data!$H238))*(CBRM_data!PZ$18=CBRM_data!$F238)</f>
        <v>6226.2912451289949</v>
      </c>
      <c r="QA238" s="367" cm="1">
        <f t="array" ref="QA238">SUMPRODUCT((CBRM_data!QA$28:QA$232)*(CBRM_data!$H$28:$H$232=CBRM_data!$H238))*(CBRM_data!QA$18=CBRM_data!$F238)</f>
        <v>7165.8200003985085</v>
      </c>
      <c r="QB238" s="367" cm="1">
        <f t="array" ref="QB238">SUMPRODUCT((CBRM_data!QB$28:QB$232)*(CBRM_data!$H$28:$H$232=CBRM_data!$H238))*(CBRM_data!QB$18=CBRM_data!$F238)</f>
        <v>8347.8989254311764</v>
      </c>
      <c r="QC238" s="367" cm="1">
        <f t="array" ref="QC238">SUMPRODUCT((CBRM_data!QC$28:QC$232)*(CBRM_data!$H$28:$H$232=CBRM_data!$H238))*(CBRM_data!QC$18=CBRM_data!$F238)</f>
        <v>9864.7090224889926</v>
      </c>
      <c r="QD238" s="367" cm="1">
        <f t="array" ref="QD238">SUMPRODUCT((CBRM_data!QD$28:QD$232)*(CBRM_data!$H$28:$H$232=CBRM_data!$H238))*(CBRM_data!QD$18=CBRM_data!$F238)</f>
        <v>11850.114820035202</v>
      </c>
      <c r="QE238" s="367" cm="1">
        <f t="array" ref="QE238">SUMPRODUCT((CBRM_data!QE$28:QE$232)*(CBRM_data!$H$28:$H$232=CBRM_data!$H238))*(CBRM_data!QE$18=CBRM_data!$F238)</f>
        <v>14499.908561527069</v>
      </c>
      <c r="QF238" s="367" cm="1">
        <f t="array" ref="QF238">SUMPRODUCT((CBRM_data!QF$28:QF$232)*(CBRM_data!$H$28:$H$232=CBRM_data!$H238))*(CBRM_data!QF$18=CBRM_data!$F238)</f>
        <v>18102.231295980178</v>
      </c>
      <c r="QG238" s="367" cm="1">
        <f t="array" ref="QG238">SUMPRODUCT((CBRM_data!QG$28:QG$232)*(CBRM_data!$H$28:$H$232=CBRM_data!$H238))*(CBRM_data!QG$18=CBRM_data!$F238)</f>
        <v>23083.38979831383</v>
      </c>
      <c r="QH238" s="367" cm="1">
        <f t="array" ref="QH238">SUMPRODUCT((CBRM_data!QH$28:QH$232)*(CBRM_data!$H$28:$H$232=CBRM_data!$H238))*(CBRM_data!QH$18=CBRM_data!$F238)</f>
        <v>30076.999610172814</v>
      </c>
      <c r="QI238" s="367" cm="1">
        <f t="array" ref="QI238">SUMPRODUCT((CBRM_data!QI$28:QI$232)*(CBRM_data!$H$28:$H$232=CBRM_data!$H238))*(CBRM_data!QI$18=CBRM_data!$F238)</f>
        <v>40028.51754291742</v>
      </c>
      <c r="QJ238" s="367" cm="1">
        <f t="array" ref="QJ238">SUMPRODUCT((CBRM_data!QJ$28:QJ$232)*(CBRM_data!$H$28:$H$232=CBRM_data!$H238))*(CBRM_data!QJ$18=CBRM_data!$F238)</f>
        <v>53798.88857711856</v>
      </c>
      <c r="QK238" s="367" cm="1">
        <f t="array" ref="QK238">SUMPRODUCT((CBRM_data!QK$28:QK$232)*(CBRM_data!$H$28:$H$232=CBRM_data!$H238))*(CBRM_data!QK$18=CBRM_data!$F238)</f>
        <v>69964.167518869799</v>
      </c>
      <c r="QL238" s="367" cm="1">
        <f t="array" ref="QL238">SUMPRODUCT((CBRM_data!QL$28:QL$232)*(CBRM_data!$H$28:$H$232=CBRM_data!$H238))*(CBRM_data!QL$18=CBRM_data!$F238)</f>
        <v>77594.859938809066</v>
      </c>
      <c r="QM238" s="367" cm="1">
        <f t="array" ref="QM238">SUMPRODUCT((CBRM_data!QM$28:QM$232)*(CBRM_data!$H$28:$H$232=CBRM_data!$H238))*(CBRM_data!QM$18=CBRM_data!$F238)</f>
        <v>84466.517807689655</v>
      </c>
      <c r="QN238" s="367" cm="1">
        <f t="array" ref="QN238">SUMPRODUCT((CBRM_data!QN$28:QN$232)*(CBRM_data!$H$28:$H$232=CBRM_data!$H238))*(CBRM_data!QN$18=CBRM_data!$F238)</f>
        <v>91811.119319779376</v>
      </c>
      <c r="QO238" s="367" cm="1">
        <f t="array" ref="QO238">SUMPRODUCT((CBRM_data!QO$28:QO$232)*(CBRM_data!$H$28:$H$232=CBRM_data!$H238))*(CBRM_data!QO$18=CBRM_data!$F238)</f>
        <v>100538.70369873573</v>
      </c>
      <c r="QP238" s="367" cm="1">
        <f t="array" ref="QP238">SUMPRODUCT((CBRM_data!QP$28:QP$232)*(CBRM_data!$H$28:$H$232=CBRM_data!$H238))*(CBRM_data!QP$18=CBRM_data!$F238)</f>
        <v>107712.43826533308</v>
      </c>
      <c r="QQ238" s="367" cm="1">
        <f t="array" ref="QQ238">SUMPRODUCT((CBRM_data!QQ$28:QQ$232)*(CBRM_data!$H$28:$H$232=CBRM_data!$H238))*(CBRM_data!QQ$18=CBRM_data!$F238)</f>
        <v>109772.0932987436</v>
      </c>
      <c r="QR238" s="367" cm="1">
        <f t="array" ref="QR238">SUMPRODUCT((CBRM_data!QR$28:QR$232)*(CBRM_data!$H$28:$H$232=CBRM_data!$H238))*(CBRM_data!QR$18=CBRM_data!$F238)</f>
        <v>112052.55894701307</v>
      </c>
      <c r="QS238" s="367" cm="1">
        <f t="array" ref="QS238">SUMPRODUCT((CBRM_data!QS$28:QS$232)*(CBRM_data!$H$28:$H$232=CBRM_data!$H238))*(CBRM_data!QS$18=CBRM_data!$F238)</f>
        <v>114579.56906248786</v>
      </c>
      <c r="QT238" s="367" cm="1">
        <f t="array" ref="QT238">SUMPRODUCT((CBRM_data!QT$28:QT$232)*(CBRM_data!$H$28:$H$232=CBRM_data!$H238))*(CBRM_data!QT$18=CBRM_data!$F238)</f>
        <v>117382.19960924357</v>
      </c>
      <c r="QU238" s="367" cm="1">
        <f t="array" ref="QU238">SUMPRODUCT((CBRM_data!QU$28:QU$232)*(CBRM_data!$H$28:$H$232=CBRM_data!$H238))*(CBRM_data!QU$18=CBRM_data!$F238)</f>
        <v>120493.36028399759</v>
      </c>
      <c r="QV238" s="367" cm="1">
        <f t="array" ref="QV238">SUMPRODUCT((CBRM_data!QV$28:QV$232)*(CBRM_data!$H$28:$H$232=CBRM_data!$H238))*(CBRM_data!QV$18=CBRM_data!$F238)</f>
        <v>0</v>
      </c>
      <c r="QW238" s="367" cm="1">
        <f t="array" ref="QW238">SUMPRODUCT((CBRM_data!QW$28:QW$232)*(CBRM_data!$H$28:$H$232=CBRM_data!$H238))*(CBRM_data!QW$18=CBRM_data!$F238)</f>
        <v>0</v>
      </c>
      <c r="QX238" s="367" cm="1">
        <f t="array" ref="QX238">SUMPRODUCT((CBRM_data!QX$28:QX$232)*(CBRM_data!$H$28:$H$232=CBRM_data!$H238))*(CBRM_data!QX$18=CBRM_data!$F238)</f>
        <v>0</v>
      </c>
      <c r="QY238" s="367" cm="1">
        <f t="array" ref="QY238">SUMPRODUCT((CBRM_data!QY$28:QY$232)*(CBRM_data!$H$28:$H$232=CBRM_data!$H238))*(CBRM_data!QY$18=CBRM_data!$F238)</f>
        <v>0</v>
      </c>
      <c r="QZ238" s="367" cm="1">
        <f t="array" ref="QZ238">SUMPRODUCT((CBRM_data!QZ$28:QZ$232)*(CBRM_data!$H$28:$H$232=CBRM_data!$H238))*(CBRM_data!QZ$18=CBRM_data!$F238)</f>
        <v>0</v>
      </c>
      <c r="RA238" s="367" cm="1">
        <f t="array" ref="RA238">SUMPRODUCT((CBRM_data!RA$28:RA$232)*(CBRM_data!$H$28:$H$232=CBRM_data!$H238))*(CBRM_data!RA$18=CBRM_data!$F238)</f>
        <v>0</v>
      </c>
      <c r="RB238" s="367" cm="1">
        <f t="array" ref="RB238">SUMPRODUCT((CBRM_data!RB$28:RB$232)*(CBRM_data!$H$28:$H$232=CBRM_data!$H238))*(CBRM_data!RB$18=CBRM_data!$F238)</f>
        <v>0</v>
      </c>
      <c r="RC238" s="367" cm="1">
        <f t="array" ref="RC238">SUMPRODUCT((CBRM_data!RC$28:RC$232)*(CBRM_data!$H$28:$H$232=CBRM_data!$H238))*(CBRM_data!RC$18=CBRM_data!$F238)</f>
        <v>0</v>
      </c>
      <c r="RD238" s="367" cm="1">
        <f t="array" ref="RD238">SUMPRODUCT((CBRM_data!RD$28:RD$232)*(CBRM_data!$H$28:$H$232=CBRM_data!$H238))*(CBRM_data!RD$18=CBRM_data!$F238)</f>
        <v>0</v>
      </c>
      <c r="RE238" s="367" cm="1">
        <f t="array" ref="RE238">SUMPRODUCT((CBRM_data!RE$28:RE$232)*(CBRM_data!$H$28:$H$232=CBRM_data!$H238))*(CBRM_data!RE$18=CBRM_data!$F238)</f>
        <v>0</v>
      </c>
      <c r="RF238" s="367" cm="1">
        <f t="array" ref="RF238">SUMPRODUCT((CBRM_data!RF$28:RF$232)*(CBRM_data!$H$28:$H$232=CBRM_data!$H238))*(CBRM_data!RF$18=CBRM_data!$F238)</f>
        <v>0</v>
      </c>
      <c r="RG238" s="367" cm="1">
        <f t="array" ref="RG238">SUMPRODUCT((CBRM_data!RG$28:RG$232)*(CBRM_data!$H$28:$H$232=CBRM_data!$H238))*(CBRM_data!RG$18=CBRM_data!$F238)</f>
        <v>0</v>
      </c>
      <c r="RH238" s="367" cm="1">
        <f t="array" ref="RH238">SUMPRODUCT((CBRM_data!RH$28:RH$232)*(CBRM_data!$H$28:$H$232=CBRM_data!$H238))*(CBRM_data!RH$18=CBRM_data!$F238)</f>
        <v>0</v>
      </c>
      <c r="RI238" s="367" cm="1">
        <f t="array" ref="RI238">SUMPRODUCT((CBRM_data!RI$28:RI$232)*(CBRM_data!$H$28:$H$232=CBRM_data!$H238))*(CBRM_data!RI$18=CBRM_data!$F238)</f>
        <v>0</v>
      </c>
      <c r="RJ238" s="367" cm="1">
        <f t="array" ref="RJ238">SUMPRODUCT((CBRM_data!RJ$28:RJ$232)*(CBRM_data!$H$28:$H$232=CBRM_data!$H238))*(CBRM_data!RJ$18=CBRM_data!$F238)</f>
        <v>0</v>
      </c>
      <c r="RK238" s="367" cm="1">
        <f t="array" ref="RK238">SUMPRODUCT((CBRM_data!RK$28:RK$232)*(CBRM_data!$H$28:$H$232=CBRM_data!$H238))*(CBRM_data!RK$18=CBRM_data!$F238)</f>
        <v>0</v>
      </c>
      <c r="RL238" s="367" cm="1">
        <f t="array" ref="RL238">SUMPRODUCT((CBRM_data!RL$28:RL$232)*(CBRM_data!$H$28:$H$232=CBRM_data!$H238))*(CBRM_data!RL$18=CBRM_data!$F238)</f>
        <v>0</v>
      </c>
      <c r="RM238" s="367" cm="1">
        <f t="array" ref="RM238">SUMPRODUCT((CBRM_data!RM$28:RM$232)*(CBRM_data!$H$28:$H$232=CBRM_data!$H238))*(CBRM_data!RM$18=CBRM_data!$F238)</f>
        <v>0</v>
      </c>
      <c r="RN238" s="367" cm="1">
        <f t="array" ref="RN238">SUMPRODUCT((CBRM_data!RN$28:RN$232)*(CBRM_data!$H$28:$H$232=CBRM_data!$H238))*(CBRM_data!RN$18=CBRM_data!$F238)</f>
        <v>0</v>
      </c>
      <c r="RO238" s="367" cm="1">
        <f t="array" ref="RO238">SUMPRODUCT((CBRM_data!RO$28:RO$232)*(CBRM_data!$H$28:$H$232=CBRM_data!$H238))*(CBRM_data!RO$18=CBRM_data!$F238)</f>
        <v>0</v>
      </c>
      <c r="RP238" s="367" cm="1">
        <f t="array" ref="RP238">SUMPRODUCT((CBRM_data!RP$28:RP$232)*(CBRM_data!$H$28:$H$232=CBRM_data!$H238))*(CBRM_data!RP$18=CBRM_data!$F238)</f>
        <v>0</v>
      </c>
      <c r="RQ238" s="367" cm="1">
        <f t="array" ref="RQ238">SUMPRODUCT((CBRM_data!RQ$28:RQ$232)*(CBRM_data!$H$28:$H$232=CBRM_data!$H238))*(CBRM_data!RQ$18=CBRM_data!$F238)</f>
        <v>0</v>
      </c>
      <c r="RR238" s="367" cm="1">
        <f t="array" ref="RR238">SUMPRODUCT((CBRM_data!RR$28:RR$232)*(CBRM_data!$H$28:$H$232=CBRM_data!$H238))*(CBRM_data!RR$18=CBRM_data!$F238)</f>
        <v>0</v>
      </c>
      <c r="RS238" s="367" cm="1">
        <f t="array" ref="RS238">SUMPRODUCT((CBRM_data!RS$28:RS$232)*(CBRM_data!$H$28:$H$232=CBRM_data!$H238))*(CBRM_data!RS$18=CBRM_data!$F238)</f>
        <v>0</v>
      </c>
      <c r="RT238" s="367" cm="1">
        <f t="array" ref="RT238">SUMPRODUCT((CBRM_data!RT$28:RT$232)*(CBRM_data!$H$28:$H$232=CBRM_data!$H238))*(CBRM_data!RT$18=CBRM_data!$F238)</f>
        <v>0</v>
      </c>
      <c r="RU238" s="367" cm="1">
        <f t="array" ref="RU238">SUMPRODUCT((CBRM_data!RU$28:RU$232)*(CBRM_data!$H$28:$H$232=CBRM_data!$H238))*(CBRM_data!RU$18=CBRM_data!$F238)</f>
        <v>0</v>
      </c>
      <c r="RV238" s="367" cm="1">
        <f t="array" ref="RV238">SUMPRODUCT((CBRM_data!RV$28:RV$232)*(CBRM_data!$H$28:$H$232=CBRM_data!$H238))*(CBRM_data!RV$18=CBRM_data!$F238)</f>
        <v>0</v>
      </c>
      <c r="RW238" s="367" cm="1">
        <f t="array" ref="RW238">SUMPRODUCT((CBRM_data!RW$28:RW$232)*(CBRM_data!$H$28:$H$232=CBRM_data!$H238))*(CBRM_data!RW$18=CBRM_data!$F238)</f>
        <v>0</v>
      </c>
      <c r="RX238" s="367" cm="1">
        <f t="array" ref="RX238">SUMPRODUCT((CBRM_data!RX$28:RX$232)*(CBRM_data!$H$28:$H$232=CBRM_data!$H238))*(CBRM_data!RX$18=CBRM_data!$F238)</f>
        <v>0</v>
      </c>
      <c r="RY238" s="367" cm="1">
        <f t="array" ref="RY238">SUMPRODUCT((CBRM_data!RY$28:RY$232)*(CBRM_data!$H$28:$H$232=CBRM_data!$H238))*(CBRM_data!RY$18=CBRM_data!$F238)</f>
        <v>0</v>
      </c>
      <c r="RZ238" s="367" cm="1">
        <f t="array" ref="RZ238">SUMPRODUCT((CBRM_data!RZ$28:RZ$232)*(CBRM_data!$H$28:$H$232=CBRM_data!$H238))*(CBRM_data!RZ$18=CBRM_data!$F238)</f>
        <v>0</v>
      </c>
      <c r="SA238" s="367" cm="1">
        <f t="array" ref="SA238">SUMPRODUCT((CBRM_data!SA$28:SA$232)*(CBRM_data!$H$28:$H$232=CBRM_data!$H238))*(CBRM_data!SA$18=CBRM_data!$F238)</f>
        <v>0</v>
      </c>
      <c r="SB238" s="367" cm="1">
        <f t="array" ref="SB238">SUMPRODUCT((CBRM_data!SB$28:SB$232)*(CBRM_data!$H$28:$H$232=CBRM_data!$H238))*(CBRM_data!SB$18=CBRM_data!$F238)</f>
        <v>0</v>
      </c>
      <c r="SC238" s="367" cm="1">
        <f t="array" ref="SC238">SUMPRODUCT((CBRM_data!SC$28:SC$232)*(CBRM_data!$H$28:$H$232=CBRM_data!$H238))*(CBRM_data!SC$18=CBRM_data!$F238)</f>
        <v>0</v>
      </c>
      <c r="SD238" s="367" cm="1">
        <f t="array" ref="SD238">SUMPRODUCT((CBRM_data!SD$28:SD$232)*(CBRM_data!$H$28:$H$232=CBRM_data!$H238))*(CBRM_data!SD$18=CBRM_data!$F238)</f>
        <v>0</v>
      </c>
      <c r="SE238" s="367" cm="1">
        <f t="array" ref="SE238">SUMPRODUCT((CBRM_data!SE$28:SE$232)*(CBRM_data!$H$28:$H$232=CBRM_data!$H238))*(CBRM_data!SE$18=CBRM_data!$F238)</f>
        <v>0</v>
      </c>
      <c r="SF238" s="367" cm="1">
        <f t="array" ref="SF238">SUMPRODUCT((CBRM_data!SF$28:SF$232)*(CBRM_data!$H$28:$H$232=CBRM_data!$H238))*(CBRM_data!SF$18=CBRM_data!$F238)</f>
        <v>0</v>
      </c>
      <c r="SG238" s="367" cm="1">
        <f t="array" ref="SG238">SUMPRODUCT((CBRM_data!SG$28:SG$232)*(CBRM_data!$H$28:$H$232=CBRM_data!$H238))*(CBRM_data!SG$18=CBRM_data!$F238)</f>
        <v>0</v>
      </c>
      <c r="SH238" s="367" cm="1">
        <f t="array" ref="SH238">SUMPRODUCT((CBRM_data!SH$28:SH$232)*(CBRM_data!$H$28:$H$232=CBRM_data!$H238))*(CBRM_data!SH$18=CBRM_data!$F238)</f>
        <v>0</v>
      </c>
      <c r="SI238" s="367" cm="1">
        <f t="array" ref="SI238">SUMPRODUCT((CBRM_data!SI$28:SI$232)*(CBRM_data!$H$28:$H$232=CBRM_data!$H238))*(CBRM_data!SI$18=CBRM_data!$F238)</f>
        <v>0</v>
      </c>
      <c r="SJ238" s="367" cm="1">
        <f t="array" ref="SJ238">SUMPRODUCT((CBRM_data!SJ$28:SJ$232)*(CBRM_data!$H$28:$H$232=CBRM_data!$H238))*(CBRM_data!SJ$18=CBRM_data!$F238)</f>
        <v>0</v>
      </c>
      <c r="SK238" s="367" cm="1">
        <f t="array" ref="SK238">SUMPRODUCT((CBRM_data!SK$28:SK$232)*(CBRM_data!$H$28:$H$232=CBRM_data!$H238))*(CBRM_data!SK$18=CBRM_data!$F238)</f>
        <v>0</v>
      </c>
      <c r="SL238" s="367" cm="1">
        <f t="array" ref="SL238">SUMPRODUCT((CBRM_data!SL$28:SL$232)*(CBRM_data!$H$28:$H$232=CBRM_data!$H238))*(CBRM_data!SL$18=CBRM_data!$F238)</f>
        <v>0</v>
      </c>
      <c r="SM238" s="367" cm="1">
        <f t="array" ref="SM238">SUMPRODUCT((CBRM_data!SM$28:SM$232)*(CBRM_data!$H$28:$H$232=CBRM_data!$H238))*(CBRM_data!SM$18=CBRM_data!$F238)</f>
        <v>0</v>
      </c>
      <c r="SN238" s="367" cm="1">
        <f t="array" ref="SN238">SUMPRODUCT((CBRM_data!SN$28:SN$232)*(CBRM_data!$H$28:$H$232=CBRM_data!$H238))*(CBRM_data!SN$18=CBRM_data!$F238)</f>
        <v>0</v>
      </c>
      <c r="SO238" s="367" cm="1">
        <f t="array" ref="SO238">SUMPRODUCT((CBRM_data!SO$28:SO$232)*(CBRM_data!$H$28:$H$232=CBRM_data!$H238))*(CBRM_data!SO$18=CBRM_data!$F238)</f>
        <v>0</v>
      </c>
      <c r="SP238" s="367" cm="1">
        <f t="array" ref="SP238">SUMPRODUCT((CBRM_data!SP$28:SP$232)*(CBRM_data!$H$28:$H$232=CBRM_data!$H238))*(CBRM_data!SP$18=CBRM_data!$F238)</f>
        <v>0</v>
      </c>
      <c r="SQ238" s="367" cm="1">
        <f t="array" ref="SQ238">SUMPRODUCT((CBRM_data!SQ$28:SQ$232)*(CBRM_data!$H$28:$H$232=CBRM_data!$H238))*(CBRM_data!SQ$18=CBRM_data!$F238)</f>
        <v>0</v>
      </c>
      <c r="SR238" s="367" cm="1">
        <f t="array" ref="SR238">SUMPRODUCT((CBRM_data!SR$28:SR$232)*(CBRM_data!$H$28:$H$232=CBRM_data!$H238))*(CBRM_data!SR$18=CBRM_data!$F238)</f>
        <v>0</v>
      </c>
      <c r="SS238" s="367" cm="1">
        <f t="array" ref="SS238">SUMPRODUCT((CBRM_data!SS$28:SS$232)*(CBRM_data!$H$28:$H$232=CBRM_data!$H238))*(CBRM_data!SS$18=CBRM_data!$F238)</f>
        <v>0</v>
      </c>
      <c r="ST238" s="367" cm="1">
        <f t="array" ref="ST238">SUMPRODUCT((CBRM_data!ST$28:ST$232)*(CBRM_data!$H$28:$H$232=CBRM_data!$H238))*(CBRM_data!ST$18=CBRM_data!$F238)</f>
        <v>0</v>
      </c>
      <c r="SU238" s="367" cm="1">
        <f t="array" ref="SU238">SUMPRODUCT((CBRM_data!SU$28:SU$232)*(CBRM_data!$H$28:$H$232=CBRM_data!$H238))*(CBRM_data!SU$18=CBRM_data!$F238)</f>
        <v>0</v>
      </c>
      <c r="SV238" s="367" cm="1">
        <f t="array" ref="SV238">SUMPRODUCT((CBRM_data!SV$28:SV$232)*(CBRM_data!$H$28:$H$232=CBRM_data!$H238))*(CBRM_data!SV$18=CBRM_data!$F238)</f>
        <v>0</v>
      </c>
      <c r="SW238" s="367" cm="1">
        <f t="array" ref="SW238">SUMPRODUCT((CBRM_data!SW$28:SW$232)*(CBRM_data!$H$28:$H$232=CBRM_data!$H238))*(CBRM_data!SW$18=CBRM_data!$F238)</f>
        <v>0</v>
      </c>
      <c r="SX238" s="367" cm="1">
        <f t="array" ref="SX238">SUMPRODUCT((CBRM_data!SX$28:SX$232)*(CBRM_data!$H$28:$H$232=CBRM_data!$H238))*(CBRM_data!SX$18=CBRM_data!$F238)</f>
        <v>0</v>
      </c>
      <c r="SY238" s="367" cm="1">
        <f t="array" ref="SY238">SUMPRODUCT((CBRM_data!SY$28:SY$232)*(CBRM_data!$H$28:$H$232=CBRM_data!$H238))*(CBRM_data!SY$18=CBRM_data!$F238)</f>
        <v>0</v>
      </c>
      <c r="SZ238" s="367" cm="1">
        <f t="array" ref="SZ238">SUMPRODUCT((CBRM_data!SZ$28:SZ$232)*(CBRM_data!$H$28:$H$232=CBRM_data!$H238))*(CBRM_data!SZ$18=CBRM_data!$F238)</f>
        <v>0</v>
      </c>
      <c r="TA238" s="367" cm="1">
        <f t="array" ref="TA238">SUMPRODUCT((CBRM_data!TA$28:TA$232)*(CBRM_data!$H$28:$H$232=CBRM_data!$H238))*(CBRM_data!TA$18=CBRM_data!$F238)</f>
        <v>0</v>
      </c>
      <c r="TB238" s="367" cm="1">
        <f t="array" ref="TB238">SUMPRODUCT((CBRM_data!TB$28:TB$232)*(CBRM_data!$H$28:$H$232=CBRM_data!$H238))*(CBRM_data!TB$18=CBRM_data!$F238)</f>
        <v>0</v>
      </c>
      <c r="TC238" s="367" cm="1">
        <f t="array" ref="TC238">SUMPRODUCT((CBRM_data!TC$28:TC$232)*(CBRM_data!$H$28:$H$232=CBRM_data!$H238))*(CBRM_data!TC$18=CBRM_data!$F238)</f>
        <v>0</v>
      </c>
      <c r="TD238" s="367" cm="1">
        <f t="array" ref="TD238">SUMPRODUCT((CBRM_data!TD$28:TD$232)*(CBRM_data!$H$28:$H$232=CBRM_data!$H238))*(CBRM_data!TD$18=CBRM_data!$F238)</f>
        <v>0</v>
      </c>
      <c r="TE238" s="367" cm="1">
        <f t="array" ref="TE238">SUMPRODUCT((CBRM_data!TE$28:TE$232)*(CBRM_data!$H$28:$H$232=CBRM_data!$H238))*(CBRM_data!TE$18=CBRM_data!$F238)</f>
        <v>0</v>
      </c>
      <c r="TF238" s="367" cm="1">
        <f t="array" ref="TF238">SUMPRODUCT((CBRM_data!TF$28:TF$232)*(CBRM_data!$H$28:$H$232=CBRM_data!$H238))*(CBRM_data!TF$18=CBRM_data!$F238)</f>
        <v>0</v>
      </c>
      <c r="TG238" s="367" cm="1">
        <f t="array" ref="TG238">SUMPRODUCT((CBRM_data!TG$28:TG$232)*(CBRM_data!$H$28:$H$232=CBRM_data!$H238))*(CBRM_data!TG$18=CBRM_data!$F238)</f>
        <v>254.74415833864026</v>
      </c>
      <c r="TH238" s="367" cm="1">
        <f t="array" ref="TH238">SUMPRODUCT((CBRM_data!TH$28:TH$232)*(CBRM_data!$H$28:$H$232=CBRM_data!$H238))*(CBRM_data!TH$18=CBRM_data!$F238)</f>
        <v>272.58673140727603</v>
      </c>
      <c r="TI238" s="367" cm="1">
        <f t="array" ref="TI238">SUMPRODUCT((CBRM_data!TI$28:TI$232)*(CBRM_data!$H$28:$H$232=CBRM_data!$H238))*(CBRM_data!TI$18=CBRM_data!$F238)</f>
        <v>292.43301363526564</v>
      </c>
      <c r="TJ238" s="367" cm="1">
        <f t="array" ref="TJ238">SUMPRODUCT((CBRM_data!TJ$28:TJ$232)*(CBRM_data!$H$28:$H$232=CBRM_data!$H238))*(CBRM_data!TJ$18=CBRM_data!$F238)</f>
        <v>314.56659977942303</v>
      </c>
      <c r="TK238" s="367" cm="1">
        <f t="array" ref="TK238">SUMPRODUCT((CBRM_data!TK$28:TK$232)*(CBRM_data!$H$28:$H$232=CBRM_data!$H238))*(CBRM_data!TK$18=CBRM_data!$F238)</f>
        <v>339.56252795424092</v>
      </c>
      <c r="TL238" s="367" cm="1">
        <f t="array" ref="TL238">SUMPRODUCT((CBRM_data!TL$28:TL$232)*(CBRM_data!$H$28:$H$232=CBRM_data!$H238))*(CBRM_data!TL$18=CBRM_data!$F238)</f>
        <v>369.36154656172528</v>
      </c>
      <c r="TM238" s="367" cm="1">
        <f t="array" ref="TM238">SUMPRODUCT((CBRM_data!TM$28:TM$232)*(CBRM_data!$H$28:$H$232=CBRM_data!$H238))*(CBRM_data!TM$18=CBRM_data!$F238)</f>
        <v>412.9651452447211</v>
      </c>
      <c r="TN238" s="367" cm="1">
        <f t="array" ref="TN238">SUMPRODUCT((CBRM_data!TN$28:TN$232)*(CBRM_data!$H$28:$H$232=CBRM_data!$H238))*(CBRM_data!TN$18=CBRM_data!$F238)</f>
        <v>468.1222360363405</v>
      </c>
      <c r="TO238" s="367" cm="1">
        <f t="array" ref="TO238">SUMPRODUCT((CBRM_data!TO$28:TO$232)*(CBRM_data!$H$28:$H$232=CBRM_data!$H238))*(CBRM_data!TO$18=CBRM_data!$F238)</f>
        <v>542.61345579924989</v>
      </c>
      <c r="TP238" s="367" cm="1">
        <f t="array" ref="TP238">SUMPRODUCT((CBRM_data!TP$28:TP$232)*(CBRM_data!$H$28:$H$232=CBRM_data!$H238))*(CBRM_data!TP$18=CBRM_data!$F238)</f>
        <v>641.21247949542521</v>
      </c>
      <c r="TQ238" s="367" cm="1">
        <f t="array" ref="TQ238">SUMPRODUCT((CBRM_data!TQ$28:TQ$232)*(CBRM_data!$H$28:$H$232=CBRM_data!$H238))*(CBRM_data!TQ$18=CBRM_data!$F238)</f>
        <v>770.04508242195868</v>
      </c>
      <c r="TR238" s="367" cm="1">
        <f t="array" ref="TR238">SUMPRODUCT((CBRM_data!TR$28:TR$232)*(CBRM_data!$H$28:$H$232=CBRM_data!$H238))*(CBRM_data!TR$18=CBRM_data!$F238)</f>
        <v>941.55063192035846</v>
      </c>
      <c r="TS238" s="367" cm="1">
        <f t="array" ref="TS238">SUMPRODUCT((CBRM_data!TS$28:TS$232)*(CBRM_data!$H$28:$H$232=CBRM_data!$H238))*(CBRM_data!TS$18=CBRM_data!$F238)</f>
        <v>1173.9492267203559</v>
      </c>
      <c r="TT238" s="367" cm="1">
        <f t="array" ref="TT238">SUMPRODUCT((CBRM_data!TT$28:TT$232)*(CBRM_data!$H$28:$H$232=CBRM_data!$H238))*(CBRM_data!TT$18=CBRM_data!$F238)</f>
        <v>1494.07589457925</v>
      </c>
      <c r="TU238" s="367" cm="1">
        <f t="array" ref="TU238">SUMPRODUCT((CBRM_data!TU$28:TU$232)*(CBRM_data!$H$28:$H$232=CBRM_data!$H238))*(CBRM_data!TU$18=CBRM_data!$F238)</f>
        <v>1941.6447597631736</v>
      </c>
      <c r="TV238" s="367" cm="1">
        <f t="array" ref="TV238">SUMPRODUCT((CBRM_data!TV$28:TV$232)*(CBRM_data!$H$28:$H$232=CBRM_data!$H238))*(CBRM_data!TV$18=CBRM_data!$F238)</f>
        <v>2575.6776236788905</v>
      </c>
      <c r="TW238" s="367" cm="1">
        <f t="array" ref="TW238">SUMPRODUCT((CBRM_data!TW$28:TW$232)*(CBRM_data!$H$28:$H$232=CBRM_data!$H238))*(CBRM_data!TW$18=CBRM_data!$F238)</f>
        <v>3484.2132227483671</v>
      </c>
      <c r="TX238" s="367" cm="1">
        <f t="array" ref="TX238">SUMPRODUCT((CBRM_data!TX$28:TX$232)*(CBRM_data!$H$28:$H$232=CBRM_data!$H238))*(CBRM_data!TX$18=CBRM_data!$F238)</f>
        <v>4798.9955158544617</v>
      </c>
      <c r="TY238" s="367" cm="1">
        <f t="array" ref="TY238">SUMPRODUCT((CBRM_data!TY$28:TY$232)*(CBRM_data!$H$28:$H$232=CBRM_data!$H238))*(CBRM_data!TY$18=CBRM_data!$F238)</f>
        <v>6639.5509944702835</v>
      </c>
      <c r="TZ238" s="367" cm="1">
        <f t="array" ref="TZ238">SUMPRODUCT((CBRM_data!TZ$28:TZ$232)*(CBRM_data!$H$28:$H$232=CBRM_data!$H238))*(CBRM_data!TZ$18=CBRM_data!$F238)</f>
        <v>8803.1035548746477</v>
      </c>
      <c r="UA238" s="367" cm="1">
        <f t="array" ref="UA238">SUMPRODUCT((CBRM_data!UA$28:UA$232)*(CBRM_data!$H$28:$H$232=CBRM_data!$H238))*(CBRM_data!UA$18=CBRM_data!$F238)</f>
        <v>9747.2962299409301</v>
      </c>
      <c r="UB238" s="367" cm="1">
        <f t="array" ref="UB238">SUMPRODUCT((CBRM_data!UB$28:UB$232)*(CBRM_data!$H$28:$H$232=CBRM_data!$H238))*(CBRM_data!UB$18=CBRM_data!$F238)</f>
        <v>10564.600626724432</v>
      </c>
      <c r="UC238" s="367" cm="1">
        <f t="array" ref="UC238">SUMPRODUCT((CBRM_data!UC$28:UC$232)*(CBRM_data!$H$28:$H$232=CBRM_data!$H238))*(CBRM_data!UC$18=CBRM_data!$F238)</f>
        <v>11470.062378177603</v>
      </c>
      <c r="UD238" s="367" cm="1">
        <f t="array" ref="UD238">SUMPRODUCT((CBRM_data!UD$28:UD$232)*(CBRM_data!$H$28:$H$232=CBRM_data!$H238))*(CBRM_data!UD$18=CBRM_data!$F238)</f>
        <v>12586.271455101667</v>
      </c>
      <c r="UE238" s="367" cm="1">
        <f t="array" ref="UE238">SUMPRODUCT((CBRM_data!UE$28:UE$232)*(CBRM_data!$H$28:$H$232=CBRM_data!$H238))*(CBRM_data!UE$18=CBRM_data!$F238)</f>
        <v>13471.213315080131</v>
      </c>
      <c r="UF238" s="367" cm="1">
        <f t="array" ref="UF238">SUMPRODUCT((CBRM_data!UF$28:UF$232)*(CBRM_data!$H$28:$H$232=CBRM_data!$H238))*(CBRM_data!UF$18=CBRM_data!$F238)</f>
        <v>13621.643895834843</v>
      </c>
      <c r="UG238" s="367" cm="1">
        <f t="array" ref="UG238">SUMPRODUCT((CBRM_data!UG$28:UG$232)*(CBRM_data!$H$28:$H$232=CBRM_data!$H238))*(CBRM_data!UG$18=CBRM_data!$F238)</f>
        <v>13787.887861685827</v>
      </c>
      <c r="UH238" s="367" cm="1">
        <f t="array" ref="UH238">SUMPRODUCT((CBRM_data!UH$28:UH$232)*(CBRM_data!$H$28:$H$232=CBRM_data!$H238))*(CBRM_data!UH$18=CBRM_data!$F238)</f>
        <v>13971.736236657096</v>
      </c>
      <c r="UI238" s="367" cm="1">
        <f t="array" ref="UI238">SUMPRODUCT((CBRM_data!UI$28:UI$232)*(CBRM_data!$H$28:$H$232=CBRM_data!$H238))*(CBRM_data!UI$18=CBRM_data!$F238)</f>
        <v>14175.204082683204</v>
      </c>
      <c r="UJ238" s="367" cm="1">
        <f t="array" ref="UJ238">SUMPRODUCT((CBRM_data!UJ$28:UJ$232)*(CBRM_data!$H$28:$H$232=CBRM_data!$H238))*(CBRM_data!UJ$18=CBRM_data!$F238)</f>
        <v>14400.562130966642</v>
      </c>
      <c r="UK238" s="367" cm="1">
        <f t="array" ref="UK238">SUMPRODUCT((CBRM_data!UK$28:UK$232)*(CBRM_data!$H$28:$H$232=CBRM_data!$H238))*(CBRM_data!UK$18=CBRM_data!$F238)</f>
        <v>0</v>
      </c>
      <c r="UL238" s="367" cm="1">
        <f t="array" ref="UL238">SUMPRODUCT((CBRM_data!UL$28:UL$232)*(CBRM_data!$H$28:$H$232=CBRM_data!$H238))*(CBRM_data!UL$18=CBRM_data!$F238)</f>
        <v>0</v>
      </c>
      <c r="UM238" s="367" cm="1">
        <f t="array" ref="UM238">SUMPRODUCT((CBRM_data!UM$28:UM$232)*(CBRM_data!$H$28:$H$232=CBRM_data!$H238))*(CBRM_data!UM$18=CBRM_data!$F238)</f>
        <v>0</v>
      </c>
      <c r="UN238" s="367" cm="1">
        <f t="array" ref="UN238">SUMPRODUCT((CBRM_data!UN$28:UN$232)*(CBRM_data!$H$28:$H$232=CBRM_data!$H238))*(CBRM_data!UN$18=CBRM_data!$F238)</f>
        <v>0</v>
      </c>
      <c r="UO238" s="367" cm="1">
        <f t="array" ref="UO238">SUMPRODUCT((CBRM_data!UO$28:UO$232)*(CBRM_data!$H$28:$H$232=CBRM_data!$H238))*(CBRM_data!UO$18=CBRM_data!$F238)</f>
        <v>0</v>
      </c>
      <c r="UP238" s="367" cm="1">
        <f t="array" ref="UP238">SUMPRODUCT((CBRM_data!UP$28:UP$232)*(CBRM_data!$H$28:$H$232=CBRM_data!$H238))*(CBRM_data!UP$18=CBRM_data!$F238)</f>
        <v>0</v>
      </c>
      <c r="UQ238" s="367" cm="1">
        <f t="array" ref="UQ238">SUMPRODUCT((CBRM_data!UQ$28:UQ$232)*(CBRM_data!$H$28:$H$232=CBRM_data!$H238))*(CBRM_data!UQ$18=CBRM_data!$F238)</f>
        <v>0</v>
      </c>
      <c r="UR238" s="367" cm="1">
        <f t="array" ref="UR238">SUMPRODUCT((CBRM_data!UR$28:UR$232)*(CBRM_data!$H$28:$H$232=CBRM_data!$H238))*(CBRM_data!UR$18=CBRM_data!$F238)</f>
        <v>0</v>
      </c>
      <c r="US238" s="367" cm="1">
        <f t="array" ref="US238">SUMPRODUCT((CBRM_data!US$28:US$232)*(CBRM_data!$H$28:$H$232=CBRM_data!$H238))*(CBRM_data!US$18=CBRM_data!$F238)</f>
        <v>0</v>
      </c>
      <c r="UT238" s="367" cm="1">
        <f t="array" ref="UT238">SUMPRODUCT((CBRM_data!UT$28:UT$232)*(CBRM_data!$H$28:$H$232=CBRM_data!$H238))*(CBRM_data!UT$18=CBRM_data!$F238)</f>
        <v>0</v>
      </c>
      <c r="UU238" s="367" cm="1">
        <f t="array" ref="UU238">SUMPRODUCT((CBRM_data!UU$28:UU$232)*(CBRM_data!$H$28:$H$232=CBRM_data!$H238))*(CBRM_data!UU$18=CBRM_data!$F238)</f>
        <v>0</v>
      </c>
      <c r="UV238" s="367" cm="1">
        <f t="array" ref="UV238">SUMPRODUCT((CBRM_data!UV$28:UV$232)*(CBRM_data!$H$28:$H$232=CBRM_data!$H238))*(CBRM_data!UV$18=CBRM_data!$F238)</f>
        <v>0</v>
      </c>
      <c r="UW238" s="367" cm="1">
        <f t="array" ref="UW238">SUMPRODUCT((CBRM_data!UW$28:UW$232)*(CBRM_data!$H$28:$H$232=CBRM_data!$H238))*(CBRM_data!UW$18=CBRM_data!$F238)</f>
        <v>0</v>
      </c>
      <c r="UX238" s="367" cm="1">
        <f t="array" ref="UX238">SUMPRODUCT((CBRM_data!UX$28:UX$232)*(CBRM_data!$H$28:$H$232=CBRM_data!$H238))*(CBRM_data!UX$18=CBRM_data!$F238)</f>
        <v>0</v>
      </c>
      <c r="UY238" s="367" cm="1">
        <f t="array" ref="UY238">SUMPRODUCT((CBRM_data!UY$28:UY$232)*(CBRM_data!$H$28:$H$232=CBRM_data!$H238))*(CBRM_data!UY$18=CBRM_data!$F238)</f>
        <v>0</v>
      </c>
      <c r="UZ238" s="367" cm="1">
        <f t="array" ref="UZ238">SUMPRODUCT((CBRM_data!UZ$28:UZ$232)*(CBRM_data!$H$28:$H$232=CBRM_data!$H238))*(CBRM_data!UZ$18=CBRM_data!$F238)</f>
        <v>0</v>
      </c>
      <c r="VA238" s="367" cm="1">
        <f t="array" ref="VA238">SUMPRODUCT((CBRM_data!VA$28:VA$232)*(CBRM_data!$H$28:$H$232=CBRM_data!$H238))*(CBRM_data!VA$18=CBRM_data!$F238)</f>
        <v>0</v>
      </c>
      <c r="VB238" s="367" cm="1">
        <f t="array" ref="VB238">SUMPRODUCT((CBRM_data!VB$28:VB$232)*(CBRM_data!$H$28:$H$232=CBRM_data!$H238))*(CBRM_data!VB$18=CBRM_data!$F238)</f>
        <v>0</v>
      </c>
      <c r="VC238" s="367" cm="1">
        <f t="array" ref="VC238">SUMPRODUCT((CBRM_data!VC$28:VC$232)*(CBRM_data!$H$28:$H$232=CBRM_data!$H238))*(CBRM_data!VC$18=CBRM_data!$F238)</f>
        <v>0</v>
      </c>
      <c r="VD238" s="367" cm="1">
        <f t="array" ref="VD238">SUMPRODUCT((CBRM_data!VD$28:VD$232)*(CBRM_data!$H$28:$H$232=CBRM_data!$H238))*(CBRM_data!VD$18=CBRM_data!$F238)</f>
        <v>0</v>
      </c>
      <c r="VE238" s="367" cm="1">
        <f t="array" ref="VE238">SUMPRODUCT((CBRM_data!VE$28:VE$232)*(CBRM_data!$H$28:$H$232=CBRM_data!$H238))*(CBRM_data!VE$18=CBRM_data!$F238)</f>
        <v>0</v>
      </c>
      <c r="VF238" s="367" cm="1">
        <f t="array" ref="VF238">SUMPRODUCT((CBRM_data!VF$28:VF$232)*(CBRM_data!$H$28:$H$232=CBRM_data!$H238))*(CBRM_data!VF$18=CBRM_data!$F238)</f>
        <v>0</v>
      </c>
      <c r="VG238" s="367" cm="1">
        <f t="array" ref="VG238">SUMPRODUCT((CBRM_data!VG$28:VG$232)*(CBRM_data!$H$28:$H$232=CBRM_data!$H238))*(CBRM_data!VG$18=CBRM_data!$F238)</f>
        <v>0</v>
      </c>
      <c r="VH238" s="367" cm="1">
        <f t="array" ref="VH238">SUMPRODUCT((CBRM_data!VH$28:VH$232)*(CBRM_data!$H$28:$H$232=CBRM_data!$H238))*(CBRM_data!VH$18=CBRM_data!$F238)</f>
        <v>0</v>
      </c>
      <c r="VI238" s="367" cm="1">
        <f t="array" ref="VI238">SUMPRODUCT((CBRM_data!VI$28:VI$232)*(CBRM_data!$H$28:$H$232=CBRM_data!$H238))*(CBRM_data!VI$18=CBRM_data!$F238)</f>
        <v>0</v>
      </c>
      <c r="VJ238" s="367" cm="1">
        <f t="array" ref="VJ238">SUMPRODUCT((CBRM_data!VJ$28:VJ$232)*(CBRM_data!$H$28:$H$232=CBRM_data!$H238))*(CBRM_data!VJ$18=CBRM_data!$F238)</f>
        <v>0</v>
      </c>
      <c r="VK238" s="367" cm="1">
        <f t="array" ref="VK238">SUMPRODUCT((CBRM_data!VK$28:VK$232)*(CBRM_data!$H$28:$H$232=CBRM_data!$H238))*(CBRM_data!VK$18=CBRM_data!$F238)</f>
        <v>0</v>
      </c>
      <c r="VL238" s="367" cm="1">
        <f t="array" ref="VL238">SUMPRODUCT((CBRM_data!VL$28:VL$232)*(CBRM_data!$H$28:$H$232=CBRM_data!$H238))*(CBRM_data!VL$18=CBRM_data!$F238)</f>
        <v>0</v>
      </c>
      <c r="VM238" s="367" cm="1">
        <f t="array" ref="VM238">SUMPRODUCT((CBRM_data!VM$28:VM$232)*(CBRM_data!$H$28:$H$232=CBRM_data!$H238))*(CBRM_data!VM$18=CBRM_data!$F238)</f>
        <v>0</v>
      </c>
      <c r="VN238" s="367" cm="1">
        <f t="array" ref="VN238">SUMPRODUCT((CBRM_data!VN$28:VN$232)*(CBRM_data!$H$28:$H$232=CBRM_data!$H238))*(CBRM_data!VN$18=CBRM_data!$F238)</f>
        <v>0</v>
      </c>
      <c r="VO238" s="367" cm="1">
        <f t="array" ref="VO238">SUMPRODUCT((CBRM_data!VO$28:VO$232)*(CBRM_data!$H$28:$H$232=CBRM_data!$H238))*(CBRM_data!VO$18=CBRM_data!$F238)</f>
        <v>0</v>
      </c>
      <c r="VP238" s="367" cm="1">
        <f t="array" ref="VP238">SUMPRODUCT((CBRM_data!VP$28:VP$232)*(CBRM_data!$H$28:$H$232=CBRM_data!$H238))*(CBRM_data!VP$18=CBRM_data!$F238)</f>
        <v>0</v>
      </c>
      <c r="VQ238" s="367" cm="1">
        <f t="array" ref="VQ238">SUMPRODUCT((CBRM_data!VQ$28:VQ$232)*(CBRM_data!$H$28:$H$232=CBRM_data!$H238))*(CBRM_data!VQ$18=CBRM_data!$F238)</f>
        <v>0</v>
      </c>
      <c r="VR238" s="367" cm="1">
        <f t="array" ref="VR238">SUMPRODUCT((CBRM_data!VR$28:VR$232)*(CBRM_data!$H$28:$H$232=CBRM_data!$H238))*(CBRM_data!VR$18=CBRM_data!$F238)</f>
        <v>0</v>
      </c>
      <c r="VS238" s="367" cm="1">
        <f t="array" ref="VS238">SUMPRODUCT((CBRM_data!VS$28:VS$232)*(CBRM_data!$H$28:$H$232=CBRM_data!$H238))*(CBRM_data!VS$18=CBRM_data!$F238)</f>
        <v>0</v>
      </c>
      <c r="VT238" s="367" cm="1">
        <f t="array" ref="VT238">SUMPRODUCT((CBRM_data!VT$28:VT$232)*(CBRM_data!$H$28:$H$232=CBRM_data!$H238))*(CBRM_data!VT$18=CBRM_data!$F238)</f>
        <v>0</v>
      </c>
      <c r="VU238" s="367" cm="1">
        <f t="array" ref="VU238">SUMPRODUCT((CBRM_data!VU$28:VU$232)*(CBRM_data!$H$28:$H$232=CBRM_data!$H238))*(CBRM_data!VU$18=CBRM_data!$F238)</f>
        <v>0</v>
      </c>
      <c r="VV238" s="367" cm="1">
        <f t="array" ref="VV238">SUMPRODUCT((CBRM_data!VV$28:VV$232)*(CBRM_data!$H$28:$H$232=CBRM_data!$H238))*(CBRM_data!VV$18=CBRM_data!$F238)</f>
        <v>0</v>
      </c>
      <c r="VW238" s="367" cm="1">
        <f t="array" ref="VW238">SUMPRODUCT((CBRM_data!VW$28:VW$232)*(CBRM_data!$H$28:$H$232=CBRM_data!$H238))*(CBRM_data!VW$18=CBRM_data!$F238)</f>
        <v>0</v>
      </c>
      <c r="VX238" s="367" cm="1">
        <f t="array" ref="VX238">SUMPRODUCT((CBRM_data!VX$28:VX$232)*(CBRM_data!$H$28:$H$232=CBRM_data!$H238))*(CBRM_data!VX$18=CBRM_data!$F238)</f>
        <v>0</v>
      </c>
      <c r="VY238" s="367" cm="1">
        <f t="array" ref="VY238">SUMPRODUCT((CBRM_data!VY$28:VY$232)*(CBRM_data!$H$28:$H$232=CBRM_data!$H238))*(CBRM_data!VY$18=CBRM_data!$F238)</f>
        <v>0</v>
      </c>
      <c r="VZ238" s="367" cm="1">
        <f t="array" ref="VZ238">SUMPRODUCT((CBRM_data!VZ$28:VZ$232)*(CBRM_data!$H$28:$H$232=CBRM_data!$H238))*(CBRM_data!VZ$18=CBRM_data!$F238)</f>
        <v>0</v>
      </c>
      <c r="WA238" s="367" cm="1">
        <f t="array" ref="WA238">SUMPRODUCT((CBRM_data!WA$28:WA$232)*(CBRM_data!$H$28:$H$232=CBRM_data!$H238))*(CBRM_data!WA$18=CBRM_data!$F238)</f>
        <v>0</v>
      </c>
      <c r="WB238" s="367" cm="1">
        <f t="array" ref="WB238">SUMPRODUCT((CBRM_data!WB$28:WB$232)*(CBRM_data!$H$28:$H$232=CBRM_data!$H238))*(CBRM_data!WB$18=CBRM_data!$F238)</f>
        <v>0</v>
      </c>
      <c r="WC238" s="367" cm="1">
        <f t="array" ref="WC238">SUMPRODUCT((CBRM_data!WC$28:WC$232)*(CBRM_data!$H$28:$H$232=CBRM_data!$H238))*(CBRM_data!WC$18=CBRM_data!$F238)</f>
        <v>0</v>
      </c>
      <c r="WD238" s="367" cm="1">
        <f t="array" ref="WD238">SUMPRODUCT((CBRM_data!WD$28:WD$232)*(CBRM_data!$H$28:$H$232=CBRM_data!$H238))*(CBRM_data!WD$18=CBRM_data!$F238)</f>
        <v>0</v>
      </c>
      <c r="WE238" s="367" cm="1">
        <f t="array" ref="WE238">SUMPRODUCT((CBRM_data!WE$28:WE$232)*(CBRM_data!$H$28:$H$232=CBRM_data!$H238))*(CBRM_data!WE$18=CBRM_data!$F238)</f>
        <v>0</v>
      </c>
      <c r="WF238" s="367" cm="1">
        <f t="array" ref="WF238">SUMPRODUCT((CBRM_data!WF$28:WF$232)*(CBRM_data!$H$28:$H$232=CBRM_data!$H238))*(CBRM_data!WF$18=CBRM_data!$F238)</f>
        <v>0</v>
      </c>
      <c r="WG238" s="367" cm="1">
        <f t="array" ref="WG238">SUMPRODUCT((CBRM_data!WG$28:WG$232)*(CBRM_data!$H$28:$H$232=CBRM_data!$H238))*(CBRM_data!WG$18=CBRM_data!$F238)</f>
        <v>0</v>
      </c>
      <c r="WH238" s="367" cm="1">
        <f t="array" ref="WH238">SUMPRODUCT((CBRM_data!WH$28:WH$232)*(CBRM_data!$H$28:$H$232=CBRM_data!$H238))*(CBRM_data!WH$18=CBRM_data!$F238)</f>
        <v>0</v>
      </c>
      <c r="WI238" s="367" cm="1">
        <f t="array" ref="WI238">SUMPRODUCT((CBRM_data!WI$28:WI$232)*(CBRM_data!$H$28:$H$232=CBRM_data!$H238))*(CBRM_data!WI$18=CBRM_data!$F238)</f>
        <v>0</v>
      </c>
      <c r="WJ238" s="367" cm="1">
        <f t="array" ref="WJ238">SUMPRODUCT((CBRM_data!WJ$28:WJ$232)*(CBRM_data!$H$28:$H$232=CBRM_data!$H238))*(CBRM_data!WJ$18=CBRM_data!$F238)</f>
        <v>0</v>
      </c>
      <c r="WK238" s="367" cm="1">
        <f t="array" ref="WK238">SUMPRODUCT((CBRM_data!WK$28:WK$232)*(CBRM_data!$H$28:$H$232=CBRM_data!$H238))*(CBRM_data!WK$18=CBRM_data!$F238)</f>
        <v>0</v>
      </c>
      <c r="WL238" s="367" cm="1">
        <f t="array" ref="WL238">SUMPRODUCT((CBRM_data!WL$28:WL$232)*(CBRM_data!$H$28:$H$232=CBRM_data!$H238))*(CBRM_data!WL$18=CBRM_data!$F238)</f>
        <v>0</v>
      </c>
      <c r="WM238" s="367" cm="1">
        <f t="array" ref="WM238">SUMPRODUCT((CBRM_data!WM$28:WM$232)*(CBRM_data!$H$28:$H$232=CBRM_data!$H238))*(CBRM_data!WM$18=CBRM_data!$F238)</f>
        <v>0</v>
      </c>
      <c r="WN238" s="367" cm="1">
        <f t="array" ref="WN238">SUMPRODUCT((CBRM_data!WN$28:WN$232)*(CBRM_data!$H$28:$H$232=CBRM_data!$H238))*(CBRM_data!WN$18=CBRM_data!$F238)</f>
        <v>0</v>
      </c>
      <c r="WO238" s="367" cm="1">
        <f t="array" ref="WO238">SUMPRODUCT((CBRM_data!WO$28:WO$232)*(CBRM_data!$H$28:$H$232=CBRM_data!$H238))*(CBRM_data!WO$18=CBRM_data!$F238)</f>
        <v>0</v>
      </c>
      <c r="WP238" s="367" cm="1">
        <f t="array" ref="WP238">SUMPRODUCT((CBRM_data!WP$28:WP$232)*(CBRM_data!$H$28:$H$232=CBRM_data!$H238))*(CBRM_data!WP$18=CBRM_data!$F238)</f>
        <v>0</v>
      </c>
      <c r="WQ238" s="367" cm="1">
        <f t="array" ref="WQ238">SUMPRODUCT((CBRM_data!WQ$28:WQ$232)*(CBRM_data!$H$28:$H$232=CBRM_data!$H238))*(CBRM_data!WQ$18=CBRM_data!$F238)</f>
        <v>0</v>
      </c>
      <c r="WR238" s="367" cm="1">
        <f t="array" ref="WR238">SUMPRODUCT((CBRM_data!WR$28:WR$232)*(CBRM_data!$H$28:$H$232=CBRM_data!$H238))*(CBRM_data!WR$18=CBRM_data!$F238)</f>
        <v>0</v>
      </c>
      <c r="WS238" s="367" cm="1">
        <f t="array" ref="WS238">SUMPRODUCT((CBRM_data!WS$28:WS$232)*(CBRM_data!$H$28:$H$232=CBRM_data!$H238))*(CBRM_data!WS$18=CBRM_data!$F238)</f>
        <v>0</v>
      </c>
      <c r="WT238" s="367" cm="1">
        <f t="array" ref="WT238">SUMPRODUCT((CBRM_data!WT$28:WT$232)*(CBRM_data!$H$28:$H$232=CBRM_data!$H238))*(CBRM_data!WT$18=CBRM_data!$F238)</f>
        <v>0</v>
      </c>
      <c r="WU238" s="367" cm="1">
        <f t="array" ref="WU238">SUMPRODUCT((CBRM_data!WU$28:WU$232)*(CBRM_data!$H$28:$H$232=CBRM_data!$H238))*(CBRM_data!WU$18=CBRM_data!$F238)</f>
        <v>0</v>
      </c>
      <c r="WV238" s="367" cm="1">
        <f t="array" ref="WV238">SUMPRODUCT((CBRM_data!WV$28:WV$232)*(CBRM_data!$H$28:$H$232=CBRM_data!$H238))*(CBRM_data!WV$18=CBRM_data!$F238)</f>
        <v>125573.81257652897</v>
      </c>
      <c r="WW238" s="367" cm="1">
        <f t="array" ref="WW238">SUMPRODUCT((CBRM_data!WW$28:WW$232)*(CBRM_data!$H$28:$H$232=CBRM_data!$H238))*(CBRM_data!WW$18=CBRM_data!$F238)</f>
        <v>136641.00069032563</v>
      </c>
      <c r="WX238" s="367" cm="1">
        <f t="array" ref="WX238">SUMPRODUCT((CBRM_data!WX$28:WX$232)*(CBRM_data!$H$28:$H$232=CBRM_data!$H238))*(CBRM_data!WX$18=CBRM_data!$F238)</f>
        <v>148817.55265990621</v>
      </c>
      <c r="WY238" s="367" cm="1">
        <f t="array" ref="WY238">SUMPRODUCT((CBRM_data!WY$28:WY$232)*(CBRM_data!$H$28:$H$232=CBRM_data!$H238))*(CBRM_data!WY$18=CBRM_data!$F238)</f>
        <v>162226.92463155941</v>
      </c>
      <c r="WZ238" s="367" cm="1">
        <f t="array" ref="WZ238">SUMPRODUCT((CBRM_data!WZ$28:WZ$232)*(CBRM_data!$H$28:$H$232=CBRM_data!$H238))*(CBRM_data!WZ$18=CBRM_data!$F238)</f>
        <v>177008.47336934289</v>
      </c>
      <c r="XA238" s="367" cm="1">
        <f t="array" ref="XA238">SUMPRODUCT((CBRM_data!XA$28:XA$232)*(CBRM_data!$H$28:$H$232=CBRM_data!$H238))*(CBRM_data!XA$18=CBRM_data!$F238)</f>
        <v>193320.16602458342</v>
      </c>
      <c r="XB238" s="367" cm="1">
        <f t="array" ref="XB238">SUMPRODUCT((CBRM_data!XB$28:XB$232)*(CBRM_data!$H$28:$H$232=CBRM_data!$H238))*(CBRM_data!XB$18=CBRM_data!$F238)</f>
        <v>211343.5030880835</v>
      </c>
      <c r="XC238" s="367" cm="1">
        <f t="array" ref="XC238">SUMPRODUCT((CBRM_data!XC$28:XC$232)*(CBRM_data!$H$28:$H$232=CBRM_data!$H238))*(CBRM_data!XC$18=CBRM_data!$F238)</f>
        <v>231693.2134184106</v>
      </c>
      <c r="XD238" s="367" cm="1">
        <f t="array" ref="XD238">SUMPRODUCT((CBRM_data!XD$28:XD$232)*(CBRM_data!$H$28:$H$232=CBRM_data!$H238))*(CBRM_data!XD$18=CBRM_data!$F238)</f>
        <v>254453.91546730173</v>
      </c>
      <c r="XE238" s="367" cm="1">
        <f t="array" ref="XE238">SUMPRODUCT((CBRM_data!XE$28:XE$232)*(CBRM_data!$H$28:$H$232=CBRM_data!$H238))*(CBRM_data!XE$18=CBRM_data!$F238)</f>
        <v>279750.36969785154</v>
      </c>
      <c r="XF238" s="367" cm="1">
        <f t="array" ref="XF238">SUMPRODUCT((CBRM_data!XF$28:XF$232)*(CBRM_data!$H$28:$H$232=CBRM_data!$H238))*(CBRM_data!XF$18=CBRM_data!$F238)</f>
        <v>307913.43738913216</v>
      </c>
      <c r="XG238" s="367" cm="1">
        <f t="array" ref="XG238">SUMPRODUCT((CBRM_data!XG$28:XG$232)*(CBRM_data!$H$28:$H$232=CBRM_data!$H238))*(CBRM_data!XG$18=CBRM_data!$F238)</f>
        <v>339326.32187950471</v>
      </c>
      <c r="XH238" s="367" cm="1">
        <f t="array" ref="XH238">SUMPRODUCT((CBRM_data!XH$28:XH$232)*(CBRM_data!$H$28:$H$232=CBRM_data!$H238))*(CBRM_data!XH$18=CBRM_data!$F238)</f>
        <v>374434.57708048617</v>
      </c>
      <c r="XI238" s="367" cm="1">
        <f t="array" ref="XI238">SUMPRODUCT((CBRM_data!XI$28:XI$232)*(CBRM_data!$H$28:$H$232=CBRM_data!$H238))*(CBRM_data!XI$18=CBRM_data!$F238)</f>
        <v>413758.35581999994</v>
      </c>
      <c r="XJ238" s="367" cm="1">
        <f t="array" ref="XJ238">SUMPRODUCT((CBRM_data!XJ$28:XJ$232)*(CBRM_data!$H$28:$H$232=CBRM_data!$H238))*(CBRM_data!XJ$18=CBRM_data!$F238)</f>
        <v>457907.47070319729</v>
      </c>
      <c r="XK238" s="367" cm="1">
        <f t="array" ref="XK238">SUMPRODUCT((CBRM_data!XK$28:XK$232)*(CBRM_data!$H$28:$H$232=CBRM_data!$H238))*(CBRM_data!XK$18=CBRM_data!$F238)</f>
        <v>507600.00985551148</v>
      </c>
      <c r="XL238" s="367" cm="1">
        <f t="array" ref="XL238">SUMPRODUCT((CBRM_data!XL$28:XL$232)*(CBRM_data!$H$28:$H$232=CBRM_data!$H238))*(CBRM_data!XL$18=CBRM_data!$F238)</f>
        <v>563685.47745100467</v>
      </c>
      <c r="XM238" s="367" cm="1">
        <f t="array" ref="XM238">SUMPRODUCT((CBRM_data!XM$28:XM$232)*(CBRM_data!$H$28:$H$232=CBRM_data!$H238))*(CBRM_data!XM$18=CBRM_data!$F238)</f>
        <v>627173.73847521446</v>
      </c>
      <c r="XN238" s="367" cm="1">
        <f t="array" ref="XN238">SUMPRODUCT((CBRM_data!XN$28:XN$232)*(CBRM_data!$H$28:$H$232=CBRM_data!$H238))*(CBRM_data!XN$18=CBRM_data!$F238)</f>
        <v>699271.47296519042</v>
      </c>
      <c r="XO238" s="367" cm="1">
        <f t="array" ref="XO238">SUMPRODUCT((CBRM_data!XO$28:XO$232)*(CBRM_data!$H$28:$H$232=CBRM_data!$H238))*(CBRM_data!XO$18=CBRM_data!$F238)</f>
        <v>781327.41955401341</v>
      </c>
      <c r="XP238" s="367" cm="1">
        <f t="array" ref="XP238">SUMPRODUCT((CBRM_data!XP$28:XP$232)*(CBRM_data!$H$28:$H$232=CBRM_data!$H238))*(CBRM_data!XP$18=CBRM_data!$F238)</f>
        <v>874453.47791459307</v>
      </c>
      <c r="XQ238" s="367" cm="1">
        <f t="array" ref="XQ238">SUMPRODUCT((CBRM_data!XQ$28:XQ$232)*(CBRM_data!$H$28:$H$232=CBRM_data!$H238))*(CBRM_data!XQ$18=CBRM_data!$F238)</f>
        <v>980965.81633265503</v>
      </c>
      <c r="XR238" s="367" cm="1">
        <f t="array" ref="XR238">SUMPRODUCT((CBRM_data!XR$28:XR$232)*(CBRM_data!$H$28:$H$232=CBRM_data!$H238))*(CBRM_data!XR$18=CBRM_data!$F238)</f>
        <v>1076814.4390452984</v>
      </c>
      <c r="XS238" s="367" cm="1">
        <f t="array" ref="XS238">SUMPRODUCT((CBRM_data!XS$28:XS$232)*(CBRM_data!$H$28:$H$232=CBRM_data!$H238))*(CBRM_data!XS$18=CBRM_data!$F238)</f>
        <v>1165563.0721075658</v>
      </c>
      <c r="XT238" s="367" cm="1">
        <f t="array" ref="XT238">SUMPRODUCT((CBRM_data!XT$28:XT$232)*(CBRM_data!$H$28:$H$232=CBRM_data!$H238))*(CBRM_data!XT$18=CBRM_data!$F238)</f>
        <v>1263926.3172388857</v>
      </c>
      <c r="XU238" s="367" cm="1">
        <f t="array" ref="XU238">SUMPRODUCT((CBRM_data!XU$28:XU$232)*(CBRM_data!$H$28:$H$232=CBRM_data!$H238))*(CBRM_data!XU$18=CBRM_data!$F238)</f>
        <v>1373040.8058639236</v>
      </c>
      <c r="XV238" s="367" cm="1">
        <f t="array" ref="XV238">SUMPRODUCT((CBRM_data!XV$28:XV$232)*(CBRM_data!$H$28:$H$232=CBRM_data!$H238))*(CBRM_data!XV$18=CBRM_data!$F238)</f>
        <v>1494193.4151412291</v>
      </c>
      <c r="XW238" s="367" cm="1">
        <f t="array" ref="XW238">SUMPRODUCT((CBRM_data!XW$28:XW$232)*(CBRM_data!$H$28:$H$232=CBRM_data!$H238))*(CBRM_data!XW$18=CBRM_data!$F238)</f>
        <v>1628843.6169254715</v>
      </c>
      <c r="XX238" s="367" cm="1">
        <f t="array" ref="XX238">SUMPRODUCT((CBRM_data!XX$28:XX$232)*(CBRM_data!$H$28:$H$232=CBRM_data!$H238))*(CBRM_data!XX$18=CBRM_data!$F238)</f>
        <v>1778649.7594830655</v>
      </c>
      <c r="XY238" s="367" cm="1">
        <f t="array" ref="XY238">SUMPRODUCT((CBRM_data!XY$28:XY$232)*(CBRM_data!$H$28:$H$232=CBRM_data!$H238))*(CBRM_data!XY$18=CBRM_data!$F238)</f>
        <v>1945499.7635217994</v>
      </c>
      <c r="XZ238" s="367" cm="1">
        <f t="array" ref="XZ238">SUMPRODUCT((CBRM_data!XZ$28:XZ$232)*(CBRM_data!$H$28:$H$232=CBRM_data!$H238))*(CBRM_data!XZ$18=CBRM_data!$F238)</f>
        <v>0</v>
      </c>
      <c r="YA238" s="367" cm="1">
        <f t="array" ref="YA238">SUMPRODUCT((CBRM_data!YA$28:YA$232)*(CBRM_data!$H$28:$H$232=CBRM_data!$H238))*(CBRM_data!YA$18=CBRM_data!$F238)</f>
        <v>0</v>
      </c>
      <c r="YB238" s="367" cm="1">
        <f t="array" ref="YB238">SUMPRODUCT((CBRM_data!YB$28:YB$232)*(CBRM_data!$H$28:$H$232=CBRM_data!$H238))*(CBRM_data!YB$18=CBRM_data!$F238)</f>
        <v>0</v>
      </c>
      <c r="YC238" s="367" cm="1">
        <f t="array" ref="YC238">SUMPRODUCT((CBRM_data!YC$28:YC$232)*(CBRM_data!$H$28:$H$232=CBRM_data!$H238))*(CBRM_data!YC$18=CBRM_data!$F238)</f>
        <v>0</v>
      </c>
      <c r="YD238" s="367" cm="1">
        <f t="array" ref="YD238">SUMPRODUCT((CBRM_data!YD$28:YD$232)*(CBRM_data!$H$28:$H$232=CBRM_data!$H238))*(CBRM_data!YD$18=CBRM_data!$F238)</f>
        <v>0</v>
      </c>
      <c r="YE238" s="367" cm="1">
        <f t="array" ref="YE238">SUMPRODUCT((CBRM_data!YE$28:YE$232)*(CBRM_data!$H$28:$H$232=CBRM_data!$H238))*(CBRM_data!YE$18=CBRM_data!$F238)</f>
        <v>0</v>
      </c>
      <c r="YF238" s="367" cm="1">
        <f t="array" ref="YF238">SUMPRODUCT((CBRM_data!YF$28:YF$232)*(CBRM_data!$H$28:$H$232=CBRM_data!$H238))*(CBRM_data!YF$18=CBRM_data!$F238)</f>
        <v>0</v>
      </c>
      <c r="YG238" s="367" cm="1">
        <f t="array" ref="YG238">SUMPRODUCT((CBRM_data!YG$28:YG$232)*(CBRM_data!$H$28:$H$232=CBRM_data!$H238))*(CBRM_data!YG$18=CBRM_data!$F238)</f>
        <v>0</v>
      </c>
      <c r="YH238" s="367" cm="1">
        <f t="array" ref="YH238">SUMPRODUCT((CBRM_data!YH$28:YH$232)*(CBRM_data!$H$28:$H$232=CBRM_data!$H238))*(CBRM_data!YH$18=CBRM_data!$F238)</f>
        <v>0</v>
      </c>
      <c r="YI238" s="367" cm="1">
        <f t="array" ref="YI238">SUMPRODUCT((CBRM_data!YI$28:YI$232)*(CBRM_data!$H$28:$H$232=CBRM_data!$H238))*(CBRM_data!YI$18=CBRM_data!$F238)</f>
        <v>0</v>
      </c>
      <c r="YJ238" s="367" cm="1">
        <f t="array" ref="YJ238">SUMPRODUCT((CBRM_data!YJ$28:YJ$232)*(CBRM_data!$H$28:$H$232=CBRM_data!$H238))*(CBRM_data!YJ$18=CBRM_data!$F238)</f>
        <v>0</v>
      </c>
      <c r="YK238" s="367" cm="1">
        <f t="array" ref="YK238">SUMPRODUCT((CBRM_data!YK$28:YK$232)*(CBRM_data!$H$28:$H$232=CBRM_data!$H238))*(CBRM_data!YK$18=CBRM_data!$F238)</f>
        <v>0</v>
      </c>
      <c r="YL238" s="367" cm="1">
        <f t="array" ref="YL238">SUMPRODUCT((CBRM_data!YL$28:YL$232)*(CBRM_data!$H$28:$H$232=CBRM_data!$H238))*(CBRM_data!YL$18=CBRM_data!$F238)</f>
        <v>0</v>
      </c>
      <c r="YM238" s="367" cm="1">
        <f t="array" ref="YM238">SUMPRODUCT((CBRM_data!YM$28:YM$232)*(CBRM_data!$H$28:$H$232=CBRM_data!$H238))*(CBRM_data!YM$18=CBRM_data!$F238)</f>
        <v>0</v>
      </c>
      <c r="YN238" s="367" cm="1">
        <f t="array" ref="YN238">SUMPRODUCT((CBRM_data!YN$28:YN$232)*(CBRM_data!$H$28:$H$232=CBRM_data!$H238))*(CBRM_data!YN$18=CBRM_data!$F238)</f>
        <v>0</v>
      </c>
      <c r="YO238" s="367" cm="1">
        <f t="array" ref="YO238">SUMPRODUCT((CBRM_data!YO$28:YO$232)*(CBRM_data!$H$28:$H$232=CBRM_data!$H238))*(CBRM_data!YO$18=CBRM_data!$F238)</f>
        <v>0</v>
      </c>
      <c r="YP238" s="367" cm="1">
        <f t="array" ref="YP238">SUMPRODUCT((CBRM_data!YP$28:YP$232)*(CBRM_data!$H$28:$H$232=CBRM_data!$H238))*(CBRM_data!YP$18=CBRM_data!$F238)</f>
        <v>0</v>
      </c>
      <c r="YQ238" s="367" cm="1">
        <f t="array" ref="YQ238">SUMPRODUCT((CBRM_data!YQ$28:YQ$232)*(CBRM_data!$H$28:$H$232=CBRM_data!$H238))*(CBRM_data!YQ$18=CBRM_data!$F238)</f>
        <v>0</v>
      </c>
      <c r="YR238" s="367" cm="1">
        <f t="array" ref="YR238">SUMPRODUCT((CBRM_data!YR$28:YR$232)*(CBRM_data!$H$28:$H$232=CBRM_data!$H238))*(CBRM_data!YR$18=CBRM_data!$F238)</f>
        <v>0</v>
      </c>
      <c r="YS238" s="367" cm="1">
        <f t="array" ref="YS238">SUMPRODUCT((CBRM_data!YS$28:YS$232)*(CBRM_data!$H$28:$H$232=CBRM_data!$H238))*(CBRM_data!YS$18=CBRM_data!$F238)</f>
        <v>0</v>
      </c>
      <c r="YT238" s="367" cm="1">
        <f t="array" ref="YT238">SUMPRODUCT((CBRM_data!YT$28:YT$232)*(CBRM_data!$H$28:$H$232=CBRM_data!$H238))*(CBRM_data!YT$18=CBRM_data!$F238)</f>
        <v>0</v>
      </c>
      <c r="YU238" s="367" cm="1">
        <f t="array" ref="YU238">SUMPRODUCT((CBRM_data!YU$28:YU$232)*(CBRM_data!$H$28:$H$232=CBRM_data!$H238))*(CBRM_data!YU$18=CBRM_data!$F238)</f>
        <v>0</v>
      </c>
      <c r="YV238" s="367" cm="1">
        <f t="array" ref="YV238">SUMPRODUCT((CBRM_data!YV$28:YV$232)*(CBRM_data!$H$28:$H$232=CBRM_data!$H238))*(CBRM_data!YV$18=CBRM_data!$F238)</f>
        <v>0</v>
      </c>
      <c r="YW238" s="367" cm="1">
        <f t="array" ref="YW238">SUMPRODUCT((CBRM_data!YW$28:YW$232)*(CBRM_data!$H$28:$H$232=CBRM_data!$H238))*(CBRM_data!YW$18=CBRM_data!$F238)</f>
        <v>0</v>
      </c>
      <c r="YX238" s="367" cm="1">
        <f t="array" ref="YX238">SUMPRODUCT((CBRM_data!YX$28:YX$232)*(CBRM_data!$H$28:$H$232=CBRM_data!$H238))*(CBRM_data!YX$18=CBRM_data!$F238)</f>
        <v>0</v>
      </c>
      <c r="YY238" s="367" cm="1">
        <f t="array" ref="YY238">SUMPRODUCT((CBRM_data!YY$28:YY$232)*(CBRM_data!$H$28:$H$232=CBRM_data!$H238))*(CBRM_data!YY$18=CBRM_data!$F238)</f>
        <v>0</v>
      </c>
      <c r="YZ238" s="367" cm="1">
        <f t="array" ref="YZ238">SUMPRODUCT((CBRM_data!YZ$28:YZ$232)*(CBRM_data!$H$28:$H$232=CBRM_data!$H238))*(CBRM_data!YZ$18=CBRM_data!$F238)</f>
        <v>0</v>
      </c>
      <c r="ZA238" s="367" cm="1">
        <f t="array" ref="ZA238">SUMPRODUCT((CBRM_data!ZA$28:ZA$232)*(CBRM_data!$H$28:$H$232=CBRM_data!$H238))*(CBRM_data!ZA$18=CBRM_data!$F238)</f>
        <v>0</v>
      </c>
      <c r="ZB238" s="367" cm="1">
        <f t="array" ref="ZB238">SUMPRODUCT((CBRM_data!ZB$28:ZB$232)*(CBRM_data!$H$28:$H$232=CBRM_data!$H238))*(CBRM_data!ZB$18=CBRM_data!$F238)</f>
        <v>0</v>
      </c>
      <c r="ZC238" s="367" cm="1">
        <f t="array" ref="ZC238">SUMPRODUCT((CBRM_data!ZC$28:ZC$232)*(CBRM_data!$H$28:$H$232=CBRM_data!$H238))*(CBRM_data!ZC$18=CBRM_data!$F238)</f>
        <v>0</v>
      </c>
      <c r="ZD238" s="367" cm="1">
        <f t="array" ref="ZD238">SUMPRODUCT((CBRM_data!ZD$28:ZD$232)*(CBRM_data!$H$28:$H$232=CBRM_data!$H238))*(CBRM_data!ZD$18=CBRM_data!$F238)</f>
        <v>0</v>
      </c>
      <c r="ZE238" s="367" cm="1">
        <f t="array" ref="ZE238">SUMPRODUCT((CBRM_data!ZE$28:ZE$232)*(CBRM_data!$H$28:$H$232=CBRM_data!$H238))*(CBRM_data!ZE$18=CBRM_data!$F238)</f>
        <v>0</v>
      </c>
      <c r="ZF238" s="367" cm="1">
        <f t="array" ref="ZF238">SUMPRODUCT((CBRM_data!ZF$28:ZF$232)*(CBRM_data!$H$28:$H$232=CBRM_data!$H238))*(CBRM_data!ZF$18=CBRM_data!$F238)</f>
        <v>0</v>
      </c>
      <c r="ZG238" s="367" cm="1">
        <f t="array" ref="ZG238">SUMPRODUCT((CBRM_data!ZG$28:ZG$232)*(CBRM_data!$H$28:$H$232=CBRM_data!$H238))*(CBRM_data!ZG$18=CBRM_data!$F238)</f>
        <v>0</v>
      </c>
      <c r="ZH238" s="367" cm="1">
        <f t="array" ref="ZH238">SUMPRODUCT((CBRM_data!ZH$28:ZH$232)*(CBRM_data!$H$28:$H$232=CBRM_data!$H238))*(CBRM_data!ZH$18=CBRM_data!$F238)</f>
        <v>0</v>
      </c>
      <c r="ZI238" s="367" cm="1">
        <f t="array" ref="ZI238">SUMPRODUCT((CBRM_data!ZI$28:ZI$232)*(CBRM_data!$H$28:$H$232=CBRM_data!$H238))*(CBRM_data!ZI$18=CBRM_data!$F238)</f>
        <v>0</v>
      </c>
      <c r="ZJ238" s="367" cm="1">
        <f t="array" ref="ZJ238">SUMPRODUCT((CBRM_data!ZJ$28:ZJ$232)*(CBRM_data!$H$28:$H$232=CBRM_data!$H238))*(CBRM_data!ZJ$18=CBRM_data!$F238)</f>
        <v>0</v>
      </c>
      <c r="ZK238" s="367" cm="1">
        <f t="array" ref="ZK238">SUMPRODUCT((CBRM_data!ZK$28:ZK$232)*(CBRM_data!$H$28:$H$232=CBRM_data!$H238))*(CBRM_data!ZK$18=CBRM_data!$F238)</f>
        <v>0</v>
      </c>
      <c r="ZL238" s="367" cm="1">
        <f t="array" ref="ZL238">SUMPRODUCT((CBRM_data!ZL$28:ZL$232)*(CBRM_data!$H$28:$H$232=CBRM_data!$H238))*(CBRM_data!ZL$18=CBRM_data!$F238)</f>
        <v>0</v>
      </c>
      <c r="ZM238" s="367" cm="1">
        <f t="array" ref="ZM238">SUMPRODUCT((CBRM_data!ZM$28:ZM$232)*(CBRM_data!$H$28:$H$232=CBRM_data!$H238))*(CBRM_data!ZM$18=CBRM_data!$F238)</f>
        <v>0</v>
      </c>
      <c r="ZN238" s="367" cm="1">
        <f t="array" ref="ZN238">SUMPRODUCT((CBRM_data!ZN$28:ZN$232)*(CBRM_data!$H$28:$H$232=CBRM_data!$H238))*(CBRM_data!ZN$18=CBRM_data!$F238)</f>
        <v>0</v>
      </c>
      <c r="ZO238" s="367" cm="1">
        <f t="array" ref="ZO238">SUMPRODUCT((CBRM_data!ZO$28:ZO$232)*(CBRM_data!$H$28:$H$232=CBRM_data!$H238))*(CBRM_data!ZO$18=CBRM_data!$F238)</f>
        <v>0</v>
      </c>
      <c r="ZP238" s="367" cm="1">
        <f t="array" ref="ZP238">SUMPRODUCT((CBRM_data!ZP$28:ZP$232)*(CBRM_data!$H$28:$H$232=CBRM_data!$H238))*(CBRM_data!ZP$18=CBRM_data!$F238)</f>
        <v>0</v>
      </c>
      <c r="ZQ238" s="367" cm="1">
        <f t="array" ref="ZQ238">SUMPRODUCT((CBRM_data!ZQ$28:ZQ$232)*(CBRM_data!$H$28:$H$232=CBRM_data!$H238))*(CBRM_data!ZQ$18=CBRM_data!$F238)</f>
        <v>0</v>
      </c>
      <c r="ZR238" s="367" cm="1">
        <f t="array" ref="ZR238">SUMPRODUCT((CBRM_data!ZR$28:ZR$232)*(CBRM_data!$H$28:$H$232=CBRM_data!$H238))*(CBRM_data!ZR$18=CBRM_data!$F238)</f>
        <v>0</v>
      </c>
      <c r="ZS238" s="367" cm="1">
        <f t="array" ref="ZS238">SUMPRODUCT((CBRM_data!ZS$28:ZS$232)*(CBRM_data!$H$28:$H$232=CBRM_data!$H238))*(CBRM_data!ZS$18=CBRM_data!$F238)</f>
        <v>0</v>
      </c>
      <c r="ZT238" s="367" cm="1">
        <f t="array" ref="ZT238">SUMPRODUCT((CBRM_data!ZT$28:ZT$232)*(CBRM_data!$H$28:$H$232=CBRM_data!$H238))*(CBRM_data!ZT$18=CBRM_data!$F238)</f>
        <v>0</v>
      </c>
      <c r="ZU238" s="367" cm="1">
        <f t="array" ref="ZU238">SUMPRODUCT((CBRM_data!ZU$28:ZU$232)*(CBRM_data!$H$28:$H$232=CBRM_data!$H238))*(CBRM_data!ZU$18=CBRM_data!$F238)</f>
        <v>0</v>
      </c>
      <c r="ZV238" s="367" cm="1">
        <f t="array" ref="ZV238">SUMPRODUCT((CBRM_data!ZV$28:ZV$232)*(CBRM_data!$H$28:$H$232=CBRM_data!$H238))*(CBRM_data!ZV$18=CBRM_data!$F238)</f>
        <v>0</v>
      </c>
      <c r="ZW238" s="367" cm="1">
        <f t="array" ref="ZW238">SUMPRODUCT((CBRM_data!ZW$28:ZW$232)*(CBRM_data!$H$28:$H$232=CBRM_data!$H238))*(CBRM_data!ZW$18=CBRM_data!$F238)</f>
        <v>0</v>
      </c>
      <c r="ZX238" s="367" cm="1">
        <f t="array" ref="ZX238">SUMPRODUCT((CBRM_data!ZX$28:ZX$232)*(CBRM_data!$H$28:$H$232=CBRM_data!$H238))*(CBRM_data!ZX$18=CBRM_data!$F238)</f>
        <v>0</v>
      </c>
      <c r="ZY238" s="367" cm="1">
        <f t="array" ref="ZY238">SUMPRODUCT((CBRM_data!ZY$28:ZY$232)*(CBRM_data!$H$28:$H$232=CBRM_data!$H238))*(CBRM_data!ZY$18=CBRM_data!$F238)</f>
        <v>0</v>
      </c>
      <c r="ZZ238" s="367" cm="1">
        <f t="array" ref="ZZ238">SUMPRODUCT((CBRM_data!ZZ$28:ZZ$232)*(CBRM_data!$H$28:$H$232=CBRM_data!$H238))*(CBRM_data!ZZ$18=CBRM_data!$F238)</f>
        <v>0</v>
      </c>
      <c r="AAA238" s="367" cm="1">
        <f t="array" ref="AAA238">SUMPRODUCT((CBRM_data!AAA$28:AAA$232)*(CBRM_data!$H$28:$H$232=CBRM_data!$H238))*(CBRM_data!AAA$18=CBRM_data!$F238)</f>
        <v>0</v>
      </c>
      <c r="AAB238" s="367" cm="1">
        <f t="array" ref="AAB238">SUMPRODUCT((CBRM_data!AAB$28:AAB$232)*(CBRM_data!$H$28:$H$232=CBRM_data!$H238))*(CBRM_data!AAB$18=CBRM_data!$F238)</f>
        <v>0</v>
      </c>
      <c r="AAC238" s="367" cm="1">
        <f t="array" ref="AAC238">SUMPRODUCT((CBRM_data!AAC$28:AAC$232)*(CBRM_data!$H$28:$H$232=CBRM_data!$H238))*(CBRM_data!AAC$18=CBRM_data!$F238)</f>
        <v>0</v>
      </c>
      <c r="AAD238" s="367" cm="1">
        <f t="array" ref="AAD238">SUMPRODUCT((CBRM_data!AAD$28:AAD$232)*(CBRM_data!$H$28:$H$232=CBRM_data!$H238))*(CBRM_data!AAD$18=CBRM_data!$F238)</f>
        <v>0</v>
      </c>
      <c r="AAE238" s="367" cm="1">
        <f t="array" ref="AAE238">SUMPRODUCT((CBRM_data!AAE$28:AAE$232)*(CBRM_data!$H$28:$H$232=CBRM_data!$H238))*(CBRM_data!AAE$18=CBRM_data!$F238)</f>
        <v>0</v>
      </c>
      <c r="AAF238" s="367" cm="1">
        <f t="array" ref="AAF238">SUMPRODUCT((CBRM_data!AAF$28:AAF$232)*(CBRM_data!$H$28:$H$232=CBRM_data!$H238))*(CBRM_data!AAF$18=CBRM_data!$F238)</f>
        <v>0</v>
      </c>
      <c r="AAG238" s="367" cm="1">
        <f t="array" ref="AAG238">SUMPRODUCT((CBRM_data!AAG$28:AAG$232)*(CBRM_data!$H$28:$H$232=CBRM_data!$H238))*(CBRM_data!AAG$18=CBRM_data!$F238)</f>
        <v>0</v>
      </c>
      <c r="AAH238" s="367" cm="1">
        <f t="array" ref="AAH238">SUMPRODUCT((CBRM_data!AAH$28:AAH$232)*(CBRM_data!$H$28:$H$232=CBRM_data!$H238))*(CBRM_data!AAH$18=CBRM_data!$F238)</f>
        <v>0</v>
      </c>
      <c r="AAI238" s="367" cm="1">
        <f t="array" ref="AAI238">SUMPRODUCT((CBRM_data!AAI$28:AAI$232)*(CBRM_data!$H$28:$H$232=CBRM_data!$H238))*(CBRM_data!AAI$18=CBRM_data!$F238)</f>
        <v>0</v>
      </c>
      <c r="AAJ238" s="367" cm="1">
        <f t="array" ref="AAJ238">SUMPRODUCT((CBRM_data!AAJ$28:AAJ$232)*(CBRM_data!$H$28:$H$232=CBRM_data!$H238))*(CBRM_data!AAJ$18=CBRM_data!$F238)</f>
        <v>0</v>
      </c>
      <c r="AAK238" s="367" cm="1">
        <f t="array" ref="AAK238">SUMPRODUCT((CBRM_data!AAK$28:AAK$232)*(CBRM_data!$H$28:$H$232=CBRM_data!$H238))*(CBRM_data!AAK$18=CBRM_data!$F238)</f>
        <v>0</v>
      </c>
      <c r="AAL238" s="367" cm="1">
        <f t="array" ref="AAL238">SUMPRODUCT((CBRM_data!AAL$28:AAL$232)*(CBRM_data!$H$28:$H$232=CBRM_data!$H238))*(CBRM_data!AAL$18=CBRM_data!$F238)</f>
        <v>0</v>
      </c>
      <c r="AAM238" s="367" cm="1">
        <f t="array" ref="AAM238">SUMPRODUCT((CBRM_data!AAM$28:AAM$232)*(CBRM_data!$H$28:$H$232=CBRM_data!$H238))*(CBRM_data!AAM$18=CBRM_data!$F238)</f>
        <v>0</v>
      </c>
      <c r="AAN238" s="367" cm="1">
        <f t="array" ref="AAN238">SUMPRODUCT((CBRM_data!AAN$28:AAN$232)*(CBRM_data!$H$28:$H$232=CBRM_data!$H238))*(CBRM_data!AAN$18=CBRM_data!$F238)</f>
        <v>0</v>
      </c>
      <c r="AAO238" s="367" cm="1">
        <f t="array" ref="AAO238">SUMPRODUCT((CBRM_data!AAO$28:AAO$232)*(CBRM_data!$H$28:$H$232=CBRM_data!$H238))*(CBRM_data!AAO$18=CBRM_data!$F238)</f>
        <v>0</v>
      </c>
      <c r="AAP238" s="367" cm="1">
        <f t="array" ref="AAP238">SUMPRODUCT((CBRM_data!AAP$28:AAP$232)*(CBRM_data!$H$28:$H$232=CBRM_data!$H238))*(CBRM_data!AAP$18=CBRM_data!$F238)</f>
        <v>0</v>
      </c>
      <c r="AAQ238" s="367" cm="1">
        <f t="array" ref="AAQ238">SUMPRODUCT((CBRM_data!AAQ$28:AAQ$232)*(CBRM_data!$H$28:$H$232=CBRM_data!$H238))*(CBRM_data!AAQ$18=CBRM_data!$F238)</f>
        <v>0</v>
      </c>
      <c r="AAR238" s="367" cm="1">
        <f t="array" ref="AAR238">SUMPRODUCT((CBRM_data!AAR$28:AAR$232)*(CBRM_data!$H$28:$H$232=CBRM_data!$H238))*(CBRM_data!AAR$18=CBRM_data!$F238)</f>
        <v>0</v>
      </c>
      <c r="AAS238" s="367" cm="1">
        <f t="array" ref="AAS238">SUMPRODUCT((CBRM_data!AAS$28:AAS$232)*(CBRM_data!$H$28:$H$232=CBRM_data!$H238))*(CBRM_data!AAS$18=CBRM_data!$F238)</f>
        <v>0</v>
      </c>
      <c r="AAT238" s="367" cm="1">
        <f t="array" ref="AAT238">SUMPRODUCT((CBRM_data!AAT$28:AAT$232)*(CBRM_data!$H$28:$H$232=CBRM_data!$H238))*(CBRM_data!AAT$18=CBRM_data!$F238)</f>
        <v>0</v>
      </c>
      <c r="AAU238" s="367" cm="1">
        <f t="array" ref="AAU238">SUMPRODUCT((CBRM_data!AAU$28:AAU$232)*(CBRM_data!$H$28:$H$232=CBRM_data!$H238))*(CBRM_data!AAU$18=CBRM_data!$F238)</f>
        <v>0</v>
      </c>
      <c r="AAV238" s="367" cm="1">
        <f t="array" ref="AAV238">SUMPRODUCT((CBRM_data!AAV$28:AAV$232)*(CBRM_data!$H$28:$H$232=CBRM_data!$H238))*(CBRM_data!AAV$18=CBRM_data!$F238)</f>
        <v>0</v>
      </c>
      <c r="AAW238" s="367" cm="1">
        <f t="array" ref="AAW238">SUMPRODUCT((CBRM_data!AAW$28:AAW$232)*(CBRM_data!$H$28:$H$232=CBRM_data!$H238))*(CBRM_data!AAW$18=CBRM_data!$F238)</f>
        <v>0</v>
      </c>
      <c r="AAX238" s="367" cm="1">
        <f t="array" ref="AAX238">SUMPRODUCT((CBRM_data!AAX$28:AAX$232)*(CBRM_data!$H$28:$H$232=CBRM_data!$H238))*(CBRM_data!AAX$18=CBRM_data!$F238)</f>
        <v>0</v>
      </c>
      <c r="AAY238" s="367" cm="1">
        <f t="array" ref="AAY238">SUMPRODUCT((CBRM_data!AAY$28:AAY$232)*(CBRM_data!$H$28:$H$232=CBRM_data!$H238))*(CBRM_data!AAY$18=CBRM_data!$F238)</f>
        <v>0</v>
      </c>
      <c r="AAZ238" s="367" cm="1">
        <f t="array" ref="AAZ238">SUMPRODUCT((CBRM_data!AAZ$28:AAZ$232)*(CBRM_data!$H$28:$H$232=CBRM_data!$H238))*(CBRM_data!AAZ$18=CBRM_data!$F238)</f>
        <v>0</v>
      </c>
      <c r="ABA238" s="367" cm="1">
        <f t="array" ref="ABA238">SUMPRODUCT((CBRM_data!ABA$28:ABA$232)*(CBRM_data!$H$28:$H$232=CBRM_data!$H238))*(CBRM_data!ABA$18=CBRM_data!$F238)</f>
        <v>0</v>
      </c>
      <c r="ABB238" s="367" cm="1">
        <f t="array" ref="ABB238">SUMPRODUCT((CBRM_data!ABB$28:ABB$232)*(CBRM_data!$H$28:$H$232=CBRM_data!$H238))*(CBRM_data!ABB$18=CBRM_data!$F238)</f>
        <v>0</v>
      </c>
      <c r="ABC238" s="367" cm="1">
        <f t="array" ref="ABC238">SUMPRODUCT((CBRM_data!ABC$28:ABC$232)*(CBRM_data!$H$28:$H$232=CBRM_data!$H238))*(CBRM_data!ABC$18=CBRM_data!$F238)</f>
        <v>0</v>
      </c>
      <c r="ABD238" s="367" cm="1">
        <f t="array" ref="ABD238">SUMPRODUCT((CBRM_data!ABD$28:ABD$232)*(CBRM_data!$H$28:$H$232=CBRM_data!$H238))*(CBRM_data!ABD$18=CBRM_data!$F238)</f>
        <v>0</v>
      </c>
      <c r="ABE238" s="367" cm="1">
        <f t="array" ref="ABE238">SUMPRODUCT((CBRM_data!ABE$28:ABE$232)*(CBRM_data!$H$28:$H$232=CBRM_data!$H238))*(CBRM_data!ABE$18=CBRM_data!$F238)</f>
        <v>0</v>
      </c>
      <c r="ABF238" s="367" cm="1">
        <f t="array" ref="ABF238">SUMPRODUCT((CBRM_data!ABF$28:ABF$232)*(CBRM_data!$H$28:$H$232=CBRM_data!$H238))*(CBRM_data!ABF$18=CBRM_data!$F238)</f>
        <v>0</v>
      </c>
      <c r="ABG238" s="367" cm="1">
        <f t="array" ref="ABG238">SUMPRODUCT((CBRM_data!ABG$28:ABG$232)*(CBRM_data!$H$28:$H$232=CBRM_data!$H238))*(CBRM_data!ABG$18=CBRM_data!$F238)</f>
        <v>0</v>
      </c>
      <c r="ABH238" s="367" cm="1">
        <f t="array" ref="ABH238">SUMPRODUCT((CBRM_data!ABH$28:ABH$232)*(CBRM_data!$H$28:$H$232=CBRM_data!$H238))*(CBRM_data!ABH$18=CBRM_data!$F238)</f>
        <v>0</v>
      </c>
      <c r="ABI238" s="367" cm="1">
        <f t="array" ref="ABI238">SUMPRODUCT((CBRM_data!ABI$28:ABI$232)*(CBRM_data!$H$28:$H$232=CBRM_data!$H238))*(CBRM_data!ABI$18=CBRM_data!$F238)</f>
        <v>0</v>
      </c>
      <c r="ABJ238" s="367" cm="1">
        <f t="array" ref="ABJ238">SUMPRODUCT((CBRM_data!ABJ$28:ABJ$232)*(CBRM_data!$H$28:$H$232=CBRM_data!$H238))*(CBRM_data!ABJ$18=CBRM_data!$F238)</f>
        <v>0</v>
      </c>
      <c r="ABK238" s="367" cm="1">
        <f t="array" ref="ABK238">SUMPRODUCT((CBRM_data!ABK$28:ABK$232)*(CBRM_data!$H$28:$H$232=CBRM_data!$H238))*(CBRM_data!ABK$18=CBRM_data!$F238)</f>
        <v>0</v>
      </c>
      <c r="ABL238" s="367" cm="1">
        <f t="array" ref="ABL238">SUMPRODUCT((CBRM_data!ABL$28:ABL$232)*(CBRM_data!$H$28:$H$232=CBRM_data!$H238))*(CBRM_data!ABL$18=CBRM_data!$F238)</f>
        <v>0</v>
      </c>
      <c r="ABM238" s="367" cm="1">
        <f t="array" ref="ABM238">SUMPRODUCT((CBRM_data!ABM$28:ABM$232)*(CBRM_data!$H$28:$H$232=CBRM_data!$H238))*(CBRM_data!ABM$18=CBRM_data!$F238)</f>
        <v>0</v>
      </c>
      <c r="ABN238" s="367" cm="1">
        <f t="array" ref="ABN238">SUMPRODUCT((CBRM_data!ABN$28:ABN$232)*(CBRM_data!$H$28:$H$232=CBRM_data!$H238))*(CBRM_data!ABN$18=CBRM_data!$F238)</f>
        <v>0</v>
      </c>
    </row>
    <row r="239" spans="1:755" x14ac:dyDescent="0.25">
      <c r="D239" s="415" t="str">
        <f>G239&amp;H239</f>
        <v>AllFB</v>
      </c>
      <c r="F239" s="320" t="s">
        <v>1719</v>
      </c>
      <c r="G239" s="320" t="s">
        <v>1721</v>
      </c>
      <c r="H239" s="320" t="s">
        <v>1825</v>
      </c>
      <c r="J239" s="328"/>
      <c r="K239" s="330"/>
      <c r="AN239" s="328"/>
      <c r="BG239" s="322"/>
      <c r="BH239" s="322"/>
      <c r="BI239" s="322"/>
      <c r="BJ239" s="322"/>
      <c r="BS239" s="328"/>
      <c r="CN239" s="322"/>
      <c r="CX239" s="328"/>
      <c r="CY239" s="328"/>
      <c r="CZ239" s="328"/>
      <c r="DA239" s="328"/>
      <c r="DB239" s="328"/>
      <c r="DC239" s="328"/>
      <c r="DD239" s="328"/>
      <c r="DE239" s="328"/>
      <c r="DF239" s="328"/>
      <c r="DG239" s="328"/>
      <c r="DH239" s="328"/>
      <c r="DI239" s="328"/>
      <c r="DJ239" s="328"/>
      <c r="DK239" s="328"/>
      <c r="DL239" s="328"/>
      <c r="DM239" s="328"/>
      <c r="DN239" s="328"/>
      <c r="DO239" s="328"/>
      <c r="DP239" s="328"/>
      <c r="DQ239" s="328"/>
      <c r="DR239" s="328"/>
      <c r="DT239" s="328"/>
      <c r="DU239" s="328"/>
      <c r="DV239" s="328"/>
      <c r="DW239" s="328"/>
      <c r="DX239" s="328"/>
      <c r="DY239" s="328"/>
      <c r="DZ239" s="328"/>
      <c r="EA239" s="328"/>
      <c r="EB239" s="328"/>
      <c r="EC239" s="328"/>
      <c r="ED239" s="328"/>
      <c r="EE239" s="328"/>
      <c r="EF239" s="328"/>
      <c r="EG239" s="328"/>
      <c r="EH239" s="328"/>
      <c r="EI239" s="328"/>
      <c r="EJ239" s="328"/>
      <c r="EK239" s="328"/>
      <c r="EL239" s="328"/>
      <c r="EM239" s="328"/>
      <c r="EN239" s="328"/>
      <c r="EO239" s="328"/>
      <c r="EP239" s="328"/>
      <c r="EQ239" s="328"/>
      <c r="ER239" s="328"/>
      <c r="ES239" s="328"/>
      <c r="ET239" s="328"/>
      <c r="EU239" s="328"/>
      <c r="EV239" s="328"/>
      <c r="EW239" s="328"/>
      <c r="EY239" s="367" cm="1">
        <f t="array" ref="EY239">SUMPRODUCT((CBRM_data!EY$28:EY$232)*(CBRM_data!$H$28:$H$232=CBRM_data!$H239))*(CBRM_data!EY$18=CBRM_data!$F239)</f>
        <v>186385.57222105286</v>
      </c>
      <c r="EZ239" s="367" cm="1">
        <f t="array" ref="EZ239">SUMPRODUCT((CBRM_data!EZ$28:EZ$232)*(CBRM_data!$H$28:$H$232=CBRM_data!$H239))*(CBRM_data!EZ$18=CBRM_data!$F239)</f>
        <v>207910.25541839801</v>
      </c>
      <c r="FA239" s="367" cm="1">
        <f t="array" ref="FA239">SUMPRODUCT((CBRM_data!FA$28:FA$232)*(CBRM_data!$H$28:$H$232=CBRM_data!$H239))*(CBRM_data!FA$18=CBRM_data!$F239)</f>
        <v>232230.99496055633</v>
      </c>
      <c r="FB239" s="367" cm="1">
        <f t="array" ref="FB239">SUMPRODUCT((CBRM_data!FB$28:FB$232)*(CBRM_data!$H$28:$H$232=CBRM_data!$H239))*(CBRM_data!FB$18=CBRM_data!$F239)</f>
        <v>259749.50704228986</v>
      </c>
      <c r="FC239" s="367" cm="1">
        <f t="array" ref="FC239">SUMPRODUCT((CBRM_data!FC$28:FC$232)*(CBRM_data!$H$28:$H$232=CBRM_data!$H239))*(CBRM_data!FC$18=CBRM_data!$F239)</f>
        <v>290930.89188708487</v>
      </c>
      <c r="FD239" s="367" cm="1">
        <f t="array" ref="FD239">SUMPRODUCT((CBRM_data!FD$28:FD$232)*(CBRM_data!$H$28:$H$232=CBRM_data!$H239))*(CBRM_data!FD$18=CBRM_data!$F239)</f>
        <v>326314.55249046115</v>
      </c>
      <c r="FE239" s="367" cm="1">
        <f t="array" ref="FE239">SUMPRODUCT((CBRM_data!FE$28:FE$232)*(CBRM_data!$H$28:$H$232=CBRM_data!$H239))*(CBRM_data!FE$18=CBRM_data!$F239)</f>
        <v>366544.53785714362</v>
      </c>
      <c r="FF239" s="367" cm="1">
        <f t="array" ref="FF239">SUMPRODUCT((CBRM_data!FF$28:FF$232)*(CBRM_data!$H$28:$H$232=CBRM_data!$H239))*(CBRM_data!FF$18=CBRM_data!$F239)</f>
        <v>412349.86729619012</v>
      </c>
      <c r="FG239" s="367" cm="1">
        <f t="array" ref="FG239">SUMPRODUCT((CBRM_data!FG$28:FG$232)*(CBRM_data!$H$28:$H$232=CBRM_data!$H239))*(CBRM_data!FG$18=CBRM_data!$F239)</f>
        <v>464589.08020999964</v>
      </c>
      <c r="FH239" s="367" cm="1">
        <f t="array" ref="FH239">SUMPRODUCT((CBRM_data!FH$28:FH$232)*(CBRM_data!$H$28:$H$232=CBRM_data!$H239))*(CBRM_data!FH$18=CBRM_data!$F239)</f>
        <v>524260.74487814162</v>
      </c>
      <c r="FI239" s="367" cm="1">
        <f t="array" ref="FI239">SUMPRODUCT((CBRM_data!FI$28:FI$232)*(CBRM_data!$H$28:$H$232=CBRM_data!$H239))*(CBRM_data!FI$18=CBRM_data!$F239)</f>
        <v>592532.54529544746</v>
      </c>
      <c r="FJ239" s="367" cm="1">
        <f t="array" ref="FJ239">SUMPRODUCT((CBRM_data!FJ$28:FJ$232)*(CBRM_data!$H$28:$H$232=CBRM_data!$H239))*(CBRM_data!FJ$18=CBRM_data!$F239)</f>
        <v>670783.2489333729</v>
      </c>
      <c r="FK239" s="367" cm="1">
        <f t="array" ref="FK239">SUMPRODUCT((CBRM_data!FK$28:FK$232)*(CBRM_data!$H$28:$H$232=CBRM_data!$H239))*(CBRM_data!FK$18=CBRM_data!$F239)</f>
        <v>760637.49076364457</v>
      </c>
      <c r="FL239" s="367" cm="1">
        <f t="array" ref="FL239">SUMPRODUCT((CBRM_data!FL$28:FL$232)*(CBRM_data!$H$28:$H$232=CBRM_data!$H239))*(CBRM_data!FL$18=CBRM_data!$F239)</f>
        <v>864014.96122249914</v>
      </c>
      <c r="FM239" s="367" cm="1">
        <f t="array" ref="FM239">SUMPRODUCT((CBRM_data!FM$28:FM$232)*(CBRM_data!$H$28:$H$232=CBRM_data!$H239))*(CBRM_data!FM$18=CBRM_data!$F239)</f>
        <v>983190.81201063946</v>
      </c>
      <c r="FN239" s="367" cm="1">
        <f t="array" ref="FN239">SUMPRODUCT((CBRM_data!FN$28:FN$232)*(CBRM_data!$H$28:$H$232=CBRM_data!$H239))*(CBRM_data!FN$18=CBRM_data!$F239)</f>
        <v>1120870.2309777467</v>
      </c>
      <c r="FO239" s="367" cm="1">
        <f t="array" ref="FO239">SUMPRODUCT((CBRM_data!FO$28:FO$232)*(CBRM_data!$H$28:$H$232=CBRM_data!$H239))*(CBRM_data!FO$18=CBRM_data!$F239)</f>
        <v>1280281.0264222268</v>
      </c>
      <c r="FP239" s="367" cm="1">
        <f t="array" ref="FP239">SUMPRODUCT((CBRM_data!FP$28:FP$232)*(CBRM_data!$H$28:$H$232=CBRM_data!$H239))*(CBRM_data!FP$18=CBRM_data!$F239)</f>
        <v>1407197.7894429259</v>
      </c>
      <c r="FQ239" s="367" cm="1">
        <f t="array" ref="FQ239">SUMPRODUCT((CBRM_data!FQ$28:FQ$232)*(CBRM_data!$H$28:$H$232=CBRM_data!$H239))*(CBRM_data!FQ$18=CBRM_data!$F239)</f>
        <v>1533141.265782757</v>
      </c>
      <c r="FR239" s="367" cm="1">
        <f t="array" ref="FR239">SUMPRODUCT((CBRM_data!FR$28:FR$232)*(CBRM_data!$H$28:$H$232=CBRM_data!$H239))*(CBRM_data!FR$18=CBRM_data!$F239)</f>
        <v>1666472.2549579083</v>
      </c>
      <c r="FS239" s="367" cm="1">
        <f t="array" ref="FS239">SUMPRODUCT((CBRM_data!FS$28:FS$232)*(CBRM_data!$H$28:$H$232=CBRM_data!$H239))*(CBRM_data!FS$18=CBRM_data!$F239)</f>
        <v>1816535.8842550984</v>
      </c>
      <c r="FT239" s="367" cm="1">
        <f t="array" ref="FT239">SUMPRODUCT((CBRM_data!FT$28:FT$232)*(CBRM_data!$H$28:$H$232=CBRM_data!$H239))*(CBRM_data!FT$18=CBRM_data!$F239)</f>
        <v>1986894.7830573444</v>
      </c>
      <c r="FU239" s="367" cm="1">
        <f t="array" ref="FU239">SUMPRODUCT((CBRM_data!FU$28:FU$232)*(CBRM_data!$H$28:$H$232=CBRM_data!$H239))*(CBRM_data!FU$18=CBRM_data!$F239)</f>
        <v>2178169.865355826</v>
      </c>
      <c r="FV239" s="367" cm="1">
        <f t="array" ref="FV239">SUMPRODUCT((CBRM_data!FV$28:FV$232)*(CBRM_data!$H$28:$H$232=CBRM_data!$H239))*(CBRM_data!FV$18=CBRM_data!$F239)</f>
        <v>2391540.6771897809</v>
      </c>
      <c r="FW239" s="367" cm="1">
        <f t="array" ref="FW239">SUMPRODUCT((CBRM_data!FW$28:FW$232)*(CBRM_data!$H$28:$H$232=CBRM_data!$H239))*(CBRM_data!FW$18=CBRM_data!$F239)</f>
        <v>2631762.4953208151</v>
      </c>
      <c r="FX239" s="367" cm="1">
        <f t="array" ref="FX239">SUMPRODUCT((CBRM_data!FX$28:FX$232)*(CBRM_data!$H$28:$H$232=CBRM_data!$H239))*(CBRM_data!FX$18=CBRM_data!$F239)</f>
        <v>2901251.3458386874</v>
      </c>
      <c r="FY239" s="367" cm="1">
        <f t="array" ref="FY239">SUMPRODUCT((CBRM_data!FY$28:FY$232)*(CBRM_data!$H$28:$H$232=CBRM_data!$H239))*(CBRM_data!FY$18=CBRM_data!$F239)</f>
        <v>3206381.2645889996</v>
      </c>
      <c r="FZ239" s="367" cm="1">
        <f t="array" ref="FZ239">SUMPRODUCT((CBRM_data!FZ$28:FZ$232)*(CBRM_data!$H$28:$H$232=CBRM_data!$H239))*(CBRM_data!FZ$18=CBRM_data!$F239)</f>
        <v>3508446.3651423459</v>
      </c>
      <c r="GA239" s="367" cm="1">
        <f t="array" ref="GA239">SUMPRODUCT((CBRM_data!GA$28:GA$232)*(CBRM_data!$H$28:$H$232=CBRM_data!$H239))*(CBRM_data!GA$18=CBRM_data!$F239)</f>
        <v>3674512.7612093813</v>
      </c>
      <c r="GB239" s="367" cm="1">
        <f t="array" ref="GB239">SUMPRODUCT((CBRM_data!GB$28:GB$232)*(CBRM_data!$H$28:$H$232=CBRM_data!$H239))*(CBRM_data!GB$18=CBRM_data!$F239)</f>
        <v>3713915.7949163984</v>
      </c>
      <c r="GC239" s="346"/>
      <c r="GD239" s="367" cm="1">
        <f t="array" ref="GD239">SUMPRODUCT((CBRM_data!GD$28:GD$232)*(CBRM_data!$H$28:$H$232=CBRM_data!$H239))*(CBRM_data!GD$18=CBRM_data!$F239)</f>
        <v>0</v>
      </c>
      <c r="GE239" s="367" cm="1">
        <f t="array" ref="GE239">SUMPRODUCT((CBRM_data!GE$28:GE$232)*(CBRM_data!$H$28:$H$232=CBRM_data!$H239))*(CBRM_data!GE$18=CBRM_data!$F239)</f>
        <v>0</v>
      </c>
      <c r="GF239" s="367" cm="1">
        <f t="array" ref="GF239">SUMPRODUCT((CBRM_data!GF$28:GF$232)*(CBRM_data!$H$28:$H$232=CBRM_data!$H239))*(CBRM_data!GF$18=CBRM_data!$F239)</f>
        <v>0</v>
      </c>
      <c r="GG239" s="367" cm="1">
        <f t="array" ref="GG239">SUMPRODUCT((CBRM_data!GG$28:GG$232)*(CBRM_data!$H$28:$H$232=CBRM_data!$H239))*(CBRM_data!GG$18=CBRM_data!$F239)</f>
        <v>0</v>
      </c>
      <c r="GH239" s="367" cm="1">
        <f t="array" ref="GH239">SUMPRODUCT((CBRM_data!GH$28:GH$232)*(CBRM_data!$H$28:$H$232=CBRM_data!$H239))*(CBRM_data!GH$18=CBRM_data!$F239)</f>
        <v>0</v>
      </c>
      <c r="GI239" s="367" cm="1">
        <f t="array" ref="GI239">SUMPRODUCT((CBRM_data!GI$28:GI$232)*(CBRM_data!$H$28:$H$232=CBRM_data!$H239))*(CBRM_data!GI$18=CBRM_data!$F239)</f>
        <v>0</v>
      </c>
      <c r="GJ239" s="367" cm="1">
        <f t="array" ref="GJ239">SUMPRODUCT((CBRM_data!GJ$28:GJ$232)*(CBRM_data!$H$28:$H$232=CBRM_data!$H239))*(CBRM_data!GJ$18=CBRM_data!$F239)</f>
        <v>0</v>
      </c>
      <c r="GK239" s="367" cm="1">
        <f t="array" ref="GK239">SUMPRODUCT((CBRM_data!GK$28:GK$232)*(CBRM_data!$H$28:$H$232=CBRM_data!$H239))*(CBRM_data!GK$18=CBRM_data!$F239)</f>
        <v>0</v>
      </c>
      <c r="GL239" s="367" cm="1">
        <f t="array" ref="GL239">SUMPRODUCT((CBRM_data!GL$28:GL$232)*(CBRM_data!$H$28:$H$232=CBRM_data!$H239))*(CBRM_data!GL$18=CBRM_data!$F239)</f>
        <v>0</v>
      </c>
      <c r="GM239" s="367" cm="1">
        <f t="array" ref="GM239">SUMPRODUCT((CBRM_data!GM$28:GM$232)*(CBRM_data!$H$28:$H$232=CBRM_data!$H239))*(CBRM_data!GM$18=CBRM_data!$F239)</f>
        <v>0</v>
      </c>
      <c r="GN239" s="367" cm="1">
        <f t="array" ref="GN239">SUMPRODUCT((CBRM_data!GN$28:GN$232)*(CBRM_data!$H$28:$H$232=CBRM_data!$H239))*(CBRM_data!GN$18=CBRM_data!$F239)</f>
        <v>0</v>
      </c>
      <c r="GO239" s="367" cm="1">
        <f t="array" ref="GO239">SUMPRODUCT((CBRM_data!GO$28:GO$232)*(CBRM_data!$H$28:$H$232=CBRM_data!$H239))*(CBRM_data!GO$18=CBRM_data!$F239)</f>
        <v>0</v>
      </c>
      <c r="GP239" s="367" cm="1">
        <f t="array" ref="GP239">SUMPRODUCT((CBRM_data!GP$28:GP$232)*(CBRM_data!$H$28:$H$232=CBRM_data!$H239))*(CBRM_data!GP$18=CBRM_data!$F239)</f>
        <v>0</v>
      </c>
      <c r="GQ239" s="367" cm="1">
        <f t="array" ref="GQ239">SUMPRODUCT((CBRM_data!GQ$28:GQ$232)*(CBRM_data!$H$28:$H$232=CBRM_data!$H239))*(CBRM_data!GQ$18=CBRM_data!$F239)</f>
        <v>0</v>
      </c>
      <c r="GR239" s="367" cm="1">
        <f t="array" ref="GR239">SUMPRODUCT((CBRM_data!GR$28:GR$232)*(CBRM_data!$H$28:$H$232=CBRM_data!$H239))*(CBRM_data!GR$18=CBRM_data!$F239)</f>
        <v>0</v>
      </c>
      <c r="GS239" s="367" cm="1">
        <f t="array" ref="GS239">SUMPRODUCT((CBRM_data!GS$28:GS$232)*(CBRM_data!$H$28:$H$232=CBRM_data!$H239))*(CBRM_data!GS$18=CBRM_data!$F239)</f>
        <v>0</v>
      </c>
      <c r="GT239" s="367" cm="1">
        <f t="array" ref="GT239">SUMPRODUCT((CBRM_data!GT$28:GT$232)*(CBRM_data!$H$28:$H$232=CBRM_data!$H239))*(CBRM_data!GT$18=CBRM_data!$F239)</f>
        <v>0</v>
      </c>
      <c r="GU239" s="367" cm="1">
        <f t="array" ref="GU239">SUMPRODUCT((CBRM_data!GU$28:GU$232)*(CBRM_data!$H$28:$H$232=CBRM_data!$H239))*(CBRM_data!GU$18=CBRM_data!$F239)</f>
        <v>0</v>
      </c>
      <c r="GV239" s="367" cm="1">
        <f t="array" ref="GV239">SUMPRODUCT((CBRM_data!GV$28:GV$232)*(CBRM_data!$H$28:$H$232=CBRM_data!$H239))*(CBRM_data!GV$18=CBRM_data!$F239)</f>
        <v>0</v>
      </c>
      <c r="GW239" s="367" cm="1">
        <f t="array" ref="GW239">SUMPRODUCT((CBRM_data!GW$28:GW$232)*(CBRM_data!$H$28:$H$232=CBRM_data!$H239))*(CBRM_data!GW$18=CBRM_data!$F239)</f>
        <v>0</v>
      </c>
      <c r="GX239" s="367" cm="1">
        <f t="array" ref="GX239">SUMPRODUCT((CBRM_data!GX$28:GX$232)*(CBRM_data!$H$28:$H$232=CBRM_data!$H239))*(CBRM_data!GX$18=CBRM_data!$F239)</f>
        <v>0</v>
      </c>
      <c r="GY239" s="367" cm="1">
        <f t="array" ref="GY239">SUMPRODUCT((CBRM_data!GY$28:GY$232)*(CBRM_data!$H$28:$H$232=CBRM_data!$H239))*(CBRM_data!GY$18=CBRM_data!$F239)</f>
        <v>0</v>
      </c>
      <c r="GZ239" s="367" cm="1">
        <f t="array" ref="GZ239">SUMPRODUCT((CBRM_data!GZ$28:GZ$232)*(CBRM_data!$H$28:$H$232=CBRM_data!$H239))*(CBRM_data!GZ$18=CBRM_data!$F239)</f>
        <v>0</v>
      </c>
      <c r="HA239" s="367" cm="1">
        <f t="array" ref="HA239">SUMPRODUCT((CBRM_data!HA$28:HA$232)*(CBRM_data!$H$28:$H$232=CBRM_data!$H239))*(CBRM_data!HA$18=CBRM_data!$F239)</f>
        <v>0</v>
      </c>
      <c r="HB239" s="367" cm="1">
        <f t="array" ref="HB239">SUMPRODUCT((CBRM_data!HB$28:HB$232)*(CBRM_data!$H$28:$H$232=CBRM_data!$H239))*(CBRM_data!HB$18=CBRM_data!$F239)</f>
        <v>0</v>
      </c>
      <c r="HC239" s="367" cm="1">
        <f t="array" ref="HC239">SUMPRODUCT((CBRM_data!HC$28:HC$232)*(CBRM_data!$H$28:$H$232=CBRM_data!$H239))*(CBRM_data!HC$18=CBRM_data!$F239)</f>
        <v>0</v>
      </c>
      <c r="HD239" s="367" cm="1">
        <f t="array" ref="HD239">SUMPRODUCT((CBRM_data!HD$28:HD$232)*(CBRM_data!$H$28:$H$232=CBRM_data!$H239))*(CBRM_data!HD$18=CBRM_data!$F239)</f>
        <v>0</v>
      </c>
      <c r="HE239" s="367" cm="1">
        <f t="array" ref="HE239">SUMPRODUCT((CBRM_data!HE$28:HE$232)*(CBRM_data!$H$28:$H$232=CBRM_data!$H239))*(CBRM_data!HE$18=CBRM_data!$F239)</f>
        <v>0</v>
      </c>
      <c r="HF239" s="367" cm="1">
        <f t="array" ref="HF239">SUMPRODUCT((CBRM_data!HF$28:HF$232)*(CBRM_data!$H$28:$H$232=CBRM_data!$H239))*(CBRM_data!HF$18=CBRM_data!$F239)</f>
        <v>0</v>
      </c>
      <c r="HG239" s="367" cm="1">
        <f t="array" ref="HG239">SUMPRODUCT((CBRM_data!HG$28:HG$232)*(CBRM_data!$H$28:$H$232=CBRM_data!$H239))*(CBRM_data!HG$18=CBRM_data!$F239)</f>
        <v>0</v>
      </c>
      <c r="HH239" s="367" cm="1">
        <f t="array" ref="HH239">SUMPRODUCT((CBRM_data!HH$28:HH$232)*(CBRM_data!$H$28:$H$232=CBRM_data!$H239))*(CBRM_data!HH$18=CBRM_data!$F239)</f>
        <v>0</v>
      </c>
      <c r="HI239" s="367" cm="1">
        <f t="array" ref="HI239">SUMPRODUCT((CBRM_data!HI$28:HI$232)*(CBRM_data!$H$28:$H$232=CBRM_data!$H239))*(CBRM_data!HI$18=CBRM_data!$F239)</f>
        <v>6760.6000796849921</v>
      </c>
      <c r="HJ239" s="367" cm="1">
        <f t="array" ref="HJ239">SUMPRODUCT((CBRM_data!HJ$28:HJ$232)*(CBRM_data!$H$28:$H$232=CBRM_data!$H239))*(CBRM_data!HJ$18=CBRM_data!$F239)</f>
        <v>7514.313848926281</v>
      </c>
      <c r="HK239" s="367" cm="1">
        <f t="array" ref="HK239">SUMPRODUCT((CBRM_data!HK$28:HK$232)*(CBRM_data!$H$28:$H$232=CBRM_data!$H239))*(CBRM_data!HK$18=CBRM_data!$F239)</f>
        <v>8366.7419319770052</v>
      </c>
      <c r="HL239" s="367" cm="1">
        <f t="array" ref="HL239">SUMPRODUCT((CBRM_data!HL$28:HL$232)*(CBRM_data!$H$28:$H$232=CBRM_data!$H239))*(CBRM_data!HL$18=CBRM_data!$F239)</f>
        <v>9333.2751036015197</v>
      </c>
      <c r="HM239" s="367" cm="1">
        <f t="array" ref="HM239">SUMPRODUCT((CBRM_data!HM$28:HM$232)*(CBRM_data!$H$28:$H$232=CBRM_data!$H239))*(CBRM_data!HM$18=CBRM_data!$F239)</f>
        <v>10432.269966468903</v>
      </c>
      <c r="HN239" s="367" cm="1">
        <f t="array" ref="HN239">SUMPRODUCT((CBRM_data!HN$28:HN$232)*(CBRM_data!$H$28:$H$232=CBRM_data!$H239))*(CBRM_data!HN$18=CBRM_data!$F239)</f>
        <v>11685.758061721437</v>
      </c>
      <c r="HO239" s="367" cm="1">
        <f t="array" ref="HO239">SUMPRODUCT((CBRM_data!HO$28:HO$232)*(CBRM_data!$H$28:$H$232=CBRM_data!$H239))*(CBRM_data!HO$18=CBRM_data!$F239)</f>
        <v>13131.04323105434</v>
      </c>
      <c r="HP239" s="367" cm="1">
        <f t="array" ref="HP239">SUMPRODUCT((CBRM_data!HP$28:HP$232)*(CBRM_data!$H$28:$H$232=CBRM_data!$H239))*(CBRM_data!HP$18=CBRM_data!$F239)</f>
        <v>14800.277189658373</v>
      </c>
      <c r="HQ239" s="367" cm="1">
        <f t="array" ref="HQ239">SUMPRODUCT((CBRM_data!HQ$28:HQ$232)*(CBRM_data!$H$28:$H$232=CBRM_data!$H239))*(CBRM_data!HQ$18=CBRM_data!$F239)</f>
        <v>16736.150672946442</v>
      </c>
      <c r="HR239" s="367" cm="1">
        <f t="array" ref="HR239">SUMPRODUCT((CBRM_data!HR$28:HR$232)*(CBRM_data!$H$28:$H$232=CBRM_data!$H239))*(CBRM_data!HR$18=CBRM_data!$F239)</f>
        <v>18990.620379545842</v>
      </c>
      <c r="HS239" s="367" cm="1">
        <f t="array" ref="HS239">SUMPRODUCT((CBRM_data!HS$28:HS$232)*(CBRM_data!$H$28:$H$232=CBRM_data!$H239))*(CBRM_data!HS$18=CBRM_data!$F239)</f>
        <v>21627.597872165352</v>
      </c>
      <c r="HT239" s="367" cm="1">
        <f t="array" ref="HT239">SUMPRODUCT((CBRM_data!HT$28:HT$232)*(CBRM_data!$H$28:$H$232=CBRM_data!$H239))*(CBRM_data!HT$18=CBRM_data!$F239)</f>
        <v>24731.153860240258</v>
      </c>
      <c r="HU239" s="367" cm="1">
        <f t="array" ref="HU239">SUMPRODUCT((CBRM_data!HU$28:HU$232)*(CBRM_data!$H$28:$H$232=CBRM_data!$H239))*(CBRM_data!HU$18=CBRM_data!$F239)</f>
        <v>28408.541271253067</v>
      </c>
      <c r="HV239" s="367" cm="1">
        <f t="array" ref="HV239">SUMPRODUCT((CBRM_data!HV$28:HV$232)*(CBRM_data!$H$28:$H$232=CBRM_data!$H239))*(CBRM_data!HV$18=CBRM_data!$F239)</f>
        <v>32797.643132809935</v>
      </c>
      <c r="HW239" s="367" cm="1">
        <f t="array" ref="HW239">SUMPRODUCT((CBRM_data!HW$28:HW$232)*(CBRM_data!$H$28:$H$232=CBRM_data!$H239))*(CBRM_data!HW$18=CBRM_data!$F239)</f>
        <v>38077.03321202386</v>
      </c>
      <c r="HX239" s="367" cm="1">
        <f t="array" ref="HX239">SUMPRODUCT((CBRM_data!HX$28:HX$232)*(CBRM_data!$H$28:$H$232=CBRM_data!$H239))*(CBRM_data!HX$18=CBRM_data!$F239)</f>
        <v>44479.611709436344</v>
      </c>
      <c r="HY239" s="367" cm="1">
        <f t="array" ref="HY239">SUMPRODUCT((CBRM_data!HY$28:HY$232)*(CBRM_data!$H$28:$H$232=CBRM_data!$H239))*(CBRM_data!HY$18=CBRM_data!$F239)</f>
        <v>52311.142848191921</v>
      </c>
      <c r="HZ239" s="367" cm="1">
        <f t="array" ref="HZ239">SUMPRODUCT((CBRM_data!HZ$28:HZ$232)*(CBRM_data!$H$28:$H$232=CBRM_data!$H239))*(CBRM_data!HZ$18=CBRM_data!$F239)</f>
        <v>60625.766153713754</v>
      </c>
      <c r="IA239" s="367" cm="1">
        <f t="array" ref="IA239">SUMPRODUCT((CBRM_data!IA$28:IA$232)*(CBRM_data!$H$28:$H$232=CBRM_data!$H239))*(CBRM_data!IA$18=CBRM_data!$F239)</f>
        <v>70420.619778946348</v>
      </c>
      <c r="IB239" s="367" cm="1">
        <f t="array" ref="IB239">SUMPRODUCT((CBRM_data!IB$28:IB$232)*(CBRM_data!$H$28:$H$232=CBRM_data!$H239))*(CBRM_data!IB$18=CBRM_data!$F239)</f>
        <v>76720.581671193417</v>
      </c>
      <c r="IC239" s="367" cm="1">
        <f t="array" ref="IC239">SUMPRODUCT((CBRM_data!IC$28:IC$232)*(CBRM_data!$H$28:$H$232=CBRM_data!$H239))*(CBRM_data!IC$18=CBRM_data!$F239)</f>
        <v>83692.99803431156</v>
      </c>
      <c r="ID239" s="367" cm="1">
        <f t="array" ref="ID239">SUMPRODUCT((CBRM_data!ID$28:ID$232)*(CBRM_data!$H$28:$H$232=CBRM_data!$H239))*(CBRM_data!ID$18=CBRM_data!$F239)</f>
        <v>92140.728435191981</v>
      </c>
      <c r="IE239" s="367" cm="1">
        <f t="array" ref="IE239">SUMPRODUCT((CBRM_data!IE$28:IE$232)*(CBRM_data!$H$28:$H$232=CBRM_data!$H239))*(CBRM_data!IE$18=CBRM_data!$F239)</f>
        <v>100934.46104426881</v>
      </c>
      <c r="IF239" s="367" cm="1">
        <f t="array" ref="IF239">SUMPRODUCT((CBRM_data!IF$28:IF$232)*(CBRM_data!$H$28:$H$232=CBRM_data!$H239))*(CBRM_data!IF$18=CBRM_data!$F239)</f>
        <v>109065.87817688927</v>
      </c>
      <c r="IG239" s="367" cm="1">
        <f t="array" ref="IG239">SUMPRODUCT((CBRM_data!IG$28:IG$232)*(CBRM_data!$H$28:$H$232=CBRM_data!$H239))*(CBRM_data!IG$18=CBRM_data!$F239)</f>
        <v>117748.12782773684</v>
      </c>
      <c r="IH239" s="367" cm="1">
        <f t="array" ref="IH239">SUMPRODUCT((CBRM_data!IH$28:IH$232)*(CBRM_data!$H$28:$H$232=CBRM_data!$H239))*(CBRM_data!IH$18=CBRM_data!$F239)</f>
        <v>126462.3756370348</v>
      </c>
      <c r="II239" s="367" cm="1">
        <f t="array" ref="II239">SUMPRODUCT((CBRM_data!II$28:II$232)*(CBRM_data!$H$28:$H$232=CBRM_data!$H239))*(CBRM_data!II$18=CBRM_data!$F239)</f>
        <v>136271.48008105331</v>
      </c>
      <c r="IJ239" s="367" cm="1">
        <f t="array" ref="IJ239">SUMPRODUCT((CBRM_data!IJ$28:IJ$232)*(CBRM_data!$H$28:$H$232=CBRM_data!$H239))*(CBRM_data!IJ$18=CBRM_data!$F239)</f>
        <v>146314.46805196322</v>
      </c>
      <c r="IK239" s="367" cm="1">
        <f t="array" ref="IK239">SUMPRODUCT((CBRM_data!IK$28:IK$232)*(CBRM_data!$H$28:$H$232=CBRM_data!$H239))*(CBRM_data!IK$18=CBRM_data!$F239)</f>
        <v>152713.19034959382</v>
      </c>
      <c r="IL239" s="367" cm="1">
        <f t="array" ref="IL239">SUMPRODUCT((CBRM_data!IL$28:IL$232)*(CBRM_data!$H$28:$H$232=CBRM_data!$H239))*(CBRM_data!IL$18=CBRM_data!$F239)</f>
        <v>154073.70960621457</v>
      </c>
      <c r="IM239" s="367" cm="1">
        <f t="array" ref="IM239">SUMPRODUCT((CBRM_data!IM$28:IM$232)*(CBRM_data!$H$28:$H$232=CBRM_data!$H239))*(CBRM_data!IM$18=CBRM_data!$F239)</f>
        <v>0</v>
      </c>
      <c r="IN239" s="367" cm="1">
        <f t="array" ref="IN239">SUMPRODUCT((CBRM_data!IN$28:IN$232)*(CBRM_data!$H$28:$H$232=CBRM_data!$H239))*(CBRM_data!IN$18=CBRM_data!$F239)</f>
        <v>0</v>
      </c>
      <c r="IO239" s="367" cm="1">
        <f t="array" ref="IO239">SUMPRODUCT((CBRM_data!IO$28:IO$232)*(CBRM_data!$H$28:$H$232=CBRM_data!$H239))*(CBRM_data!IO$18=CBRM_data!$F239)</f>
        <v>0</v>
      </c>
      <c r="IP239" s="367" cm="1">
        <f t="array" ref="IP239">SUMPRODUCT((CBRM_data!IP$28:IP$232)*(CBRM_data!$H$28:$H$232=CBRM_data!$H239))*(CBRM_data!IP$18=CBRM_data!$F239)</f>
        <v>0</v>
      </c>
      <c r="IQ239" s="367" cm="1">
        <f t="array" ref="IQ239">SUMPRODUCT((CBRM_data!IQ$28:IQ$232)*(CBRM_data!$H$28:$H$232=CBRM_data!$H239))*(CBRM_data!IQ$18=CBRM_data!$F239)</f>
        <v>0</v>
      </c>
      <c r="IR239" s="367" cm="1">
        <f t="array" ref="IR239">SUMPRODUCT((CBRM_data!IR$28:IR$232)*(CBRM_data!$H$28:$H$232=CBRM_data!$H239))*(CBRM_data!IR$18=CBRM_data!$F239)</f>
        <v>0</v>
      </c>
      <c r="IS239" s="367" cm="1">
        <f t="array" ref="IS239">SUMPRODUCT((CBRM_data!IS$28:IS$232)*(CBRM_data!$H$28:$H$232=CBRM_data!$H239))*(CBRM_data!IS$18=CBRM_data!$F239)</f>
        <v>0</v>
      </c>
      <c r="IT239" s="367" cm="1">
        <f t="array" ref="IT239">SUMPRODUCT((CBRM_data!IT$28:IT$232)*(CBRM_data!$H$28:$H$232=CBRM_data!$H239))*(CBRM_data!IT$18=CBRM_data!$F239)</f>
        <v>0</v>
      </c>
      <c r="IU239" s="367" cm="1">
        <f t="array" ref="IU239">SUMPRODUCT((CBRM_data!IU$28:IU$232)*(CBRM_data!$H$28:$H$232=CBRM_data!$H239))*(CBRM_data!IU$18=CBRM_data!$F239)</f>
        <v>0</v>
      </c>
      <c r="IV239" s="367" cm="1">
        <f t="array" ref="IV239">SUMPRODUCT((CBRM_data!IV$28:IV$232)*(CBRM_data!$H$28:$H$232=CBRM_data!$H239))*(CBRM_data!IV$18=CBRM_data!$F239)</f>
        <v>0</v>
      </c>
      <c r="IW239" s="367" cm="1">
        <f t="array" ref="IW239">SUMPRODUCT((CBRM_data!IW$28:IW$232)*(CBRM_data!$H$28:$H$232=CBRM_data!$H239))*(CBRM_data!IW$18=CBRM_data!$F239)</f>
        <v>0</v>
      </c>
      <c r="IX239" s="367" cm="1">
        <f t="array" ref="IX239">SUMPRODUCT((CBRM_data!IX$28:IX$232)*(CBRM_data!$H$28:$H$232=CBRM_data!$H239))*(CBRM_data!IX$18=CBRM_data!$F239)</f>
        <v>0</v>
      </c>
      <c r="IY239" s="367" cm="1">
        <f t="array" ref="IY239">SUMPRODUCT((CBRM_data!IY$28:IY$232)*(CBRM_data!$H$28:$H$232=CBRM_data!$H239))*(CBRM_data!IY$18=CBRM_data!$F239)</f>
        <v>0</v>
      </c>
      <c r="IZ239" s="367" cm="1">
        <f t="array" ref="IZ239">SUMPRODUCT((CBRM_data!IZ$28:IZ$232)*(CBRM_data!$H$28:$H$232=CBRM_data!$H239))*(CBRM_data!IZ$18=CBRM_data!$F239)</f>
        <v>0</v>
      </c>
      <c r="JA239" s="367" cm="1">
        <f t="array" ref="JA239">SUMPRODUCT((CBRM_data!JA$28:JA$232)*(CBRM_data!$H$28:$H$232=CBRM_data!$H239))*(CBRM_data!JA$18=CBRM_data!$F239)</f>
        <v>0</v>
      </c>
      <c r="JB239" s="367" cm="1">
        <f t="array" ref="JB239">SUMPRODUCT((CBRM_data!JB$28:JB$232)*(CBRM_data!$H$28:$H$232=CBRM_data!$H239))*(CBRM_data!JB$18=CBRM_data!$F239)</f>
        <v>0</v>
      </c>
      <c r="JC239" s="367" cm="1">
        <f t="array" ref="JC239">SUMPRODUCT((CBRM_data!JC$28:JC$232)*(CBRM_data!$H$28:$H$232=CBRM_data!$H239))*(CBRM_data!JC$18=CBRM_data!$F239)</f>
        <v>0</v>
      </c>
      <c r="JD239" s="367" cm="1">
        <f t="array" ref="JD239">SUMPRODUCT((CBRM_data!JD$28:JD$232)*(CBRM_data!$H$28:$H$232=CBRM_data!$H239))*(CBRM_data!JD$18=CBRM_data!$F239)</f>
        <v>0</v>
      </c>
      <c r="JE239" s="367" cm="1">
        <f t="array" ref="JE239">SUMPRODUCT((CBRM_data!JE$28:JE$232)*(CBRM_data!$H$28:$H$232=CBRM_data!$H239))*(CBRM_data!JE$18=CBRM_data!$F239)</f>
        <v>0</v>
      </c>
      <c r="JF239" s="367" cm="1">
        <f t="array" ref="JF239">SUMPRODUCT((CBRM_data!JF$28:JF$232)*(CBRM_data!$H$28:$H$232=CBRM_data!$H239))*(CBRM_data!JF$18=CBRM_data!$F239)</f>
        <v>0</v>
      </c>
      <c r="JG239" s="367" cm="1">
        <f t="array" ref="JG239">SUMPRODUCT((CBRM_data!JG$28:JG$232)*(CBRM_data!$H$28:$H$232=CBRM_data!$H239))*(CBRM_data!JG$18=CBRM_data!$F239)</f>
        <v>0</v>
      </c>
      <c r="JH239" s="367" cm="1">
        <f t="array" ref="JH239">SUMPRODUCT((CBRM_data!JH$28:JH$232)*(CBRM_data!$H$28:$H$232=CBRM_data!$H239))*(CBRM_data!JH$18=CBRM_data!$F239)</f>
        <v>0</v>
      </c>
      <c r="JI239" s="367" cm="1">
        <f t="array" ref="JI239">SUMPRODUCT((CBRM_data!JI$28:JI$232)*(CBRM_data!$H$28:$H$232=CBRM_data!$H239))*(CBRM_data!JI$18=CBRM_data!$F239)</f>
        <v>0</v>
      </c>
      <c r="JJ239" s="367" cm="1">
        <f t="array" ref="JJ239">SUMPRODUCT((CBRM_data!JJ$28:JJ$232)*(CBRM_data!$H$28:$H$232=CBRM_data!$H239))*(CBRM_data!JJ$18=CBRM_data!$F239)</f>
        <v>0</v>
      </c>
      <c r="JK239" s="367" cm="1">
        <f t="array" ref="JK239">SUMPRODUCT((CBRM_data!JK$28:JK$232)*(CBRM_data!$H$28:$H$232=CBRM_data!$H239))*(CBRM_data!JK$18=CBRM_data!$F239)</f>
        <v>0</v>
      </c>
      <c r="JL239" s="367" cm="1">
        <f t="array" ref="JL239">SUMPRODUCT((CBRM_data!JL$28:JL$232)*(CBRM_data!$H$28:$H$232=CBRM_data!$H239))*(CBRM_data!JL$18=CBRM_data!$F239)</f>
        <v>0</v>
      </c>
      <c r="JM239" s="367" cm="1">
        <f t="array" ref="JM239">SUMPRODUCT((CBRM_data!JM$28:JM$232)*(CBRM_data!$H$28:$H$232=CBRM_data!$H239))*(CBRM_data!JM$18=CBRM_data!$F239)</f>
        <v>0</v>
      </c>
      <c r="JN239" s="367" cm="1">
        <f t="array" ref="JN239">SUMPRODUCT((CBRM_data!JN$28:JN$232)*(CBRM_data!$H$28:$H$232=CBRM_data!$H239))*(CBRM_data!JN$18=CBRM_data!$F239)</f>
        <v>0</v>
      </c>
      <c r="JO239" s="367" cm="1">
        <f t="array" ref="JO239">SUMPRODUCT((CBRM_data!JO$28:JO$232)*(CBRM_data!$H$28:$H$232=CBRM_data!$H239))*(CBRM_data!JO$18=CBRM_data!$F239)</f>
        <v>0</v>
      </c>
      <c r="JP239" s="367" cm="1">
        <f t="array" ref="JP239">SUMPRODUCT((CBRM_data!JP$28:JP$232)*(CBRM_data!$H$28:$H$232=CBRM_data!$H239))*(CBRM_data!JP$18=CBRM_data!$F239)</f>
        <v>0</v>
      </c>
      <c r="JQ239" s="367" cm="1">
        <f t="array" ref="JQ239">SUMPRODUCT((CBRM_data!JQ$28:JQ$232)*(CBRM_data!$H$28:$H$232=CBRM_data!$H239))*(CBRM_data!JQ$18=CBRM_data!$F239)</f>
        <v>0</v>
      </c>
      <c r="JR239" s="367" cm="1">
        <f t="array" ref="JR239">SUMPRODUCT((CBRM_data!JR$28:JR$232)*(CBRM_data!$H$28:$H$232=CBRM_data!$H239))*(CBRM_data!JR$18=CBRM_data!$F239)</f>
        <v>0</v>
      </c>
      <c r="JS239" s="367" cm="1">
        <f t="array" ref="JS239">SUMPRODUCT((CBRM_data!JS$28:JS$232)*(CBRM_data!$H$28:$H$232=CBRM_data!$H239))*(CBRM_data!JS$18=CBRM_data!$F239)</f>
        <v>0</v>
      </c>
      <c r="JT239" s="367" cm="1">
        <f t="array" ref="JT239">SUMPRODUCT((CBRM_data!JT$28:JT$232)*(CBRM_data!$H$28:$H$232=CBRM_data!$H239))*(CBRM_data!JT$18=CBRM_data!$F239)</f>
        <v>0</v>
      </c>
      <c r="JU239" s="367" cm="1">
        <f t="array" ref="JU239">SUMPRODUCT((CBRM_data!JU$28:JU$232)*(CBRM_data!$H$28:$H$232=CBRM_data!$H239))*(CBRM_data!JU$18=CBRM_data!$F239)</f>
        <v>0</v>
      </c>
      <c r="JV239" s="367" cm="1">
        <f t="array" ref="JV239">SUMPRODUCT((CBRM_data!JV$28:JV$232)*(CBRM_data!$H$28:$H$232=CBRM_data!$H239))*(CBRM_data!JV$18=CBRM_data!$F239)</f>
        <v>0</v>
      </c>
      <c r="JW239" s="367" cm="1">
        <f t="array" ref="JW239">SUMPRODUCT((CBRM_data!JW$28:JW$232)*(CBRM_data!$H$28:$H$232=CBRM_data!$H239))*(CBRM_data!JW$18=CBRM_data!$F239)</f>
        <v>0</v>
      </c>
      <c r="JX239" s="367" cm="1">
        <f t="array" ref="JX239">SUMPRODUCT((CBRM_data!JX$28:JX$232)*(CBRM_data!$H$28:$H$232=CBRM_data!$H239))*(CBRM_data!JX$18=CBRM_data!$F239)</f>
        <v>0</v>
      </c>
      <c r="JY239" s="367" cm="1">
        <f t="array" ref="JY239">SUMPRODUCT((CBRM_data!JY$28:JY$232)*(CBRM_data!$H$28:$H$232=CBRM_data!$H239))*(CBRM_data!JY$18=CBRM_data!$F239)</f>
        <v>0</v>
      </c>
      <c r="JZ239" s="367" cm="1">
        <f t="array" ref="JZ239">SUMPRODUCT((CBRM_data!JZ$28:JZ$232)*(CBRM_data!$H$28:$H$232=CBRM_data!$H239))*(CBRM_data!JZ$18=CBRM_data!$F239)</f>
        <v>0</v>
      </c>
      <c r="KA239" s="367" cm="1">
        <f t="array" ref="KA239">SUMPRODUCT((CBRM_data!KA$28:KA$232)*(CBRM_data!$H$28:$H$232=CBRM_data!$H239))*(CBRM_data!KA$18=CBRM_data!$F239)</f>
        <v>0</v>
      </c>
      <c r="KB239" s="367" cm="1">
        <f t="array" ref="KB239">SUMPRODUCT((CBRM_data!KB$28:KB$232)*(CBRM_data!$H$28:$H$232=CBRM_data!$H239))*(CBRM_data!KB$18=CBRM_data!$F239)</f>
        <v>0</v>
      </c>
      <c r="KC239" s="367" cm="1">
        <f t="array" ref="KC239">SUMPRODUCT((CBRM_data!KC$28:KC$232)*(CBRM_data!$H$28:$H$232=CBRM_data!$H239))*(CBRM_data!KC$18=CBRM_data!$F239)</f>
        <v>0</v>
      </c>
      <c r="KD239" s="367" cm="1">
        <f t="array" ref="KD239">SUMPRODUCT((CBRM_data!KD$28:KD$232)*(CBRM_data!$H$28:$H$232=CBRM_data!$H239))*(CBRM_data!KD$18=CBRM_data!$F239)</f>
        <v>0</v>
      </c>
      <c r="KE239" s="367" cm="1">
        <f t="array" ref="KE239">SUMPRODUCT((CBRM_data!KE$28:KE$232)*(CBRM_data!$H$28:$H$232=CBRM_data!$H239))*(CBRM_data!KE$18=CBRM_data!$F239)</f>
        <v>0</v>
      </c>
      <c r="KF239" s="367" cm="1">
        <f t="array" ref="KF239">SUMPRODUCT((CBRM_data!KF$28:KF$232)*(CBRM_data!$H$28:$H$232=CBRM_data!$H239))*(CBRM_data!KF$18=CBRM_data!$F239)</f>
        <v>0</v>
      </c>
      <c r="KG239" s="367" cm="1">
        <f t="array" ref="KG239">SUMPRODUCT((CBRM_data!KG$28:KG$232)*(CBRM_data!$H$28:$H$232=CBRM_data!$H239))*(CBRM_data!KG$18=CBRM_data!$F239)</f>
        <v>0</v>
      </c>
      <c r="KH239" s="367" cm="1">
        <f t="array" ref="KH239">SUMPRODUCT((CBRM_data!KH$28:KH$232)*(CBRM_data!$H$28:$H$232=CBRM_data!$H239))*(CBRM_data!KH$18=CBRM_data!$F239)</f>
        <v>0</v>
      </c>
      <c r="KI239" s="367" cm="1">
        <f t="array" ref="KI239">SUMPRODUCT((CBRM_data!KI$28:KI$232)*(CBRM_data!$H$28:$H$232=CBRM_data!$H239))*(CBRM_data!KI$18=CBRM_data!$F239)</f>
        <v>0</v>
      </c>
      <c r="KJ239" s="367" cm="1">
        <f t="array" ref="KJ239">SUMPRODUCT((CBRM_data!KJ$28:KJ$232)*(CBRM_data!$H$28:$H$232=CBRM_data!$H239))*(CBRM_data!KJ$18=CBRM_data!$F239)</f>
        <v>0</v>
      </c>
      <c r="KK239" s="367" cm="1">
        <f t="array" ref="KK239">SUMPRODUCT((CBRM_data!KK$28:KK$232)*(CBRM_data!$H$28:$H$232=CBRM_data!$H239))*(CBRM_data!KK$18=CBRM_data!$F239)</f>
        <v>0</v>
      </c>
      <c r="KL239" s="367" cm="1">
        <f t="array" ref="KL239">SUMPRODUCT((CBRM_data!KL$28:KL$232)*(CBRM_data!$H$28:$H$232=CBRM_data!$H239))*(CBRM_data!KL$18=CBRM_data!$F239)</f>
        <v>0</v>
      </c>
      <c r="KM239" s="367" cm="1">
        <f t="array" ref="KM239">SUMPRODUCT((CBRM_data!KM$28:KM$232)*(CBRM_data!$H$28:$H$232=CBRM_data!$H239))*(CBRM_data!KM$18=CBRM_data!$F239)</f>
        <v>0</v>
      </c>
      <c r="KN239" s="367" cm="1">
        <f t="array" ref="KN239">SUMPRODUCT((CBRM_data!KN$28:KN$232)*(CBRM_data!$H$28:$H$232=CBRM_data!$H239))*(CBRM_data!KN$18=CBRM_data!$F239)</f>
        <v>0</v>
      </c>
      <c r="KO239" s="367" cm="1">
        <f t="array" ref="KO239">SUMPRODUCT((CBRM_data!KO$28:KO$232)*(CBRM_data!$H$28:$H$232=CBRM_data!$H239))*(CBRM_data!KO$18=CBRM_data!$F239)</f>
        <v>0</v>
      </c>
      <c r="KP239" s="367" cm="1">
        <f t="array" ref="KP239">SUMPRODUCT((CBRM_data!KP$28:KP$232)*(CBRM_data!$H$28:$H$232=CBRM_data!$H239))*(CBRM_data!KP$18=CBRM_data!$F239)</f>
        <v>0</v>
      </c>
      <c r="KQ239" s="367" cm="1">
        <f t="array" ref="KQ239">SUMPRODUCT((CBRM_data!KQ$28:KQ$232)*(CBRM_data!$H$28:$H$232=CBRM_data!$H239))*(CBRM_data!KQ$18=CBRM_data!$F239)</f>
        <v>0</v>
      </c>
      <c r="KR239" s="367" cm="1">
        <f t="array" ref="KR239">SUMPRODUCT((CBRM_data!KR$28:KR$232)*(CBRM_data!$H$28:$H$232=CBRM_data!$H239))*(CBRM_data!KR$18=CBRM_data!$F239)</f>
        <v>0</v>
      </c>
      <c r="KS239" s="367" cm="1">
        <f t="array" ref="KS239">SUMPRODUCT((CBRM_data!KS$28:KS$232)*(CBRM_data!$H$28:$H$232=CBRM_data!$H239))*(CBRM_data!KS$18=CBRM_data!$F239)</f>
        <v>0</v>
      </c>
      <c r="KT239" s="367" cm="1">
        <f t="array" ref="KT239">SUMPRODUCT((CBRM_data!KT$28:KT$232)*(CBRM_data!$H$28:$H$232=CBRM_data!$H239))*(CBRM_data!KT$18=CBRM_data!$F239)</f>
        <v>0</v>
      </c>
      <c r="KU239" s="367" cm="1">
        <f t="array" ref="KU239">SUMPRODUCT((CBRM_data!KU$28:KU$232)*(CBRM_data!$H$28:$H$232=CBRM_data!$H239))*(CBRM_data!KU$18=CBRM_data!$F239)</f>
        <v>0</v>
      </c>
      <c r="KV239" s="367" cm="1">
        <f t="array" ref="KV239">SUMPRODUCT((CBRM_data!KV$28:KV$232)*(CBRM_data!$H$28:$H$232=CBRM_data!$H239))*(CBRM_data!KV$18=CBRM_data!$F239)</f>
        <v>0</v>
      </c>
      <c r="KW239" s="367" cm="1">
        <f t="array" ref="KW239">SUMPRODUCT((CBRM_data!KW$28:KW$232)*(CBRM_data!$H$28:$H$232=CBRM_data!$H239))*(CBRM_data!KW$18=CBRM_data!$F239)</f>
        <v>0</v>
      </c>
      <c r="KX239" s="367" cm="1">
        <f t="array" ref="KX239">SUMPRODUCT((CBRM_data!KX$28:KX$232)*(CBRM_data!$H$28:$H$232=CBRM_data!$H239))*(CBRM_data!KX$18=CBRM_data!$F239)</f>
        <v>162043.04548788973</v>
      </c>
      <c r="KY239" s="367" cm="1">
        <f t="array" ref="KY239">SUMPRODUCT((CBRM_data!KY$28:KY$232)*(CBRM_data!$H$28:$H$232=CBRM_data!$H239))*(CBRM_data!KY$18=CBRM_data!$F239)</f>
        <v>180896.69107378297</v>
      </c>
      <c r="KZ239" s="367" cm="1">
        <f t="array" ref="KZ239">SUMPRODUCT((CBRM_data!KZ$28:KZ$232)*(CBRM_data!$H$28:$H$232=CBRM_data!$H239))*(CBRM_data!KZ$18=CBRM_data!$F239)</f>
        <v>202206.79290439739</v>
      </c>
      <c r="LA239" s="367" cm="1">
        <f t="array" ref="LA239">SUMPRODUCT((CBRM_data!LA$28:LA$232)*(CBRM_data!$H$28:$H$232=CBRM_data!$H239))*(CBRM_data!LA$18=CBRM_data!$F239)</f>
        <v>226325.1434772599</v>
      </c>
      <c r="LB239" s="367" cm="1">
        <f t="array" ref="LB239">SUMPRODUCT((CBRM_data!LB$28:LB$232)*(CBRM_data!$H$28:$H$232=CBRM_data!$H239))*(CBRM_data!LB$18=CBRM_data!$F239)</f>
        <v>253658.22781885613</v>
      </c>
      <c r="LC239" s="367" cm="1">
        <f t="array" ref="LC239">SUMPRODUCT((CBRM_data!LC$28:LC$232)*(CBRM_data!$H$28:$H$232=CBRM_data!$H239))*(CBRM_data!LC$18=CBRM_data!$F239)</f>
        <v>284676.31703274959</v>
      </c>
      <c r="LD239" s="367" cm="1">
        <f t="array" ref="LD239">SUMPRODUCT((CBRM_data!LD$28:LD$232)*(CBRM_data!$H$28:$H$232=CBRM_data!$H239))*(CBRM_data!LD$18=CBRM_data!$F239)</f>
        <v>319924.18220032472</v>
      </c>
      <c r="LE239" s="367" cm="1">
        <f t="array" ref="LE239">SUMPRODUCT((CBRM_data!LE$28:LE$232)*(CBRM_data!$H$28:$H$232=CBRM_data!$H239))*(CBRM_data!LE$18=CBRM_data!$F239)</f>
        <v>360033.60043970693</v>
      </c>
      <c r="LF239" s="367" cm="1">
        <f t="array" ref="LF239">SUMPRODUCT((CBRM_data!LF$28:LF$232)*(CBRM_data!$H$28:$H$232=CBRM_data!$H239))*(CBRM_data!LF$18=CBRM_data!$F239)</f>
        <v>405738.16583533864</v>
      </c>
      <c r="LG239" s="367" cm="1">
        <f t="array" ref="LG239">SUMPRODUCT((CBRM_data!LG$28:LG$232)*(CBRM_data!$H$28:$H$232=CBRM_data!$H239))*(CBRM_data!LG$18=CBRM_data!$F239)</f>
        <v>457890.72824807157</v>
      </c>
      <c r="LH239" s="367" cm="1">
        <f t="array" ref="LH239">SUMPRODUCT((CBRM_data!LH$28:LH$232)*(CBRM_data!$H$28:$H$232=CBRM_data!$H239))*(CBRM_data!LH$18=CBRM_data!$F239)</f>
        <v>517483.91015728249</v>
      </c>
      <c r="LI239" s="367" cm="1">
        <f t="array" ref="LI239">SUMPRODUCT((CBRM_data!LI$28:LI$232)*(CBRM_data!$H$28:$H$232=CBRM_data!$H239))*(CBRM_data!LI$18=CBRM_data!$F239)</f>
        <v>585674.32220842596</v>
      </c>
      <c r="LJ239" s="367" cm="1">
        <f t="array" ref="LJ239">SUMPRODUCT((CBRM_data!LJ$28:LJ$232)*(CBRM_data!$H$28:$H$232=CBRM_data!$H239))*(CBRM_data!LJ$18=CBRM_data!$F239)</f>
        <v>663811.14564424125</v>
      </c>
      <c r="LK239" s="367" cm="1">
        <f t="array" ref="LK239">SUMPRODUCT((CBRM_data!LK$28:LK$232)*(CBRM_data!$H$28:$H$232=CBRM_data!$H239))*(CBRM_data!LK$18=CBRM_data!$F239)</f>
        <v>753469.89130183659</v>
      </c>
      <c r="LL239" s="367" cm="1">
        <f t="array" ref="LL239">SUMPRODUCT((CBRM_data!LL$28:LL$232)*(CBRM_data!$H$28:$H$232=CBRM_data!$H239))*(CBRM_data!LL$18=CBRM_data!$F239)</f>
        <v>856492.29786121647</v>
      </c>
      <c r="LM239" s="367" cm="1">
        <f t="array" ref="LM239">SUMPRODUCT((CBRM_data!LM$28:LM$232)*(CBRM_data!$H$28:$H$232=CBRM_data!$H239))*(CBRM_data!LM$18=CBRM_data!$F239)</f>
        <v>975033.51433116477</v>
      </c>
      <c r="LN239" s="367" cm="1">
        <f t="array" ref="LN239">SUMPRODUCT((CBRM_data!LN$28:LN$232)*(CBRM_data!$H$28:$H$232=CBRM_data!$H239))*(CBRM_data!LN$18=CBRM_data!$F239)</f>
        <v>1111617.9290213117</v>
      </c>
      <c r="LO239" s="367" cm="1">
        <f t="array" ref="LO239">SUMPRODUCT((CBRM_data!LO$28:LO$232)*(CBRM_data!$H$28:$H$232=CBRM_data!$H239))*(CBRM_data!LO$18=CBRM_data!$F239)</f>
        <v>1216511.1548517828</v>
      </c>
      <c r="LP239" s="367" cm="1">
        <f t="array" ref="LP239">SUMPRODUCT((CBRM_data!LP$28:LP$232)*(CBRM_data!$H$28:$H$232=CBRM_data!$H239))*(CBRM_data!LP$18=CBRM_data!$F239)</f>
        <v>1317811.0248815322</v>
      </c>
      <c r="LQ239" s="367" cm="1">
        <f t="array" ref="LQ239">SUMPRODUCT((CBRM_data!LQ$28:LQ$232)*(CBRM_data!$H$28:$H$232=CBRM_data!$H239))*(CBRM_data!LQ$18=CBRM_data!$F239)</f>
        <v>1431984.0693980129</v>
      </c>
      <c r="LR239" s="367" cm="1">
        <f t="array" ref="LR239">SUMPRODUCT((CBRM_data!LR$28:LR$232)*(CBRM_data!$H$28:$H$232=CBRM_data!$H239))*(CBRM_data!LR$18=CBRM_data!$F239)</f>
        <v>1560764.1811752683</v>
      </c>
      <c r="LS239" s="367" cm="1">
        <f t="array" ref="LS239">SUMPRODUCT((CBRM_data!LS$28:LS$232)*(CBRM_data!$H$28:$H$232=CBRM_data!$H239))*(CBRM_data!LS$18=CBRM_data!$F239)</f>
        <v>1706124.2783816792</v>
      </c>
      <c r="LT239" s="367" cm="1">
        <f t="array" ref="LT239">SUMPRODUCT((CBRM_data!LT$28:LT$232)*(CBRM_data!$H$28:$H$232=CBRM_data!$H239))*(CBRM_data!LT$18=CBRM_data!$F239)</f>
        <v>1870312.8528467836</v>
      </c>
      <c r="LU239" s="367" cm="1">
        <f t="array" ref="LU239">SUMPRODUCT((CBRM_data!LU$28:LU$232)*(CBRM_data!$H$28:$H$232=CBRM_data!$H239))*(CBRM_data!LU$18=CBRM_data!$F239)</f>
        <v>2055899.6038553421</v>
      </c>
      <c r="LV239" s="367" cm="1">
        <f t="array" ref="LV239">SUMPRODUCT((CBRM_data!LV$28:LV$232)*(CBRM_data!$H$28:$H$232=CBRM_data!$H239))*(CBRM_data!LV$18=CBRM_data!$F239)</f>
        <v>2265831.069042536</v>
      </c>
      <c r="LW239" s="367" cm="1">
        <f t="array" ref="LW239">SUMPRODUCT((CBRM_data!LW$28:LW$232)*(CBRM_data!$H$28:$H$232=CBRM_data!$H239))*(CBRM_data!LW$18=CBRM_data!$F239)</f>
        <v>2503472.6502009332</v>
      </c>
      <c r="LX239" s="367" cm="1">
        <f t="array" ref="LX239">SUMPRODUCT((CBRM_data!LX$28:LX$232)*(CBRM_data!$H$28:$H$232=CBRM_data!$H239))*(CBRM_data!LX$18=CBRM_data!$F239)</f>
        <v>2772677.0077881999</v>
      </c>
      <c r="LY239" s="367" cm="1">
        <f t="array" ref="LY239">SUMPRODUCT((CBRM_data!LY$28:LY$232)*(CBRM_data!$H$28:$H$232=CBRM_data!$H239))*(CBRM_data!LY$18=CBRM_data!$F239)</f>
        <v>3038595.5726113655</v>
      </c>
      <c r="LZ239" s="367" cm="1">
        <f t="array" ref="LZ239">SUMPRODUCT((CBRM_data!LZ$28:LZ$232)*(CBRM_data!$H$28:$H$232=CBRM_data!$H239))*(CBRM_data!LZ$18=CBRM_data!$F239)</f>
        <v>3182832.0017974502</v>
      </c>
      <c r="MA239" s="367" cm="1">
        <f t="array" ref="MA239">SUMPRODUCT((CBRM_data!MA$28:MA$232)*(CBRM_data!$H$28:$H$232=CBRM_data!$H239))*(CBRM_data!MA$18=CBRM_data!$F239)</f>
        <v>3215984.1487268084</v>
      </c>
      <c r="MB239" s="367" cm="1">
        <f t="array" ref="MB239">SUMPRODUCT((CBRM_data!MB$28:MB$232)*(CBRM_data!$H$28:$H$232=CBRM_data!$H239))*(CBRM_data!MB$18=CBRM_data!$F239)</f>
        <v>0</v>
      </c>
      <c r="MC239" s="367" cm="1">
        <f t="array" ref="MC239">SUMPRODUCT((CBRM_data!MC$28:MC$232)*(CBRM_data!$H$28:$H$232=CBRM_data!$H239))*(CBRM_data!MC$18=CBRM_data!$F239)</f>
        <v>0</v>
      </c>
      <c r="MD239" s="367" cm="1">
        <f t="array" ref="MD239">SUMPRODUCT((CBRM_data!MD$28:MD$232)*(CBRM_data!$H$28:$H$232=CBRM_data!$H239))*(CBRM_data!MD$18=CBRM_data!$F239)</f>
        <v>0</v>
      </c>
      <c r="ME239" s="367" cm="1">
        <f t="array" ref="ME239">SUMPRODUCT((CBRM_data!ME$28:ME$232)*(CBRM_data!$H$28:$H$232=CBRM_data!$H239))*(CBRM_data!ME$18=CBRM_data!$F239)</f>
        <v>0</v>
      </c>
      <c r="MF239" s="367" cm="1">
        <f t="array" ref="MF239">SUMPRODUCT((CBRM_data!MF$28:MF$232)*(CBRM_data!$H$28:$H$232=CBRM_data!$H239))*(CBRM_data!MF$18=CBRM_data!$F239)</f>
        <v>0</v>
      </c>
      <c r="MG239" s="367" cm="1">
        <f t="array" ref="MG239">SUMPRODUCT((CBRM_data!MG$28:MG$232)*(CBRM_data!$H$28:$H$232=CBRM_data!$H239))*(CBRM_data!MG$18=CBRM_data!$F239)</f>
        <v>0</v>
      </c>
      <c r="MH239" s="367" cm="1">
        <f t="array" ref="MH239">SUMPRODUCT((CBRM_data!MH$28:MH$232)*(CBRM_data!$H$28:$H$232=CBRM_data!$H239))*(CBRM_data!MH$18=CBRM_data!$F239)</f>
        <v>0</v>
      </c>
      <c r="MI239" s="367" cm="1">
        <f t="array" ref="MI239">SUMPRODUCT((CBRM_data!MI$28:MI$232)*(CBRM_data!$H$28:$H$232=CBRM_data!$H239))*(CBRM_data!MI$18=CBRM_data!$F239)</f>
        <v>0</v>
      </c>
      <c r="MJ239" s="367" cm="1">
        <f t="array" ref="MJ239">SUMPRODUCT((CBRM_data!MJ$28:MJ$232)*(CBRM_data!$H$28:$H$232=CBRM_data!$H239))*(CBRM_data!MJ$18=CBRM_data!$F239)</f>
        <v>0</v>
      </c>
      <c r="MK239" s="367" cm="1">
        <f t="array" ref="MK239">SUMPRODUCT((CBRM_data!MK$28:MK$232)*(CBRM_data!$H$28:$H$232=CBRM_data!$H239))*(CBRM_data!MK$18=CBRM_data!$F239)</f>
        <v>0</v>
      </c>
      <c r="ML239" s="367" cm="1">
        <f t="array" ref="ML239">SUMPRODUCT((CBRM_data!ML$28:ML$232)*(CBRM_data!$H$28:$H$232=CBRM_data!$H239))*(CBRM_data!ML$18=CBRM_data!$F239)</f>
        <v>0</v>
      </c>
      <c r="MM239" s="367" cm="1">
        <f t="array" ref="MM239">SUMPRODUCT((CBRM_data!MM$28:MM$232)*(CBRM_data!$H$28:$H$232=CBRM_data!$H239))*(CBRM_data!MM$18=CBRM_data!$F239)</f>
        <v>0</v>
      </c>
      <c r="MN239" s="367" cm="1">
        <f t="array" ref="MN239">SUMPRODUCT((CBRM_data!MN$28:MN$232)*(CBRM_data!$H$28:$H$232=CBRM_data!$H239))*(CBRM_data!MN$18=CBRM_data!$F239)</f>
        <v>0</v>
      </c>
      <c r="MO239" s="367" cm="1">
        <f t="array" ref="MO239">SUMPRODUCT((CBRM_data!MO$28:MO$232)*(CBRM_data!$H$28:$H$232=CBRM_data!$H239))*(CBRM_data!MO$18=CBRM_data!$F239)</f>
        <v>0</v>
      </c>
      <c r="MP239" s="367" cm="1">
        <f t="array" ref="MP239">SUMPRODUCT((CBRM_data!MP$28:MP$232)*(CBRM_data!$H$28:$H$232=CBRM_data!$H239))*(CBRM_data!MP$18=CBRM_data!$F239)</f>
        <v>0</v>
      </c>
      <c r="MQ239" s="367" cm="1">
        <f t="array" ref="MQ239">SUMPRODUCT((CBRM_data!MQ$28:MQ$232)*(CBRM_data!$H$28:$H$232=CBRM_data!$H239))*(CBRM_data!MQ$18=CBRM_data!$F239)</f>
        <v>0</v>
      </c>
      <c r="MR239" s="367" cm="1">
        <f t="array" ref="MR239">SUMPRODUCT((CBRM_data!MR$28:MR$232)*(CBRM_data!$H$28:$H$232=CBRM_data!$H239))*(CBRM_data!MR$18=CBRM_data!$F239)</f>
        <v>0</v>
      </c>
      <c r="MS239" s="367" cm="1">
        <f t="array" ref="MS239">SUMPRODUCT((CBRM_data!MS$28:MS$232)*(CBRM_data!$H$28:$H$232=CBRM_data!$H239))*(CBRM_data!MS$18=CBRM_data!$F239)</f>
        <v>0</v>
      </c>
      <c r="MT239" s="367" cm="1">
        <f t="array" ref="MT239">SUMPRODUCT((CBRM_data!MT$28:MT$232)*(CBRM_data!$H$28:$H$232=CBRM_data!$H239))*(CBRM_data!MT$18=CBRM_data!$F239)</f>
        <v>0</v>
      </c>
      <c r="MU239" s="367" cm="1">
        <f t="array" ref="MU239">SUMPRODUCT((CBRM_data!MU$28:MU$232)*(CBRM_data!$H$28:$H$232=CBRM_data!$H239))*(CBRM_data!MU$18=CBRM_data!$F239)</f>
        <v>0</v>
      </c>
      <c r="MV239" s="367" cm="1">
        <f t="array" ref="MV239">SUMPRODUCT((CBRM_data!MV$28:MV$232)*(CBRM_data!$H$28:$H$232=CBRM_data!$H239))*(CBRM_data!MV$18=CBRM_data!$F239)</f>
        <v>0</v>
      </c>
      <c r="MW239" s="367" cm="1">
        <f t="array" ref="MW239">SUMPRODUCT((CBRM_data!MW$28:MW$232)*(CBRM_data!$H$28:$H$232=CBRM_data!$H239))*(CBRM_data!MW$18=CBRM_data!$F239)</f>
        <v>0</v>
      </c>
      <c r="MX239" s="367" cm="1">
        <f t="array" ref="MX239">SUMPRODUCT((CBRM_data!MX$28:MX$232)*(CBRM_data!$H$28:$H$232=CBRM_data!$H239))*(CBRM_data!MX$18=CBRM_data!$F239)</f>
        <v>0</v>
      </c>
      <c r="MY239" s="367" cm="1">
        <f t="array" ref="MY239">SUMPRODUCT((CBRM_data!MY$28:MY$232)*(CBRM_data!$H$28:$H$232=CBRM_data!$H239))*(CBRM_data!MY$18=CBRM_data!$F239)</f>
        <v>0</v>
      </c>
      <c r="MZ239" s="367" cm="1">
        <f t="array" ref="MZ239">SUMPRODUCT((CBRM_data!MZ$28:MZ$232)*(CBRM_data!$H$28:$H$232=CBRM_data!$H239))*(CBRM_data!MZ$18=CBRM_data!$F239)</f>
        <v>0</v>
      </c>
      <c r="NA239" s="367" cm="1">
        <f t="array" ref="NA239">SUMPRODUCT((CBRM_data!NA$28:NA$232)*(CBRM_data!$H$28:$H$232=CBRM_data!$H239))*(CBRM_data!NA$18=CBRM_data!$F239)</f>
        <v>0</v>
      </c>
      <c r="NB239" s="367" cm="1">
        <f t="array" ref="NB239">SUMPRODUCT((CBRM_data!NB$28:NB$232)*(CBRM_data!$H$28:$H$232=CBRM_data!$H239))*(CBRM_data!NB$18=CBRM_data!$F239)</f>
        <v>0</v>
      </c>
      <c r="NC239" s="367" cm="1">
        <f t="array" ref="NC239">SUMPRODUCT((CBRM_data!NC$28:NC$232)*(CBRM_data!$H$28:$H$232=CBRM_data!$H239))*(CBRM_data!NC$18=CBRM_data!$F239)</f>
        <v>0</v>
      </c>
      <c r="ND239" s="367" cm="1">
        <f t="array" ref="ND239">SUMPRODUCT((CBRM_data!ND$28:ND$232)*(CBRM_data!$H$28:$H$232=CBRM_data!$H239))*(CBRM_data!ND$18=CBRM_data!$F239)</f>
        <v>0</v>
      </c>
      <c r="NE239" s="367" cm="1">
        <f t="array" ref="NE239">SUMPRODUCT((CBRM_data!NE$28:NE$232)*(CBRM_data!$H$28:$H$232=CBRM_data!$H239))*(CBRM_data!NE$18=CBRM_data!$F239)</f>
        <v>0</v>
      </c>
      <c r="NF239" s="367" cm="1">
        <f t="array" ref="NF239">SUMPRODUCT((CBRM_data!NF$28:NF$232)*(CBRM_data!$H$28:$H$232=CBRM_data!$H239))*(CBRM_data!NF$18=CBRM_data!$F239)</f>
        <v>0</v>
      </c>
      <c r="NG239" s="367" cm="1">
        <f t="array" ref="NG239">SUMPRODUCT((CBRM_data!NG$28:NG$232)*(CBRM_data!$H$28:$H$232=CBRM_data!$H239))*(CBRM_data!NG$18=CBRM_data!$F239)</f>
        <v>0</v>
      </c>
      <c r="NH239" s="367" cm="1">
        <f t="array" ref="NH239">SUMPRODUCT((CBRM_data!NH$28:NH$232)*(CBRM_data!$H$28:$H$232=CBRM_data!$H239))*(CBRM_data!NH$18=CBRM_data!$F239)</f>
        <v>0</v>
      </c>
      <c r="NI239" s="367" cm="1">
        <f t="array" ref="NI239">SUMPRODUCT((CBRM_data!NI$28:NI$232)*(CBRM_data!$H$28:$H$232=CBRM_data!$H239))*(CBRM_data!NI$18=CBRM_data!$F239)</f>
        <v>0</v>
      </c>
      <c r="NJ239" s="367" cm="1">
        <f t="array" ref="NJ239">SUMPRODUCT((CBRM_data!NJ$28:NJ$232)*(CBRM_data!$H$28:$H$232=CBRM_data!$H239))*(CBRM_data!NJ$18=CBRM_data!$F239)</f>
        <v>0</v>
      </c>
      <c r="NK239" s="367" cm="1">
        <f t="array" ref="NK239">SUMPRODUCT((CBRM_data!NK$28:NK$232)*(CBRM_data!$H$28:$H$232=CBRM_data!$H239))*(CBRM_data!NK$18=CBRM_data!$F239)</f>
        <v>0</v>
      </c>
      <c r="NL239" s="367" cm="1">
        <f t="array" ref="NL239">SUMPRODUCT((CBRM_data!NL$28:NL$232)*(CBRM_data!$H$28:$H$232=CBRM_data!$H239))*(CBRM_data!NL$18=CBRM_data!$F239)</f>
        <v>0</v>
      </c>
      <c r="NM239" s="367" cm="1">
        <f t="array" ref="NM239">SUMPRODUCT((CBRM_data!NM$28:NM$232)*(CBRM_data!$H$28:$H$232=CBRM_data!$H239))*(CBRM_data!NM$18=CBRM_data!$F239)</f>
        <v>0</v>
      </c>
      <c r="NN239" s="367" cm="1">
        <f t="array" ref="NN239">SUMPRODUCT((CBRM_data!NN$28:NN$232)*(CBRM_data!$H$28:$H$232=CBRM_data!$H239))*(CBRM_data!NN$18=CBRM_data!$F239)</f>
        <v>0</v>
      </c>
      <c r="NO239" s="367" cm="1">
        <f t="array" ref="NO239">SUMPRODUCT((CBRM_data!NO$28:NO$232)*(CBRM_data!$H$28:$H$232=CBRM_data!$H239))*(CBRM_data!NO$18=CBRM_data!$F239)</f>
        <v>0</v>
      </c>
      <c r="NP239" s="367" cm="1">
        <f t="array" ref="NP239">SUMPRODUCT((CBRM_data!NP$28:NP$232)*(CBRM_data!$H$28:$H$232=CBRM_data!$H239))*(CBRM_data!NP$18=CBRM_data!$F239)</f>
        <v>0</v>
      </c>
      <c r="NQ239" s="367" cm="1">
        <f t="array" ref="NQ239">SUMPRODUCT((CBRM_data!NQ$28:NQ$232)*(CBRM_data!$H$28:$H$232=CBRM_data!$H239))*(CBRM_data!NQ$18=CBRM_data!$F239)</f>
        <v>0</v>
      </c>
      <c r="NR239" s="367" cm="1">
        <f t="array" ref="NR239">SUMPRODUCT((CBRM_data!NR$28:NR$232)*(CBRM_data!$H$28:$H$232=CBRM_data!$H239))*(CBRM_data!NR$18=CBRM_data!$F239)</f>
        <v>0</v>
      </c>
      <c r="NS239" s="367" cm="1">
        <f t="array" ref="NS239">SUMPRODUCT((CBRM_data!NS$28:NS$232)*(CBRM_data!$H$28:$H$232=CBRM_data!$H239))*(CBRM_data!NS$18=CBRM_data!$F239)</f>
        <v>0</v>
      </c>
      <c r="NT239" s="367" cm="1">
        <f t="array" ref="NT239">SUMPRODUCT((CBRM_data!NT$28:NT$232)*(CBRM_data!$H$28:$H$232=CBRM_data!$H239))*(CBRM_data!NT$18=CBRM_data!$F239)</f>
        <v>0</v>
      </c>
      <c r="NU239" s="367" cm="1">
        <f t="array" ref="NU239">SUMPRODUCT((CBRM_data!NU$28:NU$232)*(CBRM_data!$H$28:$H$232=CBRM_data!$H239))*(CBRM_data!NU$18=CBRM_data!$F239)</f>
        <v>0</v>
      </c>
      <c r="NV239" s="367" cm="1">
        <f t="array" ref="NV239">SUMPRODUCT((CBRM_data!NV$28:NV$232)*(CBRM_data!$H$28:$H$232=CBRM_data!$H239))*(CBRM_data!NV$18=CBRM_data!$F239)</f>
        <v>0</v>
      </c>
      <c r="NW239" s="367" cm="1">
        <f t="array" ref="NW239">SUMPRODUCT((CBRM_data!NW$28:NW$232)*(CBRM_data!$H$28:$H$232=CBRM_data!$H239))*(CBRM_data!NW$18=CBRM_data!$F239)</f>
        <v>0</v>
      </c>
      <c r="NX239" s="367" cm="1">
        <f t="array" ref="NX239">SUMPRODUCT((CBRM_data!NX$28:NX$232)*(CBRM_data!$H$28:$H$232=CBRM_data!$H239))*(CBRM_data!NX$18=CBRM_data!$F239)</f>
        <v>0</v>
      </c>
      <c r="NY239" s="367" cm="1">
        <f t="array" ref="NY239">SUMPRODUCT((CBRM_data!NY$28:NY$232)*(CBRM_data!$H$28:$H$232=CBRM_data!$H239))*(CBRM_data!NY$18=CBRM_data!$F239)</f>
        <v>0</v>
      </c>
      <c r="NZ239" s="367" cm="1">
        <f t="array" ref="NZ239">SUMPRODUCT((CBRM_data!NZ$28:NZ$232)*(CBRM_data!$H$28:$H$232=CBRM_data!$H239))*(CBRM_data!NZ$18=CBRM_data!$F239)</f>
        <v>0</v>
      </c>
      <c r="OA239" s="367" cm="1">
        <f t="array" ref="OA239">SUMPRODUCT((CBRM_data!OA$28:OA$232)*(CBRM_data!$H$28:$H$232=CBRM_data!$H239))*(CBRM_data!OA$18=CBRM_data!$F239)</f>
        <v>0</v>
      </c>
      <c r="OB239" s="367" cm="1">
        <f t="array" ref="OB239">SUMPRODUCT((CBRM_data!OB$28:OB$232)*(CBRM_data!$H$28:$H$232=CBRM_data!$H239))*(CBRM_data!OB$18=CBRM_data!$F239)</f>
        <v>0</v>
      </c>
      <c r="OC239" s="367" cm="1">
        <f t="array" ref="OC239">SUMPRODUCT((CBRM_data!OC$28:OC$232)*(CBRM_data!$H$28:$H$232=CBRM_data!$H239))*(CBRM_data!OC$18=CBRM_data!$F239)</f>
        <v>0</v>
      </c>
      <c r="OD239" s="367" cm="1">
        <f t="array" ref="OD239">SUMPRODUCT((CBRM_data!OD$28:OD$232)*(CBRM_data!$H$28:$H$232=CBRM_data!$H239))*(CBRM_data!OD$18=CBRM_data!$F239)</f>
        <v>0</v>
      </c>
      <c r="OE239" s="367" cm="1">
        <f t="array" ref="OE239">SUMPRODUCT((CBRM_data!OE$28:OE$232)*(CBRM_data!$H$28:$H$232=CBRM_data!$H239))*(CBRM_data!OE$18=CBRM_data!$F239)</f>
        <v>0</v>
      </c>
      <c r="OF239" s="367" cm="1">
        <f t="array" ref="OF239">SUMPRODUCT((CBRM_data!OF$28:OF$232)*(CBRM_data!$H$28:$H$232=CBRM_data!$H239))*(CBRM_data!OF$18=CBRM_data!$F239)</f>
        <v>0</v>
      </c>
      <c r="OG239" s="367" cm="1">
        <f t="array" ref="OG239">SUMPRODUCT((CBRM_data!OG$28:OG$232)*(CBRM_data!$H$28:$H$232=CBRM_data!$H239))*(CBRM_data!OG$18=CBRM_data!$F239)</f>
        <v>0</v>
      </c>
      <c r="OH239" s="367" cm="1">
        <f t="array" ref="OH239">SUMPRODUCT((CBRM_data!OH$28:OH$232)*(CBRM_data!$H$28:$H$232=CBRM_data!$H239))*(CBRM_data!OH$18=CBRM_data!$F239)</f>
        <v>0</v>
      </c>
      <c r="OI239" s="367" cm="1">
        <f t="array" ref="OI239">SUMPRODUCT((CBRM_data!OI$28:OI$232)*(CBRM_data!$H$28:$H$232=CBRM_data!$H239))*(CBRM_data!OI$18=CBRM_data!$F239)</f>
        <v>0</v>
      </c>
      <c r="OJ239" s="367" cm="1">
        <f t="array" ref="OJ239">SUMPRODUCT((CBRM_data!OJ$28:OJ$232)*(CBRM_data!$H$28:$H$232=CBRM_data!$H239))*(CBRM_data!OJ$18=CBRM_data!$F239)</f>
        <v>0</v>
      </c>
      <c r="OK239" s="367" cm="1">
        <f t="array" ref="OK239">SUMPRODUCT((CBRM_data!OK$28:OK$232)*(CBRM_data!$H$28:$H$232=CBRM_data!$H239))*(CBRM_data!OK$18=CBRM_data!$F239)</f>
        <v>0</v>
      </c>
      <c r="OL239" s="367" cm="1">
        <f t="array" ref="OL239">SUMPRODUCT((CBRM_data!OL$28:OL$232)*(CBRM_data!$H$28:$H$232=CBRM_data!$H239))*(CBRM_data!OL$18=CBRM_data!$F239)</f>
        <v>0</v>
      </c>
      <c r="OM239" s="367" cm="1">
        <f t="array" ref="OM239">SUMPRODUCT((CBRM_data!OM$28:OM$232)*(CBRM_data!$H$28:$H$232=CBRM_data!$H239))*(CBRM_data!OM$18=CBRM_data!$F239)</f>
        <v>0</v>
      </c>
      <c r="ON239" s="367" cm="1">
        <f t="array" ref="ON239">SUMPRODUCT((CBRM_data!ON$28:ON$232)*(CBRM_data!$H$28:$H$232=CBRM_data!$H239))*(CBRM_data!ON$18=CBRM_data!$F239)</f>
        <v>0</v>
      </c>
      <c r="OO239" s="367" cm="1">
        <f t="array" ref="OO239">SUMPRODUCT((CBRM_data!OO$28:OO$232)*(CBRM_data!$H$28:$H$232=CBRM_data!$H239))*(CBRM_data!OO$18=CBRM_data!$F239)</f>
        <v>0</v>
      </c>
      <c r="OP239" s="367" cm="1">
        <f t="array" ref="OP239">SUMPRODUCT((CBRM_data!OP$28:OP$232)*(CBRM_data!$H$28:$H$232=CBRM_data!$H239))*(CBRM_data!OP$18=CBRM_data!$F239)</f>
        <v>0</v>
      </c>
      <c r="OQ239" s="367" cm="1">
        <f t="array" ref="OQ239">SUMPRODUCT((CBRM_data!OQ$28:OQ$232)*(CBRM_data!$H$28:$H$232=CBRM_data!$H239))*(CBRM_data!OQ$18=CBRM_data!$F239)</f>
        <v>0</v>
      </c>
      <c r="OR239" s="367" cm="1">
        <f t="array" ref="OR239">SUMPRODUCT((CBRM_data!OR$28:OR$232)*(CBRM_data!$H$28:$H$232=CBRM_data!$H239))*(CBRM_data!OR$18=CBRM_data!$F239)</f>
        <v>0</v>
      </c>
      <c r="OS239" s="367" cm="1">
        <f t="array" ref="OS239">SUMPRODUCT((CBRM_data!OS$28:OS$232)*(CBRM_data!$H$28:$H$232=CBRM_data!$H239))*(CBRM_data!OS$18=CBRM_data!$F239)</f>
        <v>0</v>
      </c>
      <c r="OT239" s="367" cm="1">
        <f t="array" ref="OT239">SUMPRODUCT((CBRM_data!OT$28:OT$232)*(CBRM_data!$H$28:$H$232=CBRM_data!$H239))*(CBRM_data!OT$18=CBRM_data!$F239)</f>
        <v>0</v>
      </c>
      <c r="OU239" s="367" cm="1">
        <f t="array" ref="OU239">SUMPRODUCT((CBRM_data!OU$28:OU$232)*(CBRM_data!$H$28:$H$232=CBRM_data!$H239))*(CBRM_data!OU$18=CBRM_data!$F239)</f>
        <v>0</v>
      </c>
      <c r="OV239" s="367" cm="1">
        <f t="array" ref="OV239">SUMPRODUCT((CBRM_data!OV$28:OV$232)*(CBRM_data!$H$28:$H$232=CBRM_data!$H239))*(CBRM_data!OV$18=CBRM_data!$F239)</f>
        <v>0</v>
      </c>
      <c r="OW239" s="367" cm="1">
        <f t="array" ref="OW239">SUMPRODUCT((CBRM_data!OW$28:OW$232)*(CBRM_data!$H$28:$H$232=CBRM_data!$H239))*(CBRM_data!OW$18=CBRM_data!$F239)</f>
        <v>0</v>
      </c>
      <c r="OX239" s="367" cm="1">
        <f t="array" ref="OX239">SUMPRODUCT((CBRM_data!OX$28:OX$232)*(CBRM_data!$H$28:$H$232=CBRM_data!$H239))*(CBRM_data!OX$18=CBRM_data!$F239)</f>
        <v>0</v>
      </c>
      <c r="OY239" s="367" cm="1">
        <f t="array" ref="OY239">SUMPRODUCT((CBRM_data!OY$28:OY$232)*(CBRM_data!$H$28:$H$232=CBRM_data!$H239))*(CBRM_data!OY$18=CBRM_data!$F239)</f>
        <v>0</v>
      </c>
      <c r="OZ239" s="367" cm="1">
        <f t="array" ref="OZ239">SUMPRODUCT((CBRM_data!OZ$28:OZ$232)*(CBRM_data!$H$28:$H$232=CBRM_data!$H239))*(CBRM_data!OZ$18=CBRM_data!$F239)</f>
        <v>0</v>
      </c>
      <c r="PA239" s="367" cm="1">
        <f t="array" ref="PA239">SUMPRODUCT((CBRM_data!PA$28:PA$232)*(CBRM_data!$H$28:$H$232=CBRM_data!$H239))*(CBRM_data!PA$18=CBRM_data!$F239)</f>
        <v>0</v>
      </c>
      <c r="PB239" s="367" cm="1">
        <f t="array" ref="PB239">SUMPRODUCT((CBRM_data!PB$28:PB$232)*(CBRM_data!$H$28:$H$232=CBRM_data!$H239))*(CBRM_data!PB$18=CBRM_data!$F239)</f>
        <v>0</v>
      </c>
      <c r="PC239" s="367" cm="1">
        <f t="array" ref="PC239">SUMPRODUCT((CBRM_data!PC$28:PC$232)*(CBRM_data!$H$28:$H$232=CBRM_data!$H239))*(CBRM_data!PC$18=CBRM_data!$F239)</f>
        <v>0</v>
      </c>
      <c r="PD239" s="367" cm="1">
        <f t="array" ref="PD239">SUMPRODUCT((CBRM_data!PD$28:PD$232)*(CBRM_data!$H$28:$H$232=CBRM_data!$H239))*(CBRM_data!PD$18=CBRM_data!$F239)</f>
        <v>0</v>
      </c>
      <c r="PE239" s="367" cm="1">
        <f t="array" ref="PE239">SUMPRODUCT((CBRM_data!PE$28:PE$232)*(CBRM_data!$H$28:$H$232=CBRM_data!$H239))*(CBRM_data!PE$18=CBRM_data!$F239)</f>
        <v>0</v>
      </c>
      <c r="PF239" s="367" cm="1">
        <f t="array" ref="PF239">SUMPRODUCT((CBRM_data!PF$28:PF$232)*(CBRM_data!$H$28:$H$232=CBRM_data!$H239))*(CBRM_data!PF$18=CBRM_data!$F239)</f>
        <v>0</v>
      </c>
      <c r="PG239" s="367" cm="1">
        <f t="array" ref="PG239">SUMPRODUCT((CBRM_data!PG$28:PG$232)*(CBRM_data!$H$28:$H$232=CBRM_data!$H239))*(CBRM_data!PG$18=CBRM_data!$F239)</f>
        <v>0</v>
      </c>
      <c r="PH239" s="367" cm="1">
        <f t="array" ref="PH239">SUMPRODUCT((CBRM_data!PH$28:PH$232)*(CBRM_data!$H$28:$H$232=CBRM_data!$H239))*(CBRM_data!PH$18=CBRM_data!$F239)</f>
        <v>0</v>
      </c>
      <c r="PI239" s="367" cm="1">
        <f t="array" ref="PI239">SUMPRODUCT((CBRM_data!PI$28:PI$232)*(CBRM_data!$H$28:$H$232=CBRM_data!$H239))*(CBRM_data!PI$18=CBRM_data!$F239)</f>
        <v>0</v>
      </c>
      <c r="PJ239" s="367" cm="1">
        <f t="array" ref="PJ239">SUMPRODUCT((CBRM_data!PJ$28:PJ$232)*(CBRM_data!$H$28:$H$232=CBRM_data!$H239))*(CBRM_data!PJ$18=CBRM_data!$F239)</f>
        <v>0</v>
      </c>
      <c r="PK239" s="367" cm="1">
        <f t="array" ref="PK239">SUMPRODUCT((CBRM_data!PK$28:PK$232)*(CBRM_data!$H$28:$H$232=CBRM_data!$H239))*(CBRM_data!PK$18=CBRM_data!$F239)</f>
        <v>0</v>
      </c>
      <c r="PL239" s="367" cm="1">
        <f t="array" ref="PL239">SUMPRODUCT((CBRM_data!PL$28:PL$232)*(CBRM_data!$H$28:$H$232=CBRM_data!$H239))*(CBRM_data!PL$18=CBRM_data!$F239)</f>
        <v>0</v>
      </c>
      <c r="PM239" s="367" cm="1">
        <f t="array" ref="PM239">SUMPRODUCT((CBRM_data!PM$28:PM$232)*(CBRM_data!$H$28:$H$232=CBRM_data!$H239))*(CBRM_data!PM$18=CBRM_data!$F239)</f>
        <v>0</v>
      </c>
      <c r="PN239" s="367" cm="1">
        <f t="array" ref="PN239">SUMPRODUCT((CBRM_data!PN$28:PN$232)*(CBRM_data!$H$28:$H$232=CBRM_data!$H239))*(CBRM_data!PN$18=CBRM_data!$F239)</f>
        <v>0</v>
      </c>
      <c r="PO239" s="367" cm="1">
        <f t="array" ref="PO239">SUMPRODUCT((CBRM_data!PO$28:PO$232)*(CBRM_data!$H$28:$H$232=CBRM_data!$H239))*(CBRM_data!PO$18=CBRM_data!$F239)</f>
        <v>0</v>
      </c>
      <c r="PP239" s="367" cm="1">
        <f t="array" ref="PP239">SUMPRODUCT((CBRM_data!PP$28:PP$232)*(CBRM_data!$H$28:$H$232=CBRM_data!$H239))*(CBRM_data!PP$18=CBRM_data!$F239)</f>
        <v>0</v>
      </c>
      <c r="PQ239" s="367" cm="1">
        <f t="array" ref="PQ239">SUMPRODUCT((CBRM_data!PQ$28:PQ$232)*(CBRM_data!$H$28:$H$232=CBRM_data!$H239))*(CBRM_data!PQ$18=CBRM_data!$F239)</f>
        <v>0</v>
      </c>
      <c r="PR239" s="367" cm="1">
        <f t="array" ref="PR239">SUMPRODUCT((CBRM_data!PR$28:PR$232)*(CBRM_data!$H$28:$H$232=CBRM_data!$H239))*(CBRM_data!PR$18=CBRM_data!$F239)</f>
        <v>5539.3698725145005</v>
      </c>
      <c r="PS239" s="367" cm="1">
        <f t="array" ref="PS239">SUMPRODUCT((CBRM_data!PS$28:PS$232)*(CBRM_data!$H$28:$H$232=CBRM_data!$H239))*(CBRM_data!PS$18=CBRM_data!$F239)</f>
        <v>6182.9184276757178</v>
      </c>
      <c r="PT239" s="367" cm="1">
        <f t="array" ref="PT239">SUMPRODUCT((CBRM_data!PT$28:PT$232)*(CBRM_data!$H$28:$H$232=CBRM_data!$H239))*(CBRM_data!PT$18=CBRM_data!$F239)</f>
        <v>6913.6244475666608</v>
      </c>
      <c r="PU239" s="367" cm="1">
        <f t="array" ref="PU239">SUMPRODUCT((CBRM_data!PU$28:PU$232)*(CBRM_data!$H$28:$H$232=CBRM_data!$H239))*(CBRM_data!PU$18=CBRM_data!$F239)</f>
        <v>7745.2588519604569</v>
      </c>
      <c r="PV239" s="367" cm="1">
        <f t="array" ref="PV239">SUMPRODUCT((CBRM_data!PV$28:PV$232)*(CBRM_data!$H$28:$H$232=CBRM_data!$H239))*(CBRM_data!PV$18=CBRM_data!$F239)</f>
        <v>8694.1946956775064</v>
      </c>
      <c r="PW239" s="367" cm="1">
        <f t="array" ref="PW239">SUMPRODUCT((CBRM_data!PW$28:PW$232)*(CBRM_data!$H$28:$H$232=CBRM_data!$H239))*(CBRM_data!PW$18=CBRM_data!$F239)</f>
        <v>9780.0013865957426</v>
      </c>
      <c r="PX239" s="367" cm="1">
        <f t="array" ref="PX239">SUMPRODUCT((CBRM_data!PX$28:PX$232)*(CBRM_data!$H$28:$H$232=CBRM_data!$H239))*(CBRM_data!PX$18=CBRM_data!$F239)</f>
        <v>11031.979141799533</v>
      </c>
      <c r="PY239" s="367" cm="1">
        <f t="array" ref="PY239">SUMPRODUCT((CBRM_data!PY$28:PY$232)*(CBRM_data!$H$28:$H$232=CBRM_data!$H239))*(CBRM_data!PY$18=CBRM_data!$F239)</f>
        <v>12478.442108092289</v>
      </c>
      <c r="PZ239" s="367" cm="1">
        <f t="array" ref="PZ239">SUMPRODUCT((CBRM_data!PZ$28:PZ$232)*(CBRM_data!$H$28:$H$232=CBRM_data!$H239))*(CBRM_data!PZ$18=CBRM_data!$F239)</f>
        <v>14158.369668009676</v>
      </c>
      <c r="QA239" s="367" cm="1">
        <f t="array" ref="QA239">SUMPRODUCT((CBRM_data!QA$28:QA$232)*(CBRM_data!$H$28:$H$232=CBRM_data!$H239))*(CBRM_data!QA$18=CBRM_data!$F239)</f>
        <v>16115.683582950549</v>
      </c>
      <c r="QB239" s="367" cm="1">
        <f t="array" ref="QB239">SUMPRODUCT((CBRM_data!QB$28:QB$232)*(CBRM_data!$H$28:$H$232=CBRM_data!$H239))*(CBRM_data!QB$18=CBRM_data!$F239)</f>
        <v>18403.577760854234</v>
      </c>
      <c r="QC239" s="367" cm="1">
        <f t="array" ref="QC239">SUMPRODUCT((CBRM_data!QC$28:QC$232)*(CBRM_data!$H$28:$H$232=CBRM_data!$H239))*(CBRM_data!QC$18=CBRM_data!$F239)</f>
        <v>21091.887444198754</v>
      </c>
      <c r="QD239" s="367" cm="1">
        <f t="array" ref="QD239">SUMPRODUCT((CBRM_data!QD$28:QD$232)*(CBRM_data!$H$28:$H$232=CBRM_data!$H239))*(CBRM_data!QD$18=CBRM_data!$F239)</f>
        <v>24268.699329053135</v>
      </c>
      <c r="QE239" s="367" cm="1">
        <f t="array" ref="QE239">SUMPRODUCT((CBRM_data!QE$28:QE$232)*(CBRM_data!$H$28:$H$232=CBRM_data!$H239))*(CBRM_data!QE$18=CBRM_data!$F239)</f>
        <v>28045.961955229934</v>
      </c>
      <c r="QF239" s="367" cm="1">
        <f t="array" ref="QF239">SUMPRODUCT((CBRM_data!QF$28:QF$232)*(CBRM_data!$H$28:$H$232=CBRM_data!$H239))*(CBRM_data!QF$18=CBRM_data!$F239)</f>
        <v>32567.009621091871</v>
      </c>
      <c r="QG239" s="367" cm="1">
        <f t="array" ref="QG239">SUMPRODUCT((CBRM_data!QG$28:QG$232)*(CBRM_data!$H$28:$H$232=CBRM_data!$H239))*(CBRM_data!QG$18=CBRM_data!$F239)</f>
        <v>38016.693419645911</v>
      </c>
      <c r="QH239" s="367" cm="1">
        <f t="array" ref="QH239">SUMPRODUCT((CBRM_data!QH$28:QH$232)*(CBRM_data!$H$28:$H$232=CBRM_data!$H239))*(CBRM_data!QH$18=CBRM_data!$F239)</f>
        <v>44635.073392066006</v>
      </c>
      <c r="QI239" s="367" cm="1">
        <f t="array" ref="QI239">SUMPRODUCT((CBRM_data!QI$28:QI$232)*(CBRM_data!$H$28:$H$232=CBRM_data!$H239))*(CBRM_data!QI$18=CBRM_data!$F239)</f>
        <v>51151.237177091345</v>
      </c>
      <c r="QJ239" s="367" cm="1">
        <f t="array" ref="QJ239">SUMPRODUCT((CBRM_data!QJ$28:QJ$232)*(CBRM_data!$H$28:$H$232=CBRM_data!$H239))*(CBRM_data!QJ$18=CBRM_data!$F239)</f>
        <v>58626.578149807989</v>
      </c>
      <c r="QK239" s="367" cm="1">
        <f t="array" ref="QK239">SUMPRODUCT((CBRM_data!QK$28:QK$232)*(CBRM_data!$H$28:$H$232=CBRM_data!$H239))*(CBRM_data!QK$18=CBRM_data!$F239)</f>
        <v>63685.064292197247</v>
      </c>
      <c r="QL239" s="367" cm="1">
        <f t="array" ref="QL239">SUMPRODUCT((CBRM_data!QL$28:QL$232)*(CBRM_data!$H$28:$H$232=CBRM_data!$H239))*(CBRM_data!QL$18=CBRM_data!$F239)</f>
        <v>69255.465674929292</v>
      </c>
      <c r="QM239" s="367" cm="1">
        <f t="array" ref="QM239">SUMPRODUCT((CBRM_data!QM$28:QM$232)*(CBRM_data!$H$28:$H$232=CBRM_data!$H239))*(CBRM_data!QM$18=CBRM_data!$F239)</f>
        <v>75927.35826816909</v>
      </c>
      <c r="QN239" s="367" cm="1">
        <f t="array" ref="QN239">SUMPRODUCT((CBRM_data!QN$28:QN$232)*(CBRM_data!$H$28:$H$232=CBRM_data!$H239))*(CBRM_data!QN$18=CBRM_data!$F239)</f>
        <v>83158.139971329161</v>
      </c>
      <c r="QO239" s="367" cm="1">
        <f t="array" ref="QO239">SUMPRODUCT((CBRM_data!QO$28:QO$232)*(CBRM_data!$H$28:$H$232=CBRM_data!$H239))*(CBRM_data!QO$18=CBRM_data!$F239)</f>
        <v>90491.202924889469</v>
      </c>
      <c r="QP239" s="367" cm="1">
        <f t="array" ref="QP239">SUMPRODUCT((CBRM_data!QP$28:QP$232)*(CBRM_data!$H$28:$H$232=CBRM_data!$H239))*(CBRM_data!QP$18=CBRM_data!$F239)</f>
        <v>98292.962165443838</v>
      </c>
      <c r="QQ239" s="367" cm="1">
        <f t="array" ref="QQ239">SUMPRODUCT((CBRM_data!QQ$28:QQ$232)*(CBRM_data!$H$28:$H$232=CBRM_data!$H239))*(CBRM_data!QQ$18=CBRM_data!$F239)</f>
        <v>106019.31526084487</v>
      </c>
      <c r="QR239" s="367" cm="1">
        <f t="array" ref="QR239">SUMPRODUCT((CBRM_data!QR$28:QR$232)*(CBRM_data!$H$28:$H$232=CBRM_data!$H239))*(CBRM_data!QR$18=CBRM_data!$F239)</f>
        <v>114758.27509006519</v>
      </c>
      <c r="QS239" s="367" cm="1">
        <f t="array" ref="QS239">SUMPRODUCT((CBRM_data!QS$28:QS$232)*(CBRM_data!$H$28:$H$232=CBRM_data!$H239))*(CBRM_data!QS$18=CBRM_data!$F239)</f>
        <v>123468.80952239071</v>
      </c>
      <c r="QT239" s="367" cm="1">
        <f t="array" ref="QT239">SUMPRODUCT((CBRM_data!QT$28:QT$232)*(CBRM_data!$H$28:$H$232=CBRM_data!$H239))*(CBRM_data!QT$18=CBRM_data!$F239)</f>
        <v>128409.34590506231</v>
      </c>
      <c r="QU239" s="367" cm="1">
        <f t="array" ref="QU239">SUMPRODUCT((CBRM_data!QU$28:QU$232)*(CBRM_data!$H$28:$H$232=CBRM_data!$H239))*(CBRM_data!QU$18=CBRM_data!$F239)</f>
        <v>129542.10492044908</v>
      </c>
      <c r="QV239" s="367" cm="1">
        <f t="array" ref="QV239">SUMPRODUCT((CBRM_data!QV$28:QV$232)*(CBRM_data!$H$28:$H$232=CBRM_data!$H239))*(CBRM_data!QV$18=CBRM_data!$F239)</f>
        <v>0</v>
      </c>
      <c r="QW239" s="367" cm="1">
        <f t="array" ref="QW239">SUMPRODUCT((CBRM_data!QW$28:QW$232)*(CBRM_data!$H$28:$H$232=CBRM_data!$H239))*(CBRM_data!QW$18=CBRM_data!$F239)</f>
        <v>0</v>
      </c>
      <c r="QX239" s="367" cm="1">
        <f t="array" ref="QX239">SUMPRODUCT((CBRM_data!QX$28:QX$232)*(CBRM_data!$H$28:$H$232=CBRM_data!$H239))*(CBRM_data!QX$18=CBRM_data!$F239)</f>
        <v>0</v>
      </c>
      <c r="QY239" s="367" cm="1">
        <f t="array" ref="QY239">SUMPRODUCT((CBRM_data!QY$28:QY$232)*(CBRM_data!$H$28:$H$232=CBRM_data!$H239))*(CBRM_data!QY$18=CBRM_data!$F239)</f>
        <v>0</v>
      </c>
      <c r="QZ239" s="367" cm="1">
        <f t="array" ref="QZ239">SUMPRODUCT((CBRM_data!QZ$28:QZ$232)*(CBRM_data!$H$28:$H$232=CBRM_data!$H239))*(CBRM_data!QZ$18=CBRM_data!$F239)</f>
        <v>0</v>
      </c>
      <c r="RA239" s="367" cm="1">
        <f t="array" ref="RA239">SUMPRODUCT((CBRM_data!RA$28:RA$232)*(CBRM_data!$H$28:$H$232=CBRM_data!$H239))*(CBRM_data!RA$18=CBRM_data!$F239)</f>
        <v>0</v>
      </c>
      <c r="RB239" s="367" cm="1">
        <f t="array" ref="RB239">SUMPRODUCT((CBRM_data!RB$28:RB$232)*(CBRM_data!$H$28:$H$232=CBRM_data!$H239))*(CBRM_data!RB$18=CBRM_data!$F239)</f>
        <v>0</v>
      </c>
      <c r="RC239" s="367" cm="1">
        <f t="array" ref="RC239">SUMPRODUCT((CBRM_data!RC$28:RC$232)*(CBRM_data!$H$28:$H$232=CBRM_data!$H239))*(CBRM_data!RC$18=CBRM_data!$F239)</f>
        <v>0</v>
      </c>
      <c r="RD239" s="367" cm="1">
        <f t="array" ref="RD239">SUMPRODUCT((CBRM_data!RD$28:RD$232)*(CBRM_data!$H$28:$H$232=CBRM_data!$H239))*(CBRM_data!RD$18=CBRM_data!$F239)</f>
        <v>0</v>
      </c>
      <c r="RE239" s="367" cm="1">
        <f t="array" ref="RE239">SUMPRODUCT((CBRM_data!RE$28:RE$232)*(CBRM_data!$H$28:$H$232=CBRM_data!$H239))*(CBRM_data!RE$18=CBRM_data!$F239)</f>
        <v>0</v>
      </c>
      <c r="RF239" s="367" cm="1">
        <f t="array" ref="RF239">SUMPRODUCT((CBRM_data!RF$28:RF$232)*(CBRM_data!$H$28:$H$232=CBRM_data!$H239))*(CBRM_data!RF$18=CBRM_data!$F239)</f>
        <v>0</v>
      </c>
      <c r="RG239" s="367" cm="1">
        <f t="array" ref="RG239">SUMPRODUCT((CBRM_data!RG$28:RG$232)*(CBRM_data!$H$28:$H$232=CBRM_data!$H239))*(CBRM_data!RG$18=CBRM_data!$F239)</f>
        <v>0</v>
      </c>
      <c r="RH239" s="367" cm="1">
        <f t="array" ref="RH239">SUMPRODUCT((CBRM_data!RH$28:RH$232)*(CBRM_data!$H$28:$H$232=CBRM_data!$H239))*(CBRM_data!RH$18=CBRM_data!$F239)</f>
        <v>0</v>
      </c>
      <c r="RI239" s="367" cm="1">
        <f t="array" ref="RI239">SUMPRODUCT((CBRM_data!RI$28:RI$232)*(CBRM_data!$H$28:$H$232=CBRM_data!$H239))*(CBRM_data!RI$18=CBRM_data!$F239)</f>
        <v>0</v>
      </c>
      <c r="RJ239" s="367" cm="1">
        <f t="array" ref="RJ239">SUMPRODUCT((CBRM_data!RJ$28:RJ$232)*(CBRM_data!$H$28:$H$232=CBRM_data!$H239))*(CBRM_data!RJ$18=CBRM_data!$F239)</f>
        <v>0</v>
      </c>
      <c r="RK239" s="367" cm="1">
        <f t="array" ref="RK239">SUMPRODUCT((CBRM_data!RK$28:RK$232)*(CBRM_data!$H$28:$H$232=CBRM_data!$H239))*(CBRM_data!RK$18=CBRM_data!$F239)</f>
        <v>0</v>
      </c>
      <c r="RL239" s="367" cm="1">
        <f t="array" ref="RL239">SUMPRODUCT((CBRM_data!RL$28:RL$232)*(CBRM_data!$H$28:$H$232=CBRM_data!$H239))*(CBRM_data!RL$18=CBRM_data!$F239)</f>
        <v>0</v>
      </c>
      <c r="RM239" s="367" cm="1">
        <f t="array" ref="RM239">SUMPRODUCT((CBRM_data!RM$28:RM$232)*(CBRM_data!$H$28:$H$232=CBRM_data!$H239))*(CBRM_data!RM$18=CBRM_data!$F239)</f>
        <v>0</v>
      </c>
      <c r="RN239" s="367" cm="1">
        <f t="array" ref="RN239">SUMPRODUCT((CBRM_data!RN$28:RN$232)*(CBRM_data!$H$28:$H$232=CBRM_data!$H239))*(CBRM_data!RN$18=CBRM_data!$F239)</f>
        <v>0</v>
      </c>
      <c r="RO239" s="367" cm="1">
        <f t="array" ref="RO239">SUMPRODUCT((CBRM_data!RO$28:RO$232)*(CBRM_data!$H$28:$H$232=CBRM_data!$H239))*(CBRM_data!RO$18=CBRM_data!$F239)</f>
        <v>0</v>
      </c>
      <c r="RP239" s="367" cm="1">
        <f t="array" ref="RP239">SUMPRODUCT((CBRM_data!RP$28:RP$232)*(CBRM_data!$H$28:$H$232=CBRM_data!$H239))*(CBRM_data!RP$18=CBRM_data!$F239)</f>
        <v>0</v>
      </c>
      <c r="RQ239" s="367" cm="1">
        <f t="array" ref="RQ239">SUMPRODUCT((CBRM_data!RQ$28:RQ$232)*(CBRM_data!$H$28:$H$232=CBRM_data!$H239))*(CBRM_data!RQ$18=CBRM_data!$F239)</f>
        <v>0</v>
      </c>
      <c r="RR239" s="367" cm="1">
        <f t="array" ref="RR239">SUMPRODUCT((CBRM_data!RR$28:RR$232)*(CBRM_data!$H$28:$H$232=CBRM_data!$H239))*(CBRM_data!RR$18=CBRM_data!$F239)</f>
        <v>0</v>
      </c>
      <c r="RS239" s="367" cm="1">
        <f t="array" ref="RS239">SUMPRODUCT((CBRM_data!RS$28:RS$232)*(CBRM_data!$H$28:$H$232=CBRM_data!$H239))*(CBRM_data!RS$18=CBRM_data!$F239)</f>
        <v>0</v>
      </c>
      <c r="RT239" s="367" cm="1">
        <f t="array" ref="RT239">SUMPRODUCT((CBRM_data!RT$28:RT$232)*(CBRM_data!$H$28:$H$232=CBRM_data!$H239))*(CBRM_data!RT$18=CBRM_data!$F239)</f>
        <v>0</v>
      </c>
      <c r="RU239" s="367" cm="1">
        <f t="array" ref="RU239">SUMPRODUCT((CBRM_data!RU$28:RU$232)*(CBRM_data!$H$28:$H$232=CBRM_data!$H239))*(CBRM_data!RU$18=CBRM_data!$F239)</f>
        <v>0</v>
      </c>
      <c r="RV239" s="367" cm="1">
        <f t="array" ref="RV239">SUMPRODUCT((CBRM_data!RV$28:RV$232)*(CBRM_data!$H$28:$H$232=CBRM_data!$H239))*(CBRM_data!RV$18=CBRM_data!$F239)</f>
        <v>0</v>
      </c>
      <c r="RW239" s="367" cm="1">
        <f t="array" ref="RW239">SUMPRODUCT((CBRM_data!RW$28:RW$232)*(CBRM_data!$H$28:$H$232=CBRM_data!$H239))*(CBRM_data!RW$18=CBRM_data!$F239)</f>
        <v>0</v>
      </c>
      <c r="RX239" s="367" cm="1">
        <f t="array" ref="RX239">SUMPRODUCT((CBRM_data!RX$28:RX$232)*(CBRM_data!$H$28:$H$232=CBRM_data!$H239))*(CBRM_data!RX$18=CBRM_data!$F239)</f>
        <v>0</v>
      </c>
      <c r="RY239" s="367" cm="1">
        <f t="array" ref="RY239">SUMPRODUCT((CBRM_data!RY$28:RY$232)*(CBRM_data!$H$28:$H$232=CBRM_data!$H239))*(CBRM_data!RY$18=CBRM_data!$F239)</f>
        <v>0</v>
      </c>
      <c r="RZ239" s="367" cm="1">
        <f t="array" ref="RZ239">SUMPRODUCT((CBRM_data!RZ$28:RZ$232)*(CBRM_data!$H$28:$H$232=CBRM_data!$H239))*(CBRM_data!RZ$18=CBRM_data!$F239)</f>
        <v>0</v>
      </c>
      <c r="SA239" s="367" cm="1">
        <f t="array" ref="SA239">SUMPRODUCT((CBRM_data!SA$28:SA$232)*(CBRM_data!$H$28:$H$232=CBRM_data!$H239))*(CBRM_data!SA$18=CBRM_data!$F239)</f>
        <v>0</v>
      </c>
      <c r="SB239" s="367" cm="1">
        <f t="array" ref="SB239">SUMPRODUCT((CBRM_data!SB$28:SB$232)*(CBRM_data!$H$28:$H$232=CBRM_data!$H239))*(CBRM_data!SB$18=CBRM_data!$F239)</f>
        <v>0</v>
      </c>
      <c r="SC239" s="367" cm="1">
        <f t="array" ref="SC239">SUMPRODUCT((CBRM_data!SC$28:SC$232)*(CBRM_data!$H$28:$H$232=CBRM_data!$H239))*(CBRM_data!SC$18=CBRM_data!$F239)</f>
        <v>0</v>
      </c>
      <c r="SD239" s="367" cm="1">
        <f t="array" ref="SD239">SUMPRODUCT((CBRM_data!SD$28:SD$232)*(CBRM_data!$H$28:$H$232=CBRM_data!$H239))*(CBRM_data!SD$18=CBRM_data!$F239)</f>
        <v>0</v>
      </c>
      <c r="SE239" s="367" cm="1">
        <f t="array" ref="SE239">SUMPRODUCT((CBRM_data!SE$28:SE$232)*(CBRM_data!$H$28:$H$232=CBRM_data!$H239))*(CBRM_data!SE$18=CBRM_data!$F239)</f>
        <v>0</v>
      </c>
      <c r="SF239" s="367" cm="1">
        <f t="array" ref="SF239">SUMPRODUCT((CBRM_data!SF$28:SF$232)*(CBRM_data!$H$28:$H$232=CBRM_data!$H239))*(CBRM_data!SF$18=CBRM_data!$F239)</f>
        <v>0</v>
      </c>
      <c r="SG239" s="367" cm="1">
        <f t="array" ref="SG239">SUMPRODUCT((CBRM_data!SG$28:SG$232)*(CBRM_data!$H$28:$H$232=CBRM_data!$H239))*(CBRM_data!SG$18=CBRM_data!$F239)</f>
        <v>0</v>
      </c>
      <c r="SH239" s="367" cm="1">
        <f t="array" ref="SH239">SUMPRODUCT((CBRM_data!SH$28:SH$232)*(CBRM_data!$H$28:$H$232=CBRM_data!$H239))*(CBRM_data!SH$18=CBRM_data!$F239)</f>
        <v>0</v>
      </c>
      <c r="SI239" s="367" cm="1">
        <f t="array" ref="SI239">SUMPRODUCT((CBRM_data!SI$28:SI$232)*(CBRM_data!$H$28:$H$232=CBRM_data!$H239))*(CBRM_data!SI$18=CBRM_data!$F239)</f>
        <v>0</v>
      </c>
      <c r="SJ239" s="367" cm="1">
        <f t="array" ref="SJ239">SUMPRODUCT((CBRM_data!SJ$28:SJ$232)*(CBRM_data!$H$28:$H$232=CBRM_data!$H239))*(CBRM_data!SJ$18=CBRM_data!$F239)</f>
        <v>0</v>
      </c>
      <c r="SK239" s="367" cm="1">
        <f t="array" ref="SK239">SUMPRODUCT((CBRM_data!SK$28:SK$232)*(CBRM_data!$H$28:$H$232=CBRM_data!$H239))*(CBRM_data!SK$18=CBRM_data!$F239)</f>
        <v>0</v>
      </c>
      <c r="SL239" s="367" cm="1">
        <f t="array" ref="SL239">SUMPRODUCT((CBRM_data!SL$28:SL$232)*(CBRM_data!$H$28:$H$232=CBRM_data!$H239))*(CBRM_data!SL$18=CBRM_data!$F239)</f>
        <v>0</v>
      </c>
      <c r="SM239" s="367" cm="1">
        <f t="array" ref="SM239">SUMPRODUCT((CBRM_data!SM$28:SM$232)*(CBRM_data!$H$28:$H$232=CBRM_data!$H239))*(CBRM_data!SM$18=CBRM_data!$F239)</f>
        <v>0</v>
      </c>
      <c r="SN239" s="367" cm="1">
        <f t="array" ref="SN239">SUMPRODUCT((CBRM_data!SN$28:SN$232)*(CBRM_data!$H$28:$H$232=CBRM_data!$H239))*(CBRM_data!SN$18=CBRM_data!$F239)</f>
        <v>0</v>
      </c>
      <c r="SO239" s="367" cm="1">
        <f t="array" ref="SO239">SUMPRODUCT((CBRM_data!SO$28:SO$232)*(CBRM_data!$H$28:$H$232=CBRM_data!$H239))*(CBRM_data!SO$18=CBRM_data!$F239)</f>
        <v>0</v>
      </c>
      <c r="SP239" s="367" cm="1">
        <f t="array" ref="SP239">SUMPRODUCT((CBRM_data!SP$28:SP$232)*(CBRM_data!$H$28:$H$232=CBRM_data!$H239))*(CBRM_data!SP$18=CBRM_data!$F239)</f>
        <v>0</v>
      </c>
      <c r="SQ239" s="367" cm="1">
        <f t="array" ref="SQ239">SUMPRODUCT((CBRM_data!SQ$28:SQ$232)*(CBRM_data!$H$28:$H$232=CBRM_data!$H239))*(CBRM_data!SQ$18=CBRM_data!$F239)</f>
        <v>0</v>
      </c>
      <c r="SR239" s="367" cm="1">
        <f t="array" ref="SR239">SUMPRODUCT((CBRM_data!SR$28:SR$232)*(CBRM_data!$H$28:$H$232=CBRM_data!$H239))*(CBRM_data!SR$18=CBRM_data!$F239)</f>
        <v>0</v>
      </c>
      <c r="SS239" s="367" cm="1">
        <f t="array" ref="SS239">SUMPRODUCT((CBRM_data!SS$28:SS$232)*(CBRM_data!$H$28:$H$232=CBRM_data!$H239))*(CBRM_data!SS$18=CBRM_data!$F239)</f>
        <v>0</v>
      </c>
      <c r="ST239" s="367" cm="1">
        <f t="array" ref="ST239">SUMPRODUCT((CBRM_data!ST$28:ST$232)*(CBRM_data!$H$28:$H$232=CBRM_data!$H239))*(CBRM_data!ST$18=CBRM_data!$F239)</f>
        <v>0</v>
      </c>
      <c r="SU239" s="367" cm="1">
        <f t="array" ref="SU239">SUMPRODUCT((CBRM_data!SU$28:SU$232)*(CBRM_data!$H$28:$H$232=CBRM_data!$H239))*(CBRM_data!SU$18=CBRM_data!$F239)</f>
        <v>0</v>
      </c>
      <c r="SV239" s="367" cm="1">
        <f t="array" ref="SV239">SUMPRODUCT((CBRM_data!SV$28:SV$232)*(CBRM_data!$H$28:$H$232=CBRM_data!$H239))*(CBRM_data!SV$18=CBRM_data!$F239)</f>
        <v>0</v>
      </c>
      <c r="SW239" s="367" cm="1">
        <f t="array" ref="SW239">SUMPRODUCT((CBRM_data!SW$28:SW$232)*(CBRM_data!$H$28:$H$232=CBRM_data!$H239))*(CBRM_data!SW$18=CBRM_data!$F239)</f>
        <v>0</v>
      </c>
      <c r="SX239" s="367" cm="1">
        <f t="array" ref="SX239">SUMPRODUCT((CBRM_data!SX$28:SX$232)*(CBRM_data!$H$28:$H$232=CBRM_data!$H239))*(CBRM_data!SX$18=CBRM_data!$F239)</f>
        <v>0</v>
      </c>
      <c r="SY239" s="367" cm="1">
        <f t="array" ref="SY239">SUMPRODUCT((CBRM_data!SY$28:SY$232)*(CBRM_data!$H$28:$H$232=CBRM_data!$H239))*(CBRM_data!SY$18=CBRM_data!$F239)</f>
        <v>0</v>
      </c>
      <c r="SZ239" s="367" cm="1">
        <f t="array" ref="SZ239">SUMPRODUCT((CBRM_data!SZ$28:SZ$232)*(CBRM_data!$H$28:$H$232=CBRM_data!$H239))*(CBRM_data!SZ$18=CBRM_data!$F239)</f>
        <v>0</v>
      </c>
      <c r="TA239" s="367" cm="1">
        <f t="array" ref="TA239">SUMPRODUCT((CBRM_data!TA$28:TA$232)*(CBRM_data!$H$28:$H$232=CBRM_data!$H239))*(CBRM_data!TA$18=CBRM_data!$F239)</f>
        <v>0</v>
      </c>
      <c r="TB239" s="367" cm="1">
        <f t="array" ref="TB239">SUMPRODUCT((CBRM_data!TB$28:TB$232)*(CBRM_data!$H$28:$H$232=CBRM_data!$H239))*(CBRM_data!TB$18=CBRM_data!$F239)</f>
        <v>0</v>
      </c>
      <c r="TC239" s="367" cm="1">
        <f t="array" ref="TC239">SUMPRODUCT((CBRM_data!TC$28:TC$232)*(CBRM_data!$H$28:$H$232=CBRM_data!$H239))*(CBRM_data!TC$18=CBRM_data!$F239)</f>
        <v>0</v>
      </c>
      <c r="TD239" s="367" cm="1">
        <f t="array" ref="TD239">SUMPRODUCT((CBRM_data!TD$28:TD$232)*(CBRM_data!$H$28:$H$232=CBRM_data!$H239))*(CBRM_data!TD$18=CBRM_data!$F239)</f>
        <v>0</v>
      </c>
      <c r="TE239" s="367" cm="1">
        <f t="array" ref="TE239">SUMPRODUCT((CBRM_data!TE$28:TE$232)*(CBRM_data!$H$28:$H$232=CBRM_data!$H239))*(CBRM_data!TE$18=CBRM_data!$F239)</f>
        <v>0</v>
      </c>
      <c r="TF239" s="367" cm="1">
        <f t="array" ref="TF239">SUMPRODUCT((CBRM_data!TF$28:TF$232)*(CBRM_data!$H$28:$H$232=CBRM_data!$H239))*(CBRM_data!TF$18=CBRM_data!$F239)</f>
        <v>0</v>
      </c>
      <c r="TG239" s="367" cm="1">
        <f t="array" ref="TG239">SUMPRODUCT((CBRM_data!TG$28:TG$232)*(CBRM_data!$H$28:$H$232=CBRM_data!$H239))*(CBRM_data!TG$18=CBRM_data!$F239)</f>
        <v>398.21973974521723</v>
      </c>
      <c r="TH239" s="367" cm="1">
        <f t="array" ref="TH239">SUMPRODUCT((CBRM_data!TH$28:TH$232)*(CBRM_data!$H$28:$H$232=CBRM_data!$H239))*(CBRM_data!TH$18=CBRM_data!$F239)</f>
        <v>444.03073886681022</v>
      </c>
      <c r="TI239" s="367" cm="1">
        <f t="array" ref="TI239">SUMPRODUCT((CBRM_data!TI$28:TI$232)*(CBRM_data!$H$28:$H$232=CBRM_data!$H239))*(CBRM_data!TI$18=CBRM_data!$F239)</f>
        <v>496.22860038723456</v>
      </c>
      <c r="TJ239" s="367" cm="1">
        <f t="array" ref="TJ239">SUMPRODUCT((CBRM_data!TJ$28:TJ$232)*(CBRM_data!$H$28:$H$232=CBRM_data!$H239))*(CBRM_data!TJ$18=CBRM_data!$F239)</f>
        <v>555.90326642015805</v>
      </c>
      <c r="TK239" s="367" cm="1">
        <f t="array" ref="TK239">SUMPRODUCT((CBRM_data!TK$28:TK$232)*(CBRM_data!$H$28:$H$232=CBRM_data!$H239))*(CBRM_data!TK$18=CBRM_data!$F239)</f>
        <v>624.37828875744685</v>
      </c>
      <c r="TL239" s="367" cm="1">
        <f t="array" ref="TL239">SUMPRODUCT((CBRM_data!TL$28:TL$232)*(CBRM_data!$H$28:$H$232=CBRM_data!$H239))*(CBRM_data!TL$18=CBRM_data!$F239)</f>
        <v>703.27233449144262</v>
      </c>
      <c r="TM239" s="367" cm="1">
        <f t="array" ref="TM239">SUMPRODUCT((CBRM_data!TM$28:TM$232)*(CBRM_data!$H$28:$H$232=CBRM_data!$H239))*(CBRM_data!TM$18=CBRM_data!$F239)</f>
        <v>795.39386352316296</v>
      </c>
      <c r="TN239" s="367" cm="1">
        <f t="array" ref="TN239">SUMPRODUCT((CBRM_data!TN$28:TN$232)*(CBRM_data!$H$28:$H$232=CBRM_data!$H239))*(CBRM_data!TN$18=CBRM_data!$F239)</f>
        <v>903.20020938725577</v>
      </c>
      <c r="TO239" s="367" cm="1">
        <f t="array" ref="TO239">SUMPRODUCT((CBRM_data!TO$28:TO$232)*(CBRM_data!$H$28:$H$232=CBRM_data!$H239))*(CBRM_data!TO$18=CBRM_data!$F239)</f>
        <v>1030.4034305356915</v>
      </c>
      <c r="TP239" s="367" cm="1">
        <f t="array" ref="TP239">SUMPRODUCT((CBRM_data!TP$28:TP$232)*(CBRM_data!$H$28:$H$232=CBRM_data!$H239))*(CBRM_data!TP$18=CBRM_data!$F239)</f>
        <v>1181.120838256652</v>
      </c>
      <c r="TQ239" s="367" cm="1">
        <f t="array" ref="TQ239">SUMPRODUCT((CBRM_data!TQ$28:TQ$232)*(CBRM_data!$H$28:$H$232=CBRM_data!$H239))*(CBRM_data!TQ$18=CBRM_data!$F239)</f>
        <v>1360.435004025695</v>
      </c>
      <c r="TR239" s="367" cm="1">
        <f t="array" ref="TR239">SUMPRODUCT((CBRM_data!TR$28:TR$232)*(CBRM_data!$H$28:$H$232=CBRM_data!$H239))*(CBRM_data!TR$18=CBRM_data!$F239)</f>
        <v>1575.3730178932594</v>
      </c>
      <c r="TS239" s="367" cm="1">
        <f t="array" ref="TS239">SUMPRODUCT((CBRM_data!TS$28:TS$232)*(CBRM_data!$H$28:$H$232=CBRM_data!$H239))*(CBRM_data!TS$18=CBRM_data!$F239)</f>
        <v>1835.0632665760259</v>
      </c>
      <c r="TT239" s="367" cm="1">
        <f t="array" ref="TT239">SUMPRODUCT((CBRM_data!TT$28:TT$232)*(CBRM_data!$H$28:$H$232=CBRM_data!$H239))*(CBRM_data!TT$18=CBRM_data!$F239)</f>
        <v>2151.4433036011728</v>
      </c>
      <c r="TU239" s="367" cm="1">
        <f t="array" ref="TU239">SUMPRODUCT((CBRM_data!TU$28:TU$232)*(CBRM_data!$H$28:$H$232=CBRM_data!$H239))*(CBRM_data!TU$18=CBRM_data!$F239)</f>
        <v>2540.2223121488469</v>
      </c>
      <c r="TV239" s="367" cm="1">
        <f t="array" ref="TV239">SUMPRODUCT((CBRM_data!TV$28:TV$232)*(CBRM_data!$H$28:$H$232=CBRM_data!$H239))*(CBRM_data!TV$18=CBRM_data!$F239)</f>
        <v>3022.1930971198221</v>
      </c>
      <c r="TW239" s="367" cm="1">
        <f t="array" ref="TW239">SUMPRODUCT((CBRM_data!TW$28:TW$232)*(CBRM_data!$H$28:$H$232=CBRM_data!$H239))*(CBRM_data!TW$18=CBRM_data!$F239)</f>
        <v>3625.0247087182674</v>
      </c>
      <c r="TX239" s="367" cm="1">
        <f t="array" ref="TX239">SUMPRODUCT((CBRM_data!TX$28:TX$232)*(CBRM_data!$H$28:$H$232=CBRM_data!$H239))*(CBRM_data!TX$18=CBRM_data!$F239)</f>
        <v>4292.4697391097479</v>
      </c>
      <c r="TY239" s="367" cm="1">
        <f t="array" ref="TY239">SUMPRODUCT((CBRM_data!TY$28:TY$232)*(CBRM_data!$H$28:$H$232=CBRM_data!$H239))*(CBRM_data!TY$18=CBRM_data!$F239)</f>
        <v>5104.8310876169317</v>
      </c>
      <c r="TZ239" s="367" cm="1">
        <f t="array" ref="TZ239">SUMPRODUCT((CBRM_data!TZ$28:TZ$232)*(CBRM_data!$H$28:$H$232=CBRM_data!$H239))*(CBRM_data!TZ$18=CBRM_data!$F239)</f>
        <v>5545.7119161665651</v>
      </c>
      <c r="UA239" s="367" cm="1">
        <f t="array" ref="UA239">SUMPRODUCT((CBRM_data!UA$28:UA$232)*(CBRM_data!$H$28:$H$232=CBRM_data!$H239))*(CBRM_data!UA$18=CBRM_data!$F239)</f>
        <v>6023.7185927587107</v>
      </c>
      <c r="UB239" s="367" cm="1">
        <f t="array" ref="UB239">SUMPRODUCT((CBRM_data!UB$28:UB$232)*(CBRM_data!$H$28:$H$232=CBRM_data!$H239))*(CBRM_data!UB$18=CBRM_data!$F239)</f>
        <v>6617.1909944218478</v>
      </c>
      <c r="UC239" s="367" cm="1">
        <f t="array" ref="UC239">SUMPRODUCT((CBRM_data!UC$28:UC$232)*(CBRM_data!$H$28:$H$232=CBRM_data!$H239))*(CBRM_data!UC$18=CBRM_data!$F239)</f>
        <v>7244.238451142206</v>
      </c>
      <c r="UD239" s="367" cm="1">
        <f t="array" ref="UD239">SUMPRODUCT((CBRM_data!UD$28:UD$232)*(CBRM_data!$H$28:$H$232=CBRM_data!$H239))*(CBRM_data!UD$18=CBRM_data!$F239)</f>
        <v>7834.3110106684462</v>
      </c>
      <c r="UE239" s="367" cm="1">
        <f t="array" ref="UE239">SUMPRODUCT((CBRM_data!UE$28:UE$232)*(CBRM_data!$H$28:$H$232=CBRM_data!$H239))*(CBRM_data!UE$18=CBRM_data!$F239)</f>
        <v>8431.9144092881706</v>
      </c>
      <c r="UF239" s="367" cm="1">
        <f t="array" ref="UF239">SUMPRODUCT((CBRM_data!UF$28:UF$232)*(CBRM_data!$H$28:$H$232=CBRM_data!$H239))*(CBRM_data!UF$18=CBRM_data!$F239)</f>
        <v>8952.2208428005306</v>
      </c>
      <c r="UG239" s="367" cm="1">
        <f t="array" ref="UG239">SUMPRODUCT((CBRM_data!UG$28:UG$232)*(CBRM_data!$H$28:$H$232=CBRM_data!$H239))*(CBRM_data!UG$18=CBRM_data!$F239)</f>
        <v>9539.2634480621637</v>
      </c>
      <c r="UH239" s="367" cm="1">
        <f t="array" ref="UH239">SUMPRODUCT((CBRM_data!UH$28:UH$232)*(CBRM_data!$H$28:$H$232=CBRM_data!$H239))*(CBRM_data!UH$18=CBRM_data!$F239)</f>
        <v>10132.577854294257</v>
      </c>
      <c r="UI239" s="367" cm="1">
        <f t="array" ref="UI239">SUMPRODUCT((CBRM_data!UI$28:UI$232)*(CBRM_data!$H$28:$H$232=CBRM_data!$H239))*(CBRM_data!UI$18=CBRM_data!$F239)</f>
        <v>10491.479509129929</v>
      </c>
      <c r="UJ239" s="367" cm="1">
        <f t="array" ref="UJ239">SUMPRODUCT((CBRM_data!UJ$28:UJ$232)*(CBRM_data!$H$28:$H$232=CBRM_data!$H239))*(CBRM_data!UJ$18=CBRM_data!$F239)</f>
        <v>10573.285852046471</v>
      </c>
      <c r="UK239" s="367" cm="1">
        <f t="array" ref="UK239">SUMPRODUCT((CBRM_data!UK$28:UK$232)*(CBRM_data!$H$28:$H$232=CBRM_data!$H239))*(CBRM_data!UK$18=CBRM_data!$F239)</f>
        <v>0</v>
      </c>
      <c r="UL239" s="367" cm="1">
        <f t="array" ref="UL239">SUMPRODUCT((CBRM_data!UL$28:UL$232)*(CBRM_data!$H$28:$H$232=CBRM_data!$H239))*(CBRM_data!UL$18=CBRM_data!$F239)</f>
        <v>0</v>
      </c>
      <c r="UM239" s="367" cm="1">
        <f t="array" ref="UM239">SUMPRODUCT((CBRM_data!UM$28:UM$232)*(CBRM_data!$H$28:$H$232=CBRM_data!$H239))*(CBRM_data!UM$18=CBRM_data!$F239)</f>
        <v>0</v>
      </c>
      <c r="UN239" s="367" cm="1">
        <f t="array" ref="UN239">SUMPRODUCT((CBRM_data!UN$28:UN$232)*(CBRM_data!$H$28:$H$232=CBRM_data!$H239))*(CBRM_data!UN$18=CBRM_data!$F239)</f>
        <v>0</v>
      </c>
      <c r="UO239" s="367" cm="1">
        <f t="array" ref="UO239">SUMPRODUCT((CBRM_data!UO$28:UO$232)*(CBRM_data!$H$28:$H$232=CBRM_data!$H239))*(CBRM_data!UO$18=CBRM_data!$F239)</f>
        <v>0</v>
      </c>
      <c r="UP239" s="367" cm="1">
        <f t="array" ref="UP239">SUMPRODUCT((CBRM_data!UP$28:UP$232)*(CBRM_data!$H$28:$H$232=CBRM_data!$H239))*(CBRM_data!UP$18=CBRM_data!$F239)</f>
        <v>0</v>
      </c>
      <c r="UQ239" s="367" cm="1">
        <f t="array" ref="UQ239">SUMPRODUCT((CBRM_data!UQ$28:UQ$232)*(CBRM_data!$H$28:$H$232=CBRM_data!$H239))*(CBRM_data!UQ$18=CBRM_data!$F239)</f>
        <v>0</v>
      </c>
      <c r="UR239" s="367" cm="1">
        <f t="array" ref="UR239">SUMPRODUCT((CBRM_data!UR$28:UR$232)*(CBRM_data!$H$28:$H$232=CBRM_data!$H239))*(CBRM_data!UR$18=CBRM_data!$F239)</f>
        <v>0</v>
      </c>
      <c r="US239" s="367" cm="1">
        <f t="array" ref="US239">SUMPRODUCT((CBRM_data!US$28:US$232)*(CBRM_data!$H$28:$H$232=CBRM_data!$H239))*(CBRM_data!US$18=CBRM_data!$F239)</f>
        <v>0</v>
      </c>
      <c r="UT239" s="367" cm="1">
        <f t="array" ref="UT239">SUMPRODUCT((CBRM_data!UT$28:UT$232)*(CBRM_data!$H$28:$H$232=CBRM_data!$H239))*(CBRM_data!UT$18=CBRM_data!$F239)</f>
        <v>0</v>
      </c>
      <c r="UU239" s="367" cm="1">
        <f t="array" ref="UU239">SUMPRODUCT((CBRM_data!UU$28:UU$232)*(CBRM_data!$H$28:$H$232=CBRM_data!$H239))*(CBRM_data!UU$18=CBRM_data!$F239)</f>
        <v>0</v>
      </c>
      <c r="UV239" s="367" cm="1">
        <f t="array" ref="UV239">SUMPRODUCT((CBRM_data!UV$28:UV$232)*(CBRM_data!$H$28:$H$232=CBRM_data!$H239))*(CBRM_data!UV$18=CBRM_data!$F239)</f>
        <v>0</v>
      </c>
      <c r="UW239" s="367" cm="1">
        <f t="array" ref="UW239">SUMPRODUCT((CBRM_data!UW$28:UW$232)*(CBRM_data!$H$28:$H$232=CBRM_data!$H239))*(CBRM_data!UW$18=CBRM_data!$F239)</f>
        <v>0</v>
      </c>
      <c r="UX239" s="367" cm="1">
        <f t="array" ref="UX239">SUMPRODUCT((CBRM_data!UX$28:UX$232)*(CBRM_data!$H$28:$H$232=CBRM_data!$H239))*(CBRM_data!UX$18=CBRM_data!$F239)</f>
        <v>0</v>
      </c>
      <c r="UY239" s="367" cm="1">
        <f t="array" ref="UY239">SUMPRODUCT((CBRM_data!UY$28:UY$232)*(CBRM_data!$H$28:$H$232=CBRM_data!$H239))*(CBRM_data!UY$18=CBRM_data!$F239)</f>
        <v>0</v>
      </c>
      <c r="UZ239" s="367" cm="1">
        <f t="array" ref="UZ239">SUMPRODUCT((CBRM_data!UZ$28:UZ$232)*(CBRM_data!$H$28:$H$232=CBRM_data!$H239))*(CBRM_data!UZ$18=CBRM_data!$F239)</f>
        <v>0</v>
      </c>
      <c r="VA239" s="367" cm="1">
        <f t="array" ref="VA239">SUMPRODUCT((CBRM_data!VA$28:VA$232)*(CBRM_data!$H$28:$H$232=CBRM_data!$H239))*(CBRM_data!VA$18=CBRM_data!$F239)</f>
        <v>0</v>
      </c>
      <c r="VB239" s="367" cm="1">
        <f t="array" ref="VB239">SUMPRODUCT((CBRM_data!VB$28:VB$232)*(CBRM_data!$H$28:$H$232=CBRM_data!$H239))*(CBRM_data!VB$18=CBRM_data!$F239)</f>
        <v>0</v>
      </c>
      <c r="VC239" s="367" cm="1">
        <f t="array" ref="VC239">SUMPRODUCT((CBRM_data!VC$28:VC$232)*(CBRM_data!$H$28:$H$232=CBRM_data!$H239))*(CBRM_data!VC$18=CBRM_data!$F239)</f>
        <v>0</v>
      </c>
      <c r="VD239" s="367" cm="1">
        <f t="array" ref="VD239">SUMPRODUCT((CBRM_data!VD$28:VD$232)*(CBRM_data!$H$28:$H$232=CBRM_data!$H239))*(CBRM_data!VD$18=CBRM_data!$F239)</f>
        <v>0</v>
      </c>
      <c r="VE239" s="367" cm="1">
        <f t="array" ref="VE239">SUMPRODUCT((CBRM_data!VE$28:VE$232)*(CBRM_data!$H$28:$H$232=CBRM_data!$H239))*(CBRM_data!VE$18=CBRM_data!$F239)</f>
        <v>0</v>
      </c>
      <c r="VF239" s="367" cm="1">
        <f t="array" ref="VF239">SUMPRODUCT((CBRM_data!VF$28:VF$232)*(CBRM_data!$H$28:$H$232=CBRM_data!$H239))*(CBRM_data!VF$18=CBRM_data!$F239)</f>
        <v>0</v>
      </c>
      <c r="VG239" s="367" cm="1">
        <f t="array" ref="VG239">SUMPRODUCT((CBRM_data!VG$28:VG$232)*(CBRM_data!$H$28:$H$232=CBRM_data!$H239))*(CBRM_data!VG$18=CBRM_data!$F239)</f>
        <v>0</v>
      </c>
      <c r="VH239" s="367" cm="1">
        <f t="array" ref="VH239">SUMPRODUCT((CBRM_data!VH$28:VH$232)*(CBRM_data!$H$28:$H$232=CBRM_data!$H239))*(CBRM_data!VH$18=CBRM_data!$F239)</f>
        <v>0</v>
      </c>
      <c r="VI239" s="367" cm="1">
        <f t="array" ref="VI239">SUMPRODUCT((CBRM_data!VI$28:VI$232)*(CBRM_data!$H$28:$H$232=CBRM_data!$H239))*(CBRM_data!VI$18=CBRM_data!$F239)</f>
        <v>0</v>
      </c>
      <c r="VJ239" s="367" cm="1">
        <f t="array" ref="VJ239">SUMPRODUCT((CBRM_data!VJ$28:VJ$232)*(CBRM_data!$H$28:$H$232=CBRM_data!$H239))*(CBRM_data!VJ$18=CBRM_data!$F239)</f>
        <v>0</v>
      </c>
      <c r="VK239" s="367" cm="1">
        <f t="array" ref="VK239">SUMPRODUCT((CBRM_data!VK$28:VK$232)*(CBRM_data!$H$28:$H$232=CBRM_data!$H239))*(CBRM_data!VK$18=CBRM_data!$F239)</f>
        <v>0</v>
      </c>
      <c r="VL239" s="367" cm="1">
        <f t="array" ref="VL239">SUMPRODUCT((CBRM_data!VL$28:VL$232)*(CBRM_data!$H$28:$H$232=CBRM_data!$H239))*(CBRM_data!VL$18=CBRM_data!$F239)</f>
        <v>0</v>
      </c>
      <c r="VM239" s="367" cm="1">
        <f t="array" ref="VM239">SUMPRODUCT((CBRM_data!VM$28:VM$232)*(CBRM_data!$H$28:$H$232=CBRM_data!$H239))*(CBRM_data!VM$18=CBRM_data!$F239)</f>
        <v>0</v>
      </c>
      <c r="VN239" s="367" cm="1">
        <f t="array" ref="VN239">SUMPRODUCT((CBRM_data!VN$28:VN$232)*(CBRM_data!$H$28:$H$232=CBRM_data!$H239))*(CBRM_data!VN$18=CBRM_data!$F239)</f>
        <v>0</v>
      </c>
      <c r="VO239" s="367" cm="1">
        <f t="array" ref="VO239">SUMPRODUCT((CBRM_data!VO$28:VO$232)*(CBRM_data!$H$28:$H$232=CBRM_data!$H239))*(CBRM_data!VO$18=CBRM_data!$F239)</f>
        <v>0</v>
      </c>
      <c r="VP239" s="367" cm="1">
        <f t="array" ref="VP239">SUMPRODUCT((CBRM_data!VP$28:VP$232)*(CBRM_data!$H$28:$H$232=CBRM_data!$H239))*(CBRM_data!VP$18=CBRM_data!$F239)</f>
        <v>0</v>
      </c>
      <c r="VQ239" s="367" cm="1">
        <f t="array" ref="VQ239">SUMPRODUCT((CBRM_data!VQ$28:VQ$232)*(CBRM_data!$H$28:$H$232=CBRM_data!$H239))*(CBRM_data!VQ$18=CBRM_data!$F239)</f>
        <v>0</v>
      </c>
      <c r="VR239" s="367" cm="1">
        <f t="array" ref="VR239">SUMPRODUCT((CBRM_data!VR$28:VR$232)*(CBRM_data!$H$28:$H$232=CBRM_data!$H239))*(CBRM_data!VR$18=CBRM_data!$F239)</f>
        <v>0</v>
      </c>
      <c r="VS239" s="367" cm="1">
        <f t="array" ref="VS239">SUMPRODUCT((CBRM_data!VS$28:VS$232)*(CBRM_data!$H$28:$H$232=CBRM_data!$H239))*(CBRM_data!VS$18=CBRM_data!$F239)</f>
        <v>0</v>
      </c>
      <c r="VT239" s="367" cm="1">
        <f t="array" ref="VT239">SUMPRODUCT((CBRM_data!VT$28:VT$232)*(CBRM_data!$H$28:$H$232=CBRM_data!$H239))*(CBRM_data!VT$18=CBRM_data!$F239)</f>
        <v>0</v>
      </c>
      <c r="VU239" s="367" cm="1">
        <f t="array" ref="VU239">SUMPRODUCT((CBRM_data!VU$28:VU$232)*(CBRM_data!$H$28:$H$232=CBRM_data!$H239))*(CBRM_data!VU$18=CBRM_data!$F239)</f>
        <v>0</v>
      </c>
      <c r="VV239" s="367" cm="1">
        <f t="array" ref="VV239">SUMPRODUCT((CBRM_data!VV$28:VV$232)*(CBRM_data!$H$28:$H$232=CBRM_data!$H239))*(CBRM_data!VV$18=CBRM_data!$F239)</f>
        <v>0</v>
      </c>
      <c r="VW239" s="367" cm="1">
        <f t="array" ref="VW239">SUMPRODUCT((CBRM_data!VW$28:VW$232)*(CBRM_data!$H$28:$H$232=CBRM_data!$H239))*(CBRM_data!VW$18=CBRM_data!$F239)</f>
        <v>0</v>
      </c>
      <c r="VX239" s="367" cm="1">
        <f t="array" ref="VX239">SUMPRODUCT((CBRM_data!VX$28:VX$232)*(CBRM_data!$H$28:$H$232=CBRM_data!$H239))*(CBRM_data!VX$18=CBRM_data!$F239)</f>
        <v>0</v>
      </c>
      <c r="VY239" s="367" cm="1">
        <f t="array" ref="VY239">SUMPRODUCT((CBRM_data!VY$28:VY$232)*(CBRM_data!$H$28:$H$232=CBRM_data!$H239))*(CBRM_data!VY$18=CBRM_data!$F239)</f>
        <v>0</v>
      </c>
      <c r="VZ239" s="367" cm="1">
        <f t="array" ref="VZ239">SUMPRODUCT((CBRM_data!VZ$28:VZ$232)*(CBRM_data!$H$28:$H$232=CBRM_data!$H239))*(CBRM_data!VZ$18=CBRM_data!$F239)</f>
        <v>0</v>
      </c>
      <c r="WA239" s="367" cm="1">
        <f t="array" ref="WA239">SUMPRODUCT((CBRM_data!WA$28:WA$232)*(CBRM_data!$H$28:$H$232=CBRM_data!$H239))*(CBRM_data!WA$18=CBRM_data!$F239)</f>
        <v>0</v>
      </c>
      <c r="WB239" s="367" cm="1">
        <f t="array" ref="WB239">SUMPRODUCT((CBRM_data!WB$28:WB$232)*(CBRM_data!$H$28:$H$232=CBRM_data!$H239))*(CBRM_data!WB$18=CBRM_data!$F239)</f>
        <v>0</v>
      </c>
      <c r="WC239" s="367" cm="1">
        <f t="array" ref="WC239">SUMPRODUCT((CBRM_data!WC$28:WC$232)*(CBRM_data!$H$28:$H$232=CBRM_data!$H239))*(CBRM_data!WC$18=CBRM_data!$F239)</f>
        <v>0</v>
      </c>
      <c r="WD239" s="367" cm="1">
        <f t="array" ref="WD239">SUMPRODUCT((CBRM_data!WD$28:WD$232)*(CBRM_data!$H$28:$H$232=CBRM_data!$H239))*(CBRM_data!WD$18=CBRM_data!$F239)</f>
        <v>0</v>
      </c>
      <c r="WE239" s="367" cm="1">
        <f t="array" ref="WE239">SUMPRODUCT((CBRM_data!WE$28:WE$232)*(CBRM_data!$H$28:$H$232=CBRM_data!$H239))*(CBRM_data!WE$18=CBRM_data!$F239)</f>
        <v>0</v>
      </c>
      <c r="WF239" s="367" cm="1">
        <f t="array" ref="WF239">SUMPRODUCT((CBRM_data!WF$28:WF$232)*(CBRM_data!$H$28:$H$232=CBRM_data!$H239))*(CBRM_data!WF$18=CBRM_data!$F239)</f>
        <v>0</v>
      </c>
      <c r="WG239" s="367" cm="1">
        <f t="array" ref="WG239">SUMPRODUCT((CBRM_data!WG$28:WG$232)*(CBRM_data!$H$28:$H$232=CBRM_data!$H239))*(CBRM_data!WG$18=CBRM_data!$F239)</f>
        <v>0</v>
      </c>
      <c r="WH239" s="367" cm="1">
        <f t="array" ref="WH239">SUMPRODUCT((CBRM_data!WH$28:WH$232)*(CBRM_data!$H$28:$H$232=CBRM_data!$H239))*(CBRM_data!WH$18=CBRM_data!$F239)</f>
        <v>0</v>
      </c>
      <c r="WI239" s="367" cm="1">
        <f t="array" ref="WI239">SUMPRODUCT((CBRM_data!WI$28:WI$232)*(CBRM_data!$H$28:$H$232=CBRM_data!$H239))*(CBRM_data!WI$18=CBRM_data!$F239)</f>
        <v>0</v>
      </c>
      <c r="WJ239" s="367" cm="1">
        <f t="array" ref="WJ239">SUMPRODUCT((CBRM_data!WJ$28:WJ$232)*(CBRM_data!$H$28:$H$232=CBRM_data!$H239))*(CBRM_data!WJ$18=CBRM_data!$F239)</f>
        <v>0</v>
      </c>
      <c r="WK239" s="367" cm="1">
        <f t="array" ref="WK239">SUMPRODUCT((CBRM_data!WK$28:WK$232)*(CBRM_data!$H$28:$H$232=CBRM_data!$H239))*(CBRM_data!WK$18=CBRM_data!$F239)</f>
        <v>0</v>
      </c>
      <c r="WL239" s="367" cm="1">
        <f t="array" ref="WL239">SUMPRODUCT((CBRM_data!WL$28:WL$232)*(CBRM_data!$H$28:$H$232=CBRM_data!$H239))*(CBRM_data!WL$18=CBRM_data!$F239)</f>
        <v>0</v>
      </c>
      <c r="WM239" s="367" cm="1">
        <f t="array" ref="WM239">SUMPRODUCT((CBRM_data!WM$28:WM$232)*(CBRM_data!$H$28:$H$232=CBRM_data!$H239))*(CBRM_data!WM$18=CBRM_data!$F239)</f>
        <v>0</v>
      </c>
      <c r="WN239" s="367" cm="1">
        <f t="array" ref="WN239">SUMPRODUCT((CBRM_data!WN$28:WN$232)*(CBRM_data!$H$28:$H$232=CBRM_data!$H239))*(CBRM_data!WN$18=CBRM_data!$F239)</f>
        <v>0</v>
      </c>
      <c r="WO239" s="367" cm="1">
        <f t="array" ref="WO239">SUMPRODUCT((CBRM_data!WO$28:WO$232)*(CBRM_data!$H$28:$H$232=CBRM_data!$H239))*(CBRM_data!WO$18=CBRM_data!$F239)</f>
        <v>0</v>
      </c>
      <c r="WP239" s="367" cm="1">
        <f t="array" ref="WP239">SUMPRODUCT((CBRM_data!WP$28:WP$232)*(CBRM_data!$H$28:$H$232=CBRM_data!$H239))*(CBRM_data!WP$18=CBRM_data!$F239)</f>
        <v>0</v>
      </c>
      <c r="WQ239" s="367" cm="1">
        <f t="array" ref="WQ239">SUMPRODUCT((CBRM_data!WQ$28:WQ$232)*(CBRM_data!$H$28:$H$232=CBRM_data!$H239))*(CBRM_data!WQ$18=CBRM_data!$F239)</f>
        <v>0</v>
      </c>
      <c r="WR239" s="367" cm="1">
        <f t="array" ref="WR239">SUMPRODUCT((CBRM_data!WR$28:WR$232)*(CBRM_data!$H$28:$H$232=CBRM_data!$H239))*(CBRM_data!WR$18=CBRM_data!$F239)</f>
        <v>0</v>
      </c>
      <c r="WS239" s="367" cm="1">
        <f t="array" ref="WS239">SUMPRODUCT((CBRM_data!WS$28:WS$232)*(CBRM_data!$H$28:$H$232=CBRM_data!$H239))*(CBRM_data!WS$18=CBRM_data!$F239)</f>
        <v>0</v>
      </c>
      <c r="WT239" s="367" cm="1">
        <f t="array" ref="WT239">SUMPRODUCT((CBRM_data!WT$28:WT$232)*(CBRM_data!$H$28:$H$232=CBRM_data!$H239))*(CBRM_data!WT$18=CBRM_data!$F239)</f>
        <v>0</v>
      </c>
      <c r="WU239" s="367" cm="1">
        <f t="array" ref="WU239">SUMPRODUCT((CBRM_data!WU$28:WU$232)*(CBRM_data!$H$28:$H$232=CBRM_data!$H239))*(CBRM_data!WU$18=CBRM_data!$F239)</f>
        <v>0</v>
      </c>
      <c r="WV239" s="367" cm="1">
        <f t="array" ref="WV239">SUMPRODUCT((CBRM_data!WV$28:WV$232)*(CBRM_data!$H$28:$H$232=CBRM_data!$H239))*(CBRM_data!WV$18=CBRM_data!$F239)</f>
        <v>11644.33704121865</v>
      </c>
      <c r="WW239" s="367" cm="1">
        <f t="array" ref="WW239">SUMPRODUCT((CBRM_data!WW$28:WW$232)*(CBRM_data!$H$28:$H$232=CBRM_data!$H239))*(CBRM_data!WW$18=CBRM_data!$F239)</f>
        <v>12872.301329146061</v>
      </c>
      <c r="WX239" s="367" cm="1">
        <f t="array" ref="WX239">SUMPRODUCT((CBRM_data!WX$28:WX$232)*(CBRM_data!$H$28:$H$232=CBRM_data!$H239))*(CBRM_data!WX$18=CBRM_data!$F239)</f>
        <v>14247.607076228045</v>
      </c>
      <c r="WY239" s="367" cm="1">
        <f t="array" ref="WY239">SUMPRODUCT((CBRM_data!WY$28:WY$232)*(CBRM_data!$H$28:$H$232=CBRM_data!$H239))*(CBRM_data!WY$18=CBRM_data!$F239)</f>
        <v>15789.926343047704</v>
      </c>
      <c r="WZ239" s="367" cm="1">
        <f t="array" ref="WZ239">SUMPRODUCT((CBRM_data!WZ$28:WZ$232)*(CBRM_data!$H$28:$H$232=CBRM_data!$H239))*(CBRM_data!WZ$18=CBRM_data!$F239)</f>
        <v>17521.821117324573</v>
      </c>
      <c r="XA239" s="367" cm="1">
        <f t="array" ref="XA239">SUMPRODUCT((CBRM_data!XA$28:XA$232)*(CBRM_data!$H$28:$H$232=CBRM_data!$H239))*(CBRM_data!XA$18=CBRM_data!$F239)</f>
        <v>19469.203674902295</v>
      </c>
      <c r="XB239" s="367" cm="1">
        <f t="array" ref="XB239">SUMPRODUCT((CBRM_data!XB$28:XB$232)*(CBRM_data!$H$28:$H$232=CBRM_data!$H239))*(CBRM_data!XB$18=CBRM_data!$F239)</f>
        <v>21661.93942044261</v>
      </c>
      <c r="XC239" s="367" cm="1">
        <f t="array" ref="XC239">SUMPRODUCT((CBRM_data!XC$28:XC$232)*(CBRM_data!$H$28:$H$232=CBRM_data!$H239))*(CBRM_data!XC$18=CBRM_data!$F239)</f>
        <v>24134.34734934456</v>
      </c>
      <c r="XD239" s="367" cm="1">
        <f t="array" ref="XD239">SUMPRODUCT((CBRM_data!XD$28:XD$232)*(CBRM_data!$H$28:$H$232=CBRM_data!$H239))*(CBRM_data!XD$18=CBRM_data!$F239)</f>
        <v>26925.990603169499</v>
      </c>
      <c r="XE239" s="367" cm="1">
        <f t="array" ref="XE239">SUMPRODUCT((CBRM_data!XE$28:XE$232)*(CBRM_data!$H$28:$H$232=CBRM_data!$H239))*(CBRM_data!XE$18=CBRM_data!$F239)</f>
        <v>30082.591829316814</v>
      </c>
      <c r="XF239" s="367" cm="1">
        <f t="array" ref="XF239">SUMPRODUCT((CBRM_data!XF$28:XF$232)*(CBRM_data!$H$28:$H$232=CBRM_data!$H239))*(CBRM_data!XF$18=CBRM_data!$F239)</f>
        <v>33657.024501119959</v>
      </c>
      <c r="XG239" s="367" cm="1">
        <f t="array" ref="XG239">SUMPRODUCT((CBRM_data!XG$28:XG$232)*(CBRM_data!$H$28:$H$232=CBRM_data!$H239))*(CBRM_data!XG$18=CBRM_data!$F239)</f>
        <v>37710.512402615175</v>
      </c>
      <c r="XH239" s="367" cm="1">
        <f t="array" ref="XH239">SUMPRODUCT((CBRM_data!XH$28:XH$232)*(CBRM_data!$H$28:$H$232=CBRM_data!$H239))*(CBRM_data!XH$18=CBRM_data!$F239)</f>
        <v>42314.041252521267</v>
      </c>
      <c r="XI239" s="367" cm="1">
        <f t="array" ref="XI239">SUMPRODUCT((CBRM_data!XI$28:XI$232)*(CBRM_data!$H$28:$H$232=CBRM_data!$H239))*(CBRM_data!XI$18=CBRM_data!$F239)</f>
        <v>47550.021529021593</v>
      </c>
      <c r="XJ239" s="367" cm="1">
        <f t="array" ref="XJ239">SUMPRODUCT((CBRM_data!XJ$28:XJ$232)*(CBRM_data!$H$28:$H$232=CBRM_data!$H239))*(CBRM_data!XJ$18=CBRM_data!$F239)</f>
        <v>53514.249004158446</v>
      </c>
      <c r="XK239" s="367" cm="1">
        <f t="array" ref="XK239">SUMPRODUCT((CBRM_data!XK$28:XK$232)*(CBRM_data!$H$28:$H$232=CBRM_data!$H239))*(CBRM_data!XK$18=CBRM_data!$F239)</f>
        <v>60318.218420379693</v>
      </c>
      <c r="XL239" s="367" cm="1">
        <f t="array" ref="XL239">SUMPRODUCT((CBRM_data!XL$28:XL$232)*(CBRM_data!$H$28:$H$232=CBRM_data!$H239))*(CBRM_data!XL$18=CBRM_data!$F239)</f>
        <v>68091.856451942163</v>
      </c>
      <c r="XM239" s="367" cm="1">
        <f t="array" ref="XM239">SUMPRODUCT((CBRM_data!XM$28:XM$232)*(CBRM_data!$H$28:$H$232=CBRM_data!$H239))*(CBRM_data!XM$18=CBRM_data!$F239)</f>
        <v>74617.161521229442</v>
      </c>
      <c r="XN239" s="367" cm="1">
        <f t="array" ref="XN239">SUMPRODUCT((CBRM_data!XN$28:XN$232)*(CBRM_data!$H$28:$H$232=CBRM_data!$H239))*(CBRM_data!XN$18=CBRM_data!$F239)</f>
        <v>81178.211884852775</v>
      </c>
      <c r="XO239" s="367" cm="1">
        <f t="array" ref="XO239">SUMPRODUCT((CBRM_data!XO$28:XO$232)*(CBRM_data!$H$28:$H$232=CBRM_data!$H239))*(CBRM_data!XO$18=CBRM_data!$F239)</f>
        <v>88536.827680337257</v>
      </c>
      <c r="XP239" s="367" cm="1">
        <f t="array" ref="XP239">SUMPRODUCT((CBRM_data!XP$28:XP$232)*(CBRM_data!$H$28:$H$232=CBRM_data!$H239))*(CBRM_data!XP$18=CBRM_data!$F239)</f>
        <v>96799.520777830301</v>
      </c>
      <c r="XQ239" s="367" cm="1">
        <f t="array" ref="XQ239">SUMPRODUCT((CBRM_data!XQ$28:XQ$232)*(CBRM_data!$H$28:$H$232=CBRM_data!$H239))*(CBRM_data!XQ$18=CBRM_data!$F239)</f>
        <v>106085.22697787933</v>
      </c>
      <c r="XR239" s="367" cm="1">
        <f t="array" ref="XR239">SUMPRODUCT((CBRM_data!XR$28:XR$232)*(CBRM_data!$H$28:$H$232=CBRM_data!$H239))*(CBRM_data!XR$18=CBRM_data!$F239)</f>
        <v>116520.17304230147</v>
      </c>
      <c r="XS239" s="367" cm="1">
        <f t="array" ref="XS239">SUMPRODUCT((CBRM_data!XS$28:XS$232)*(CBRM_data!$H$28:$H$232=CBRM_data!$H239))*(CBRM_data!XS$18=CBRM_data!$F239)</f>
        <v>128249.6812219884</v>
      </c>
      <c r="XT239" s="367" cm="1">
        <f t="array" ref="XT239">SUMPRODUCT((CBRM_data!XT$28:XT$232)*(CBRM_data!$H$28:$H$232=CBRM_data!$H239))*(CBRM_data!XT$18=CBRM_data!$F239)</f>
        <v>141458.4218758131</v>
      </c>
      <c r="XU239" s="367" cm="1">
        <f t="array" ref="XU239">SUMPRODUCT((CBRM_data!XU$28:XU$232)*(CBRM_data!$H$28:$H$232=CBRM_data!$H239))*(CBRM_data!XU$18=CBRM_data!$F239)</f>
        <v>156344.78389707932</v>
      </c>
      <c r="XV239" s="367" cm="1">
        <f t="array" ref="XV239">SUMPRODUCT((CBRM_data!XV$28:XV$232)*(CBRM_data!$H$28:$H$232=CBRM_data!$H239))*(CBRM_data!XV$18=CBRM_data!$F239)</f>
        <v>173135.23818161531</v>
      </c>
      <c r="XW239" s="367" cm="1">
        <f t="array" ref="XW239">SUMPRODUCT((CBRM_data!XW$28:XW$232)*(CBRM_data!$H$28:$H$232=CBRM_data!$H239))*(CBRM_data!XW$18=CBRM_data!$F239)</f>
        <v>189934.93710233114</v>
      </c>
      <c r="XX239" s="367" cm="1">
        <f t="array" ref="XX239">SUMPRODUCT((CBRM_data!XX$28:XX$232)*(CBRM_data!$H$28:$H$232=CBRM_data!$H239))*(CBRM_data!XX$18=CBRM_data!$F239)</f>
        <v>200066.74364813662</v>
      </c>
      <c r="XY239" s="367" cm="1">
        <f t="array" ref="XY239">SUMPRODUCT((CBRM_data!XY$28:XY$232)*(CBRM_data!$H$28:$H$232=CBRM_data!$H239))*(CBRM_data!XY$18=CBRM_data!$F239)</f>
        <v>203742.54581086937</v>
      </c>
      <c r="XZ239" s="367" cm="1">
        <f t="array" ref="XZ239">SUMPRODUCT((CBRM_data!XZ$28:XZ$232)*(CBRM_data!$H$28:$H$232=CBRM_data!$H239))*(CBRM_data!XZ$18=CBRM_data!$F239)</f>
        <v>0</v>
      </c>
      <c r="YA239" s="367" cm="1">
        <f t="array" ref="YA239">SUMPRODUCT((CBRM_data!YA$28:YA$232)*(CBRM_data!$H$28:$H$232=CBRM_data!$H239))*(CBRM_data!YA$18=CBRM_data!$F239)</f>
        <v>0</v>
      </c>
      <c r="YB239" s="367" cm="1">
        <f t="array" ref="YB239">SUMPRODUCT((CBRM_data!YB$28:YB$232)*(CBRM_data!$H$28:$H$232=CBRM_data!$H239))*(CBRM_data!YB$18=CBRM_data!$F239)</f>
        <v>0</v>
      </c>
      <c r="YC239" s="367" cm="1">
        <f t="array" ref="YC239">SUMPRODUCT((CBRM_data!YC$28:YC$232)*(CBRM_data!$H$28:$H$232=CBRM_data!$H239))*(CBRM_data!YC$18=CBRM_data!$F239)</f>
        <v>0</v>
      </c>
      <c r="YD239" s="367" cm="1">
        <f t="array" ref="YD239">SUMPRODUCT((CBRM_data!YD$28:YD$232)*(CBRM_data!$H$28:$H$232=CBRM_data!$H239))*(CBRM_data!YD$18=CBRM_data!$F239)</f>
        <v>0</v>
      </c>
      <c r="YE239" s="367" cm="1">
        <f t="array" ref="YE239">SUMPRODUCT((CBRM_data!YE$28:YE$232)*(CBRM_data!$H$28:$H$232=CBRM_data!$H239))*(CBRM_data!YE$18=CBRM_data!$F239)</f>
        <v>0</v>
      </c>
      <c r="YF239" s="367" cm="1">
        <f t="array" ref="YF239">SUMPRODUCT((CBRM_data!YF$28:YF$232)*(CBRM_data!$H$28:$H$232=CBRM_data!$H239))*(CBRM_data!YF$18=CBRM_data!$F239)</f>
        <v>0</v>
      </c>
      <c r="YG239" s="367" cm="1">
        <f t="array" ref="YG239">SUMPRODUCT((CBRM_data!YG$28:YG$232)*(CBRM_data!$H$28:$H$232=CBRM_data!$H239))*(CBRM_data!YG$18=CBRM_data!$F239)</f>
        <v>0</v>
      </c>
      <c r="YH239" s="367" cm="1">
        <f t="array" ref="YH239">SUMPRODUCT((CBRM_data!YH$28:YH$232)*(CBRM_data!$H$28:$H$232=CBRM_data!$H239))*(CBRM_data!YH$18=CBRM_data!$F239)</f>
        <v>0</v>
      </c>
      <c r="YI239" s="367" cm="1">
        <f t="array" ref="YI239">SUMPRODUCT((CBRM_data!YI$28:YI$232)*(CBRM_data!$H$28:$H$232=CBRM_data!$H239))*(CBRM_data!YI$18=CBRM_data!$F239)</f>
        <v>0</v>
      </c>
      <c r="YJ239" s="367" cm="1">
        <f t="array" ref="YJ239">SUMPRODUCT((CBRM_data!YJ$28:YJ$232)*(CBRM_data!$H$28:$H$232=CBRM_data!$H239))*(CBRM_data!YJ$18=CBRM_data!$F239)</f>
        <v>0</v>
      </c>
      <c r="YK239" s="367" cm="1">
        <f t="array" ref="YK239">SUMPRODUCT((CBRM_data!YK$28:YK$232)*(CBRM_data!$H$28:$H$232=CBRM_data!$H239))*(CBRM_data!YK$18=CBRM_data!$F239)</f>
        <v>0</v>
      </c>
      <c r="YL239" s="367" cm="1">
        <f t="array" ref="YL239">SUMPRODUCT((CBRM_data!YL$28:YL$232)*(CBRM_data!$H$28:$H$232=CBRM_data!$H239))*(CBRM_data!YL$18=CBRM_data!$F239)</f>
        <v>0</v>
      </c>
      <c r="YM239" s="367" cm="1">
        <f t="array" ref="YM239">SUMPRODUCT((CBRM_data!YM$28:YM$232)*(CBRM_data!$H$28:$H$232=CBRM_data!$H239))*(CBRM_data!YM$18=CBRM_data!$F239)</f>
        <v>0</v>
      </c>
      <c r="YN239" s="367" cm="1">
        <f t="array" ref="YN239">SUMPRODUCT((CBRM_data!YN$28:YN$232)*(CBRM_data!$H$28:$H$232=CBRM_data!$H239))*(CBRM_data!YN$18=CBRM_data!$F239)</f>
        <v>0</v>
      </c>
      <c r="YO239" s="367" cm="1">
        <f t="array" ref="YO239">SUMPRODUCT((CBRM_data!YO$28:YO$232)*(CBRM_data!$H$28:$H$232=CBRM_data!$H239))*(CBRM_data!YO$18=CBRM_data!$F239)</f>
        <v>0</v>
      </c>
      <c r="YP239" s="367" cm="1">
        <f t="array" ref="YP239">SUMPRODUCT((CBRM_data!YP$28:YP$232)*(CBRM_data!$H$28:$H$232=CBRM_data!$H239))*(CBRM_data!YP$18=CBRM_data!$F239)</f>
        <v>0</v>
      </c>
      <c r="YQ239" s="367" cm="1">
        <f t="array" ref="YQ239">SUMPRODUCT((CBRM_data!YQ$28:YQ$232)*(CBRM_data!$H$28:$H$232=CBRM_data!$H239))*(CBRM_data!YQ$18=CBRM_data!$F239)</f>
        <v>0</v>
      </c>
      <c r="YR239" s="367" cm="1">
        <f t="array" ref="YR239">SUMPRODUCT((CBRM_data!YR$28:YR$232)*(CBRM_data!$H$28:$H$232=CBRM_data!$H239))*(CBRM_data!YR$18=CBRM_data!$F239)</f>
        <v>0</v>
      </c>
      <c r="YS239" s="367" cm="1">
        <f t="array" ref="YS239">SUMPRODUCT((CBRM_data!YS$28:YS$232)*(CBRM_data!$H$28:$H$232=CBRM_data!$H239))*(CBRM_data!YS$18=CBRM_data!$F239)</f>
        <v>0</v>
      </c>
      <c r="YT239" s="367" cm="1">
        <f t="array" ref="YT239">SUMPRODUCT((CBRM_data!YT$28:YT$232)*(CBRM_data!$H$28:$H$232=CBRM_data!$H239))*(CBRM_data!YT$18=CBRM_data!$F239)</f>
        <v>0</v>
      </c>
      <c r="YU239" s="367" cm="1">
        <f t="array" ref="YU239">SUMPRODUCT((CBRM_data!YU$28:YU$232)*(CBRM_data!$H$28:$H$232=CBRM_data!$H239))*(CBRM_data!YU$18=CBRM_data!$F239)</f>
        <v>0</v>
      </c>
      <c r="YV239" s="367" cm="1">
        <f t="array" ref="YV239">SUMPRODUCT((CBRM_data!YV$28:YV$232)*(CBRM_data!$H$28:$H$232=CBRM_data!$H239))*(CBRM_data!YV$18=CBRM_data!$F239)</f>
        <v>0</v>
      </c>
      <c r="YW239" s="367" cm="1">
        <f t="array" ref="YW239">SUMPRODUCT((CBRM_data!YW$28:YW$232)*(CBRM_data!$H$28:$H$232=CBRM_data!$H239))*(CBRM_data!YW$18=CBRM_data!$F239)</f>
        <v>0</v>
      </c>
      <c r="YX239" s="367" cm="1">
        <f t="array" ref="YX239">SUMPRODUCT((CBRM_data!YX$28:YX$232)*(CBRM_data!$H$28:$H$232=CBRM_data!$H239))*(CBRM_data!YX$18=CBRM_data!$F239)</f>
        <v>0</v>
      </c>
      <c r="YY239" s="367" cm="1">
        <f t="array" ref="YY239">SUMPRODUCT((CBRM_data!YY$28:YY$232)*(CBRM_data!$H$28:$H$232=CBRM_data!$H239))*(CBRM_data!YY$18=CBRM_data!$F239)</f>
        <v>0</v>
      </c>
      <c r="YZ239" s="367" cm="1">
        <f t="array" ref="YZ239">SUMPRODUCT((CBRM_data!YZ$28:YZ$232)*(CBRM_data!$H$28:$H$232=CBRM_data!$H239))*(CBRM_data!YZ$18=CBRM_data!$F239)</f>
        <v>0</v>
      </c>
      <c r="ZA239" s="367" cm="1">
        <f t="array" ref="ZA239">SUMPRODUCT((CBRM_data!ZA$28:ZA$232)*(CBRM_data!$H$28:$H$232=CBRM_data!$H239))*(CBRM_data!ZA$18=CBRM_data!$F239)</f>
        <v>0</v>
      </c>
      <c r="ZB239" s="367" cm="1">
        <f t="array" ref="ZB239">SUMPRODUCT((CBRM_data!ZB$28:ZB$232)*(CBRM_data!$H$28:$H$232=CBRM_data!$H239))*(CBRM_data!ZB$18=CBRM_data!$F239)</f>
        <v>0</v>
      </c>
      <c r="ZC239" s="367" cm="1">
        <f t="array" ref="ZC239">SUMPRODUCT((CBRM_data!ZC$28:ZC$232)*(CBRM_data!$H$28:$H$232=CBRM_data!$H239))*(CBRM_data!ZC$18=CBRM_data!$F239)</f>
        <v>0</v>
      </c>
      <c r="ZD239" s="367" cm="1">
        <f t="array" ref="ZD239">SUMPRODUCT((CBRM_data!ZD$28:ZD$232)*(CBRM_data!$H$28:$H$232=CBRM_data!$H239))*(CBRM_data!ZD$18=CBRM_data!$F239)</f>
        <v>0</v>
      </c>
      <c r="ZE239" s="367" cm="1">
        <f t="array" ref="ZE239">SUMPRODUCT((CBRM_data!ZE$28:ZE$232)*(CBRM_data!$H$28:$H$232=CBRM_data!$H239))*(CBRM_data!ZE$18=CBRM_data!$F239)</f>
        <v>0</v>
      </c>
      <c r="ZF239" s="367" cm="1">
        <f t="array" ref="ZF239">SUMPRODUCT((CBRM_data!ZF$28:ZF$232)*(CBRM_data!$H$28:$H$232=CBRM_data!$H239))*(CBRM_data!ZF$18=CBRM_data!$F239)</f>
        <v>0</v>
      </c>
      <c r="ZG239" s="367" cm="1">
        <f t="array" ref="ZG239">SUMPRODUCT((CBRM_data!ZG$28:ZG$232)*(CBRM_data!$H$28:$H$232=CBRM_data!$H239))*(CBRM_data!ZG$18=CBRM_data!$F239)</f>
        <v>0</v>
      </c>
      <c r="ZH239" s="367" cm="1">
        <f t="array" ref="ZH239">SUMPRODUCT((CBRM_data!ZH$28:ZH$232)*(CBRM_data!$H$28:$H$232=CBRM_data!$H239))*(CBRM_data!ZH$18=CBRM_data!$F239)</f>
        <v>0</v>
      </c>
      <c r="ZI239" s="367" cm="1">
        <f t="array" ref="ZI239">SUMPRODUCT((CBRM_data!ZI$28:ZI$232)*(CBRM_data!$H$28:$H$232=CBRM_data!$H239))*(CBRM_data!ZI$18=CBRM_data!$F239)</f>
        <v>0</v>
      </c>
      <c r="ZJ239" s="367" cm="1">
        <f t="array" ref="ZJ239">SUMPRODUCT((CBRM_data!ZJ$28:ZJ$232)*(CBRM_data!$H$28:$H$232=CBRM_data!$H239))*(CBRM_data!ZJ$18=CBRM_data!$F239)</f>
        <v>0</v>
      </c>
      <c r="ZK239" s="367" cm="1">
        <f t="array" ref="ZK239">SUMPRODUCT((CBRM_data!ZK$28:ZK$232)*(CBRM_data!$H$28:$H$232=CBRM_data!$H239))*(CBRM_data!ZK$18=CBRM_data!$F239)</f>
        <v>0</v>
      </c>
      <c r="ZL239" s="367" cm="1">
        <f t="array" ref="ZL239">SUMPRODUCT((CBRM_data!ZL$28:ZL$232)*(CBRM_data!$H$28:$H$232=CBRM_data!$H239))*(CBRM_data!ZL$18=CBRM_data!$F239)</f>
        <v>0</v>
      </c>
      <c r="ZM239" s="367" cm="1">
        <f t="array" ref="ZM239">SUMPRODUCT((CBRM_data!ZM$28:ZM$232)*(CBRM_data!$H$28:$H$232=CBRM_data!$H239))*(CBRM_data!ZM$18=CBRM_data!$F239)</f>
        <v>0</v>
      </c>
      <c r="ZN239" s="367" cm="1">
        <f t="array" ref="ZN239">SUMPRODUCT((CBRM_data!ZN$28:ZN$232)*(CBRM_data!$H$28:$H$232=CBRM_data!$H239))*(CBRM_data!ZN$18=CBRM_data!$F239)</f>
        <v>0</v>
      </c>
      <c r="ZO239" s="367" cm="1">
        <f t="array" ref="ZO239">SUMPRODUCT((CBRM_data!ZO$28:ZO$232)*(CBRM_data!$H$28:$H$232=CBRM_data!$H239))*(CBRM_data!ZO$18=CBRM_data!$F239)</f>
        <v>0</v>
      </c>
      <c r="ZP239" s="367" cm="1">
        <f t="array" ref="ZP239">SUMPRODUCT((CBRM_data!ZP$28:ZP$232)*(CBRM_data!$H$28:$H$232=CBRM_data!$H239))*(CBRM_data!ZP$18=CBRM_data!$F239)</f>
        <v>0</v>
      </c>
      <c r="ZQ239" s="367" cm="1">
        <f t="array" ref="ZQ239">SUMPRODUCT((CBRM_data!ZQ$28:ZQ$232)*(CBRM_data!$H$28:$H$232=CBRM_data!$H239))*(CBRM_data!ZQ$18=CBRM_data!$F239)</f>
        <v>0</v>
      </c>
      <c r="ZR239" s="367" cm="1">
        <f t="array" ref="ZR239">SUMPRODUCT((CBRM_data!ZR$28:ZR$232)*(CBRM_data!$H$28:$H$232=CBRM_data!$H239))*(CBRM_data!ZR$18=CBRM_data!$F239)</f>
        <v>0</v>
      </c>
      <c r="ZS239" s="367" cm="1">
        <f t="array" ref="ZS239">SUMPRODUCT((CBRM_data!ZS$28:ZS$232)*(CBRM_data!$H$28:$H$232=CBRM_data!$H239))*(CBRM_data!ZS$18=CBRM_data!$F239)</f>
        <v>0</v>
      </c>
      <c r="ZT239" s="367" cm="1">
        <f t="array" ref="ZT239">SUMPRODUCT((CBRM_data!ZT$28:ZT$232)*(CBRM_data!$H$28:$H$232=CBRM_data!$H239))*(CBRM_data!ZT$18=CBRM_data!$F239)</f>
        <v>0</v>
      </c>
      <c r="ZU239" s="367" cm="1">
        <f t="array" ref="ZU239">SUMPRODUCT((CBRM_data!ZU$28:ZU$232)*(CBRM_data!$H$28:$H$232=CBRM_data!$H239))*(CBRM_data!ZU$18=CBRM_data!$F239)</f>
        <v>0</v>
      </c>
      <c r="ZV239" s="367" cm="1">
        <f t="array" ref="ZV239">SUMPRODUCT((CBRM_data!ZV$28:ZV$232)*(CBRM_data!$H$28:$H$232=CBRM_data!$H239))*(CBRM_data!ZV$18=CBRM_data!$F239)</f>
        <v>0</v>
      </c>
      <c r="ZW239" s="367" cm="1">
        <f t="array" ref="ZW239">SUMPRODUCT((CBRM_data!ZW$28:ZW$232)*(CBRM_data!$H$28:$H$232=CBRM_data!$H239))*(CBRM_data!ZW$18=CBRM_data!$F239)</f>
        <v>0</v>
      </c>
      <c r="ZX239" s="367" cm="1">
        <f t="array" ref="ZX239">SUMPRODUCT((CBRM_data!ZX$28:ZX$232)*(CBRM_data!$H$28:$H$232=CBRM_data!$H239))*(CBRM_data!ZX$18=CBRM_data!$F239)</f>
        <v>0</v>
      </c>
      <c r="ZY239" s="367" cm="1">
        <f t="array" ref="ZY239">SUMPRODUCT((CBRM_data!ZY$28:ZY$232)*(CBRM_data!$H$28:$H$232=CBRM_data!$H239))*(CBRM_data!ZY$18=CBRM_data!$F239)</f>
        <v>0</v>
      </c>
      <c r="ZZ239" s="367" cm="1">
        <f t="array" ref="ZZ239">SUMPRODUCT((CBRM_data!ZZ$28:ZZ$232)*(CBRM_data!$H$28:$H$232=CBRM_data!$H239))*(CBRM_data!ZZ$18=CBRM_data!$F239)</f>
        <v>0</v>
      </c>
      <c r="AAA239" s="367" cm="1">
        <f t="array" ref="AAA239">SUMPRODUCT((CBRM_data!AAA$28:AAA$232)*(CBRM_data!$H$28:$H$232=CBRM_data!$H239))*(CBRM_data!AAA$18=CBRM_data!$F239)</f>
        <v>0</v>
      </c>
      <c r="AAB239" s="367" cm="1">
        <f t="array" ref="AAB239">SUMPRODUCT((CBRM_data!AAB$28:AAB$232)*(CBRM_data!$H$28:$H$232=CBRM_data!$H239))*(CBRM_data!AAB$18=CBRM_data!$F239)</f>
        <v>0</v>
      </c>
      <c r="AAC239" s="367" cm="1">
        <f t="array" ref="AAC239">SUMPRODUCT((CBRM_data!AAC$28:AAC$232)*(CBRM_data!$H$28:$H$232=CBRM_data!$H239))*(CBRM_data!AAC$18=CBRM_data!$F239)</f>
        <v>0</v>
      </c>
      <c r="AAD239" s="367" cm="1">
        <f t="array" ref="AAD239">SUMPRODUCT((CBRM_data!AAD$28:AAD$232)*(CBRM_data!$H$28:$H$232=CBRM_data!$H239))*(CBRM_data!AAD$18=CBRM_data!$F239)</f>
        <v>0</v>
      </c>
      <c r="AAE239" s="367" cm="1">
        <f t="array" ref="AAE239">SUMPRODUCT((CBRM_data!AAE$28:AAE$232)*(CBRM_data!$H$28:$H$232=CBRM_data!$H239))*(CBRM_data!AAE$18=CBRM_data!$F239)</f>
        <v>0</v>
      </c>
      <c r="AAF239" s="367" cm="1">
        <f t="array" ref="AAF239">SUMPRODUCT((CBRM_data!AAF$28:AAF$232)*(CBRM_data!$H$28:$H$232=CBRM_data!$H239))*(CBRM_data!AAF$18=CBRM_data!$F239)</f>
        <v>0</v>
      </c>
      <c r="AAG239" s="367" cm="1">
        <f t="array" ref="AAG239">SUMPRODUCT((CBRM_data!AAG$28:AAG$232)*(CBRM_data!$H$28:$H$232=CBRM_data!$H239))*(CBRM_data!AAG$18=CBRM_data!$F239)</f>
        <v>0</v>
      </c>
      <c r="AAH239" s="367" cm="1">
        <f t="array" ref="AAH239">SUMPRODUCT((CBRM_data!AAH$28:AAH$232)*(CBRM_data!$H$28:$H$232=CBRM_data!$H239))*(CBRM_data!AAH$18=CBRM_data!$F239)</f>
        <v>0</v>
      </c>
      <c r="AAI239" s="367" cm="1">
        <f t="array" ref="AAI239">SUMPRODUCT((CBRM_data!AAI$28:AAI$232)*(CBRM_data!$H$28:$H$232=CBRM_data!$H239))*(CBRM_data!AAI$18=CBRM_data!$F239)</f>
        <v>0</v>
      </c>
      <c r="AAJ239" s="367" cm="1">
        <f t="array" ref="AAJ239">SUMPRODUCT((CBRM_data!AAJ$28:AAJ$232)*(CBRM_data!$H$28:$H$232=CBRM_data!$H239))*(CBRM_data!AAJ$18=CBRM_data!$F239)</f>
        <v>0</v>
      </c>
      <c r="AAK239" s="367" cm="1">
        <f t="array" ref="AAK239">SUMPRODUCT((CBRM_data!AAK$28:AAK$232)*(CBRM_data!$H$28:$H$232=CBRM_data!$H239))*(CBRM_data!AAK$18=CBRM_data!$F239)</f>
        <v>0</v>
      </c>
      <c r="AAL239" s="367" cm="1">
        <f t="array" ref="AAL239">SUMPRODUCT((CBRM_data!AAL$28:AAL$232)*(CBRM_data!$H$28:$H$232=CBRM_data!$H239))*(CBRM_data!AAL$18=CBRM_data!$F239)</f>
        <v>0</v>
      </c>
      <c r="AAM239" s="367" cm="1">
        <f t="array" ref="AAM239">SUMPRODUCT((CBRM_data!AAM$28:AAM$232)*(CBRM_data!$H$28:$H$232=CBRM_data!$H239))*(CBRM_data!AAM$18=CBRM_data!$F239)</f>
        <v>0</v>
      </c>
      <c r="AAN239" s="367" cm="1">
        <f t="array" ref="AAN239">SUMPRODUCT((CBRM_data!AAN$28:AAN$232)*(CBRM_data!$H$28:$H$232=CBRM_data!$H239))*(CBRM_data!AAN$18=CBRM_data!$F239)</f>
        <v>0</v>
      </c>
      <c r="AAO239" s="367" cm="1">
        <f t="array" ref="AAO239">SUMPRODUCT((CBRM_data!AAO$28:AAO$232)*(CBRM_data!$H$28:$H$232=CBRM_data!$H239))*(CBRM_data!AAO$18=CBRM_data!$F239)</f>
        <v>0</v>
      </c>
      <c r="AAP239" s="367" cm="1">
        <f t="array" ref="AAP239">SUMPRODUCT((CBRM_data!AAP$28:AAP$232)*(CBRM_data!$H$28:$H$232=CBRM_data!$H239))*(CBRM_data!AAP$18=CBRM_data!$F239)</f>
        <v>0</v>
      </c>
      <c r="AAQ239" s="367" cm="1">
        <f t="array" ref="AAQ239">SUMPRODUCT((CBRM_data!AAQ$28:AAQ$232)*(CBRM_data!$H$28:$H$232=CBRM_data!$H239))*(CBRM_data!AAQ$18=CBRM_data!$F239)</f>
        <v>0</v>
      </c>
      <c r="AAR239" s="367" cm="1">
        <f t="array" ref="AAR239">SUMPRODUCT((CBRM_data!AAR$28:AAR$232)*(CBRM_data!$H$28:$H$232=CBRM_data!$H239))*(CBRM_data!AAR$18=CBRM_data!$F239)</f>
        <v>0</v>
      </c>
      <c r="AAS239" s="367" cm="1">
        <f t="array" ref="AAS239">SUMPRODUCT((CBRM_data!AAS$28:AAS$232)*(CBRM_data!$H$28:$H$232=CBRM_data!$H239))*(CBRM_data!AAS$18=CBRM_data!$F239)</f>
        <v>0</v>
      </c>
      <c r="AAT239" s="367" cm="1">
        <f t="array" ref="AAT239">SUMPRODUCT((CBRM_data!AAT$28:AAT$232)*(CBRM_data!$H$28:$H$232=CBRM_data!$H239))*(CBRM_data!AAT$18=CBRM_data!$F239)</f>
        <v>0</v>
      </c>
      <c r="AAU239" s="367" cm="1">
        <f t="array" ref="AAU239">SUMPRODUCT((CBRM_data!AAU$28:AAU$232)*(CBRM_data!$H$28:$H$232=CBRM_data!$H239))*(CBRM_data!AAU$18=CBRM_data!$F239)</f>
        <v>0</v>
      </c>
      <c r="AAV239" s="367" cm="1">
        <f t="array" ref="AAV239">SUMPRODUCT((CBRM_data!AAV$28:AAV$232)*(CBRM_data!$H$28:$H$232=CBRM_data!$H239))*(CBRM_data!AAV$18=CBRM_data!$F239)</f>
        <v>0</v>
      </c>
      <c r="AAW239" s="367" cm="1">
        <f t="array" ref="AAW239">SUMPRODUCT((CBRM_data!AAW$28:AAW$232)*(CBRM_data!$H$28:$H$232=CBRM_data!$H239))*(CBRM_data!AAW$18=CBRM_data!$F239)</f>
        <v>0</v>
      </c>
      <c r="AAX239" s="367" cm="1">
        <f t="array" ref="AAX239">SUMPRODUCT((CBRM_data!AAX$28:AAX$232)*(CBRM_data!$H$28:$H$232=CBRM_data!$H239))*(CBRM_data!AAX$18=CBRM_data!$F239)</f>
        <v>0</v>
      </c>
      <c r="AAY239" s="367" cm="1">
        <f t="array" ref="AAY239">SUMPRODUCT((CBRM_data!AAY$28:AAY$232)*(CBRM_data!$H$28:$H$232=CBRM_data!$H239))*(CBRM_data!AAY$18=CBRM_data!$F239)</f>
        <v>0</v>
      </c>
      <c r="AAZ239" s="367" cm="1">
        <f t="array" ref="AAZ239">SUMPRODUCT((CBRM_data!AAZ$28:AAZ$232)*(CBRM_data!$H$28:$H$232=CBRM_data!$H239))*(CBRM_data!AAZ$18=CBRM_data!$F239)</f>
        <v>0</v>
      </c>
      <c r="ABA239" s="367" cm="1">
        <f t="array" ref="ABA239">SUMPRODUCT((CBRM_data!ABA$28:ABA$232)*(CBRM_data!$H$28:$H$232=CBRM_data!$H239))*(CBRM_data!ABA$18=CBRM_data!$F239)</f>
        <v>0</v>
      </c>
      <c r="ABB239" s="367" cm="1">
        <f t="array" ref="ABB239">SUMPRODUCT((CBRM_data!ABB$28:ABB$232)*(CBRM_data!$H$28:$H$232=CBRM_data!$H239))*(CBRM_data!ABB$18=CBRM_data!$F239)</f>
        <v>0</v>
      </c>
      <c r="ABC239" s="367" cm="1">
        <f t="array" ref="ABC239">SUMPRODUCT((CBRM_data!ABC$28:ABC$232)*(CBRM_data!$H$28:$H$232=CBRM_data!$H239))*(CBRM_data!ABC$18=CBRM_data!$F239)</f>
        <v>0</v>
      </c>
      <c r="ABD239" s="367" cm="1">
        <f t="array" ref="ABD239">SUMPRODUCT((CBRM_data!ABD$28:ABD$232)*(CBRM_data!$H$28:$H$232=CBRM_data!$H239))*(CBRM_data!ABD$18=CBRM_data!$F239)</f>
        <v>0</v>
      </c>
      <c r="ABE239" s="367" cm="1">
        <f t="array" ref="ABE239">SUMPRODUCT((CBRM_data!ABE$28:ABE$232)*(CBRM_data!$H$28:$H$232=CBRM_data!$H239))*(CBRM_data!ABE$18=CBRM_data!$F239)</f>
        <v>0</v>
      </c>
      <c r="ABF239" s="367" cm="1">
        <f t="array" ref="ABF239">SUMPRODUCT((CBRM_data!ABF$28:ABF$232)*(CBRM_data!$H$28:$H$232=CBRM_data!$H239))*(CBRM_data!ABF$18=CBRM_data!$F239)</f>
        <v>0</v>
      </c>
      <c r="ABG239" s="367" cm="1">
        <f t="array" ref="ABG239">SUMPRODUCT((CBRM_data!ABG$28:ABG$232)*(CBRM_data!$H$28:$H$232=CBRM_data!$H239))*(CBRM_data!ABG$18=CBRM_data!$F239)</f>
        <v>0</v>
      </c>
      <c r="ABH239" s="367" cm="1">
        <f t="array" ref="ABH239">SUMPRODUCT((CBRM_data!ABH$28:ABH$232)*(CBRM_data!$H$28:$H$232=CBRM_data!$H239))*(CBRM_data!ABH$18=CBRM_data!$F239)</f>
        <v>0</v>
      </c>
      <c r="ABI239" s="367" cm="1">
        <f t="array" ref="ABI239">SUMPRODUCT((CBRM_data!ABI$28:ABI$232)*(CBRM_data!$H$28:$H$232=CBRM_data!$H239))*(CBRM_data!ABI$18=CBRM_data!$F239)</f>
        <v>0</v>
      </c>
      <c r="ABJ239" s="367" cm="1">
        <f t="array" ref="ABJ239">SUMPRODUCT((CBRM_data!ABJ$28:ABJ$232)*(CBRM_data!$H$28:$H$232=CBRM_data!$H239))*(CBRM_data!ABJ$18=CBRM_data!$F239)</f>
        <v>0</v>
      </c>
      <c r="ABK239" s="367" cm="1">
        <f t="array" ref="ABK239">SUMPRODUCT((CBRM_data!ABK$28:ABK$232)*(CBRM_data!$H$28:$H$232=CBRM_data!$H239))*(CBRM_data!ABK$18=CBRM_data!$F239)</f>
        <v>0</v>
      </c>
      <c r="ABL239" s="367" cm="1">
        <f t="array" ref="ABL239">SUMPRODUCT((CBRM_data!ABL$28:ABL$232)*(CBRM_data!$H$28:$H$232=CBRM_data!$H239))*(CBRM_data!ABL$18=CBRM_data!$F239)</f>
        <v>0</v>
      </c>
      <c r="ABM239" s="367" cm="1">
        <f t="array" ref="ABM239">SUMPRODUCT((CBRM_data!ABM$28:ABM$232)*(CBRM_data!$H$28:$H$232=CBRM_data!$H239))*(CBRM_data!ABM$18=CBRM_data!$F239)</f>
        <v>0</v>
      </c>
      <c r="ABN239" s="367" cm="1">
        <f t="array" ref="ABN239">SUMPRODUCT((CBRM_data!ABN$28:ABN$232)*(CBRM_data!$H$28:$H$232=CBRM_data!$H239))*(CBRM_data!ABN$18=CBRM_data!$F239)</f>
        <v>0</v>
      </c>
    </row>
    <row r="240" spans="1:755" x14ac:dyDescent="0.25">
      <c r="D240" s="415"/>
      <c r="J240" s="328"/>
      <c r="K240" s="330"/>
      <c r="AN240" s="328"/>
      <c r="BG240" s="322"/>
      <c r="BH240" s="322"/>
      <c r="BI240" s="322"/>
      <c r="BJ240" s="322"/>
      <c r="BS240" s="328"/>
      <c r="CN240" s="322"/>
      <c r="CX240" s="328"/>
      <c r="CY240" s="328"/>
      <c r="CZ240" s="328"/>
      <c r="DA240" s="328"/>
      <c r="DB240" s="328"/>
      <c r="DC240" s="328"/>
      <c r="DD240" s="328"/>
      <c r="DE240" s="328"/>
      <c r="DF240" s="328"/>
      <c r="DG240" s="328"/>
      <c r="DH240" s="328"/>
      <c r="DI240" s="328"/>
      <c r="DJ240" s="328"/>
      <c r="DK240" s="328"/>
      <c r="DL240" s="328"/>
      <c r="DM240" s="328"/>
      <c r="DN240" s="328"/>
      <c r="DO240" s="328"/>
      <c r="DP240" s="328"/>
      <c r="DQ240" s="328"/>
      <c r="DR240" s="328"/>
      <c r="DT240" s="328"/>
      <c r="DU240" s="328"/>
      <c r="DV240" s="328"/>
      <c r="DW240" s="328"/>
      <c r="DX240" s="328"/>
      <c r="DY240" s="328"/>
      <c r="DZ240" s="328"/>
      <c r="EA240" s="328"/>
      <c r="EB240" s="328"/>
      <c r="EC240" s="328"/>
      <c r="ED240" s="328"/>
      <c r="EE240" s="328"/>
      <c r="EF240" s="328"/>
      <c r="EG240" s="328"/>
      <c r="EH240" s="328"/>
      <c r="EI240" s="328"/>
      <c r="EJ240" s="328"/>
      <c r="EK240" s="328"/>
      <c r="EL240" s="328"/>
      <c r="EM240" s="328"/>
      <c r="EN240" s="328"/>
      <c r="EO240" s="328"/>
      <c r="EP240" s="328"/>
      <c r="EQ240" s="328"/>
      <c r="ER240" s="328"/>
      <c r="ES240" s="328"/>
      <c r="ET240" s="328"/>
      <c r="EU240" s="328"/>
      <c r="EV240" s="328"/>
      <c r="EW240" s="328"/>
      <c r="EY240" s="346"/>
      <c r="EZ240" s="346"/>
      <c r="FA240" s="346"/>
      <c r="FB240" s="346"/>
      <c r="FC240" s="346"/>
      <c r="FD240" s="346"/>
      <c r="FE240" s="346"/>
      <c r="FF240" s="346"/>
      <c r="FG240" s="346"/>
      <c r="FH240" s="346"/>
      <c r="FI240" s="346"/>
      <c r="FJ240" s="346"/>
      <c r="FK240" s="346"/>
      <c r="FL240" s="346"/>
      <c r="FM240" s="346"/>
      <c r="FN240" s="346"/>
      <c r="FO240" s="346"/>
      <c r="FP240" s="346"/>
      <c r="FQ240" s="346"/>
      <c r="FR240" s="346"/>
      <c r="FS240" s="346"/>
      <c r="FT240" s="346"/>
      <c r="FU240" s="346"/>
      <c r="FV240" s="346"/>
      <c r="FW240" s="346"/>
      <c r="FX240" s="346"/>
      <c r="FY240" s="346"/>
      <c r="FZ240" s="346"/>
      <c r="GA240" s="346"/>
      <c r="GB240" s="346"/>
      <c r="GC240" s="346"/>
      <c r="GD240" s="367"/>
      <c r="GE240" s="367"/>
      <c r="GF240" s="367"/>
      <c r="GG240" s="367"/>
      <c r="GH240" s="367"/>
      <c r="GI240" s="367"/>
      <c r="GJ240" s="367"/>
      <c r="GK240" s="367"/>
      <c r="GL240" s="367"/>
      <c r="GM240" s="367"/>
      <c r="GN240" s="367"/>
      <c r="GO240" s="367"/>
      <c r="GP240" s="367"/>
      <c r="GQ240" s="367"/>
      <c r="GR240" s="367"/>
      <c r="GS240" s="367"/>
      <c r="GT240" s="367"/>
      <c r="GU240" s="367"/>
      <c r="GV240" s="367"/>
      <c r="GW240" s="367"/>
      <c r="GX240" s="367"/>
      <c r="GY240" s="367"/>
      <c r="GZ240" s="367"/>
      <c r="HA240" s="367"/>
      <c r="HB240" s="367"/>
      <c r="HC240" s="367"/>
      <c r="HD240" s="367"/>
      <c r="HE240" s="367"/>
      <c r="HF240" s="367"/>
      <c r="HG240" s="367"/>
      <c r="HH240" s="367"/>
      <c r="HI240" s="367"/>
      <c r="HJ240" s="367"/>
      <c r="HK240" s="367"/>
      <c r="HL240" s="367"/>
      <c r="HM240" s="367"/>
      <c r="HN240" s="367"/>
      <c r="HO240" s="367"/>
      <c r="HP240" s="367"/>
      <c r="HQ240" s="367"/>
      <c r="HR240" s="367"/>
      <c r="HS240" s="367"/>
      <c r="HT240" s="367"/>
      <c r="HU240" s="367"/>
      <c r="HV240" s="367"/>
      <c r="HW240" s="367"/>
      <c r="HX240" s="367"/>
      <c r="HY240" s="367"/>
      <c r="HZ240" s="367"/>
      <c r="IA240" s="367"/>
      <c r="IB240" s="367"/>
      <c r="IC240" s="367"/>
      <c r="ID240" s="367"/>
      <c r="IE240" s="367"/>
      <c r="IF240" s="367"/>
      <c r="IG240" s="367"/>
      <c r="IH240" s="367"/>
      <c r="II240" s="367"/>
      <c r="IJ240" s="367"/>
      <c r="IK240" s="367"/>
      <c r="IL240" s="367"/>
      <c r="IM240" s="367"/>
      <c r="IN240" s="367"/>
      <c r="IO240" s="367"/>
      <c r="IP240" s="367"/>
      <c r="IQ240" s="367"/>
      <c r="IR240" s="367"/>
      <c r="IS240" s="367"/>
      <c r="IT240" s="367"/>
      <c r="IU240" s="367"/>
      <c r="IV240" s="367"/>
      <c r="IW240" s="367"/>
      <c r="IX240" s="367"/>
      <c r="IY240" s="367"/>
      <c r="IZ240" s="367"/>
      <c r="JA240" s="367"/>
      <c r="JB240" s="367"/>
      <c r="JC240" s="367"/>
      <c r="JD240" s="367"/>
      <c r="JE240" s="367"/>
      <c r="JF240" s="367"/>
      <c r="JG240" s="367"/>
      <c r="JH240" s="367"/>
      <c r="JI240" s="367"/>
      <c r="JJ240" s="367"/>
      <c r="JK240" s="367"/>
      <c r="JL240" s="367"/>
      <c r="JM240" s="367"/>
      <c r="JN240" s="367"/>
      <c r="JO240" s="367"/>
      <c r="JP240" s="367"/>
      <c r="JQ240" s="367"/>
      <c r="JR240" s="367"/>
      <c r="JS240" s="367"/>
      <c r="JT240" s="367"/>
      <c r="JU240" s="367"/>
      <c r="JV240" s="367"/>
      <c r="JW240" s="367"/>
      <c r="JX240" s="367"/>
      <c r="JY240" s="367"/>
      <c r="JZ240" s="367"/>
      <c r="KA240" s="367"/>
      <c r="KB240" s="367"/>
      <c r="KC240" s="367"/>
      <c r="KD240" s="367"/>
      <c r="KE240" s="367"/>
      <c r="KF240" s="367"/>
      <c r="KG240" s="367"/>
      <c r="KH240" s="367"/>
      <c r="KI240" s="367"/>
      <c r="KJ240" s="367"/>
      <c r="KK240" s="367"/>
      <c r="KL240" s="367"/>
      <c r="KM240" s="367"/>
      <c r="KN240" s="367"/>
      <c r="KO240" s="367"/>
      <c r="KP240" s="367"/>
      <c r="KQ240" s="367"/>
      <c r="KR240" s="367"/>
      <c r="KS240" s="367"/>
      <c r="KT240" s="367"/>
      <c r="KU240" s="367"/>
      <c r="KV240" s="367"/>
      <c r="KW240" s="367"/>
      <c r="KX240" s="367"/>
      <c r="KY240" s="367"/>
      <c r="KZ240" s="367"/>
      <c r="LA240" s="367"/>
      <c r="LB240" s="367"/>
      <c r="LC240" s="367"/>
      <c r="LD240" s="367"/>
      <c r="LE240" s="367"/>
      <c r="LF240" s="367"/>
      <c r="LG240" s="367"/>
      <c r="LH240" s="367"/>
      <c r="LI240" s="367"/>
      <c r="LJ240" s="367"/>
      <c r="LK240" s="367"/>
      <c r="LL240" s="367"/>
      <c r="LM240" s="367"/>
      <c r="LN240" s="367"/>
      <c r="LO240" s="367"/>
      <c r="LP240" s="367"/>
      <c r="LQ240" s="367"/>
      <c r="LR240" s="367"/>
      <c r="LS240" s="367"/>
      <c r="LT240" s="367"/>
      <c r="LU240" s="367"/>
      <c r="LV240" s="367"/>
      <c r="LW240" s="367"/>
      <c r="LX240" s="367"/>
      <c r="LY240" s="367"/>
      <c r="LZ240" s="367"/>
      <c r="MA240" s="367"/>
      <c r="MB240" s="367"/>
      <c r="MC240" s="367"/>
      <c r="MD240" s="367"/>
      <c r="ME240" s="367"/>
      <c r="MF240" s="367"/>
      <c r="MG240" s="367"/>
      <c r="MH240" s="367"/>
      <c r="MI240" s="367"/>
      <c r="MJ240" s="367"/>
      <c r="MK240" s="367"/>
      <c r="ML240" s="367"/>
      <c r="MM240" s="367"/>
      <c r="MN240" s="367"/>
      <c r="MO240" s="367"/>
      <c r="MP240" s="367"/>
      <c r="MQ240" s="367"/>
      <c r="MR240" s="367"/>
      <c r="MS240" s="367"/>
      <c r="MT240" s="367"/>
      <c r="MU240" s="367"/>
      <c r="MV240" s="367"/>
      <c r="MW240" s="367"/>
      <c r="MX240" s="367"/>
      <c r="MY240" s="367"/>
      <c r="MZ240" s="367"/>
      <c r="NA240" s="367"/>
      <c r="NB240" s="367"/>
      <c r="NC240" s="367"/>
      <c r="ND240" s="367"/>
      <c r="NE240" s="367"/>
      <c r="NF240" s="367"/>
      <c r="NG240" s="367"/>
      <c r="NH240" s="367"/>
      <c r="NI240" s="367"/>
      <c r="NJ240" s="367"/>
      <c r="NK240" s="367"/>
      <c r="NL240" s="367"/>
      <c r="NM240" s="367"/>
      <c r="NN240" s="367"/>
      <c r="NO240" s="367"/>
      <c r="NP240" s="367"/>
      <c r="NQ240" s="367"/>
      <c r="NR240" s="367"/>
      <c r="NS240" s="367"/>
      <c r="NT240" s="367"/>
      <c r="NU240" s="367"/>
      <c r="NV240" s="367"/>
      <c r="NW240" s="367"/>
      <c r="NX240" s="367"/>
      <c r="NY240" s="367"/>
      <c r="NZ240" s="367"/>
      <c r="OA240" s="367"/>
      <c r="OB240" s="367"/>
      <c r="OC240" s="367"/>
      <c r="OD240" s="367"/>
      <c r="OE240" s="367"/>
      <c r="OF240" s="367"/>
      <c r="OG240" s="367"/>
      <c r="OH240" s="367"/>
      <c r="OI240" s="367"/>
      <c r="OJ240" s="367"/>
      <c r="OK240" s="367"/>
      <c r="OL240" s="367"/>
      <c r="OM240" s="367"/>
      <c r="ON240" s="367"/>
      <c r="OO240" s="367"/>
      <c r="OP240" s="367"/>
      <c r="OQ240" s="367"/>
      <c r="OR240" s="367"/>
      <c r="OS240" s="367"/>
      <c r="OT240" s="367"/>
      <c r="OU240" s="367"/>
      <c r="OV240" s="367"/>
      <c r="OW240" s="367"/>
      <c r="OX240" s="367"/>
      <c r="OY240" s="367"/>
      <c r="OZ240" s="367"/>
      <c r="PA240" s="367"/>
      <c r="PB240" s="367"/>
      <c r="PC240" s="367"/>
      <c r="PD240" s="367"/>
      <c r="PE240" s="367"/>
      <c r="PF240" s="367"/>
      <c r="PG240" s="367"/>
      <c r="PH240" s="367"/>
      <c r="PI240" s="367"/>
      <c r="PJ240" s="367"/>
      <c r="PK240" s="367"/>
      <c r="PL240" s="367"/>
      <c r="PM240" s="367"/>
      <c r="PN240" s="367"/>
      <c r="PO240" s="367"/>
      <c r="PP240" s="367"/>
      <c r="PQ240" s="367"/>
      <c r="PR240" s="367"/>
      <c r="PS240" s="367"/>
      <c r="PT240" s="367"/>
      <c r="PU240" s="367"/>
      <c r="PV240" s="367"/>
      <c r="PW240" s="367"/>
      <c r="PX240" s="367"/>
      <c r="PY240" s="367"/>
      <c r="PZ240" s="367"/>
      <c r="QA240" s="367"/>
      <c r="QB240" s="367"/>
      <c r="QC240" s="367"/>
      <c r="QD240" s="367"/>
      <c r="QE240" s="367"/>
      <c r="QF240" s="367"/>
      <c r="QG240" s="367"/>
      <c r="QH240" s="367"/>
      <c r="QI240" s="367"/>
      <c r="QJ240" s="367"/>
      <c r="QK240" s="367"/>
      <c r="QL240" s="367"/>
      <c r="QM240" s="367"/>
      <c r="QN240" s="367"/>
      <c r="QO240" s="367"/>
      <c r="QP240" s="367"/>
      <c r="QQ240" s="367"/>
      <c r="QR240" s="367"/>
      <c r="QS240" s="367"/>
      <c r="QT240" s="367"/>
      <c r="QU240" s="367"/>
      <c r="QV240" s="367"/>
      <c r="QW240" s="367"/>
      <c r="QX240" s="367"/>
      <c r="QY240" s="367"/>
      <c r="QZ240" s="367"/>
      <c r="RA240" s="367"/>
      <c r="RB240" s="367"/>
      <c r="RC240" s="367"/>
      <c r="RD240" s="367"/>
      <c r="RE240" s="367"/>
      <c r="RF240" s="367"/>
      <c r="RG240" s="367"/>
      <c r="RH240" s="367"/>
      <c r="RI240" s="367"/>
      <c r="RJ240" s="367"/>
      <c r="RK240" s="367"/>
      <c r="RL240" s="367"/>
      <c r="RM240" s="367"/>
      <c r="RN240" s="367"/>
      <c r="RO240" s="367"/>
      <c r="RP240" s="367"/>
      <c r="RQ240" s="367"/>
      <c r="RR240" s="367"/>
      <c r="RS240" s="367"/>
      <c r="RT240" s="367"/>
      <c r="RU240" s="367"/>
      <c r="RV240" s="367"/>
      <c r="RW240" s="367"/>
      <c r="RX240" s="367"/>
      <c r="RY240" s="367"/>
      <c r="RZ240" s="367"/>
      <c r="SA240" s="367"/>
      <c r="SB240" s="367"/>
      <c r="SC240" s="367"/>
      <c r="SD240" s="367"/>
      <c r="SE240" s="367"/>
      <c r="SF240" s="367"/>
      <c r="SG240" s="367"/>
      <c r="SH240" s="367"/>
      <c r="SI240" s="367"/>
      <c r="SJ240" s="367"/>
      <c r="SK240" s="367"/>
      <c r="SL240" s="367"/>
      <c r="SM240" s="367"/>
      <c r="SN240" s="367"/>
      <c r="SO240" s="367"/>
      <c r="SP240" s="367"/>
      <c r="SQ240" s="367"/>
      <c r="SR240" s="367"/>
      <c r="SS240" s="367"/>
      <c r="ST240" s="367"/>
      <c r="SU240" s="367"/>
      <c r="SV240" s="367"/>
      <c r="SW240" s="367"/>
      <c r="SX240" s="367"/>
      <c r="SY240" s="367"/>
      <c r="SZ240" s="367"/>
      <c r="TA240" s="367"/>
      <c r="TB240" s="367"/>
      <c r="TC240" s="367"/>
      <c r="TD240" s="367"/>
      <c r="TE240" s="367"/>
      <c r="TF240" s="367"/>
      <c r="TG240" s="367"/>
      <c r="TH240" s="367"/>
      <c r="TI240" s="367"/>
      <c r="TJ240" s="367"/>
      <c r="TK240" s="367"/>
      <c r="TL240" s="367"/>
      <c r="TM240" s="367"/>
      <c r="TN240" s="367"/>
      <c r="TO240" s="367"/>
      <c r="TP240" s="367"/>
      <c r="TQ240" s="367"/>
      <c r="TR240" s="367"/>
      <c r="TS240" s="367"/>
      <c r="TT240" s="367"/>
      <c r="TU240" s="367"/>
      <c r="TV240" s="367"/>
      <c r="TW240" s="367"/>
      <c r="TX240" s="367"/>
      <c r="TY240" s="367"/>
      <c r="TZ240" s="367"/>
      <c r="UA240" s="367"/>
      <c r="UB240" s="367"/>
      <c r="UC240" s="367"/>
      <c r="UD240" s="367"/>
      <c r="UE240" s="367"/>
      <c r="UF240" s="367"/>
      <c r="UG240" s="367"/>
      <c r="UH240" s="367"/>
      <c r="UI240" s="367"/>
      <c r="UJ240" s="367"/>
      <c r="UK240" s="367"/>
      <c r="UL240" s="367"/>
      <c r="UM240" s="367"/>
      <c r="UN240" s="367"/>
      <c r="UO240" s="367"/>
      <c r="UP240" s="367"/>
      <c r="UQ240" s="367"/>
      <c r="UR240" s="367"/>
      <c r="US240" s="367"/>
      <c r="UT240" s="367"/>
      <c r="UU240" s="367"/>
      <c r="UV240" s="367"/>
      <c r="UW240" s="367"/>
      <c r="UX240" s="367"/>
      <c r="UY240" s="367"/>
      <c r="UZ240" s="367"/>
      <c r="VA240" s="367"/>
      <c r="VB240" s="367"/>
      <c r="VC240" s="367"/>
      <c r="VD240" s="367"/>
      <c r="VE240" s="367"/>
      <c r="VF240" s="367"/>
      <c r="VG240" s="367"/>
      <c r="VH240" s="367"/>
      <c r="VI240" s="367"/>
      <c r="VJ240" s="367"/>
      <c r="VK240" s="367"/>
      <c r="VL240" s="367"/>
      <c r="VM240" s="367"/>
      <c r="VN240" s="367"/>
      <c r="VO240" s="367"/>
      <c r="VP240" s="367"/>
      <c r="VQ240" s="367"/>
      <c r="VR240" s="367"/>
      <c r="VS240" s="367"/>
      <c r="VT240" s="367"/>
      <c r="VU240" s="367"/>
      <c r="VV240" s="367"/>
      <c r="VW240" s="367"/>
      <c r="VX240" s="367"/>
      <c r="VY240" s="367"/>
      <c r="VZ240" s="367"/>
      <c r="WA240" s="367"/>
      <c r="WB240" s="367"/>
      <c r="WC240" s="367"/>
      <c r="WD240" s="367"/>
      <c r="WE240" s="367"/>
      <c r="WF240" s="367"/>
      <c r="WG240" s="367"/>
      <c r="WH240" s="367"/>
      <c r="WI240" s="367"/>
      <c r="WJ240" s="367"/>
      <c r="WK240" s="367"/>
      <c r="WL240" s="367"/>
      <c r="WM240" s="367"/>
      <c r="WN240" s="367"/>
      <c r="WO240" s="367"/>
      <c r="WP240" s="367"/>
      <c r="WQ240" s="367"/>
      <c r="WR240" s="367"/>
      <c r="WS240" s="367"/>
      <c r="WT240" s="367"/>
      <c r="WU240" s="367"/>
      <c r="WV240" s="367"/>
      <c r="WW240" s="367"/>
      <c r="WX240" s="367"/>
      <c r="WY240" s="367"/>
      <c r="WZ240" s="367"/>
      <c r="XA240" s="367"/>
      <c r="XB240" s="367"/>
      <c r="XC240" s="367"/>
      <c r="XD240" s="367"/>
      <c r="XE240" s="367"/>
      <c r="XF240" s="367"/>
      <c r="XG240" s="367"/>
      <c r="XH240" s="367"/>
      <c r="XI240" s="367"/>
      <c r="XJ240" s="367"/>
      <c r="XK240" s="367"/>
      <c r="XL240" s="367"/>
      <c r="XM240" s="367"/>
      <c r="XN240" s="367"/>
      <c r="XO240" s="367"/>
      <c r="XP240" s="367"/>
      <c r="XQ240" s="367"/>
      <c r="XR240" s="367"/>
      <c r="XS240" s="367"/>
      <c r="XT240" s="367"/>
      <c r="XU240" s="367"/>
      <c r="XV240" s="367"/>
      <c r="XW240" s="367"/>
      <c r="XX240" s="367"/>
      <c r="XY240" s="367"/>
      <c r="XZ240" s="367"/>
      <c r="YA240" s="367"/>
      <c r="YB240" s="367"/>
      <c r="YC240" s="367"/>
      <c r="YD240" s="367"/>
      <c r="YE240" s="367"/>
      <c r="YF240" s="367"/>
      <c r="YG240" s="367"/>
      <c r="YH240" s="367"/>
      <c r="YI240" s="367"/>
      <c r="YJ240" s="367"/>
      <c r="YK240" s="367"/>
      <c r="YL240" s="367"/>
      <c r="YM240" s="367"/>
      <c r="YN240" s="367"/>
      <c r="YO240" s="367"/>
      <c r="YP240" s="367"/>
      <c r="YQ240" s="367"/>
      <c r="YR240" s="367"/>
      <c r="YS240" s="367"/>
      <c r="YT240" s="367"/>
      <c r="YU240" s="367"/>
      <c r="YV240" s="367"/>
      <c r="YW240" s="367"/>
      <c r="YX240" s="367"/>
      <c r="YY240" s="367"/>
      <c r="YZ240" s="367"/>
      <c r="ZA240" s="367"/>
      <c r="ZB240" s="367"/>
      <c r="ZC240" s="367"/>
      <c r="ZD240" s="367"/>
      <c r="ZE240" s="367"/>
      <c r="ZF240" s="367"/>
      <c r="ZG240" s="367"/>
      <c r="ZH240" s="367"/>
      <c r="ZI240" s="367"/>
      <c r="ZJ240" s="367"/>
      <c r="ZK240" s="367"/>
      <c r="ZL240" s="367"/>
      <c r="ZM240" s="367"/>
      <c r="ZN240" s="367"/>
      <c r="ZO240" s="367"/>
      <c r="ZP240" s="367"/>
      <c r="ZQ240" s="367"/>
      <c r="ZR240" s="367"/>
      <c r="ZS240" s="367"/>
      <c r="ZT240" s="367"/>
      <c r="ZU240" s="367"/>
      <c r="ZV240" s="367"/>
      <c r="ZW240" s="367"/>
      <c r="ZX240" s="367"/>
      <c r="ZY240" s="367"/>
      <c r="ZZ240" s="367"/>
      <c r="AAA240" s="367"/>
      <c r="AAB240" s="367"/>
      <c r="AAC240" s="367"/>
      <c r="AAD240" s="367"/>
      <c r="AAE240" s="367"/>
      <c r="AAF240" s="367"/>
      <c r="AAG240" s="367"/>
      <c r="AAH240" s="367"/>
      <c r="AAI240" s="367"/>
      <c r="AAJ240" s="367"/>
      <c r="AAK240" s="367"/>
      <c r="AAL240" s="367"/>
      <c r="AAM240" s="367"/>
      <c r="AAN240" s="367"/>
      <c r="AAO240" s="367"/>
      <c r="AAP240" s="367"/>
      <c r="AAQ240" s="367"/>
      <c r="AAR240" s="367"/>
      <c r="AAS240" s="367"/>
      <c r="AAT240" s="367"/>
      <c r="AAU240" s="367"/>
      <c r="AAV240" s="367"/>
      <c r="AAW240" s="367"/>
      <c r="AAX240" s="367"/>
      <c r="AAY240" s="367"/>
      <c r="AAZ240" s="367"/>
      <c r="ABA240" s="367"/>
      <c r="ABB240" s="367"/>
      <c r="ABC240" s="367"/>
      <c r="ABD240" s="367"/>
      <c r="ABE240" s="367"/>
      <c r="ABF240" s="367"/>
      <c r="ABG240" s="367"/>
      <c r="ABH240" s="367"/>
      <c r="ABI240" s="367"/>
      <c r="ABJ240" s="367"/>
      <c r="ABK240" s="367"/>
      <c r="ABL240" s="367"/>
      <c r="ABM240" s="367"/>
      <c r="ABN240" s="367"/>
    </row>
    <row r="241" spans="4:764" x14ac:dyDescent="0.25">
      <c r="D241" s="415" t="str">
        <f>G241&amp;H241</f>
        <v/>
      </c>
      <c r="J241" s="328"/>
      <c r="K241" s="330"/>
      <c r="AN241" s="328"/>
      <c r="BG241" s="322"/>
      <c r="BH241" s="322"/>
      <c r="BI241" s="322"/>
      <c r="BJ241" s="322"/>
      <c r="BS241" s="328"/>
      <c r="CN241" s="322"/>
      <c r="CX241" s="328"/>
      <c r="CY241" s="328"/>
      <c r="CZ241" s="328"/>
      <c r="DA241" s="328"/>
      <c r="DB241" s="328"/>
      <c r="DC241" s="328"/>
      <c r="DD241" s="328"/>
      <c r="DE241" s="328"/>
      <c r="DF241" s="328"/>
      <c r="DG241" s="328"/>
      <c r="DH241" s="328"/>
      <c r="DI241" s="328"/>
      <c r="DJ241" s="328"/>
      <c r="DK241" s="328"/>
      <c r="DL241" s="328"/>
      <c r="DM241" s="328"/>
      <c r="DN241" s="328"/>
      <c r="DO241" s="328"/>
      <c r="DP241" s="328"/>
      <c r="DQ241" s="328"/>
      <c r="DR241" s="328"/>
      <c r="DT241" s="328"/>
      <c r="DU241" s="328"/>
      <c r="DV241" s="328"/>
      <c r="DW241" s="328"/>
      <c r="DX241" s="328"/>
      <c r="DY241" s="328"/>
      <c r="DZ241" s="328"/>
      <c r="EA241" s="328"/>
      <c r="EB241" s="328"/>
      <c r="EC241" s="328"/>
      <c r="ED241" s="328"/>
      <c r="EE241" s="328"/>
      <c r="EF241" s="328"/>
      <c r="EG241" s="328"/>
      <c r="EH241" s="328"/>
      <c r="EI241" s="328"/>
      <c r="EJ241" s="328"/>
      <c r="EK241" s="328"/>
      <c r="EL241" s="328"/>
      <c r="EM241" s="328"/>
      <c r="EN241" s="328"/>
      <c r="EO241" s="328"/>
      <c r="EP241" s="328"/>
      <c r="EQ241" s="328"/>
      <c r="ER241" s="328"/>
      <c r="ES241" s="328"/>
      <c r="ET241" s="328"/>
      <c r="EU241" s="328"/>
      <c r="EV241" s="328"/>
      <c r="EW241" s="328"/>
      <c r="GC241" s="322"/>
      <c r="GD241" s="367"/>
      <c r="GE241" s="367"/>
      <c r="GF241" s="367"/>
      <c r="GG241" s="367"/>
      <c r="GH241" s="367"/>
      <c r="GI241" s="367"/>
      <c r="GJ241" s="367"/>
      <c r="GK241" s="367"/>
      <c r="GL241" s="367"/>
      <c r="GM241" s="367"/>
      <c r="GN241" s="367"/>
      <c r="GO241" s="367"/>
      <c r="GP241" s="367"/>
      <c r="GQ241" s="367"/>
      <c r="GR241" s="367"/>
      <c r="GS241" s="367"/>
      <c r="GT241" s="367"/>
      <c r="GU241" s="367"/>
      <c r="GV241" s="367"/>
      <c r="GW241" s="367"/>
      <c r="GX241" s="367"/>
      <c r="GY241" s="367"/>
      <c r="GZ241" s="367"/>
      <c r="HA241" s="367"/>
      <c r="HB241" s="367"/>
      <c r="HC241" s="367"/>
      <c r="HD241" s="367"/>
      <c r="HE241" s="367"/>
      <c r="HF241" s="367"/>
      <c r="HG241" s="367"/>
      <c r="HH241" s="367"/>
      <c r="HI241" s="367"/>
      <c r="HJ241" s="367"/>
      <c r="HK241" s="367"/>
      <c r="HL241" s="367"/>
      <c r="HM241" s="367"/>
      <c r="HN241" s="367"/>
      <c r="HO241" s="367"/>
      <c r="HP241" s="367"/>
      <c r="HQ241" s="367"/>
      <c r="HR241" s="367"/>
      <c r="HS241" s="367"/>
      <c r="HT241" s="367"/>
      <c r="HU241" s="367"/>
      <c r="HV241" s="367"/>
      <c r="HW241" s="367"/>
      <c r="HX241" s="367"/>
      <c r="HY241" s="367"/>
      <c r="HZ241" s="367"/>
      <c r="IA241" s="367"/>
      <c r="IB241" s="367"/>
      <c r="IC241" s="367"/>
      <c r="ID241" s="367"/>
      <c r="IE241" s="367"/>
      <c r="IF241" s="367"/>
      <c r="IG241" s="367"/>
      <c r="IH241" s="367"/>
      <c r="II241" s="367"/>
      <c r="IJ241" s="367"/>
      <c r="IK241" s="367"/>
      <c r="IL241" s="367"/>
      <c r="IM241" s="367"/>
      <c r="IN241" s="367"/>
      <c r="IO241" s="367"/>
      <c r="IP241" s="367"/>
      <c r="IQ241" s="367"/>
      <c r="IR241" s="367"/>
      <c r="IS241" s="367"/>
      <c r="IT241" s="367"/>
      <c r="IU241" s="367"/>
      <c r="IV241" s="367"/>
      <c r="IW241" s="367"/>
      <c r="IX241" s="367"/>
      <c r="IY241" s="367"/>
      <c r="IZ241" s="367"/>
      <c r="JA241" s="367"/>
      <c r="JB241" s="367"/>
      <c r="JC241" s="367"/>
      <c r="JD241" s="367"/>
      <c r="JE241" s="367"/>
      <c r="JF241" s="367"/>
      <c r="JG241" s="367"/>
      <c r="JH241" s="367"/>
      <c r="JI241" s="367"/>
      <c r="JJ241" s="367"/>
      <c r="JK241" s="367"/>
      <c r="JL241" s="367"/>
      <c r="JM241" s="367"/>
      <c r="JN241" s="367"/>
      <c r="JO241" s="367"/>
      <c r="JP241" s="367"/>
      <c r="JQ241" s="367"/>
      <c r="JR241" s="367"/>
      <c r="JS241" s="367"/>
      <c r="JT241" s="367"/>
      <c r="JU241" s="367"/>
      <c r="JV241" s="367"/>
      <c r="JW241" s="367"/>
      <c r="JX241" s="367"/>
      <c r="JY241" s="367"/>
      <c r="JZ241" s="367"/>
      <c r="KA241" s="367"/>
      <c r="KB241" s="367"/>
      <c r="KC241" s="367"/>
      <c r="KD241" s="367"/>
      <c r="KE241" s="367"/>
      <c r="KF241" s="367"/>
      <c r="KG241" s="367"/>
      <c r="KH241" s="367"/>
      <c r="KI241" s="367"/>
      <c r="KJ241" s="367"/>
      <c r="KK241" s="367"/>
      <c r="KL241" s="367"/>
      <c r="KM241" s="367"/>
      <c r="KN241" s="367"/>
      <c r="KO241" s="367"/>
      <c r="KP241" s="367"/>
      <c r="KQ241" s="367"/>
      <c r="KR241" s="367"/>
      <c r="KS241" s="367"/>
      <c r="KT241" s="367"/>
      <c r="KU241" s="367"/>
      <c r="KV241" s="367"/>
      <c r="KW241" s="367"/>
      <c r="KX241" s="367"/>
      <c r="KY241" s="367"/>
      <c r="KZ241" s="367"/>
      <c r="LA241" s="367"/>
      <c r="LB241" s="367"/>
      <c r="LC241" s="367"/>
      <c r="LD241" s="367"/>
      <c r="LE241" s="367"/>
      <c r="LF241" s="367"/>
      <c r="LG241" s="367"/>
      <c r="LH241" s="367"/>
      <c r="LI241" s="367"/>
      <c r="LJ241" s="367"/>
      <c r="LK241" s="367"/>
      <c r="LL241" s="367"/>
      <c r="LM241" s="367"/>
      <c r="LN241" s="367"/>
      <c r="LO241" s="367"/>
      <c r="LP241" s="367"/>
      <c r="LQ241" s="367"/>
      <c r="LR241" s="367"/>
      <c r="LS241" s="367"/>
      <c r="LT241" s="367"/>
      <c r="LU241" s="367"/>
      <c r="LV241" s="367"/>
      <c r="LW241" s="367"/>
      <c r="LX241" s="367"/>
      <c r="LY241" s="367"/>
      <c r="LZ241" s="367"/>
      <c r="MA241" s="367"/>
      <c r="MB241" s="367"/>
      <c r="MC241" s="367"/>
      <c r="MD241" s="367"/>
      <c r="ME241" s="367"/>
      <c r="MF241" s="367"/>
      <c r="MG241" s="367"/>
      <c r="MH241" s="367"/>
      <c r="MI241" s="367"/>
      <c r="MJ241" s="367"/>
      <c r="MK241" s="367"/>
      <c r="ML241" s="367"/>
      <c r="MM241" s="367"/>
      <c r="MN241" s="367"/>
      <c r="MO241" s="367"/>
      <c r="MP241" s="367"/>
      <c r="MQ241" s="367"/>
      <c r="MR241" s="367"/>
      <c r="MS241" s="367"/>
      <c r="MT241" s="367"/>
      <c r="MU241" s="367"/>
      <c r="MV241" s="367"/>
      <c r="MW241" s="367"/>
      <c r="MX241" s="367"/>
      <c r="MY241" s="367"/>
      <c r="MZ241" s="367"/>
      <c r="NA241" s="367"/>
      <c r="NB241" s="367"/>
      <c r="NC241" s="367"/>
      <c r="ND241" s="367"/>
      <c r="NE241" s="367"/>
      <c r="NF241" s="367"/>
      <c r="NG241" s="367"/>
      <c r="NH241" s="367"/>
      <c r="NI241" s="367"/>
      <c r="NJ241" s="367"/>
      <c r="NK241" s="367"/>
      <c r="NL241" s="367"/>
      <c r="NM241" s="367"/>
      <c r="NN241" s="367"/>
      <c r="NO241" s="367"/>
      <c r="NP241" s="367"/>
      <c r="NQ241" s="367"/>
      <c r="NR241" s="367"/>
      <c r="NS241" s="367"/>
      <c r="NT241" s="367"/>
      <c r="NU241" s="367"/>
      <c r="NV241" s="367"/>
      <c r="NW241" s="367"/>
      <c r="NX241" s="367"/>
      <c r="NY241" s="367"/>
      <c r="NZ241" s="367"/>
      <c r="OA241" s="367"/>
      <c r="OB241" s="367"/>
      <c r="OC241" s="367"/>
      <c r="OD241" s="367"/>
      <c r="OE241" s="367"/>
      <c r="OF241" s="367"/>
      <c r="OG241" s="367"/>
      <c r="OH241" s="367"/>
      <c r="OI241" s="367"/>
      <c r="OJ241" s="367"/>
      <c r="OK241" s="367"/>
      <c r="OL241" s="367"/>
      <c r="OM241" s="367"/>
      <c r="ON241" s="367"/>
      <c r="OO241" s="367"/>
      <c r="OP241" s="367"/>
      <c r="OQ241" s="367"/>
      <c r="OR241" s="367"/>
      <c r="OS241" s="367"/>
      <c r="OT241" s="367"/>
      <c r="OU241" s="367"/>
      <c r="OV241" s="367"/>
      <c r="OW241" s="367"/>
      <c r="OX241" s="367"/>
      <c r="OY241" s="367"/>
      <c r="OZ241" s="367"/>
      <c r="PA241" s="367"/>
      <c r="PB241" s="367"/>
      <c r="PC241" s="367"/>
      <c r="PD241" s="367"/>
      <c r="PE241" s="367"/>
      <c r="PF241" s="367"/>
      <c r="PG241" s="367"/>
      <c r="PH241" s="367"/>
      <c r="PI241" s="367"/>
      <c r="PJ241" s="367"/>
      <c r="PK241" s="367"/>
      <c r="PL241" s="367"/>
      <c r="PM241" s="367"/>
      <c r="PN241" s="367"/>
      <c r="PO241" s="367"/>
      <c r="PP241" s="367"/>
      <c r="PQ241" s="367"/>
      <c r="PR241" s="367"/>
      <c r="PS241" s="367"/>
      <c r="PT241" s="367"/>
      <c r="PU241" s="367"/>
      <c r="PV241" s="367"/>
      <c r="PW241" s="367"/>
      <c r="PX241" s="367"/>
      <c r="PY241" s="367"/>
      <c r="PZ241" s="367"/>
      <c r="QA241" s="367"/>
      <c r="QB241" s="367"/>
      <c r="QC241" s="367"/>
      <c r="QD241" s="367"/>
      <c r="QE241" s="367"/>
      <c r="QF241" s="367"/>
      <c r="QG241" s="367"/>
      <c r="QH241" s="367"/>
      <c r="QI241" s="367"/>
      <c r="QJ241" s="367"/>
      <c r="QK241" s="367"/>
      <c r="QL241" s="367"/>
      <c r="QM241" s="367"/>
      <c r="QN241" s="367"/>
      <c r="QO241" s="367"/>
      <c r="QP241" s="367"/>
      <c r="QQ241" s="367"/>
      <c r="QR241" s="367"/>
      <c r="QS241" s="367"/>
      <c r="QT241" s="367"/>
      <c r="QU241" s="367"/>
      <c r="QV241" s="367"/>
      <c r="QW241" s="367"/>
      <c r="QX241" s="367"/>
      <c r="QY241" s="367"/>
      <c r="QZ241" s="367"/>
      <c r="RA241" s="367"/>
      <c r="RB241" s="367"/>
      <c r="RC241" s="367"/>
      <c r="RD241" s="367"/>
      <c r="RE241" s="367"/>
      <c r="RF241" s="367"/>
      <c r="RG241" s="367"/>
      <c r="RH241" s="367"/>
      <c r="RI241" s="367"/>
      <c r="RJ241" s="367"/>
      <c r="RK241" s="367"/>
      <c r="RL241" s="367"/>
      <c r="RM241" s="367"/>
      <c r="RN241" s="367"/>
      <c r="RO241" s="367"/>
      <c r="RP241" s="367"/>
      <c r="RQ241" s="367"/>
      <c r="RR241" s="367"/>
      <c r="RS241" s="367"/>
      <c r="RT241" s="367"/>
      <c r="RU241" s="367"/>
      <c r="RV241" s="367"/>
      <c r="RW241" s="367"/>
      <c r="RX241" s="367"/>
      <c r="RY241" s="367"/>
      <c r="RZ241" s="367"/>
      <c r="SA241" s="367"/>
      <c r="SB241" s="367"/>
      <c r="SC241" s="367"/>
      <c r="SD241" s="367"/>
      <c r="SE241" s="367"/>
      <c r="SF241" s="367"/>
      <c r="SG241" s="367"/>
      <c r="SH241" s="367"/>
      <c r="SI241" s="367"/>
      <c r="SJ241" s="367"/>
      <c r="SK241" s="367"/>
      <c r="SL241" s="367"/>
      <c r="SM241" s="367"/>
      <c r="SN241" s="367"/>
      <c r="SO241" s="367"/>
      <c r="SP241" s="367"/>
      <c r="SQ241" s="367"/>
      <c r="SR241" s="367"/>
      <c r="SS241" s="367"/>
      <c r="ST241" s="367"/>
      <c r="SU241" s="367"/>
      <c r="SV241" s="367"/>
      <c r="SW241" s="367"/>
      <c r="SX241" s="367"/>
      <c r="SY241" s="367"/>
      <c r="SZ241" s="367"/>
      <c r="TA241" s="367"/>
      <c r="TB241" s="367"/>
      <c r="TC241" s="367"/>
      <c r="TD241" s="367"/>
      <c r="TE241" s="367"/>
      <c r="TF241" s="367"/>
      <c r="TG241" s="367"/>
      <c r="TH241" s="367"/>
      <c r="TI241" s="367"/>
      <c r="TJ241" s="367"/>
      <c r="TK241" s="367"/>
      <c r="TL241" s="367"/>
      <c r="TM241" s="367"/>
      <c r="TN241" s="367"/>
      <c r="TO241" s="367"/>
      <c r="TP241" s="367"/>
      <c r="TQ241" s="367"/>
      <c r="TR241" s="367"/>
      <c r="TS241" s="367"/>
      <c r="TT241" s="367"/>
      <c r="TU241" s="367"/>
      <c r="TV241" s="367"/>
      <c r="TW241" s="367"/>
      <c r="TX241" s="367"/>
      <c r="TY241" s="367"/>
      <c r="TZ241" s="367"/>
      <c r="UA241" s="367"/>
      <c r="UB241" s="367"/>
      <c r="UC241" s="367"/>
      <c r="UD241" s="367"/>
      <c r="UE241" s="367"/>
      <c r="UF241" s="367"/>
      <c r="UG241" s="367"/>
      <c r="UH241" s="367"/>
      <c r="UI241" s="367"/>
      <c r="UJ241" s="367"/>
      <c r="UK241" s="367"/>
      <c r="UL241" s="367"/>
      <c r="UM241" s="367"/>
      <c r="UN241" s="367"/>
      <c r="UO241" s="367"/>
      <c r="UP241" s="367"/>
      <c r="UQ241" s="367"/>
      <c r="UR241" s="367"/>
      <c r="US241" s="367"/>
      <c r="UT241" s="367"/>
      <c r="UU241" s="367"/>
      <c r="UV241" s="367"/>
      <c r="UW241" s="367"/>
      <c r="UX241" s="367"/>
      <c r="UY241" s="367"/>
      <c r="UZ241" s="367"/>
      <c r="VA241" s="367"/>
      <c r="VB241" s="367"/>
      <c r="VC241" s="367"/>
      <c r="VD241" s="367"/>
      <c r="VE241" s="367"/>
      <c r="VF241" s="367"/>
      <c r="VG241" s="367"/>
      <c r="VH241" s="367"/>
      <c r="VI241" s="367"/>
      <c r="VJ241" s="367"/>
      <c r="VK241" s="367"/>
      <c r="VL241" s="367"/>
      <c r="VM241" s="367"/>
      <c r="VN241" s="367"/>
      <c r="VO241" s="367"/>
      <c r="VP241" s="367"/>
      <c r="VQ241" s="367"/>
      <c r="VR241" s="367"/>
      <c r="VS241" s="367"/>
      <c r="VT241" s="367"/>
      <c r="VU241" s="367"/>
      <c r="VV241" s="367"/>
      <c r="VW241" s="367"/>
      <c r="VX241" s="367"/>
      <c r="VY241" s="367"/>
      <c r="VZ241" s="367"/>
      <c r="WA241" s="367"/>
      <c r="WB241" s="367"/>
      <c r="WC241" s="367"/>
      <c r="WD241" s="367"/>
      <c r="WE241" s="367"/>
      <c r="WF241" s="367"/>
      <c r="WG241" s="367"/>
      <c r="WH241" s="367"/>
      <c r="WI241" s="367"/>
      <c r="WJ241" s="367"/>
      <c r="WK241" s="367"/>
      <c r="WL241" s="367"/>
      <c r="WM241" s="367"/>
      <c r="WN241" s="367"/>
      <c r="WO241" s="367"/>
      <c r="WP241" s="367"/>
      <c r="WQ241" s="367"/>
      <c r="WR241" s="367"/>
      <c r="WS241" s="367"/>
      <c r="WT241" s="367"/>
      <c r="WU241" s="367"/>
      <c r="WV241" s="367"/>
      <c r="WW241" s="367"/>
      <c r="WX241" s="367"/>
      <c r="WY241" s="367"/>
      <c r="WZ241" s="367"/>
      <c r="XA241" s="367"/>
      <c r="XB241" s="367"/>
      <c r="XC241" s="367"/>
      <c r="XD241" s="367"/>
      <c r="XE241" s="367"/>
      <c r="XF241" s="367"/>
      <c r="XG241" s="367"/>
      <c r="XH241" s="367"/>
      <c r="XI241" s="367"/>
      <c r="XJ241" s="367"/>
      <c r="XK241" s="367"/>
      <c r="XL241" s="367"/>
      <c r="XM241" s="367"/>
      <c r="XN241" s="367"/>
      <c r="XO241" s="367"/>
      <c r="XP241" s="367"/>
      <c r="XQ241" s="367"/>
      <c r="XR241" s="367"/>
      <c r="XS241" s="367"/>
      <c r="XT241" s="367"/>
      <c r="XU241" s="367"/>
      <c r="XV241" s="367"/>
      <c r="XW241" s="367"/>
      <c r="XX241" s="367"/>
      <c r="XY241" s="367"/>
      <c r="XZ241" s="367"/>
      <c r="YA241" s="367"/>
      <c r="YB241" s="367"/>
      <c r="YC241" s="367"/>
      <c r="YD241" s="367"/>
      <c r="YE241" s="367"/>
      <c r="YF241" s="367"/>
      <c r="YG241" s="367"/>
      <c r="YH241" s="367"/>
      <c r="YI241" s="367"/>
      <c r="YJ241" s="367"/>
      <c r="YK241" s="367"/>
      <c r="YL241" s="367"/>
      <c r="YM241" s="367"/>
      <c r="YN241" s="367"/>
      <c r="YO241" s="367"/>
      <c r="YP241" s="367"/>
      <c r="YQ241" s="367"/>
      <c r="YR241" s="367"/>
      <c r="YS241" s="367"/>
      <c r="YT241" s="367"/>
      <c r="YU241" s="367"/>
      <c r="YV241" s="367"/>
      <c r="YW241" s="367"/>
      <c r="YX241" s="367"/>
      <c r="YY241" s="367"/>
      <c r="YZ241" s="367"/>
      <c r="ZA241" s="367"/>
      <c r="ZB241" s="367"/>
      <c r="ZC241" s="367"/>
      <c r="ZD241" s="367"/>
      <c r="ZE241" s="367"/>
      <c r="ZF241" s="367"/>
      <c r="ZG241" s="367"/>
      <c r="ZH241" s="367"/>
      <c r="ZI241" s="367"/>
      <c r="ZJ241" s="367"/>
      <c r="ZK241" s="367"/>
      <c r="ZL241" s="367"/>
      <c r="ZM241" s="367"/>
      <c r="ZN241" s="367"/>
      <c r="ZO241" s="367"/>
      <c r="ZP241" s="367"/>
      <c r="ZQ241" s="367"/>
      <c r="ZR241" s="367"/>
      <c r="ZS241" s="367"/>
      <c r="ZT241" s="367"/>
      <c r="ZU241" s="367"/>
      <c r="ZV241" s="367"/>
      <c r="ZW241" s="367"/>
      <c r="ZX241" s="367"/>
      <c r="ZY241" s="367"/>
      <c r="ZZ241" s="367"/>
      <c r="AAA241" s="367"/>
      <c r="AAB241" s="367"/>
      <c r="AAC241" s="367"/>
      <c r="AAD241" s="367"/>
      <c r="AAE241" s="367"/>
      <c r="AAF241" s="367"/>
      <c r="AAG241" s="367"/>
      <c r="AAH241" s="367"/>
      <c r="AAI241" s="367"/>
      <c r="AAJ241" s="367"/>
      <c r="AAK241" s="367"/>
      <c r="AAL241" s="367"/>
      <c r="AAM241" s="367"/>
      <c r="AAN241" s="367"/>
      <c r="AAO241" s="367"/>
      <c r="AAP241" s="367"/>
      <c r="AAQ241" s="367"/>
      <c r="AAR241" s="367"/>
      <c r="AAS241" s="367"/>
      <c r="AAT241" s="367"/>
      <c r="AAU241" s="367"/>
      <c r="AAV241" s="367"/>
      <c r="AAW241" s="367"/>
      <c r="AAX241" s="367"/>
      <c r="AAY241" s="367"/>
      <c r="AAZ241" s="367"/>
      <c r="ABA241" s="367"/>
      <c r="ABB241" s="367"/>
      <c r="ABC241" s="367"/>
      <c r="ABD241" s="367"/>
      <c r="ABE241" s="367"/>
      <c r="ABF241" s="367"/>
      <c r="ABG241" s="367"/>
      <c r="ABH241" s="367"/>
      <c r="ABI241" s="367"/>
      <c r="ABJ241" s="367"/>
      <c r="ABK241" s="367"/>
      <c r="ABL241" s="367"/>
      <c r="ABM241" s="367"/>
      <c r="ABN241" s="367"/>
    </row>
    <row r="242" spans="4:764" x14ac:dyDescent="0.25">
      <c r="D242" s="415" t="str">
        <f>G242&amp;H242</f>
        <v>Not replacedBC</v>
      </c>
      <c r="F242" s="320" t="s">
        <v>1719</v>
      </c>
      <c r="G242" s="320" t="s">
        <v>1722</v>
      </c>
      <c r="H242" s="320" t="s">
        <v>1756</v>
      </c>
      <c r="J242" s="328"/>
      <c r="K242" s="330"/>
      <c r="AN242" s="328"/>
      <c r="BG242" s="322"/>
      <c r="BH242" s="322"/>
      <c r="BI242" s="322"/>
      <c r="BJ242" s="322"/>
      <c r="BS242" s="328"/>
      <c r="CN242" s="322"/>
      <c r="CX242" s="328"/>
      <c r="CY242" s="328"/>
      <c r="CZ242" s="328"/>
      <c r="DA242" s="328"/>
      <c r="DB242" s="328"/>
      <c r="DC242" s="328"/>
      <c r="DD242" s="328"/>
      <c r="DE242" s="328"/>
      <c r="DF242" s="328"/>
      <c r="DG242" s="328"/>
      <c r="DH242" s="328"/>
      <c r="DI242" s="328"/>
      <c r="DJ242" s="328"/>
      <c r="DK242" s="328"/>
      <c r="DL242" s="328"/>
      <c r="DM242" s="328"/>
      <c r="DN242" s="328"/>
      <c r="DO242" s="328"/>
      <c r="DP242" s="328"/>
      <c r="DQ242" s="328"/>
      <c r="DR242" s="328"/>
      <c r="DT242" s="328"/>
      <c r="DU242" s="328"/>
      <c r="DV242" s="328"/>
      <c r="DW242" s="328"/>
      <c r="DX242" s="328"/>
      <c r="DY242" s="328"/>
      <c r="DZ242" s="328"/>
      <c r="EA242" s="328"/>
      <c r="EB242" s="328"/>
      <c r="EC242" s="328"/>
      <c r="ED242" s="328"/>
      <c r="EE242" s="328"/>
      <c r="EF242" s="328"/>
      <c r="EG242" s="328"/>
      <c r="EH242" s="328"/>
      <c r="EI242" s="328"/>
      <c r="EJ242" s="328"/>
      <c r="EK242" s="328"/>
      <c r="EL242" s="328"/>
      <c r="EM242" s="328"/>
      <c r="EN242" s="328"/>
      <c r="EO242" s="328"/>
      <c r="EP242" s="328"/>
      <c r="EQ242" s="328"/>
      <c r="ER242" s="328"/>
      <c r="ES242" s="328"/>
      <c r="ET242" s="328"/>
      <c r="EU242" s="328"/>
      <c r="EV242" s="328"/>
      <c r="EW242" s="328"/>
      <c r="EY242" s="367" cm="1">
        <f t="array" ref="EY242">SUMPRODUCT((CBRM_data!EY$28:EY$232)*(CBRM_data!$H$28:$H$232=CBRM_data!$H242)*(CBRM_data!$D$28:$D$232=FALSE))*(CBRM_data!EY$18=CBRM_data!$F242)</f>
        <v>1210.8716649991331</v>
      </c>
      <c r="EZ242" s="367" cm="1">
        <f t="array" ref="EZ242">SUMPRODUCT((CBRM_data!EZ$28:EZ$232)*(CBRM_data!$H$28:$H$232=CBRM_data!$H242)*(CBRM_data!$D$28:$D$232=FALSE))*(CBRM_data!EZ$18=CBRM_data!$F242)</f>
        <v>1234.3522063014329</v>
      </c>
      <c r="FA242" s="367" cm="1">
        <f t="array" ref="FA242">SUMPRODUCT((CBRM_data!FA$28:FA$232)*(CBRM_data!$H$28:$H$232=CBRM_data!$H242)*(CBRM_data!$D$28:$D$232=FALSE))*(CBRM_data!FA$18=CBRM_data!$F242)</f>
        <v>1263.8706042670869</v>
      </c>
      <c r="FB242" s="367" cm="1">
        <f t="array" ref="FB242">SUMPRODUCT((CBRM_data!FB$28:FB$232)*(CBRM_data!$H$28:$H$232=CBRM_data!$H242)*(CBRM_data!$D$28:$D$232=FALSE))*(CBRM_data!FB$18=CBRM_data!$F242)</f>
        <v>1301.0856097710678</v>
      </c>
      <c r="FC242" s="367" cm="1">
        <f t="array" ref="FC242">SUMPRODUCT((CBRM_data!FC$28:FC$232)*(CBRM_data!$H$28:$H$232=CBRM_data!$H242)*(CBRM_data!$D$28:$D$232=FALSE))*(CBRM_data!FC$18=CBRM_data!$F242)</f>
        <v>1351.7039578472484</v>
      </c>
      <c r="FD242" s="367" cm="1">
        <f t="array" ref="FD242">SUMPRODUCT((CBRM_data!FD$28:FD$232)*(CBRM_data!$H$28:$H$232=CBRM_data!$H242)*(CBRM_data!$D$28:$D$232=FALSE))*(CBRM_data!FD$18=CBRM_data!$F242)</f>
        <v>1447.9815522044726</v>
      </c>
      <c r="FE242" s="367" cm="1">
        <f t="array" ref="FE242">SUMPRODUCT((CBRM_data!FE$28:FE$232)*(CBRM_data!$H$28:$H$232=CBRM_data!$H242)*(CBRM_data!$D$28:$D$232=FALSE))*(CBRM_data!FE$18=CBRM_data!$F242)</f>
        <v>1752.1016323036881</v>
      </c>
      <c r="FF242" s="367" cm="1">
        <f t="array" ref="FF242">SUMPRODUCT((CBRM_data!FF$28:FF$232)*(CBRM_data!$H$28:$H$232=CBRM_data!$H242)*(CBRM_data!$D$28:$D$232=FALSE))*(CBRM_data!FF$18=CBRM_data!$F242)</f>
        <v>2201.2565712052397</v>
      </c>
      <c r="FG242" s="367" cm="1">
        <f t="array" ref="FG242">SUMPRODUCT((CBRM_data!FG$28:FG$232)*(CBRM_data!$H$28:$H$232=CBRM_data!$H242)*(CBRM_data!$D$28:$D$232=FALSE))*(CBRM_data!FG$18=CBRM_data!$F242)</f>
        <v>2938.012428123161</v>
      </c>
      <c r="FH242" s="367" cm="1">
        <f t="array" ref="FH242">SUMPRODUCT((CBRM_data!FH$28:FH$232)*(CBRM_data!$H$28:$H$232=CBRM_data!$H242)*(CBRM_data!$D$28:$D$232=FALSE))*(CBRM_data!FH$18=CBRM_data!$F242)</f>
        <v>4044.7518379812768</v>
      </c>
      <c r="FI242" s="367" cm="1">
        <f t="array" ref="FI242">SUMPRODUCT((CBRM_data!FI$28:FI$232)*(CBRM_data!$H$28:$H$232=CBRM_data!$H242)*(CBRM_data!$D$28:$D$232=FALSE))*(CBRM_data!FI$18=CBRM_data!$F242)</f>
        <v>5626.3030176300081</v>
      </c>
      <c r="FJ242" s="367" cm="1">
        <f t="array" ref="FJ242">SUMPRODUCT((CBRM_data!FJ$28:FJ$232)*(CBRM_data!$H$28:$H$232=CBRM_data!$H242)*(CBRM_data!$D$28:$D$232=FALSE))*(CBRM_data!FJ$18=CBRM_data!$F242)</f>
        <v>7901.7458848525348</v>
      </c>
      <c r="FK242" s="367" cm="1">
        <f t="array" ref="FK242">SUMPRODUCT((CBRM_data!FK$28:FK$232)*(CBRM_data!$H$28:$H$232=CBRM_data!$H242)*(CBRM_data!$D$28:$D$232=FALSE))*(CBRM_data!FK$18=CBRM_data!$F242)</f>
        <v>11196.134885038591</v>
      </c>
      <c r="FL242" s="367" cm="1">
        <f t="array" ref="FL242">SUMPRODUCT((CBRM_data!FL$28:FL$232)*(CBRM_data!$H$28:$H$232=CBRM_data!$H242)*(CBRM_data!$D$28:$D$232=FALSE))*(CBRM_data!FL$18=CBRM_data!$F242)</f>
        <v>15993.392463997994</v>
      </c>
      <c r="FM242" s="367" cm="1">
        <f t="array" ref="FM242">SUMPRODUCT((CBRM_data!FM$28:FM$232)*(CBRM_data!$H$28:$H$232=CBRM_data!$H242)*(CBRM_data!$D$28:$D$232=FALSE))*(CBRM_data!FM$18=CBRM_data!$F242)</f>
        <v>23016.166272233</v>
      </c>
      <c r="FN242" s="367" cm="1">
        <f t="array" ref="FN242">SUMPRODUCT((CBRM_data!FN$28:FN$232)*(CBRM_data!$H$28:$H$232=CBRM_data!$H242)*(CBRM_data!$D$28:$D$232=FALSE))*(CBRM_data!FN$18=CBRM_data!$F242)</f>
        <v>33346.597890973782</v>
      </c>
      <c r="FO242" s="367" cm="1">
        <f t="array" ref="FO242">SUMPRODUCT((CBRM_data!FO$28:FO$232)*(CBRM_data!$H$28:$H$232=CBRM_data!$H242)*(CBRM_data!$D$28:$D$232=FALSE))*(CBRM_data!FO$18=CBRM_data!$F242)</f>
        <v>48609.241857550216</v>
      </c>
      <c r="FP242" s="367" cm="1">
        <f t="array" ref="FP242">SUMPRODUCT((CBRM_data!FP$28:FP$232)*(CBRM_data!$H$28:$H$232=CBRM_data!$H242)*(CBRM_data!$D$28:$D$232=FALSE))*(CBRM_data!FP$18=CBRM_data!$F242)</f>
        <v>71248.506263745861</v>
      </c>
      <c r="FQ242" s="367" cm="1">
        <f t="array" ref="FQ242">SUMPRODUCT((CBRM_data!FQ$28:FQ$232)*(CBRM_data!$H$28:$H$232=CBRM_data!$H242)*(CBRM_data!$D$28:$D$232=FALSE))*(CBRM_data!FQ$18=CBRM_data!$F242)</f>
        <v>103645.5154366427</v>
      </c>
      <c r="FR242" s="367" cm="1">
        <f t="array" ref="FR242">SUMPRODUCT((CBRM_data!FR$28:FR$232)*(CBRM_data!$H$28:$H$232=CBRM_data!$H242)*(CBRM_data!$D$28:$D$232=FALSE))*(CBRM_data!FR$18=CBRM_data!$F242)</f>
        <v>141292.67032611067</v>
      </c>
      <c r="FS242" s="367" cm="1">
        <f t="array" ref="FS242">SUMPRODUCT((CBRM_data!FS$28:FS$232)*(CBRM_data!$H$28:$H$232=CBRM_data!$H242)*(CBRM_data!$D$28:$D$232=FALSE))*(CBRM_data!FS$18=CBRM_data!$F242)</f>
        <v>154644.37365981369</v>
      </c>
      <c r="FT242" s="367" cm="1">
        <f t="array" ref="FT242">SUMPRODUCT((CBRM_data!FT$28:FT$232)*(CBRM_data!$H$28:$H$232=CBRM_data!$H242)*(CBRM_data!$D$28:$D$232=FALSE))*(CBRM_data!FT$18=CBRM_data!$F242)</f>
        <v>164286.88591914074</v>
      </c>
      <c r="FU242" s="367" cm="1">
        <f t="array" ref="FU242">SUMPRODUCT((CBRM_data!FU$28:FU$232)*(CBRM_data!$H$28:$H$232=CBRM_data!$H242)*(CBRM_data!$D$28:$D$232=FALSE))*(CBRM_data!FU$18=CBRM_data!$F242)</f>
        <v>176351.63939486205</v>
      </c>
      <c r="FV242" s="367" cm="1">
        <f t="array" ref="FV242">SUMPRODUCT((CBRM_data!FV$28:FV$232)*(CBRM_data!$H$28:$H$232=CBRM_data!$H242)*(CBRM_data!$D$28:$D$232=FALSE))*(CBRM_data!FV$18=CBRM_data!$F242)</f>
        <v>193474.13398854036</v>
      </c>
      <c r="FW242" s="367" cm="1">
        <f t="array" ref="FW242">SUMPRODUCT((CBRM_data!FW$28:FW$232)*(CBRM_data!$H$28:$H$232=CBRM_data!$H242)*(CBRM_data!$D$28:$D$232=FALSE))*(CBRM_data!FW$18=CBRM_data!$F242)</f>
        <v>206389.30030367541</v>
      </c>
      <c r="FX242" s="367" cm="1">
        <f t="array" ref="FX242">SUMPRODUCT((CBRM_data!FX$28:FX$232)*(CBRM_data!$H$28:$H$232=CBRM_data!$H242)*(CBRM_data!$D$28:$D$232=FALSE))*(CBRM_data!FX$18=CBRM_data!$F242)</f>
        <v>206396.47704909524</v>
      </c>
      <c r="FY242" s="367" cm="1">
        <f t="array" ref="FY242">SUMPRODUCT((CBRM_data!FY$28:FY$232)*(CBRM_data!$H$28:$H$232=CBRM_data!$H242)*(CBRM_data!$D$28:$D$232=FALSE))*(CBRM_data!FY$18=CBRM_data!$F242)</f>
        <v>206404.21680975516</v>
      </c>
      <c r="FZ242" s="367" cm="1">
        <f t="array" ref="FZ242">SUMPRODUCT((CBRM_data!FZ$28:FZ$232)*(CBRM_data!$H$28:$H$232=CBRM_data!$H242)*(CBRM_data!$D$28:$D$232=FALSE))*(CBRM_data!FZ$18=CBRM_data!$F242)</f>
        <v>206412.56470042796</v>
      </c>
      <c r="GA242" s="367" cm="1">
        <f t="array" ref="GA242">SUMPRODUCT((CBRM_data!GA$28:GA$232)*(CBRM_data!$H$28:$H$232=CBRM_data!$H242)*(CBRM_data!$D$28:$D$232=FALSE))*(CBRM_data!GA$18=CBRM_data!$F242)</f>
        <v>206421.56949867951</v>
      </c>
      <c r="GB242" s="367" cm="1">
        <f t="array" ref="GB242">SUMPRODUCT((CBRM_data!GB$28:GB$232)*(CBRM_data!$H$28:$H$232=CBRM_data!$H242)*(CBRM_data!$D$28:$D$232=FALSE))*(CBRM_data!GB$18=CBRM_data!$F242)</f>
        <v>206431.28394475824</v>
      </c>
      <c r="GC242" s="346"/>
      <c r="GD242" s="367" cm="1">
        <f t="array" ref="GD242">SUMPRODUCT((CBRM_data!GD$28:GD$232)*(CBRM_data!$H$28:$H$232=CBRM_data!$H242)*(CBRM_data!$D$28:$D$232=FALSE))*(CBRM_data!GD$18=CBRM_data!$F242)</f>
        <v>0</v>
      </c>
      <c r="GE242" s="367" cm="1">
        <f t="array" ref="GE242">SUMPRODUCT((CBRM_data!GE$28:GE$232)*(CBRM_data!$H$28:$H$232=CBRM_data!$H242)*(CBRM_data!$D$28:$D$232=FALSE))*(CBRM_data!GE$18=CBRM_data!$F242)</f>
        <v>0</v>
      </c>
      <c r="GF242" s="367" cm="1">
        <f t="array" ref="GF242">SUMPRODUCT((CBRM_data!GF$28:GF$232)*(CBRM_data!$H$28:$H$232=CBRM_data!$H242)*(CBRM_data!$D$28:$D$232=FALSE))*(CBRM_data!GF$18=CBRM_data!$F242)</f>
        <v>0</v>
      </c>
      <c r="GG242" s="367" cm="1">
        <f t="array" ref="GG242">SUMPRODUCT((CBRM_data!GG$28:GG$232)*(CBRM_data!$H$28:$H$232=CBRM_data!$H242)*(CBRM_data!$D$28:$D$232=FALSE))*(CBRM_data!GG$18=CBRM_data!$F242)</f>
        <v>0</v>
      </c>
      <c r="GH242" s="367" cm="1">
        <f t="array" ref="GH242">SUMPRODUCT((CBRM_data!GH$28:GH$232)*(CBRM_data!$H$28:$H$232=CBRM_data!$H242)*(CBRM_data!$D$28:$D$232=FALSE))*(CBRM_data!GH$18=CBRM_data!$F242)</f>
        <v>0</v>
      </c>
      <c r="GI242" s="367" cm="1">
        <f t="array" ref="GI242">SUMPRODUCT((CBRM_data!GI$28:GI$232)*(CBRM_data!$H$28:$H$232=CBRM_data!$H242)*(CBRM_data!$D$28:$D$232=FALSE))*(CBRM_data!GI$18=CBRM_data!$F242)</f>
        <v>0</v>
      </c>
      <c r="GJ242" s="367" cm="1">
        <f t="array" ref="GJ242">SUMPRODUCT((CBRM_data!GJ$28:GJ$232)*(CBRM_data!$H$28:$H$232=CBRM_data!$H242)*(CBRM_data!$D$28:$D$232=FALSE))*(CBRM_data!GJ$18=CBRM_data!$F242)</f>
        <v>0</v>
      </c>
      <c r="GK242" s="367" cm="1">
        <f t="array" ref="GK242">SUMPRODUCT((CBRM_data!GK$28:GK$232)*(CBRM_data!$H$28:$H$232=CBRM_data!$H242)*(CBRM_data!$D$28:$D$232=FALSE))*(CBRM_data!GK$18=CBRM_data!$F242)</f>
        <v>0</v>
      </c>
      <c r="GL242" s="367" cm="1">
        <f t="array" ref="GL242">SUMPRODUCT((CBRM_data!GL$28:GL$232)*(CBRM_data!$H$28:$H$232=CBRM_data!$H242)*(CBRM_data!$D$28:$D$232=FALSE))*(CBRM_data!GL$18=CBRM_data!$F242)</f>
        <v>0</v>
      </c>
      <c r="GM242" s="367" cm="1">
        <f t="array" ref="GM242">SUMPRODUCT((CBRM_data!GM$28:GM$232)*(CBRM_data!$H$28:$H$232=CBRM_data!$H242)*(CBRM_data!$D$28:$D$232=FALSE))*(CBRM_data!GM$18=CBRM_data!$F242)</f>
        <v>0</v>
      </c>
      <c r="GN242" s="367" cm="1">
        <f t="array" ref="GN242">SUMPRODUCT((CBRM_data!GN$28:GN$232)*(CBRM_data!$H$28:$H$232=CBRM_data!$H242)*(CBRM_data!$D$28:$D$232=FALSE))*(CBRM_data!GN$18=CBRM_data!$F242)</f>
        <v>0</v>
      </c>
      <c r="GO242" s="367" cm="1">
        <f t="array" ref="GO242">SUMPRODUCT((CBRM_data!GO$28:GO$232)*(CBRM_data!$H$28:$H$232=CBRM_data!$H242)*(CBRM_data!$D$28:$D$232=FALSE))*(CBRM_data!GO$18=CBRM_data!$F242)</f>
        <v>0</v>
      </c>
      <c r="GP242" s="367" cm="1">
        <f t="array" ref="GP242">SUMPRODUCT((CBRM_data!GP$28:GP$232)*(CBRM_data!$H$28:$H$232=CBRM_data!$H242)*(CBRM_data!$D$28:$D$232=FALSE))*(CBRM_data!GP$18=CBRM_data!$F242)</f>
        <v>0</v>
      </c>
      <c r="GQ242" s="367" cm="1">
        <f t="array" ref="GQ242">SUMPRODUCT((CBRM_data!GQ$28:GQ$232)*(CBRM_data!$H$28:$H$232=CBRM_data!$H242)*(CBRM_data!$D$28:$D$232=FALSE))*(CBRM_data!GQ$18=CBRM_data!$F242)</f>
        <v>0</v>
      </c>
      <c r="GR242" s="367" cm="1">
        <f t="array" ref="GR242">SUMPRODUCT((CBRM_data!GR$28:GR$232)*(CBRM_data!$H$28:$H$232=CBRM_data!$H242)*(CBRM_data!$D$28:$D$232=FALSE))*(CBRM_data!GR$18=CBRM_data!$F242)</f>
        <v>0</v>
      </c>
      <c r="GS242" s="367" cm="1">
        <f t="array" ref="GS242">SUMPRODUCT((CBRM_data!GS$28:GS$232)*(CBRM_data!$H$28:$H$232=CBRM_data!$H242)*(CBRM_data!$D$28:$D$232=FALSE))*(CBRM_data!GS$18=CBRM_data!$F242)</f>
        <v>0</v>
      </c>
      <c r="GT242" s="367" cm="1">
        <f t="array" ref="GT242">SUMPRODUCT((CBRM_data!GT$28:GT$232)*(CBRM_data!$H$28:$H$232=CBRM_data!$H242)*(CBRM_data!$D$28:$D$232=FALSE))*(CBRM_data!GT$18=CBRM_data!$F242)</f>
        <v>0</v>
      </c>
      <c r="GU242" s="367" cm="1">
        <f t="array" ref="GU242">SUMPRODUCT((CBRM_data!GU$28:GU$232)*(CBRM_data!$H$28:$H$232=CBRM_data!$H242)*(CBRM_data!$D$28:$D$232=FALSE))*(CBRM_data!GU$18=CBRM_data!$F242)</f>
        <v>0</v>
      </c>
      <c r="GV242" s="367" cm="1">
        <f t="array" ref="GV242">SUMPRODUCT((CBRM_data!GV$28:GV$232)*(CBRM_data!$H$28:$H$232=CBRM_data!$H242)*(CBRM_data!$D$28:$D$232=FALSE))*(CBRM_data!GV$18=CBRM_data!$F242)</f>
        <v>0</v>
      </c>
      <c r="GW242" s="367" cm="1">
        <f t="array" ref="GW242">SUMPRODUCT((CBRM_data!GW$28:GW$232)*(CBRM_data!$H$28:$H$232=CBRM_data!$H242)*(CBRM_data!$D$28:$D$232=FALSE))*(CBRM_data!GW$18=CBRM_data!$F242)</f>
        <v>0</v>
      </c>
      <c r="GX242" s="367" cm="1">
        <f t="array" ref="GX242">SUMPRODUCT((CBRM_data!GX$28:GX$232)*(CBRM_data!$H$28:$H$232=CBRM_data!$H242)*(CBRM_data!$D$28:$D$232=FALSE))*(CBRM_data!GX$18=CBRM_data!$F242)</f>
        <v>0</v>
      </c>
      <c r="GY242" s="367" cm="1">
        <f t="array" ref="GY242">SUMPRODUCT((CBRM_data!GY$28:GY$232)*(CBRM_data!$H$28:$H$232=CBRM_data!$H242)*(CBRM_data!$D$28:$D$232=FALSE))*(CBRM_data!GY$18=CBRM_data!$F242)</f>
        <v>0</v>
      </c>
      <c r="GZ242" s="367" cm="1">
        <f t="array" ref="GZ242">SUMPRODUCT((CBRM_data!GZ$28:GZ$232)*(CBRM_data!$H$28:$H$232=CBRM_data!$H242)*(CBRM_data!$D$28:$D$232=FALSE))*(CBRM_data!GZ$18=CBRM_data!$F242)</f>
        <v>0</v>
      </c>
      <c r="HA242" s="367" cm="1">
        <f t="array" ref="HA242">SUMPRODUCT((CBRM_data!HA$28:HA$232)*(CBRM_data!$H$28:$H$232=CBRM_data!$H242)*(CBRM_data!$D$28:$D$232=FALSE))*(CBRM_data!HA$18=CBRM_data!$F242)</f>
        <v>0</v>
      </c>
      <c r="HB242" s="367" cm="1">
        <f t="array" ref="HB242">SUMPRODUCT((CBRM_data!HB$28:HB$232)*(CBRM_data!$H$28:$H$232=CBRM_data!$H242)*(CBRM_data!$D$28:$D$232=FALSE))*(CBRM_data!HB$18=CBRM_data!$F242)</f>
        <v>0</v>
      </c>
      <c r="HC242" s="367" cm="1">
        <f t="array" ref="HC242">SUMPRODUCT((CBRM_data!HC$28:HC$232)*(CBRM_data!$H$28:$H$232=CBRM_data!$H242)*(CBRM_data!$D$28:$D$232=FALSE))*(CBRM_data!HC$18=CBRM_data!$F242)</f>
        <v>0</v>
      </c>
      <c r="HD242" s="367" cm="1">
        <f t="array" ref="HD242">SUMPRODUCT((CBRM_data!HD$28:HD$232)*(CBRM_data!$H$28:$H$232=CBRM_data!$H242)*(CBRM_data!$D$28:$D$232=FALSE))*(CBRM_data!HD$18=CBRM_data!$F242)</f>
        <v>0</v>
      </c>
      <c r="HE242" s="367" cm="1">
        <f t="array" ref="HE242">SUMPRODUCT((CBRM_data!HE$28:HE$232)*(CBRM_data!$H$28:$H$232=CBRM_data!$H242)*(CBRM_data!$D$28:$D$232=FALSE))*(CBRM_data!HE$18=CBRM_data!$F242)</f>
        <v>0</v>
      </c>
      <c r="HF242" s="367" cm="1">
        <f t="array" ref="HF242">SUMPRODUCT((CBRM_data!HF$28:HF$232)*(CBRM_data!$H$28:$H$232=CBRM_data!$H242)*(CBRM_data!$D$28:$D$232=FALSE))*(CBRM_data!HF$18=CBRM_data!$F242)</f>
        <v>0</v>
      </c>
      <c r="HG242" s="367" cm="1">
        <f t="array" ref="HG242">SUMPRODUCT((CBRM_data!HG$28:HG$232)*(CBRM_data!$H$28:$H$232=CBRM_data!$H242)*(CBRM_data!$D$28:$D$232=FALSE))*(CBRM_data!HG$18=CBRM_data!$F242)</f>
        <v>0</v>
      </c>
      <c r="HH242" s="367" cm="1">
        <f t="array" ref="HH242">SUMPRODUCT((CBRM_data!HH$28:HH$232)*(CBRM_data!$H$28:$H$232=CBRM_data!$H242)*(CBRM_data!$D$28:$D$232=FALSE))*(CBRM_data!HH$18=CBRM_data!$F242)</f>
        <v>0</v>
      </c>
      <c r="HI242" s="367" cm="1">
        <f t="array" ref="HI242">SUMPRODUCT((CBRM_data!HI$28:HI$232)*(CBRM_data!$H$28:$H$232=CBRM_data!$H242)*(CBRM_data!$D$28:$D$232=FALSE))*(CBRM_data!HI$18=CBRM_data!$F242)</f>
        <v>663.69737595849551</v>
      </c>
      <c r="HJ242" s="367" cm="1">
        <f t="array" ref="HJ242">SUMPRODUCT((CBRM_data!HJ$28:HJ$232)*(CBRM_data!$H$28:$H$232=CBRM_data!$H242)*(CBRM_data!$D$28:$D$232=FALSE))*(CBRM_data!HJ$18=CBRM_data!$F242)</f>
        <v>675.92715640977156</v>
      </c>
      <c r="HK242" s="367" cm="1">
        <f t="array" ref="HK242">SUMPRODUCT((CBRM_data!HK$28:HK$232)*(CBRM_data!$H$28:$H$232=CBRM_data!$H242)*(CBRM_data!$D$28:$D$232=FALSE))*(CBRM_data!HK$18=CBRM_data!$F242)</f>
        <v>691.27616975213357</v>
      </c>
      <c r="HL242" s="367" cm="1">
        <f t="array" ref="HL242">SUMPRODUCT((CBRM_data!HL$28:HL$232)*(CBRM_data!$H$28:$H$232=CBRM_data!$H242)*(CBRM_data!$D$28:$D$232=FALSE))*(CBRM_data!HL$18=CBRM_data!$F242)</f>
        <v>710.59929372307465</v>
      </c>
      <c r="HM242" s="367" cm="1">
        <f t="array" ref="HM242">SUMPRODUCT((CBRM_data!HM$28:HM$232)*(CBRM_data!$H$28:$H$232=CBRM_data!$H242)*(CBRM_data!$D$28:$D$232=FALSE))*(CBRM_data!HM$18=CBRM_data!$F242)</f>
        <v>736.63646481196565</v>
      </c>
      <c r="HN242" s="367" cm="1">
        <f t="array" ref="HN242">SUMPRODUCT((CBRM_data!HN$28:HN$232)*(CBRM_data!$H$28:$H$232=CBRM_data!$H242)*(CBRM_data!$D$28:$D$232=FALSE))*(CBRM_data!HN$18=CBRM_data!$F242)</f>
        <v>787.56292806976376</v>
      </c>
      <c r="HO242" s="367" cm="1">
        <f t="array" ref="HO242">SUMPRODUCT((CBRM_data!HO$28:HO$232)*(CBRM_data!$H$28:$H$232=CBRM_data!$H242)*(CBRM_data!$D$28:$D$232=FALSE))*(CBRM_data!HO$18=CBRM_data!$F242)</f>
        <v>955.6822987384578</v>
      </c>
      <c r="HP242" s="367" cm="1">
        <f t="array" ref="HP242">SUMPRODUCT((CBRM_data!HP$28:HP$232)*(CBRM_data!$H$28:$H$232=CBRM_data!$H242)*(CBRM_data!$D$28:$D$232=FALSE))*(CBRM_data!HP$18=CBRM_data!$F242)</f>
        <v>1201.6281548854004</v>
      </c>
      <c r="HQ242" s="367" cm="1">
        <f t="array" ref="HQ242">SUMPRODUCT((CBRM_data!HQ$28:HQ$232)*(CBRM_data!$H$28:$H$232=CBRM_data!$H242)*(CBRM_data!$D$28:$D$232=FALSE))*(CBRM_data!HQ$18=CBRM_data!$F242)</f>
        <v>1606.140398694037</v>
      </c>
      <c r="HR242" s="367" cm="1">
        <f t="array" ref="HR242">SUMPRODUCT((CBRM_data!HR$28:HR$232)*(CBRM_data!$H$28:$H$232=CBRM_data!$H242)*(CBRM_data!$D$28:$D$232=FALSE))*(CBRM_data!HR$18=CBRM_data!$F242)</f>
        <v>2214.9217080755675</v>
      </c>
      <c r="HS242" s="367" cm="1">
        <f t="array" ref="HS242">SUMPRODUCT((CBRM_data!HS$28:HS$232)*(CBRM_data!$H$28:$H$232=CBRM_data!$H242)*(CBRM_data!$D$28:$D$232=FALSE))*(CBRM_data!HS$18=CBRM_data!$F242)</f>
        <v>3086.5625211356482</v>
      </c>
      <c r="HT242" s="367" cm="1">
        <f t="array" ref="HT242">SUMPRODUCT((CBRM_data!HT$28:HT$232)*(CBRM_data!$H$28:$H$232=CBRM_data!$H242)*(CBRM_data!$D$28:$D$232=FALSE))*(CBRM_data!HT$18=CBRM_data!$F242)</f>
        <v>4342.9982793411627</v>
      </c>
      <c r="HU242" s="367" cm="1">
        <f t="array" ref="HU242">SUMPRODUCT((CBRM_data!HU$28:HU$232)*(CBRM_data!$H$28:$H$232=CBRM_data!$H242)*(CBRM_data!$D$28:$D$232=FALSE))*(CBRM_data!HU$18=CBRM_data!$F242)</f>
        <v>6165.3980640233058</v>
      </c>
      <c r="HV242" s="367" cm="1">
        <f t="array" ref="HV242">SUMPRODUCT((CBRM_data!HV$28:HV$232)*(CBRM_data!$H$28:$H$232=CBRM_data!$H242)*(CBRM_data!$D$28:$D$232=FALSE))*(CBRM_data!HV$18=CBRM_data!$F242)</f>
        <v>8823.8284016462694</v>
      </c>
      <c r="HW242" s="367" cm="1">
        <f t="array" ref="HW242">SUMPRODUCT((CBRM_data!HW$28:HW$232)*(CBRM_data!$H$28:$H$232=CBRM_data!$H242)*(CBRM_data!$D$28:$D$232=FALSE))*(CBRM_data!HW$18=CBRM_data!$F242)</f>
        <v>12722.080484602586</v>
      </c>
      <c r="HX242" s="367" cm="1">
        <f t="array" ref="HX242">SUMPRODUCT((CBRM_data!HX$28:HX$232)*(CBRM_data!$H$28:$H$232=CBRM_data!$H242)*(CBRM_data!$D$28:$D$232=FALSE))*(CBRM_data!HX$18=CBRM_data!$F242)</f>
        <v>18465.523026491614</v>
      </c>
      <c r="HY242" s="367" cm="1">
        <f t="array" ref="HY242">SUMPRODUCT((CBRM_data!HY$28:HY$232)*(CBRM_data!$H$28:$H$232=CBRM_data!$H242)*(CBRM_data!$D$28:$D$232=FALSE))*(CBRM_data!HY$18=CBRM_data!$F242)</f>
        <v>26963.961582875443</v>
      </c>
      <c r="HZ242" s="367" cm="1">
        <f t="array" ref="HZ242">SUMPRODUCT((CBRM_data!HZ$28:HZ$232)*(CBRM_data!$H$28:$H$232=CBRM_data!$H242)*(CBRM_data!$D$28:$D$232=FALSE))*(CBRM_data!HZ$18=CBRM_data!$F242)</f>
        <v>39587.778208036711</v>
      </c>
      <c r="IA242" s="367" cm="1">
        <f t="array" ref="IA242">SUMPRODUCT((CBRM_data!IA$28:IA$232)*(CBRM_data!$H$28:$H$232=CBRM_data!$H242)*(CBRM_data!$D$28:$D$232=FALSE))*(CBRM_data!IA$18=CBRM_data!$F242)</f>
        <v>57733.586777919685</v>
      </c>
      <c r="IB242" s="367" cm="1">
        <f t="array" ref="IB242">SUMPRODUCT((CBRM_data!IB$28:IB$232)*(CBRM_data!$H$28:$H$232=CBRM_data!$H242)*(CBRM_data!$D$28:$D$232=FALSE))*(CBRM_data!IB$18=CBRM_data!$F242)</f>
        <v>78620.462402995356</v>
      </c>
      <c r="IC242" s="367" cm="1">
        <f t="array" ref="IC242">SUMPRODUCT((CBRM_data!IC$28:IC$232)*(CBRM_data!$H$28:$H$232=CBRM_data!$H242)*(CBRM_data!$D$28:$D$232=FALSE))*(CBRM_data!IC$18=CBRM_data!$F242)</f>
        <v>85866.142868274765</v>
      </c>
      <c r="ID242" s="367" cm="1">
        <f t="array" ref="ID242">SUMPRODUCT((CBRM_data!ID$28:ID$232)*(CBRM_data!$H$28:$H$232=CBRM_data!$H242)*(CBRM_data!$D$28:$D$232=FALSE))*(CBRM_data!ID$18=CBRM_data!$F242)</f>
        <v>90901.048986738955</v>
      </c>
      <c r="IE242" s="367" cm="1">
        <f t="array" ref="IE242">SUMPRODUCT((CBRM_data!IE$28:IE$232)*(CBRM_data!$H$28:$H$232=CBRM_data!$H242)*(CBRM_data!$D$28:$D$232=FALSE))*(CBRM_data!IE$18=CBRM_data!$F242)</f>
        <v>97301.50429293557</v>
      </c>
      <c r="IF242" s="367" cm="1">
        <f t="array" ref="IF242">SUMPRODUCT((CBRM_data!IF$28:IF$232)*(CBRM_data!$H$28:$H$232=CBRM_data!$H242)*(CBRM_data!$D$28:$D$232=FALSE))*(CBRM_data!IF$18=CBRM_data!$F242)</f>
        <v>106384.94145805822</v>
      </c>
      <c r="IG242" s="367" cm="1">
        <f t="array" ref="IG242">SUMPRODUCT((CBRM_data!IG$28:IG$232)*(CBRM_data!$H$28:$H$232=CBRM_data!$H242)*(CBRM_data!$D$28:$D$232=FALSE))*(CBRM_data!IG$18=CBRM_data!$F242)</f>
        <v>113236.60011689345</v>
      </c>
      <c r="IH242" s="367" cm="1">
        <f t="array" ref="IH242">SUMPRODUCT((CBRM_data!IH$28:IH$232)*(CBRM_data!$H$28:$H$232=CBRM_data!$H242)*(CBRM_data!$D$28:$D$232=FALSE))*(CBRM_data!IH$18=CBRM_data!$F242)</f>
        <v>113241.11703902596</v>
      </c>
      <c r="II242" s="367" cm="1">
        <f t="array" ref="II242">SUMPRODUCT((CBRM_data!II$28:II$232)*(CBRM_data!$H$28:$H$232=CBRM_data!$H242)*(CBRM_data!$D$28:$D$232=FALSE))*(CBRM_data!II$18=CBRM_data!$F242)</f>
        <v>113245.98831342408</v>
      </c>
      <c r="IJ242" s="367" cm="1">
        <f t="array" ref="IJ242">SUMPRODUCT((CBRM_data!IJ$28:IJ$232)*(CBRM_data!$H$28:$H$232=CBRM_data!$H242)*(CBRM_data!$D$28:$D$232=FALSE))*(CBRM_data!IJ$18=CBRM_data!$F242)</f>
        <v>113251.24233456238</v>
      </c>
      <c r="IK242" s="367" cm="1">
        <f t="array" ref="IK242">SUMPRODUCT((CBRM_data!IK$28:IK$232)*(CBRM_data!$H$28:$H$232=CBRM_data!$H242)*(CBRM_data!$D$28:$D$232=FALSE))*(CBRM_data!IK$18=CBRM_data!$F242)</f>
        <v>113256.90980221552</v>
      </c>
      <c r="IL242" s="367" cm="1">
        <f t="array" ref="IL242">SUMPRODUCT((CBRM_data!IL$28:IL$232)*(CBRM_data!$H$28:$H$232=CBRM_data!$H242)*(CBRM_data!$D$28:$D$232=FALSE))*(CBRM_data!IL$18=CBRM_data!$F242)</f>
        <v>113263.0239102034</v>
      </c>
      <c r="IM242" s="367" cm="1">
        <f t="array" ref="IM242">SUMPRODUCT((CBRM_data!IM$28:IM$232)*(CBRM_data!$H$28:$H$232=CBRM_data!$H242)*(CBRM_data!$D$28:$D$232=FALSE))*(CBRM_data!IM$18=CBRM_data!$F242)</f>
        <v>0</v>
      </c>
      <c r="IN242" s="367" cm="1">
        <f t="array" ref="IN242">SUMPRODUCT((CBRM_data!IN$28:IN$232)*(CBRM_data!$H$28:$H$232=CBRM_data!$H242)*(CBRM_data!$D$28:$D$232=FALSE))*(CBRM_data!IN$18=CBRM_data!$F242)</f>
        <v>0</v>
      </c>
      <c r="IO242" s="367" cm="1">
        <f t="array" ref="IO242">SUMPRODUCT((CBRM_data!IO$28:IO$232)*(CBRM_data!$H$28:$H$232=CBRM_data!$H242)*(CBRM_data!$D$28:$D$232=FALSE))*(CBRM_data!IO$18=CBRM_data!$F242)</f>
        <v>0</v>
      </c>
      <c r="IP242" s="367" cm="1">
        <f t="array" ref="IP242">SUMPRODUCT((CBRM_data!IP$28:IP$232)*(CBRM_data!$H$28:$H$232=CBRM_data!$H242)*(CBRM_data!$D$28:$D$232=FALSE))*(CBRM_data!IP$18=CBRM_data!$F242)</f>
        <v>0</v>
      </c>
      <c r="IQ242" s="367" cm="1">
        <f t="array" ref="IQ242">SUMPRODUCT((CBRM_data!IQ$28:IQ$232)*(CBRM_data!$H$28:$H$232=CBRM_data!$H242)*(CBRM_data!$D$28:$D$232=FALSE))*(CBRM_data!IQ$18=CBRM_data!$F242)</f>
        <v>0</v>
      </c>
      <c r="IR242" s="367" cm="1">
        <f t="array" ref="IR242">SUMPRODUCT((CBRM_data!IR$28:IR$232)*(CBRM_data!$H$28:$H$232=CBRM_data!$H242)*(CBRM_data!$D$28:$D$232=FALSE))*(CBRM_data!IR$18=CBRM_data!$F242)</f>
        <v>0</v>
      </c>
      <c r="IS242" s="367" cm="1">
        <f t="array" ref="IS242">SUMPRODUCT((CBRM_data!IS$28:IS$232)*(CBRM_data!$H$28:$H$232=CBRM_data!$H242)*(CBRM_data!$D$28:$D$232=FALSE))*(CBRM_data!IS$18=CBRM_data!$F242)</f>
        <v>0</v>
      </c>
      <c r="IT242" s="367" cm="1">
        <f t="array" ref="IT242">SUMPRODUCT((CBRM_data!IT$28:IT$232)*(CBRM_data!$H$28:$H$232=CBRM_data!$H242)*(CBRM_data!$D$28:$D$232=FALSE))*(CBRM_data!IT$18=CBRM_data!$F242)</f>
        <v>0</v>
      </c>
      <c r="IU242" s="367" cm="1">
        <f t="array" ref="IU242">SUMPRODUCT((CBRM_data!IU$28:IU$232)*(CBRM_data!$H$28:$H$232=CBRM_data!$H242)*(CBRM_data!$D$28:$D$232=FALSE))*(CBRM_data!IU$18=CBRM_data!$F242)</f>
        <v>0</v>
      </c>
      <c r="IV242" s="367" cm="1">
        <f t="array" ref="IV242">SUMPRODUCT((CBRM_data!IV$28:IV$232)*(CBRM_data!$H$28:$H$232=CBRM_data!$H242)*(CBRM_data!$D$28:$D$232=FALSE))*(CBRM_data!IV$18=CBRM_data!$F242)</f>
        <v>0</v>
      </c>
      <c r="IW242" s="367" cm="1">
        <f t="array" ref="IW242">SUMPRODUCT((CBRM_data!IW$28:IW$232)*(CBRM_data!$H$28:$H$232=CBRM_data!$H242)*(CBRM_data!$D$28:$D$232=FALSE))*(CBRM_data!IW$18=CBRM_data!$F242)</f>
        <v>0</v>
      </c>
      <c r="IX242" s="367" cm="1">
        <f t="array" ref="IX242">SUMPRODUCT((CBRM_data!IX$28:IX$232)*(CBRM_data!$H$28:$H$232=CBRM_data!$H242)*(CBRM_data!$D$28:$D$232=FALSE))*(CBRM_data!IX$18=CBRM_data!$F242)</f>
        <v>0</v>
      </c>
      <c r="IY242" s="367" cm="1">
        <f t="array" ref="IY242">SUMPRODUCT((CBRM_data!IY$28:IY$232)*(CBRM_data!$H$28:$H$232=CBRM_data!$H242)*(CBRM_data!$D$28:$D$232=FALSE))*(CBRM_data!IY$18=CBRM_data!$F242)</f>
        <v>0</v>
      </c>
      <c r="IZ242" s="367" cm="1">
        <f t="array" ref="IZ242">SUMPRODUCT((CBRM_data!IZ$28:IZ$232)*(CBRM_data!$H$28:$H$232=CBRM_data!$H242)*(CBRM_data!$D$28:$D$232=FALSE))*(CBRM_data!IZ$18=CBRM_data!$F242)</f>
        <v>0</v>
      </c>
      <c r="JA242" s="367" cm="1">
        <f t="array" ref="JA242">SUMPRODUCT((CBRM_data!JA$28:JA$232)*(CBRM_data!$H$28:$H$232=CBRM_data!$H242)*(CBRM_data!$D$28:$D$232=FALSE))*(CBRM_data!JA$18=CBRM_data!$F242)</f>
        <v>0</v>
      </c>
      <c r="JB242" s="367" cm="1">
        <f t="array" ref="JB242">SUMPRODUCT((CBRM_data!JB$28:JB$232)*(CBRM_data!$H$28:$H$232=CBRM_data!$H242)*(CBRM_data!$D$28:$D$232=FALSE))*(CBRM_data!JB$18=CBRM_data!$F242)</f>
        <v>0</v>
      </c>
      <c r="JC242" s="367" cm="1">
        <f t="array" ref="JC242">SUMPRODUCT((CBRM_data!JC$28:JC$232)*(CBRM_data!$H$28:$H$232=CBRM_data!$H242)*(CBRM_data!$D$28:$D$232=FALSE))*(CBRM_data!JC$18=CBRM_data!$F242)</f>
        <v>0</v>
      </c>
      <c r="JD242" s="367" cm="1">
        <f t="array" ref="JD242">SUMPRODUCT((CBRM_data!JD$28:JD$232)*(CBRM_data!$H$28:$H$232=CBRM_data!$H242)*(CBRM_data!$D$28:$D$232=FALSE))*(CBRM_data!JD$18=CBRM_data!$F242)</f>
        <v>0</v>
      </c>
      <c r="JE242" s="367" cm="1">
        <f t="array" ref="JE242">SUMPRODUCT((CBRM_data!JE$28:JE$232)*(CBRM_data!$H$28:$H$232=CBRM_data!$H242)*(CBRM_data!$D$28:$D$232=FALSE))*(CBRM_data!JE$18=CBRM_data!$F242)</f>
        <v>0</v>
      </c>
      <c r="JF242" s="367" cm="1">
        <f t="array" ref="JF242">SUMPRODUCT((CBRM_data!JF$28:JF$232)*(CBRM_data!$H$28:$H$232=CBRM_data!$H242)*(CBRM_data!$D$28:$D$232=FALSE))*(CBRM_data!JF$18=CBRM_data!$F242)</f>
        <v>0</v>
      </c>
      <c r="JG242" s="367" cm="1">
        <f t="array" ref="JG242">SUMPRODUCT((CBRM_data!JG$28:JG$232)*(CBRM_data!$H$28:$H$232=CBRM_data!$H242)*(CBRM_data!$D$28:$D$232=FALSE))*(CBRM_data!JG$18=CBRM_data!$F242)</f>
        <v>0</v>
      </c>
      <c r="JH242" s="367" cm="1">
        <f t="array" ref="JH242">SUMPRODUCT((CBRM_data!JH$28:JH$232)*(CBRM_data!$H$28:$H$232=CBRM_data!$H242)*(CBRM_data!$D$28:$D$232=FALSE))*(CBRM_data!JH$18=CBRM_data!$F242)</f>
        <v>0</v>
      </c>
      <c r="JI242" s="367" cm="1">
        <f t="array" ref="JI242">SUMPRODUCT((CBRM_data!JI$28:JI$232)*(CBRM_data!$H$28:$H$232=CBRM_data!$H242)*(CBRM_data!$D$28:$D$232=FALSE))*(CBRM_data!JI$18=CBRM_data!$F242)</f>
        <v>0</v>
      </c>
      <c r="JJ242" s="367" cm="1">
        <f t="array" ref="JJ242">SUMPRODUCT((CBRM_data!JJ$28:JJ$232)*(CBRM_data!$H$28:$H$232=CBRM_data!$H242)*(CBRM_data!$D$28:$D$232=FALSE))*(CBRM_data!JJ$18=CBRM_data!$F242)</f>
        <v>0</v>
      </c>
      <c r="JK242" s="367" cm="1">
        <f t="array" ref="JK242">SUMPRODUCT((CBRM_data!JK$28:JK$232)*(CBRM_data!$H$28:$H$232=CBRM_data!$H242)*(CBRM_data!$D$28:$D$232=FALSE))*(CBRM_data!JK$18=CBRM_data!$F242)</f>
        <v>0</v>
      </c>
      <c r="JL242" s="367" cm="1">
        <f t="array" ref="JL242">SUMPRODUCT((CBRM_data!JL$28:JL$232)*(CBRM_data!$H$28:$H$232=CBRM_data!$H242)*(CBRM_data!$D$28:$D$232=FALSE))*(CBRM_data!JL$18=CBRM_data!$F242)</f>
        <v>0</v>
      </c>
      <c r="JM242" s="367" cm="1">
        <f t="array" ref="JM242">SUMPRODUCT((CBRM_data!JM$28:JM$232)*(CBRM_data!$H$28:$H$232=CBRM_data!$H242)*(CBRM_data!$D$28:$D$232=FALSE))*(CBRM_data!JM$18=CBRM_data!$F242)</f>
        <v>0</v>
      </c>
      <c r="JN242" s="367" cm="1">
        <f t="array" ref="JN242">SUMPRODUCT((CBRM_data!JN$28:JN$232)*(CBRM_data!$H$28:$H$232=CBRM_data!$H242)*(CBRM_data!$D$28:$D$232=FALSE))*(CBRM_data!JN$18=CBRM_data!$F242)</f>
        <v>0</v>
      </c>
      <c r="JO242" s="367" cm="1">
        <f t="array" ref="JO242">SUMPRODUCT((CBRM_data!JO$28:JO$232)*(CBRM_data!$H$28:$H$232=CBRM_data!$H242)*(CBRM_data!$D$28:$D$232=FALSE))*(CBRM_data!JO$18=CBRM_data!$F242)</f>
        <v>0</v>
      </c>
      <c r="JP242" s="367" cm="1">
        <f t="array" ref="JP242">SUMPRODUCT((CBRM_data!JP$28:JP$232)*(CBRM_data!$H$28:$H$232=CBRM_data!$H242)*(CBRM_data!$D$28:$D$232=FALSE))*(CBRM_data!JP$18=CBRM_data!$F242)</f>
        <v>0</v>
      </c>
      <c r="JQ242" s="367" cm="1">
        <f t="array" ref="JQ242">SUMPRODUCT((CBRM_data!JQ$28:JQ$232)*(CBRM_data!$H$28:$H$232=CBRM_data!$H242)*(CBRM_data!$D$28:$D$232=FALSE))*(CBRM_data!JQ$18=CBRM_data!$F242)</f>
        <v>0</v>
      </c>
      <c r="JR242" s="367" cm="1">
        <f t="array" ref="JR242">SUMPRODUCT((CBRM_data!JR$28:JR$232)*(CBRM_data!$H$28:$H$232=CBRM_data!$H242)*(CBRM_data!$D$28:$D$232=FALSE))*(CBRM_data!JR$18=CBRM_data!$F242)</f>
        <v>0</v>
      </c>
      <c r="JS242" s="367" cm="1">
        <f t="array" ref="JS242">SUMPRODUCT((CBRM_data!JS$28:JS$232)*(CBRM_data!$H$28:$H$232=CBRM_data!$H242)*(CBRM_data!$D$28:$D$232=FALSE))*(CBRM_data!JS$18=CBRM_data!$F242)</f>
        <v>0</v>
      </c>
      <c r="JT242" s="367" cm="1">
        <f t="array" ref="JT242">SUMPRODUCT((CBRM_data!JT$28:JT$232)*(CBRM_data!$H$28:$H$232=CBRM_data!$H242)*(CBRM_data!$D$28:$D$232=FALSE))*(CBRM_data!JT$18=CBRM_data!$F242)</f>
        <v>0</v>
      </c>
      <c r="JU242" s="367" cm="1">
        <f t="array" ref="JU242">SUMPRODUCT((CBRM_data!JU$28:JU$232)*(CBRM_data!$H$28:$H$232=CBRM_data!$H242)*(CBRM_data!$D$28:$D$232=FALSE))*(CBRM_data!JU$18=CBRM_data!$F242)</f>
        <v>0</v>
      </c>
      <c r="JV242" s="367" cm="1">
        <f t="array" ref="JV242">SUMPRODUCT((CBRM_data!JV$28:JV$232)*(CBRM_data!$H$28:$H$232=CBRM_data!$H242)*(CBRM_data!$D$28:$D$232=FALSE))*(CBRM_data!JV$18=CBRM_data!$F242)</f>
        <v>0</v>
      </c>
      <c r="JW242" s="367" cm="1">
        <f t="array" ref="JW242">SUMPRODUCT((CBRM_data!JW$28:JW$232)*(CBRM_data!$H$28:$H$232=CBRM_data!$H242)*(CBRM_data!$D$28:$D$232=FALSE))*(CBRM_data!JW$18=CBRM_data!$F242)</f>
        <v>0</v>
      </c>
      <c r="JX242" s="367" cm="1">
        <f t="array" ref="JX242">SUMPRODUCT((CBRM_data!JX$28:JX$232)*(CBRM_data!$H$28:$H$232=CBRM_data!$H242)*(CBRM_data!$D$28:$D$232=FALSE))*(CBRM_data!JX$18=CBRM_data!$F242)</f>
        <v>0</v>
      </c>
      <c r="JY242" s="367" cm="1">
        <f t="array" ref="JY242">SUMPRODUCT((CBRM_data!JY$28:JY$232)*(CBRM_data!$H$28:$H$232=CBRM_data!$H242)*(CBRM_data!$D$28:$D$232=FALSE))*(CBRM_data!JY$18=CBRM_data!$F242)</f>
        <v>0</v>
      </c>
      <c r="JZ242" s="367" cm="1">
        <f t="array" ref="JZ242">SUMPRODUCT((CBRM_data!JZ$28:JZ$232)*(CBRM_data!$H$28:$H$232=CBRM_data!$H242)*(CBRM_data!$D$28:$D$232=FALSE))*(CBRM_data!JZ$18=CBRM_data!$F242)</f>
        <v>0</v>
      </c>
      <c r="KA242" s="367" cm="1">
        <f t="array" ref="KA242">SUMPRODUCT((CBRM_data!KA$28:KA$232)*(CBRM_data!$H$28:$H$232=CBRM_data!$H242)*(CBRM_data!$D$28:$D$232=FALSE))*(CBRM_data!KA$18=CBRM_data!$F242)</f>
        <v>0</v>
      </c>
      <c r="KB242" s="367" cm="1">
        <f t="array" ref="KB242">SUMPRODUCT((CBRM_data!KB$28:KB$232)*(CBRM_data!$H$28:$H$232=CBRM_data!$H242)*(CBRM_data!$D$28:$D$232=FALSE))*(CBRM_data!KB$18=CBRM_data!$F242)</f>
        <v>0</v>
      </c>
      <c r="KC242" s="367" cm="1">
        <f t="array" ref="KC242">SUMPRODUCT((CBRM_data!KC$28:KC$232)*(CBRM_data!$H$28:$H$232=CBRM_data!$H242)*(CBRM_data!$D$28:$D$232=FALSE))*(CBRM_data!KC$18=CBRM_data!$F242)</f>
        <v>0</v>
      </c>
      <c r="KD242" s="367" cm="1">
        <f t="array" ref="KD242">SUMPRODUCT((CBRM_data!KD$28:KD$232)*(CBRM_data!$H$28:$H$232=CBRM_data!$H242)*(CBRM_data!$D$28:$D$232=FALSE))*(CBRM_data!KD$18=CBRM_data!$F242)</f>
        <v>0</v>
      </c>
      <c r="KE242" s="367" cm="1">
        <f t="array" ref="KE242">SUMPRODUCT((CBRM_data!KE$28:KE$232)*(CBRM_data!$H$28:$H$232=CBRM_data!$H242)*(CBRM_data!$D$28:$D$232=FALSE))*(CBRM_data!KE$18=CBRM_data!$F242)</f>
        <v>0</v>
      </c>
      <c r="KF242" s="367" cm="1">
        <f t="array" ref="KF242">SUMPRODUCT((CBRM_data!KF$28:KF$232)*(CBRM_data!$H$28:$H$232=CBRM_data!$H242)*(CBRM_data!$D$28:$D$232=FALSE))*(CBRM_data!KF$18=CBRM_data!$F242)</f>
        <v>0</v>
      </c>
      <c r="KG242" s="367" cm="1">
        <f t="array" ref="KG242">SUMPRODUCT((CBRM_data!KG$28:KG$232)*(CBRM_data!$H$28:$H$232=CBRM_data!$H242)*(CBRM_data!$D$28:$D$232=FALSE))*(CBRM_data!KG$18=CBRM_data!$F242)</f>
        <v>0</v>
      </c>
      <c r="KH242" s="367" cm="1">
        <f t="array" ref="KH242">SUMPRODUCT((CBRM_data!KH$28:KH$232)*(CBRM_data!$H$28:$H$232=CBRM_data!$H242)*(CBRM_data!$D$28:$D$232=FALSE))*(CBRM_data!KH$18=CBRM_data!$F242)</f>
        <v>0</v>
      </c>
      <c r="KI242" s="367" cm="1">
        <f t="array" ref="KI242">SUMPRODUCT((CBRM_data!KI$28:KI$232)*(CBRM_data!$H$28:$H$232=CBRM_data!$H242)*(CBRM_data!$D$28:$D$232=FALSE))*(CBRM_data!KI$18=CBRM_data!$F242)</f>
        <v>0</v>
      </c>
      <c r="KJ242" s="367" cm="1">
        <f t="array" ref="KJ242">SUMPRODUCT((CBRM_data!KJ$28:KJ$232)*(CBRM_data!$H$28:$H$232=CBRM_data!$H242)*(CBRM_data!$D$28:$D$232=FALSE))*(CBRM_data!KJ$18=CBRM_data!$F242)</f>
        <v>0</v>
      </c>
      <c r="KK242" s="367" cm="1">
        <f t="array" ref="KK242">SUMPRODUCT((CBRM_data!KK$28:KK$232)*(CBRM_data!$H$28:$H$232=CBRM_data!$H242)*(CBRM_data!$D$28:$D$232=FALSE))*(CBRM_data!KK$18=CBRM_data!$F242)</f>
        <v>0</v>
      </c>
      <c r="KL242" s="367" cm="1">
        <f t="array" ref="KL242">SUMPRODUCT((CBRM_data!KL$28:KL$232)*(CBRM_data!$H$28:$H$232=CBRM_data!$H242)*(CBRM_data!$D$28:$D$232=FALSE))*(CBRM_data!KL$18=CBRM_data!$F242)</f>
        <v>0</v>
      </c>
      <c r="KM242" s="367" cm="1">
        <f t="array" ref="KM242">SUMPRODUCT((CBRM_data!KM$28:KM$232)*(CBRM_data!$H$28:$H$232=CBRM_data!$H242)*(CBRM_data!$D$28:$D$232=FALSE))*(CBRM_data!KM$18=CBRM_data!$F242)</f>
        <v>0</v>
      </c>
      <c r="KN242" s="367" cm="1">
        <f t="array" ref="KN242">SUMPRODUCT((CBRM_data!KN$28:KN$232)*(CBRM_data!$H$28:$H$232=CBRM_data!$H242)*(CBRM_data!$D$28:$D$232=FALSE))*(CBRM_data!KN$18=CBRM_data!$F242)</f>
        <v>0</v>
      </c>
      <c r="KO242" s="367" cm="1">
        <f t="array" ref="KO242">SUMPRODUCT((CBRM_data!KO$28:KO$232)*(CBRM_data!$H$28:$H$232=CBRM_data!$H242)*(CBRM_data!$D$28:$D$232=FALSE))*(CBRM_data!KO$18=CBRM_data!$F242)</f>
        <v>0</v>
      </c>
      <c r="KP242" s="367" cm="1">
        <f t="array" ref="KP242">SUMPRODUCT((CBRM_data!KP$28:KP$232)*(CBRM_data!$H$28:$H$232=CBRM_data!$H242)*(CBRM_data!$D$28:$D$232=FALSE))*(CBRM_data!KP$18=CBRM_data!$F242)</f>
        <v>0</v>
      </c>
      <c r="KQ242" s="367" cm="1">
        <f t="array" ref="KQ242">SUMPRODUCT((CBRM_data!KQ$28:KQ$232)*(CBRM_data!$H$28:$H$232=CBRM_data!$H242)*(CBRM_data!$D$28:$D$232=FALSE))*(CBRM_data!KQ$18=CBRM_data!$F242)</f>
        <v>0</v>
      </c>
      <c r="KR242" s="367" cm="1">
        <f t="array" ref="KR242">SUMPRODUCT((CBRM_data!KR$28:KR$232)*(CBRM_data!$H$28:$H$232=CBRM_data!$H242)*(CBRM_data!$D$28:$D$232=FALSE))*(CBRM_data!KR$18=CBRM_data!$F242)</f>
        <v>0</v>
      </c>
      <c r="KS242" s="367" cm="1">
        <f t="array" ref="KS242">SUMPRODUCT((CBRM_data!KS$28:KS$232)*(CBRM_data!$H$28:$H$232=CBRM_data!$H242)*(CBRM_data!$D$28:$D$232=FALSE))*(CBRM_data!KS$18=CBRM_data!$F242)</f>
        <v>0</v>
      </c>
      <c r="KT242" s="367" cm="1">
        <f t="array" ref="KT242">SUMPRODUCT((CBRM_data!KT$28:KT$232)*(CBRM_data!$H$28:$H$232=CBRM_data!$H242)*(CBRM_data!$D$28:$D$232=FALSE))*(CBRM_data!KT$18=CBRM_data!$F242)</f>
        <v>0</v>
      </c>
      <c r="KU242" s="367" cm="1">
        <f t="array" ref="KU242">SUMPRODUCT((CBRM_data!KU$28:KU$232)*(CBRM_data!$H$28:$H$232=CBRM_data!$H242)*(CBRM_data!$D$28:$D$232=FALSE))*(CBRM_data!KU$18=CBRM_data!$F242)</f>
        <v>0</v>
      </c>
      <c r="KV242" s="367" cm="1">
        <f t="array" ref="KV242">SUMPRODUCT((CBRM_data!KV$28:KV$232)*(CBRM_data!$H$28:$H$232=CBRM_data!$H242)*(CBRM_data!$D$28:$D$232=FALSE))*(CBRM_data!KV$18=CBRM_data!$F242)</f>
        <v>0</v>
      </c>
      <c r="KW242" s="367" cm="1">
        <f t="array" ref="KW242">SUMPRODUCT((CBRM_data!KW$28:KW$232)*(CBRM_data!$H$28:$H$232=CBRM_data!$H242)*(CBRM_data!$D$28:$D$232=FALSE))*(CBRM_data!KW$18=CBRM_data!$F242)</f>
        <v>0</v>
      </c>
      <c r="KX242" s="367" cm="1">
        <f t="array" ref="KX242">SUMPRODUCT((CBRM_data!KX$28:KX$232)*(CBRM_data!$H$28:$H$232=CBRM_data!$H242)*(CBRM_data!$D$28:$D$232=FALSE))*(CBRM_data!KX$18=CBRM_data!$F242)</f>
        <v>1.4228901424060736</v>
      </c>
      <c r="KY242" s="367" cm="1">
        <f t="array" ref="KY242">SUMPRODUCT((CBRM_data!KY$28:KY$232)*(CBRM_data!$H$28:$H$232=CBRM_data!$H242)*(CBRM_data!$D$28:$D$232=FALSE))*(CBRM_data!KY$18=CBRM_data!$F242)</f>
        <v>1.4228901424060736</v>
      </c>
      <c r="KZ242" s="367" cm="1">
        <f t="array" ref="KZ242">SUMPRODUCT((CBRM_data!KZ$28:KZ$232)*(CBRM_data!$H$28:$H$232=CBRM_data!$H242)*(CBRM_data!$D$28:$D$232=FALSE))*(CBRM_data!KZ$18=CBRM_data!$F242)</f>
        <v>1.4228901424060736</v>
      </c>
      <c r="LA242" s="367" cm="1">
        <f t="array" ref="LA242">SUMPRODUCT((CBRM_data!LA$28:LA$232)*(CBRM_data!$H$28:$H$232=CBRM_data!$H242)*(CBRM_data!$D$28:$D$232=FALSE))*(CBRM_data!LA$18=CBRM_data!$F242)</f>
        <v>1.4228901424060736</v>
      </c>
      <c r="LB242" s="367" cm="1">
        <f t="array" ref="LB242">SUMPRODUCT((CBRM_data!LB$28:LB$232)*(CBRM_data!$H$28:$H$232=CBRM_data!$H242)*(CBRM_data!$D$28:$D$232=FALSE))*(CBRM_data!LB$18=CBRM_data!$F242)</f>
        <v>1.4228901424060736</v>
      </c>
      <c r="LC242" s="367" cm="1">
        <f t="array" ref="LC242">SUMPRODUCT((CBRM_data!LC$28:LC$232)*(CBRM_data!$H$28:$H$232=CBRM_data!$H242)*(CBRM_data!$D$28:$D$232=FALSE))*(CBRM_data!LC$18=CBRM_data!$F242)</f>
        <v>1.4615418958352437</v>
      </c>
      <c r="LD242" s="367" cm="1">
        <f t="array" ref="LD242">SUMPRODUCT((CBRM_data!LD$28:LD$232)*(CBRM_data!$H$28:$H$232=CBRM_data!$H242)*(CBRM_data!$D$28:$D$232=FALSE))*(CBRM_data!LD$18=CBRM_data!$F242)</f>
        <v>1.85560385579035</v>
      </c>
      <c r="LE242" s="367" cm="1">
        <f t="array" ref="LE242">SUMPRODUCT((CBRM_data!LE$28:LE$232)*(CBRM_data!$H$28:$H$232=CBRM_data!$H242)*(CBRM_data!$D$28:$D$232=FALSE))*(CBRM_data!LE$18=CBRM_data!$F242)</f>
        <v>2.5872420171542432</v>
      </c>
      <c r="LF242" s="367" cm="1">
        <f t="array" ref="LF242">SUMPRODUCT((CBRM_data!LF$28:LF$232)*(CBRM_data!$H$28:$H$232=CBRM_data!$H242)*(CBRM_data!$D$28:$D$232=FALSE))*(CBRM_data!LF$18=CBRM_data!$F242)</f>
        <v>3.6596531028639365</v>
      </c>
      <c r="LG242" s="367" cm="1">
        <f t="array" ref="LG242">SUMPRODUCT((CBRM_data!LG$28:LG$232)*(CBRM_data!$H$28:$H$232=CBRM_data!$H242)*(CBRM_data!$D$28:$D$232=FALSE))*(CBRM_data!LG$18=CBRM_data!$F242)</f>
        <v>5.2344787196650753</v>
      </c>
      <c r="LH242" s="367" cm="1">
        <f t="array" ref="LH242">SUMPRODUCT((CBRM_data!LH$28:LH$232)*(CBRM_data!$H$28:$H$232=CBRM_data!$H242)*(CBRM_data!$D$28:$D$232=FALSE))*(CBRM_data!LH$18=CBRM_data!$F242)</f>
        <v>7.5538568593046795</v>
      </c>
      <c r="LI242" s="367" cm="1">
        <f t="array" ref="LI242">SUMPRODUCT((CBRM_data!LI$28:LI$232)*(CBRM_data!$H$28:$H$232=CBRM_data!$H242)*(CBRM_data!$D$28:$D$232=FALSE))*(CBRM_data!LI$18=CBRM_data!$F242)</f>
        <v>10.985771087806892</v>
      </c>
      <c r="LJ242" s="367" cm="1">
        <f t="array" ref="LJ242">SUMPRODUCT((CBRM_data!LJ$28:LJ$232)*(CBRM_data!$H$28:$H$232=CBRM_data!$H242)*(CBRM_data!$D$28:$D$232=FALSE))*(CBRM_data!LJ$18=CBRM_data!$F242)</f>
        <v>16.08482118028051</v>
      </c>
      <c r="LK242" s="367" cm="1">
        <f t="array" ref="LK242">SUMPRODUCT((CBRM_data!LK$28:LK$232)*(CBRM_data!$H$28:$H$232=CBRM_data!$H242)*(CBRM_data!$D$28:$D$232=FALSE))*(CBRM_data!LK$18=CBRM_data!$F242)</f>
        <v>23.688356811466988</v>
      </c>
      <c r="LL242" s="367" cm="1">
        <f t="array" ref="LL242">SUMPRODUCT((CBRM_data!LL$28:LL$232)*(CBRM_data!$H$28:$H$232=CBRM_data!$H242)*(CBRM_data!$D$28:$D$232=FALSE))*(CBRM_data!LL$18=CBRM_data!$F242)</f>
        <v>35.062621833830477</v>
      </c>
      <c r="LM242" s="367" cm="1">
        <f t="array" ref="LM242">SUMPRODUCT((CBRM_data!LM$28:LM$232)*(CBRM_data!$H$28:$H$232=CBRM_data!$H242)*(CBRM_data!$D$28:$D$232=FALSE))*(CBRM_data!LM$18=CBRM_data!$F242)</f>
        <v>52.125088730045384</v>
      </c>
      <c r="LN242" s="367" cm="1">
        <f t="array" ref="LN242">SUMPRODUCT((CBRM_data!LN$28:LN$232)*(CBRM_data!$H$28:$H$232=CBRM_data!$H242)*(CBRM_data!$D$28:$D$232=FALSE))*(CBRM_data!LN$18=CBRM_data!$F242)</f>
        <v>77.782922943309671</v>
      </c>
      <c r="LO242" s="367" cm="1">
        <f t="array" ref="LO242">SUMPRODUCT((CBRM_data!LO$28:LO$232)*(CBRM_data!$H$28:$H$232=CBRM_data!$H242)*(CBRM_data!$D$28:$D$232=FALSE))*(CBRM_data!LO$18=CBRM_data!$F242)</f>
        <v>116.44852873180783</v>
      </c>
      <c r="LP242" s="367" cm="1">
        <f t="array" ref="LP242">SUMPRODUCT((CBRM_data!LP$28:LP$232)*(CBRM_data!$H$28:$H$232=CBRM_data!$H242)*(CBRM_data!$D$28:$D$232=FALSE))*(CBRM_data!LP$18=CBRM_data!$F242)</f>
        <v>174.82522086354157</v>
      </c>
      <c r="LQ242" s="367" cm="1">
        <f t="array" ref="LQ242">SUMPRODUCT((CBRM_data!LQ$28:LQ$232)*(CBRM_data!$H$28:$H$232=CBRM_data!$H242)*(CBRM_data!$D$28:$D$232=FALSE))*(CBRM_data!LQ$18=CBRM_data!$F242)</f>
        <v>247.19709482249121</v>
      </c>
      <c r="LR242" s="367" cm="1">
        <f t="array" ref="LR242">SUMPRODUCT((CBRM_data!LR$28:LR$232)*(CBRM_data!$H$28:$H$232=CBRM_data!$H242)*(CBRM_data!$D$28:$D$232=FALSE))*(CBRM_data!LR$18=CBRM_data!$F242)</f>
        <v>258.54889668261535</v>
      </c>
      <c r="LS242" s="367" cm="1">
        <f t="array" ref="LS242">SUMPRODUCT((CBRM_data!LS$28:LS$232)*(CBRM_data!$H$28:$H$232=CBRM_data!$H242)*(CBRM_data!$D$28:$D$232=FALSE))*(CBRM_data!LS$18=CBRM_data!$F242)</f>
        <v>258.6743840440526</v>
      </c>
      <c r="LT242" s="367" cm="1">
        <f t="array" ref="LT242">SUMPRODUCT((CBRM_data!LT$28:LT$232)*(CBRM_data!$H$28:$H$232=CBRM_data!$H242)*(CBRM_data!$D$28:$D$232=FALSE))*(CBRM_data!LT$18=CBRM_data!$F242)</f>
        <v>258.85228486919067</v>
      </c>
      <c r="LU242" s="367" cm="1">
        <f t="array" ref="LU242">SUMPRODUCT((CBRM_data!LU$28:LU$232)*(CBRM_data!$H$28:$H$232=CBRM_data!$H242)*(CBRM_data!$D$28:$D$232=FALSE))*(CBRM_data!LU$18=CBRM_data!$F242)</f>
        <v>259.10479343415642</v>
      </c>
      <c r="LV242" s="367" cm="1">
        <f t="array" ref="LV242">SUMPRODUCT((CBRM_data!LV$28:LV$232)*(CBRM_data!$H$28:$H$232=CBRM_data!$H242)*(CBRM_data!$D$28:$D$232=FALSE))*(CBRM_data!LV$18=CBRM_data!$F242)</f>
        <v>259.2952262611451</v>
      </c>
      <c r="LW242" s="367" cm="1">
        <f t="array" ref="LW242">SUMPRODUCT((CBRM_data!LW$28:LW$232)*(CBRM_data!$H$28:$H$232=CBRM_data!$H242)*(CBRM_data!$D$28:$D$232=FALSE))*(CBRM_data!LW$18=CBRM_data!$F242)</f>
        <v>259.2952262611451</v>
      </c>
      <c r="LX242" s="367" cm="1">
        <f t="array" ref="LX242">SUMPRODUCT((CBRM_data!LX$28:LX$232)*(CBRM_data!$H$28:$H$232=CBRM_data!$H242)*(CBRM_data!$D$28:$D$232=FALSE))*(CBRM_data!LX$18=CBRM_data!$F242)</f>
        <v>259.2952262611451</v>
      </c>
      <c r="LY242" s="367" cm="1">
        <f t="array" ref="LY242">SUMPRODUCT((CBRM_data!LY$28:LY$232)*(CBRM_data!$H$28:$H$232=CBRM_data!$H242)*(CBRM_data!$D$28:$D$232=FALSE))*(CBRM_data!LY$18=CBRM_data!$F242)</f>
        <v>259.2952262611451</v>
      </c>
      <c r="LZ242" s="367" cm="1">
        <f t="array" ref="LZ242">SUMPRODUCT((CBRM_data!LZ$28:LZ$232)*(CBRM_data!$H$28:$H$232=CBRM_data!$H242)*(CBRM_data!$D$28:$D$232=FALSE))*(CBRM_data!LZ$18=CBRM_data!$F242)</f>
        <v>259.2952262611451</v>
      </c>
      <c r="MA242" s="367" cm="1">
        <f t="array" ref="MA242">SUMPRODUCT((CBRM_data!MA$28:MA$232)*(CBRM_data!$H$28:$H$232=CBRM_data!$H242)*(CBRM_data!$D$28:$D$232=FALSE))*(CBRM_data!MA$18=CBRM_data!$F242)</f>
        <v>259.2952262611451</v>
      </c>
      <c r="MB242" s="367" cm="1">
        <f t="array" ref="MB242">SUMPRODUCT((CBRM_data!MB$28:MB$232)*(CBRM_data!$H$28:$H$232=CBRM_data!$H242)*(CBRM_data!$D$28:$D$232=FALSE))*(CBRM_data!MB$18=CBRM_data!$F242)</f>
        <v>0</v>
      </c>
      <c r="MC242" s="367" cm="1">
        <f t="array" ref="MC242">SUMPRODUCT((CBRM_data!MC$28:MC$232)*(CBRM_data!$H$28:$H$232=CBRM_data!$H242)*(CBRM_data!$D$28:$D$232=FALSE))*(CBRM_data!MC$18=CBRM_data!$F242)</f>
        <v>0</v>
      </c>
      <c r="MD242" s="367" cm="1">
        <f t="array" ref="MD242">SUMPRODUCT((CBRM_data!MD$28:MD$232)*(CBRM_data!$H$28:$H$232=CBRM_data!$H242)*(CBRM_data!$D$28:$D$232=FALSE))*(CBRM_data!MD$18=CBRM_data!$F242)</f>
        <v>0</v>
      </c>
      <c r="ME242" s="367" cm="1">
        <f t="array" ref="ME242">SUMPRODUCT((CBRM_data!ME$28:ME$232)*(CBRM_data!$H$28:$H$232=CBRM_data!$H242)*(CBRM_data!$D$28:$D$232=FALSE))*(CBRM_data!ME$18=CBRM_data!$F242)</f>
        <v>0</v>
      </c>
      <c r="MF242" s="367" cm="1">
        <f t="array" ref="MF242">SUMPRODUCT((CBRM_data!MF$28:MF$232)*(CBRM_data!$H$28:$H$232=CBRM_data!$H242)*(CBRM_data!$D$28:$D$232=FALSE))*(CBRM_data!MF$18=CBRM_data!$F242)</f>
        <v>0</v>
      </c>
      <c r="MG242" s="367" cm="1">
        <f t="array" ref="MG242">SUMPRODUCT((CBRM_data!MG$28:MG$232)*(CBRM_data!$H$28:$H$232=CBRM_data!$H242)*(CBRM_data!$D$28:$D$232=FALSE))*(CBRM_data!MG$18=CBRM_data!$F242)</f>
        <v>0</v>
      </c>
      <c r="MH242" s="367" cm="1">
        <f t="array" ref="MH242">SUMPRODUCT((CBRM_data!MH$28:MH$232)*(CBRM_data!$H$28:$H$232=CBRM_data!$H242)*(CBRM_data!$D$28:$D$232=FALSE))*(CBRM_data!MH$18=CBRM_data!$F242)</f>
        <v>0</v>
      </c>
      <c r="MI242" s="367" cm="1">
        <f t="array" ref="MI242">SUMPRODUCT((CBRM_data!MI$28:MI$232)*(CBRM_data!$H$28:$H$232=CBRM_data!$H242)*(CBRM_data!$D$28:$D$232=FALSE))*(CBRM_data!MI$18=CBRM_data!$F242)</f>
        <v>0</v>
      </c>
      <c r="MJ242" s="367" cm="1">
        <f t="array" ref="MJ242">SUMPRODUCT((CBRM_data!MJ$28:MJ$232)*(CBRM_data!$H$28:$H$232=CBRM_data!$H242)*(CBRM_data!$D$28:$D$232=FALSE))*(CBRM_data!MJ$18=CBRM_data!$F242)</f>
        <v>0</v>
      </c>
      <c r="MK242" s="367" cm="1">
        <f t="array" ref="MK242">SUMPRODUCT((CBRM_data!MK$28:MK$232)*(CBRM_data!$H$28:$H$232=CBRM_data!$H242)*(CBRM_data!$D$28:$D$232=FALSE))*(CBRM_data!MK$18=CBRM_data!$F242)</f>
        <v>0</v>
      </c>
      <c r="ML242" s="367" cm="1">
        <f t="array" ref="ML242">SUMPRODUCT((CBRM_data!ML$28:ML$232)*(CBRM_data!$H$28:$H$232=CBRM_data!$H242)*(CBRM_data!$D$28:$D$232=FALSE))*(CBRM_data!ML$18=CBRM_data!$F242)</f>
        <v>0</v>
      </c>
      <c r="MM242" s="367" cm="1">
        <f t="array" ref="MM242">SUMPRODUCT((CBRM_data!MM$28:MM$232)*(CBRM_data!$H$28:$H$232=CBRM_data!$H242)*(CBRM_data!$D$28:$D$232=FALSE))*(CBRM_data!MM$18=CBRM_data!$F242)</f>
        <v>0</v>
      </c>
      <c r="MN242" s="367" cm="1">
        <f t="array" ref="MN242">SUMPRODUCT((CBRM_data!MN$28:MN$232)*(CBRM_data!$H$28:$H$232=CBRM_data!$H242)*(CBRM_data!$D$28:$D$232=FALSE))*(CBRM_data!MN$18=CBRM_data!$F242)</f>
        <v>0</v>
      </c>
      <c r="MO242" s="367" cm="1">
        <f t="array" ref="MO242">SUMPRODUCT((CBRM_data!MO$28:MO$232)*(CBRM_data!$H$28:$H$232=CBRM_data!$H242)*(CBRM_data!$D$28:$D$232=FALSE))*(CBRM_data!MO$18=CBRM_data!$F242)</f>
        <v>0</v>
      </c>
      <c r="MP242" s="367" cm="1">
        <f t="array" ref="MP242">SUMPRODUCT((CBRM_data!MP$28:MP$232)*(CBRM_data!$H$28:$H$232=CBRM_data!$H242)*(CBRM_data!$D$28:$D$232=FALSE))*(CBRM_data!MP$18=CBRM_data!$F242)</f>
        <v>0</v>
      </c>
      <c r="MQ242" s="367" cm="1">
        <f t="array" ref="MQ242">SUMPRODUCT((CBRM_data!MQ$28:MQ$232)*(CBRM_data!$H$28:$H$232=CBRM_data!$H242)*(CBRM_data!$D$28:$D$232=FALSE))*(CBRM_data!MQ$18=CBRM_data!$F242)</f>
        <v>0</v>
      </c>
      <c r="MR242" s="367" cm="1">
        <f t="array" ref="MR242">SUMPRODUCT((CBRM_data!MR$28:MR$232)*(CBRM_data!$H$28:$H$232=CBRM_data!$H242)*(CBRM_data!$D$28:$D$232=FALSE))*(CBRM_data!MR$18=CBRM_data!$F242)</f>
        <v>0</v>
      </c>
      <c r="MS242" s="367" cm="1">
        <f t="array" ref="MS242">SUMPRODUCT((CBRM_data!MS$28:MS$232)*(CBRM_data!$H$28:$H$232=CBRM_data!$H242)*(CBRM_data!$D$28:$D$232=FALSE))*(CBRM_data!MS$18=CBRM_data!$F242)</f>
        <v>0</v>
      </c>
      <c r="MT242" s="367" cm="1">
        <f t="array" ref="MT242">SUMPRODUCT((CBRM_data!MT$28:MT$232)*(CBRM_data!$H$28:$H$232=CBRM_data!$H242)*(CBRM_data!$D$28:$D$232=FALSE))*(CBRM_data!MT$18=CBRM_data!$F242)</f>
        <v>0</v>
      </c>
      <c r="MU242" s="367" cm="1">
        <f t="array" ref="MU242">SUMPRODUCT((CBRM_data!MU$28:MU$232)*(CBRM_data!$H$28:$H$232=CBRM_data!$H242)*(CBRM_data!$D$28:$D$232=FALSE))*(CBRM_data!MU$18=CBRM_data!$F242)</f>
        <v>0</v>
      </c>
      <c r="MV242" s="367" cm="1">
        <f t="array" ref="MV242">SUMPRODUCT((CBRM_data!MV$28:MV$232)*(CBRM_data!$H$28:$H$232=CBRM_data!$H242)*(CBRM_data!$D$28:$D$232=FALSE))*(CBRM_data!MV$18=CBRM_data!$F242)</f>
        <v>0</v>
      </c>
      <c r="MW242" s="367" cm="1">
        <f t="array" ref="MW242">SUMPRODUCT((CBRM_data!MW$28:MW$232)*(CBRM_data!$H$28:$H$232=CBRM_data!$H242)*(CBRM_data!$D$28:$D$232=FALSE))*(CBRM_data!MW$18=CBRM_data!$F242)</f>
        <v>0</v>
      </c>
      <c r="MX242" s="367" cm="1">
        <f t="array" ref="MX242">SUMPRODUCT((CBRM_data!MX$28:MX$232)*(CBRM_data!$H$28:$H$232=CBRM_data!$H242)*(CBRM_data!$D$28:$D$232=FALSE))*(CBRM_data!MX$18=CBRM_data!$F242)</f>
        <v>0</v>
      </c>
      <c r="MY242" s="367" cm="1">
        <f t="array" ref="MY242">SUMPRODUCT((CBRM_data!MY$28:MY$232)*(CBRM_data!$H$28:$H$232=CBRM_data!$H242)*(CBRM_data!$D$28:$D$232=FALSE))*(CBRM_data!MY$18=CBRM_data!$F242)</f>
        <v>0</v>
      </c>
      <c r="MZ242" s="367" cm="1">
        <f t="array" ref="MZ242">SUMPRODUCT((CBRM_data!MZ$28:MZ$232)*(CBRM_data!$H$28:$H$232=CBRM_data!$H242)*(CBRM_data!$D$28:$D$232=FALSE))*(CBRM_data!MZ$18=CBRM_data!$F242)</f>
        <v>0</v>
      </c>
      <c r="NA242" s="367" cm="1">
        <f t="array" ref="NA242">SUMPRODUCT((CBRM_data!NA$28:NA$232)*(CBRM_data!$H$28:$H$232=CBRM_data!$H242)*(CBRM_data!$D$28:$D$232=FALSE))*(CBRM_data!NA$18=CBRM_data!$F242)</f>
        <v>0</v>
      </c>
      <c r="NB242" s="367" cm="1">
        <f t="array" ref="NB242">SUMPRODUCT((CBRM_data!NB$28:NB$232)*(CBRM_data!$H$28:$H$232=CBRM_data!$H242)*(CBRM_data!$D$28:$D$232=FALSE))*(CBRM_data!NB$18=CBRM_data!$F242)</f>
        <v>0</v>
      </c>
      <c r="NC242" s="367" cm="1">
        <f t="array" ref="NC242">SUMPRODUCT((CBRM_data!NC$28:NC$232)*(CBRM_data!$H$28:$H$232=CBRM_data!$H242)*(CBRM_data!$D$28:$D$232=FALSE))*(CBRM_data!NC$18=CBRM_data!$F242)</f>
        <v>0</v>
      </c>
      <c r="ND242" s="367" cm="1">
        <f t="array" ref="ND242">SUMPRODUCT((CBRM_data!ND$28:ND$232)*(CBRM_data!$H$28:$H$232=CBRM_data!$H242)*(CBRM_data!$D$28:$D$232=FALSE))*(CBRM_data!ND$18=CBRM_data!$F242)</f>
        <v>0</v>
      </c>
      <c r="NE242" s="367" cm="1">
        <f t="array" ref="NE242">SUMPRODUCT((CBRM_data!NE$28:NE$232)*(CBRM_data!$H$28:$H$232=CBRM_data!$H242)*(CBRM_data!$D$28:$D$232=FALSE))*(CBRM_data!NE$18=CBRM_data!$F242)</f>
        <v>0</v>
      </c>
      <c r="NF242" s="367" cm="1">
        <f t="array" ref="NF242">SUMPRODUCT((CBRM_data!NF$28:NF$232)*(CBRM_data!$H$28:$H$232=CBRM_data!$H242)*(CBRM_data!$D$28:$D$232=FALSE))*(CBRM_data!NF$18=CBRM_data!$F242)</f>
        <v>0</v>
      </c>
      <c r="NG242" s="367" cm="1">
        <f t="array" ref="NG242">SUMPRODUCT((CBRM_data!NG$28:NG$232)*(CBRM_data!$H$28:$H$232=CBRM_data!$H242)*(CBRM_data!$D$28:$D$232=FALSE))*(CBRM_data!NG$18=CBRM_data!$F242)</f>
        <v>0</v>
      </c>
      <c r="NH242" s="367" cm="1">
        <f t="array" ref="NH242">SUMPRODUCT((CBRM_data!NH$28:NH$232)*(CBRM_data!$H$28:$H$232=CBRM_data!$H242)*(CBRM_data!$D$28:$D$232=FALSE))*(CBRM_data!NH$18=CBRM_data!$F242)</f>
        <v>0</v>
      </c>
      <c r="NI242" s="367" cm="1">
        <f t="array" ref="NI242">SUMPRODUCT((CBRM_data!NI$28:NI$232)*(CBRM_data!$H$28:$H$232=CBRM_data!$H242)*(CBRM_data!$D$28:$D$232=FALSE))*(CBRM_data!NI$18=CBRM_data!$F242)</f>
        <v>0</v>
      </c>
      <c r="NJ242" s="367" cm="1">
        <f t="array" ref="NJ242">SUMPRODUCT((CBRM_data!NJ$28:NJ$232)*(CBRM_data!$H$28:$H$232=CBRM_data!$H242)*(CBRM_data!$D$28:$D$232=FALSE))*(CBRM_data!NJ$18=CBRM_data!$F242)</f>
        <v>0</v>
      </c>
      <c r="NK242" s="367" cm="1">
        <f t="array" ref="NK242">SUMPRODUCT((CBRM_data!NK$28:NK$232)*(CBRM_data!$H$28:$H$232=CBRM_data!$H242)*(CBRM_data!$D$28:$D$232=FALSE))*(CBRM_data!NK$18=CBRM_data!$F242)</f>
        <v>0</v>
      </c>
      <c r="NL242" s="367" cm="1">
        <f t="array" ref="NL242">SUMPRODUCT((CBRM_data!NL$28:NL$232)*(CBRM_data!$H$28:$H$232=CBRM_data!$H242)*(CBRM_data!$D$28:$D$232=FALSE))*(CBRM_data!NL$18=CBRM_data!$F242)</f>
        <v>0</v>
      </c>
      <c r="NM242" s="367" cm="1">
        <f t="array" ref="NM242">SUMPRODUCT((CBRM_data!NM$28:NM$232)*(CBRM_data!$H$28:$H$232=CBRM_data!$H242)*(CBRM_data!$D$28:$D$232=FALSE))*(CBRM_data!NM$18=CBRM_data!$F242)</f>
        <v>0</v>
      </c>
      <c r="NN242" s="367" cm="1">
        <f t="array" ref="NN242">SUMPRODUCT((CBRM_data!NN$28:NN$232)*(CBRM_data!$H$28:$H$232=CBRM_data!$H242)*(CBRM_data!$D$28:$D$232=FALSE))*(CBRM_data!NN$18=CBRM_data!$F242)</f>
        <v>0</v>
      </c>
      <c r="NO242" s="367" cm="1">
        <f t="array" ref="NO242">SUMPRODUCT((CBRM_data!NO$28:NO$232)*(CBRM_data!$H$28:$H$232=CBRM_data!$H242)*(CBRM_data!$D$28:$D$232=FALSE))*(CBRM_data!NO$18=CBRM_data!$F242)</f>
        <v>0</v>
      </c>
      <c r="NP242" s="367" cm="1">
        <f t="array" ref="NP242">SUMPRODUCT((CBRM_data!NP$28:NP$232)*(CBRM_data!$H$28:$H$232=CBRM_data!$H242)*(CBRM_data!$D$28:$D$232=FALSE))*(CBRM_data!NP$18=CBRM_data!$F242)</f>
        <v>0</v>
      </c>
      <c r="NQ242" s="367" cm="1">
        <f t="array" ref="NQ242">SUMPRODUCT((CBRM_data!NQ$28:NQ$232)*(CBRM_data!$H$28:$H$232=CBRM_data!$H242)*(CBRM_data!$D$28:$D$232=FALSE))*(CBRM_data!NQ$18=CBRM_data!$F242)</f>
        <v>0</v>
      </c>
      <c r="NR242" s="367" cm="1">
        <f t="array" ref="NR242">SUMPRODUCT((CBRM_data!NR$28:NR$232)*(CBRM_data!$H$28:$H$232=CBRM_data!$H242)*(CBRM_data!$D$28:$D$232=FALSE))*(CBRM_data!NR$18=CBRM_data!$F242)</f>
        <v>0</v>
      </c>
      <c r="NS242" s="367" cm="1">
        <f t="array" ref="NS242">SUMPRODUCT((CBRM_data!NS$28:NS$232)*(CBRM_data!$H$28:$H$232=CBRM_data!$H242)*(CBRM_data!$D$28:$D$232=FALSE))*(CBRM_data!NS$18=CBRM_data!$F242)</f>
        <v>0</v>
      </c>
      <c r="NT242" s="367" cm="1">
        <f t="array" ref="NT242">SUMPRODUCT((CBRM_data!NT$28:NT$232)*(CBRM_data!$H$28:$H$232=CBRM_data!$H242)*(CBRM_data!$D$28:$D$232=FALSE))*(CBRM_data!NT$18=CBRM_data!$F242)</f>
        <v>0</v>
      </c>
      <c r="NU242" s="367" cm="1">
        <f t="array" ref="NU242">SUMPRODUCT((CBRM_data!NU$28:NU$232)*(CBRM_data!$H$28:$H$232=CBRM_data!$H242)*(CBRM_data!$D$28:$D$232=FALSE))*(CBRM_data!NU$18=CBRM_data!$F242)</f>
        <v>0</v>
      </c>
      <c r="NV242" s="367" cm="1">
        <f t="array" ref="NV242">SUMPRODUCT((CBRM_data!NV$28:NV$232)*(CBRM_data!$H$28:$H$232=CBRM_data!$H242)*(CBRM_data!$D$28:$D$232=FALSE))*(CBRM_data!NV$18=CBRM_data!$F242)</f>
        <v>0</v>
      </c>
      <c r="NW242" s="367" cm="1">
        <f t="array" ref="NW242">SUMPRODUCT((CBRM_data!NW$28:NW$232)*(CBRM_data!$H$28:$H$232=CBRM_data!$H242)*(CBRM_data!$D$28:$D$232=FALSE))*(CBRM_data!NW$18=CBRM_data!$F242)</f>
        <v>0</v>
      </c>
      <c r="NX242" s="367" cm="1">
        <f t="array" ref="NX242">SUMPRODUCT((CBRM_data!NX$28:NX$232)*(CBRM_data!$H$28:$H$232=CBRM_data!$H242)*(CBRM_data!$D$28:$D$232=FALSE))*(CBRM_data!NX$18=CBRM_data!$F242)</f>
        <v>0</v>
      </c>
      <c r="NY242" s="367" cm="1">
        <f t="array" ref="NY242">SUMPRODUCT((CBRM_data!NY$28:NY$232)*(CBRM_data!$H$28:$H$232=CBRM_data!$H242)*(CBRM_data!$D$28:$D$232=FALSE))*(CBRM_data!NY$18=CBRM_data!$F242)</f>
        <v>0</v>
      </c>
      <c r="NZ242" s="367" cm="1">
        <f t="array" ref="NZ242">SUMPRODUCT((CBRM_data!NZ$28:NZ$232)*(CBRM_data!$H$28:$H$232=CBRM_data!$H242)*(CBRM_data!$D$28:$D$232=FALSE))*(CBRM_data!NZ$18=CBRM_data!$F242)</f>
        <v>0</v>
      </c>
      <c r="OA242" s="367" cm="1">
        <f t="array" ref="OA242">SUMPRODUCT((CBRM_data!OA$28:OA$232)*(CBRM_data!$H$28:$H$232=CBRM_data!$H242)*(CBRM_data!$D$28:$D$232=FALSE))*(CBRM_data!OA$18=CBRM_data!$F242)</f>
        <v>0</v>
      </c>
      <c r="OB242" s="367" cm="1">
        <f t="array" ref="OB242">SUMPRODUCT((CBRM_data!OB$28:OB$232)*(CBRM_data!$H$28:$H$232=CBRM_data!$H242)*(CBRM_data!$D$28:$D$232=FALSE))*(CBRM_data!OB$18=CBRM_data!$F242)</f>
        <v>0</v>
      </c>
      <c r="OC242" s="367" cm="1">
        <f t="array" ref="OC242">SUMPRODUCT((CBRM_data!OC$28:OC$232)*(CBRM_data!$H$28:$H$232=CBRM_data!$H242)*(CBRM_data!$D$28:$D$232=FALSE))*(CBRM_data!OC$18=CBRM_data!$F242)</f>
        <v>0</v>
      </c>
      <c r="OD242" s="367" cm="1">
        <f t="array" ref="OD242">SUMPRODUCT((CBRM_data!OD$28:OD$232)*(CBRM_data!$H$28:$H$232=CBRM_data!$H242)*(CBRM_data!$D$28:$D$232=FALSE))*(CBRM_data!OD$18=CBRM_data!$F242)</f>
        <v>0</v>
      </c>
      <c r="OE242" s="367" cm="1">
        <f t="array" ref="OE242">SUMPRODUCT((CBRM_data!OE$28:OE$232)*(CBRM_data!$H$28:$H$232=CBRM_data!$H242)*(CBRM_data!$D$28:$D$232=FALSE))*(CBRM_data!OE$18=CBRM_data!$F242)</f>
        <v>0</v>
      </c>
      <c r="OF242" s="367" cm="1">
        <f t="array" ref="OF242">SUMPRODUCT((CBRM_data!OF$28:OF$232)*(CBRM_data!$H$28:$H$232=CBRM_data!$H242)*(CBRM_data!$D$28:$D$232=FALSE))*(CBRM_data!OF$18=CBRM_data!$F242)</f>
        <v>0</v>
      </c>
      <c r="OG242" s="367" cm="1">
        <f t="array" ref="OG242">SUMPRODUCT((CBRM_data!OG$28:OG$232)*(CBRM_data!$H$28:$H$232=CBRM_data!$H242)*(CBRM_data!$D$28:$D$232=FALSE))*(CBRM_data!OG$18=CBRM_data!$F242)</f>
        <v>0</v>
      </c>
      <c r="OH242" s="367" cm="1">
        <f t="array" ref="OH242">SUMPRODUCT((CBRM_data!OH$28:OH$232)*(CBRM_data!$H$28:$H$232=CBRM_data!$H242)*(CBRM_data!$D$28:$D$232=FALSE))*(CBRM_data!OH$18=CBRM_data!$F242)</f>
        <v>0</v>
      </c>
      <c r="OI242" s="367" cm="1">
        <f t="array" ref="OI242">SUMPRODUCT((CBRM_data!OI$28:OI$232)*(CBRM_data!$H$28:$H$232=CBRM_data!$H242)*(CBRM_data!$D$28:$D$232=FALSE))*(CBRM_data!OI$18=CBRM_data!$F242)</f>
        <v>0</v>
      </c>
      <c r="OJ242" s="367" cm="1">
        <f t="array" ref="OJ242">SUMPRODUCT((CBRM_data!OJ$28:OJ$232)*(CBRM_data!$H$28:$H$232=CBRM_data!$H242)*(CBRM_data!$D$28:$D$232=FALSE))*(CBRM_data!OJ$18=CBRM_data!$F242)</f>
        <v>0</v>
      </c>
      <c r="OK242" s="367" cm="1">
        <f t="array" ref="OK242">SUMPRODUCT((CBRM_data!OK$28:OK$232)*(CBRM_data!$H$28:$H$232=CBRM_data!$H242)*(CBRM_data!$D$28:$D$232=FALSE))*(CBRM_data!OK$18=CBRM_data!$F242)</f>
        <v>0</v>
      </c>
      <c r="OL242" s="367" cm="1">
        <f t="array" ref="OL242">SUMPRODUCT((CBRM_data!OL$28:OL$232)*(CBRM_data!$H$28:$H$232=CBRM_data!$H242)*(CBRM_data!$D$28:$D$232=FALSE))*(CBRM_data!OL$18=CBRM_data!$F242)</f>
        <v>0</v>
      </c>
      <c r="OM242" s="367" cm="1">
        <f t="array" ref="OM242">SUMPRODUCT((CBRM_data!OM$28:OM$232)*(CBRM_data!$H$28:$H$232=CBRM_data!$H242)*(CBRM_data!$D$28:$D$232=FALSE))*(CBRM_data!OM$18=CBRM_data!$F242)</f>
        <v>0</v>
      </c>
      <c r="ON242" s="367" cm="1">
        <f t="array" ref="ON242">SUMPRODUCT((CBRM_data!ON$28:ON$232)*(CBRM_data!$H$28:$H$232=CBRM_data!$H242)*(CBRM_data!$D$28:$D$232=FALSE))*(CBRM_data!ON$18=CBRM_data!$F242)</f>
        <v>0</v>
      </c>
      <c r="OO242" s="367" cm="1">
        <f t="array" ref="OO242">SUMPRODUCT((CBRM_data!OO$28:OO$232)*(CBRM_data!$H$28:$H$232=CBRM_data!$H242)*(CBRM_data!$D$28:$D$232=FALSE))*(CBRM_data!OO$18=CBRM_data!$F242)</f>
        <v>0</v>
      </c>
      <c r="OP242" s="367" cm="1">
        <f t="array" ref="OP242">SUMPRODUCT((CBRM_data!OP$28:OP$232)*(CBRM_data!$H$28:$H$232=CBRM_data!$H242)*(CBRM_data!$D$28:$D$232=FALSE))*(CBRM_data!OP$18=CBRM_data!$F242)</f>
        <v>0</v>
      </c>
      <c r="OQ242" s="367" cm="1">
        <f t="array" ref="OQ242">SUMPRODUCT((CBRM_data!OQ$28:OQ$232)*(CBRM_data!$H$28:$H$232=CBRM_data!$H242)*(CBRM_data!$D$28:$D$232=FALSE))*(CBRM_data!OQ$18=CBRM_data!$F242)</f>
        <v>0</v>
      </c>
      <c r="OR242" s="367" cm="1">
        <f t="array" ref="OR242">SUMPRODUCT((CBRM_data!OR$28:OR$232)*(CBRM_data!$H$28:$H$232=CBRM_data!$H242)*(CBRM_data!$D$28:$D$232=FALSE))*(CBRM_data!OR$18=CBRM_data!$F242)</f>
        <v>0</v>
      </c>
      <c r="OS242" s="367" cm="1">
        <f t="array" ref="OS242">SUMPRODUCT((CBRM_data!OS$28:OS$232)*(CBRM_data!$H$28:$H$232=CBRM_data!$H242)*(CBRM_data!$D$28:$D$232=FALSE))*(CBRM_data!OS$18=CBRM_data!$F242)</f>
        <v>0</v>
      </c>
      <c r="OT242" s="367" cm="1">
        <f t="array" ref="OT242">SUMPRODUCT((CBRM_data!OT$28:OT$232)*(CBRM_data!$H$28:$H$232=CBRM_data!$H242)*(CBRM_data!$D$28:$D$232=FALSE))*(CBRM_data!OT$18=CBRM_data!$F242)</f>
        <v>0</v>
      </c>
      <c r="OU242" s="367" cm="1">
        <f t="array" ref="OU242">SUMPRODUCT((CBRM_data!OU$28:OU$232)*(CBRM_data!$H$28:$H$232=CBRM_data!$H242)*(CBRM_data!$D$28:$D$232=FALSE))*(CBRM_data!OU$18=CBRM_data!$F242)</f>
        <v>0</v>
      </c>
      <c r="OV242" s="367" cm="1">
        <f t="array" ref="OV242">SUMPRODUCT((CBRM_data!OV$28:OV$232)*(CBRM_data!$H$28:$H$232=CBRM_data!$H242)*(CBRM_data!$D$28:$D$232=FALSE))*(CBRM_data!OV$18=CBRM_data!$F242)</f>
        <v>0</v>
      </c>
      <c r="OW242" s="367" cm="1">
        <f t="array" ref="OW242">SUMPRODUCT((CBRM_data!OW$28:OW$232)*(CBRM_data!$H$28:$H$232=CBRM_data!$H242)*(CBRM_data!$D$28:$D$232=FALSE))*(CBRM_data!OW$18=CBRM_data!$F242)</f>
        <v>0</v>
      </c>
      <c r="OX242" s="367" cm="1">
        <f t="array" ref="OX242">SUMPRODUCT((CBRM_data!OX$28:OX$232)*(CBRM_data!$H$28:$H$232=CBRM_data!$H242)*(CBRM_data!$D$28:$D$232=FALSE))*(CBRM_data!OX$18=CBRM_data!$F242)</f>
        <v>0</v>
      </c>
      <c r="OY242" s="367" cm="1">
        <f t="array" ref="OY242">SUMPRODUCT((CBRM_data!OY$28:OY$232)*(CBRM_data!$H$28:$H$232=CBRM_data!$H242)*(CBRM_data!$D$28:$D$232=FALSE))*(CBRM_data!OY$18=CBRM_data!$F242)</f>
        <v>0</v>
      </c>
      <c r="OZ242" s="367" cm="1">
        <f t="array" ref="OZ242">SUMPRODUCT((CBRM_data!OZ$28:OZ$232)*(CBRM_data!$H$28:$H$232=CBRM_data!$H242)*(CBRM_data!$D$28:$D$232=FALSE))*(CBRM_data!OZ$18=CBRM_data!$F242)</f>
        <v>0</v>
      </c>
      <c r="PA242" s="367" cm="1">
        <f t="array" ref="PA242">SUMPRODUCT((CBRM_data!PA$28:PA$232)*(CBRM_data!$H$28:$H$232=CBRM_data!$H242)*(CBRM_data!$D$28:$D$232=FALSE))*(CBRM_data!PA$18=CBRM_data!$F242)</f>
        <v>0</v>
      </c>
      <c r="PB242" s="367" cm="1">
        <f t="array" ref="PB242">SUMPRODUCT((CBRM_data!PB$28:PB$232)*(CBRM_data!$H$28:$H$232=CBRM_data!$H242)*(CBRM_data!$D$28:$D$232=FALSE))*(CBRM_data!PB$18=CBRM_data!$F242)</f>
        <v>0</v>
      </c>
      <c r="PC242" s="367" cm="1">
        <f t="array" ref="PC242">SUMPRODUCT((CBRM_data!PC$28:PC$232)*(CBRM_data!$H$28:$H$232=CBRM_data!$H242)*(CBRM_data!$D$28:$D$232=FALSE))*(CBRM_data!PC$18=CBRM_data!$F242)</f>
        <v>0</v>
      </c>
      <c r="PD242" s="367" cm="1">
        <f t="array" ref="PD242">SUMPRODUCT((CBRM_data!PD$28:PD$232)*(CBRM_data!$H$28:$H$232=CBRM_data!$H242)*(CBRM_data!$D$28:$D$232=FALSE))*(CBRM_data!PD$18=CBRM_data!$F242)</f>
        <v>0</v>
      </c>
      <c r="PE242" s="367" cm="1">
        <f t="array" ref="PE242">SUMPRODUCT((CBRM_data!PE$28:PE$232)*(CBRM_data!$H$28:$H$232=CBRM_data!$H242)*(CBRM_data!$D$28:$D$232=FALSE))*(CBRM_data!PE$18=CBRM_data!$F242)</f>
        <v>0</v>
      </c>
      <c r="PF242" s="367" cm="1">
        <f t="array" ref="PF242">SUMPRODUCT((CBRM_data!PF$28:PF$232)*(CBRM_data!$H$28:$H$232=CBRM_data!$H242)*(CBRM_data!$D$28:$D$232=FALSE))*(CBRM_data!PF$18=CBRM_data!$F242)</f>
        <v>0</v>
      </c>
      <c r="PG242" s="367" cm="1">
        <f t="array" ref="PG242">SUMPRODUCT((CBRM_data!PG$28:PG$232)*(CBRM_data!$H$28:$H$232=CBRM_data!$H242)*(CBRM_data!$D$28:$D$232=FALSE))*(CBRM_data!PG$18=CBRM_data!$F242)</f>
        <v>0</v>
      </c>
      <c r="PH242" s="367" cm="1">
        <f t="array" ref="PH242">SUMPRODUCT((CBRM_data!PH$28:PH$232)*(CBRM_data!$H$28:$H$232=CBRM_data!$H242)*(CBRM_data!$D$28:$D$232=FALSE))*(CBRM_data!PH$18=CBRM_data!$F242)</f>
        <v>0</v>
      </c>
      <c r="PI242" s="367" cm="1">
        <f t="array" ref="PI242">SUMPRODUCT((CBRM_data!PI$28:PI$232)*(CBRM_data!$H$28:$H$232=CBRM_data!$H242)*(CBRM_data!$D$28:$D$232=FALSE))*(CBRM_data!PI$18=CBRM_data!$F242)</f>
        <v>0</v>
      </c>
      <c r="PJ242" s="367" cm="1">
        <f t="array" ref="PJ242">SUMPRODUCT((CBRM_data!PJ$28:PJ$232)*(CBRM_data!$H$28:$H$232=CBRM_data!$H242)*(CBRM_data!$D$28:$D$232=FALSE))*(CBRM_data!PJ$18=CBRM_data!$F242)</f>
        <v>0</v>
      </c>
      <c r="PK242" s="367" cm="1">
        <f t="array" ref="PK242">SUMPRODUCT((CBRM_data!PK$28:PK$232)*(CBRM_data!$H$28:$H$232=CBRM_data!$H242)*(CBRM_data!$D$28:$D$232=FALSE))*(CBRM_data!PK$18=CBRM_data!$F242)</f>
        <v>0</v>
      </c>
      <c r="PL242" s="367" cm="1">
        <f t="array" ref="PL242">SUMPRODUCT((CBRM_data!PL$28:PL$232)*(CBRM_data!$H$28:$H$232=CBRM_data!$H242)*(CBRM_data!$D$28:$D$232=FALSE))*(CBRM_data!PL$18=CBRM_data!$F242)</f>
        <v>0</v>
      </c>
      <c r="PM242" s="367" cm="1">
        <f t="array" ref="PM242">SUMPRODUCT((CBRM_data!PM$28:PM$232)*(CBRM_data!$H$28:$H$232=CBRM_data!$H242)*(CBRM_data!$D$28:$D$232=FALSE))*(CBRM_data!PM$18=CBRM_data!$F242)</f>
        <v>0</v>
      </c>
      <c r="PN242" s="367" cm="1">
        <f t="array" ref="PN242">SUMPRODUCT((CBRM_data!PN$28:PN$232)*(CBRM_data!$H$28:$H$232=CBRM_data!$H242)*(CBRM_data!$D$28:$D$232=FALSE))*(CBRM_data!PN$18=CBRM_data!$F242)</f>
        <v>0</v>
      </c>
      <c r="PO242" s="367" cm="1">
        <f t="array" ref="PO242">SUMPRODUCT((CBRM_data!PO$28:PO$232)*(CBRM_data!$H$28:$H$232=CBRM_data!$H242)*(CBRM_data!$D$28:$D$232=FALSE))*(CBRM_data!PO$18=CBRM_data!$F242)</f>
        <v>0</v>
      </c>
      <c r="PP242" s="367" cm="1">
        <f t="array" ref="PP242">SUMPRODUCT((CBRM_data!PP$28:PP$232)*(CBRM_data!$H$28:$H$232=CBRM_data!$H242)*(CBRM_data!$D$28:$D$232=FALSE))*(CBRM_data!PP$18=CBRM_data!$F242)</f>
        <v>0</v>
      </c>
      <c r="PQ242" s="367" cm="1">
        <f t="array" ref="PQ242">SUMPRODUCT((CBRM_data!PQ$28:PQ$232)*(CBRM_data!$H$28:$H$232=CBRM_data!$H242)*(CBRM_data!$D$28:$D$232=FALSE))*(CBRM_data!PQ$18=CBRM_data!$F242)</f>
        <v>0</v>
      </c>
      <c r="PR242" s="367" cm="1">
        <f t="array" ref="PR242">SUMPRODUCT((CBRM_data!PR$28:PR$232)*(CBRM_data!$H$28:$H$232=CBRM_data!$H242)*(CBRM_data!$D$28:$D$232=FALSE))*(CBRM_data!PR$18=CBRM_data!$F242)</f>
        <v>469.71499263597639</v>
      </c>
      <c r="PS242" s="367" cm="1">
        <f t="array" ref="PS242">SUMPRODUCT((CBRM_data!PS$28:PS$232)*(CBRM_data!$H$28:$H$232=CBRM_data!$H242)*(CBRM_data!$D$28:$D$232=FALSE))*(CBRM_data!PS$18=CBRM_data!$F242)</f>
        <v>479.57587262491023</v>
      </c>
      <c r="PT242" s="367" cm="1">
        <f t="array" ref="PT242">SUMPRODUCT((CBRM_data!PT$28:PT$232)*(CBRM_data!$H$28:$H$232=CBRM_data!$H242)*(CBRM_data!$D$28:$D$232=FALSE))*(CBRM_data!PT$18=CBRM_data!$F242)</f>
        <v>491.99481949770063</v>
      </c>
      <c r="PU242" s="367" cm="1">
        <f t="array" ref="PU242">SUMPRODUCT((CBRM_data!PU$28:PU$232)*(CBRM_data!$H$28:$H$232=CBRM_data!$H242)*(CBRM_data!$D$28:$D$232=FALSE))*(CBRM_data!PU$18=CBRM_data!$F242)</f>
        <v>507.67639862907788</v>
      </c>
      <c r="PV242" s="367" cm="1">
        <f t="array" ref="PV242">SUMPRODUCT((CBRM_data!PV$28:PV$232)*(CBRM_data!$H$28:$H$232=CBRM_data!$H242)*(CBRM_data!$D$28:$D$232=FALSE))*(CBRM_data!PV$18=CBRM_data!$F242)</f>
        <v>529.22090032705466</v>
      </c>
      <c r="PW242" s="367" cm="1">
        <f t="array" ref="PW242">SUMPRODUCT((CBRM_data!PW$28:PW$232)*(CBRM_data!$H$28:$H$232=CBRM_data!$H242)*(CBRM_data!$D$28:$D$232=FALSE))*(CBRM_data!PW$18=CBRM_data!$F242)</f>
        <v>568.72078069810482</v>
      </c>
      <c r="PX242" s="367" cm="1">
        <f t="array" ref="PX242">SUMPRODUCT((CBRM_data!PX$28:PX$232)*(CBRM_data!$H$28:$H$232=CBRM_data!$H242)*(CBRM_data!$D$28:$D$232=FALSE))*(CBRM_data!PX$18=CBRM_data!$F242)</f>
        <v>685.25880113014932</v>
      </c>
      <c r="PY242" s="367" cm="1">
        <f t="array" ref="PY242">SUMPRODUCT((CBRM_data!PY$28:PY$232)*(CBRM_data!$H$28:$H$232=CBRM_data!$H242)*(CBRM_data!$D$28:$D$232=FALSE))*(CBRM_data!PY$18=CBRM_data!$F242)</f>
        <v>858.26953873849186</v>
      </c>
      <c r="PZ242" s="367" cm="1">
        <f t="array" ref="PZ242">SUMPRODUCT((CBRM_data!PZ$28:PZ$232)*(CBRM_data!$H$28:$H$232=CBRM_data!$H242)*(CBRM_data!$D$28:$D$232=FALSE))*(CBRM_data!PZ$18=CBRM_data!$F242)</f>
        <v>1142.04135265078</v>
      </c>
      <c r="QA242" s="367" cm="1">
        <f t="array" ref="QA242">SUMPRODUCT((CBRM_data!QA$28:QA$232)*(CBRM_data!$H$28:$H$232=CBRM_data!$H242)*(CBRM_data!$D$28:$D$232=FALSE))*(CBRM_data!QA$18=CBRM_data!$F242)</f>
        <v>1567.5971028786353</v>
      </c>
      <c r="QB242" s="367" cm="1">
        <f t="array" ref="QB242">SUMPRODUCT((CBRM_data!QB$28:QB$232)*(CBRM_data!$H$28:$H$232=CBRM_data!$H242)*(CBRM_data!$D$28:$D$232=FALSE))*(CBRM_data!QB$18=CBRM_data!$F242)</f>
        <v>2173.7735255185185</v>
      </c>
      <c r="QC242" s="367" cm="1">
        <f t="array" ref="QC242">SUMPRODUCT((CBRM_data!QC$28:QC$232)*(CBRM_data!$H$28:$H$232=CBRM_data!$H242)*(CBRM_data!$D$28:$D$232=FALSE))*(CBRM_data!QC$18=CBRM_data!$F242)</f>
        <v>3043.1696903396073</v>
      </c>
      <c r="QD242" s="367" cm="1">
        <f t="array" ref="QD242">SUMPRODUCT((CBRM_data!QD$28:QD$232)*(CBRM_data!$H$28:$H$232=CBRM_data!$H242)*(CBRM_data!$D$28:$D$232=FALSE))*(CBRM_data!QD$18=CBRM_data!$F242)</f>
        <v>4298.0608945961567</v>
      </c>
      <c r="QE242" s="367" cm="1">
        <f t="array" ref="QE242">SUMPRODUCT((CBRM_data!QE$28:QE$232)*(CBRM_data!$H$28:$H$232=CBRM_data!$H242)*(CBRM_data!$D$28:$D$232=FALSE))*(CBRM_data!QE$18=CBRM_data!$F242)</f>
        <v>6120.0939080199705</v>
      </c>
      <c r="QF242" s="367" cm="1">
        <f t="array" ref="QF242">SUMPRODUCT((CBRM_data!QF$28:QF$232)*(CBRM_data!$H$28:$H$232=CBRM_data!$H242)*(CBRM_data!$D$28:$D$232=FALSE))*(CBRM_data!QF$18=CBRM_data!$F242)</f>
        <v>8779.979048416606</v>
      </c>
      <c r="QG242" s="367" cm="1">
        <f t="array" ref="QG242">SUMPRODUCT((CBRM_data!QG$28:QG$232)*(CBRM_data!$H$28:$H$232=CBRM_data!$H242)*(CBRM_data!$D$28:$D$232=FALSE))*(CBRM_data!QG$18=CBRM_data!$F242)</f>
        <v>12682.331966027559</v>
      </c>
      <c r="QH242" s="367" cm="1">
        <f t="array" ref="QH242">SUMPRODUCT((CBRM_data!QH$28:QH$232)*(CBRM_data!$H$28:$H$232=CBRM_data!$H242)*(CBRM_data!$D$28:$D$232=FALSE))*(CBRM_data!QH$18=CBRM_data!$F242)</f>
        <v>18433.503458941021</v>
      </c>
      <c r="QI242" s="367" cm="1">
        <f t="array" ref="QI242">SUMPRODUCT((CBRM_data!QI$28:QI$232)*(CBRM_data!$H$28:$H$232=CBRM_data!$H242)*(CBRM_data!$D$28:$D$232=FALSE))*(CBRM_data!QI$18=CBRM_data!$F242)</f>
        <v>26944.332181654885</v>
      </c>
      <c r="QJ242" s="367" cm="1">
        <f t="array" ref="QJ242">SUMPRODUCT((CBRM_data!QJ$28:QJ$232)*(CBRM_data!$H$28:$H$232=CBRM_data!$H242)*(CBRM_data!$D$28:$D$232=FALSE))*(CBRM_data!QJ$18=CBRM_data!$F242)</f>
        <v>39031.365162715942</v>
      </c>
      <c r="QK242" s="367" cm="1">
        <f t="array" ref="QK242">SUMPRODUCT((CBRM_data!QK$28:QK$232)*(CBRM_data!$H$28:$H$232=CBRM_data!$H242)*(CBRM_data!$D$28:$D$232=FALSE))*(CBRM_data!QK$18=CBRM_data!$F242)</f>
        <v>53213.153588384186</v>
      </c>
      <c r="QL242" s="367" cm="1">
        <f t="array" ref="QL242">SUMPRODUCT((CBRM_data!QL$28:QL$232)*(CBRM_data!$H$28:$H$232=CBRM_data!$H242)*(CBRM_data!$D$28:$D$232=FALSE))*(CBRM_data!QL$18=CBRM_data!$F242)</f>
        <v>58485.012235460505</v>
      </c>
      <c r="QM242" s="367" cm="1">
        <f t="array" ref="QM242">SUMPRODUCT((CBRM_data!QM$28:QM$232)*(CBRM_data!$H$28:$H$232=CBRM_data!$H242)*(CBRM_data!$D$28:$D$232=FALSE))*(CBRM_data!QM$18=CBRM_data!$F242)</f>
        <v>62523.275379054976</v>
      </c>
      <c r="QN242" s="367" cm="1">
        <f t="array" ref="QN242">SUMPRODUCT((CBRM_data!QN$28:QN$232)*(CBRM_data!$H$28:$H$232=CBRM_data!$H242)*(CBRM_data!$D$28:$D$232=FALSE))*(CBRM_data!QN$18=CBRM_data!$F242)</f>
        <v>67487.634033134396</v>
      </c>
      <c r="QO242" s="367" cm="1">
        <f t="array" ref="QO242">SUMPRODUCT((CBRM_data!QO$28:QO$232)*(CBRM_data!$H$28:$H$232=CBRM_data!$H242)*(CBRM_data!$D$28:$D$232=FALSE))*(CBRM_data!QO$18=CBRM_data!$F242)</f>
        <v>74533.302001717049</v>
      </c>
      <c r="QP242" s="367" cm="1">
        <f t="array" ref="QP242">SUMPRODUCT((CBRM_data!QP$28:QP$232)*(CBRM_data!$H$28:$H$232=CBRM_data!$H242)*(CBRM_data!$D$28:$D$232=FALSE))*(CBRM_data!QP$18=CBRM_data!$F242)</f>
        <v>79847.539678487155</v>
      </c>
      <c r="QQ242" s="367" cm="1">
        <f t="array" ref="QQ242">SUMPRODUCT((CBRM_data!QQ$28:QQ$232)*(CBRM_data!$H$28:$H$232=CBRM_data!$H242)*(CBRM_data!$D$28:$D$232=FALSE))*(CBRM_data!QQ$18=CBRM_data!$F242)</f>
        <v>79849.870916220767</v>
      </c>
      <c r="QR242" s="367" cm="1">
        <f t="array" ref="QR242">SUMPRODUCT((CBRM_data!QR$28:QR$232)*(CBRM_data!$H$28:$H$232=CBRM_data!$H242)*(CBRM_data!$D$28:$D$232=FALSE))*(CBRM_data!QR$18=CBRM_data!$F242)</f>
        <v>79852.385039412256</v>
      </c>
      <c r="QS242" s="367" cm="1">
        <f t="array" ref="QS242">SUMPRODUCT((CBRM_data!QS$28:QS$232)*(CBRM_data!$H$28:$H$232=CBRM_data!$H242)*(CBRM_data!$D$28:$D$232=FALSE))*(CBRM_data!QS$18=CBRM_data!$F242)</f>
        <v>79855.096702790848</v>
      </c>
      <c r="QT242" s="367" cm="1">
        <f t="array" ref="QT242">SUMPRODUCT((CBRM_data!QT$28:QT$232)*(CBRM_data!$H$28:$H$232=CBRM_data!$H242)*(CBRM_data!$D$28:$D$232=FALSE))*(CBRM_data!QT$18=CBRM_data!$F242)</f>
        <v>79858.021750878746</v>
      </c>
      <c r="QU242" s="367" cm="1">
        <f t="array" ref="QU242">SUMPRODUCT((CBRM_data!QU$28:QU$232)*(CBRM_data!$H$28:$H$232=CBRM_data!$H242)*(CBRM_data!$D$28:$D$232=FALSE))*(CBRM_data!QU$18=CBRM_data!$F242)</f>
        <v>79861.177315404857</v>
      </c>
      <c r="QV242" s="367" cm="1">
        <f t="array" ref="QV242">SUMPRODUCT((CBRM_data!QV$28:QV$232)*(CBRM_data!$H$28:$H$232=CBRM_data!$H242)*(CBRM_data!$D$28:$D$232=FALSE))*(CBRM_data!QV$18=CBRM_data!$F242)</f>
        <v>0</v>
      </c>
      <c r="QW242" s="367" cm="1">
        <f t="array" ref="QW242">SUMPRODUCT((CBRM_data!QW$28:QW$232)*(CBRM_data!$H$28:$H$232=CBRM_data!$H242)*(CBRM_data!$D$28:$D$232=FALSE))*(CBRM_data!QW$18=CBRM_data!$F242)</f>
        <v>0</v>
      </c>
      <c r="QX242" s="367" cm="1">
        <f t="array" ref="QX242">SUMPRODUCT((CBRM_data!QX$28:QX$232)*(CBRM_data!$H$28:$H$232=CBRM_data!$H242)*(CBRM_data!$D$28:$D$232=FALSE))*(CBRM_data!QX$18=CBRM_data!$F242)</f>
        <v>0</v>
      </c>
      <c r="QY242" s="367" cm="1">
        <f t="array" ref="QY242">SUMPRODUCT((CBRM_data!QY$28:QY$232)*(CBRM_data!$H$28:$H$232=CBRM_data!$H242)*(CBRM_data!$D$28:$D$232=FALSE))*(CBRM_data!QY$18=CBRM_data!$F242)</f>
        <v>0</v>
      </c>
      <c r="QZ242" s="367" cm="1">
        <f t="array" ref="QZ242">SUMPRODUCT((CBRM_data!QZ$28:QZ$232)*(CBRM_data!$H$28:$H$232=CBRM_data!$H242)*(CBRM_data!$D$28:$D$232=FALSE))*(CBRM_data!QZ$18=CBRM_data!$F242)</f>
        <v>0</v>
      </c>
      <c r="RA242" s="367" cm="1">
        <f t="array" ref="RA242">SUMPRODUCT((CBRM_data!RA$28:RA$232)*(CBRM_data!$H$28:$H$232=CBRM_data!$H242)*(CBRM_data!$D$28:$D$232=FALSE))*(CBRM_data!RA$18=CBRM_data!$F242)</f>
        <v>0</v>
      </c>
      <c r="RB242" s="367" cm="1">
        <f t="array" ref="RB242">SUMPRODUCT((CBRM_data!RB$28:RB$232)*(CBRM_data!$H$28:$H$232=CBRM_data!$H242)*(CBRM_data!$D$28:$D$232=FALSE))*(CBRM_data!RB$18=CBRM_data!$F242)</f>
        <v>0</v>
      </c>
      <c r="RC242" s="367" cm="1">
        <f t="array" ref="RC242">SUMPRODUCT((CBRM_data!RC$28:RC$232)*(CBRM_data!$H$28:$H$232=CBRM_data!$H242)*(CBRM_data!$D$28:$D$232=FALSE))*(CBRM_data!RC$18=CBRM_data!$F242)</f>
        <v>0</v>
      </c>
      <c r="RD242" s="367" cm="1">
        <f t="array" ref="RD242">SUMPRODUCT((CBRM_data!RD$28:RD$232)*(CBRM_data!$H$28:$H$232=CBRM_data!$H242)*(CBRM_data!$D$28:$D$232=FALSE))*(CBRM_data!RD$18=CBRM_data!$F242)</f>
        <v>0</v>
      </c>
      <c r="RE242" s="367" cm="1">
        <f t="array" ref="RE242">SUMPRODUCT((CBRM_data!RE$28:RE$232)*(CBRM_data!$H$28:$H$232=CBRM_data!$H242)*(CBRM_data!$D$28:$D$232=FALSE))*(CBRM_data!RE$18=CBRM_data!$F242)</f>
        <v>0</v>
      </c>
      <c r="RF242" s="367" cm="1">
        <f t="array" ref="RF242">SUMPRODUCT((CBRM_data!RF$28:RF$232)*(CBRM_data!$H$28:$H$232=CBRM_data!$H242)*(CBRM_data!$D$28:$D$232=FALSE))*(CBRM_data!RF$18=CBRM_data!$F242)</f>
        <v>0</v>
      </c>
      <c r="RG242" s="367" cm="1">
        <f t="array" ref="RG242">SUMPRODUCT((CBRM_data!RG$28:RG$232)*(CBRM_data!$H$28:$H$232=CBRM_data!$H242)*(CBRM_data!$D$28:$D$232=FALSE))*(CBRM_data!RG$18=CBRM_data!$F242)</f>
        <v>0</v>
      </c>
      <c r="RH242" s="367" cm="1">
        <f t="array" ref="RH242">SUMPRODUCT((CBRM_data!RH$28:RH$232)*(CBRM_data!$H$28:$H$232=CBRM_data!$H242)*(CBRM_data!$D$28:$D$232=FALSE))*(CBRM_data!RH$18=CBRM_data!$F242)</f>
        <v>0</v>
      </c>
      <c r="RI242" s="367" cm="1">
        <f t="array" ref="RI242">SUMPRODUCT((CBRM_data!RI$28:RI$232)*(CBRM_data!$H$28:$H$232=CBRM_data!$H242)*(CBRM_data!$D$28:$D$232=FALSE))*(CBRM_data!RI$18=CBRM_data!$F242)</f>
        <v>0</v>
      </c>
      <c r="RJ242" s="367" cm="1">
        <f t="array" ref="RJ242">SUMPRODUCT((CBRM_data!RJ$28:RJ$232)*(CBRM_data!$H$28:$H$232=CBRM_data!$H242)*(CBRM_data!$D$28:$D$232=FALSE))*(CBRM_data!RJ$18=CBRM_data!$F242)</f>
        <v>0</v>
      </c>
      <c r="RK242" s="367" cm="1">
        <f t="array" ref="RK242">SUMPRODUCT((CBRM_data!RK$28:RK$232)*(CBRM_data!$H$28:$H$232=CBRM_data!$H242)*(CBRM_data!$D$28:$D$232=FALSE))*(CBRM_data!RK$18=CBRM_data!$F242)</f>
        <v>0</v>
      </c>
      <c r="RL242" s="367" cm="1">
        <f t="array" ref="RL242">SUMPRODUCT((CBRM_data!RL$28:RL$232)*(CBRM_data!$H$28:$H$232=CBRM_data!$H242)*(CBRM_data!$D$28:$D$232=FALSE))*(CBRM_data!RL$18=CBRM_data!$F242)</f>
        <v>0</v>
      </c>
      <c r="RM242" s="367" cm="1">
        <f t="array" ref="RM242">SUMPRODUCT((CBRM_data!RM$28:RM$232)*(CBRM_data!$H$28:$H$232=CBRM_data!$H242)*(CBRM_data!$D$28:$D$232=FALSE))*(CBRM_data!RM$18=CBRM_data!$F242)</f>
        <v>0</v>
      </c>
      <c r="RN242" s="367" cm="1">
        <f t="array" ref="RN242">SUMPRODUCT((CBRM_data!RN$28:RN$232)*(CBRM_data!$H$28:$H$232=CBRM_data!$H242)*(CBRM_data!$D$28:$D$232=FALSE))*(CBRM_data!RN$18=CBRM_data!$F242)</f>
        <v>0</v>
      </c>
      <c r="RO242" s="367" cm="1">
        <f t="array" ref="RO242">SUMPRODUCT((CBRM_data!RO$28:RO$232)*(CBRM_data!$H$28:$H$232=CBRM_data!$H242)*(CBRM_data!$D$28:$D$232=FALSE))*(CBRM_data!RO$18=CBRM_data!$F242)</f>
        <v>0</v>
      </c>
      <c r="RP242" s="367" cm="1">
        <f t="array" ref="RP242">SUMPRODUCT((CBRM_data!RP$28:RP$232)*(CBRM_data!$H$28:$H$232=CBRM_data!$H242)*(CBRM_data!$D$28:$D$232=FALSE))*(CBRM_data!RP$18=CBRM_data!$F242)</f>
        <v>0</v>
      </c>
      <c r="RQ242" s="367" cm="1">
        <f t="array" ref="RQ242">SUMPRODUCT((CBRM_data!RQ$28:RQ$232)*(CBRM_data!$H$28:$H$232=CBRM_data!$H242)*(CBRM_data!$D$28:$D$232=FALSE))*(CBRM_data!RQ$18=CBRM_data!$F242)</f>
        <v>0</v>
      </c>
      <c r="RR242" s="367" cm="1">
        <f t="array" ref="RR242">SUMPRODUCT((CBRM_data!RR$28:RR$232)*(CBRM_data!$H$28:$H$232=CBRM_data!$H242)*(CBRM_data!$D$28:$D$232=FALSE))*(CBRM_data!RR$18=CBRM_data!$F242)</f>
        <v>0</v>
      </c>
      <c r="RS242" s="367" cm="1">
        <f t="array" ref="RS242">SUMPRODUCT((CBRM_data!RS$28:RS$232)*(CBRM_data!$H$28:$H$232=CBRM_data!$H242)*(CBRM_data!$D$28:$D$232=FALSE))*(CBRM_data!RS$18=CBRM_data!$F242)</f>
        <v>0</v>
      </c>
      <c r="RT242" s="367" cm="1">
        <f t="array" ref="RT242">SUMPRODUCT((CBRM_data!RT$28:RT$232)*(CBRM_data!$H$28:$H$232=CBRM_data!$H242)*(CBRM_data!$D$28:$D$232=FALSE))*(CBRM_data!RT$18=CBRM_data!$F242)</f>
        <v>0</v>
      </c>
      <c r="RU242" s="367" cm="1">
        <f t="array" ref="RU242">SUMPRODUCT((CBRM_data!RU$28:RU$232)*(CBRM_data!$H$28:$H$232=CBRM_data!$H242)*(CBRM_data!$D$28:$D$232=FALSE))*(CBRM_data!RU$18=CBRM_data!$F242)</f>
        <v>0</v>
      </c>
      <c r="RV242" s="367" cm="1">
        <f t="array" ref="RV242">SUMPRODUCT((CBRM_data!RV$28:RV$232)*(CBRM_data!$H$28:$H$232=CBRM_data!$H242)*(CBRM_data!$D$28:$D$232=FALSE))*(CBRM_data!RV$18=CBRM_data!$F242)</f>
        <v>0</v>
      </c>
      <c r="RW242" s="367" cm="1">
        <f t="array" ref="RW242">SUMPRODUCT((CBRM_data!RW$28:RW$232)*(CBRM_data!$H$28:$H$232=CBRM_data!$H242)*(CBRM_data!$D$28:$D$232=FALSE))*(CBRM_data!RW$18=CBRM_data!$F242)</f>
        <v>0</v>
      </c>
      <c r="RX242" s="367" cm="1">
        <f t="array" ref="RX242">SUMPRODUCT((CBRM_data!RX$28:RX$232)*(CBRM_data!$H$28:$H$232=CBRM_data!$H242)*(CBRM_data!$D$28:$D$232=FALSE))*(CBRM_data!RX$18=CBRM_data!$F242)</f>
        <v>0</v>
      </c>
      <c r="RY242" s="367" cm="1">
        <f t="array" ref="RY242">SUMPRODUCT((CBRM_data!RY$28:RY$232)*(CBRM_data!$H$28:$H$232=CBRM_data!$H242)*(CBRM_data!$D$28:$D$232=FALSE))*(CBRM_data!RY$18=CBRM_data!$F242)</f>
        <v>0</v>
      </c>
      <c r="RZ242" s="367" cm="1">
        <f t="array" ref="RZ242">SUMPRODUCT((CBRM_data!RZ$28:RZ$232)*(CBRM_data!$H$28:$H$232=CBRM_data!$H242)*(CBRM_data!$D$28:$D$232=FALSE))*(CBRM_data!RZ$18=CBRM_data!$F242)</f>
        <v>0</v>
      </c>
      <c r="SA242" s="367" cm="1">
        <f t="array" ref="SA242">SUMPRODUCT((CBRM_data!SA$28:SA$232)*(CBRM_data!$H$28:$H$232=CBRM_data!$H242)*(CBRM_data!$D$28:$D$232=FALSE))*(CBRM_data!SA$18=CBRM_data!$F242)</f>
        <v>0</v>
      </c>
      <c r="SB242" s="367" cm="1">
        <f t="array" ref="SB242">SUMPRODUCT((CBRM_data!SB$28:SB$232)*(CBRM_data!$H$28:$H$232=CBRM_data!$H242)*(CBRM_data!$D$28:$D$232=FALSE))*(CBRM_data!SB$18=CBRM_data!$F242)</f>
        <v>0</v>
      </c>
      <c r="SC242" s="367" cm="1">
        <f t="array" ref="SC242">SUMPRODUCT((CBRM_data!SC$28:SC$232)*(CBRM_data!$H$28:$H$232=CBRM_data!$H242)*(CBRM_data!$D$28:$D$232=FALSE))*(CBRM_data!SC$18=CBRM_data!$F242)</f>
        <v>0</v>
      </c>
      <c r="SD242" s="367" cm="1">
        <f t="array" ref="SD242">SUMPRODUCT((CBRM_data!SD$28:SD$232)*(CBRM_data!$H$28:$H$232=CBRM_data!$H242)*(CBRM_data!$D$28:$D$232=FALSE))*(CBRM_data!SD$18=CBRM_data!$F242)</f>
        <v>0</v>
      </c>
      <c r="SE242" s="367" cm="1">
        <f t="array" ref="SE242">SUMPRODUCT((CBRM_data!SE$28:SE$232)*(CBRM_data!$H$28:$H$232=CBRM_data!$H242)*(CBRM_data!$D$28:$D$232=FALSE))*(CBRM_data!SE$18=CBRM_data!$F242)</f>
        <v>0</v>
      </c>
      <c r="SF242" s="367" cm="1">
        <f t="array" ref="SF242">SUMPRODUCT((CBRM_data!SF$28:SF$232)*(CBRM_data!$H$28:$H$232=CBRM_data!$H242)*(CBRM_data!$D$28:$D$232=FALSE))*(CBRM_data!SF$18=CBRM_data!$F242)</f>
        <v>0</v>
      </c>
      <c r="SG242" s="367" cm="1">
        <f t="array" ref="SG242">SUMPRODUCT((CBRM_data!SG$28:SG$232)*(CBRM_data!$H$28:$H$232=CBRM_data!$H242)*(CBRM_data!$D$28:$D$232=FALSE))*(CBRM_data!SG$18=CBRM_data!$F242)</f>
        <v>0</v>
      </c>
      <c r="SH242" s="367" cm="1">
        <f t="array" ref="SH242">SUMPRODUCT((CBRM_data!SH$28:SH$232)*(CBRM_data!$H$28:$H$232=CBRM_data!$H242)*(CBRM_data!$D$28:$D$232=FALSE))*(CBRM_data!SH$18=CBRM_data!$F242)</f>
        <v>0</v>
      </c>
      <c r="SI242" s="367" cm="1">
        <f t="array" ref="SI242">SUMPRODUCT((CBRM_data!SI$28:SI$232)*(CBRM_data!$H$28:$H$232=CBRM_data!$H242)*(CBRM_data!$D$28:$D$232=FALSE))*(CBRM_data!SI$18=CBRM_data!$F242)</f>
        <v>0</v>
      </c>
      <c r="SJ242" s="367" cm="1">
        <f t="array" ref="SJ242">SUMPRODUCT((CBRM_data!SJ$28:SJ$232)*(CBRM_data!$H$28:$H$232=CBRM_data!$H242)*(CBRM_data!$D$28:$D$232=FALSE))*(CBRM_data!SJ$18=CBRM_data!$F242)</f>
        <v>0</v>
      </c>
      <c r="SK242" s="367" cm="1">
        <f t="array" ref="SK242">SUMPRODUCT((CBRM_data!SK$28:SK$232)*(CBRM_data!$H$28:$H$232=CBRM_data!$H242)*(CBRM_data!$D$28:$D$232=FALSE))*(CBRM_data!SK$18=CBRM_data!$F242)</f>
        <v>0</v>
      </c>
      <c r="SL242" s="367" cm="1">
        <f t="array" ref="SL242">SUMPRODUCT((CBRM_data!SL$28:SL$232)*(CBRM_data!$H$28:$H$232=CBRM_data!$H242)*(CBRM_data!$D$28:$D$232=FALSE))*(CBRM_data!SL$18=CBRM_data!$F242)</f>
        <v>0</v>
      </c>
      <c r="SM242" s="367" cm="1">
        <f t="array" ref="SM242">SUMPRODUCT((CBRM_data!SM$28:SM$232)*(CBRM_data!$H$28:$H$232=CBRM_data!$H242)*(CBRM_data!$D$28:$D$232=FALSE))*(CBRM_data!SM$18=CBRM_data!$F242)</f>
        <v>0</v>
      </c>
      <c r="SN242" s="367" cm="1">
        <f t="array" ref="SN242">SUMPRODUCT((CBRM_data!SN$28:SN$232)*(CBRM_data!$H$28:$H$232=CBRM_data!$H242)*(CBRM_data!$D$28:$D$232=FALSE))*(CBRM_data!SN$18=CBRM_data!$F242)</f>
        <v>0</v>
      </c>
      <c r="SO242" s="367" cm="1">
        <f t="array" ref="SO242">SUMPRODUCT((CBRM_data!SO$28:SO$232)*(CBRM_data!$H$28:$H$232=CBRM_data!$H242)*(CBRM_data!$D$28:$D$232=FALSE))*(CBRM_data!SO$18=CBRM_data!$F242)</f>
        <v>0</v>
      </c>
      <c r="SP242" s="367" cm="1">
        <f t="array" ref="SP242">SUMPRODUCT((CBRM_data!SP$28:SP$232)*(CBRM_data!$H$28:$H$232=CBRM_data!$H242)*(CBRM_data!$D$28:$D$232=FALSE))*(CBRM_data!SP$18=CBRM_data!$F242)</f>
        <v>0</v>
      </c>
      <c r="SQ242" s="367" cm="1">
        <f t="array" ref="SQ242">SUMPRODUCT((CBRM_data!SQ$28:SQ$232)*(CBRM_data!$H$28:$H$232=CBRM_data!$H242)*(CBRM_data!$D$28:$D$232=FALSE))*(CBRM_data!SQ$18=CBRM_data!$F242)</f>
        <v>0</v>
      </c>
      <c r="SR242" s="367" cm="1">
        <f t="array" ref="SR242">SUMPRODUCT((CBRM_data!SR$28:SR$232)*(CBRM_data!$H$28:$H$232=CBRM_data!$H242)*(CBRM_data!$D$28:$D$232=FALSE))*(CBRM_data!SR$18=CBRM_data!$F242)</f>
        <v>0</v>
      </c>
      <c r="SS242" s="367" cm="1">
        <f t="array" ref="SS242">SUMPRODUCT((CBRM_data!SS$28:SS$232)*(CBRM_data!$H$28:$H$232=CBRM_data!$H242)*(CBRM_data!$D$28:$D$232=FALSE))*(CBRM_data!SS$18=CBRM_data!$F242)</f>
        <v>0</v>
      </c>
      <c r="ST242" s="367" cm="1">
        <f t="array" ref="ST242">SUMPRODUCT((CBRM_data!ST$28:ST$232)*(CBRM_data!$H$28:$H$232=CBRM_data!$H242)*(CBRM_data!$D$28:$D$232=FALSE))*(CBRM_data!ST$18=CBRM_data!$F242)</f>
        <v>0</v>
      </c>
      <c r="SU242" s="367" cm="1">
        <f t="array" ref="SU242">SUMPRODUCT((CBRM_data!SU$28:SU$232)*(CBRM_data!$H$28:$H$232=CBRM_data!$H242)*(CBRM_data!$D$28:$D$232=FALSE))*(CBRM_data!SU$18=CBRM_data!$F242)</f>
        <v>0</v>
      </c>
      <c r="SV242" s="367" cm="1">
        <f t="array" ref="SV242">SUMPRODUCT((CBRM_data!SV$28:SV$232)*(CBRM_data!$H$28:$H$232=CBRM_data!$H242)*(CBRM_data!$D$28:$D$232=FALSE))*(CBRM_data!SV$18=CBRM_data!$F242)</f>
        <v>0</v>
      </c>
      <c r="SW242" s="367" cm="1">
        <f t="array" ref="SW242">SUMPRODUCT((CBRM_data!SW$28:SW$232)*(CBRM_data!$H$28:$H$232=CBRM_data!$H242)*(CBRM_data!$D$28:$D$232=FALSE))*(CBRM_data!SW$18=CBRM_data!$F242)</f>
        <v>0</v>
      </c>
      <c r="SX242" s="367" cm="1">
        <f t="array" ref="SX242">SUMPRODUCT((CBRM_data!SX$28:SX$232)*(CBRM_data!$H$28:$H$232=CBRM_data!$H242)*(CBRM_data!$D$28:$D$232=FALSE))*(CBRM_data!SX$18=CBRM_data!$F242)</f>
        <v>0</v>
      </c>
      <c r="SY242" s="367" cm="1">
        <f t="array" ref="SY242">SUMPRODUCT((CBRM_data!SY$28:SY$232)*(CBRM_data!$H$28:$H$232=CBRM_data!$H242)*(CBRM_data!$D$28:$D$232=FALSE))*(CBRM_data!SY$18=CBRM_data!$F242)</f>
        <v>0</v>
      </c>
      <c r="SZ242" s="367" cm="1">
        <f t="array" ref="SZ242">SUMPRODUCT((CBRM_data!SZ$28:SZ$232)*(CBRM_data!$H$28:$H$232=CBRM_data!$H242)*(CBRM_data!$D$28:$D$232=FALSE))*(CBRM_data!SZ$18=CBRM_data!$F242)</f>
        <v>0</v>
      </c>
      <c r="TA242" s="367" cm="1">
        <f t="array" ref="TA242">SUMPRODUCT((CBRM_data!TA$28:TA$232)*(CBRM_data!$H$28:$H$232=CBRM_data!$H242)*(CBRM_data!$D$28:$D$232=FALSE))*(CBRM_data!TA$18=CBRM_data!$F242)</f>
        <v>0</v>
      </c>
      <c r="TB242" s="367" cm="1">
        <f t="array" ref="TB242">SUMPRODUCT((CBRM_data!TB$28:TB$232)*(CBRM_data!$H$28:$H$232=CBRM_data!$H242)*(CBRM_data!$D$28:$D$232=FALSE))*(CBRM_data!TB$18=CBRM_data!$F242)</f>
        <v>0</v>
      </c>
      <c r="TC242" s="367" cm="1">
        <f t="array" ref="TC242">SUMPRODUCT((CBRM_data!TC$28:TC$232)*(CBRM_data!$H$28:$H$232=CBRM_data!$H242)*(CBRM_data!$D$28:$D$232=FALSE))*(CBRM_data!TC$18=CBRM_data!$F242)</f>
        <v>0</v>
      </c>
      <c r="TD242" s="367" cm="1">
        <f t="array" ref="TD242">SUMPRODUCT((CBRM_data!TD$28:TD$232)*(CBRM_data!$H$28:$H$232=CBRM_data!$H242)*(CBRM_data!$D$28:$D$232=FALSE))*(CBRM_data!TD$18=CBRM_data!$F242)</f>
        <v>0</v>
      </c>
      <c r="TE242" s="367" cm="1">
        <f t="array" ref="TE242">SUMPRODUCT((CBRM_data!TE$28:TE$232)*(CBRM_data!$H$28:$H$232=CBRM_data!$H242)*(CBRM_data!$D$28:$D$232=FALSE))*(CBRM_data!TE$18=CBRM_data!$F242)</f>
        <v>0</v>
      </c>
      <c r="TF242" s="367" cm="1">
        <f t="array" ref="TF242">SUMPRODUCT((CBRM_data!TF$28:TF$232)*(CBRM_data!$H$28:$H$232=CBRM_data!$H242)*(CBRM_data!$D$28:$D$232=FALSE))*(CBRM_data!TF$18=CBRM_data!$F242)</f>
        <v>0</v>
      </c>
      <c r="TG242" s="367" cm="1">
        <f t="array" ref="TG242">SUMPRODUCT((CBRM_data!TG$28:TG$232)*(CBRM_data!$H$28:$H$232=CBRM_data!$H242)*(CBRM_data!$D$28:$D$232=FALSE))*(CBRM_data!TG$18=CBRM_data!$F242)</f>
        <v>66.193198393453272</v>
      </c>
      <c r="TH242" s="367" cm="1">
        <f t="array" ref="TH242">SUMPRODUCT((CBRM_data!TH$28:TH$232)*(CBRM_data!$H$28:$H$232=CBRM_data!$H242)*(CBRM_data!$D$28:$D$232=FALSE))*(CBRM_data!TH$18=CBRM_data!$F242)</f>
        <v>67.583079255542955</v>
      </c>
      <c r="TI242" s="367" cm="1">
        <f t="array" ref="TI242">SUMPRODUCT((CBRM_data!TI$28:TI$232)*(CBRM_data!$H$28:$H$232=CBRM_data!$H242)*(CBRM_data!$D$28:$D$232=FALSE))*(CBRM_data!TI$18=CBRM_data!$F242)</f>
        <v>69.333517006044971</v>
      </c>
      <c r="TJ242" s="367" cm="1">
        <f t="array" ref="TJ242">SUMPRODUCT((CBRM_data!TJ$28:TJ$232)*(CBRM_data!$H$28:$H$232=CBRM_data!$H242)*(CBRM_data!$D$28:$D$232=FALSE))*(CBRM_data!TJ$18=CBRM_data!$F242)</f>
        <v>71.543819407707474</v>
      </c>
      <c r="TK242" s="367" cm="1">
        <f t="array" ref="TK242">SUMPRODUCT((CBRM_data!TK$28:TK$232)*(CBRM_data!$H$28:$H$232=CBRM_data!$H242)*(CBRM_data!$D$28:$D$232=FALSE))*(CBRM_data!TK$18=CBRM_data!$F242)</f>
        <v>74.580494697020455</v>
      </c>
      <c r="TL242" s="367" cm="1">
        <f t="array" ref="TL242">SUMPRODUCT((CBRM_data!TL$28:TL$232)*(CBRM_data!$H$28:$H$232=CBRM_data!$H242)*(CBRM_data!$D$28:$D$232=FALSE))*(CBRM_data!TL$18=CBRM_data!$F242)</f>
        <v>80.147650654920312</v>
      </c>
      <c r="TM242" s="367" cm="1">
        <f t="array" ref="TM242">SUMPRODUCT((CBRM_data!TM$28:TM$232)*(CBRM_data!$H$28:$H$232=CBRM_data!$H242)*(CBRM_data!$D$28:$D$232=FALSE))*(CBRM_data!TM$18=CBRM_data!$F242)</f>
        <v>96.570208057967733</v>
      </c>
      <c r="TN242" s="367" cm="1">
        <f t="array" ref="TN242">SUMPRODUCT((CBRM_data!TN$28:TN$232)*(CBRM_data!$H$28:$H$232=CBRM_data!$H242)*(CBRM_data!$D$28:$D$232=FALSE))*(CBRM_data!TN$18=CBRM_data!$F242)</f>
        <v>120.94944124026095</v>
      </c>
      <c r="TO242" s="367" cm="1">
        <f t="array" ref="TO242">SUMPRODUCT((CBRM_data!TO$28:TO$232)*(CBRM_data!$H$28:$H$232=CBRM_data!$H242)*(CBRM_data!$D$28:$D$232=FALSE))*(CBRM_data!TO$18=CBRM_data!$F242)</f>
        <v>160.93734316564561</v>
      </c>
      <c r="TP242" s="367" cm="1">
        <f t="array" ref="TP242">SUMPRODUCT((CBRM_data!TP$28:TP$232)*(CBRM_data!$H$28:$H$232=CBRM_data!$H242)*(CBRM_data!$D$28:$D$232=FALSE))*(CBRM_data!TP$18=CBRM_data!$F242)</f>
        <v>220.90512735927317</v>
      </c>
      <c r="TQ242" s="367" cm="1">
        <f t="array" ref="TQ242">SUMPRODUCT((CBRM_data!TQ$28:TQ$232)*(CBRM_data!$H$28:$H$232=CBRM_data!$H242)*(CBRM_data!$D$28:$D$232=FALSE))*(CBRM_data!TQ$18=CBRM_data!$F242)</f>
        <v>306.3246532631851</v>
      </c>
      <c r="TR242" s="367" cm="1">
        <f t="array" ref="TR242">SUMPRODUCT((CBRM_data!TR$28:TR$232)*(CBRM_data!$H$28:$H$232=CBRM_data!$H242)*(CBRM_data!$D$28:$D$232=FALSE))*(CBRM_data!TR$18=CBRM_data!$F242)</f>
        <v>428.83493248197789</v>
      </c>
      <c r="TS242" s="367" cm="1">
        <f t="array" ref="TS242">SUMPRODUCT((CBRM_data!TS$28:TS$232)*(CBRM_data!$H$28:$H$232=CBRM_data!$H242)*(CBRM_data!$D$28:$D$232=FALSE))*(CBRM_data!TS$18=CBRM_data!$F242)</f>
        <v>605.66565467656642</v>
      </c>
      <c r="TT242" s="367" cm="1">
        <f t="array" ref="TT242">SUMPRODUCT((CBRM_data!TT$28:TT$232)*(CBRM_data!$H$28:$H$232=CBRM_data!$H242)*(CBRM_data!$D$28:$D$232=FALSE))*(CBRM_data!TT$18=CBRM_data!$F242)</f>
        <v>862.41236388592233</v>
      </c>
      <c r="TU242" s="367" cm="1">
        <f t="array" ref="TU242">SUMPRODUCT((CBRM_data!TU$28:TU$232)*(CBRM_data!$H$28:$H$232=CBRM_data!$H242)*(CBRM_data!$D$28:$D$232=FALSE))*(CBRM_data!TU$18=CBRM_data!$F242)</f>
        <v>1237.2202362868713</v>
      </c>
      <c r="TV242" s="367" cm="1">
        <f t="array" ref="TV242">SUMPRODUCT((CBRM_data!TV$28:TV$232)*(CBRM_data!$H$28:$H$232=CBRM_data!$H242)*(CBRM_data!$D$28:$D$232=FALSE))*(CBRM_data!TV$18=CBRM_data!$F242)</f>
        <v>1787.1025209731706</v>
      </c>
      <c r="TW242" s="367" cm="1">
        <f t="array" ref="TW242">SUMPRODUCT((CBRM_data!TW$28:TW$232)*(CBRM_data!$H$28:$H$232=CBRM_data!$H242)*(CBRM_data!$D$28:$D$232=FALSE))*(CBRM_data!TW$18=CBRM_data!$F242)</f>
        <v>2597.4980942778366</v>
      </c>
      <c r="TX242" s="367" cm="1">
        <f t="array" ref="TX242">SUMPRODUCT((CBRM_data!TX$28:TX$232)*(CBRM_data!$H$28:$H$232=CBRM_data!$H242)*(CBRM_data!$D$28:$D$232=FALSE))*(CBRM_data!TX$18=CBRM_data!$F242)</f>
        <v>3796.7497954494843</v>
      </c>
      <c r="TY242" s="367" cm="1">
        <f t="array" ref="TY242">SUMPRODUCT((CBRM_data!TY$28:TY$232)*(CBRM_data!$H$28:$H$232=CBRM_data!$H242)*(CBRM_data!$D$28:$D$232=FALSE))*(CBRM_data!TY$18=CBRM_data!$F242)</f>
        <v>5499.889930495603</v>
      </c>
      <c r="TZ242" s="367" cm="1">
        <f t="array" ref="TZ242">SUMPRODUCT((CBRM_data!TZ$28:TZ$232)*(CBRM_data!$H$28:$H$232=CBRM_data!$H242)*(CBRM_data!$D$28:$D$232=FALSE))*(CBRM_data!TZ$18=CBRM_data!$F242)</f>
        <v>7498.1480309040171</v>
      </c>
      <c r="UA242" s="367" cm="1">
        <f t="array" ref="UA242">SUMPRODUCT((CBRM_data!UA$28:UA$232)*(CBRM_data!$H$28:$H$232=CBRM_data!$H242)*(CBRM_data!$D$28:$D$232=FALSE))*(CBRM_data!UA$18=CBRM_data!$F242)</f>
        <v>8241.1026924445541</v>
      </c>
      <c r="UB242" s="367" cm="1">
        <f t="array" ref="UB242">SUMPRODUCT((CBRM_data!UB$28:UB$232)*(CBRM_data!$H$28:$H$232=CBRM_data!$H242)*(CBRM_data!$D$28:$D$232=FALSE))*(CBRM_data!UB$18=CBRM_data!$F242)</f>
        <v>8810.2908903822281</v>
      </c>
      <c r="UC242" s="367" cm="1">
        <f t="array" ref="UC242">SUMPRODUCT((CBRM_data!UC$28:UC$232)*(CBRM_data!$H$28:$H$232=CBRM_data!$H242)*(CBRM_data!$D$28:$D$232=FALSE))*(CBRM_data!UC$18=CBRM_data!$F242)</f>
        <v>9510.0109500324797</v>
      </c>
      <c r="UD242" s="367" cm="1">
        <f t="array" ref="UD242">SUMPRODUCT((CBRM_data!UD$28:UD$232)*(CBRM_data!$H$28:$H$232=CBRM_data!$H242)*(CBRM_data!$D$28:$D$232=FALSE))*(CBRM_data!UD$18=CBRM_data!$F242)</f>
        <v>10503.088919219432</v>
      </c>
      <c r="UE242" s="367" cm="1">
        <f t="array" ref="UE242">SUMPRODUCT((CBRM_data!UE$28:UE$232)*(CBRM_data!$H$28:$H$232=CBRM_data!$H242)*(CBRM_data!$D$28:$D$232=FALSE))*(CBRM_data!UE$18=CBRM_data!$F242)</f>
        <v>11252.123983664234</v>
      </c>
      <c r="UF242" s="367" cm="1">
        <f t="array" ref="UF242">SUMPRODUCT((CBRM_data!UF$28:UF$232)*(CBRM_data!$H$28:$H$232=CBRM_data!$H242)*(CBRM_data!$D$28:$D$232=FALSE))*(CBRM_data!UF$18=CBRM_data!$F242)</f>
        <v>11252.452569217912</v>
      </c>
      <c r="UG242" s="367" cm="1">
        <f t="array" ref="UG242">SUMPRODUCT((CBRM_data!UG$28:UG$232)*(CBRM_data!$H$28:$H$232=CBRM_data!$H242)*(CBRM_data!$D$28:$D$232=FALSE))*(CBRM_data!UG$18=CBRM_data!$F242)</f>
        <v>11252.806932288218</v>
      </c>
      <c r="UH242" s="367" cm="1">
        <f t="array" ref="UH242">SUMPRODUCT((CBRM_data!UH$28:UH$232)*(CBRM_data!$H$28:$H$232=CBRM_data!$H242)*(CBRM_data!$D$28:$D$232=FALSE))*(CBRM_data!UH$18=CBRM_data!$F242)</f>
        <v>11253.189138444115</v>
      </c>
      <c r="UI242" s="367" cm="1">
        <f t="array" ref="UI242">SUMPRODUCT((CBRM_data!UI$28:UI$232)*(CBRM_data!$H$28:$H$232=CBRM_data!$H242)*(CBRM_data!$D$28:$D$232=FALSE))*(CBRM_data!UI$18=CBRM_data!$F242)</f>
        <v>11253.601420954665</v>
      </c>
      <c r="UJ242" s="367" cm="1">
        <f t="array" ref="UJ242">SUMPRODUCT((CBRM_data!UJ$28:UJ$232)*(CBRM_data!$H$28:$H$232=CBRM_data!$H242)*(CBRM_data!$D$28:$D$232=FALSE))*(CBRM_data!UJ$18=CBRM_data!$F242)</f>
        <v>11254.046194519382</v>
      </c>
      <c r="UK242" s="367" cm="1">
        <f t="array" ref="UK242">SUMPRODUCT((CBRM_data!UK$28:UK$232)*(CBRM_data!$H$28:$H$232=CBRM_data!$H242)*(CBRM_data!$D$28:$D$232=FALSE))*(CBRM_data!UK$18=CBRM_data!$F242)</f>
        <v>0</v>
      </c>
      <c r="UL242" s="367" cm="1">
        <f t="array" ref="UL242">SUMPRODUCT((CBRM_data!UL$28:UL$232)*(CBRM_data!$H$28:$H$232=CBRM_data!$H242)*(CBRM_data!$D$28:$D$232=FALSE))*(CBRM_data!UL$18=CBRM_data!$F242)</f>
        <v>0</v>
      </c>
      <c r="UM242" s="367" cm="1">
        <f t="array" ref="UM242">SUMPRODUCT((CBRM_data!UM$28:UM$232)*(CBRM_data!$H$28:$H$232=CBRM_data!$H242)*(CBRM_data!$D$28:$D$232=FALSE))*(CBRM_data!UM$18=CBRM_data!$F242)</f>
        <v>0</v>
      </c>
      <c r="UN242" s="367" cm="1">
        <f t="array" ref="UN242">SUMPRODUCT((CBRM_data!UN$28:UN$232)*(CBRM_data!$H$28:$H$232=CBRM_data!$H242)*(CBRM_data!$D$28:$D$232=FALSE))*(CBRM_data!UN$18=CBRM_data!$F242)</f>
        <v>0</v>
      </c>
      <c r="UO242" s="367" cm="1">
        <f t="array" ref="UO242">SUMPRODUCT((CBRM_data!UO$28:UO$232)*(CBRM_data!$H$28:$H$232=CBRM_data!$H242)*(CBRM_data!$D$28:$D$232=FALSE))*(CBRM_data!UO$18=CBRM_data!$F242)</f>
        <v>0</v>
      </c>
      <c r="UP242" s="367" cm="1">
        <f t="array" ref="UP242">SUMPRODUCT((CBRM_data!UP$28:UP$232)*(CBRM_data!$H$28:$H$232=CBRM_data!$H242)*(CBRM_data!$D$28:$D$232=FALSE))*(CBRM_data!UP$18=CBRM_data!$F242)</f>
        <v>0</v>
      </c>
      <c r="UQ242" s="367" cm="1">
        <f t="array" ref="UQ242">SUMPRODUCT((CBRM_data!UQ$28:UQ$232)*(CBRM_data!$H$28:$H$232=CBRM_data!$H242)*(CBRM_data!$D$28:$D$232=FALSE))*(CBRM_data!UQ$18=CBRM_data!$F242)</f>
        <v>0</v>
      </c>
      <c r="UR242" s="367" cm="1">
        <f t="array" ref="UR242">SUMPRODUCT((CBRM_data!UR$28:UR$232)*(CBRM_data!$H$28:$H$232=CBRM_data!$H242)*(CBRM_data!$D$28:$D$232=FALSE))*(CBRM_data!UR$18=CBRM_data!$F242)</f>
        <v>0</v>
      </c>
      <c r="US242" s="367" cm="1">
        <f t="array" ref="US242">SUMPRODUCT((CBRM_data!US$28:US$232)*(CBRM_data!$H$28:$H$232=CBRM_data!$H242)*(CBRM_data!$D$28:$D$232=FALSE))*(CBRM_data!US$18=CBRM_data!$F242)</f>
        <v>0</v>
      </c>
      <c r="UT242" s="367" cm="1">
        <f t="array" ref="UT242">SUMPRODUCT((CBRM_data!UT$28:UT$232)*(CBRM_data!$H$28:$H$232=CBRM_data!$H242)*(CBRM_data!$D$28:$D$232=FALSE))*(CBRM_data!UT$18=CBRM_data!$F242)</f>
        <v>0</v>
      </c>
      <c r="UU242" s="367" cm="1">
        <f t="array" ref="UU242">SUMPRODUCT((CBRM_data!UU$28:UU$232)*(CBRM_data!$H$28:$H$232=CBRM_data!$H242)*(CBRM_data!$D$28:$D$232=FALSE))*(CBRM_data!UU$18=CBRM_data!$F242)</f>
        <v>0</v>
      </c>
      <c r="UV242" s="367" cm="1">
        <f t="array" ref="UV242">SUMPRODUCT((CBRM_data!UV$28:UV$232)*(CBRM_data!$H$28:$H$232=CBRM_data!$H242)*(CBRM_data!$D$28:$D$232=FALSE))*(CBRM_data!UV$18=CBRM_data!$F242)</f>
        <v>0</v>
      </c>
      <c r="UW242" s="367" cm="1">
        <f t="array" ref="UW242">SUMPRODUCT((CBRM_data!UW$28:UW$232)*(CBRM_data!$H$28:$H$232=CBRM_data!$H242)*(CBRM_data!$D$28:$D$232=FALSE))*(CBRM_data!UW$18=CBRM_data!$F242)</f>
        <v>0</v>
      </c>
      <c r="UX242" s="367" cm="1">
        <f t="array" ref="UX242">SUMPRODUCT((CBRM_data!UX$28:UX$232)*(CBRM_data!$H$28:$H$232=CBRM_data!$H242)*(CBRM_data!$D$28:$D$232=FALSE))*(CBRM_data!UX$18=CBRM_data!$F242)</f>
        <v>0</v>
      </c>
      <c r="UY242" s="367" cm="1">
        <f t="array" ref="UY242">SUMPRODUCT((CBRM_data!UY$28:UY$232)*(CBRM_data!$H$28:$H$232=CBRM_data!$H242)*(CBRM_data!$D$28:$D$232=FALSE))*(CBRM_data!UY$18=CBRM_data!$F242)</f>
        <v>0</v>
      </c>
      <c r="UZ242" s="367" cm="1">
        <f t="array" ref="UZ242">SUMPRODUCT((CBRM_data!UZ$28:UZ$232)*(CBRM_data!$H$28:$H$232=CBRM_data!$H242)*(CBRM_data!$D$28:$D$232=FALSE))*(CBRM_data!UZ$18=CBRM_data!$F242)</f>
        <v>0</v>
      </c>
      <c r="VA242" s="367" cm="1">
        <f t="array" ref="VA242">SUMPRODUCT((CBRM_data!VA$28:VA$232)*(CBRM_data!$H$28:$H$232=CBRM_data!$H242)*(CBRM_data!$D$28:$D$232=FALSE))*(CBRM_data!VA$18=CBRM_data!$F242)</f>
        <v>0</v>
      </c>
      <c r="VB242" s="367" cm="1">
        <f t="array" ref="VB242">SUMPRODUCT((CBRM_data!VB$28:VB$232)*(CBRM_data!$H$28:$H$232=CBRM_data!$H242)*(CBRM_data!$D$28:$D$232=FALSE))*(CBRM_data!VB$18=CBRM_data!$F242)</f>
        <v>0</v>
      </c>
      <c r="VC242" s="367" cm="1">
        <f t="array" ref="VC242">SUMPRODUCT((CBRM_data!VC$28:VC$232)*(CBRM_data!$H$28:$H$232=CBRM_data!$H242)*(CBRM_data!$D$28:$D$232=FALSE))*(CBRM_data!VC$18=CBRM_data!$F242)</f>
        <v>0</v>
      </c>
      <c r="VD242" s="367" cm="1">
        <f t="array" ref="VD242">SUMPRODUCT((CBRM_data!VD$28:VD$232)*(CBRM_data!$H$28:$H$232=CBRM_data!$H242)*(CBRM_data!$D$28:$D$232=FALSE))*(CBRM_data!VD$18=CBRM_data!$F242)</f>
        <v>0</v>
      </c>
      <c r="VE242" s="367" cm="1">
        <f t="array" ref="VE242">SUMPRODUCT((CBRM_data!VE$28:VE$232)*(CBRM_data!$H$28:$H$232=CBRM_data!$H242)*(CBRM_data!$D$28:$D$232=FALSE))*(CBRM_data!VE$18=CBRM_data!$F242)</f>
        <v>0</v>
      </c>
      <c r="VF242" s="367" cm="1">
        <f t="array" ref="VF242">SUMPRODUCT((CBRM_data!VF$28:VF$232)*(CBRM_data!$H$28:$H$232=CBRM_data!$H242)*(CBRM_data!$D$28:$D$232=FALSE))*(CBRM_data!VF$18=CBRM_data!$F242)</f>
        <v>0</v>
      </c>
      <c r="VG242" s="367" cm="1">
        <f t="array" ref="VG242">SUMPRODUCT((CBRM_data!VG$28:VG$232)*(CBRM_data!$H$28:$H$232=CBRM_data!$H242)*(CBRM_data!$D$28:$D$232=FALSE))*(CBRM_data!VG$18=CBRM_data!$F242)</f>
        <v>0</v>
      </c>
      <c r="VH242" s="367" cm="1">
        <f t="array" ref="VH242">SUMPRODUCT((CBRM_data!VH$28:VH$232)*(CBRM_data!$H$28:$H$232=CBRM_data!$H242)*(CBRM_data!$D$28:$D$232=FALSE))*(CBRM_data!VH$18=CBRM_data!$F242)</f>
        <v>0</v>
      </c>
      <c r="VI242" s="367" cm="1">
        <f t="array" ref="VI242">SUMPRODUCT((CBRM_data!VI$28:VI$232)*(CBRM_data!$H$28:$H$232=CBRM_data!$H242)*(CBRM_data!$D$28:$D$232=FALSE))*(CBRM_data!VI$18=CBRM_data!$F242)</f>
        <v>0</v>
      </c>
      <c r="VJ242" s="367" cm="1">
        <f t="array" ref="VJ242">SUMPRODUCT((CBRM_data!VJ$28:VJ$232)*(CBRM_data!$H$28:$H$232=CBRM_data!$H242)*(CBRM_data!$D$28:$D$232=FALSE))*(CBRM_data!VJ$18=CBRM_data!$F242)</f>
        <v>0</v>
      </c>
      <c r="VK242" s="367" cm="1">
        <f t="array" ref="VK242">SUMPRODUCT((CBRM_data!VK$28:VK$232)*(CBRM_data!$H$28:$H$232=CBRM_data!$H242)*(CBRM_data!$D$28:$D$232=FALSE))*(CBRM_data!VK$18=CBRM_data!$F242)</f>
        <v>0</v>
      </c>
      <c r="VL242" s="367" cm="1">
        <f t="array" ref="VL242">SUMPRODUCT((CBRM_data!VL$28:VL$232)*(CBRM_data!$H$28:$H$232=CBRM_data!$H242)*(CBRM_data!$D$28:$D$232=FALSE))*(CBRM_data!VL$18=CBRM_data!$F242)</f>
        <v>0</v>
      </c>
      <c r="VM242" s="367" cm="1">
        <f t="array" ref="VM242">SUMPRODUCT((CBRM_data!VM$28:VM$232)*(CBRM_data!$H$28:$H$232=CBRM_data!$H242)*(CBRM_data!$D$28:$D$232=FALSE))*(CBRM_data!VM$18=CBRM_data!$F242)</f>
        <v>0</v>
      </c>
      <c r="VN242" s="367" cm="1">
        <f t="array" ref="VN242">SUMPRODUCT((CBRM_data!VN$28:VN$232)*(CBRM_data!$H$28:$H$232=CBRM_data!$H242)*(CBRM_data!$D$28:$D$232=FALSE))*(CBRM_data!VN$18=CBRM_data!$F242)</f>
        <v>0</v>
      </c>
      <c r="VO242" s="367" cm="1">
        <f t="array" ref="VO242">SUMPRODUCT((CBRM_data!VO$28:VO$232)*(CBRM_data!$H$28:$H$232=CBRM_data!$H242)*(CBRM_data!$D$28:$D$232=FALSE))*(CBRM_data!VO$18=CBRM_data!$F242)</f>
        <v>0</v>
      </c>
      <c r="VP242" s="367" cm="1">
        <f t="array" ref="VP242">SUMPRODUCT((CBRM_data!VP$28:VP$232)*(CBRM_data!$H$28:$H$232=CBRM_data!$H242)*(CBRM_data!$D$28:$D$232=FALSE))*(CBRM_data!VP$18=CBRM_data!$F242)</f>
        <v>0</v>
      </c>
      <c r="VQ242" s="367" cm="1">
        <f t="array" ref="VQ242">SUMPRODUCT((CBRM_data!VQ$28:VQ$232)*(CBRM_data!$H$28:$H$232=CBRM_data!$H242)*(CBRM_data!$D$28:$D$232=FALSE))*(CBRM_data!VQ$18=CBRM_data!$F242)</f>
        <v>0</v>
      </c>
      <c r="VR242" s="367" cm="1">
        <f t="array" ref="VR242">SUMPRODUCT((CBRM_data!VR$28:VR$232)*(CBRM_data!$H$28:$H$232=CBRM_data!$H242)*(CBRM_data!$D$28:$D$232=FALSE))*(CBRM_data!VR$18=CBRM_data!$F242)</f>
        <v>0</v>
      </c>
      <c r="VS242" s="367" cm="1">
        <f t="array" ref="VS242">SUMPRODUCT((CBRM_data!VS$28:VS$232)*(CBRM_data!$H$28:$H$232=CBRM_data!$H242)*(CBRM_data!$D$28:$D$232=FALSE))*(CBRM_data!VS$18=CBRM_data!$F242)</f>
        <v>0</v>
      </c>
      <c r="VT242" s="367" cm="1">
        <f t="array" ref="VT242">SUMPRODUCT((CBRM_data!VT$28:VT$232)*(CBRM_data!$H$28:$H$232=CBRM_data!$H242)*(CBRM_data!$D$28:$D$232=FALSE))*(CBRM_data!VT$18=CBRM_data!$F242)</f>
        <v>0</v>
      </c>
      <c r="VU242" s="367" cm="1">
        <f t="array" ref="VU242">SUMPRODUCT((CBRM_data!VU$28:VU$232)*(CBRM_data!$H$28:$H$232=CBRM_data!$H242)*(CBRM_data!$D$28:$D$232=FALSE))*(CBRM_data!VU$18=CBRM_data!$F242)</f>
        <v>0</v>
      </c>
      <c r="VV242" s="367" cm="1">
        <f t="array" ref="VV242">SUMPRODUCT((CBRM_data!VV$28:VV$232)*(CBRM_data!$H$28:$H$232=CBRM_data!$H242)*(CBRM_data!$D$28:$D$232=FALSE))*(CBRM_data!VV$18=CBRM_data!$F242)</f>
        <v>0</v>
      </c>
      <c r="VW242" s="367" cm="1">
        <f t="array" ref="VW242">SUMPRODUCT((CBRM_data!VW$28:VW$232)*(CBRM_data!$H$28:$H$232=CBRM_data!$H242)*(CBRM_data!$D$28:$D$232=FALSE))*(CBRM_data!VW$18=CBRM_data!$F242)</f>
        <v>0</v>
      </c>
      <c r="VX242" s="367" cm="1">
        <f t="array" ref="VX242">SUMPRODUCT((CBRM_data!VX$28:VX$232)*(CBRM_data!$H$28:$H$232=CBRM_data!$H242)*(CBRM_data!$D$28:$D$232=FALSE))*(CBRM_data!VX$18=CBRM_data!$F242)</f>
        <v>0</v>
      </c>
      <c r="VY242" s="367" cm="1">
        <f t="array" ref="VY242">SUMPRODUCT((CBRM_data!VY$28:VY$232)*(CBRM_data!$H$28:$H$232=CBRM_data!$H242)*(CBRM_data!$D$28:$D$232=FALSE))*(CBRM_data!VY$18=CBRM_data!$F242)</f>
        <v>0</v>
      </c>
      <c r="VZ242" s="367" cm="1">
        <f t="array" ref="VZ242">SUMPRODUCT((CBRM_data!VZ$28:VZ$232)*(CBRM_data!$H$28:$H$232=CBRM_data!$H242)*(CBRM_data!$D$28:$D$232=FALSE))*(CBRM_data!VZ$18=CBRM_data!$F242)</f>
        <v>0</v>
      </c>
      <c r="WA242" s="367" cm="1">
        <f t="array" ref="WA242">SUMPRODUCT((CBRM_data!WA$28:WA$232)*(CBRM_data!$H$28:$H$232=CBRM_data!$H242)*(CBRM_data!$D$28:$D$232=FALSE))*(CBRM_data!WA$18=CBRM_data!$F242)</f>
        <v>0</v>
      </c>
      <c r="WB242" s="367" cm="1">
        <f t="array" ref="WB242">SUMPRODUCT((CBRM_data!WB$28:WB$232)*(CBRM_data!$H$28:$H$232=CBRM_data!$H242)*(CBRM_data!$D$28:$D$232=FALSE))*(CBRM_data!WB$18=CBRM_data!$F242)</f>
        <v>0</v>
      </c>
      <c r="WC242" s="367" cm="1">
        <f t="array" ref="WC242">SUMPRODUCT((CBRM_data!WC$28:WC$232)*(CBRM_data!$H$28:$H$232=CBRM_data!$H242)*(CBRM_data!$D$28:$D$232=FALSE))*(CBRM_data!WC$18=CBRM_data!$F242)</f>
        <v>0</v>
      </c>
      <c r="WD242" s="367" cm="1">
        <f t="array" ref="WD242">SUMPRODUCT((CBRM_data!WD$28:WD$232)*(CBRM_data!$H$28:$H$232=CBRM_data!$H242)*(CBRM_data!$D$28:$D$232=FALSE))*(CBRM_data!WD$18=CBRM_data!$F242)</f>
        <v>0</v>
      </c>
      <c r="WE242" s="367" cm="1">
        <f t="array" ref="WE242">SUMPRODUCT((CBRM_data!WE$28:WE$232)*(CBRM_data!$H$28:$H$232=CBRM_data!$H242)*(CBRM_data!$D$28:$D$232=FALSE))*(CBRM_data!WE$18=CBRM_data!$F242)</f>
        <v>0</v>
      </c>
      <c r="WF242" s="367" cm="1">
        <f t="array" ref="WF242">SUMPRODUCT((CBRM_data!WF$28:WF$232)*(CBRM_data!$H$28:$H$232=CBRM_data!$H242)*(CBRM_data!$D$28:$D$232=FALSE))*(CBRM_data!WF$18=CBRM_data!$F242)</f>
        <v>0</v>
      </c>
      <c r="WG242" s="367" cm="1">
        <f t="array" ref="WG242">SUMPRODUCT((CBRM_data!WG$28:WG$232)*(CBRM_data!$H$28:$H$232=CBRM_data!$H242)*(CBRM_data!$D$28:$D$232=FALSE))*(CBRM_data!WG$18=CBRM_data!$F242)</f>
        <v>0</v>
      </c>
      <c r="WH242" s="367" cm="1">
        <f t="array" ref="WH242">SUMPRODUCT((CBRM_data!WH$28:WH$232)*(CBRM_data!$H$28:$H$232=CBRM_data!$H242)*(CBRM_data!$D$28:$D$232=FALSE))*(CBRM_data!WH$18=CBRM_data!$F242)</f>
        <v>0</v>
      </c>
      <c r="WI242" s="367" cm="1">
        <f t="array" ref="WI242">SUMPRODUCT((CBRM_data!WI$28:WI$232)*(CBRM_data!$H$28:$H$232=CBRM_data!$H242)*(CBRM_data!$D$28:$D$232=FALSE))*(CBRM_data!WI$18=CBRM_data!$F242)</f>
        <v>0</v>
      </c>
      <c r="WJ242" s="367" cm="1">
        <f t="array" ref="WJ242">SUMPRODUCT((CBRM_data!WJ$28:WJ$232)*(CBRM_data!$H$28:$H$232=CBRM_data!$H242)*(CBRM_data!$D$28:$D$232=FALSE))*(CBRM_data!WJ$18=CBRM_data!$F242)</f>
        <v>0</v>
      </c>
      <c r="WK242" s="367" cm="1">
        <f t="array" ref="WK242">SUMPRODUCT((CBRM_data!WK$28:WK$232)*(CBRM_data!$H$28:$H$232=CBRM_data!$H242)*(CBRM_data!$D$28:$D$232=FALSE))*(CBRM_data!WK$18=CBRM_data!$F242)</f>
        <v>0</v>
      </c>
      <c r="WL242" s="367" cm="1">
        <f t="array" ref="WL242">SUMPRODUCT((CBRM_data!WL$28:WL$232)*(CBRM_data!$H$28:$H$232=CBRM_data!$H242)*(CBRM_data!$D$28:$D$232=FALSE))*(CBRM_data!WL$18=CBRM_data!$F242)</f>
        <v>0</v>
      </c>
      <c r="WM242" s="367" cm="1">
        <f t="array" ref="WM242">SUMPRODUCT((CBRM_data!WM$28:WM$232)*(CBRM_data!$H$28:$H$232=CBRM_data!$H242)*(CBRM_data!$D$28:$D$232=FALSE))*(CBRM_data!WM$18=CBRM_data!$F242)</f>
        <v>0</v>
      </c>
      <c r="WN242" s="367" cm="1">
        <f t="array" ref="WN242">SUMPRODUCT((CBRM_data!WN$28:WN$232)*(CBRM_data!$H$28:$H$232=CBRM_data!$H242)*(CBRM_data!$D$28:$D$232=FALSE))*(CBRM_data!WN$18=CBRM_data!$F242)</f>
        <v>0</v>
      </c>
      <c r="WO242" s="367" cm="1">
        <f t="array" ref="WO242">SUMPRODUCT((CBRM_data!WO$28:WO$232)*(CBRM_data!$H$28:$H$232=CBRM_data!$H242)*(CBRM_data!$D$28:$D$232=FALSE))*(CBRM_data!WO$18=CBRM_data!$F242)</f>
        <v>0</v>
      </c>
      <c r="WP242" s="367" cm="1">
        <f t="array" ref="WP242">SUMPRODUCT((CBRM_data!WP$28:WP$232)*(CBRM_data!$H$28:$H$232=CBRM_data!$H242)*(CBRM_data!$D$28:$D$232=FALSE))*(CBRM_data!WP$18=CBRM_data!$F242)</f>
        <v>0</v>
      </c>
      <c r="WQ242" s="367" cm="1">
        <f t="array" ref="WQ242">SUMPRODUCT((CBRM_data!WQ$28:WQ$232)*(CBRM_data!$H$28:$H$232=CBRM_data!$H242)*(CBRM_data!$D$28:$D$232=FALSE))*(CBRM_data!WQ$18=CBRM_data!$F242)</f>
        <v>0</v>
      </c>
      <c r="WR242" s="367" cm="1">
        <f t="array" ref="WR242">SUMPRODUCT((CBRM_data!WR$28:WR$232)*(CBRM_data!$H$28:$H$232=CBRM_data!$H242)*(CBRM_data!$D$28:$D$232=FALSE))*(CBRM_data!WR$18=CBRM_data!$F242)</f>
        <v>0</v>
      </c>
      <c r="WS242" s="367" cm="1">
        <f t="array" ref="WS242">SUMPRODUCT((CBRM_data!WS$28:WS$232)*(CBRM_data!$H$28:$H$232=CBRM_data!$H242)*(CBRM_data!$D$28:$D$232=FALSE))*(CBRM_data!WS$18=CBRM_data!$F242)</f>
        <v>0</v>
      </c>
      <c r="WT242" s="367" cm="1">
        <f t="array" ref="WT242">SUMPRODUCT((CBRM_data!WT$28:WT$232)*(CBRM_data!$H$28:$H$232=CBRM_data!$H242)*(CBRM_data!$D$28:$D$232=FALSE))*(CBRM_data!WT$18=CBRM_data!$F242)</f>
        <v>0</v>
      </c>
      <c r="WU242" s="367" cm="1">
        <f t="array" ref="WU242">SUMPRODUCT((CBRM_data!WU$28:WU$232)*(CBRM_data!$H$28:$H$232=CBRM_data!$H242)*(CBRM_data!$D$28:$D$232=FALSE))*(CBRM_data!WU$18=CBRM_data!$F242)</f>
        <v>0</v>
      </c>
      <c r="WV242" s="367" cm="1">
        <f t="array" ref="WV242">SUMPRODUCT((CBRM_data!WV$28:WV$232)*(CBRM_data!$H$28:$H$232=CBRM_data!$H242)*(CBRM_data!$D$28:$D$232=FALSE))*(CBRM_data!WV$18=CBRM_data!$F242)</f>
        <v>9.8432078688018851</v>
      </c>
      <c r="WW242" s="367" cm="1">
        <f t="array" ref="WW242">SUMPRODUCT((CBRM_data!WW$28:WW$232)*(CBRM_data!$H$28:$H$232=CBRM_data!$H242)*(CBRM_data!$D$28:$D$232=FALSE))*(CBRM_data!WW$18=CBRM_data!$F242)</f>
        <v>9.8432078688018851</v>
      </c>
      <c r="WX242" s="367" cm="1">
        <f t="array" ref="WX242">SUMPRODUCT((CBRM_data!WX$28:WX$232)*(CBRM_data!$H$28:$H$232=CBRM_data!$H242)*(CBRM_data!$D$28:$D$232=FALSE))*(CBRM_data!WX$18=CBRM_data!$F242)</f>
        <v>9.8432078688018851</v>
      </c>
      <c r="WY242" s="367" cm="1">
        <f t="array" ref="WY242">SUMPRODUCT((CBRM_data!WY$28:WY$232)*(CBRM_data!$H$28:$H$232=CBRM_data!$H242)*(CBRM_data!$D$28:$D$232=FALSE))*(CBRM_data!WY$18=CBRM_data!$F242)</f>
        <v>9.8432078688018851</v>
      </c>
      <c r="WZ242" s="367" cm="1">
        <f t="array" ref="WZ242">SUMPRODUCT((CBRM_data!WZ$28:WZ$232)*(CBRM_data!$H$28:$H$232=CBRM_data!$H242)*(CBRM_data!$D$28:$D$232=FALSE))*(CBRM_data!WZ$18=CBRM_data!$F242)</f>
        <v>9.8432078688018851</v>
      </c>
      <c r="XA242" s="367" cm="1">
        <f t="array" ref="XA242">SUMPRODUCT((CBRM_data!XA$28:XA$232)*(CBRM_data!$H$28:$H$232=CBRM_data!$H242)*(CBRM_data!$D$28:$D$232=FALSE))*(CBRM_data!XA$18=CBRM_data!$F242)</f>
        <v>10.088650885848342</v>
      </c>
      <c r="XB242" s="367" cm="1">
        <f t="array" ref="XB242">SUMPRODUCT((CBRM_data!XB$28:XB$232)*(CBRM_data!$H$28:$H$232=CBRM_data!$H242)*(CBRM_data!$D$28:$D$232=FALSE))*(CBRM_data!XB$18=CBRM_data!$F242)</f>
        <v>12.734720521323121</v>
      </c>
      <c r="XC242" s="367" cm="1">
        <f t="array" ref="XC242">SUMPRODUCT((CBRM_data!XC$28:XC$232)*(CBRM_data!$H$28:$H$232=CBRM_data!$H242)*(CBRM_data!$D$28:$D$232=FALSE))*(CBRM_data!XC$18=CBRM_data!$F242)</f>
        <v>17.822194323933065</v>
      </c>
      <c r="XD242" s="367" cm="1">
        <f t="array" ref="XD242">SUMPRODUCT((CBRM_data!XD$28:XD$232)*(CBRM_data!$H$28:$H$232=CBRM_data!$H242)*(CBRM_data!$D$28:$D$232=FALSE))*(CBRM_data!XD$18=CBRM_data!$F242)</f>
        <v>25.233680509834656</v>
      </c>
      <c r="XE242" s="367" cm="1">
        <f t="array" ref="XE242">SUMPRODUCT((CBRM_data!XE$28:XE$232)*(CBRM_data!$H$28:$H$232=CBRM_data!$H242)*(CBRM_data!$D$28:$D$232=FALSE))*(CBRM_data!XE$18=CBRM_data!$F242)</f>
        <v>36.093420948136078</v>
      </c>
      <c r="XF242" s="367" cm="1">
        <f t="array" ref="XF242">SUMPRODUCT((CBRM_data!XF$28:XF$232)*(CBRM_data!$H$28:$H$232=CBRM_data!$H242)*(CBRM_data!$D$28:$D$232=FALSE))*(CBRM_data!XF$18=CBRM_data!$F242)</f>
        <v>52.088460853351215</v>
      </c>
      <c r="XG242" s="367" cm="1">
        <f t="array" ref="XG242">SUMPRODUCT((CBRM_data!XG$28:XG$232)*(CBRM_data!$H$28:$H$232=CBRM_data!$H242)*(CBRM_data!$D$28:$D$232=FALSE))*(CBRM_data!XG$18=CBRM_data!$F242)</f>
        <v>75.757211601979392</v>
      </c>
      <c r="XH242" s="367" cm="1">
        <f t="array" ref="XH242">SUMPRODUCT((CBRM_data!XH$28:XH$232)*(CBRM_data!$H$28:$H$232=CBRM_data!$H242)*(CBRM_data!$D$28:$D$232=FALSE))*(CBRM_data!XH$18=CBRM_data!$F242)</f>
        <v>110.92545056227993</v>
      </c>
      <c r="XI242" s="367" cm="1">
        <f t="array" ref="XI242">SUMPRODUCT((CBRM_data!XI$28:XI$232)*(CBRM_data!$H$28:$H$232=CBRM_data!$H242)*(CBRM_data!$D$28:$D$232=FALSE))*(CBRM_data!XI$18=CBRM_data!$F242)</f>
        <v>163.36943363436225</v>
      </c>
      <c r="XJ242" s="367" cm="1">
        <f t="array" ref="XJ242">SUMPRODUCT((CBRM_data!XJ$28:XJ$232)*(CBRM_data!$H$28:$H$232=CBRM_data!$H242)*(CBRM_data!$D$28:$D$232=FALSE))*(CBRM_data!XJ$18=CBRM_data!$F242)</f>
        <v>241.82388109310287</v>
      </c>
      <c r="XK242" s="367" cm="1">
        <f t="array" ref="XK242">SUMPRODUCT((CBRM_data!XK$28:XK$232)*(CBRM_data!$H$28:$H$232=CBRM_data!$H242)*(CBRM_data!$D$28:$D$232=FALSE))*(CBRM_data!XK$18=CBRM_data!$F242)</f>
        <v>359.51528875137944</v>
      </c>
      <c r="XL242" s="367" cm="1">
        <f t="array" ref="XL242">SUMPRODUCT((CBRM_data!XL$28:XL$232)*(CBRM_data!$H$28:$H$232=CBRM_data!$H242)*(CBRM_data!$D$28:$D$232=FALSE))*(CBRM_data!XL$18=CBRM_data!$F242)</f>
        <v>536.49579851257772</v>
      </c>
      <c r="XM242" s="367" cm="1">
        <f t="array" ref="XM242">SUMPRODUCT((CBRM_data!XM$28:XM$232)*(CBRM_data!$H$28:$H$232=CBRM_data!$H242)*(CBRM_data!$D$28:$D$232=FALSE))*(CBRM_data!XM$18=CBRM_data!$F242)</f>
        <v>803.19754987301042</v>
      </c>
      <c r="XN242" s="367" cm="1">
        <f t="array" ref="XN242">SUMPRODUCT((CBRM_data!XN$28:XN$232)*(CBRM_data!$H$28:$H$232=CBRM_data!$H242)*(CBRM_data!$D$28:$D$232=FALSE))*(CBRM_data!XN$18=CBRM_data!$F242)</f>
        <v>1205.8483446479249</v>
      </c>
      <c r="XO242" s="367" cm="1">
        <f t="array" ref="XO242">SUMPRODUCT((CBRM_data!XO$28:XO$232)*(CBRM_data!$H$28:$H$232=CBRM_data!$H242)*(CBRM_data!$D$28:$D$232=FALSE))*(CBRM_data!XO$18=CBRM_data!$F242)</f>
        <v>1713.7092090046137</v>
      </c>
      <c r="XP242" s="367" cm="1">
        <f t="array" ref="XP242">SUMPRODUCT((CBRM_data!XP$28:XP$232)*(CBRM_data!$H$28:$H$232=CBRM_data!$H242)*(CBRM_data!$D$28:$D$232=FALSE))*(CBRM_data!XP$18=CBRM_data!$F242)</f>
        <v>1793.5669669512567</v>
      </c>
      <c r="XQ242" s="367" cm="1">
        <f t="array" ref="XQ242">SUMPRODUCT((CBRM_data!XQ$28:XQ$232)*(CBRM_data!$H$28:$H$232=CBRM_data!$H242)*(CBRM_data!$D$28:$D$232=FALSE))*(CBRM_data!XQ$18=CBRM_data!$F242)</f>
        <v>1793.5962789205337</v>
      </c>
      <c r="XR242" s="367" cm="1">
        <f t="array" ref="XR242">SUMPRODUCT((CBRM_data!XR$28:XR$232)*(CBRM_data!$H$28:$H$232=CBRM_data!$H242)*(CBRM_data!$D$28:$D$232=FALSE))*(CBRM_data!XR$18=CBRM_data!$F242)</f>
        <v>1793.6378338903814</v>
      </c>
      <c r="XS242" s="367" cm="1">
        <f t="array" ref="XS242">SUMPRODUCT((CBRM_data!XS$28:XS$232)*(CBRM_data!$H$28:$H$232=CBRM_data!$H242)*(CBRM_data!$D$28:$D$232=FALSE))*(CBRM_data!XS$18=CBRM_data!$F242)</f>
        <v>1793.6968161114887</v>
      </c>
      <c r="XT242" s="367" cm="1">
        <f t="array" ref="XT242">SUMPRODUCT((CBRM_data!XT$28:XT$232)*(CBRM_data!$H$28:$H$232=CBRM_data!$H242)*(CBRM_data!$D$28:$D$232=FALSE))*(CBRM_data!XT$18=CBRM_data!$F242)</f>
        <v>1793.7412983693837</v>
      </c>
      <c r="XU242" s="367" cm="1">
        <f t="array" ref="XU242">SUMPRODUCT((CBRM_data!XU$28:XU$232)*(CBRM_data!$H$28:$H$232=CBRM_data!$H242)*(CBRM_data!$D$28:$D$232=FALSE))*(CBRM_data!XU$18=CBRM_data!$F242)</f>
        <v>1793.7412983693837</v>
      </c>
      <c r="XV242" s="367" cm="1">
        <f t="array" ref="XV242">SUMPRODUCT((CBRM_data!XV$28:XV$232)*(CBRM_data!$H$28:$H$232=CBRM_data!$H242)*(CBRM_data!$D$28:$D$232=FALSE))*(CBRM_data!XV$18=CBRM_data!$F242)</f>
        <v>1793.7412983693837</v>
      </c>
      <c r="XW242" s="367" cm="1">
        <f t="array" ref="XW242">SUMPRODUCT((CBRM_data!XW$28:XW$232)*(CBRM_data!$H$28:$H$232=CBRM_data!$H242)*(CBRM_data!$D$28:$D$232=FALSE))*(CBRM_data!XW$18=CBRM_data!$F242)</f>
        <v>1793.7412983693837</v>
      </c>
      <c r="XX242" s="367" cm="1">
        <f t="array" ref="XX242">SUMPRODUCT((CBRM_data!XX$28:XX$232)*(CBRM_data!$H$28:$H$232=CBRM_data!$H242)*(CBRM_data!$D$28:$D$232=FALSE))*(CBRM_data!XX$18=CBRM_data!$F242)</f>
        <v>1793.7412983693837</v>
      </c>
      <c r="XY242" s="367" cm="1">
        <f t="array" ref="XY242">SUMPRODUCT((CBRM_data!XY$28:XY$232)*(CBRM_data!$H$28:$H$232=CBRM_data!$H242)*(CBRM_data!$D$28:$D$232=FALSE))*(CBRM_data!XY$18=CBRM_data!$F242)</f>
        <v>1793.7412983693837</v>
      </c>
      <c r="XZ242" s="367" cm="1">
        <f t="array" ref="XZ242">SUMPRODUCT((CBRM_data!XZ$28:XZ$232)*(CBRM_data!$H$28:$H$232=CBRM_data!$H242)*(CBRM_data!$D$28:$D$232=FALSE))*(CBRM_data!XZ$18=CBRM_data!$F242)</f>
        <v>0</v>
      </c>
      <c r="YA242" s="367" cm="1">
        <f t="array" ref="YA242">SUMPRODUCT((CBRM_data!YA$28:YA$232)*(CBRM_data!$H$28:$H$232=CBRM_data!$H242)*(CBRM_data!$D$28:$D$232=FALSE))*(CBRM_data!YA$18=CBRM_data!$F242)</f>
        <v>0</v>
      </c>
      <c r="YB242" s="367" cm="1">
        <f t="array" ref="YB242">SUMPRODUCT((CBRM_data!YB$28:YB$232)*(CBRM_data!$H$28:$H$232=CBRM_data!$H242)*(CBRM_data!$D$28:$D$232=FALSE))*(CBRM_data!YB$18=CBRM_data!$F242)</f>
        <v>0</v>
      </c>
      <c r="YC242" s="367" cm="1">
        <f t="array" ref="YC242">SUMPRODUCT((CBRM_data!YC$28:YC$232)*(CBRM_data!$H$28:$H$232=CBRM_data!$H242)*(CBRM_data!$D$28:$D$232=FALSE))*(CBRM_data!YC$18=CBRM_data!$F242)</f>
        <v>0</v>
      </c>
      <c r="YD242" s="367" cm="1">
        <f t="array" ref="YD242">SUMPRODUCT((CBRM_data!YD$28:YD$232)*(CBRM_data!$H$28:$H$232=CBRM_data!$H242)*(CBRM_data!$D$28:$D$232=FALSE))*(CBRM_data!YD$18=CBRM_data!$F242)</f>
        <v>0</v>
      </c>
      <c r="YE242" s="367" cm="1">
        <f t="array" ref="YE242">SUMPRODUCT((CBRM_data!YE$28:YE$232)*(CBRM_data!$H$28:$H$232=CBRM_data!$H242)*(CBRM_data!$D$28:$D$232=FALSE))*(CBRM_data!YE$18=CBRM_data!$F242)</f>
        <v>0</v>
      </c>
      <c r="YF242" s="367" cm="1">
        <f t="array" ref="YF242">SUMPRODUCT((CBRM_data!YF$28:YF$232)*(CBRM_data!$H$28:$H$232=CBRM_data!$H242)*(CBRM_data!$D$28:$D$232=FALSE))*(CBRM_data!YF$18=CBRM_data!$F242)</f>
        <v>0</v>
      </c>
      <c r="YG242" s="367" cm="1">
        <f t="array" ref="YG242">SUMPRODUCT((CBRM_data!YG$28:YG$232)*(CBRM_data!$H$28:$H$232=CBRM_data!$H242)*(CBRM_data!$D$28:$D$232=FALSE))*(CBRM_data!YG$18=CBRM_data!$F242)</f>
        <v>0</v>
      </c>
      <c r="YH242" s="367" cm="1">
        <f t="array" ref="YH242">SUMPRODUCT((CBRM_data!YH$28:YH$232)*(CBRM_data!$H$28:$H$232=CBRM_data!$H242)*(CBRM_data!$D$28:$D$232=FALSE))*(CBRM_data!YH$18=CBRM_data!$F242)</f>
        <v>0</v>
      </c>
      <c r="YI242" s="367" cm="1">
        <f t="array" ref="YI242">SUMPRODUCT((CBRM_data!YI$28:YI$232)*(CBRM_data!$H$28:$H$232=CBRM_data!$H242)*(CBRM_data!$D$28:$D$232=FALSE))*(CBRM_data!YI$18=CBRM_data!$F242)</f>
        <v>0</v>
      </c>
      <c r="YJ242" s="367" cm="1">
        <f t="array" ref="YJ242">SUMPRODUCT((CBRM_data!YJ$28:YJ$232)*(CBRM_data!$H$28:$H$232=CBRM_data!$H242)*(CBRM_data!$D$28:$D$232=FALSE))*(CBRM_data!YJ$18=CBRM_data!$F242)</f>
        <v>0</v>
      </c>
      <c r="YK242" s="367" cm="1">
        <f t="array" ref="YK242">SUMPRODUCT((CBRM_data!YK$28:YK$232)*(CBRM_data!$H$28:$H$232=CBRM_data!$H242)*(CBRM_data!$D$28:$D$232=FALSE))*(CBRM_data!YK$18=CBRM_data!$F242)</f>
        <v>0</v>
      </c>
      <c r="YL242" s="367" cm="1">
        <f t="array" ref="YL242">SUMPRODUCT((CBRM_data!YL$28:YL$232)*(CBRM_data!$H$28:$H$232=CBRM_data!$H242)*(CBRM_data!$D$28:$D$232=FALSE))*(CBRM_data!YL$18=CBRM_data!$F242)</f>
        <v>0</v>
      </c>
      <c r="YM242" s="367" cm="1">
        <f t="array" ref="YM242">SUMPRODUCT((CBRM_data!YM$28:YM$232)*(CBRM_data!$H$28:$H$232=CBRM_data!$H242)*(CBRM_data!$D$28:$D$232=FALSE))*(CBRM_data!YM$18=CBRM_data!$F242)</f>
        <v>0</v>
      </c>
      <c r="YN242" s="367" cm="1">
        <f t="array" ref="YN242">SUMPRODUCT((CBRM_data!YN$28:YN$232)*(CBRM_data!$H$28:$H$232=CBRM_data!$H242)*(CBRM_data!$D$28:$D$232=FALSE))*(CBRM_data!YN$18=CBRM_data!$F242)</f>
        <v>0</v>
      </c>
      <c r="YO242" s="367" cm="1">
        <f t="array" ref="YO242">SUMPRODUCT((CBRM_data!YO$28:YO$232)*(CBRM_data!$H$28:$H$232=CBRM_data!$H242)*(CBRM_data!$D$28:$D$232=FALSE))*(CBRM_data!YO$18=CBRM_data!$F242)</f>
        <v>0</v>
      </c>
      <c r="YP242" s="367" cm="1">
        <f t="array" ref="YP242">SUMPRODUCT((CBRM_data!YP$28:YP$232)*(CBRM_data!$H$28:$H$232=CBRM_data!$H242)*(CBRM_data!$D$28:$D$232=FALSE))*(CBRM_data!YP$18=CBRM_data!$F242)</f>
        <v>0</v>
      </c>
      <c r="YQ242" s="367" cm="1">
        <f t="array" ref="YQ242">SUMPRODUCT((CBRM_data!YQ$28:YQ$232)*(CBRM_data!$H$28:$H$232=CBRM_data!$H242)*(CBRM_data!$D$28:$D$232=FALSE))*(CBRM_data!YQ$18=CBRM_data!$F242)</f>
        <v>0</v>
      </c>
      <c r="YR242" s="367" cm="1">
        <f t="array" ref="YR242">SUMPRODUCT((CBRM_data!YR$28:YR$232)*(CBRM_data!$H$28:$H$232=CBRM_data!$H242)*(CBRM_data!$D$28:$D$232=FALSE))*(CBRM_data!YR$18=CBRM_data!$F242)</f>
        <v>0</v>
      </c>
      <c r="YS242" s="367" cm="1">
        <f t="array" ref="YS242">SUMPRODUCT((CBRM_data!YS$28:YS$232)*(CBRM_data!$H$28:$H$232=CBRM_data!$H242)*(CBRM_data!$D$28:$D$232=FALSE))*(CBRM_data!YS$18=CBRM_data!$F242)</f>
        <v>0</v>
      </c>
      <c r="YT242" s="367" cm="1">
        <f t="array" ref="YT242">SUMPRODUCT((CBRM_data!YT$28:YT$232)*(CBRM_data!$H$28:$H$232=CBRM_data!$H242)*(CBRM_data!$D$28:$D$232=FALSE))*(CBRM_data!YT$18=CBRM_data!$F242)</f>
        <v>0</v>
      </c>
      <c r="YU242" s="367" cm="1">
        <f t="array" ref="YU242">SUMPRODUCT((CBRM_data!YU$28:YU$232)*(CBRM_data!$H$28:$H$232=CBRM_data!$H242)*(CBRM_data!$D$28:$D$232=FALSE))*(CBRM_data!YU$18=CBRM_data!$F242)</f>
        <v>0</v>
      </c>
      <c r="YV242" s="367" cm="1">
        <f t="array" ref="YV242">SUMPRODUCT((CBRM_data!YV$28:YV$232)*(CBRM_data!$H$28:$H$232=CBRM_data!$H242)*(CBRM_data!$D$28:$D$232=FALSE))*(CBRM_data!YV$18=CBRM_data!$F242)</f>
        <v>0</v>
      </c>
      <c r="YW242" s="367" cm="1">
        <f t="array" ref="YW242">SUMPRODUCT((CBRM_data!YW$28:YW$232)*(CBRM_data!$H$28:$H$232=CBRM_data!$H242)*(CBRM_data!$D$28:$D$232=FALSE))*(CBRM_data!YW$18=CBRM_data!$F242)</f>
        <v>0</v>
      </c>
      <c r="YX242" s="367" cm="1">
        <f t="array" ref="YX242">SUMPRODUCT((CBRM_data!YX$28:YX$232)*(CBRM_data!$H$28:$H$232=CBRM_data!$H242)*(CBRM_data!$D$28:$D$232=FALSE))*(CBRM_data!YX$18=CBRM_data!$F242)</f>
        <v>0</v>
      </c>
      <c r="YY242" s="367" cm="1">
        <f t="array" ref="YY242">SUMPRODUCT((CBRM_data!YY$28:YY$232)*(CBRM_data!$H$28:$H$232=CBRM_data!$H242)*(CBRM_data!$D$28:$D$232=FALSE))*(CBRM_data!YY$18=CBRM_data!$F242)</f>
        <v>0</v>
      </c>
      <c r="YZ242" s="367" cm="1">
        <f t="array" ref="YZ242">SUMPRODUCT((CBRM_data!YZ$28:YZ$232)*(CBRM_data!$H$28:$H$232=CBRM_data!$H242)*(CBRM_data!$D$28:$D$232=FALSE))*(CBRM_data!YZ$18=CBRM_data!$F242)</f>
        <v>0</v>
      </c>
      <c r="ZA242" s="367" cm="1">
        <f t="array" ref="ZA242">SUMPRODUCT((CBRM_data!ZA$28:ZA$232)*(CBRM_data!$H$28:$H$232=CBRM_data!$H242)*(CBRM_data!$D$28:$D$232=FALSE))*(CBRM_data!ZA$18=CBRM_data!$F242)</f>
        <v>0</v>
      </c>
      <c r="ZB242" s="367" cm="1">
        <f t="array" ref="ZB242">SUMPRODUCT((CBRM_data!ZB$28:ZB$232)*(CBRM_data!$H$28:$H$232=CBRM_data!$H242)*(CBRM_data!$D$28:$D$232=FALSE))*(CBRM_data!ZB$18=CBRM_data!$F242)</f>
        <v>0</v>
      </c>
      <c r="ZC242" s="367" cm="1">
        <f t="array" ref="ZC242">SUMPRODUCT((CBRM_data!ZC$28:ZC$232)*(CBRM_data!$H$28:$H$232=CBRM_data!$H242)*(CBRM_data!$D$28:$D$232=FALSE))*(CBRM_data!ZC$18=CBRM_data!$F242)</f>
        <v>0</v>
      </c>
      <c r="ZD242" s="367" cm="1">
        <f t="array" ref="ZD242">SUMPRODUCT((CBRM_data!ZD$28:ZD$232)*(CBRM_data!$H$28:$H$232=CBRM_data!$H242)*(CBRM_data!$D$28:$D$232=FALSE))*(CBRM_data!ZD$18=CBRM_data!$F242)</f>
        <v>0</v>
      </c>
      <c r="ZE242" s="367" cm="1">
        <f t="array" ref="ZE242">SUMPRODUCT((CBRM_data!ZE$28:ZE$232)*(CBRM_data!$H$28:$H$232=CBRM_data!$H242)*(CBRM_data!$D$28:$D$232=FALSE))*(CBRM_data!ZE$18=CBRM_data!$F242)</f>
        <v>0</v>
      </c>
      <c r="ZF242" s="367" cm="1">
        <f t="array" ref="ZF242">SUMPRODUCT((CBRM_data!ZF$28:ZF$232)*(CBRM_data!$H$28:$H$232=CBRM_data!$H242)*(CBRM_data!$D$28:$D$232=FALSE))*(CBRM_data!ZF$18=CBRM_data!$F242)</f>
        <v>0</v>
      </c>
      <c r="ZG242" s="367" cm="1">
        <f t="array" ref="ZG242">SUMPRODUCT((CBRM_data!ZG$28:ZG$232)*(CBRM_data!$H$28:$H$232=CBRM_data!$H242)*(CBRM_data!$D$28:$D$232=FALSE))*(CBRM_data!ZG$18=CBRM_data!$F242)</f>
        <v>0</v>
      </c>
      <c r="ZH242" s="367" cm="1">
        <f t="array" ref="ZH242">SUMPRODUCT((CBRM_data!ZH$28:ZH$232)*(CBRM_data!$H$28:$H$232=CBRM_data!$H242)*(CBRM_data!$D$28:$D$232=FALSE))*(CBRM_data!ZH$18=CBRM_data!$F242)</f>
        <v>0</v>
      </c>
      <c r="ZI242" s="367" cm="1">
        <f t="array" ref="ZI242">SUMPRODUCT((CBRM_data!ZI$28:ZI$232)*(CBRM_data!$H$28:$H$232=CBRM_data!$H242)*(CBRM_data!$D$28:$D$232=FALSE))*(CBRM_data!ZI$18=CBRM_data!$F242)</f>
        <v>0</v>
      </c>
      <c r="ZJ242" s="367" cm="1">
        <f t="array" ref="ZJ242">SUMPRODUCT((CBRM_data!ZJ$28:ZJ$232)*(CBRM_data!$H$28:$H$232=CBRM_data!$H242)*(CBRM_data!$D$28:$D$232=FALSE))*(CBRM_data!ZJ$18=CBRM_data!$F242)</f>
        <v>0</v>
      </c>
      <c r="ZK242" s="367" cm="1">
        <f t="array" ref="ZK242">SUMPRODUCT((CBRM_data!ZK$28:ZK$232)*(CBRM_data!$H$28:$H$232=CBRM_data!$H242)*(CBRM_data!$D$28:$D$232=FALSE))*(CBRM_data!ZK$18=CBRM_data!$F242)</f>
        <v>0</v>
      </c>
      <c r="ZL242" s="367" cm="1">
        <f t="array" ref="ZL242">SUMPRODUCT((CBRM_data!ZL$28:ZL$232)*(CBRM_data!$H$28:$H$232=CBRM_data!$H242)*(CBRM_data!$D$28:$D$232=FALSE))*(CBRM_data!ZL$18=CBRM_data!$F242)</f>
        <v>0</v>
      </c>
      <c r="ZM242" s="367" cm="1">
        <f t="array" ref="ZM242">SUMPRODUCT((CBRM_data!ZM$28:ZM$232)*(CBRM_data!$H$28:$H$232=CBRM_data!$H242)*(CBRM_data!$D$28:$D$232=FALSE))*(CBRM_data!ZM$18=CBRM_data!$F242)</f>
        <v>0</v>
      </c>
      <c r="ZN242" s="367" cm="1">
        <f t="array" ref="ZN242">SUMPRODUCT((CBRM_data!ZN$28:ZN$232)*(CBRM_data!$H$28:$H$232=CBRM_data!$H242)*(CBRM_data!$D$28:$D$232=FALSE))*(CBRM_data!ZN$18=CBRM_data!$F242)</f>
        <v>0</v>
      </c>
      <c r="ZO242" s="367" cm="1">
        <f t="array" ref="ZO242">SUMPRODUCT((CBRM_data!ZO$28:ZO$232)*(CBRM_data!$H$28:$H$232=CBRM_data!$H242)*(CBRM_data!$D$28:$D$232=FALSE))*(CBRM_data!ZO$18=CBRM_data!$F242)</f>
        <v>0</v>
      </c>
      <c r="ZP242" s="367" cm="1">
        <f t="array" ref="ZP242">SUMPRODUCT((CBRM_data!ZP$28:ZP$232)*(CBRM_data!$H$28:$H$232=CBRM_data!$H242)*(CBRM_data!$D$28:$D$232=FALSE))*(CBRM_data!ZP$18=CBRM_data!$F242)</f>
        <v>0</v>
      </c>
      <c r="ZQ242" s="367" cm="1">
        <f t="array" ref="ZQ242">SUMPRODUCT((CBRM_data!ZQ$28:ZQ$232)*(CBRM_data!$H$28:$H$232=CBRM_data!$H242)*(CBRM_data!$D$28:$D$232=FALSE))*(CBRM_data!ZQ$18=CBRM_data!$F242)</f>
        <v>0</v>
      </c>
      <c r="ZR242" s="367" cm="1">
        <f t="array" ref="ZR242">SUMPRODUCT((CBRM_data!ZR$28:ZR$232)*(CBRM_data!$H$28:$H$232=CBRM_data!$H242)*(CBRM_data!$D$28:$D$232=FALSE))*(CBRM_data!ZR$18=CBRM_data!$F242)</f>
        <v>0</v>
      </c>
      <c r="ZS242" s="367" cm="1">
        <f t="array" ref="ZS242">SUMPRODUCT((CBRM_data!ZS$28:ZS$232)*(CBRM_data!$H$28:$H$232=CBRM_data!$H242)*(CBRM_data!$D$28:$D$232=FALSE))*(CBRM_data!ZS$18=CBRM_data!$F242)</f>
        <v>0</v>
      </c>
      <c r="ZT242" s="367" cm="1">
        <f t="array" ref="ZT242">SUMPRODUCT((CBRM_data!ZT$28:ZT$232)*(CBRM_data!$H$28:$H$232=CBRM_data!$H242)*(CBRM_data!$D$28:$D$232=FALSE))*(CBRM_data!ZT$18=CBRM_data!$F242)</f>
        <v>0</v>
      </c>
      <c r="ZU242" s="367" cm="1">
        <f t="array" ref="ZU242">SUMPRODUCT((CBRM_data!ZU$28:ZU$232)*(CBRM_data!$H$28:$H$232=CBRM_data!$H242)*(CBRM_data!$D$28:$D$232=FALSE))*(CBRM_data!ZU$18=CBRM_data!$F242)</f>
        <v>0</v>
      </c>
      <c r="ZV242" s="367" cm="1">
        <f t="array" ref="ZV242">SUMPRODUCT((CBRM_data!ZV$28:ZV$232)*(CBRM_data!$H$28:$H$232=CBRM_data!$H242)*(CBRM_data!$D$28:$D$232=FALSE))*(CBRM_data!ZV$18=CBRM_data!$F242)</f>
        <v>0</v>
      </c>
      <c r="ZW242" s="367" cm="1">
        <f t="array" ref="ZW242">SUMPRODUCT((CBRM_data!ZW$28:ZW$232)*(CBRM_data!$H$28:$H$232=CBRM_data!$H242)*(CBRM_data!$D$28:$D$232=FALSE))*(CBRM_data!ZW$18=CBRM_data!$F242)</f>
        <v>0</v>
      </c>
      <c r="ZX242" s="367" cm="1">
        <f t="array" ref="ZX242">SUMPRODUCT((CBRM_data!ZX$28:ZX$232)*(CBRM_data!$H$28:$H$232=CBRM_data!$H242)*(CBRM_data!$D$28:$D$232=FALSE))*(CBRM_data!ZX$18=CBRM_data!$F242)</f>
        <v>0</v>
      </c>
      <c r="ZY242" s="367" cm="1">
        <f t="array" ref="ZY242">SUMPRODUCT((CBRM_data!ZY$28:ZY$232)*(CBRM_data!$H$28:$H$232=CBRM_data!$H242)*(CBRM_data!$D$28:$D$232=FALSE))*(CBRM_data!ZY$18=CBRM_data!$F242)</f>
        <v>0</v>
      </c>
      <c r="ZZ242" s="367" cm="1">
        <f t="array" ref="ZZ242">SUMPRODUCT((CBRM_data!ZZ$28:ZZ$232)*(CBRM_data!$H$28:$H$232=CBRM_data!$H242)*(CBRM_data!$D$28:$D$232=FALSE))*(CBRM_data!ZZ$18=CBRM_data!$F242)</f>
        <v>0</v>
      </c>
      <c r="AAA242" s="367" cm="1">
        <f t="array" ref="AAA242">SUMPRODUCT((CBRM_data!AAA$28:AAA$232)*(CBRM_data!$H$28:$H$232=CBRM_data!$H242)*(CBRM_data!$D$28:$D$232=FALSE))*(CBRM_data!AAA$18=CBRM_data!$F242)</f>
        <v>0</v>
      </c>
      <c r="AAB242" s="367" cm="1">
        <f t="array" ref="AAB242">SUMPRODUCT((CBRM_data!AAB$28:AAB$232)*(CBRM_data!$H$28:$H$232=CBRM_data!$H242)*(CBRM_data!$D$28:$D$232=FALSE))*(CBRM_data!AAB$18=CBRM_data!$F242)</f>
        <v>0</v>
      </c>
      <c r="AAC242" s="367" cm="1">
        <f t="array" ref="AAC242">SUMPRODUCT((CBRM_data!AAC$28:AAC$232)*(CBRM_data!$H$28:$H$232=CBRM_data!$H242)*(CBRM_data!$D$28:$D$232=FALSE))*(CBRM_data!AAC$18=CBRM_data!$F242)</f>
        <v>0</v>
      </c>
      <c r="AAD242" s="367" cm="1">
        <f t="array" ref="AAD242">SUMPRODUCT((CBRM_data!AAD$28:AAD$232)*(CBRM_data!$H$28:$H$232=CBRM_data!$H242)*(CBRM_data!$D$28:$D$232=FALSE))*(CBRM_data!AAD$18=CBRM_data!$F242)</f>
        <v>0</v>
      </c>
      <c r="AAE242" s="367" cm="1">
        <f t="array" ref="AAE242">SUMPRODUCT((CBRM_data!AAE$28:AAE$232)*(CBRM_data!$H$28:$H$232=CBRM_data!$H242)*(CBRM_data!$D$28:$D$232=FALSE))*(CBRM_data!AAE$18=CBRM_data!$F242)</f>
        <v>0</v>
      </c>
      <c r="AAF242" s="367" cm="1">
        <f t="array" ref="AAF242">SUMPRODUCT((CBRM_data!AAF$28:AAF$232)*(CBRM_data!$H$28:$H$232=CBRM_data!$H242)*(CBRM_data!$D$28:$D$232=FALSE))*(CBRM_data!AAF$18=CBRM_data!$F242)</f>
        <v>0</v>
      </c>
      <c r="AAG242" s="367" cm="1">
        <f t="array" ref="AAG242">SUMPRODUCT((CBRM_data!AAG$28:AAG$232)*(CBRM_data!$H$28:$H$232=CBRM_data!$H242)*(CBRM_data!$D$28:$D$232=FALSE))*(CBRM_data!AAG$18=CBRM_data!$F242)</f>
        <v>0</v>
      </c>
      <c r="AAH242" s="367" cm="1">
        <f t="array" ref="AAH242">SUMPRODUCT((CBRM_data!AAH$28:AAH$232)*(CBRM_data!$H$28:$H$232=CBRM_data!$H242)*(CBRM_data!$D$28:$D$232=FALSE))*(CBRM_data!AAH$18=CBRM_data!$F242)</f>
        <v>0</v>
      </c>
      <c r="AAI242" s="367" cm="1">
        <f t="array" ref="AAI242">SUMPRODUCT((CBRM_data!AAI$28:AAI$232)*(CBRM_data!$H$28:$H$232=CBRM_data!$H242)*(CBRM_data!$D$28:$D$232=FALSE))*(CBRM_data!AAI$18=CBRM_data!$F242)</f>
        <v>0</v>
      </c>
      <c r="AAJ242" s="367" cm="1">
        <f t="array" ref="AAJ242">SUMPRODUCT((CBRM_data!AAJ$28:AAJ$232)*(CBRM_data!$H$28:$H$232=CBRM_data!$H242)*(CBRM_data!$D$28:$D$232=FALSE))*(CBRM_data!AAJ$18=CBRM_data!$F242)</f>
        <v>0</v>
      </c>
      <c r="AAK242" s="367" cm="1">
        <f t="array" ref="AAK242">SUMPRODUCT((CBRM_data!AAK$28:AAK$232)*(CBRM_data!$H$28:$H$232=CBRM_data!$H242)*(CBRM_data!$D$28:$D$232=FALSE))*(CBRM_data!AAK$18=CBRM_data!$F242)</f>
        <v>0</v>
      </c>
      <c r="AAL242" s="367" cm="1">
        <f t="array" ref="AAL242">SUMPRODUCT((CBRM_data!AAL$28:AAL$232)*(CBRM_data!$H$28:$H$232=CBRM_data!$H242)*(CBRM_data!$D$28:$D$232=FALSE))*(CBRM_data!AAL$18=CBRM_data!$F242)</f>
        <v>0</v>
      </c>
      <c r="AAM242" s="367" cm="1">
        <f t="array" ref="AAM242">SUMPRODUCT((CBRM_data!AAM$28:AAM$232)*(CBRM_data!$H$28:$H$232=CBRM_data!$H242)*(CBRM_data!$D$28:$D$232=FALSE))*(CBRM_data!AAM$18=CBRM_data!$F242)</f>
        <v>0</v>
      </c>
      <c r="AAN242" s="367" cm="1">
        <f t="array" ref="AAN242">SUMPRODUCT((CBRM_data!AAN$28:AAN$232)*(CBRM_data!$H$28:$H$232=CBRM_data!$H242)*(CBRM_data!$D$28:$D$232=FALSE))*(CBRM_data!AAN$18=CBRM_data!$F242)</f>
        <v>0</v>
      </c>
      <c r="AAO242" s="367" cm="1">
        <f t="array" ref="AAO242">SUMPRODUCT((CBRM_data!AAO$28:AAO$232)*(CBRM_data!$H$28:$H$232=CBRM_data!$H242)*(CBRM_data!$D$28:$D$232=FALSE))*(CBRM_data!AAO$18=CBRM_data!$F242)</f>
        <v>0</v>
      </c>
      <c r="AAP242" s="367" cm="1">
        <f t="array" ref="AAP242">SUMPRODUCT((CBRM_data!AAP$28:AAP$232)*(CBRM_data!$H$28:$H$232=CBRM_data!$H242)*(CBRM_data!$D$28:$D$232=FALSE))*(CBRM_data!AAP$18=CBRM_data!$F242)</f>
        <v>0</v>
      </c>
      <c r="AAQ242" s="367" cm="1">
        <f t="array" ref="AAQ242">SUMPRODUCT((CBRM_data!AAQ$28:AAQ$232)*(CBRM_data!$H$28:$H$232=CBRM_data!$H242)*(CBRM_data!$D$28:$D$232=FALSE))*(CBRM_data!AAQ$18=CBRM_data!$F242)</f>
        <v>0</v>
      </c>
      <c r="AAR242" s="367" cm="1">
        <f t="array" ref="AAR242">SUMPRODUCT((CBRM_data!AAR$28:AAR$232)*(CBRM_data!$H$28:$H$232=CBRM_data!$H242)*(CBRM_data!$D$28:$D$232=FALSE))*(CBRM_data!AAR$18=CBRM_data!$F242)</f>
        <v>0</v>
      </c>
      <c r="AAS242" s="367" cm="1">
        <f t="array" ref="AAS242">SUMPRODUCT((CBRM_data!AAS$28:AAS$232)*(CBRM_data!$H$28:$H$232=CBRM_data!$H242)*(CBRM_data!$D$28:$D$232=FALSE))*(CBRM_data!AAS$18=CBRM_data!$F242)</f>
        <v>0</v>
      </c>
      <c r="AAT242" s="367" cm="1">
        <f t="array" ref="AAT242">SUMPRODUCT((CBRM_data!AAT$28:AAT$232)*(CBRM_data!$H$28:$H$232=CBRM_data!$H242)*(CBRM_data!$D$28:$D$232=FALSE))*(CBRM_data!AAT$18=CBRM_data!$F242)</f>
        <v>0</v>
      </c>
      <c r="AAU242" s="367" cm="1">
        <f t="array" ref="AAU242">SUMPRODUCT((CBRM_data!AAU$28:AAU$232)*(CBRM_data!$H$28:$H$232=CBRM_data!$H242)*(CBRM_data!$D$28:$D$232=FALSE))*(CBRM_data!AAU$18=CBRM_data!$F242)</f>
        <v>0</v>
      </c>
      <c r="AAV242" s="367" cm="1">
        <f t="array" ref="AAV242">SUMPRODUCT((CBRM_data!AAV$28:AAV$232)*(CBRM_data!$H$28:$H$232=CBRM_data!$H242)*(CBRM_data!$D$28:$D$232=FALSE))*(CBRM_data!AAV$18=CBRM_data!$F242)</f>
        <v>0</v>
      </c>
      <c r="AAW242" s="367" cm="1">
        <f t="array" ref="AAW242">SUMPRODUCT((CBRM_data!AAW$28:AAW$232)*(CBRM_data!$H$28:$H$232=CBRM_data!$H242)*(CBRM_data!$D$28:$D$232=FALSE))*(CBRM_data!AAW$18=CBRM_data!$F242)</f>
        <v>0</v>
      </c>
      <c r="AAX242" s="367" cm="1">
        <f t="array" ref="AAX242">SUMPRODUCT((CBRM_data!AAX$28:AAX$232)*(CBRM_data!$H$28:$H$232=CBRM_data!$H242)*(CBRM_data!$D$28:$D$232=FALSE))*(CBRM_data!AAX$18=CBRM_data!$F242)</f>
        <v>0</v>
      </c>
      <c r="AAY242" s="367" cm="1">
        <f t="array" ref="AAY242">SUMPRODUCT((CBRM_data!AAY$28:AAY$232)*(CBRM_data!$H$28:$H$232=CBRM_data!$H242)*(CBRM_data!$D$28:$D$232=FALSE))*(CBRM_data!AAY$18=CBRM_data!$F242)</f>
        <v>0</v>
      </c>
      <c r="AAZ242" s="367" cm="1">
        <f t="array" ref="AAZ242">SUMPRODUCT((CBRM_data!AAZ$28:AAZ$232)*(CBRM_data!$H$28:$H$232=CBRM_data!$H242)*(CBRM_data!$D$28:$D$232=FALSE))*(CBRM_data!AAZ$18=CBRM_data!$F242)</f>
        <v>0</v>
      </c>
      <c r="ABA242" s="367" cm="1">
        <f t="array" ref="ABA242">SUMPRODUCT((CBRM_data!ABA$28:ABA$232)*(CBRM_data!$H$28:$H$232=CBRM_data!$H242)*(CBRM_data!$D$28:$D$232=FALSE))*(CBRM_data!ABA$18=CBRM_data!$F242)</f>
        <v>0</v>
      </c>
      <c r="ABB242" s="367" cm="1">
        <f t="array" ref="ABB242">SUMPRODUCT((CBRM_data!ABB$28:ABB$232)*(CBRM_data!$H$28:$H$232=CBRM_data!$H242)*(CBRM_data!$D$28:$D$232=FALSE))*(CBRM_data!ABB$18=CBRM_data!$F242)</f>
        <v>0</v>
      </c>
      <c r="ABC242" s="367" cm="1">
        <f t="array" ref="ABC242">SUMPRODUCT((CBRM_data!ABC$28:ABC$232)*(CBRM_data!$H$28:$H$232=CBRM_data!$H242)*(CBRM_data!$D$28:$D$232=FALSE))*(CBRM_data!ABC$18=CBRM_data!$F242)</f>
        <v>0</v>
      </c>
      <c r="ABD242" s="367" cm="1">
        <f t="array" ref="ABD242">SUMPRODUCT((CBRM_data!ABD$28:ABD$232)*(CBRM_data!$H$28:$H$232=CBRM_data!$H242)*(CBRM_data!$D$28:$D$232=FALSE))*(CBRM_data!ABD$18=CBRM_data!$F242)</f>
        <v>0</v>
      </c>
      <c r="ABE242" s="367" cm="1">
        <f t="array" ref="ABE242">SUMPRODUCT((CBRM_data!ABE$28:ABE$232)*(CBRM_data!$H$28:$H$232=CBRM_data!$H242)*(CBRM_data!$D$28:$D$232=FALSE))*(CBRM_data!ABE$18=CBRM_data!$F242)</f>
        <v>0</v>
      </c>
      <c r="ABF242" s="367" cm="1">
        <f t="array" ref="ABF242">SUMPRODUCT((CBRM_data!ABF$28:ABF$232)*(CBRM_data!$H$28:$H$232=CBRM_data!$H242)*(CBRM_data!$D$28:$D$232=FALSE))*(CBRM_data!ABF$18=CBRM_data!$F242)</f>
        <v>0</v>
      </c>
      <c r="ABG242" s="367" cm="1">
        <f t="array" ref="ABG242">SUMPRODUCT((CBRM_data!ABG$28:ABG$232)*(CBRM_data!$H$28:$H$232=CBRM_data!$H242)*(CBRM_data!$D$28:$D$232=FALSE))*(CBRM_data!ABG$18=CBRM_data!$F242)</f>
        <v>0</v>
      </c>
      <c r="ABH242" s="367" cm="1">
        <f t="array" ref="ABH242">SUMPRODUCT((CBRM_data!ABH$28:ABH$232)*(CBRM_data!$H$28:$H$232=CBRM_data!$H242)*(CBRM_data!$D$28:$D$232=FALSE))*(CBRM_data!ABH$18=CBRM_data!$F242)</f>
        <v>0</v>
      </c>
      <c r="ABI242" s="367" cm="1">
        <f t="array" ref="ABI242">SUMPRODUCT((CBRM_data!ABI$28:ABI$232)*(CBRM_data!$H$28:$H$232=CBRM_data!$H242)*(CBRM_data!$D$28:$D$232=FALSE))*(CBRM_data!ABI$18=CBRM_data!$F242)</f>
        <v>0</v>
      </c>
      <c r="ABJ242" s="367" cm="1">
        <f t="array" ref="ABJ242">SUMPRODUCT((CBRM_data!ABJ$28:ABJ$232)*(CBRM_data!$H$28:$H$232=CBRM_data!$H242)*(CBRM_data!$D$28:$D$232=FALSE))*(CBRM_data!ABJ$18=CBRM_data!$F242)</f>
        <v>0</v>
      </c>
      <c r="ABK242" s="367" cm="1">
        <f t="array" ref="ABK242">SUMPRODUCT((CBRM_data!ABK$28:ABK$232)*(CBRM_data!$H$28:$H$232=CBRM_data!$H242)*(CBRM_data!$D$28:$D$232=FALSE))*(CBRM_data!ABK$18=CBRM_data!$F242)</f>
        <v>0</v>
      </c>
      <c r="ABL242" s="367" cm="1">
        <f t="array" ref="ABL242">SUMPRODUCT((CBRM_data!ABL$28:ABL$232)*(CBRM_data!$H$28:$H$232=CBRM_data!$H242)*(CBRM_data!$D$28:$D$232=FALSE))*(CBRM_data!ABL$18=CBRM_data!$F242)</f>
        <v>0</v>
      </c>
      <c r="ABM242" s="367" cm="1">
        <f t="array" ref="ABM242">SUMPRODUCT((CBRM_data!ABM$28:ABM$232)*(CBRM_data!$H$28:$H$232=CBRM_data!$H242)*(CBRM_data!$D$28:$D$232=FALSE))*(CBRM_data!ABM$18=CBRM_data!$F242)</f>
        <v>0</v>
      </c>
      <c r="ABN242" s="367" cm="1">
        <f t="array" ref="ABN242">SUMPRODUCT((CBRM_data!ABN$28:ABN$232)*(CBRM_data!$H$28:$H$232=CBRM_data!$H242)*(CBRM_data!$D$28:$D$232=FALSE))*(CBRM_data!ABN$18=CBRM_data!$F242)</f>
        <v>0</v>
      </c>
    </row>
    <row r="243" spans="4:764" x14ac:dyDescent="0.25">
      <c r="D243" s="415" t="str">
        <f>G243&amp;H243</f>
        <v>Not replacedFB</v>
      </c>
      <c r="F243" s="320" t="s">
        <v>1719</v>
      </c>
      <c r="G243" s="320" t="s">
        <v>1722</v>
      </c>
      <c r="H243" s="320" t="s">
        <v>1825</v>
      </c>
      <c r="J243" s="328"/>
      <c r="K243" s="330"/>
      <c r="AN243" s="328"/>
      <c r="BG243" s="322"/>
      <c r="BH243" s="322"/>
      <c r="BI243" s="322"/>
      <c r="BJ243" s="322"/>
      <c r="BS243" s="328"/>
      <c r="CN243" s="322"/>
      <c r="CX243" s="328"/>
      <c r="CY243" s="328"/>
      <c r="CZ243" s="328"/>
      <c r="DA243" s="328"/>
      <c r="DB243" s="328"/>
      <c r="DC243" s="328"/>
      <c r="DD243" s="328"/>
      <c r="DE243" s="328"/>
      <c r="DF243" s="328"/>
      <c r="DG243" s="328"/>
      <c r="DH243" s="328"/>
      <c r="DI243" s="328"/>
      <c r="DJ243" s="328"/>
      <c r="DK243" s="328"/>
      <c r="DL243" s="328"/>
      <c r="DM243" s="328"/>
      <c r="DN243" s="328"/>
      <c r="DO243" s="328"/>
      <c r="DP243" s="328"/>
      <c r="DQ243" s="328"/>
      <c r="DR243" s="328"/>
      <c r="DT243" s="328"/>
      <c r="DU243" s="328"/>
      <c r="DV243" s="328"/>
      <c r="DW243" s="328"/>
      <c r="DX243" s="328"/>
      <c r="DY243" s="328"/>
      <c r="DZ243" s="328"/>
      <c r="EA243" s="328"/>
      <c r="EB243" s="328"/>
      <c r="EC243" s="328"/>
      <c r="ED243" s="328"/>
      <c r="EE243" s="328"/>
      <c r="EF243" s="328"/>
      <c r="EG243" s="328"/>
      <c r="EH243" s="328"/>
      <c r="EI243" s="328"/>
      <c r="EJ243" s="328"/>
      <c r="EK243" s="328"/>
      <c r="EL243" s="328"/>
      <c r="EM243" s="328"/>
      <c r="EN243" s="328"/>
      <c r="EO243" s="328"/>
      <c r="EP243" s="328"/>
      <c r="EQ243" s="328"/>
      <c r="ER243" s="328"/>
      <c r="ES243" s="328"/>
      <c r="ET243" s="328"/>
      <c r="EU243" s="328"/>
      <c r="EV243" s="328"/>
      <c r="EW243" s="328"/>
      <c r="EY243" s="367" cm="1">
        <f t="array" ref="EY243">SUMPRODUCT((CBRM_data!EY$28:EY$232)*(CBRM_data!$H$28:$H$232=CBRM_data!$H243)*(CBRM_data!$D$28:$D$232=FALSE))*(CBRM_data!EY$18=CBRM_data!$F243)</f>
        <v>7308.9428387083954</v>
      </c>
      <c r="EZ243" s="367" cm="1">
        <f t="array" ref="EZ243">SUMPRODUCT((CBRM_data!EZ$28:EZ$232)*(CBRM_data!$H$28:$H$232=CBRM_data!$H243)*(CBRM_data!$D$28:$D$232=FALSE))*(CBRM_data!EZ$18=CBRM_data!$F243)</f>
        <v>7863.2667982515886</v>
      </c>
      <c r="FA243" s="367" cm="1">
        <f t="array" ref="FA243">SUMPRODUCT((CBRM_data!FA$28:FA$232)*(CBRM_data!$H$28:$H$232=CBRM_data!$H243)*(CBRM_data!$D$28:$D$232=FALSE))*(CBRM_data!FA$18=CBRM_data!$F243)</f>
        <v>8467.7527318645425</v>
      </c>
      <c r="FB243" s="367" cm="1">
        <f t="array" ref="FB243">SUMPRODUCT((CBRM_data!FB$28:FB$232)*(CBRM_data!$H$28:$H$232=CBRM_data!$H243)*(CBRM_data!$D$28:$D$232=FALSE))*(CBRM_data!FB$18=CBRM_data!$F243)</f>
        <v>9128.0660488502672</v>
      </c>
      <c r="FC243" s="367" cm="1">
        <f t="array" ref="FC243">SUMPRODUCT((CBRM_data!FC$28:FC$232)*(CBRM_data!$H$28:$H$232=CBRM_data!$H243)*(CBRM_data!$D$28:$D$232=FALSE))*(CBRM_data!FC$18=CBRM_data!$F243)</f>
        <v>9850.7767686455663</v>
      </c>
      <c r="FD243" s="367" cm="1">
        <f t="array" ref="FD243">SUMPRODUCT((CBRM_data!FD$28:FD$232)*(CBRM_data!$H$28:$H$232=CBRM_data!$H243)*(CBRM_data!$D$28:$D$232=FALSE))*(CBRM_data!FD$18=CBRM_data!$F243)</f>
        <v>10643.562239733432</v>
      </c>
      <c r="FE243" s="367" cm="1">
        <f t="array" ref="FE243">SUMPRODUCT((CBRM_data!FE$28:FE$232)*(CBRM_data!$H$28:$H$232=CBRM_data!$H243)*(CBRM_data!$D$28:$D$232=FALSE))*(CBRM_data!FE$18=CBRM_data!$F243)</f>
        <v>11532.838877224087</v>
      </c>
      <c r="FF243" s="367" cm="1">
        <f t="array" ref="FF243">SUMPRODUCT((CBRM_data!FF$28:FF$232)*(CBRM_data!$H$28:$H$232=CBRM_data!$H243)*(CBRM_data!$D$28:$D$232=FALSE))*(CBRM_data!FF$18=CBRM_data!$F243)</f>
        <v>12528.972940106636</v>
      </c>
      <c r="FG243" s="367" cm="1">
        <f t="array" ref="FG243">SUMPRODUCT((CBRM_data!FG$28:FG$232)*(CBRM_data!$H$28:$H$232=CBRM_data!$H243)*(CBRM_data!$D$28:$D$232=FALSE))*(CBRM_data!FG$18=CBRM_data!$F243)</f>
        <v>13652.816139909044</v>
      </c>
      <c r="FH243" s="367" cm="1">
        <f t="array" ref="FH243">SUMPRODUCT((CBRM_data!FH$28:FH$232)*(CBRM_data!$H$28:$H$232=CBRM_data!$H243)*(CBRM_data!$D$28:$D$232=FALSE))*(CBRM_data!FH$18=CBRM_data!$F243)</f>
        <v>14924.685278277233</v>
      </c>
      <c r="FI243" s="367" cm="1">
        <f t="array" ref="FI243">SUMPRODUCT((CBRM_data!FI$28:FI$232)*(CBRM_data!$H$28:$H$232=CBRM_data!$H243)*(CBRM_data!$D$28:$D$232=FALSE))*(CBRM_data!FI$18=CBRM_data!$F243)</f>
        <v>16367.64464908308</v>
      </c>
      <c r="FJ243" s="367" cm="1">
        <f t="array" ref="FJ243">SUMPRODUCT((CBRM_data!FJ$28:FJ$232)*(CBRM_data!$H$28:$H$232=CBRM_data!$H243)*(CBRM_data!$D$28:$D$232=FALSE))*(CBRM_data!FJ$18=CBRM_data!$F243)</f>
        <v>18018.448390843798</v>
      </c>
      <c r="FK243" s="367" cm="1">
        <f t="array" ref="FK243">SUMPRODUCT((CBRM_data!FK$28:FK$232)*(CBRM_data!$H$28:$H$232=CBRM_data!$H243)*(CBRM_data!$D$28:$D$232=FALSE))*(CBRM_data!FK$18=CBRM_data!$F243)</f>
        <v>19924.895848753298</v>
      </c>
      <c r="FL243" s="367" cm="1">
        <f t="array" ref="FL243">SUMPRODUCT((CBRM_data!FL$28:FL$232)*(CBRM_data!$H$28:$H$232=CBRM_data!$H243)*(CBRM_data!$D$28:$D$232=FALSE))*(CBRM_data!FL$18=CBRM_data!$F243)</f>
        <v>22149.701677482863</v>
      </c>
      <c r="FM243" s="367" cm="1">
        <f t="array" ref="FM243">SUMPRODUCT((CBRM_data!FM$28:FM$232)*(CBRM_data!$H$28:$H$232=CBRM_data!$H243)*(CBRM_data!$D$28:$D$232=FALSE))*(CBRM_data!FM$18=CBRM_data!$F243)</f>
        <v>24775.816745012959</v>
      </c>
      <c r="FN243" s="367" cm="1">
        <f t="array" ref="FN243">SUMPRODUCT((CBRM_data!FN$28:FN$232)*(CBRM_data!$H$28:$H$232=CBRM_data!$H243)*(CBRM_data!$D$28:$D$232=FALSE))*(CBRM_data!FN$18=CBRM_data!$F243)</f>
        <v>27913.764794704777</v>
      </c>
      <c r="FO243" s="367" cm="1">
        <f t="array" ref="FO243">SUMPRODUCT((CBRM_data!FO$28:FO$232)*(CBRM_data!$H$28:$H$232=CBRM_data!$H243)*(CBRM_data!$D$28:$D$232=FALSE))*(CBRM_data!FO$18=CBRM_data!$F243)</f>
        <v>31711.785760053612</v>
      </c>
      <c r="FP243" s="367" cm="1">
        <f t="array" ref="FP243">SUMPRODUCT((CBRM_data!FP$28:FP$232)*(CBRM_data!$H$28:$H$232=CBRM_data!$H243)*(CBRM_data!$D$28:$D$232=FALSE))*(CBRM_data!FP$18=CBRM_data!$F243)</f>
        <v>36369.894767517493</v>
      </c>
      <c r="FQ243" s="367" cm="1">
        <f t="array" ref="FQ243">SUMPRODUCT((CBRM_data!FQ$28:FQ$232)*(CBRM_data!$H$28:$H$232=CBRM_data!$H243)*(CBRM_data!$D$28:$D$232=FALSE))*(CBRM_data!FQ$18=CBRM_data!$F243)</f>
        <v>41882.953824457516</v>
      </c>
      <c r="FR243" s="367" cm="1">
        <f t="array" ref="FR243">SUMPRODUCT((CBRM_data!FR$28:FR$232)*(CBRM_data!$H$28:$H$232=CBRM_data!$H243)*(CBRM_data!$D$28:$D$232=FALSE))*(CBRM_data!FR$18=CBRM_data!$F243)</f>
        <v>46714.319292156324</v>
      </c>
      <c r="FS243" s="367" cm="1">
        <f t="array" ref="FS243">SUMPRODUCT((CBRM_data!FS$28:FS$232)*(CBRM_data!$H$28:$H$232=CBRM_data!$H243)*(CBRM_data!$D$28:$D$232=FALSE))*(CBRM_data!FS$18=CBRM_data!$F243)</f>
        <v>52814.641596930276</v>
      </c>
      <c r="FT243" s="367" cm="1">
        <f t="array" ref="FT243">SUMPRODUCT((CBRM_data!FT$28:FT$232)*(CBRM_data!$H$28:$H$232=CBRM_data!$H243)*(CBRM_data!$D$28:$D$232=FALSE))*(CBRM_data!FT$18=CBRM_data!$F243)</f>
        <v>60656.032692471032</v>
      </c>
      <c r="FU243" s="367" cm="1">
        <f t="array" ref="FU243">SUMPRODUCT((CBRM_data!FU$28:FU$232)*(CBRM_data!$H$28:$H$232=CBRM_data!$H243)*(CBRM_data!$D$28:$D$232=FALSE))*(CBRM_data!FU$18=CBRM_data!$F243)</f>
        <v>68338.882916591072</v>
      </c>
      <c r="FV243" s="367" cm="1">
        <f t="array" ref="FV243">SUMPRODUCT((CBRM_data!FV$28:FV$232)*(CBRM_data!$H$28:$H$232=CBRM_data!$H243)*(CBRM_data!$D$28:$D$232=FALSE))*(CBRM_data!FV$18=CBRM_data!$F243)</f>
        <v>74163.163534286781</v>
      </c>
      <c r="FW243" s="367" cm="1">
        <f t="array" ref="FW243">SUMPRODUCT((CBRM_data!FW$28:FW$232)*(CBRM_data!$H$28:$H$232=CBRM_data!$H243)*(CBRM_data!$D$28:$D$232=FALSE))*(CBRM_data!FW$18=CBRM_data!$F243)</f>
        <v>79592.220119201083</v>
      </c>
      <c r="FX243" s="367" cm="1">
        <f t="array" ref="FX243">SUMPRODUCT((CBRM_data!FX$28:FX$232)*(CBRM_data!$H$28:$H$232=CBRM_data!$H243)*(CBRM_data!$D$28:$D$232=FALSE))*(CBRM_data!FX$18=CBRM_data!$F243)</f>
        <v>83276.296260385396</v>
      </c>
      <c r="FY243" s="367" cm="1">
        <f t="array" ref="FY243">SUMPRODUCT((CBRM_data!FY$28:FY$232)*(CBRM_data!$H$28:$H$232=CBRM_data!$H243)*(CBRM_data!$D$28:$D$232=FALSE))*(CBRM_data!FY$18=CBRM_data!$F243)</f>
        <v>87278.816771271086</v>
      </c>
      <c r="FZ243" s="367" cm="1">
        <f t="array" ref="FZ243">SUMPRODUCT((CBRM_data!FZ$28:FZ$232)*(CBRM_data!$H$28:$H$232=CBRM_data!$H243)*(CBRM_data!$D$28:$D$232=FALSE))*(CBRM_data!FZ$18=CBRM_data!$F243)</f>
        <v>91627.865193020261</v>
      </c>
      <c r="GA243" s="367" cm="1">
        <f t="array" ref="GA243">SUMPRODUCT((CBRM_data!GA$28:GA$232)*(CBRM_data!$H$28:$H$232=CBRM_data!$H243)*(CBRM_data!$D$28:$D$232=FALSE))*(CBRM_data!GA$18=CBRM_data!$F243)</f>
        <v>96354.032939842204</v>
      </c>
      <c r="GB243" s="367" cm="1">
        <f t="array" ref="GB243">SUMPRODUCT((CBRM_data!GB$28:GB$232)*(CBRM_data!$H$28:$H$232=CBRM_data!$H243)*(CBRM_data!$D$28:$D$232=FALSE))*(CBRM_data!GB$18=CBRM_data!$F243)</f>
        <v>101490.64507937274</v>
      </c>
      <c r="GC243" s="346"/>
      <c r="GD243" s="367" cm="1">
        <f t="array" ref="GD243">SUMPRODUCT((CBRM_data!GD$28:GD$232)*(CBRM_data!$H$28:$H$232=CBRM_data!$H243)*(CBRM_data!$D$28:$D$232=FALSE))*(CBRM_data!GD$18=CBRM_data!$F243)</f>
        <v>0</v>
      </c>
      <c r="GE243" s="367" cm="1">
        <f t="array" ref="GE243">SUMPRODUCT((CBRM_data!GE$28:GE$232)*(CBRM_data!$H$28:$H$232=CBRM_data!$H243)*(CBRM_data!$D$28:$D$232=FALSE))*(CBRM_data!GE$18=CBRM_data!$F243)</f>
        <v>0</v>
      </c>
      <c r="GF243" s="367" cm="1">
        <f t="array" ref="GF243">SUMPRODUCT((CBRM_data!GF$28:GF$232)*(CBRM_data!$H$28:$H$232=CBRM_data!$H243)*(CBRM_data!$D$28:$D$232=FALSE))*(CBRM_data!GF$18=CBRM_data!$F243)</f>
        <v>0</v>
      </c>
      <c r="GG243" s="367" cm="1">
        <f t="array" ref="GG243">SUMPRODUCT((CBRM_data!GG$28:GG$232)*(CBRM_data!$H$28:$H$232=CBRM_data!$H243)*(CBRM_data!$D$28:$D$232=FALSE))*(CBRM_data!GG$18=CBRM_data!$F243)</f>
        <v>0</v>
      </c>
      <c r="GH243" s="367" cm="1">
        <f t="array" ref="GH243">SUMPRODUCT((CBRM_data!GH$28:GH$232)*(CBRM_data!$H$28:$H$232=CBRM_data!$H243)*(CBRM_data!$D$28:$D$232=FALSE))*(CBRM_data!GH$18=CBRM_data!$F243)</f>
        <v>0</v>
      </c>
      <c r="GI243" s="367" cm="1">
        <f t="array" ref="GI243">SUMPRODUCT((CBRM_data!GI$28:GI$232)*(CBRM_data!$H$28:$H$232=CBRM_data!$H243)*(CBRM_data!$D$28:$D$232=FALSE))*(CBRM_data!GI$18=CBRM_data!$F243)</f>
        <v>0</v>
      </c>
      <c r="GJ243" s="367" cm="1">
        <f t="array" ref="GJ243">SUMPRODUCT((CBRM_data!GJ$28:GJ$232)*(CBRM_data!$H$28:$H$232=CBRM_data!$H243)*(CBRM_data!$D$28:$D$232=FALSE))*(CBRM_data!GJ$18=CBRM_data!$F243)</f>
        <v>0</v>
      </c>
      <c r="GK243" s="367" cm="1">
        <f t="array" ref="GK243">SUMPRODUCT((CBRM_data!GK$28:GK$232)*(CBRM_data!$H$28:$H$232=CBRM_data!$H243)*(CBRM_data!$D$28:$D$232=FALSE))*(CBRM_data!GK$18=CBRM_data!$F243)</f>
        <v>0</v>
      </c>
      <c r="GL243" s="367" cm="1">
        <f t="array" ref="GL243">SUMPRODUCT((CBRM_data!GL$28:GL$232)*(CBRM_data!$H$28:$H$232=CBRM_data!$H243)*(CBRM_data!$D$28:$D$232=FALSE))*(CBRM_data!GL$18=CBRM_data!$F243)</f>
        <v>0</v>
      </c>
      <c r="GM243" s="367" cm="1">
        <f t="array" ref="GM243">SUMPRODUCT((CBRM_data!GM$28:GM$232)*(CBRM_data!$H$28:$H$232=CBRM_data!$H243)*(CBRM_data!$D$28:$D$232=FALSE))*(CBRM_data!GM$18=CBRM_data!$F243)</f>
        <v>0</v>
      </c>
      <c r="GN243" s="367" cm="1">
        <f t="array" ref="GN243">SUMPRODUCT((CBRM_data!GN$28:GN$232)*(CBRM_data!$H$28:$H$232=CBRM_data!$H243)*(CBRM_data!$D$28:$D$232=FALSE))*(CBRM_data!GN$18=CBRM_data!$F243)</f>
        <v>0</v>
      </c>
      <c r="GO243" s="367" cm="1">
        <f t="array" ref="GO243">SUMPRODUCT((CBRM_data!GO$28:GO$232)*(CBRM_data!$H$28:$H$232=CBRM_data!$H243)*(CBRM_data!$D$28:$D$232=FALSE))*(CBRM_data!GO$18=CBRM_data!$F243)</f>
        <v>0</v>
      </c>
      <c r="GP243" s="367" cm="1">
        <f t="array" ref="GP243">SUMPRODUCT((CBRM_data!GP$28:GP$232)*(CBRM_data!$H$28:$H$232=CBRM_data!$H243)*(CBRM_data!$D$28:$D$232=FALSE))*(CBRM_data!GP$18=CBRM_data!$F243)</f>
        <v>0</v>
      </c>
      <c r="GQ243" s="367" cm="1">
        <f t="array" ref="GQ243">SUMPRODUCT((CBRM_data!GQ$28:GQ$232)*(CBRM_data!$H$28:$H$232=CBRM_data!$H243)*(CBRM_data!$D$28:$D$232=FALSE))*(CBRM_data!GQ$18=CBRM_data!$F243)</f>
        <v>0</v>
      </c>
      <c r="GR243" s="367" cm="1">
        <f t="array" ref="GR243">SUMPRODUCT((CBRM_data!GR$28:GR$232)*(CBRM_data!$H$28:$H$232=CBRM_data!$H243)*(CBRM_data!$D$28:$D$232=FALSE))*(CBRM_data!GR$18=CBRM_data!$F243)</f>
        <v>0</v>
      </c>
      <c r="GS243" s="367" cm="1">
        <f t="array" ref="GS243">SUMPRODUCT((CBRM_data!GS$28:GS$232)*(CBRM_data!$H$28:$H$232=CBRM_data!$H243)*(CBRM_data!$D$28:$D$232=FALSE))*(CBRM_data!GS$18=CBRM_data!$F243)</f>
        <v>0</v>
      </c>
      <c r="GT243" s="367" cm="1">
        <f t="array" ref="GT243">SUMPRODUCT((CBRM_data!GT$28:GT$232)*(CBRM_data!$H$28:$H$232=CBRM_data!$H243)*(CBRM_data!$D$28:$D$232=FALSE))*(CBRM_data!GT$18=CBRM_data!$F243)</f>
        <v>0</v>
      </c>
      <c r="GU243" s="367" cm="1">
        <f t="array" ref="GU243">SUMPRODUCT((CBRM_data!GU$28:GU$232)*(CBRM_data!$H$28:$H$232=CBRM_data!$H243)*(CBRM_data!$D$28:$D$232=FALSE))*(CBRM_data!GU$18=CBRM_data!$F243)</f>
        <v>0</v>
      </c>
      <c r="GV243" s="367" cm="1">
        <f t="array" ref="GV243">SUMPRODUCT((CBRM_data!GV$28:GV$232)*(CBRM_data!$H$28:$H$232=CBRM_data!$H243)*(CBRM_data!$D$28:$D$232=FALSE))*(CBRM_data!GV$18=CBRM_data!$F243)</f>
        <v>0</v>
      </c>
      <c r="GW243" s="367" cm="1">
        <f t="array" ref="GW243">SUMPRODUCT((CBRM_data!GW$28:GW$232)*(CBRM_data!$H$28:$H$232=CBRM_data!$H243)*(CBRM_data!$D$28:$D$232=FALSE))*(CBRM_data!GW$18=CBRM_data!$F243)</f>
        <v>0</v>
      </c>
      <c r="GX243" s="367" cm="1">
        <f t="array" ref="GX243">SUMPRODUCT((CBRM_data!GX$28:GX$232)*(CBRM_data!$H$28:$H$232=CBRM_data!$H243)*(CBRM_data!$D$28:$D$232=FALSE))*(CBRM_data!GX$18=CBRM_data!$F243)</f>
        <v>0</v>
      </c>
      <c r="GY243" s="367" cm="1">
        <f t="array" ref="GY243">SUMPRODUCT((CBRM_data!GY$28:GY$232)*(CBRM_data!$H$28:$H$232=CBRM_data!$H243)*(CBRM_data!$D$28:$D$232=FALSE))*(CBRM_data!GY$18=CBRM_data!$F243)</f>
        <v>0</v>
      </c>
      <c r="GZ243" s="367" cm="1">
        <f t="array" ref="GZ243">SUMPRODUCT((CBRM_data!GZ$28:GZ$232)*(CBRM_data!$H$28:$H$232=CBRM_data!$H243)*(CBRM_data!$D$28:$D$232=FALSE))*(CBRM_data!GZ$18=CBRM_data!$F243)</f>
        <v>0</v>
      </c>
      <c r="HA243" s="367" cm="1">
        <f t="array" ref="HA243">SUMPRODUCT((CBRM_data!HA$28:HA$232)*(CBRM_data!$H$28:$H$232=CBRM_data!$H243)*(CBRM_data!$D$28:$D$232=FALSE))*(CBRM_data!HA$18=CBRM_data!$F243)</f>
        <v>0</v>
      </c>
      <c r="HB243" s="367" cm="1">
        <f t="array" ref="HB243">SUMPRODUCT((CBRM_data!HB$28:HB$232)*(CBRM_data!$H$28:$H$232=CBRM_data!$H243)*(CBRM_data!$D$28:$D$232=FALSE))*(CBRM_data!HB$18=CBRM_data!$F243)</f>
        <v>0</v>
      </c>
      <c r="HC243" s="367" cm="1">
        <f t="array" ref="HC243">SUMPRODUCT((CBRM_data!HC$28:HC$232)*(CBRM_data!$H$28:$H$232=CBRM_data!$H243)*(CBRM_data!$D$28:$D$232=FALSE))*(CBRM_data!HC$18=CBRM_data!$F243)</f>
        <v>0</v>
      </c>
      <c r="HD243" s="367" cm="1">
        <f t="array" ref="HD243">SUMPRODUCT((CBRM_data!HD$28:HD$232)*(CBRM_data!$H$28:$H$232=CBRM_data!$H243)*(CBRM_data!$D$28:$D$232=FALSE))*(CBRM_data!HD$18=CBRM_data!$F243)</f>
        <v>0</v>
      </c>
      <c r="HE243" s="367" cm="1">
        <f t="array" ref="HE243">SUMPRODUCT((CBRM_data!HE$28:HE$232)*(CBRM_data!$H$28:$H$232=CBRM_data!$H243)*(CBRM_data!$D$28:$D$232=FALSE))*(CBRM_data!HE$18=CBRM_data!$F243)</f>
        <v>0</v>
      </c>
      <c r="HF243" s="367" cm="1">
        <f t="array" ref="HF243">SUMPRODUCT((CBRM_data!HF$28:HF$232)*(CBRM_data!$H$28:$H$232=CBRM_data!$H243)*(CBRM_data!$D$28:$D$232=FALSE))*(CBRM_data!HF$18=CBRM_data!$F243)</f>
        <v>0</v>
      </c>
      <c r="HG243" s="367" cm="1">
        <f t="array" ref="HG243">SUMPRODUCT((CBRM_data!HG$28:HG$232)*(CBRM_data!$H$28:$H$232=CBRM_data!$H243)*(CBRM_data!$D$28:$D$232=FALSE))*(CBRM_data!HG$18=CBRM_data!$F243)</f>
        <v>0</v>
      </c>
      <c r="HH243" s="367" cm="1">
        <f t="array" ref="HH243">SUMPRODUCT((CBRM_data!HH$28:HH$232)*(CBRM_data!$H$28:$H$232=CBRM_data!$H243)*(CBRM_data!$D$28:$D$232=FALSE))*(CBRM_data!HH$18=CBRM_data!$F243)</f>
        <v>0</v>
      </c>
      <c r="HI243" s="367" cm="1">
        <f t="array" ref="HI243">SUMPRODUCT((CBRM_data!HI$28:HI$232)*(CBRM_data!$H$28:$H$232=CBRM_data!$H243)*(CBRM_data!$D$28:$D$232=FALSE))*(CBRM_data!HI$18=CBRM_data!$F243)</f>
        <v>640.7600302413116</v>
      </c>
      <c r="HJ243" s="367" cm="1">
        <f t="array" ref="HJ243">SUMPRODUCT((CBRM_data!HJ$28:HJ$232)*(CBRM_data!$H$28:$H$232=CBRM_data!$H243)*(CBRM_data!$D$28:$D$232=FALSE))*(CBRM_data!HJ$18=CBRM_data!$F243)</f>
        <v>694.29837611304299</v>
      </c>
      <c r="HK243" s="367" cm="1">
        <f t="array" ref="HK243">SUMPRODUCT((CBRM_data!HK$28:HK$232)*(CBRM_data!$H$28:$H$232=CBRM_data!$H243)*(CBRM_data!$D$28:$D$232=FALSE))*(CBRM_data!HK$18=CBRM_data!$F243)</f>
        <v>755.26768690829397</v>
      </c>
      <c r="HL243" s="367" cm="1">
        <f t="array" ref="HL243">SUMPRODUCT((CBRM_data!HL$28:HL$232)*(CBRM_data!$H$28:$H$232=CBRM_data!$H243)*(CBRM_data!$D$28:$D$232=FALSE))*(CBRM_data!HL$18=CBRM_data!$F243)</f>
        <v>825.16459763463911</v>
      </c>
      <c r="HM243" s="367" cm="1">
        <f t="array" ref="HM243">SUMPRODUCT((CBRM_data!HM$28:HM$232)*(CBRM_data!$H$28:$H$232=CBRM_data!$H243)*(CBRM_data!$D$28:$D$232=FALSE))*(CBRM_data!HM$18=CBRM_data!$F243)</f>
        <v>905.86936288893389</v>
      </c>
      <c r="HN243" s="367" cm="1">
        <f t="array" ref="HN243">SUMPRODUCT((CBRM_data!HN$28:HN$232)*(CBRM_data!$H$28:$H$232=CBRM_data!$H243)*(CBRM_data!$D$28:$D$232=FALSE))*(CBRM_data!HN$18=CBRM_data!$F243)</f>
        <v>999.75534329555649</v>
      </c>
      <c r="HO243" s="367" cm="1">
        <f t="array" ref="HO243">SUMPRODUCT((CBRM_data!HO$28:HO$232)*(CBRM_data!$H$28:$H$232=CBRM_data!$H243)*(CBRM_data!$D$28:$D$232=FALSE))*(CBRM_data!HO$18=CBRM_data!$F243)</f>
        <v>1120.5176620884274</v>
      </c>
      <c r="HP243" s="367" cm="1">
        <f t="array" ref="HP243">SUMPRODUCT((CBRM_data!HP$28:HP$232)*(CBRM_data!$H$28:$H$232=CBRM_data!$H243)*(CBRM_data!$D$28:$D$232=FALSE))*(CBRM_data!HP$18=CBRM_data!$F243)</f>
        <v>1271.7565290273951</v>
      </c>
      <c r="HQ243" s="367" cm="1">
        <f t="array" ref="HQ243">SUMPRODUCT((CBRM_data!HQ$28:HQ$232)*(CBRM_data!$H$28:$H$232=CBRM_data!$H243)*(CBRM_data!$D$28:$D$232=FALSE))*(CBRM_data!HQ$18=CBRM_data!$F243)</f>
        <v>1461.3791814872795</v>
      </c>
      <c r="HR243" s="367" cm="1">
        <f t="array" ref="HR243">SUMPRODUCT((CBRM_data!HR$28:HR$232)*(CBRM_data!$H$28:$H$232=CBRM_data!$H243)*(CBRM_data!$D$28:$D$232=FALSE))*(CBRM_data!HR$18=CBRM_data!$F243)</f>
        <v>1698.6414295569157</v>
      </c>
      <c r="HS243" s="367" cm="1">
        <f t="array" ref="HS243">SUMPRODUCT((CBRM_data!HS$28:HS$232)*(CBRM_data!$H$28:$H$232=CBRM_data!$H243)*(CBRM_data!$D$28:$D$232=FALSE))*(CBRM_data!HS$18=CBRM_data!$F243)</f>
        <v>1994.620491500732</v>
      </c>
      <c r="HT243" s="367" cm="1">
        <f t="array" ref="HT243">SUMPRODUCT((CBRM_data!HT$28:HT$232)*(CBRM_data!$H$28:$H$232=CBRM_data!$H243)*(CBRM_data!$D$28:$D$232=FALSE))*(CBRM_data!HT$18=CBRM_data!$F243)</f>
        <v>2367.4899128094376</v>
      </c>
      <c r="HU243" s="367" cm="1">
        <f t="array" ref="HU243">SUMPRODUCT((CBRM_data!HU$28:HU$232)*(CBRM_data!$H$28:$H$232=CBRM_data!$H243)*(CBRM_data!$D$28:$D$232=FALSE))*(CBRM_data!HU$18=CBRM_data!$F243)</f>
        <v>2841.6514626509897</v>
      </c>
      <c r="HV243" s="367" cm="1">
        <f t="array" ref="HV243">SUMPRODUCT((CBRM_data!HV$28:HV$232)*(CBRM_data!$H$28:$H$232=CBRM_data!$H243)*(CBRM_data!$D$28:$D$232=FALSE))*(CBRM_data!HV$18=CBRM_data!$F243)</f>
        <v>3449.9912888938579</v>
      </c>
      <c r="HW243" s="367" cm="1">
        <f t="array" ref="HW243">SUMPRODUCT((CBRM_data!HW$28:HW$232)*(CBRM_data!$H$28:$H$232=CBRM_data!$H243)*(CBRM_data!$D$28:$D$232=FALSE))*(CBRM_data!HW$18=CBRM_data!$F243)</f>
        <v>4236.9858566673611</v>
      </c>
      <c r="HX243" s="367" cm="1">
        <f t="array" ref="HX243">SUMPRODUCT((CBRM_data!HX$28:HX$232)*(CBRM_data!$H$28:$H$232=CBRM_data!$H243)*(CBRM_data!$D$28:$D$232=FALSE))*(CBRM_data!HX$18=CBRM_data!$F243)</f>
        <v>5262.9878764573605</v>
      </c>
      <c r="HY243" s="367" cm="1">
        <f t="array" ref="HY243">SUMPRODUCT((CBRM_data!HY$28:HY$232)*(CBRM_data!$H$28:$H$232=CBRM_data!$H243)*(CBRM_data!$D$28:$D$232=FALSE))*(CBRM_data!HY$18=CBRM_data!$F243)</f>
        <v>6610.1540527749075</v>
      </c>
      <c r="HZ243" s="367" cm="1">
        <f t="array" ref="HZ243">SUMPRODUCT((CBRM_data!HZ$28:HZ$232)*(CBRM_data!$H$28:$H$232=CBRM_data!$H243)*(CBRM_data!$D$28:$D$232=FALSE))*(CBRM_data!HZ$18=CBRM_data!$F243)</f>
        <v>8390.6616650192664</v>
      </c>
      <c r="IA243" s="367" cm="1">
        <f t="array" ref="IA243">SUMPRODUCT((CBRM_data!IA$28:IA$232)*(CBRM_data!$H$28:$H$232=CBRM_data!$H243)*(CBRM_data!$D$28:$D$232=FALSE))*(CBRM_data!IA$18=CBRM_data!$F243)</f>
        <v>10587.909371597103</v>
      </c>
      <c r="IB243" s="367" cm="1">
        <f t="array" ref="IB243">SUMPRODUCT((CBRM_data!IB$28:IB$232)*(CBRM_data!$H$28:$H$232=CBRM_data!$H243)*(CBRM_data!$D$28:$D$232=FALSE))*(CBRM_data!IB$18=CBRM_data!$F243)</f>
        <v>12239.044059078409</v>
      </c>
      <c r="IC243" s="367" cm="1">
        <f t="array" ref="IC243">SUMPRODUCT((CBRM_data!IC$28:IC$232)*(CBRM_data!$H$28:$H$232=CBRM_data!$H243)*(CBRM_data!$D$28:$D$232=FALSE))*(CBRM_data!IC$18=CBRM_data!$F243)</f>
        <v>14523.749126658833</v>
      </c>
      <c r="ID243" s="367" cm="1">
        <f t="array" ref="ID243">SUMPRODUCT((CBRM_data!ID$28:ID$232)*(CBRM_data!$H$28:$H$232=CBRM_data!$H243)*(CBRM_data!$D$28:$D$232=FALSE))*(CBRM_data!ID$18=CBRM_data!$F243)</f>
        <v>17705.150268093577</v>
      </c>
      <c r="IE243" s="367" cm="1">
        <f t="array" ref="IE243">SUMPRODUCT((CBRM_data!IE$28:IE$232)*(CBRM_data!$H$28:$H$232=CBRM_data!$H243)*(CBRM_data!$D$28:$D$232=FALSE))*(CBRM_data!IE$18=CBRM_data!$F243)</f>
        <v>20578.988597721676</v>
      </c>
      <c r="IF243" s="367" cm="1">
        <f t="array" ref="IF243">SUMPRODUCT((CBRM_data!IF$28:IF$232)*(CBRM_data!$H$28:$H$232=CBRM_data!$H243)*(CBRM_data!$D$28:$D$232=FALSE))*(CBRM_data!IF$18=CBRM_data!$F243)</f>
        <v>22051.8275970414</v>
      </c>
      <c r="IG243" s="367" cm="1">
        <f t="array" ref="IG243">SUMPRODUCT((CBRM_data!IG$28:IG$232)*(CBRM_data!$H$28:$H$232=CBRM_data!$H243)*(CBRM_data!$D$28:$D$232=FALSE))*(CBRM_data!IG$18=CBRM_data!$F243)</f>
        <v>23240.081622335554</v>
      </c>
      <c r="IH243" s="367" cm="1">
        <f t="array" ref="IH243">SUMPRODUCT((CBRM_data!IH$28:IH$232)*(CBRM_data!$H$28:$H$232=CBRM_data!$H243)*(CBRM_data!$D$28:$D$232=FALSE))*(CBRM_data!IH$18=CBRM_data!$F243)</f>
        <v>23514.911765356293</v>
      </c>
      <c r="II243" s="367" cm="1">
        <f t="array" ref="II243">SUMPRODUCT((CBRM_data!II$28:II$232)*(CBRM_data!$H$28:$H$232=CBRM_data!$H243)*(CBRM_data!$D$28:$D$232=FALSE))*(CBRM_data!II$18=CBRM_data!$F243)</f>
        <v>23813.999301446827</v>
      </c>
      <c r="IJ243" s="367" cm="1">
        <f t="array" ref="IJ243">SUMPRODUCT((CBRM_data!IJ$28:IJ$232)*(CBRM_data!$H$28:$H$232=CBRM_data!$H243)*(CBRM_data!$D$28:$D$232=FALSE))*(CBRM_data!IJ$18=CBRM_data!$F243)</f>
        <v>24139.5290843904</v>
      </c>
      <c r="IK243" s="367" cm="1">
        <f t="array" ref="IK243">SUMPRODUCT((CBRM_data!IK$28:IK$232)*(CBRM_data!$H$28:$H$232=CBRM_data!$H243)*(CBRM_data!$D$28:$D$232=FALSE))*(CBRM_data!IK$18=CBRM_data!$F243)</f>
        <v>24493.885337477412</v>
      </c>
      <c r="IL243" s="367" cm="1">
        <f t="array" ref="IL243">SUMPRODUCT((CBRM_data!IL$28:IL$232)*(CBRM_data!$H$28:$H$232=CBRM_data!$H243)*(CBRM_data!$D$28:$D$232=FALSE))*(CBRM_data!IL$18=CBRM_data!$F243)</f>
        <v>24879.670007323657</v>
      </c>
      <c r="IM243" s="367" cm="1">
        <f t="array" ref="IM243">SUMPRODUCT((CBRM_data!IM$28:IM$232)*(CBRM_data!$H$28:$H$232=CBRM_data!$H243)*(CBRM_data!$D$28:$D$232=FALSE))*(CBRM_data!IM$18=CBRM_data!$F243)</f>
        <v>0</v>
      </c>
      <c r="IN243" s="367" cm="1">
        <f t="array" ref="IN243">SUMPRODUCT((CBRM_data!IN$28:IN$232)*(CBRM_data!$H$28:$H$232=CBRM_data!$H243)*(CBRM_data!$D$28:$D$232=FALSE))*(CBRM_data!IN$18=CBRM_data!$F243)</f>
        <v>0</v>
      </c>
      <c r="IO243" s="367" cm="1">
        <f t="array" ref="IO243">SUMPRODUCT((CBRM_data!IO$28:IO$232)*(CBRM_data!$H$28:$H$232=CBRM_data!$H243)*(CBRM_data!$D$28:$D$232=FALSE))*(CBRM_data!IO$18=CBRM_data!$F243)</f>
        <v>0</v>
      </c>
      <c r="IP243" s="367" cm="1">
        <f t="array" ref="IP243">SUMPRODUCT((CBRM_data!IP$28:IP$232)*(CBRM_data!$H$28:$H$232=CBRM_data!$H243)*(CBRM_data!$D$28:$D$232=FALSE))*(CBRM_data!IP$18=CBRM_data!$F243)</f>
        <v>0</v>
      </c>
      <c r="IQ243" s="367" cm="1">
        <f t="array" ref="IQ243">SUMPRODUCT((CBRM_data!IQ$28:IQ$232)*(CBRM_data!$H$28:$H$232=CBRM_data!$H243)*(CBRM_data!$D$28:$D$232=FALSE))*(CBRM_data!IQ$18=CBRM_data!$F243)</f>
        <v>0</v>
      </c>
      <c r="IR243" s="367" cm="1">
        <f t="array" ref="IR243">SUMPRODUCT((CBRM_data!IR$28:IR$232)*(CBRM_data!$H$28:$H$232=CBRM_data!$H243)*(CBRM_data!$D$28:$D$232=FALSE))*(CBRM_data!IR$18=CBRM_data!$F243)</f>
        <v>0</v>
      </c>
      <c r="IS243" s="367" cm="1">
        <f t="array" ref="IS243">SUMPRODUCT((CBRM_data!IS$28:IS$232)*(CBRM_data!$H$28:$H$232=CBRM_data!$H243)*(CBRM_data!$D$28:$D$232=FALSE))*(CBRM_data!IS$18=CBRM_data!$F243)</f>
        <v>0</v>
      </c>
      <c r="IT243" s="367" cm="1">
        <f t="array" ref="IT243">SUMPRODUCT((CBRM_data!IT$28:IT$232)*(CBRM_data!$H$28:$H$232=CBRM_data!$H243)*(CBRM_data!$D$28:$D$232=FALSE))*(CBRM_data!IT$18=CBRM_data!$F243)</f>
        <v>0</v>
      </c>
      <c r="IU243" s="367" cm="1">
        <f t="array" ref="IU243">SUMPRODUCT((CBRM_data!IU$28:IU$232)*(CBRM_data!$H$28:$H$232=CBRM_data!$H243)*(CBRM_data!$D$28:$D$232=FALSE))*(CBRM_data!IU$18=CBRM_data!$F243)</f>
        <v>0</v>
      </c>
      <c r="IV243" s="367" cm="1">
        <f t="array" ref="IV243">SUMPRODUCT((CBRM_data!IV$28:IV$232)*(CBRM_data!$H$28:$H$232=CBRM_data!$H243)*(CBRM_data!$D$28:$D$232=FALSE))*(CBRM_data!IV$18=CBRM_data!$F243)</f>
        <v>0</v>
      </c>
      <c r="IW243" s="367" cm="1">
        <f t="array" ref="IW243">SUMPRODUCT((CBRM_data!IW$28:IW$232)*(CBRM_data!$H$28:$H$232=CBRM_data!$H243)*(CBRM_data!$D$28:$D$232=FALSE))*(CBRM_data!IW$18=CBRM_data!$F243)</f>
        <v>0</v>
      </c>
      <c r="IX243" s="367" cm="1">
        <f t="array" ref="IX243">SUMPRODUCT((CBRM_data!IX$28:IX$232)*(CBRM_data!$H$28:$H$232=CBRM_data!$H243)*(CBRM_data!$D$28:$D$232=FALSE))*(CBRM_data!IX$18=CBRM_data!$F243)</f>
        <v>0</v>
      </c>
      <c r="IY243" s="367" cm="1">
        <f t="array" ref="IY243">SUMPRODUCT((CBRM_data!IY$28:IY$232)*(CBRM_data!$H$28:$H$232=CBRM_data!$H243)*(CBRM_data!$D$28:$D$232=FALSE))*(CBRM_data!IY$18=CBRM_data!$F243)</f>
        <v>0</v>
      </c>
      <c r="IZ243" s="367" cm="1">
        <f t="array" ref="IZ243">SUMPRODUCT((CBRM_data!IZ$28:IZ$232)*(CBRM_data!$H$28:$H$232=CBRM_data!$H243)*(CBRM_data!$D$28:$D$232=FALSE))*(CBRM_data!IZ$18=CBRM_data!$F243)</f>
        <v>0</v>
      </c>
      <c r="JA243" s="367" cm="1">
        <f t="array" ref="JA243">SUMPRODUCT((CBRM_data!JA$28:JA$232)*(CBRM_data!$H$28:$H$232=CBRM_data!$H243)*(CBRM_data!$D$28:$D$232=FALSE))*(CBRM_data!JA$18=CBRM_data!$F243)</f>
        <v>0</v>
      </c>
      <c r="JB243" s="367" cm="1">
        <f t="array" ref="JB243">SUMPRODUCT((CBRM_data!JB$28:JB$232)*(CBRM_data!$H$28:$H$232=CBRM_data!$H243)*(CBRM_data!$D$28:$D$232=FALSE))*(CBRM_data!JB$18=CBRM_data!$F243)</f>
        <v>0</v>
      </c>
      <c r="JC243" s="367" cm="1">
        <f t="array" ref="JC243">SUMPRODUCT((CBRM_data!JC$28:JC$232)*(CBRM_data!$H$28:$H$232=CBRM_data!$H243)*(CBRM_data!$D$28:$D$232=FALSE))*(CBRM_data!JC$18=CBRM_data!$F243)</f>
        <v>0</v>
      </c>
      <c r="JD243" s="367" cm="1">
        <f t="array" ref="JD243">SUMPRODUCT((CBRM_data!JD$28:JD$232)*(CBRM_data!$H$28:$H$232=CBRM_data!$H243)*(CBRM_data!$D$28:$D$232=FALSE))*(CBRM_data!JD$18=CBRM_data!$F243)</f>
        <v>0</v>
      </c>
      <c r="JE243" s="367" cm="1">
        <f t="array" ref="JE243">SUMPRODUCT((CBRM_data!JE$28:JE$232)*(CBRM_data!$H$28:$H$232=CBRM_data!$H243)*(CBRM_data!$D$28:$D$232=FALSE))*(CBRM_data!JE$18=CBRM_data!$F243)</f>
        <v>0</v>
      </c>
      <c r="JF243" s="367" cm="1">
        <f t="array" ref="JF243">SUMPRODUCT((CBRM_data!JF$28:JF$232)*(CBRM_data!$H$28:$H$232=CBRM_data!$H243)*(CBRM_data!$D$28:$D$232=FALSE))*(CBRM_data!JF$18=CBRM_data!$F243)</f>
        <v>0</v>
      </c>
      <c r="JG243" s="367" cm="1">
        <f t="array" ref="JG243">SUMPRODUCT((CBRM_data!JG$28:JG$232)*(CBRM_data!$H$28:$H$232=CBRM_data!$H243)*(CBRM_data!$D$28:$D$232=FALSE))*(CBRM_data!JG$18=CBRM_data!$F243)</f>
        <v>0</v>
      </c>
      <c r="JH243" s="367" cm="1">
        <f t="array" ref="JH243">SUMPRODUCT((CBRM_data!JH$28:JH$232)*(CBRM_data!$H$28:$H$232=CBRM_data!$H243)*(CBRM_data!$D$28:$D$232=FALSE))*(CBRM_data!JH$18=CBRM_data!$F243)</f>
        <v>0</v>
      </c>
      <c r="JI243" s="367" cm="1">
        <f t="array" ref="JI243">SUMPRODUCT((CBRM_data!JI$28:JI$232)*(CBRM_data!$H$28:$H$232=CBRM_data!$H243)*(CBRM_data!$D$28:$D$232=FALSE))*(CBRM_data!JI$18=CBRM_data!$F243)</f>
        <v>0</v>
      </c>
      <c r="JJ243" s="367" cm="1">
        <f t="array" ref="JJ243">SUMPRODUCT((CBRM_data!JJ$28:JJ$232)*(CBRM_data!$H$28:$H$232=CBRM_data!$H243)*(CBRM_data!$D$28:$D$232=FALSE))*(CBRM_data!JJ$18=CBRM_data!$F243)</f>
        <v>0</v>
      </c>
      <c r="JK243" s="367" cm="1">
        <f t="array" ref="JK243">SUMPRODUCT((CBRM_data!JK$28:JK$232)*(CBRM_data!$H$28:$H$232=CBRM_data!$H243)*(CBRM_data!$D$28:$D$232=FALSE))*(CBRM_data!JK$18=CBRM_data!$F243)</f>
        <v>0</v>
      </c>
      <c r="JL243" s="367" cm="1">
        <f t="array" ref="JL243">SUMPRODUCT((CBRM_data!JL$28:JL$232)*(CBRM_data!$H$28:$H$232=CBRM_data!$H243)*(CBRM_data!$D$28:$D$232=FALSE))*(CBRM_data!JL$18=CBRM_data!$F243)</f>
        <v>0</v>
      </c>
      <c r="JM243" s="367" cm="1">
        <f t="array" ref="JM243">SUMPRODUCT((CBRM_data!JM$28:JM$232)*(CBRM_data!$H$28:$H$232=CBRM_data!$H243)*(CBRM_data!$D$28:$D$232=FALSE))*(CBRM_data!JM$18=CBRM_data!$F243)</f>
        <v>0</v>
      </c>
      <c r="JN243" s="367" cm="1">
        <f t="array" ref="JN243">SUMPRODUCT((CBRM_data!JN$28:JN$232)*(CBRM_data!$H$28:$H$232=CBRM_data!$H243)*(CBRM_data!$D$28:$D$232=FALSE))*(CBRM_data!JN$18=CBRM_data!$F243)</f>
        <v>0</v>
      </c>
      <c r="JO243" s="367" cm="1">
        <f t="array" ref="JO243">SUMPRODUCT((CBRM_data!JO$28:JO$232)*(CBRM_data!$H$28:$H$232=CBRM_data!$H243)*(CBRM_data!$D$28:$D$232=FALSE))*(CBRM_data!JO$18=CBRM_data!$F243)</f>
        <v>0</v>
      </c>
      <c r="JP243" s="367" cm="1">
        <f t="array" ref="JP243">SUMPRODUCT((CBRM_data!JP$28:JP$232)*(CBRM_data!$H$28:$H$232=CBRM_data!$H243)*(CBRM_data!$D$28:$D$232=FALSE))*(CBRM_data!JP$18=CBRM_data!$F243)</f>
        <v>0</v>
      </c>
      <c r="JQ243" s="367" cm="1">
        <f t="array" ref="JQ243">SUMPRODUCT((CBRM_data!JQ$28:JQ$232)*(CBRM_data!$H$28:$H$232=CBRM_data!$H243)*(CBRM_data!$D$28:$D$232=FALSE))*(CBRM_data!JQ$18=CBRM_data!$F243)</f>
        <v>0</v>
      </c>
      <c r="JR243" s="367" cm="1">
        <f t="array" ref="JR243">SUMPRODUCT((CBRM_data!JR$28:JR$232)*(CBRM_data!$H$28:$H$232=CBRM_data!$H243)*(CBRM_data!$D$28:$D$232=FALSE))*(CBRM_data!JR$18=CBRM_data!$F243)</f>
        <v>0</v>
      </c>
      <c r="JS243" s="367" cm="1">
        <f t="array" ref="JS243">SUMPRODUCT((CBRM_data!JS$28:JS$232)*(CBRM_data!$H$28:$H$232=CBRM_data!$H243)*(CBRM_data!$D$28:$D$232=FALSE))*(CBRM_data!JS$18=CBRM_data!$F243)</f>
        <v>0</v>
      </c>
      <c r="JT243" s="367" cm="1">
        <f t="array" ref="JT243">SUMPRODUCT((CBRM_data!JT$28:JT$232)*(CBRM_data!$H$28:$H$232=CBRM_data!$H243)*(CBRM_data!$D$28:$D$232=FALSE))*(CBRM_data!JT$18=CBRM_data!$F243)</f>
        <v>0</v>
      </c>
      <c r="JU243" s="367" cm="1">
        <f t="array" ref="JU243">SUMPRODUCT((CBRM_data!JU$28:JU$232)*(CBRM_data!$H$28:$H$232=CBRM_data!$H243)*(CBRM_data!$D$28:$D$232=FALSE))*(CBRM_data!JU$18=CBRM_data!$F243)</f>
        <v>0</v>
      </c>
      <c r="JV243" s="367" cm="1">
        <f t="array" ref="JV243">SUMPRODUCT((CBRM_data!JV$28:JV$232)*(CBRM_data!$H$28:$H$232=CBRM_data!$H243)*(CBRM_data!$D$28:$D$232=FALSE))*(CBRM_data!JV$18=CBRM_data!$F243)</f>
        <v>0</v>
      </c>
      <c r="JW243" s="367" cm="1">
        <f t="array" ref="JW243">SUMPRODUCT((CBRM_data!JW$28:JW$232)*(CBRM_data!$H$28:$H$232=CBRM_data!$H243)*(CBRM_data!$D$28:$D$232=FALSE))*(CBRM_data!JW$18=CBRM_data!$F243)</f>
        <v>0</v>
      </c>
      <c r="JX243" s="367" cm="1">
        <f t="array" ref="JX243">SUMPRODUCT((CBRM_data!JX$28:JX$232)*(CBRM_data!$H$28:$H$232=CBRM_data!$H243)*(CBRM_data!$D$28:$D$232=FALSE))*(CBRM_data!JX$18=CBRM_data!$F243)</f>
        <v>0</v>
      </c>
      <c r="JY243" s="367" cm="1">
        <f t="array" ref="JY243">SUMPRODUCT((CBRM_data!JY$28:JY$232)*(CBRM_data!$H$28:$H$232=CBRM_data!$H243)*(CBRM_data!$D$28:$D$232=FALSE))*(CBRM_data!JY$18=CBRM_data!$F243)</f>
        <v>0</v>
      </c>
      <c r="JZ243" s="367" cm="1">
        <f t="array" ref="JZ243">SUMPRODUCT((CBRM_data!JZ$28:JZ$232)*(CBRM_data!$H$28:$H$232=CBRM_data!$H243)*(CBRM_data!$D$28:$D$232=FALSE))*(CBRM_data!JZ$18=CBRM_data!$F243)</f>
        <v>0</v>
      </c>
      <c r="KA243" s="367" cm="1">
        <f t="array" ref="KA243">SUMPRODUCT((CBRM_data!KA$28:KA$232)*(CBRM_data!$H$28:$H$232=CBRM_data!$H243)*(CBRM_data!$D$28:$D$232=FALSE))*(CBRM_data!KA$18=CBRM_data!$F243)</f>
        <v>0</v>
      </c>
      <c r="KB243" s="367" cm="1">
        <f t="array" ref="KB243">SUMPRODUCT((CBRM_data!KB$28:KB$232)*(CBRM_data!$H$28:$H$232=CBRM_data!$H243)*(CBRM_data!$D$28:$D$232=FALSE))*(CBRM_data!KB$18=CBRM_data!$F243)</f>
        <v>0</v>
      </c>
      <c r="KC243" s="367" cm="1">
        <f t="array" ref="KC243">SUMPRODUCT((CBRM_data!KC$28:KC$232)*(CBRM_data!$H$28:$H$232=CBRM_data!$H243)*(CBRM_data!$D$28:$D$232=FALSE))*(CBRM_data!KC$18=CBRM_data!$F243)</f>
        <v>0</v>
      </c>
      <c r="KD243" s="367" cm="1">
        <f t="array" ref="KD243">SUMPRODUCT((CBRM_data!KD$28:KD$232)*(CBRM_data!$H$28:$H$232=CBRM_data!$H243)*(CBRM_data!$D$28:$D$232=FALSE))*(CBRM_data!KD$18=CBRM_data!$F243)</f>
        <v>0</v>
      </c>
      <c r="KE243" s="367" cm="1">
        <f t="array" ref="KE243">SUMPRODUCT((CBRM_data!KE$28:KE$232)*(CBRM_data!$H$28:$H$232=CBRM_data!$H243)*(CBRM_data!$D$28:$D$232=FALSE))*(CBRM_data!KE$18=CBRM_data!$F243)</f>
        <v>0</v>
      </c>
      <c r="KF243" s="367" cm="1">
        <f t="array" ref="KF243">SUMPRODUCT((CBRM_data!KF$28:KF$232)*(CBRM_data!$H$28:$H$232=CBRM_data!$H243)*(CBRM_data!$D$28:$D$232=FALSE))*(CBRM_data!KF$18=CBRM_data!$F243)</f>
        <v>0</v>
      </c>
      <c r="KG243" s="367" cm="1">
        <f t="array" ref="KG243">SUMPRODUCT((CBRM_data!KG$28:KG$232)*(CBRM_data!$H$28:$H$232=CBRM_data!$H243)*(CBRM_data!$D$28:$D$232=FALSE))*(CBRM_data!KG$18=CBRM_data!$F243)</f>
        <v>0</v>
      </c>
      <c r="KH243" s="367" cm="1">
        <f t="array" ref="KH243">SUMPRODUCT((CBRM_data!KH$28:KH$232)*(CBRM_data!$H$28:$H$232=CBRM_data!$H243)*(CBRM_data!$D$28:$D$232=FALSE))*(CBRM_data!KH$18=CBRM_data!$F243)</f>
        <v>0</v>
      </c>
      <c r="KI243" s="367" cm="1">
        <f t="array" ref="KI243">SUMPRODUCT((CBRM_data!KI$28:KI$232)*(CBRM_data!$H$28:$H$232=CBRM_data!$H243)*(CBRM_data!$D$28:$D$232=FALSE))*(CBRM_data!KI$18=CBRM_data!$F243)</f>
        <v>0</v>
      </c>
      <c r="KJ243" s="367" cm="1">
        <f t="array" ref="KJ243">SUMPRODUCT((CBRM_data!KJ$28:KJ$232)*(CBRM_data!$H$28:$H$232=CBRM_data!$H243)*(CBRM_data!$D$28:$D$232=FALSE))*(CBRM_data!KJ$18=CBRM_data!$F243)</f>
        <v>0</v>
      </c>
      <c r="KK243" s="367" cm="1">
        <f t="array" ref="KK243">SUMPRODUCT((CBRM_data!KK$28:KK$232)*(CBRM_data!$H$28:$H$232=CBRM_data!$H243)*(CBRM_data!$D$28:$D$232=FALSE))*(CBRM_data!KK$18=CBRM_data!$F243)</f>
        <v>0</v>
      </c>
      <c r="KL243" s="367" cm="1">
        <f t="array" ref="KL243">SUMPRODUCT((CBRM_data!KL$28:KL$232)*(CBRM_data!$H$28:$H$232=CBRM_data!$H243)*(CBRM_data!$D$28:$D$232=FALSE))*(CBRM_data!KL$18=CBRM_data!$F243)</f>
        <v>0</v>
      </c>
      <c r="KM243" s="367" cm="1">
        <f t="array" ref="KM243">SUMPRODUCT((CBRM_data!KM$28:KM$232)*(CBRM_data!$H$28:$H$232=CBRM_data!$H243)*(CBRM_data!$D$28:$D$232=FALSE))*(CBRM_data!KM$18=CBRM_data!$F243)</f>
        <v>0</v>
      </c>
      <c r="KN243" s="367" cm="1">
        <f t="array" ref="KN243">SUMPRODUCT((CBRM_data!KN$28:KN$232)*(CBRM_data!$H$28:$H$232=CBRM_data!$H243)*(CBRM_data!$D$28:$D$232=FALSE))*(CBRM_data!KN$18=CBRM_data!$F243)</f>
        <v>0</v>
      </c>
      <c r="KO243" s="367" cm="1">
        <f t="array" ref="KO243">SUMPRODUCT((CBRM_data!KO$28:KO$232)*(CBRM_data!$H$28:$H$232=CBRM_data!$H243)*(CBRM_data!$D$28:$D$232=FALSE))*(CBRM_data!KO$18=CBRM_data!$F243)</f>
        <v>0</v>
      </c>
      <c r="KP243" s="367" cm="1">
        <f t="array" ref="KP243">SUMPRODUCT((CBRM_data!KP$28:KP$232)*(CBRM_data!$H$28:$H$232=CBRM_data!$H243)*(CBRM_data!$D$28:$D$232=FALSE))*(CBRM_data!KP$18=CBRM_data!$F243)</f>
        <v>0</v>
      </c>
      <c r="KQ243" s="367" cm="1">
        <f t="array" ref="KQ243">SUMPRODUCT((CBRM_data!KQ$28:KQ$232)*(CBRM_data!$H$28:$H$232=CBRM_data!$H243)*(CBRM_data!$D$28:$D$232=FALSE))*(CBRM_data!KQ$18=CBRM_data!$F243)</f>
        <v>0</v>
      </c>
      <c r="KR243" s="367" cm="1">
        <f t="array" ref="KR243">SUMPRODUCT((CBRM_data!KR$28:KR$232)*(CBRM_data!$H$28:$H$232=CBRM_data!$H243)*(CBRM_data!$D$28:$D$232=FALSE))*(CBRM_data!KR$18=CBRM_data!$F243)</f>
        <v>0</v>
      </c>
      <c r="KS243" s="367" cm="1">
        <f t="array" ref="KS243">SUMPRODUCT((CBRM_data!KS$28:KS$232)*(CBRM_data!$H$28:$H$232=CBRM_data!$H243)*(CBRM_data!$D$28:$D$232=FALSE))*(CBRM_data!KS$18=CBRM_data!$F243)</f>
        <v>0</v>
      </c>
      <c r="KT243" s="367" cm="1">
        <f t="array" ref="KT243">SUMPRODUCT((CBRM_data!KT$28:KT$232)*(CBRM_data!$H$28:$H$232=CBRM_data!$H243)*(CBRM_data!$D$28:$D$232=FALSE))*(CBRM_data!KT$18=CBRM_data!$F243)</f>
        <v>0</v>
      </c>
      <c r="KU243" s="367" cm="1">
        <f t="array" ref="KU243">SUMPRODUCT((CBRM_data!KU$28:KU$232)*(CBRM_data!$H$28:$H$232=CBRM_data!$H243)*(CBRM_data!$D$28:$D$232=FALSE))*(CBRM_data!KU$18=CBRM_data!$F243)</f>
        <v>0</v>
      </c>
      <c r="KV243" s="367" cm="1">
        <f t="array" ref="KV243">SUMPRODUCT((CBRM_data!KV$28:KV$232)*(CBRM_data!$H$28:$H$232=CBRM_data!$H243)*(CBRM_data!$D$28:$D$232=FALSE))*(CBRM_data!KV$18=CBRM_data!$F243)</f>
        <v>0</v>
      </c>
      <c r="KW243" s="367" cm="1">
        <f t="array" ref="KW243">SUMPRODUCT((CBRM_data!KW$28:KW$232)*(CBRM_data!$H$28:$H$232=CBRM_data!$H243)*(CBRM_data!$D$28:$D$232=FALSE))*(CBRM_data!KW$18=CBRM_data!$F243)</f>
        <v>0</v>
      </c>
      <c r="KX243" s="367" cm="1">
        <f t="array" ref="KX243">SUMPRODUCT((CBRM_data!KX$28:KX$232)*(CBRM_data!$H$28:$H$232=CBRM_data!$H243)*(CBRM_data!$D$28:$D$232=FALSE))*(CBRM_data!KX$18=CBRM_data!$F243)</f>
        <v>5531.6520222874424</v>
      </c>
      <c r="KY243" s="367" cm="1">
        <f t="array" ref="KY243">SUMPRODUCT((CBRM_data!KY$28:KY$232)*(CBRM_data!$H$28:$H$232=CBRM_data!$H243)*(CBRM_data!$D$28:$D$232=FALSE))*(CBRM_data!KY$18=CBRM_data!$F243)</f>
        <v>5945.2143469442963</v>
      </c>
      <c r="KZ243" s="367" cm="1">
        <f t="array" ref="KZ243">SUMPRODUCT((CBRM_data!KZ$28:KZ$232)*(CBRM_data!$H$28:$H$232=CBRM_data!$H243)*(CBRM_data!$D$28:$D$232=FALSE))*(CBRM_data!KZ$18=CBRM_data!$F243)</f>
        <v>6392.5008623819558</v>
      </c>
      <c r="LA243" s="367" cm="1">
        <f t="array" ref="LA243">SUMPRODUCT((CBRM_data!LA$28:LA$232)*(CBRM_data!$H$28:$H$232=CBRM_data!$H243)*(CBRM_data!$D$28:$D$232=FALSE))*(CBRM_data!LA$18=CBRM_data!$F243)</f>
        <v>6876.3796168209574</v>
      </c>
      <c r="LB243" s="367" cm="1">
        <f t="array" ref="LB243">SUMPRODUCT((CBRM_data!LB$28:LB$232)*(CBRM_data!$H$28:$H$232=CBRM_data!$H243)*(CBRM_data!$D$28:$D$232=FALSE))*(CBRM_data!LB$18=CBRM_data!$F243)</f>
        <v>7399.9695497398934</v>
      </c>
      <c r="LC243" s="367" cm="1">
        <f t="array" ref="LC243">SUMPRODUCT((CBRM_data!LC$28:LC$232)*(CBRM_data!$H$28:$H$232=CBRM_data!$H243)*(CBRM_data!$D$28:$D$232=FALSE))*(CBRM_data!LC$18=CBRM_data!$F243)</f>
        <v>7966.6630459611579</v>
      </c>
      <c r="LD243" s="367" cm="1">
        <f t="array" ref="LD243">SUMPRODUCT((CBRM_data!LD$28:LD$232)*(CBRM_data!$H$28:$H$232=CBRM_data!$H243)*(CBRM_data!$D$28:$D$232=FALSE))*(CBRM_data!LD$18=CBRM_data!$F243)</f>
        <v>8580.1797211344874</v>
      </c>
      <c r="LE243" s="367" cm="1">
        <f t="array" ref="LE243">SUMPRODUCT((CBRM_data!LE$28:LE$232)*(CBRM_data!$H$28:$H$232=CBRM_data!$H243)*(CBRM_data!$D$28:$D$232=FALSE))*(CBRM_data!LE$18=CBRM_data!$F243)</f>
        <v>9244.5346237087488</v>
      </c>
      <c r="LF243" s="367" cm="1">
        <f t="array" ref="LF243">SUMPRODUCT((CBRM_data!LF$28:LF$232)*(CBRM_data!$H$28:$H$232=CBRM_data!$H243)*(CBRM_data!$D$28:$D$232=FALSE))*(CBRM_data!LF$18=CBRM_data!$F243)</f>
        <v>9964.0912005367645</v>
      </c>
      <c r="LG243" s="367" cm="1">
        <f t="array" ref="LG243">SUMPRODUCT((CBRM_data!LG$28:LG$232)*(CBRM_data!$H$28:$H$232=CBRM_data!$H243)*(CBRM_data!$D$28:$D$232=FALSE))*(CBRM_data!LG$18=CBRM_data!$F243)</f>
        <v>10743.615746669097</v>
      </c>
      <c r="LH243" s="367" cm="1">
        <f t="array" ref="LH243">SUMPRODUCT((CBRM_data!LH$28:LH$232)*(CBRM_data!$H$28:$H$232=CBRM_data!$H243)*(CBRM_data!$D$28:$D$232=FALSE))*(CBRM_data!LH$18=CBRM_data!$F243)</f>
        <v>11588.301148113977</v>
      </c>
      <c r="LI243" s="367" cm="1">
        <f t="array" ref="LI243">SUMPRODUCT((CBRM_data!LI$28:LI$232)*(CBRM_data!$H$28:$H$232=CBRM_data!$H243)*(CBRM_data!$D$28:$D$232=FALSE))*(CBRM_data!LI$18=CBRM_data!$F243)</f>
        <v>12503.807738768561</v>
      </c>
      <c r="LJ243" s="367" cm="1">
        <f t="array" ref="LJ243">SUMPRODUCT((CBRM_data!LJ$28:LJ$232)*(CBRM_data!$H$28:$H$232=CBRM_data!$H243)*(CBRM_data!$D$28:$D$232=FALSE))*(CBRM_data!LJ$18=CBRM_data!$F243)</f>
        <v>13496.308855171508</v>
      </c>
      <c r="LK243" s="367" cm="1">
        <f t="array" ref="LK243">SUMPRODUCT((CBRM_data!LK$28:LK$232)*(CBRM_data!$H$28:$H$232=CBRM_data!$H243)*(CBRM_data!$D$28:$D$232=FALSE))*(CBRM_data!LK$18=CBRM_data!$F243)</f>
        <v>14572.541887827761</v>
      </c>
      <c r="LL243" s="367" cm="1">
        <f t="array" ref="LL243">SUMPRODUCT((CBRM_data!LL$28:LL$232)*(CBRM_data!$H$28:$H$232=CBRM_data!$H243)*(CBRM_data!$D$28:$D$232=FALSE))*(CBRM_data!LL$18=CBRM_data!$F243)</f>
        <v>15739.865840438</v>
      </c>
      <c r="LM243" s="367" cm="1">
        <f t="array" ref="LM243">SUMPRODUCT((CBRM_data!LM$28:LM$232)*(CBRM_data!$H$28:$H$232=CBRM_data!$H243)*(CBRM_data!$D$28:$D$232=FALSE))*(CBRM_data!LM$18=CBRM_data!$F243)</f>
        <v>17006.326694242627</v>
      </c>
      <c r="LN243" s="367" cm="1">
        <f t="array" ref="LN243">SUMPRODUCT((CBRM_data!LN$28:LN$232)*(CBRM_data!$H$28:$H$232=CBRM_data!$H243)*(CBRM_data!$D$28:$D$232=FALSE))*(CBRM_data!LN$18=CBRM_data!$F243)</f>
        <v>18380.732261858899</v>
      </c>
      <c r="LO243" s="367" cm="1">
        <f t="array" ref="LO243">SUMPRODUCT((CBRM_data!LO$28:LO$232)*(CBRM_data!$H$28:$H$232=CBRM_data!$H243)*(CBRM_data!$D$28:$D$232=FALSE))*(CBRM_data!LO$18=CBRM_data!$F243)</f>
        <v>19872.738742593108</v>
      </c>
      <c r="LP243" s="367" cm="1">
        <f t="array" ref="LP243">SUMPRODUCT((CBRM_data!LP$28:LP$232)*(CBRM_data!$H$28:$H$232=CBRM_data!$H243)*(CBRM_data!$D$28:$D$232=FALSE))*(CBRM_data!LP$18=CBRM_data!$F243)</f>
        <v>21492.115044408543</v>
      </c>
      <c r="LQ243" s="367" cm="1">
        <f t="array" ref="LQ243">SUMPRODUCT((CBRM_data!LQ$28:LQ$232)*(CBRM_data!$H$28:$H$232=CBRM_data!$H243)*(CBRM_data!$D$28:$D$232=FALSE))*(CBRM_data!LQ$18=CBRM_data!$F243)</f>
        <v>23244.765234546263</v>
      </c>
      <c r="LR243" s="367" cm="1">
        <f t="array" ref="LR243">SUMPRODUCT((CBRM_data!LR$28:LR$232)*(CBRM_data!$H$28:$H$232=CBRM_data!$H243)*(CBRM_data!$D$28:$D$232=FALSE))*(CBRM_data!LR$18=CBRM_data!$F243)</f>
        <v>25147.949636231835</v>
      </c>
      <c r="LS243" s="367" cm="1">
        <f t="array" ref="LS243">SUMPRODUCT((CBRM_data!LS$28:LS$232)*(CBRM_data!$H$28:$H$232=CBRM_data!$H243)*(CBRM_data!$D$28:$D$232=FALSE))*(CBRM_data!LS$18=CBRM_data!$F243)</f>
        <v>27215.266968317585</v>
      </c>
      <c r="LT243" s="367" cm="1">
        <f t="array" ref="LT243">SUMPRODUCT((CBRM_data!LT$28:LT$232)*(CBRM_data!$H$28:$H$232=CBRM_data!$H243)*(CBRM_data!$D$28:$D$232=FALSE))*(CBRM_data!LT$18=CBRM_data!$F243)</f>
        <v>29457.412235676842</v>
      </c>
      <c r="LU243" s="367" cm="1">
        <f t="array" ref="LU243">SUMPRODUCT((CBRM_data!LU$28:LU$232)*(CBRM_data!$H$28:$H$232=CBRM_data!$H243)*(CBRM_data!$D$28:$D$232=FALSE))*(CBRM_data!LU$18=CBRM_data!$F243)</f>
        <v>31886.551682504709</v>
      </c>
      <c r="LV243" s="367" cm="1">
        <f t="array" ref="LV243">SUMPRODUCT((CBRM_data!LV$28:LV$232)*(CBRM_data!$H$28:$H$232=CBRM_data!$H243)*(CBRM_data!$D$28:$D$232=FALSE))*(CBRM_data!LV$18=CBRM_data!$F243)</f>
        <v>34524.366920287277</v>
      </c>
      <c r="LW243" s="367" cm="1">
        <f t="array" ref="LW243">SUMPRODUCT((CBRM_data!LW$28:LW$232)*(CBRM_data!$H$28:$H$232=CBRM_data!$H243)*(CBRM_data!$D$28:$D$232=FALSE))*(CBRM_data!LW$18=CBRM_data!$F243)</f>
        <v>37389.168558138692</v>
      </c>
      <c r="LX243" s="367" cm="1">
        <f t="array" ref="LX243">SUMPRODUCT((CBRM_data!LX$28:LX$232)*(CBRM_data!$H$28:$H$232=CBRM_data!$H243)*(CBRM_data!$D$28:$D$232=FALSE))*(CBRM_data!LX$18=CBRM_data!$F243)</f>
        <v>40500.895101371956</v>
      </c>
      <c r="LY243" s="367" cm="1">
        <f t="array" ref="LY243">SUMPRODUCT((CBRM_data!LY$28:LY$232)*(CBRM_data!$H$28:$H$232=CBRM_data!$H243)*(CBRM_data!$D$28:$D$232=FALSE))*(CBRM_data!LY$18=CBRM_data!$F243)</f>
        <v>43881.258900456618</v>
      </c>
      <c r="LZ243" s="367" cm="1">
        <f t="array" ref="LZ243">SUMPRODUCT((CBRM_data!LZ$28:LZ$232)*(CBRM_data!$H$28:$H$232=CBRM_data!$H243)*(CBRM_data!$D$28:$D$232=FALSE))*(CBRM_data!LZ$18=CBRM_data!$F243)</f>
        <v>47553.905257092425</v>
      </c>
      <c r="MA243" s="367" cm="1">
        <f t="array" ref="MA243">SUMPRODUCT((CBRM_data!MA$28:MA$232)*(CBRM_data!$H$28:$H$232=CBRM_data!$H243)*(CBRM_data!$D$28:$D$232=FALSE))*(CBRM_data!MA$18=CBRM_data!$F243)</f>
        <v>51544.585877789847</v>
      </c>
      <c r="MB243" s="367" cm="1">
        <f t="array" ref="MB243">SUMPRODUCT((CBRM_data!MB$28:MB$232)*(CBRM_data!$H$28:$H$232=CBRM_data!$H243)*(CBRM_data!$D$28:$D$232=FALSE))*(CBRM_data!MB$18=CBRM_data!$F243)</f>
        <v>0</v>
      </c>
      <c r="MC243" s="367" cm="1">
        <f t="array" ref="MC243">SUMPRODUCT((CBRM_data!MC$28:MC$232)*(CBRM_data!$H$28:$H$232=CBRM_data!$H243)*(CBRM_data!$D$28:$D$232=FALSE))*(CBRM_data!MC$18=CBRM_data!$F243)</f>
        <v>0</v>
      </c>
      <c r="MD243" s="367" cm="1">
        <f t="array" ref="MD243">SUMPRODUCT((CBRM_data!MD$28:MD$232)*(CBRM_data!$H$28:$H$232=CBRM_data!$H243)*(CBRM_data!$D$28:$D$232=FALSE))*(CBRM_data!MD$18=CBRM_data!$F243)</f>
        <v>0</v>
      </c>
      <c r="ME243" s="367" cm="1">
        <f t="array" ref="ME243">SUMPRODUCT((CBRM_data!ME$28:ME$232)*(CBRM_data!$H$28:$H$232=CBRM_data!$H243)*(CBRM_data!$D$28:$D$232=FALSE))*(CBRM_data!ME$18=CBRM_data!$F243)</f>
        <v>0</v>
      </c>
      <c r="MF243" s="367" cm="1">
        <f t="array" ref="MF243">SUMPRODUCT((CBRM_data!MF$28:MF$232)*(CBRM_data!$H$28:$H$232=CBRM_data!$H243)*(CBRM_data!$D$28:$D$232=FALSE))*(CBRM_data!MF$18=CBRM_data!$F243)</f>
        <v>0</v>
      </c>
      <c r="MG243" s="367" cm="1">
        <f t="array" ref="MG243">SUMPRODUCT((CBRM_data!MG$28:MG$232)*(CBRM_data!$H$28:$H$232=CBRM_data!$H243)*(CBRM_data!$D$28:$D$232=FALSE))*(CBRM_data!MG$18=CBRM_data!$F243)</f>
        <v>0</v>
      </c>
      <c r="MH243" s="367" cm="1">
        <f t="array" ref="MH243">SUMPRODUCT((CBRM_data!MH$28:MH$232)*(CBRM_data!$H$28:$H$232=CBRM_data!$H243)*(CBRM_data!$D$28:$D$232=FALSE))*(CBRM_data!MH$18=CBRM_data!$F243)</f>
        <v>0</v>
      </c>
      <c r="MI243" s="367" cm="1">
        <f t="array" ref="MI243">SUMPRODUCT((CBRM_data!MI$28:MI$232)*(CBRM_data!$H$28:$H$232=CBRM_data!$H243)*(CBRM_data!$D$28:$D$232=FALSE))*(CBRM_data!MI$18=CBRM_data!$F243)</f>
        <v>0</v>
      </c>
      <c r="MJ243" s="367" cm="1">
        <f t="array" ref="MJ243">SUMPRODUCT((CBRM_data!MJ$28:MJ$232)*(CBRM_data!$H$28:$H$232=CBRM_data!$H243)*(CBRM_data!$D$28:$D$232=FALSE))*(CBRM_data!MJ$18=CBRM_data!$F243)</f>
        <v>0</v>
      </c>
      <c r="MK243" s="367" cm="1">
        <f t="array" ref="MK243">SUMPRODUCT((CBRM_data!MK$28:MK$232)*(CBRM_data!$H$28:$H$232=CBRM_data!$H243)*(CBRM_data!$D$28:$D$232=FALSE))*(CBRM_data!MK$18=CBRM_data!$F243)</f>
        <v>0</v>
      </c>
      <c r="ML243" s="367" cm="1">
        <f t="array" ref="ML243">SUMPRODUCT((CBRM_data!ML$28:ML$232)*(CBRM_data!$H$28:$H$232=CBRM_data!$H243)*(CBRM_data!$D$28:$D$232=FALSE))*(CBRM_data!ML$18=CBRM_data!$F243)</f>
        <v>0</v>
      </c>
      <c r="MM243" s="367" cm="1">
        <f t="array" ref="MM243">SUMPRODUCT((CBRM_data!MM$28:MM$232)*(CBRM_data!$H$28:$H$232=CBRM_data!$H243)*(CBRM_data!$D$28:$D$232=FALSE))*(CBRM_data!MM$18=CBRM_data!$F243)</f>
        <v>0</v>
      </c>
      <c r="MN243" s="367" cm="1">
        <f t="array" ref="MN243">SUMPRODUCT((CBRM_data!MN$28:MN$232)*(CBRM_data!$H$28:$H$232=CBRM_data!$H243)*(CBRM_data!$D$28:$D$232=FALSE))*(CBRM_data!MN$18=CBRM_data!$F243)</f>
        <v>0</v>
      </c>
      <c r="MO243" s="367" cm="1">
        <f t="array" ref="MO243">SUMPRODUCT((CBRM_data!MO$28:MO$232)*(CBRM_data!$H$28:$H$232=CBRM_data!$H243)*(CBRM_data!$D$28:$D$232=FALSE))*(CBRM_data!MO$18=CBRM_data!$F243)</f>
        <v>0</v>
      </c>
      <c r="MP243" s="367" cm="1">
        <f t="array" ref="MP243">SUMPRODUCT((CBRM_data!MP$28:MP$232)*(CBRM_data!$H$28:$H$232=CBRM_data!$H243)*(CBRM_data!$D$28:$D$232=FALSE))*(CBRM_data!MP$18=CBRM_data!$F243)</f>
        <v>0</v>
      </c>
      <c r="MQ243" s="367" cm="1">
        <f t="array" ref="MQ243">SUMPRODUCT((CBRM_data!MQ$28:MQ$232)*(CBRM_data!$H$28:$H$232=CBRM_data!$H243)*(CBRM_data!$D$28:$D$232=FALSE))*(CBRM_data!MQ$18=CBRM_data!$F243)</f>
        <v>0</v>
      </c>
      <c r="MR243" s="367" cm="1">
        <f t="array" ref="MR243">SUMPRODUCT((CBRM_data!MR$28:MR$232)*(CBRM_data!$H$28:$H$232=CBRM_data!$H243)*(CBRM_data!$D$28:$D$232=FALSE))*(CBRM_data!MR$18=CBRM_data!$F243)</f>
        <v>0</v>
      </c>
      <c r="MS243" s="367" cm="1">
        <f t="array" ref="MS243">SUMPRODUCT((CBRM_data!MS$28:MS$232)*(CBRM_data!$H$28:$H$232=CBRM_data!$H243)*(CBRM_data!$D$28:$D$232=FALSE))*(CBRM_data!MS$18=CBRM_data!$F243)</f>
        <v>0</v>
      </c>
      <c r="MT243" s="367" cm="1">
        <f t="array" ref="MT243">SUMPRODUCT((CBRM_data!MT$28:MT$232)*(CBRM_data!$H$28:$H$232=CBRM_data!$H243)*(CBRM_data!$D$28:$D$232=FALSE))*(CBRM_data!MT$18=CBRM_data!$F243)</f>
        <v>0</v>
      </c>
      <c r="MU243" s="367" cm="1">
        <f t="array" ref="MU243">SUMPRODUCT((CBRM_data!MU$28:MU$232)*(CBRM_data!$H$28:$H$232=CBRM_data!$H243)*(CBRM_data!$D$28:$D$232=FALSE))*(CBRM_data!MU$18=CBRM_data!$F243)</f>
        <v>0</v>
      </c>
      <c r="MV243" s="367" cm="1">
        <f t="array" ref="MV243">SUMPRODUCT((CBRM_data!MV$28:MV$232)*(CBRM_data!$H$28:$H$232=CBRM_data!$H243)*(CBRM_data!$D$28:$D$232=FALSE))*(CBRM_data!MV$18=CBRM_data!$F243)</f>
        <v>0</v>
      </c>
      <c r="MW243" s="367" cm="1">
        <f t="array" ref="MW243">SUMPRODUCT((CBRM_data!MW$28:MW$232)*(CBRM_data!$H$28:$H$232=CBRM_data!$H243)*(CBRM_data!$D$28:$D$232=FALSE))*(CBRM_data!MW$18=CBRM_data!$F243)</f>
        <v>0</v>
      </c>
      <c r="MX243" s="367" cm="1">
        <f t="array" ref="MX243">SUMPRODUCT((CBRM_data!MX$28:MX$232)*(CBRM_data!$H$28:$H$232=CBRM_data!$H243)*(CBRM_data!$D$28:$D$232=FALSE))*(CBRM_data!MX$18=CBRM_data!$F243)</f>
        <v>0</v>
      </c>
      <c r="MY243" s="367" cm="1">
        <f t="array" ref="MY243">SUMPRODUCT((CBRM_data!MY$28:MY$232)*(CBRM_data!$H$28:$H$232=CBRM_data!$H243)*(CBRM_data!$D$28:$D$232=FALSE))*(CBRM_data!MY$18=CBRM_data!$F243)</f>
        <v>0</v>
      </c>
      <c r="MZ243" s="367" cm="1">
        <f t="array" ref="MZ243">SUMPRODUCT((CBRM_data!MZ$28:MZ$232)*(CBRM_data!$H$28:$H$232=CBRM_data!$H243)*(CBRM_data!$D$28:$D$232=FALSE))*(CBRM_data!MZ$18=CBRM_data!$F243)</f>
        <v>0</v>
      </c>
      <c r="NA243" s="367" cm="1">
        <f t="array" ref="NA243">SUMPRODUCT((CBRM_data!NA$28:NA$232)*(CBRM_data!$H$28:$H$232=CBRM_data!$H243)*(CBRM_data!$D$28:$D$232=FALSE))*(CBRM_data!NA$18=CBRM_data!$F243)</f>
        <v>0</v>
      </c>
      <c r="NB243" s="367" cm="1">
        <f t="array" ref="NB243">SUMPRODUCT((CBRM_data!NB$28:NB$232)*(CBRM_data!$H$28:$H$232=CBRM_data!$H243)*(CBRM_data!$D$28:$D$232=FALSE))*(CBRM_data!NB$18=CBRM_data!$F243)</f>
        <v>0</v>
      </c>
      <c r="NC243" s="367" cm="1">
        <f t="array" ref="NC243">SUMPRODUCT((CBRM_data!NC$28:NC$232)*(CBRM_data!$H$28:$H$232=CBRM_data!$H243)*(CBRM_data!$D$28:$D$232=FALSE))*(CBRM_data!NC$18=CBRM_data!$F243)</f>
        <v>0</v>
      </c>
      <c r="ND243" s="367" cm="1">
        <f t="array" ref="ND243">SUMPRODUCT((CBRM_data!ND$28:ND$232)*(CBRM_data!$H$28:$H$232=CBRM_data!$H243)*(CBRM_data!$D$28:$D$232=FALSE))*(CBRM_data!ND$18=CBRM_data!$F243)</f>
        <v>0</v>
      </c>
      <c r="NE243" s="367" cm="1">
        <f t="array" ref="NE243">SUMPRODUCT((CBRM_data!NE$28:NE$232)*(CBRM_data!$H$28:$H$232=CBRM_data!$H243)*(CBRM_data!$D$28:$D$232=FALSE))*(CBRM_data!NE$18=CBRM_data!$F243)</f>
        <v>0</v>
      </c>
      <c r="NF243" s="367" cm="1">
        <f t="array" ref="NF243">SUMPRODUCT((CBRM_data!NF$28:NF$232)*(CBRM_data!$H$28:$H$232=CBRM_data!$H243)*(CBRM_data!$D$28:$D$232=FALSE))*(CBRM_data!NF$18=CBRM_data!$F243)</f>
        <v>0</v>
      </c>
      <c r="NG243" s="367" cm="1">
        <f t="array" ref="NG243">SUMPRODUCT((CBRM_data!NG$28:NG$232)*(CBRM_data!$H$28:$H$232=CBRM_data!$H243)*(CBRM_data!$D$28:$D$232=FALSE))*(CBRM_data!NG$18=CBRM_data!$F243)</f>
        <v>0</v>
      </c>
      <c r="NH243" s="367" cm="1">
        <f t="array" ref="NH243">SUMPRODUCT((CBRM_data!NH$28:NH$232)*(CBRM_data!$H$28:$H$232=CBRM_data!$H243)*(CBRM_data!$D$28:$D$232=FALSE))*(CBRM_data!NH$18=CBRM_data!$F243)</f>
        <v>0</v>
      </c>
      <c r="NI243" s="367" cm="1">
        <f t="array" ref="NI243">SUMPRODUCT((CBRM_data!NI$28:NI$232)*(CBRM_data!$H$28:$H$232=CBRM_data!$H243)*(CBRM_data!$D$28:$D$232=FALSE))*(CBRM_data!NI$18=CBRM_data!$F243)</f>
        <v>0</v>
      </c>
      <c r="NJ243" s="367" cm="1">
        <f t="array" ref="NJ243">SUMPRODUCT((CBRM_data!NJ$28:NJ$232)*(CBRM_data!$H$28:$H$232=CBRM_data!$H243)*(CBRM_data!$D$28:$D$232=FALSE))*(CBRM_data!NJ$18=CBRM_data!$F243)</f>
        <v>0</v>
      </c>
      <c r="NK243" s="367" cm="1">
        <f t="array" ref="NK243">SUMPRODUCT((CBRM_data!NK$28:NK$232)*(CBRM_data!$H$28:$H$232=CBRM_data!$H243)*(CBRM_data!$D$28:$D$232=FALSE))*(CBRM_data!NK$18=CBRM_data!$F243)</f>
        <v>0</v>
      </c>
      <c r="NL243" s="367" cm="1">
        <f t="array" ref="NL243">SUMPRODUCT((CBRM_data!NL$28:NL$232)*(CBRM_data!$H$28:$H$232=CBRM_data!$H243)*(CBRM_data!$D$28:$D$232=FALSE))*(CBRM_data!NL$18=CBRM_data!$F243)</f>
        <v>0</v>
      </c>
      <c r="NM243" s="367" cm="1">
        <f t="array" ref="NM243">SUMPRODUCT((CBRM_data!NM$28:NM$232)*(CBRM_data!$H$28:$H$232=CBRM_data!$H243)*(CBRM_data!$D$28:$D$232=FALSE))*(CBRM_data!NM$18=CBRM_data!$F243)</f>
        <v>0</v>
      </c>
      <c r="NN243" s="367" cm="1">
        <f t="array" ref="NN243">SUMPRODUCT((CBRM_data!NN$28:NN$232)*(CBRM_data!$H$28:$H$232=CBRM_data!$H243)*(CBRM_data!$D$28:$D$232=FALSE))*(CBRM_data!NN$18=CBRM_data!$F243)</f>
        <v>0</v>
      </c>
      <c r="NO243" s="367" cm="1">
        <f t="array" ref="NO243">SUMPRODUCT((CBRM_data!NO$28:NO$232)*(CBRM_data!$H$28:$H$232=CBRM_data!$H243)*(CBRM_data!$D$28:$D$232=FALSE))*(CBRM_data!NO$18=CBRM_data!$F243)</f>
        <v>0</v>
      </c>
      <c r="NP243" s="367" cm="1">
        <f t="array" ref="NP243">SUMPRODUCT((CBRM_data!NP$28:NP$232)*(CBRM_data!$H$28:$H$232=CBRM_data!$H243)*(CBRM_data!$D$28:$D$232=FALSE))*(CBRM_data!NP$18=CBRM_data!$F243)</f>
        <v>0</v>
      </c>
      <c r="NQ243" s="367" cm="1">
        <f t="array" ref="NQ243">SUMPRODUCT((CBRM_data!NQ$28:NQ$232)*(CBRM_data!$H$28:$H$232=CBRM_data!$H243)*(CBRM_data!$D$28:$D$232=FALSE))*(CBRM_data!NQ$18=CBRM_data!$F243)</f>
        <v>0</v>
      </c>
      <c r="NR243" s="367" cm="1">
        <f t="array" ref="NR243">SUMPRODUCT((CBRM_data!NR$28:NR$232)*(CBRM_data!$H$28:$H$232=CBRM_data!$H243)*(CBRM_data!$D$28:$D$232=FALSE))*(CBRM_data!NR$18=CBRM_data!$F243)</f>
        <v>0</v>
      </c>
      <c r="NS243" s="367" cm="1">
        <f t="array" ref="NS243">SUMPRODUCT((CBRM_data!NS$28:NS$232)*(CBRM_data!$H$28:$H$232=CBRM_data!$H243)*(CBRM_data!$D$28:$D$232=FALSE))*(CBRM_data!NS$18=CBRM_data!$F243)</f>
        <v>0</v>
      </c>
      <c r="NT243" s="367" cm="1">
        <f t="array" ref="NT243">SUMPRODUCT((CBRM_data!NT$28:NT$232)*(CBRM_data!$H$28:$H$232=CBRM_data!$H243)*(CBRM_data!$D$28:$D$232=FALSE))*(CBRM_data!NT$18=CBRM_data!$F243)</f>
        <v>0</v>
      </c>
      <c r="NU243" s="367" cm="1">
        <f t="array" ref="NU243">SUMPRODUCT((CBRM_data!NU$28:NU$232)*(CBRM_data!$H$28:$H$232=CBRM_data!$H243)*(CBRM_data!$D$28:$D$232=FALSE))*(CBRM_data!NU$18=CBRM_data!$F243)</f>
        <v>0</v>
      </c>
      <c r="NV243" s="367" cm="1">
        <f t="array" ref="NV243">SUMPRODUCT((CBRM_data!NV$28:NV$232)*(CBRM_data!$H$28:$H$232=CBRM_data!$H243)*(CBRM_data!$D$28:$D$232=FALSE))*(CBRM_data!NV$18=CBRM_data!$F243)</f>
        <v>0</v>
      </c>
      <c r="NW243" s="367" cm="1">
        <f t="array" ref="NW243">SUMPRODUCT((CBRM_data!NW$28:NW$232)*(CBRM_data!$H$28:$H$232=CBRM_data!$H243)*(CBRM_data!$D$28:$D$232=FALSE))*(CBRM_data!NW$18=CBRM_data!$F243)</f>
        <v>0</v>
      </c>
      <c r="NX243" s="367" cm="1">
        <f t="array" ref="NX243">SUMPRODUCT((CBRM_data!NX$28:NX$232)*(CBRM_data!$H$28:$H$232=CBRM_data!$H243)*(CBRM_data!$D$28:$D$232=FALSE))*(CBRM_data!NX$18=CBRM_data!$F243)</f>
        <v>0</v>
      </c>
      <c r="NY243" s="367" cm="1">
        <f t="array" ref="NY243">SUMPRODUCT((CBRM_data!NY$28:NY$232)*(CBRM_data!$H$28:$H$232=CBRM_data!$H243)*(CBRM_data!$D$28:$D$232=FALSE))*(CBRM_data!NY$18=CBRM_data!$F243)</f>
        <v>0</v>
      </c>
      <c r="NZ243" s="367" cm="1">
        <f t="array" ref="NZ243">SUMPRODUCT((CBRM_data!NZ$28:NZ$232)*(CBRM_data!$H$28:$H$232=CBRM_data!$H243)*(CBRM_data!$D$28:$D$232=FALSE))*(CBRM_data!NZ$18=CBRM_data!$F243)</f>
        <v>0</v>
      </c>
      <c r="OA243" s="367" cm="1">
        <f t="array" ref="OA243">SUMPRODUCT((CBRM_data!OA$28:OA$232)*(CBRM_data!$H$28:$H$232=CBRM_data!$H243)*(CBRM_data!$D$28:$D$232=FALSE))*(CBRM_data!OA$18=CBRM_data!$F243)</f>
        <v>0</v>
      </c>
      <c r="OB243" s="367" cm="1">
        <f t="array" ref="OB243">SUMPRODUCT((CBRM_data!OB$28:OB$232)*(CBRM_data!$H$28:$H$232=CBRM_data!$H243)*(CBRM_data!$D$28:$D$232=FALSE))*(CBRM_data!OB$18=CBRM_data!$F243)</f>
        <v>0</v>
      </c>
      <c r="OC243" s="367" cm="1">
        <f t="array" ref="OC243">SUMPRODUCT((CBRM_data!OC$28:OC$232)*(CBRM_data!$H$28:$H$232=CBRM_data!$H243)*(CBRM_data!$D$28:$D$232=FALSE))*(CBRM_data!OC$18=CBRM_data!$F243)</f>
        <v>0</v>
      </c>
      <c r="OD243" s="367" cm="1">
        <f t="array" ref="OD243">SUMPRODUCT((CBRM_data!OD$28:OD$232)*(CBRM_data!$H$28:$H$232=CBRM_data!$H243)*(CBRM_data!$D$28:$D$232=FALSE))*(CBRM_data!OD$18=CBRM_data!$F243)</f>
        <v>0</v>
      </c>
      <c r="OE243" s="367" cm="1">
        <f t="array" ref="OE243">SUMPRODUCT((CBRM_data!OE$28:OE$232)*(CBRM_data!$H$28:$H$232=CBRM_data!$H243)*(CBRM_data!$D$28:$D$232=FALSE))*(CBRM_data!OE$18=CBRM_data!$F243)</f>
        <v>0</v>
      </c>
      <c r="OF243" s="367" cm="1">
        <f t="array" ref="OF243">SUMPRODUCT((CBRM_data!OF$28:OF$232)*(CBRM_data!$H$28:$H$232=CBRM_data!$H243)*(CBRM_data!$D$28:$D$232=FALSE))*(CBRM_data!OF$18=CBRM_data!$F243)</f>
        <v>0</v>
      </c>
      <c r="OG243" s="367" cm="1">
        <f t="array" ref="OG243">SUMPRODUCT((CBRM_data!OG$28:OG$232)*(CBRM_data!$H$28:$H$232=CBRM_data!$H243)*(CBRM_data!$D$28:$D$232=FALSE))*(CBRM_data!OG$18=CBRM_data!$F243)</f>
        <v>0</v>
      </c>
      <c r="OH243" s="367" cm="1">
        <f t="array" ref="OH243">SUMPRODUCT((CBRM_data!OH$28:OH$232)*(CBRM_data!$H$28:$H$232=CBRM_data!$H243)*(CBRM_data!$D$28:$D$232=FALSE))*(CBRM_data!OH$18=CBRM_data!$F243)</f>
        <v>0</v>
      </c>
      <c r="OI243" s="367" cm="1">
        <f t="array" ref="OI243">SUMPRODUCT((CBRM_data!OI$28:OI$232)*(CBRM_data!$H$28:$H$232=CBRM_data!$H243)*(CBRM_data!$D$28:$D$232=FALSE))*(CBRM_data!OI$18=CBRM_data!$F243)</f>
        <v>0</v>
      </c>
      <c r="OJ243" s="367" cm="1">
        <f t="array" ref="OJ243">SUMPRODUCT((CBRM_data!OJ$28:OJ$232)*(CBRM_data!$H$28:$H$232=CBRM_data!$H243)*(CBRM_data!$D$28:$D$232=FALSE))*(CBRM_data!OJ$18=CBRM_data!$F243)</f>
        <v>0</v>
      </c>
      <c r="OK243" s="367" cm="1">
        <f t="array" ref="OK243">SUMPRODUCT((CBRM_data!OK$28:OK$232)*(CBRM_data!$H$28:$H$232=CBRM_data!$H243)*(CBRM_data!$D$28:$D$232=FALSE))*(CBRM_data!OK$18=CBRM_data!$F243)</f>
        <v>0</v>
      </c>
      <c r="OL243" s="367" cm="1">
        <f t="array" ref="OL243">SUMPRODUCT((CBRM_data!OL$28:OL$232)*(CBRM_data!$H$28:$H$232=CBRM_data!$H243)*(CBRM_data!$D$28:$D$232=FALSE))*(CBRM_data!OL$18=CBRM_data!$F243)</f>
        <v>0</v>
      </c>
      <c r="OM243" s="367" cm="1">
        <f t="array" ref="OM243">SUMPRODUCT((CBRM_data!OM$28:OM$232)*(CBRM_data!$H$28:$H$232=CBRM_data!$H243)*(CBRM_data!$D$28:$D$232=FALSE))*(CBRM_data!OM$18=CBRM_data!$F243)</f>
        <v>0</v>
      </c>
      <c r="ON243" s="367" cm="1">
        <f t="array" ref="ON243">SUMPRODUCT((CBRM_data!ON$28:ON$232)*(CBRM_data!$H$28:$H$232=CBRM_data!$H243)*(CBRM_data!$D$28:$D$232=FALSE))*(CBRM_data!ON$18=CBRM_data!$F243)</f>
        <v>0</v>
      </c>
      <c r="OO243" s="367" cm="1">
        <f t="array" ref="OO243">SUMPRODUCT((CBRM_data!OO$28:OO$232)*(CBRM_data!$H$28:$H$232=CBRM_data!$H243)*(CBRM_data!$D$28:$D$232=FALSE))*(CBRM_data!OO$18=CBRM_data!$F243)</f>
        <v>0</v>
      </c>
      <c r="OP243" s="367" cm="1">
        <f t="array" ref="OP243">SUMPRODUCT((CBRM_data!OP$28:OP$232)*(CBRM_data!$H$28:$H$232=CBRM_data!$H243)*(CBRM_data!$D$28:$D$232=FALSE))*(CBRM_data!OP$18=CBRM_data!$F243)</f>
        <v>0</v>
      </c>
      <c r="OQ243" s="367" cm="1">
        <f t="array" ref="OQ243">SUMPRODUCT((CBRM_data!OQ$28:OQ$232)*(CBRM_data!$H$28:$H$232=CBRM_data!$H243)*(CBRM_data!$D$28:$D$232=FALSE))*(CBRM_data!OQ$18=CBRM_data!$F243)</f>
        <v>0</v>
      </c>
      <c r="OR243" s="367" cm="1">
        <f t="array" ref="OR243">SUMPRODUCT((CBRM_data!OR$28:OR$232)*(CBRM_data!$H$28:$H$232=CBRM_data!$H243)*(CBRM_data!$D$28:$D$232=FALSE))*(CBRM_data!OR$18=CBRM_data!$F243)</f>
        <v>0</v>
      </c>
      <c r="OS243" s="367" cm="1">
        <f t="array" ref="OS243">SUMPRODUCT((CBRM_data!OS$28:OS$232)*(CBRM_data!$H$28:$H$232=CBRM_data!$H243)*(CBRM_data!$D$28:$D$232=FALSE))*(CBRM_data!OS$18=CBRM_data!$F243)</f>
        <v>0</v>
      </c>
      <c r="OT243" s="367" cm="1">
        <f t="array" ref="OT243">SUMPRODUCT((CBRM_data!OT$28:OT$232)*(CBRM_data!$H$28:$H$232=CBRM_data!$H243)*(CBRM_data!$D$28:$D$232=FALSE))*(CBRM_data!OT$18=CBRM_data!$F243)</f>
        <v>0</v>
      </c>
      <c r="OU243" s="367" cm="1">
        <f t="array" ref="OU243">SUMPRODUCT((CBRM_data!OU$28:OU$232)*(CBRM_data!$H$28:$H$232=CBRM_data!$H243)*(CBRM_data!$D$28:$D$232=FALSE))*(CBRM_data!OU$18=CBRM_data!$F243)</f>
        <v>0</v>
      </c>
      <c r="OV243" s="367" cm="1">
        <f t="array" ref="OV243">SUMPRODUCT((CBRM_data!OV$28:OV$232)*(CBRM_data!$H$28:$H$232=CBRM_data!$H243)*(CBRM_data!$D$28:$D$232=FALSE))*(CBRM_data!OV$18=CBRM_data!$F243)</f>
        <v>0</v>
      </c>
      <c r="OW243" s="367" cm="1">
        <f t="array" ref="OW243">SUMPRODUCT((CBRM_data!OW$28:OW$232)*(CBRM_data!$H$28:$H$232=CBRM_data!$H243)*(CBRM_data!$D$28:$D$232=FALSE))*(CBRM_data!OW$18=CBRM_data!$F243)</f>
        <v>0</v>
      </c>
      <c r="OX243" s="367" cm="1">
        <f t="array" ref="OX243">SUMPRODUCT((CBRM_data!OX$28:OX$232)*(CBRM_data!$H$28:$H$232=CBRM_data!$H243)*(CBRM_data!$D$28:$D$232=FALSE))*(CBRM_data!OX$18=CBRM_data!$F243)</f>
        <v>0</v>
      </c>
      <c r="OY243" s="367" cm="1">
        <f t="array" ref="OY243">SUMPRODUCT((CBRM_data!OY$28:OY$232)*(CBRM_data!$H$28:$H$232=CBRM_data!$H243)*(CBRM_data!$D$28:$D$232=FALSE))*(CBRM_data!OY$18=CBRM_data!$F243)</f>
        <v>0</v>
      </c>
      <c r="OZ243" s="367" cm="1">
        <f t="array" ref="OZ243">SUMPRODUCT((CBRM_data!OZ$28:OZ$232)*(CBRM_data!$H$28:$H$232=CBRM_data!$H243)*(CBRM_data!$D$28:$D$232=FALSE))*(CBRM_data!OZ$18=CBRM_data!$F243)</f>
        <v>0</v>
      </c>
      <c r="PA243" s="367" cm="1">
        <f t="array" ref="PA243">SUMPRODUCT((CBRM_data!PA$28:PA$232)*(CBRM_data!$H$28:$H$232=CBRM_data!$H243)*(CBRM_data!$D$28:$D$232=FALSE))*(CBRM_data!PA$18=CBRM_data!$F243)</f>
        <v>0</v>
      </c>
      <c r="PB243" s="367" cm="1">
        <f t="array" ref="PB243">SUMPRODUCT((CBRM_data!PB$28:PB$232)*(CBRM_data!$H$28:$H$232=CBRM_data!$H243)*(CBRM_data!$D$28:$D$232=FALSE))*(CBRM_data!PB$18=CBRM_data!$F243)</f>
        <v>0</v>
      </c>
      <c r="PC243" s="367" cm="1">
        <f t="array" ref="PC243">SUMPRODUCT((CBRM_data!PC$28:PC$232)*(CBRM_data!$H$28:$H$232=CBRM_data!$H243)*(CBRM_data!$D$28:$D$232=FALSE))*(CBRM_data!PC$18=CBRM_data!$F243)</f>
        <v>0</v>
      </c>
      <c r="PD243" s="367" cm="1">
        <f t="array" ref="PD243">SUMPRODUCT((CBRM_data!PD$28:PD$232)*(CBRM_data!$H$28:$H$232=CBRM_data!$H243)*(CBRM_data!$D$28:$D$232=FALSE))*(CBRM_data!PD$18=CBRM_data!$F243)</f>
        <v>0</v>
      </c>
      <c r="PE243" s="367" cm="1">
        <f t="array" ref="PE243">SUMPRODUCT((CBRM_data!PE$28:PE$232)*(CBRM_data!$H$28:$H$232=CBRM_data!$H243)*(CBRM_data!$D$28:$D$232=FALSE))*(CBRM_data!PE$18=CBRM_data!$F243)</f>
        <v>0</v>
      </c>
      <c r="PF243" s="367" cm="1">
        <f t="array" ref="PF243">SUMPRODUCT((CBRM_data!PF$28:PF$232)*(CBRM_data!$H$28:$H$232=CBRM_data!$H243)*(CBRM_data!$D$28:$D$232=FALSE))*(CBRM_data!PF$18=CBRM_data!$F243)</f>
        <v>0</v>
      </c>
      <c r="PG243" s="367" cm="1">
        <f t="array" ref="PG243">SUMPRODUCT((CBRM_data!PG$28:PG$232)*(CBRM_data!$H$28:$H$232=CBRM_data!$H243)*(CBRM_data!$D$28:$D$232=FALSE))*(CBRM_data!PG$18=CBRM_data!$F243)</f>
        <v>0</v>
      </c>
      <c r="PH243" s="367" cm="1">
        <f t="array" ref="PH243">SUMPRODUCT((CBRM_data!PH$28:PH$232)*(CBRM_data!$H$28:$H$232=CBRM_data!$H243)*(CBRM_data!$D$28:$D$232=FALSE))*(CBRM_data!PH$18=CBRM_data!$F243)</f>
        <v>0</v>
      </c>
      <c r="PI243" s="367" cm="1">
        <f t="array" ref="PI243">SUMPRODUCT((CBRM_data!PI$28:PI$232)*(CBRM_data!$H$28:$H$232=CBRM_data!$H243)*(CBRM_data!$D$28:$D$232=FALSE))*(CBRM_data!PI$18=CBRM_data!$F243)</f>
        <v>0</v>
      </c>
      <c r="PJ243" s="367" cm="1">
        <f t="array" ref="PJ243">SUMPRODUCT((CBRM_data!PJ$28:PJ$232)*(CBRM_data!$H$28:$H$232=CBRM_data!$H243)*(CBRM_data!$D$28:$D$232=FALSE))*(CBRM_data!PJ$18=CBRM_data!$F243)</f>
        <v>0</v>
      </c>
      <c r="PK243" s="367" cm="1">
        <f t="array" ref="PK243">SUMPRODUCT((CBRM_data!PK$28:PK$232)*(CBRM_data!$H$28:$H$232=CBRM_data!$H243)*(CBRM_data!$D$28:$D$232=FALSE))*(CBRM_data!PK$18=CBRM_data!$F243)</f>
        <v>0</v>
      </c>
      <c r="PL243" s="367" cm="1">
        <f t="array" ref="PL243">SUMPRODUCT((CBRM_data!PL$28:PL$232)*(CBRM_data!$H$28:$H$232=CBRM_data!$H243)*(CBRM_data!$D$28:$D$232=FALSE))*(CBRM_data!PL$18=CBRM_data!$F243)</f>
        <v>0</v>
      </c>
      <c r="PM243" s="367" cm="1">
        <f t="array" ref="PM243">SUMPRODUCT((CBRM_data!PM$28:PM$232)*(CBRM_data!$H$28:$H$232=CBRM_data!$H243)*(CBRM_data!$D$28:$D$232=FALSE))*(CBRM_data!PM$18=CBRM_data!$F243)</f>
        <v>0</v>
      </c>
      <c r="PN243" s="367" cm="1">
        <f t="array" ref="PN243">SUMPRODUCT((CBRM_data!PN$28:PN$232)*(CBRM_data!$H$28:$H$232=CBRM_data!$H243)*(CBRM_data!$D$28:$D$232=FALSE))*(CBRM_data!PN$18=CBRM_data!$F243)</f>
        <v>0</v>
      </c>
      <c r="PO243" s="367" cm="1">
        <f t="array" ref="PO243">SUMPRODUCT((CBRM_data!PO$28:PO$232)*(CBRM_data!$H$28:$H$232=CBRM_data!$H243)*(CBRM_data!$D$28:$D$232=FALSE))*(CBRM_data!PO$18=CBRM_data!$F243)</f>
        <v>0</v>
      </c>
      <c r="PP243" s="367" cm="1">
        <f t="array" ref="PP243">SUMPRODUCT((CBRM_data!PP$28:PP$232)*(CBRM_data!$H$28:$H$232=CBRM_data!$H243)*(CBRM_data!$D$28:$D$232=FALSE))*(CBRM_data!PP$18=CBRM_data!$F243)</f>
        <v>0</v>
      </c>
      <c r="PQ243" s="367" cm="1">
        <f t="array" ref="PQ243">SUMPRODUCT((CBRM_data!PQ$28:PQ$232)*(CBRM_data!$H$28:$H$232=CBRM_data!$H243)*(CBRM_data!$D$28:$D$232=FALSE))*(CBRM_data!PQ$18=CBRM_data!$F243)</f>
        <v>0</v>
      </c>
      <c r="PR243" s="367" cm="1">
        <f t="array" ref="PR243">SUMPRODUCT((CBRM_data!PR$28:PR$232)*(CBRM_data!$H$28:$H$232=CBRM_data!$H243)*(CBRM_data!$D$28:$D$232=FALSE))*(CBRM_data!PR$18=CBRM_data!$F243)</f>
        <v>313.8968929047337</v>
      </c>
      <c r="PS243" s="367" cm="1">
        <f t="array" ref="PS243">SUMPRODUCT((CBRM_data!PS$28:PS$232)*(CBRM_data!$H$28:$H$232=CBRM_data!$H243)*(CBRM_data!$D$28:$D$232=FALSE))*(CBRM_data!PS$18=CBRM_data!$F243)</f>
        <v>339.34574312104331</v>
      </c>
      <c r="PT243" s="367" cm="1">
        <f t="array" ref="PT243">SUMPRODUCT((CBRM_data!PT$28:PT$232)*(CBRM_data!$H$28:$H$232=CBRM_data!$H243)*(CBRM_data!$D$28:$D$232=FALSE))*(CBRM_data!PT$18=CBRM_data!$F243)</f>
        <v>368.52619219619368</v>
      </c>
      <c r="PU243" s="367" cm="1">
        <f t="array" ref="PU243">SUMPRODUCT((CBRM_data!PU$28:PU$232)*(CBRM_data!$H$28:$H$232=CBRM_data!$H243)*(CBRM_data!$D$28:$D$232=FALSE))*(CBRM_data!PU$18=CBRM_data!$F243)</f>
        <v>402.22318807847466</v>
      </c>
      <c r="PV243" s="367" cm="1">
        <f t="array" ref="PV243">SUMPRODUCT((CBRM_data!PV$28:PV$232)*(CBRM_data!$H$28:$H$232=CBRM_data!$H243)*(CBRM_data!$D$28:$D$232=FALSE))*(CBRM_data!PV$18=CBRM_data!$F243)</f>
        <v>441.42702773513145</v>
      </c>
      <c r="PW243" s="367" cm="1">
        <f t="array" ref="PW243">SUMPRODUCT((CBRM_data!PW$28:PW$232)*(CBRM_data!$H$28:$H$232=CBRM_data!$H243)*(CBRM_data!$D$28:$D$232=FALSE))*(CBRM_data!PW$18=CBRM_data!$F243)</f>
        <v>487.39238767325077</v>
      </c>
      <c r="PX243" s="367" cm="1">
        <f t="array" ref="PX243">SUMPRODUCT((CBRM_data!PX$28:PX$232)*(CBRM_data!$H$28:$H$232=CBRM_data!$H243)*(CBRM_data!$D$28:$D$232=FALSE))*(CBRM_data!PX$18=CBRM_data!$F243)</f>
        <v>547.4943873975368</v>
      </c>
      <c r="PY243" s="367" cm="1">
        <f t="array" ref="PY243">SUMPRODUCT((CBRM_data!PY$28:PY$232)*(CBRM_data!$H$28:$H$232=CBRM_data!$H243)*(CBRM_data!$D$28:$D$232=FALSE))*(CBRM_data!PY$18=CBRM_data!$F243)</f>
        <v>623.64600206927196</v>
      </c>
      <c r="PZ243" s="367" cm="1">
        <f t="array" ref="PZ243">SUMPRODUCT((CBRM_data!PZ$28:PZ$232)*(CBRM_data!$H$28:$H$232=CBRM_data!$H243)*(CBRM_data!$D$28:$D$232=FALSE))*(CBRM_data!PZ$18=CBRM_data!$F243)</f>
        <v>722.83733883747345</v>
      </c>
      <c r="QA243" s="367" cm="1">
        <f t="array" ref="QA243">SUMPRODUCT((CBRM_data!QA$28:QA$232)*(CBRM_data!$H$28:$H$232=CBRM_data!$H243)*(CBRM_data!$D$28:$D$232=FALSE))*(CBRM_data!QA$18=CBRM_data!$F243)</f>
        <v>849.97521733367557</v>
      </c>
      <c r="QB243" s="367" cm="1">
        <f t="array" ref="QB243">SUMPRODUCT((CBRM_data!QB$28:QB$232)*(CBRM_data!$H$28:$H$232=CBRM_data!$H243)*(CBRM_data!$D$28:$D$232=FALSE))*(CBRM_data!QB$18=CBRM_data!$F243)</f>
        <v>1010.3431710856496</v>
      </c>
      <c r="QC243" s="367" cm="1">
        <f t="array" ref="QC243">SUMPRODUCT((CBRM_data!QC$28:QC$232)*(CBRM_data!$H$28:$H$232=CBRM_data!$H243)*(CBRM_data!$D$28:$D$232=FALSE))*(CBRM_data!QC$18=CBRM_data!$F243)</f>
        <v>1214.5246073526694</v>
      </c>
      <c r="QD243" s="367" cm="1">
        <f t="array" ref="QD243">SUMPRODUCT((CBRM_data!QD$28:QD$232)*(CBRM_data!$H$28:$H$232=CBRM_data!$H243)*(CBRM_data!$D$28:$D$232=FALSE))*(CBRM_data!QD$18=CBRM_data!$F243)</f>
        <v>1476.7955910004916</v>
      </c>
      <c r="QE243" s="367" cm="1">
        <f t="array" ref="QE243">SUMPRODUCT((CBRM_data!QE$28:QE$232)*(CBRM_data!$H$28:$H$232=CBRM_data!$H243)*(CBRM_data!$D$28:$D$232=FALSE))*(CBRM_data!QE$18=CBRM_data!$F243)</f>
        <v>1816.4819163497475</v>
      </c>
      <c r="QF243" s="367" cm="1">
        <f t="array" ref="QF243">SUMPRODUCT((CBRM_data!QF$28:QF$232)*(CBRM_data!$H$28:$H$232=CBRM_data!$H243)*(CBRM_data!$D$28:$D$232=FALSE))*(CBRM_data!QF$18=CBRM_data!$F243)</f>
        <v>2259.8338334751893</v>
      </c>
      <c r="QG243" s="367" cm="1">
        <f t="array" ref="QG243">SUMPRODUCT((CBRM_data!QG$28:QG$232)*(CBRM_data!$H$28:$H$232=CBRM_data!$H243)*(CBRM_data!$D$28:$D$232=FALSE))*(CBRM_data!QG$18=CBRM_data!$F243)</f>
        <v>2842.621808246141</v>
      </c>
      <c r="QH243" s="367" cm="1">
        <f t="array" ref="QH243">SUMPRODUCT((CBRM_data!QH$28:QH$232)*(CBRM_data!$H$28:$H$232=CBRM_data!$H243)*(CBRM_data!$D$28:$D$232=FALSE))*(CBRM_data!QH$18=CBRM_data!$F243)</f>
        <v>3613.7385205950904</v>
      </c>
      <c r="QI243" s="367" cm="1">
        <f t="array" ref="QI243">SUMPRODUCT((CBRM_data!QI$28:QI$232)*(CBRM_data!$H$28:$H$232=CBRM_data!$H243)*(CBRM_data!$D$28:$D$232=FALSE))*(CBRM_data!QI$18=CBRM_data!$F243)</f>
        <v>4640.2076745485683</v>
      </c>
      <c r="QJ243" s="367" cm="1">
        <f t="array" ref="QJ243">SUMPRODUCT((CBRM_data!QJ$28:QJ$232)*(CBRM_data!$H$28:$H$232=CBRM_data!$H243)*(CBRM_data!$D$28:$D$232=FALSE))*(CBRM_data!QJ$18=CBRM_data!$F243)</f>
        <v>5922.0934580523744</v>
      </c>
      <c r="QK243" s="367" cm="1">
        <f t="array" ref="QK243">SUMPRODUCT((CBRM_data!QK$28:QK$232)*(CBRM_data!$H$28:$H$232=CBRM_data!$H243)*(CBRM_data!$D$28:$D$232=FALSE))*(CBRM_data!QK$18=CBRM_data!$F243)</f>
        <v>6951.4714310239742</v>
      </c>
      <c r="QL243" s="367" cm="1">
        <f t="array" ref="QL243">SUMPRODUCT((CBRM_data!QL$28:QL$232)*(CBRM_data!$H$28:$H$232=CBRM_data!$H243)*(CBRM_data!$D$28:$D$232=FALSE))*(CBRM_data!QL$18=CBRM_data!$F243)</f>
        <v>8384.8268917629048</v>
      </c>
      <c r="QM243" s="367" cm="1">
        <f t="array" ref="QM243">SUMPRODUCT((CBRM_data!QM$28:QM$232)*(CBRM_data!$H$28:$H$232=CBRM_data!$H243)*(CBRM_data!$D$28:$D$232=FALSE))*(CBRM_data!QM$18=CBRM_data!$F243)</f>
        <v>10390.708106549639</v>
      </c>
      <c r="QN243" s="367" cm="1">
        <f t="array" ref="QN243">SUMPRODUCT((CBRM_data!QN$28:QN$232)*(CBRM_data!$H$28:$H$232=CBRM_data!$H243)*(CBRM_data!$D$28:$D$232=FALSE))*(CBRM_data!QN$18=CBRM_data!$F243)</f>
        <v>12355.288920815578</v>
      </c>
      <c r="QO243" s="367" cm="1">
        <f t="array" ref="QO243">SUMPRODUCT((CBRM_data!QO$28:QO$232)*(CBRM_data!$H$28:$H$232=CBRM_data!$H243)*(CBRM_data!$D$28:$D$232=FALSE))*(CBRM_data!QO$18=CBRM_data!$F243)</f>
        <v>13740.681245545878</v>
      </c>
      <c r="QP243" s="367" cm="1">
        <f t="array" ref="QP243">SUMPRODUCT((CBRM_data!QP$28:QP$232)*(CBRM_data!$H$28:$H$232=CBRM_data!$H243)*(CBRM_data!$D$28:$D$232=FALSE))*(CBRM_data!QP$18=CBRM_data!$F243)</f>
        <v>14820.48287394597</v>
      </c>
      <c r="QQ243" s="367" cm="1">
        <f t="array" ref="QQ243">SUMPRODUCT((CBRM_data!QQ$28:QQ$232)*(CBRM_data!$H$28:$H$232=CBRM_data!$H243)*(CBRM_data!$D$28:$D$232=FALSE))*(CBRM_data!QQ$18=CBRM_data!$F243)</f>
        <v>14944.530339946201</v>
      </c>
      <c r="QR243" s="367" cm="1">
        <f t="array" ref="QR243">SUMPRODUCT((CBRM_data!QR$28:QR$232)*(CBRM_data!$H$28:$H$232=CBRM_data!$H243)*(CBRM_data!$D$28:$D$232=FALSE))*(CBRM_data!QR$18=CBRM_data!$F243)</f>
        <v>15079.563516520511</v>
      </c>
      <c r="QS243" s="367" cm="1">
        <f t="array" ref="QS243">SUMPRODUCT((CBRM_data!QS$28:QS$232)*(CBRM_data!$H$28:$H$232=CBRM_data!$H243)*(CBRM_data!$D$28:$D$232=FALSE))*(CBRM_data!QS$18=CBRM_data!$F243)</f>
        <v>15226.57516572876</v>
      </c>
      <c r="QT243" s="367" cm="1">
        <f t="array" ref="QT243">SUMPRODUCT((CBRM_data!QT$28:QT$232)*(CBRM_data!$H$28:$H$232=CBRM_data!$H243)*(CBRM_data!$D$28:$D$232=FALSE))*(CBRM_data!QT$18=CBRM_data!$F243)</f>
        <v>15386.648940316758</v>
      </c>
      <c r="QU243" s="367" cm="1">
        <f t="array" ref="QU243">SUMPRODUCT((CBRM_data!QU$28:QU$232)*(CBRM_data!$H$28:$H$232=CBRM_data!$H243)*(CBRM_data!$D$28:$D$232=FALSE))*(CBRM_data!QU$18=CBRM_data!$F243)</f>
        <v>15560.967778983284</v>
      </c>
      <c r="QV243" s="367" cm="1">
        <f t="array" ref="QV243">SUMPRODUCT((CBRM_data!QV$28:QV$232)*(CBRM_data!$H$28:$H$232=CBRM_data!$H243)*(CBRM_data!$D$28:$D$232=FALSE))*(CBRM_data!QV$18=CBRM_data!$F243)</f>
        <v>0</v>
      </c>
      <c r="QW243" s="367" cm="1">
        <f t="array" ref="QW243">SUMPRODUCT((CBRM_data!QW$28:QW$232)*(CBRM_data!$H$28:$H$232=CBRM_data!$H243)*(CBRM_data!$D$28:$D$232=FALSE))*(CBRM_data!QW$18=CBRM_data!$F243)</f>
        <v>0</v>
      </c>
      <c r="QX243" s="367" cm="1">
        <f t="array" ref="QX243">SUMPRODUCT((CBRM_data!QX$28:QX$232)*(CBRM_data!$H$28:$H$232=CBRM_data!$H243)*(CBRM_data!$D$28:$D$232=FALSE))*(CBRM_data!QX$18=CBRM_data!$F243)</f>
        <v>0</v>
      </c>
      <c r="QY243" s="367" cm="1">
        <f t="array" ref="QY243">SUMPRODUCT((CBRM_data!QY$28:QY$232)*(CBRM_data!$H$28:$H$232=CBRM_data!$H243)*(CBRM_data!$D$28:$D$232=FALSE))*(CBRM_data!QY$18=CBRM_data!$F243)</f>
        <v>0</v>
      </c>
      <c r="QZ243" s="367" cm="1">
        <f t="array" ref="QZ243">SUMPRODUCT((CBRM_data!QZ$28:QZ$232)*(CBRM_data!$H$28:$H$232=CBRM_data!$H243)*(CBRM_data!$D$28:$D$232=FALSE))*(CBRM_data!QZ$18=CBRM_data!$F243)</f>
        <v>0</v>
      </c>
      <c r="RA243" s="367" cm="1">
        <f t="array" ref="RA243">SUMPRODUCT((CBRM_data!RA$28:RA$232)*(CBRM_data!$H$28:$H$232=CBRM_data!$H243)*(CBRM_data!$D$28:$D$232=FALSE))*(CBRM_data!RA$18=CBRM_data!$F243)</f>
        <v>0</v>
      </c>
      <c r="RB243" s="367" cm="1">
        <f t="array" ref="RB243">SUMPRODUCT((CBRM_data!RB$28:RB$232)*(CBRM_data!$H$28:$H$232=CBRM_data!$H243)*(CBRM_data!$D$28:$D$232=FALSE))*(CBRM_data!RB$18=CBRM_data!$F243)</f>
        <v>0</v>
      </c>
      <c r="RC243" s="367" cm="1">
        <f t="array" ref="RC243">SUMPRODUCT((CBRM_data!RC$28:RC$232)*(CBRM_data!$H$28:$H$232=CBRM_data!$H243)*(CBRM_data!$D$28:$D$232=FALSE))*(CBRM_data!RC$18=CBRM_data!$F243)</f>
        <v>0</v>
      </c>
      <c r="RD243" s="367" cm="1">
        <f t="array" ref="RD243">SUMPRODUCT((CBRM_data!RD$28:RD$232)*(CBRM_data!$H$28:$H$232=CBRM_data!$H243)*(CBRM_data!$D$28:$D$232=FALSE))*(CBRM_data!RD$18=CBRM_data!$F243)</f>
        <v>0</v>
      </c>
      <c r="RE243" s="367" cm="1">
        <f t="array" ref="RE243">SUMPRODUCT((CBRM_data!RE$28:RE$232)*(CBRM_data!$H$28:$H$232=CBRM_data!$H243)*(CBRM_data!$D$28:$D$232=FALSE))*(CBRM_data!RE$18=CBRM_data!$F243)</f>
        <v>0</v>
      </c>
      <c r="RF243" s="367" cm="1">
        <f t="array" ref="RF243">SUMPRODUCT((CBRM_data!RF$28:RF$232)*(CBRM_data!$H$28:$H$232=CBRM_data!$H243)*(CBRM_data!$D$28:$D$232=FALSE))*(CBRM_data!RF$18=CBRM_data!$F243)</f>
        <v>0</v>
      </c>
      <c r="RG243" s="367" cm="1">
        <f t="array" ref="RG243">SUMPRODUCT((CBRM_data!RG$28:RG$232)*(CBRM_data!$H$28:$H$232=CBRM_data!$H243)*(CBRM_data!$D$28:$D$232=FALSE))*(CBRM_data!RG$18=CBRM_data!$F243)</f>
        <v>0</v>
      </c>
      <c r="RH243" s="367" cm="1">
        <f t="array" ref="RH243">SUMPRODUCT((CBRM_data!RH$28:RH$232)*(CBRM_data!$H$28:$H$232=CBRM_data!$H243)*(CBRM_data!$D$28:$D$232=FALSE))*(CBRM_data!RH$18=CBRM_data!$F243)</f>
        <v>0</v>
      </c>
      <c r="RI243" s="367" cm="1">
        <f t="array" ref="RI243">SUMPRODUCT((CBRM_data!RI$28:RI$232)*(CBRM_data!$H$28:$H$232=CBRM_data!$H243)*(CBRM_data!$D$28:$D$232=FALSE))*(CBRM_data!RI$18=CBRM_data!$F243)</f>
        <v>0</v>
      </c>
      <c r="RJ243" s="367" cm="1">
        <f t="array" ref="RJ243">SUMPRODUCT((CBRM_data!RJ$28:RJ$232)*(CBRM_data!$H$28:$H$232=CBRM_data!$H243)*(CBRM_data!$D$28:$D$232=FALSE))*(CBRM_data!RJ$18=CBRM_data!$F243)</f>
        <v>0</v>
      </c>
      <c r="RK243" s="367" cm="1">
        <f t="array" ref="RK243">SUMPRODUCT((CBRM_data!RK$28:RK$232)*(CBRM_data!$H$28:$H$232=CBRM_data!$H243)*(CBRM_data!$D$28:$D$232=FALSE))*(CBRM_data!RK$18=CBRM_data!$F243)</f>
        <v>0</v>
      </c>
      <c r="RL243" s="367" cm="1">
        <f t="array" ref="RL243">SUMPRODUCT((CBRM_data!RL$28:RL$232)*(CBRM_data!$H$28:$H$232=CBRM_data!$H243)*(CBRM_data!$D$28:$D$232=FALSE))*(CBRM_data!RL$18=CBRM_data!$F243)</f>
        <v>0</v>
      </c>
      <c r="RM243" s="367" cm="1">
        <f t="array" ref="RM243">SUMPRODUCT((CBRM_data!RM$28:RM$232)*(CBRM_data!$H$28:$H$232=CBRM_data!$H243)*(CBRM_data!$D$28:$D$232=FALSE))*(CBRM_data!RM$18=CBRM_data!$F243)</f>
        <v>0</v>
      </c>
      <c r="RN243" s="367" cm="1">
        <f t="array" ref="RN243">SUMPRODUCT((CBRM_data!RN$28:RN$232)*(CBRM_data!$H$28:$H$232=CBRM_data!$H243)*(CBRM_data!$D$28:$D$232=FALSE))*(CBRM_data!RN$18=CBRM_data!$F243)</f>
        <v>0</v>
      </c>
      <c r="RO243" s="367" cm="1">
        <f t="array" ref="RO243">SUMPRODUCT((CBRM_data!RO$28:RO$232)*(CBRM_data!$H$28:$H$232=CBRM_data!$H243)*(CBRM_data!$D$28:$D$232=FALSE))*(CBRM_data!RO$18=CBRM_data!$F243)</f>
        <v>0</v>
      </c>
      <c r="RP243" s="367" cm="1">
        <f t="array" ref="RP243">SUMPRODUCT((CBRM_data!RP$28:RP$232)*(CBRM_data!$H$28:$H$232=CBRM_data!$H243)*(CBRM_data!$D$28:$D$232=FALSE))*(CBRM_data!RP$18=CBRM_data!$F243)</f>
        <v>0</v>
      </c>
      <c r="RQ243" s="367" cm="1">
        <f t="array" ref="RQ243">SUMPRODUCT((CBRM_data!RQ$28:RQ$232)*(CBRM_data!$H$28:$H$232=CBRM_data!$H243)*(CBRM_data!$D$28:$D$232=FALSE))*(CBRM_data!RQ$18=CBRM_data!$F243)</f>
        <v>0</v>
      </c>
      <c r="RR243" s="367" cm="1">
        <f t="array" ref="RR243">SUMPRODUCT((CBRM_data!RR$28:RR$232)*(CBRM_data!$H$28:$H$232=CBRM_data!$H243)*(CBRM_data!$D$28:$D$232=FALSE))*(CBRM_data!RR$18=CBRM_data!$F243)</f>
        <v>0</v>
      </c>
      <c r="RS243" s="367" cm="1">
        <f t="array" ref="RS243">SUMPRODUCT((CBRM_data!RS$28:RS$232)*(CBRM_data!$H$28:$H$232=CBRM_data!$H243)*(CBRM_data!$D$28:$D$232=FALSE))*(CBRM_data!RS$18=CBRM_data!$F243)</f>
        <v>0</v>
      </c>
      <c r="RT243" s="367" cm="1">
        <f t="array" ref="RT243">SUMPRODUCT((CBRM_data!RT$28:RT$232)*(CBRM_data!$H$28:$H$232=CBRM_data!$H243)*(CBRM_data!$D$28:$D$232=FALSE))*(CBRM_data!RT$18=CBRM_data!$F243)</f>
        <v>0</v>
      </c>
      <c r="RU243" s="367" cm="1">
        <f t="array" ref="RU243">SUMPRODUCT((CBRM_data!RU$28:RU$232)*(CBRM_data!$H$28:$H$232=CBRM_data!$H243)*(CBRM_data!$D$28:$D$232=FALSE))*(CBRM_data!RU$18=CBRM_data!$F243)</f>
        <v>0</v>
      </c>
      <c r="RV243" s="367" cm="1">
        <f t="array" ref="RV243">SUMPRODUCT((CBRM_data!RV$28:RV$232)*(CBRM_data!$H$28:$H$232=CBRM_data!$H243)*(CBRM_data!$D$28:$D$232=FALSE))*(CBRM_data!RV$18=CBRM_data!$F243)</f>
        <v>0</v>
      </c>
      <c r="RW243" s="367" cm="1">
        <f t="array" ref="RW243">SUMPRODUCT((CBRM_data!RW$28:RW$232)*(CBRM_data!$H$28:$H$232=CBRM_data!$H243)*(CBRM_data!$D$28:$D$232=FALSE))*(CBRM_data!RW$18=CBRM_data!$F243)</f>
        <v>0</v>
      </c>
      <c r="RX243" s="367" cm="1">
        <f t="array" ref="RX243">SUMPRODUCT((CBRM_data!RX$28:RX$232)*(CBRM_data!$H$28:$H$232=CBRM_data!$H243)*(CBRM_data!$D$28:$D$232=FALSE))*(CBRM_data!RX$18=CBRM_data!$F243)</f>
        <v>0</v>
      </c>
      <c r="RY243" s="367" cm="1">
        <f t="array" ref="RY243">SUMPRODUCT((CBRM_data!RY$28:RY$232)*(CBRM_data!$H$28:$H$232=CBRM_data!$H243)*(CBRM_data!$D$28:$D$232=FALSE))*(CBRM_data!RY$18=CBRM_data!$F243)</f>
        <v>0</v>
      </c>
      <c r="RZ243" s="367" cm="1">
        <f t="array" ref="RZ243">SUMPRODUCT((CBRM_data!RZ$28:RZ$232)*(CBRM_data!$H$28:$H$232=CBRM_data!$H243)*(CBRM_data!$D$28:$D$232=FALSE))*(CBRM_data!RZ$18=CBRM_data!$F243)</f>
        <v>0</v>
      </c>
      <c r="SA243" s="367" cm="1">
        <f t="array" ref="SA243">SUMPRODUCT((CBRM_data!SA$28:SA$232)*(CBRM_data!$H$28:$H$232=CBRM_data!$H243)*(CBRM_data!$D$28:$D$232=FALSE))*(CBRM_data!SA$18=CBRM_data!$F243)</f>
        <v>0</v>
      </c>
      <c r="SB243" s="367" cm="1">
        <f t="array" ref="SB243">SUMPRODUCT((CBRM_data!SB$28:SB$232)*(CBRM_data!$H$28:$H$232=CBRM_data!$H243)*(CBRM_data!$D$28:$D$232=FALSE))*(CBRM_data!SB$18=CBRM_data!$F243)</f>
        <v>0</v>
      </c>
      <c r="SC243" s="367" cm="1">
        <f t="array" ref="SC243">SUMPRODUCT((CBRM_data!SC$28:SC$232)*(CBRM_data!$H$28:$H$232=CBRM_data!$H243)*(CBRM_data!$D$28:$D$232=FALSE))*(CBRM_data!SC$18=CBRM_data!$F243)</f>
        <v>0</v>
      </c>
      <c r="SD243" s="367" cm="1">
        <f t="array" ref="SD243">SUMPRODUCT((CBRM_data!SD$28:SD$232)*(CBRM_data!$H$28:$H$232=CBRM_data!$H243)*(CBRM_data!$D$28:$D$232=FALSE))*(CBRM_data!SD$18=CBRM_data!$F243)</f>
        <v>0</v>
      </c>
      <c r="SE243" s="367" cm="1">
        <f t="array" ref="SE243">SUMPRODUCT((CBRM_data!SE$28:SE$232)*(CBRM_data!$H$28:$H$232=CBRM_data!$H243)*(CBRM_data!$D$28:$D$232=FALSE))*(CBRM_data!SE$18=CBRM_data!$F243)</f>
        <v>0</v>
      </c>
      <c r="SF243" s="367" cm="1">
        <f t="array" ref="SF243">SUMPRODUCT((CBRM_data!SF$28:SF$232)*(CBRM_data!$H$28:$H$232=CBRM_data!$H243)*(CBRM_data!$D$28:$D$232=FALSE))*(CBRM_data!SF$18=CBRM_data!$F243)</f>
        <v>0</v>
      </c>
      <c r="SG243" s="367" cm="1">
        <f t="array" ref="SG243">SUMPRODUCT((CBRM_data!SG$28:SG$232)*(CBRM_data!$H$28:$H$232=CBRM_data!$H243)*(CBRM_data!$D$28:$D$232=FALSE))*(CBRM_data!SG$18=CBRM_data!$F243)</f>
        <v>0</v>
      </c>
      <c r="SH243" s="367" cm="1">
        <f t="array" ref="SH243">SUMPRODUCT((CBRM_data!SH$28:SH$232)*(CBRM_data!$H$28:$H$232=CBRM_data!$H243)*(CBRM_data!$D$28:$D$232=FALSE))*(CBRM_data!SH$18=CBRM_data!$F243)</f>
        <v>0</v>
      </c>
      <c r="SI243" s="367" cm="1">
        <f t="array" ref="SI243">SUMPRODUCT((CBRM_data!SI$28:SI$232)*(CBRM_data!$H$28:$H$232=CBRM_data!$H243)*(CBRM_data!$D$28:$D$232=FALSE))*(CBRM_data!SI$18=CBRM_data!$F243)</f>
        <v>0</v>
      </c>
      <c r="SJ243" s="367" cm="1">
        <f t="array" ref="SJ243">SUMPRODUCT((CBRM_data!SJ$28:SJ$232)*(CBRM_data!$H$28:$H$232=CBRM_data!$H243)*(CBRM_data!$D$28:$D$232=FALSE))*(CBRM_data!SJ$18=CBRM_data!$F243)</f>
        <v>0</v>
      </c>
      <c r="SK243" s="367" cm="1">
        <f t="array" ref="SK243">SUMPRODUCT((CBRM_data!SK$28:SK$232)*(CBRM_data!$H$28:$H$232=CBRM_data!$H243)*(CBRM_data!$D$28:$D$232=FALSE))*(CBRM_data!SK$18=CBRM_data!$F243)</f>
        <v>0</v>
      </c>
      <c r="SL243" s="367" cm="1">
        <f t="array" ref="SL243">SUMPRODUCT((CBRM_data!SL$28:SL$232)*(CBRM_data!$H$28:$H$232=CBRM_data!$H243)*(CBRM_data!$D$28:$D$232=FALSE))*(CBRM_data!SL$18=CBRM_data!$F243)</f>
        <v>0</v>
      </c>
      <c r="SM243" s="367" cm="1">
        <f t="array" ref="SM243">SUMPRODUCT((CBRM_data!SM$28:SM$232)*(CBRM_data!$H$28:$H$232=CBRM_data!$H243)*(CBRM_data!$D$28:$D$232=FALSE))*(CBRM_data!SM$18=CBRM_data!$F243)</f>
        <v>0</v>
      </c>
      <c r="SN243" s="367" cm="1">
        <f t="array" ref="SN243">SUMPRODUCT((CBRM_data!SN$28:SN$232)*(CBRM_data!$H$28:$H$232=CBRM_data!$H243)*(CBRM_data!$D$28:$D$232=FALSE))*(CBRM_data!SN$18=CBRM_data!$F243)</f>
        <v>0</v>
      </c>
      <c r="SO243" s="367" cm="1">
        <f t="array" ref="SO243">SUMPRODUCT((CBRM_data!SO$28:SO$232)*(CBRM_data!$H$28:$H$232=CBRM_data!$H243)*(CBRM_data!$D$28:$D$232=FALSE))*(CBRM_data!SO$18=CBRM_data!$F243)</f>
        <v>0</v>
      </c>
      <c r="SP243" s="367" cm="1">
        <f t="array" ref="SP243">SUMPRODUCT((CBRM_data!SP$28:SP$232)*(CBRM_data!$H$28:$H$232=CBRM_data!$H243)*(CBRM_data!$D$28:$D$232=FALSE))*(CBRM_data!SP$18=CBRM_data!$F243)</f>
        <v>0</v>
      </c>
      <c r="SQ243" s="367" cm="1">
        <f t="array" ref="SQ243">SUMPRODUCT((CBRM_data!SQ$28:SQ$232)*(CBRM_data!$H$28:$H$232=CBRM_data!$H243)*(CBRM_data!$D$28:$D$232=FALSE))*(CBRM_data!SQ$18=CBRM_data!$F243)</f>
        <v>0</v>
      </c>
      <c r="SR243" s="367" cm="1">
        <f t="array" ref="SR243">SUMPRODUCT((CBRM_data!SR$28:SR$232)*(CBRM_data!$H$28:$H$232=CBRM_data!$H243)*(CBRM_data!$D$28:$D$232=FALSE))*(CBRM_data!SR$18=CBRM_data!$F243)</f>
        <v>0</v>
      </c>
      <c r="SS243" s="367" cm="1">
        <f t="array" ref="SS243">SUMPRODUCT((CBRM_data!SS$28:SS$232)*(CBRM_data!$H$28:$H$232=CBRM_data!$H243)*(CBRM_data!$D$28:$D$232=FALSE))*(CBRM_data!SS$18=CBRM_data!$F243)</f>
        <v>0</v>
      </c>
      <c r="ST243" s="367" cm="1">
        <f t="array" ref="ST243">SUMPRODUCT((CBRM_data!ST$28:ST$232)*(CBRM_data!$H$28:$H$232=CBRM_data!$H243)*(CBRM_data!$D$28:$D$232=FALSE))*(CBRM_data!ST$18=CBRM_data!$F243)</f>
        <v>0</v>
      </c>
      <c r="SU243" s="367" cm="1">
        <f t="array" ref="SU243">SUMPRODUCT((CBRM_data!SU$28:SU$232)*(CBRM_data!$H$28:$H$232=CBRM_data!$H243)*(CBRM_data!$D$28:$D$232=FALSE))*(CBRM_data!SU$18=CBRM_data!$F243)</f>
        <v>0</v>
      </c>
      <c r="SV243" s="367" cm="1">
        <f t="array" ref="SV243">SUMPRODUCT((CBRM_data!SV$28:SV$232)*(CBRM_data!$H$28:$H$232=CBRM_data!$H243)*(CBRM_data!$D$28:$D$232=FALSE))*(CBRM_data!SV$18=CBRM_data!$F243)</f>
        <v>0</v>
      </c>
      <c r="SW243" s="367" cm="1">
        <f t="array" ref="SW243">SUMPRODUCT((CBRM_data!SW$28:SW$232)*(CBRM_data!$H$28:$H$232=CBRM_data!$H243)*(CBRM_data!$D$28:$D$232=FALSE))*(CBRM_data!SW$18=CBRM_data!$F243)</f>
        <v>0</v>
      </c>
      <c r="SX243" s="367" cm="1">
        <f t="array" ref="SX243">SUMPRODUCT((CBRM_data!SX$28:SX$232)*(CBRM_data!$H$28:$H$232=CBRM_data!$H243)*(CBRM_data!$D$28:$D$232=FALSE))*(CBRM_data!SX$18=CBRM_data!$F243)</f>
        <v>0</v>
      </c>
      <c r="SY243" s="367" cm="1">
        <f t="array" ref="SY243">SUMPRODUCT((CBRM_data!SY$28:SY$232)*(CBRM_data!$H$28:$H$232=CBRM_data!$H243)*(CBRM_data!$D$28:$D$232=FALSE))*(CBRM_data!SY$18=CBRM_data!$F243)</f>
        <v>0</v>
      </c>
      <c r="SZ243" s="367" cm="1">
        <f t="array" ref="SZ243">SUMPRODUCT((CBRM_data!SZ$28:SZ$232)*(CBRM_data!$H$28:$H$232=CBRM_data!$H243)*(CBRM_data!$D$28:$D$232=FALSE))*(CBRM_data!SZ$18=CBRM_data!$F243)</f>
        <v>0</v>
      </c>
      <c r="TA243" s="367" cm="1">
        <f t="array" ref="TA243">SUMPRODUCT((CBRM_data!TA$28:TA$232)*(CBRM_data!$H$28:$H$232=CBRM_data!$H243)*(CBRM_data!$D$28:$D$232=FALSE))*(CBRM_data!TA$18=CBRM_data!$F243)</f>
        <v>0</v>
      </c>
      <c r="TB243" s="367" cm="1">
        <f t="array" ref="TB243">SUMPRODUCT((CBRM_data!TB$28:TB$232)*(CBRM_data!$H$28:$H$232=CBRM_data!$H243)*(CBRM_data!$D$28:$D$232=FALSE))*(CBRM_data!TB$18=CBRM_data!$F243)</f>
        <v>0</v>
      </c>
      <c r="TC243" s="367" cm="1">
        <f t="array" ref="TC243">SUMPRODUCT((CBRM_data!TC$28:TC$232)*(CBRM_data!$H$28:$H$232=CBRM_data!$H243)*(CBRM_data!$D$28:$D$232=FALSE))*(CBRM_data!TC$18=CBRM_data!$F243)</f>
        <v>0</v>
      </c>
      <c r="TD243" s="367" cm="1">
        <f t="array" ref="TD243">SUMPRODUCT((CBRM_data!TD$28:TD$232)*(CBRM_data!$H$28:$H$232=CBRM_data!$H243)*(CBRM_data!$D$28:$D$232=FALSE))*(CBRM_data!TD$18=CBRM_data!$F243)</f>
        <v>0</v>
      </c>
      <c r="TE243" s="367" cm="1">
        <f t="array" ref="TE243">SUMPRODUCT((CBRM_data!TE$28:TE$232)*(CBRM_data!$H$28:$H$232=CBRM_data!$H243)*(CBRM_data!$D$28:$D$232=FALSE))*(CBRM_data!TE$18=CBRM_data!$F243)</f>
        <v>0</v>
      </c>
      <c r="TF243" s="367" cm="1">
        <f t="array" ref="TF243">SUMPRODUCT((CBRM_data!TF$28:TF$232)*(CBRM_data!$H$28:$H$232=CBRM_data!$H243)*(CBRM_data!$D$28:$D$232=FALSE))*(CBRM_data!TF$18=CBRM_data!$F243)</f>
        <v>0</v>
      </c>
      <c r="TG243" s="367" cm="1">
        <f t="array" ref="TG243">SUMPRODUCT((CBRM_data!TG$28:TG$232)*(CBRM_data!$H$28:$H$232=CBRM_data!$H243)*(CBRM_data!$D$28:$D$232=FALSE))*(CBRM_data!TG$18=CBRM_data!$F243)</f>
        <v>35.134492202683546</v>
      </c>
      <c r="TH243" s="367" cm="1">
        <f t="array" ref="TH243">SUMPRODUCT((CBRM_data!TH$28:TH$232)*(CBRM_data!$H$28:$H$232=CBRM_data!$H243)*(CBRM_data!$D$28:$D$232=FALSE))*(CBRM_data!TH$18=CBRM_data!$F243)</f>
        <v>38.040257742177467</v>
      </c>
      <c r="TI243" s="367" cm="1">
        <f t="array" ref="TI243">SUMPRODUCT((CBRM_data!TI$28:TI$232)*(CBRM_data!$H$28:$H$232=CBRM_data!$H243)*(CBRM_data!$D$28:$D$232=FALSE))*(CBRM_data!TI$18=CBRM_data!$F243)</f>
        <v>41.416364585728012</v>
      </c>
      <c r="TJ243" s="367" cm="1">
        <f t="array" ref="TJ243">SUMPRODUCT((CBRM_data!TJ$28:TJ$232)*(CBRM_data!$H$28:$H$232=CBRM_data!$H243)*(CBRM_data!$D$28:$D$232=FALSE))*(CBRM_data!TJ$18=CBRM_data!$F243)</f>
        <v>45.36869898940347</v>
      </c>
      <c r="TK243" s="367" cm="1">
        <f t="array" ref="TK243">SUMPRODUCT((CBRM_data!TK$28:TK$232)*(CBRM_data!$H$28:$H$232=CBRM_data!$H243)*(CBRM_data!$D$28:$D$232=FALSE))*(CBRM_data!TK$18=CBRM_data!$F243)</f>
        <v>50.03166917636284</v>
      </c>
      <c r="TL243" s="367" cm="1">
        <f t="array" ref="TL243">SUMPRODUCT((CBRM_data!TL$28:TL$232)*(CBRM_data!$H$28:$H$232=CBRM_data!$H243)*(CBRM_data!$D$28:$D$232=FALSE))*(CBRM_data!TL$18=CBRM_data!$F243)</f>
        <v>55.576485892034206</v>
      </c>
      <c r="TM243" s="367" cm="1">
        <f t="array" ref="TM243">SUMPRODUCT((CBRM_data!TM$28:TM$232)*(CBRM_data!$H$28:$H$232=CBRM_data!$H243)*(CBRM_data!$D$28:$D$232=FALSE))*(CBRM_data!TM$18=CBRM_data!$F243)</f>
        <v>63.03633282936508</v>
      </c>
      <c r="TN243" s="367" cm="1">
        <f t="array" ref="TN243">SUMPRODUCT((CBRM_data!TN$28:TN$232)*(CBRM_data!$H$28:$H$232=CBRM_data!$H243)*(CBRM_data!$D$28:$D$232=FALSE))*(CBRM_data!TN$18=CBRM_data!$F243)</f>
        <v>72.674151371123074</v>
      </c>
      <c r="TO243" s="367" cm="1">
        <f t="array" ref="TO243">SUMPRODUCT((CBRM_data!TO$28:TO$232)*(CBRM_data!$H$28:$H$232=CBRM_data!$H243)*(CBRM_data!$D$28:$D$232=FALSE))*(CBRM_data!TO$18=CBRM_data!$F243)</f>
        <v>85.467932570546225</v>
      </c>
      <c r="TP243" s="367" cm="1">
        <f t="array" ref="TP243">SUMPRODUCT((CBRM_data!TP$28:TP$232)*(CBRM_data!$H$28:$H$232=CBRM_data!$H243)*(CBRM_data!$D$28:$D$232=FALSE))*(CBRM_data!TP$18=CBRM_data!$F243)</f>
        <v>102.10125807084776</v>
      </c>
      <c r="TQ243" s="367" cm="1">
        <f t="array" ref="TQ243">SUMPRODUCT((CBRM_data!TQ$28:TQ$232)*(CBRM_data!$H$28:$H$232=CBRM_data!$H243)*(CBRM_data!$D$28:$D$232=FALSE))*(CBRM_data!TQ$18=CBRM_data!$F243)</f>
        <v>123.31004534895732</v>
      </c>
      <c r="TR243" s="367" cm="1">
        <f t="array" ref="TR243">SUMPRODUCT((CBRM_data!TR$28:TR$232)*(CBRM_data!$H$28:$H$232=CBRM_data!$H243)*(CBRM_data!$D$28:$D$232=FALSE))*(CBRM_data!TR$18=CBRM_data!$F243)</f>
        <v>150.57637485014948</v>
      </c>
      <c r="TS243" s="367" cm="1">
        <f t="array" ref="TS243">SUMPRODUCT((CBRM_data!TS$28:TS$232)*(CBRM_data!$H$28:$H$232=CBRM_data!$H243)*(CBRM_data!$D$28:$D$232=FALSE))*(CBRM_data!TS$18=CBRM_data!$F243)</f>
        <v>185.90185272831323</v>
      </c>
      <c r="TT243" s="367" cm="1">
        <f t="array" ref="TT243">SUMPRODUCT((CBRM_data!TT$28:TT$232)*(CBRM_data!$H$28:$H$232=CBRM_data!$H243)*(CBRM_data!$D$28:$D$232=FALSE))*(CBRM_data!TT$18=CBRM_data!$F243)</f>
        <v>231.99876848735454</v>
      </c>
      <c r="TU243" s="367" cm="1">
        <f t="array" ref="TU243">SUMPRODUCT((CBRM_data!TU$28:TU$232)*(CBRM_data!$H$28:$H$232=CBRM_data!$H243)*(CBRM_data!$D$28:$D$232=FALSE))*(CBRM_data!TU$18=CBRM_data!$F243)</f>
        <v>292.55419199420572</v>
      </c>
      <c r="TV243" s="367" cm="1">
        <f t="array" ref="TV243">SUMPRODUCT((CBRM_data!TV$28:TV$232)*(CBRM_data!$H$28:$H$232=CBRM_data!$H243)*(CBRM_data!$D$28:$D$232=FALSE))*(CBRM_data!TV$18=CBRM_data!$F243)</f>
        <v>372.59566916852168</v>
      </c>
      <c r="TW243" s="367" cm="1">
        <f t="array" ref="TW243">SUMPRODUCT((CBRM_data!TW$28:TW$232)*(CBRM_data!$H$28:$H$232=CBRM_data!$H243)*(CBRM_data!$D$28:$D$232=FALSE))*(CBRM_data!TW$18=CBRM_data!$F243)</f>
        <v>478.99870643968688</v>
      </c>
      <c r="TX243" s="367" cm="1">
        <f t="array" ref="TX243">SUMPRODUCT((CBRM_data!TX$28:TX$232)*(CBRM_data!$H$28:$H$232=CBRM_data!$H243)*(CBRM_data!$D$28:$D$232=FALSE))*(CBRM_data!TX$18=CBRM_data!$F243)</f>
        <v>621.192491907982</v>
      </c>
      <c r="TY243" s="367" cm="1">
        <f t="array" ref="TY243">SUMPRODUCT((CBRM_data!TY$28:TY$232)*(CBRM_data!$H$28:$H$232=CBRM_data!$H243)*(CBRM_data!$D$28:$D$232=FALSE))*(CBRM_data!TY$18=CBRM_data!$F243)</f>
        <v>799.17164780214262</v>
      </c>
      <c r="TZ243" s="367" cm="1">
        <f t="array" ref="TZ243">SUMPRODUCT((CBRM_data!TZ$28:TZ$232)*(CBRM_data!$H$28:$H$232=CBRM_data!$H243)*(CBRM_data!$D$28:$D$232=FALSE))*(CBRM_data!TZ$18=CBRM_data!$F243)</f>
        <v>941.36018597510179</v>
      </c>
      <c r="UA243" s="367" cm="1">
        <f t="array" ref="UA243">SUMPRODUCT((CBRM_data!UA$28:UA$232)*(CBRM_data!$H$28:$H$232=CBRM_data!$H243)*(CBRM_data!$D$28:$D$232=FALSE))*(CBRM_data!UA$18=CBRM_data!$F243)</f>
        <v>1140.2344957248133</v>
      </c>
      <c r="UB243" s="367" cm="1">
        <f t="array" ref="UB243">SUMPRODUCT((CBRM_data!UB$28:UB$232)*(CBRM_data!$H$28:$H$232=CBRM_data!$H243)*(CBRM_data!$D$28:$D$232=FALSE))*(CBRM_data!UB$18=CBRM_data!$F243)</f>
        <v>1419.5260933309273</v>
      </c>
      <c r="UC243" s="367" cm="1">
        <f t="array" ref="UC243">SUMPRODUCT((CBRM_data!UC$28:UC$232)*(CBRM_data!$H$28:$H$232=CBRM_data!$H243)*(CBRM_data!$D$28:$D$232=FALSE))*(CBRM_data!UC$18=CBRM_data!$F243)</f>
        <v>1692.716453462067</v>
      </c>
      <c r="UD243" s="367" cm="1">
        <f t="array" ref="UD243">SUMPRODUCT((CBRM_data!UD$28:UD$232)*(CBRM_data!$H$28:$H$232=CBRM_data!$H243)*(CBRM_data!$D$28:$D$232=FALSE))*(CBRM_data!UD$18=CBRM_data!$F243)</f>
        <v>1883.986970127542</v>
      </c>
      <c r="UE243" s="367" cm="1">
        <f t="array" ref="UE243">SUMPRODUCT((CBRM_data!UE$28:UE$232)*(CBRM_data!$H$28:$H$232=CBRM_data!$H243)*(CBRM_data!$D$28:$D$232=FALSE))*(CBRM_data!UE$18=CBRM_data!$F243)</f>
        <v>2031.8412485171966</v>
      </c>
      <c r="UF243" s="367" cm="1">
        <f t="array" ref="UF243">SUMPRODUCT((CBRM_data!UF$28:UF$232)*(CBRM_data!$H$28:$H$232=CBRM_data!$H243)*(CBRM_data!$D$28:$D$232=FALSE))*(CBRM_data!UF$18=CBRM_data!$F243)</f>
        <v>2044.6092737689746</v>
      </c>
      <c r="UG243" s="367" cm="1">
        <f t="array" ref="UG243">SUMPRODUCT((CBRM_data!UG$28:UG$232)*(CBRM_data!$H$28:$H$232=CBRM_data!$H243)*(CBRM_data!$D$28:$D$232=FALSE))*(CBRM_data!UG$18=CBRM_data!$F243)</f>
        <v>2058.5192086455054</v>
      </c>
      <c r="UH243" s="367" cm="1">
        <f t="array" ref="UH243">SUMPRODUCT((CBRM_data!UH$28:UH$232)*(CBRM_data!$H$28:$H$232=CBRM_data!$H243)*(CBRM_data!$D$28:$D$232=FALSE))*(CBRM_data!UH$18=CBRM_data!$F243)</f>
        <v>2073.6752365603611</v>
      </c>
      <c r="UI243" s="367" cm="1">
        <f t="array" ref="UI243">SUMPRODUCT((CBRM_data!UI$28:UI$232)*(CBRM_data!$H$28:$H$232=CBRM_data!$H243)*(CBRM_data!$D$28:$D$232=FALSE))*(CBRM_data!UI$18=CBRM_data!$F243)</f>
        <v>2090.1911696176485</v>
      </c>
      <c r="UJ243" s="367" cm="1">
        <f t="array" ref="UJ243">SUMPRODUCT((CBRM_data!UJ$28:UJ$232)*(CBRM_data!$H$28:$H$232=CBRM_data!$H243)*(CBRM_data!$D$28:$D$232=FALSE))*(CBRM_data!UJ$18=CBRM_data!$F243)</f>
        <v>2108.1913463549718</v>
      </c>
      <c r="UK243" s="367" cm="1">
        <f t="array" ref="UK243">SUMPRODUCT((CBRM_data!UK$28:UK$232)*(CBRM_data!$H$28:$H$232=CBRM_data!$H243)*(CBRM_data!$D$28:$D$232=FALSE))*(CBRM_data!UK$18=CBRM_data!$F243)</f>
        <v>0</v>
      </c>
      <c r="UL243" s="367" cm="1">
        <f t="array" ref="UL243">SUMPRODUCT((CBRM_data!UL$28:UL$232)*(CBRM_data!$H$28:$H$232=CBRM_data!$H243)*(CBRM_data!$D$28:$D$232=FALSE))*(CBRM_data!UL$18=CBRM_data!$F243)</f>
        <v>0</v>
      </c>
      <c r="UM243" s="367" cm="1">
        <f t="array" ref="UM243">SUMPRODUCT((CBRM_data!UM$28:UM$232)*(CBRM_data!$H$28:$H$232=CBRM_data!$H243)*(CBRM_data!$D$28:$D$232=FALSE))*(CBRM_data!UM$18=CBRM_data!$F243)</f>
        <v>0</v>
      </c>
      <c r="UN243" s="367" cm="1">
        <f t="array" ref="UN243">SUMPRODUCT((CBRM_data!UN$28:UN$232)*(CBRM_data!$H$28:$H$232=CBRM_data!$H243)*(CBRM_data!$D$28:$D$232=FALSE))*(CBRM_data!UN$18=CBRM_data!$F243)</f>
        <v>0</v>
      </c>
      <c r="UO243" s="367" cm="1">
        <f t="array" ref="UO243">SUMPRODUCT((CBRM_data!UO$28:UO$232)*(CBRM_data!$H$28:$H$232=CBRM_data!$H243)*(CBRM_data!$D$28:$D$232=FALSE))*(CBRM_data!UO$18=CBRM_data!$F243)</f>
        <v>0</v>
      </c>
      <c r="UP243" s="367" cm="1">
        <f t="array" ref="UP243">SUMPRODUCT((CBRM_data!UP$28:UP$232)*(CBRM_data!$H$28:$H$232=CBRM_data!$H243)*(CBRM_data!$D$28:$D$232=FALSE))*(CBRM_data!UP$18=CBRM_data!$F243)</f>
        <v>0</v>
      </c>
      <c r="UQ243" s="367" cm="1">
        <f t="array" ref="UQ243">SUMPRODUCT((CBRM_data!UQ$28:UQ$232)*(CBRM_data!$H$28:$H$232=CBRM_data!$H243)*(CBRM_data!$D$28:$D$232=FALSE))*(CBRM_data!UQ$18=CBRM_data!$F243)</f>
        <v>0</v>
      </c>
      <c r="UR243" s="367" cm="1">
        <f t="array" ref="UR243">SUMPRODUCT((CBRM_data!UR$28:UR$232)*(CBRM_data!$H$28:$H$232=CBRM_data!$H243)*(CBRM_data!$D$28:$D$232=FALSE))*(CBRM_data!UR$18=CBRM_data!$F243)</f>
        <v>0</v>
      </c>
      <c r="US243" s="367" cm="1">
        <f t="array" ref="US243">SUMPRODUCT((CBRM_data!US$28:US$232)*(CBRM_data!$H$28:$H$232=CBRM_data!$H243)*(CBRM_data!$D$28:$D$232=FALSE))*(CBRM_data!US$18=CBRM_data!$F243)</f>
        <v>0</v>
      </c>
      <c r="UT243" s="367" cm="1">
        <f t="array" ref="UT243">SUMPRODUCT((CBRM_data!UT$28:UT$232)*(CBRM_data!$H$28:$H$232=CBRM_data!$H243)*(CBRM_data!$D$28:$D$232=FALSE))*(CBRM_data!UT$18=CBRM_data!$F243)</f>
        <v>0</v>
      </c>
      <c r="UU243" s="367" cm="1">
        <f t="array" ref="UU243">SUMPRODUCT((CBRM_data!UU$28:UU$232)*(CBRM_data!$H$28:$H$232=CBRM_data!$H243)*(CBRM_data!$D$28:$D$232=FALSE))*(CBRM_data!UU$18=CBRM_data!$F243)</f>
        <v>0</v>
      </c>
      <c r="UV243" s="367" cm="1">
        <f t="array" ref="UV243">SUMPRODUCT((CBRM_data!UV$28:UV$232)*(CBRM_data!$H$28:$H$232=CBRM_data!$H243)*(CBRM_data!$D$28:$D$232=FALSE))*(CBRM_data!UV$18=CBRM_data!$F243)</f>
        <v>0</v>
      </c>
      <c r="UW243" s="367" cm="1">
        <f t="array" ref="UW243">SUMPRODUCT((CBRM_data!UW$28:UW$232)*(CBRM_data!$H$28:$H$232=CBRM_data!$H243)*(CBRM_data!$D$28:$D$232=FALSE))*(CBRM_data!UW$18=CBRM_data!$F243)</f>
        <v>0</v>
      </c>
      <c r="UX243" s="367" cm="1">
        <f t="array" ref="UX243">SUMPRODUCT((CBRM_data!UX$28:UX$232)*(CBRM_data!$H$28:$H$232=CBRM_data!$H243)*(CBRM_data!$D$28:$D$232=FALSE))*(CBRM_data!UX$18=CBRM_data!$F243)</f>
        <v>0</v>
      </c>
      <c r="UY243" s="367" cm="1">
        <f t="array" ref="UY243">SUMPRODUCT((CBRM_data!UY$28:UY$232)*(CBRM_data!$H$28:$H$232=CBRM_data!$H243)*(CBRM_data!$D$28:$D$232=FALSE))*(CBRM_data!UY$18=CBRM_data!$F243)</f>
        <v>0</v>
      </c>
      <c r="UZ243" s="367" cm="1">
        <f t="array" ref="UZ243">SUMPRODUCT((CBRM_data!UZ$28:UZ$232)*(CBRM_data!$H$28:$H$232=CBRM_data!$H243)*(CBRM_data!$D$28:$D$232=FALSE))*(CBRM_data!UZ$18=CBRM_data!$F243)</f>
        <v>0</v>
      </c>
      <c r="VA243" s="367" cm="1">
        <f t="array" ref="VA243">SUMPRODUCT((CBRM_data!VA$28:VA$232)*(CBRM_data!$H$28:$H$232=CBRM_data!$H243)*(CBRM_data!$D$28:$D$232=FALSE))*(CBRM_data!VA$18=CBRM_data!$F243)</f>
        <v>0</v>
      </c>
      <c r="VB243" s="367" cm="1">
        <f t="array" ref="VB243">SUMPRODUCT((CBRM_data!VB$28:VB$232)*(CBRM_data!$H$28:$H$232=CBRM_data!$H243)*(CBRM_data!$D$28:$D$232=FALSE))*(CBRM_data!VB$18=CBRM_data!$F243)</f>
        <v>0</v>
      </c>
      <c r="VC243" s="367" cm="1">
        <f t="array" ref="VC243">SUMPRODUCT((CBRM_data!VC$28:VC$232)*(CBRM_data!$H$28:$H$232=CBRM_data!$H243)*(CBRM_data!$D$28:$D$232=FALSE))*(CBRM_data!VC$18=CBRM_data!$F243)</f>
        <v>0</v>
      </c>
      <c r="VD243" s="367" cm="1">
        <f t="array" ref="VD243">SUMPRODUCT((CBRM_data!VD$28:VD$232)*(CBRM_data!$H$28:$H$232=CBRM_data!$H243)*(CBRM_data!$D$28:$D$232=FALSE))*(CBRM_data!VD$18=CBRM_data!$F243)</f>
        <v>0</v>
      </c>
      <c r="VE243" s="367" cm="1">
        <f t="array" ref="VE243">SUMPRODUCT((CBRM_data!VE$28:VE$232)*(CBRM_data!$H$28:$H$232=CBRM_data!$H243)*(CBRM_data!$D$28:$D$232=FALSE))*(CBRM_data!VE$18=CBRM_data!$F243)</f>
        <v>0</v>
      </c>
      <c r="VF243" s="367" cm="1">
        <f t="array" ref="VF243">SUMPRODUCT((CBRM_data!VF$28:VF$232)*(CBRM_data!$H$28:$H$232=CBRM_data!$H243)*(CBRM_data!$D$28:$D$232=FALSE))*(CBRM_data!VF$18=CBRM_data!$F243)</f>
        <v>0</v>
      </c>
      <c r="VG243" s="367" cm="1">
        <f t="array" ref="VG243">SUMPRODUCT((CBRM_data!VG$28:VG$232)*(CBRM_data!$H$28:$H$232=CBRM_data!$H243)*(CBRM_data!$D$28:$D$232=FALSE))*(CBRM_data!VG$18=CBRM_data!$F243)</f>
        <v>0</v>
      </c>
      <c r="VH243" s="367" cm="1">
        <f t="array" ref="VH243">SUMPRODUCT((CBRM_data!VH$28:VH$232)*(CBRM_data!$H$28:$H$232=CBRM_data!$H243)*(CBRM_data!$D$28:$D$232=FALSE))*(CBRM_data!VH$18=CBRM_data!$F243)</f>
        <v>0</v>
      </c>
      <c r="VI243" s="367" cm="1">
        <f t="array" ref="VI243">SUMPRODUCT((CBRM_data!VI$28:VI$232)*(CBRM_data!$H$28:$H$232=CBRM_data!$H243)*(CBRM_data!$D$28:$D$232=FALSE))*(CBRM_data!VI$18=CBRM_data!$F243)</f>
        <v>0</v>
      </c>
      <c r="VJ243" s="367" cm="1">
        <f t="array" ref="VJ243">SUMPRODUCT((CBRM_data!VJ$28:VJ$232)*(CBRM_data!$H$28:$H$232=CBRM_data!$H243)*(CBRM_data!$D$28:$D$232=FALSE))*(CBRM_data!VJ$18=CBRM_data!$F243)</f>
        <v>0</v>
      </c>
      <c r="VK243" s="367" cm="1">
        <f t="array" ref="VK243">SUMPRODUCT((CBRM_data!VK$28:VK$232)*(CBRM_data!$H$28:$H$232=CBRM_data!$H243)*(CBRM_data!$D$28:$D$232=FALSE))*(CBRM_data!VK$18=CBRM_data!$F243)</f>
        <v>0</v>
      </c>
      <c r="VL243" s="367" cm="1">
        <f t="array" ref="VL243">SUMPRODUCT((CBRM_data!VL$28:VL$232)*(CBRM_data!$H$28:$H$232=CBRM_data!$H243)*(CBRM_data!$D$28:$D$232=FALSE))*(CBRM_data!VL$18=CBRM_data!$F243)</f>
        <v>0</v>
      </c>
      <c r="VM243" s="367" cm="1">
        <f t="array" ref="VM243">SUMPRODUCT((CBRM_data!VM$28:VM$232)*(CBRM_data!$H$28:$H$232=CBRM_data!$H243)*(CBRM_data!$D$28:$D$232=FALSE))*(CBRM_data!VM$18=CBRM_data!$F243)</f>
        <v>0</v>
      </c>
      <c r="VN243" s="367" cm="1">
        <f t="array" ref="VN243">SUMPRODUCT((CBRM_data!VN$28:VN$232)*(CBRM_data!$H$28:$H$232=CBRM_data!$H243)*(CBRM_data!$D$28:$D$232=FALSE))*(CBRM_data!VN$18=CBRM_data!$F243)</f>
        <v>0</v>
      </c>
      <c r="VO243" s="367" cm="1">
        <f t="array" ref="VO243">SUMPRODUCT((CBRM_data!VO$28:VO$232)*(CBRM_data!$H$28:$H$232=CBRM_data!$H243)*(CBRM_data!$D$28:$D$232=FALSE))*(CBRM_data!VO$18=CBRM_data!$F243)</f>
        <v>0</v>
      </c>
      <c r="VP243" s="367" cm="1">
        <f t="array" ref="VP243">SUMPRODUCT((CBRM_data!VP$28:VP$232)*(CBRM_data!$H$28:$H$232=CBRM_data!$H243)*(CBRM_data!$D$28:$D$232=FALSE))*(CBRM_data!VP$18=CBRM_data!$F243)</f>
        <v>0</v>
      </c>
      <c r="VQ243" s="367" cm="1">
        <f t="array" ref="VQ243">SUMPRODUCT((CBRM_data!VQ$28:VQ$232)*(CBRM_data!$H$28:$H$232=CBRM_data!$H243)*(CBRM_data!$D$28:$D$232=FALSE))*(CBRM_data!VQ$18=CBRM_data!$F243)</f>
        <v>0</v>
      </c>
      <c r="VR243" s="367" cm="1">
        <f t="array" ref="VR243">SUMPRODUCT((CBRM_data!VR$28:VR$232)*(CBRM_data!$H$28:$H$232=CBRM_data!$H243)*(CBRM_data!$D$28:$D$232=FALSE))*(CBRM_data!VR$18=CBRM_data!$F243)</f>
        <v>0</v>
      </c>
      <c r="VS243" s="367" cm="1">
        <f t="array" ref="VS243">SUMPRODUCT((CBRM_data!VS$28:VS$232)*(CBRM_data!$H$28:$H$232=CBRM_data!$H243)*(CBRM_data!$D$28:$D$232=FALSE))*(CBRM_data!VS$18=CBRM_data!$F243)</f>
        <v>0</v>
      </c>
      <c r="VT243" s="367" cm="1">
        <f t="array" ref="VT243">SUMPRODUCT((CBRM_data!VT$28:VT$232)*(CBRM_data!$H$28:$H$232=CBRM_data!$H243)*(CBRM_data!$D$28:$D$232=FALSE))*(CBRM_data!VT$18=CBRM_data!$F243)</f>
        <v>0</v>
      </c>
      <c r="VU243" s="367" cm="1">
        <f t="array" ref="VU243">SUMPRODUCT((CBRM_data!VU$28:VU$232)*(CBRM_data!$H$28:$H$232=CBRM_data!$H243)*(CBRM_data!$D$28:$D$232=FALSE))*(CBRM_data!VU$18=CBRM_data!$F243)</f>
        <v>0</v>
      </c>
      <c r="VV243" s="367" cm="1">
        <f t="array" ref="VV243">SUMPRODUCT((CBRM_data!VV$28:VV$232)*(CBRM_data!$H$28:$H$232=CBRM_data!$H243)*(CBRM_data!$D$28:$D$232=FALSE))*(CBRM_data!VV$18=CBRM_data!$F243)</f>
        <v>0</v>
      </c>
      <c r="VW243" s="367" cm="1">
        <f t="array" ref="VW243">SUMPRODUCT((CBRM_data!VW$28:VW$232)*(CBRM_data!$H$28:$H$232=CBRM_data!$H243)*(CBRM_data!$D$28:$D$232=FALSE))*(CBRM_data!VW$18=CBRM_data!$F243)</f>
        <v>0</v>
      </c>
      <c r="VX243" s="367" cm="1">
        <f t="array" ref="VX243">SUMPRODUCT((CBRM_data!VX$28:VX$232)*(CBRM_data!$H$28:$H$232=CBRM_data!$H243)*(CBRM_data!$D$28:$D$232=FALSE))*(CBRM_data!VX$18=CBRM_data!$F243)</f>
        <v>0</v>
      </c>
      <c r="VY243" s="367" cm="1">
        <f t="array" ref="VY243">SUMPRODUCT((CBRM_data!VY$28:VY$232)*(CBRM_data!$H$28:$H$232=CBRM_data!$H243)*(CBRM_data!$D$28:$D$232=FALSE))*(CBRM_data!VY$18=CBRM_data!$F243)</f>
        <v>0</v>
      </c>
      <c r="VZ243" s="367" cm="1">
        <f t="array" ref="VZ243">SUMPRODUCT((CBRM_data!VZ$28:VZ$232)*(CBRM_data!$H$28:$H$232=CBRM_data!$H243)*(CBRM_data!$D$28:$D$232=FALSE))*(CBRM_data!VZ$18=CBRM_data!$F243)</f>
        <v>0</v>
      </c>
      <c r="WA243" s="367" cm="1">
        <f t="array" ref="WA243">SUMPRODUCT((CBRM_data!WA$28:WA$232)*(CBRM_data!$H$28:$H$232=CBRM_data!$H243)*(CBRM_data!$D$28:$D$232=FALSE))*(CBRM_data!WA$18=CBRM_data!$F243)</f>
        <v>0</v>
      </c>
      <c r="WB243" s="367" cm="1">
        <f t="array" ref="WB243">SUMPRODUCT((CBRM_data!WB$28:WB$232)*(CBRM_data!$H$28:$H$232=CBRM_data!$H243)*(CBRM_data!$D$28:$D$232=FALSE))*(CBRM_data!WB$18=CBRM_data!$F243)</f>
        <v>0</v>
      </c>
      <c r="WC243" s="367" cm="1">
        <f t="array" ref="WC243">SUMPRODUCT((CBRM_data!WC$28:WC$232)*(CBRM_data!$H$28:$H$232=CBRM_data!$H243)*(CBRM_data!$D$28:$D$232=FALSE))*(CBRM_data!WC$18=CBRM_data!$F243)</f>
        <v>0</v>
      </c>
      <c r="WD243" s="367" cm="1">
        <f t="array" ref="WD243">SUMPRODUCT((CBRM_data!WD$28:WD$232)*(CBRM_data!$H$28:$H$232=CBRM_data!$H243)*(CBRM_data!$D$28:$D$232=FALSE))*(CBRM_data!WD$18=CBRM_data!$F243)</f>
        <v>0</v>
      </c>
      <c r="WE243" s="367" cm="1">
        <f t="array" ref="WE243">SUMPRODUCT((CBRM_data!WE$28:WE$232)*(CBRM_data!$H$28:$H$232=CBRM_data!$H243)*(CBRM_data!$D$28:$D$232=FALSE))*(CBRM_data!WE$18=CBRM_data!$F243)</f>
        <v>0</v>
      </c>
      <c r="WF243" s="367" cm="1">
        <f t="array" ref="WF243">SUMPRODUCT((CBRM_data!WF$28:WF$232)*(CBRM_data!$H$28:$H$232=CBRM_data!$H243)*(CBRM_data!$D$28:$D$232=FALSE))*(CBRM_data!WF$18=CBRM_data!$F243)</f>
        <v>0</v>
      </c>
      <c r="WG243" s="367" cm="1">
        <f t="array" ref="WG243">SUMPRODUCT((CBRM_data!WG$28:WG$232)*(CBRM_data!$H$28:$H$232=CBRM_data!$H243)*(CBRM_data!$D$28:$D$232=FALSE))*(CBRM_data!WG$18=CBRM_data!$F243)</f>
        <v>0</v>
      </c>
      <c r="WH243" s="367" cm="1">
        <f t="array" ref="WH243">SUMPRODUCT((CBRM_data!WH$28:WH$232)*(CBRM_data!$H$28:$H$232=CBRM_data!$H243)*(CBRM_data!$D$28:$D$232=FALSE))*(CBRM_data!WH$18=CBRM_data!$F243)</f>
        <v>0</v>
      </c>
      <c r="WI243" s="367" cm="1">
        <f t="array" ref="WI243">SUMPRODUCT((CBRM_data!WI$28:WI$232)*(CBRM_data!$H$28:$H$232=CBRM_data!$H243)*(CBRM_data!$D$28:$D$232=FALSE))*(CBRM_data!WI$18=CBRM_data!$F243)</f>
        <v>0</v>
      </c>
      <c r="WJ243" s="367" cm="1">
        <f t="array" ref="WJ243">SUMPRODUCT((CBRM_data!WJ$28:WJ$232)*(CBRM_data!$H$28:$H$232=CBRM_data!$H243)*(CBRM_data!$D$28:$D$232=FALSE))*(CBRM_data!WJ$18=CBRM_data!$F243)</f>
        <v>0</v>
      </c>
      <c r="WK243" s="367" cm="1">
        <f t="array" ref="WK243">SUMPRODUCT((CBRM_data!WK$28:WK$232)*(CBRM_data!$H$28:$H$232=CBRM_data!$H243)*(CBRM_data!$D$28:$D$232=FALSE))*(CBRM_data!WK$18=CBRM_data!$F243)</f>
        <v>0</v>
      </c>
      <c r="WL243" s="367" cm="1">
        <f t="array" ref="WL243">SUMPRODUCT((CBRM_data!WL$28:WL$232)*(CBRM_data!$H$28:$H$232=CBRM_data!$H243)*(CBRM_data!$D$28:$D$232=FALSE))*(CBRM_data!WL$18=CBRM_data!$F243)</f>
        <v>0</v>
      </c>
      <c r="WM243" s="367" cm="1">
        <f t="array" ref="WM243">SUMPRODUCT((CBRM_data!WM$28:WM$232)*(CBRM_data!$H$28:$H$232=CBRM_data!$H243)*(CBRM_data!$D$28:$D$232=FALSE))*(CBRM_data!WM$18=CBRM_data!$F243)</f>
        <v>0</v>
      </c>
      <c r="WN243" s="367" cm="1">
        <f t="array" ref="WN243">SUMPRODUCT((CBRM_data!WN$28:WN$232)*(CBRM_data!$H$28:$H$232=CBRM_data!$H243)*(CBRM_data!$D$28:$D$232=FALSE))*(CBRM_data!WN$18=CBRM_data!$F243)</f>
        <v>0</v>
      </c>
      <c r="WO243" s="367" cm="1">
        <f t="array" ref="WO243">SUMPRODUCT((CBRM_data!WO$28:WO$232)*(CBRM_data!$H$28:$H$232=CBRM_data!$H243)*(CBRM_data!$D$28:$D$232=FALSE))*(CBRM_data!WO$18=CBRM_data!$F243)</f>
        <v>0</v>
      </c>
      <c r="WP243" s="367" cm="1">
        <f t="array" ref="WP243">SUMPRODUCT((CBRM_data!WP$28:WP$232)*(CBRM_data!$H$28:$H$232=CBRM_data!$H243)*(CBRM_data!$D$28:$D$232=FALSE))*(CBRM_data!WP$18=CBRM_data!$F243)</f>
        <v>0</v>
      </c>
      <c r="WQ243" s="367" cm="1">
        <f t="array" ref="WQ243">SUMPRODUCT((CBRM_data!WQ$28:WQ$232)*(CBRM_data!$H$28:$H$232=CBRM_data!$H243)*(CBRM_data!$D$28:$D$232=FALSE))*(CBRM_data!WQ$18=CBRM_data!$F243)</f>
        <v>0</v>
      </c>
      <c r="WR243" s="367" cm="1">
        <f t="array" ref="WR243">SUMPRODUCT((CBRM_data!WR$28:WR$232)*(CBRM_data!$H$28:$H$232=CBRM_data!$H243)*(CBRM_data!$D$28:$D$232=FALSE))*(CBRM_data!WR$18=CBRM_data!$F243)</f>
        <v>0</v>
      </c>
      <c r="WS243" s="367" cm="1">
        <f t="array" ref="WS243">SUMPRODUCT((CBRM_data!WS$28:WS$232)*(CBRM_data!$H$28:$H$232=CBRM_data!$H243)*(CBRM_data!$D$28:$D$232=FALSE))*(CBRM_data!WS$18=CBRM_data!$F243)</f>
        <v>0</v>
      </c>
      <c r="WT243" s="367" cm="1">
        <f t="array" ref="WT243">SUMPRODUCT((CBRM_data!WT$28:WT$232)*(CBRM_data!$H$28:$H$232=CBRM_data!$H243)*(CBRM_data!$D$28:$D$232=FALSE))*(CBRM_data!WT$18=CBRM_data!$F243)</f>
        <v>0</v>
      </c>
      <c r="WU243" s="367" cm="1">
        <f t="array" ref="WU243">SUMPRODUCT((CBRM_data!WU$28:WU$232)*(CBRM_data!$H$28:$H$232=CBRM_data!$H243)*(CBRM_data!$D$28:$D$232=FALSE))*(CBRM_data!WU$18=CBRM_data!$F243)</f>
        <v>0</v>
      </c>
      <c r="WV243" s="367" cm="1">
        <f t="array" ref="WV243">SUMPRODUCT((CBRM_data!WV$28:WV$232)*(CBRM_data!$H$28:$H$232=CBRM_data!$H243)*(CBRM_data!$D$28:$D$232=FALSE))*(CBRM_data!WV$18=CBRM_data!$F243)</f>
        <v>787.49940107222392</v>
      </c>
      <c r="WW243" s="367" cm="1">
        <f t="array" ref="WW243">SUMPRODUCT((CBRM_data!WW$28:WW$232)*(CBRM_data!$H$28:$H$232=CBRM_data!$H243)*(CBRM_data!$D$28:$D$232=FALSE))*(CBRM_data!WW$18=CBRM_data!$F243)</f>
        <v>846.36807433102956</v>
      </c>
      <c r="WX243" s="367" cm="1">
        <f t="array" ref="WX243">SUMPRODUCT((CBRM_data!WX$28:WX$232)*(CBRM_data!$H$28:$H$232=CBRM_data!$H243)*(CBRM_data!$D$28:$D$232=FALSE))*(CBRM_data!WX$18=CBRM_data!$F243)</f>
        <v>910.04162579237163</v>
      </c>
      <c r="WY243" s="367" cm="1">
        <f t="array" ref="WY243">SUMPRODUCT((CBRM_data!WY$28:WY$232)*(CBRM_data!$H$28:$H$232=CBRM_data!$H243)*(CBRM_data!$D$28:$D$232=FALSE))*(CBRM_data!WY$18=CBRM_data!$F243)</f>
        <v>978.92994732679279</v>
      </c>
      <c r="WZ243" s="367" cm="1">
        <f t="array" ref="WZ243">SUMPRODUCT((CBRM_data!WZ$28:WZ$232)*(CBRM_data!$H$28:$H$232=CBRM_data!$H243)*(CBRM_data!$D$28:$D$232=FALSE))*(CBRM_data!WZ$18=CBRM_data!$F243)</f>
        <v>1053.4791591052451</v>
      </c>
      <c r="XA243" s="367" cm="1">
        <f t="array" ref="XA243">SUMPRODUCT((CBRM_data!XA$28:XA$232)*(CBRM_data!$H$28:$H$232=CBRM_data!$H243)*(CBRM_data!$D$28:$D$232=FALSE))*(CBRM_data!XA$18=CBRM_data!$F243)</f>
        <v>1134.1749769114338</v>
      </c>
      <c r="XB243" s="367" cm="1">
        <f t="array" ref="XB243">SUMPRODUCT((CBRM_data!XB$28:XB$232)*(CBRM_data!$H$28:$H$232=CBRM_data!$H243)*(CBRM_data!$D$28:$D$232=FALSE))*(CBRM_data!XB$18=CBRM_data!$F243)</f>
        <v>1221.6107737742748</v>
      </c>
      <c r="XC243" s="367" cm="1">
        <f t="array" ref="XC243">SUMPRODUCT((CBRM_data!XC$28:XC$232)*(CBRM_data!$H$28:$H$232=CBRM_data!$H243)*(CBRM_data!$D$28:$D$232=FALSE))*(CBRM_data!XC$18=CBRM_data!$F243)</f>
        <v>1316.3616339300956</v>
      </c>
      <c r="XD243" s="367" cm="1">
        <f t="array" ref="XD243">SUMPRODUCT((CBRM_data!XD$28:XD$232)*(CBRM_data!$H$28:$H$232=CBRM_data!$H243)*(CBRM_data!$D$28:$D$232=FALSE))*(CBRM_data!XD$18=CBRM_data!$F243)</f>
        <v>1419.0404864769821</v>
      </c>
      <c r="XE243" s="367" cm="1">
        <f t="array" ref="XE243">SUMPRODUCT((CBRM_data!XE$28:XE$232)*(CBRM_data!$H$28:$H$232=CBRM_data!$H243)*(CBRM_data!$D$28:$D$232=FALSE))*(CBRM_data!XE$18=CBRM_data!$F243)</f>
        <v>1530.3516266466988</v>
      </c>
      <c r="XF243" s="367" cm="1">
        <f t="array" ref="XF243">SUMPRODUCT((CBRM_data!XF$28:XF$232)*(CBRM_data!$H$28:$H$232=CBRM_data!$H243)*(CBRM_data!$D$28:$D$232=FALSE))*(CBRM_data!XF$18=CBRM_data!$F243)</f>
        <v>1651.0697930337667</v>
      </c>
      <c r="XG243" s="367" cm="1">
        <f t="array" ref="XG243">SUMPRODUCT((CBRM_data!XG$28:XG$232)*(CBRM_data!$H$28:$H$232=CBRM_data!$H243)*(CBRM_data!$D$28:$D$232=FALSE))*(CBRM_data!XG$18=CBRM_data!$F243)</f>
        <v>1782.0497570629777</v>
      </c>
      <c r="XH243" s="367" cm="1">
        <f t="array" ref="XH243">SUMPRODUCT((CBRM_data!XH$28:XH$232)*(CBRM_data!$H$28:$H$232=CBRM_data!$H243)*(CBRM_data!$D$28:$D$232=FALSE))*(CBRM_data!XH$18=CBRM_data!$F243)</f>
        <v>1924.2380872019944</v>
      </c>
      <c r="XI243" s="367" cm="1">
        <f t="array" ref="XI243">SUMPRODUCT((CBRM_data!XI$28:XI$232)*(CBRM_data!$H$28:$H$232=CBRM_data!$H243)*(CBRM_data!$D$28:$D$232=FALSE))*(CBRM_data!XI$18=CBRM_data!$F243)</f>
        <v>2078.6878159241419</v>
      </c>
      <c r="XJ243" s="367" cm="1">
        <f t="array" ref="XJ243">SUMPRODUCT((CBRM_data!XJ$28:XJ$232)*(CBRM_data!$H$28:$H$232=CBRM_data!$H243)*(CBRM_data!$D$28:$D$232=FALSE))*(CBRM_data!XJ$18=CBRM_data!$F243)</f>
        <v>2246.5770224381972</v>
      </c>
      <c r="XK243" s="367" cm="1">
        <f t="array" ref="XK243">SUMPRODUCT((CBRM_data!XK$28:XK$232)*(CBRM_data!$H$28:$H$232=CBRM_data!$H243)*(CBRM_data!$D$28:$D$232=FALSE))*(CBRM_data!XK$18=CBRM_data!$F243)</f>
        <v>2429.2327465901267</v>
      </c>
      <c r="XL243" s="367" cm="1">
        <f t="array" ref="XL243">SUMPRODUCT((CBRM_data!XL$28:XL$232)*(CBRM_data!$H$28:$H$232=CBRM_data!$H243)*(CBRM_data!$D$28:$D$232=FALSE))*(CBRM_data!XL$18=CBRM_data!$F243)</f>
        <v>2628.1622183850263</v>
      </c>
      <c r="XM243" s="367" cm="1">
        <f t="array" ref="XM243">SUMPRODUCT((CBRM_data!XM$28:XM$232)*(CBRM_data!$H$28:$H$232=CBRM_data!$H243)*(CBRM_data!$D$28:$D$232=FALSE))*(CBRM_data!XM$18=CBRM_data!$F243)</f>
        <v>2845.0941934485677</v>
      </c>
      <c r="XN243" s="367" cm="1">
        <f t="array" ref="XN243">SUMPRODUCT((CBRM_data!XN$28:XN$232)*(CBRM_data!$H$28:$H$232=CBRM_data!$H243)*(CBRM_data!$D$28:$D$232=FALSE))*(CBRM_data!XN$18=CBRM_data!$F243)</f>
        <v>3081.6643025973522</v>
      </c>
      <c r="XO243" s="367" cm="1">
        <f t="array" ref="XO243">SUMPRODUCT((CBRM_data!XO$28:XO$232)*(CBRM_data!$H$28:$H$232=CBRM_data!$H243)*(CBRM_data!$D$28:$D$232=FALSE))*(CBRM_data!XO$18=CBRM_data!$F243)</f>
        <v>3337.678381532583</v>
      </c>
      <c r="XP243" s="367" cm="1">
        <f t="array" ref="XP243">SUMPRODUCT((CBRM_data!XP$28:XP$232)*(CBRM_data!$H$28:$H$232=CBRM_data!$H243)*(CBRM_data!$D$28:$D$232=FALSE))*(CBRM_data!XP$18=CBRM_data!$F243)</f>
        <v>3617.8814465518894</v>
      </c>
      <c r="XQ243" s="367" cm="1">
        <f t="array" ref="XQ243">SUMPRODUCT((CBRM_data!XQ$28:XQ$232)*(CBRM_data!$H$28:$H$232=CBRM_data!$H243)*(CBRM_data!$D$28:$D$232=FALSE))*(CBRM_data!XQ$18=CBRM_data!$F243)</f>
        <v>3925.3812561793052</v>
      </c>
      <c r="XR243" s="367" cm="1">
        <f t="array" ref="XR243">SUMPRODUCT((CBRM_data!XR$28:XR$232)*(CBRM_data!$H$28:$H$232=CBRM_data!$H243)*(CBRM_data!$D$28:$D$232=FALSE))*(CBRM_data!XR$18=CBRM_data!$F243)</f>
        <v>4254.4767089149018</v>
      </c>
      <c r="XS243" s="367" cm="1">
        <f t="array" ref="XS243">SUMPRODUCT((CBRM_data!XS$28:XS$232)*(CBRM_data!$H$28:$H$232=CBRM_data!$H243)*(CBRM_data!$D$28:$D$232=FALSE))*(CBRM_data!XS$18=CBRM_data!$F243)</f>
        <v>4600.1160390672367</v>
      </c>
      <c r="XT243" s="367" cm="1">
        <f t="array" ref="XT243">SUMPRODUCT((CBRM_data!XT$28:XT$232)*(CBRM_data!$H$28:$H$232=CBRM_data!$H243)*(CBRM_data!$D$28:$D$232=FALSE))*(CBRM_data!XT$18=CBRM_data!$F243)</f>
        <v>4975.4474541150848</v>
      </c>
      <c r="XU243" s="367" cm="1">
        <f t="array" ref="XU243">SUMPRODUCT((CBRM_data!XU$28:XU$232)*(CBRM_data!$H$28:$H$232=CBRM_data!$H243)*(CBRM_data!$D$28:$D$232=FALSE))*(CBRM_data!XU$18=CBRM_data!$F243)</f>
        <v>5383.0763231752289</v>
      </c>
      <c r="XV243" s="367" cm="1">
        <f t="array" ref="XV243">SUMPRODUCT((CBRM_data!XV$28:XV$232)*(CBRM_data!$H$28:$H$232=CBRM_data!$H243)*(CBRM_data!$D$28:$D$232=FALSE))*(CBRM_data!XV$18=CBRM_data!$F243)</f>
        <v>5825.8396432862819</v>
      </c>
      <c r="XW243" s="367" cm="1">
        <f t="array" ref="XW243">SUMPRODUCT((CBRM_data!XW$28:XW$232)*(CBRM_data!$H$28:$H$232=CBRM_data!$H243)*(CBRM_data!$D$28:$D$232=FALSE))*(CBRM_data!XW$18=CBRM_data!$F243)</f>
        <v>6306.8268058841104</v>
      </c>
      <c r="XX243" s="367" cm="1">
        <f t="array" ref="XX243">SUMPRODUCT((CBRM_data!XX$28:XX$232)*(CBRM_data!$H$28:$H$232=CBRM_data!$H243)*(CBRM_data!$D$28:$D$232=FALSE))*(CBRM_data!XX$18=CBRM_data!$F243)</f>
        <v>6829.4022353379487</v>
      </c>
      <c r="XY243" s="367" cm="1">
        <f t="array" ref="XY243">SUMPRODUCT((CBRM_data!XY$28:XY$232)*(CBRM_data!$H$28:$H$232=CBRM_data!$H243)*(CBRM_data!$D$28:$D$232=FALSE))*(CBRM_data!XY$18=CBRM_data!$F243)</f>
        <v>7397.2300689209969</v>
      </c>
      <c r="XZ243" s="367" cm="1">
        <f t="array" ref="XZ243">SUMPRODUCT((CBRM_data!XZ$28:XZ$232)*(CBRM_data!$H$28:$H$232=CBRM_data!$H243)*(CBRM_data!$D$28:$D$232=FALSE))*(CBRM_data!XZ$18=CBRM_data!$F243)</f>
        <v>0</v>
      </c>
      <c r="YA243" s="367" cm="1">
        <f t="array" ref="YA243">SUMPRODUCT((CBRM_data!YA$28:YA$232)*(CBRM_data!$H$28:$H$232=CBRM_data!$H243)*(CBRM_data!$D$28:$D$232=FALSE))*(CBRM_data!YA$18=CBRM_data!$F243)</f>
        <v>0</v>
      </c>
      <c r="YB243" s="367" cm="1">
        <f t="array" ref="YB243">SUMPRODUCT((CBRM_data!YB$28:YB$232)*(CBRM_data!$H$28:$H$232=CBRM_data!$H243)*(CBRM_data!$D$28:$D$232=FALSE))*(CBRM_data!YB$18=CBRM_data!$F243)</f>
        <v>0</v>
      </c>
      <c r="YC243" s="367" cm="1">
        <f t="array" ref="YC243">SUMPRODUCT((CBRM_data!YC$28:YC$232)*(CBRM_data!$H$28:$H$232=CBRM_data!$H243)*(CBRM_data!$D$28:$D$232=FALSE))*(CBRM_data!YC$18=CBRM_data!$F243)</f>
        <v>0</v>
      </c>
      <c r="YD243" s="367" cm="1">
        <f t="array" ref="YD243">SUMPRODUCT((CBRM_data!YD$28:YD$232)*(CBRM_data!$H$28:$H$232=CBRM_data!$H243)*(CBRM_data!$D$28:$D$232=FALSE))*(CBRM_data!YD$18=CBRM_data!$F243)</f>
        <v>0</v>
      </c>
      <c r="YE243" s="367" cm="1">
        <f t="array" ref="YE243">SUMPRODUCT((CBRM_data!YE$28:YE$232)*(CBRM_data!$H$28:$H$232=CBRM_data!$H243)*(CBRM_data!$D$28:$D$232=FALSE))*(CBRM_data!YE$18=CBRM_data!$F243)</f>
        <v>0</v>
      </c>
      <c r="YF243" s="367" cm="1">
        <f t="array" ref="YF243">SUMPRODUCT((CBRM_data!YF$28:YF$232)*(CBRM_data!$H$28:$H$232=CBRM_data!$H243)*(CBRM_data!$D$28:$D$232=FALSE))*(CBRM_data!YF$18=CBRM_data!$F243)</f>
        <v>0</v>
      </c>
      <c r="YG243" s="367" cm="1">
        <f t="array" ref="YG243">SUMPRODUCT((CBRM_data!YG$28:YG$232)*(CBRM_data!$H$28:$H$232=CBRM_data!$H243)*(CBRM_data!$D$28:$D$232=FALSE))*(CBRM_data!YG$18=CBRM_data!$F243)</f>
        <v>0</v>
      </c>
      <c r="YH243" s="367" cm="1">
        <f t="array" ref="YH243">SUMPRODUCT((CBRM_data!YH$28:YH$232)*(CBRM_data!$H$28:$H$232=CBRM_data!$H243)*(CBRM_data!$D$28:$D$232=FALSE))*(CBRM_data!YH$18=CBRM_data!$F243)</f>
        <v>0</v>
      </c>
      <c r="YI243" s="367" cm="1">
        <f t="array" ref="YI243">SUMPRODUCT((CBRM_data!YI$28:YI$232)*(CBRM_data!$H$28:$H$232=CBRM_data!$H243)*(CBRM_data!$D$28:$D$232=FALSE))*(CBRM_data!YI$18=CBRM_data!$F243)</f>
        <v>0</v>
      </c>
      <c r="YJ243" s="367" cm="1">
        <f t="array" ref="YJ243">SUMPRODUCT((CBRM_data!YJ$28:YJ$232)*(CBRM_data!$H$28:$H$232=CBRM_data!$H243)*(CBRM_data!$D$28:$D$232=FALSE))*(CBRM_data!YJ$18=CBRM_data!$F243)</f>
        <v>0</v>
      </c>
      <c r="YK243" s="367" cm="1">
        <f t="array" ref="YK243">SUMPRODUCT((CBRM_data!YK$28:YK$232)*(CBRM_data!$H$28:$H$232=CBRM_data!$H243)*(CBRM_data!$D$28:$D$232=FALSE))*(CBRM_data!YK$18=CBRM_data!$F243)</f>
        <v>0</v>
      </c>
      <c r="YL243" s="367" cm="1">
        <f t="array" ref="YL243">SUMPRODUCT((CBRM_data!YL$28:YL$232)*(CBRM_data!$H$28:$H$232=CBRM_data!$H243)*(CBRM_data!$D$28:$D$232=FALSE))*(CBRM_data!YL$18=CBRM_data!$F243)</f>
        <v>0</v>
      </c>
      <c r="YM243" s="367" cm="1">
        <f t="array" ref="YM243">SUMPRODUCT((CBRM_data!YM$28:YM$232)*(CBRM_data!$H$28:$H$232=CBRM_data!$H243)*(CBRM_data!$D$28:$D$232=FALSE))*(CBRM_data!YM$18=CBRM_data!$F243)</f>
        <v>0</v>
      </c>
      <c r="YN243" s="367" cm="1">
        <f t="array" ref="YN243">SUMPRODUCT((CBRM_data!YN$28:YN$232)*(CBRM_data!$H$28:$H$232=CBRM_data!$H243)*(CBRM_data!$D$28:$D$232=FALSE))*(CBRM_data!YN$18=CBRM_data!$F243)</f>
        <v>0</v>
      </c>
      <c r="YO243" s="367" cm="1">
        <f t="array" ref="YO243">SUMPRODUCT((CBRM_data!YO$28:YO$232)*(CBRM_data!$H$28:$H$232=CBRM_data!$H243)*(CBRM_data!$D$28:$D$232=FALSE))*(CBRM_data!YO$18=CBRM_data!$F243)</f>
        <v>0</v>
      </c>
      <c r="YP243" s="367" cm="1">
        <f t="array" ref="YP243">SUMPRODUCT((CBRM_data!YP$28:YP$232)*(CBRM_data!$H$28:$H$232=CBRM_data!$H243)*(CBRM_data!$D$28:$D$232=FALSE))*(CBRM_data!YP$18=CBRM_data!$F243)</f>
        <v>0</v>
      </c>
      <c r="YQ243" s="367" cm="1">
        <f t="array" ref="YQ243">SUMPRODUCT((CBRM_data!YQ$28:YQ$232)*(CBRM_data!$H$28:$H$232=CBRM_data!$H243)*(CBRM_data!$D$28:$D$232=FALSE))*(CBRM_data!YQ$18=CBRM_data!$F243)</f>
        <v>0</v>
      </c>
      <c r="YR243" s="367" cm="1">
        <f t="array" ref="YR243">SUMPRODUCT((CBRM_data!YR$28:YR$232)*(CBRM_data!$H$28:$H$232=CBRM_data!$H243)*(CBRM_data!$D$28:$D$232=FALSE))*(CBRM_data!YR$18=CBRM_data!$F243)</f>
        <v>0</v>
      </c>
      <c r="YS243" s="367" cm="1">
        <f t="array" ref="YS243">SUMPRODUCT((CBRM_data!YS$28:YS$232)*(CBRM_data!$H$28:$H$232=CBRM_data!$H243)*(CBRM_data!$D$28:$D$232=FALSE))*(CBRM_data!YS$18=CBRM_data!$F243)</f>
        <v>0</v>
      </c>
      <c r="YT243" s="367" cm="1">
        <f t="array" ref="YT243">SUMPRODUCT((CBRM_data!YT$28:YT$232)*(CBRM_data!$H$28:$H$232=CBRM_data!$H243)*(CBRM_data!$D$28:$D$232=FALSE))*(CBRM_data!YT$18=CBRM_data!$F243)</f>
        <v>0</v>
      </c>
      <c r="YU243" s="367" cm="1">
        <f t="array" ref="YU243">SUMPRODUCT((CBRM_data!YU$28:YU$232)*(CBRM_data!$H$28:$H$232=CBRM_data!$H243)*(CBRM_data!$D$28:$D$232=FALSE))*(CBRM_data!YU$18=CBRM_data!$F243)</f>
        <v>0</v>
      </c>
      <c r="YV243" s="367" cm="1">
        <f t="array" ref="YV243">SUMPRODUCT((CBRM_data!YV$28:YV$232)*(CBRM_data!$H$28:$H$232=CBRM_data!$H243)*(CBRM_data!$D$28:$D$232=FALSE))*(CBRM_data!YV$18=CBRM_data!$F243)</f>
        <v>0</v>
      </c>
      <c r="YW243" s="367" cm="1">
        <f t="array" ref="YW243">SUMPRODUCT((CBRM_data!YW$28:YW$232)*(CBRM_data!$H$28:$H$232=CBRM_data!$H243)*(CBRM_data!$D$28:$D$232=FALSE))*(CBRM_data!YW$18=CBRM_data!$F243)</f>
        <v>0</v>
      </c>
      <c r="YX243" s="367" cm="1">
        <f t="array" ref="YX243">SUMPRODUCT((CBRM_data!YX$28:YX$232)*(CBRM_data!$H$28:$H$232=CBRM_data!$H243)*(CBRM_data!$D$28:$D$232=FALSE))*(CBRM_data!YX$18=CBRM_data!$F243)</f>
        <v>0</v>
      </c>
      <c r="YY243" s="367" cm="1">
        <f t="array" ref="YY243">SUMPRODUCT((CBRM_data!YY$28:YY$232)*(CBRM_data!$H$28:$H$232=CBRM_data!$H243)*(CBRM_data!$D$28:$D$232=FALSE))*(CBRM_data!YY$18=CBRM_data!$F243)</f>
        <v>0</v>
      </c>
      <c r="YZ243" s="367" cm="1">
        <f t="array" ref="YZ243">SUMPRODUCT((CBRM_data!YZ$28:YZ$232)*(CBRM_data!$H$28:$H$232=CBRM_data!$H243)*(CBRM_data!$D$28:$D$232=FALSE))*(CBRM_data!YZ$18=CBRM_data!$F243)</f>
        <v>0</v>
      </c>
      <c r="ZA243" s="367" cm="1">
        <f t="array" ref="ZA243">SUMPRODUCT((CBRM_data!ZA$28:ZA$232)*(CBRM_data!$H$28:$H$232=CBRM_data!$H243)*(CBRM_data!$D$28:$D$232=FALSE))*(CBRM_data!ZA$18=CBRM_data!$F243)</f>
        <v>0</v>
      </c>
      <c r="ZB243" s="367" cm="1">
        <f t="array" ref="ZB243">SUMPRODUCT((CBRM_data!ZB$28:ZB$232)*(CBRM_data!$H$28:$H$232=CBRM_data!$H243)*(CBRM_data!$D$28:$D$232=FALSE))*(CBRM_data!ZB$18=CBRM_data!$F243)</f>
        <v>0</v>
      </c>
      <c r="ZC243" s="367" cm="1">
        <f t="array" ref="ZC243">SUMPRODUCT((CBRM_data!ZC$28:ZC$232)*(CBRM_data!$H$28:$H$232=CBRM_data!$H243)*(CBRM_data!$D$28:$D$232=FALSE))*(CBRM_data!ZC$18=CBRM_data!$F243)</f>
        <v>0</v>
      </c>
      <c r="ZD243" s="367" cm="1">
        <f t="array" ref="ZD243">SUMPRODUCT((CBRM_data!ZD$28:ZD$232)*(CBRM_data!$H$28:$H$232=CBRM_data!$H243)*(CBRM_data!$D$28:$D$232=FALSE))*(CBRM_data!ZD$18=CBRM_data!$F243)</f>
        <v>0</v>
      </c>
      <c r="ZE243" s="367" cm="1">
        <f t="array" ref="ZE243">SUMPRODUCT((CBRM_data!ZE$28:ZE$232)*(CBRM_data!$H$28:$H$232=CBRM_data!$H243)*(CBRM_data!$D$28:$D$232=FALSE))*(CBRM_data!ZE$18=CBRM_data!$F243)</f>
        <v>0</v>
      </c>
      <c r="ZF243" s="367" cm="1">
        <f t="array" ref="ZF243">SUMPRODUCT((CBRM_data!ZF$28:ZF$232)*(CBRM_data!$H$28:$H$232=CBRM_data!$H243)*(CBRM_data!$D$28:$D$232=FALSE))*(CBRM_data!ZF$18=CBRM_data!$F243)</f>
        <v>0</v>
      </c>
      <c r="ZG243" s="367" cm="1">
        <f t="array" ref="ZG243">SUMPRODUCT((CBRM_data!ZG$28:ZG$232)*(CBRM_data!$H$28:$H$232=CBRM_data!$H243)*(CBRM_data!$D$28:$D$232=FALSE))*(CBRM_data!ZG$18=CBRM_data!$F243)</f>
        <v>0</v>
      </c>
      <c r="ZH243" s="367" cm="1">
        <f t="array" ref="ZH243">SUMPRODUCT((CBRM_data!ZH$28:ZH$232)*(CBRM_data!$H$28:$H$232=CBRM_data!$H243)*(CBRM_data!$D$28:$D$232=FALSE))*(CBRM_data!ZH$18=CBRM_data!$F243)</f>
        <v>0</v>
      </c>
      <c r="ZI243" s="367" cm="1">
        <f t="array" ref="ZI243">SUMPRODUCT((CBRM_data!ZI$28:ZI$232)*(CBRM_data!$H$28:$H$232=CBRM_data!$H243)*(CBRM_data!$D$28:$D$232=FALSE))*(CBRM_data!ZI$18=CBRM_data!$F243)</f>
        <v>0</v>
      </c>
      <c r="ZJ243" s="367" cm="1">
        <f t="array" ref="ZJ243">SUMPRODUCT((CBRM_data!ZJ$28:ZJ$232)*(CBRM_data!$H$28:$H$232=CBRM_data!$H243)*(CBRM_data!$D$28:$D$232=FALSE))*(CBRM_data!ZJ$18=CBRM_data!$F243)</f>
        <v>0</v>
      </c>
      <c r="ZK243" s="367" cm="1">
        <f t="array" ref="ZK243">SUMPRODUCT((CBRM_data!ZK$28:ZK$232)*(CBRM_data!$H$28:$H$232=CBRM_data!$H243)*(CBRM_data!$D$28:$D$232=FALSE))*(CBRM_data!ZK$18=CBRM_data!$F243)</f>
        <v>0</v>
      </c>
      <c r="ZL243" s="367" cm="1">
        <f t="array" ref="ZL243">SUMPRODUCT((CBRM_data!ZL$28:ZL$232)*(CBRM_data!$H$28:$H$232=CBRM_data!$H243)*(CBRM_data!$D$28:$D$232=FALSE))*(CBRM_data!ZL$18=CBRM_data!$F243)</f>
        <v>0</v>
      </c>
      <c r="ZM243" s="367" cm="1">
        <f t="array" ref="ZM243">SUMPRODUCT((CBRM_data!ZM$28:ZM$232)*(CBRM_data!$H$28:$H$232=CBRM_data!$H243)*(CBRM_data!$D$28:$D$232=FALSE))*(CBRM_data!ZM$18=CBRM_data!$F243)</f>
        <v>0</v>
      </c>
      <c r="ZN243" s="367" cm="1">
        <f t="array" ref="ZN243">SUMPRODUCT((CBRM_data!ZN$28:ZN$232)*(CBRM_data!$H$28:$H$232=CBRM_data!$H243)*(CBRM_data!$D$28:$D$232=FALSE))*(CBRM_data!ZN$18=CBRM_data!$F243)</f>
        <v>0</v>
      </c>
      <c r="ZO243" s="367" cm="1">
        <f t="array" ref="ZO243">SUMPRODUCT((CBRM_data!ZO$28:ZO$232)*(CBRM_data!$H$28:$H$232=CBRM_data!$H243)*(CBRM_data!$D$28:$D$232=FALSE))*(CBRM_data!ZO$18=CBRM_data!$F243)</f>
        <v>0</v>
      </c>
      <c r="ZP243" s="367" cm="1">
        <f t="array" ref="ZP243">SUMPRODUCT((CBRM_data!ZP$28:ZP$232)*(CBRM_data!$H$28:$H$232=CBRM_data!$H243)*(CBRM_data!$D$28:$D$232=FALSE))*(CBRM_data!ZP$18=CBRM_data!$F243)</f>
        <v>0</v>
      </c>
      <c r="ZQ243" s="367" cm="1">
        <f t="array" ref="ZQ243">SUMPRODUCT((CBRM_data!ZQ$28:ZQ$232)*(CBRM_data!$H$28:$H$232=CBRM_data!$H243)*(CBRM_data!$D$28:$D$232=FALSE))*(CBRM_data!ZQ$18=CBRM_data!$F243)</f>
        <v>0</v>
      </c>
      <c r="ZR243" s="367" cm="1">
        <f t="array" ref="ZR243">SUMPRODUCT((CBRM_data!ZR$28:ZR$232)*(CBRM_data!$H$28:$H$232=CBRM_data!$H243)*(CBRM_data!$D$28:$D$232=FALSE))*(CBRM_data!ZR$18=CBRM_data!$F243)</f>
        <v>0</v>
      </c>
      <c r="ZS243" s="367" cm="1">
        <f t="array" ref="ZS243">SUMPRODUCT((CBRM_data!ZS$28:ZS$232)*(CBRM_data!$H$28:$H$232=CBRM_data!$H243)*(CBRM_data!$D$28:$D$232=FALSE))*(CBRM_data!ZS$18=CBRM_data!$F243)</f>
        <v>0</v>
      </c>
      <c r="ZT243" s="367" cm="1">
        <f t="array" ref="ZT243">SUMPRODUCT((CBRM_data!ZT$28:ZT$232)*(CBRM_data!$H$28:$H$232=CBRM_data!$H243)*(CBRM_data!$D$28:$D$232=FALSE))*(CBRM_data!ZT$18=CBRM_data!$F243)</f>
        <v>0</v>
      </c>
      <c r="ZU243" s="367" cm="1">
        <f t="array" ref="ZU243">SUMPRODUCT((CBRM_data!ZU$28:ZU$232)*(CBRM_data!$H$28:$H$232=CBRM_data!$H243)*(CBRM_data!$D$28:$D$232=FALSE))*(CBRM_data!ZU$18=CBRM_data!$F243)</f>
        <v>0</v>
      </c>
      <c r="ZV243" s="367" cm="1">
        <f t="array" ref="ZV243">SUMPRODUCT((CBRM_data!ZV$28:ZV$232)*(CBRM_data!$H$28:$H$232=CBRM_data!$H243)*(CBRM_data!$D$28:$D$232=FALSE))*(CBRM_data!ZV$18=CBRM_data!$F243)</f>
        <v>0</v>
      </c>
      <c r="ZW243" s="367" cm="1">
        <f t="array" ref="ZW243">SUMPRODUCT((CBRM_data!ZW$28:ZW$232)*(CBRM_data!$H$28:$H$232=CBRM_data!$H243)*(CBRM_data!$D$28:$D$232=FALSE))*(CBRM_data!ZW$18=CBRM_data!$F243)</f>
        <v>0</v>
      </c>
      <c r="ZX243" s="367" cm="1">
        <f t="array" ref="ZX243">SUMPRODUCT((CBRM_data!ZX$28:ZX$232)*(CBRM_data!$H$28:$H$232=CBRM_data!$H243)*(CBRM_data!$D$28:$D$232=FALSE))*(CBRM_data!ZX$18=CBRM_data!$F243)</f>
        <v>0</v>
      </c>
      <c r="ZY243" s="367" cm="1">
        <f t="array" ref="ZY243">SUMPRODUCT((CBRM_data!ZY$28:ZY$232)*(CBRM_data!$H$28:$H$232=CBRM_data!$H243)*(CBRM_data!$D$28:$D$232=FALSE))*(CBRM_data!ZY$18=CBRM_data!$F243)</f>
        <v>0</v>
      </c>
      <c r="ZZ243" s="367" cm="1">
        <f t="array" ref="ZZ243">SUMPRODUCT((CBRM_data!ZZ$28:ZZ$232)*(CBRM_data!$H$28:$H$232=CBRM_data!$H243)*(CBRM_data!$D$28:$D$232=FALSE))*(CBRM_data!ZZ$18=CBRM_data!$F243)</f>
        <v>0</v>
      </c>
      <c r="AAA243" s="367" cm="1">
        <f t="array" ref="AAA243">SUMPRODUCT((CBRM_data!AAA$28:AAA$232)*(CBRM_data!$H$28:$H$232=CBRM_data!$H243)*(CBRM_data!$D$28:$D$232=FALSE))*(CBRM_data!AAA$18=CBRM_data!$F243)</f>
        <v>0</v>
      </c>
      <c r="AAB243" s="367" cm="1">
        <f t="array" ref="AAB243">SUMPRODUCT((CBRM_data!AAB$28:AAB$232)*(CBRM_data!$H$28:$H$232=CBRM_data!$H243)*(CBRM_data!$D$28:$D$232=FALSE))*(CBRM_data!AAB$18=CBRM_data!$F243)</f>
        <v>0</v>
      </c>
      <c r="AAC243" s="367" cm="1">
        <f t="array" ref="AAC243">SUMPRODUCT((CBRM_data!AAC$28:AAC$232)*(CBRM_data!$H$28:$H$232=CBRM_data!$H243)*(CBRM_data!$D$28:$D$232=FALSE))*(CBRM_data!AAC$18=CBRM_data!$F243)</f>
        <v>0</v>
      </c>
      <c r="AAD243" s="367" cm="1">
        <f t="array" ref="AAD243">SUMPRODUCT((CBRM_data!AAD$28:AAD$232)*(CBRM_data!$H$28:$H$232=CBRM_data!$H243)*(CBRM_data!$D$28:$D$232=FALSE))*(CBRM_data!AAD$18=CBRM_data!$F243)</f>
        <v>0</v>
      </c>
      <c r="AAE243" s="367" cm="1">
        <f t="array" ref="AAE243">SUMPRODUCT((CBRM_data!AAE$28:AAE$232)*(CBRM_data!$H$28:$H$232=CBRM_data!$H243)*(CBRM_data!$D$28:$D$232=FALSE))*(CBRM_data!AAE$18=CBRM_data!$F243)</f>
        <v>0</v>
      </c>
      <c r="AAF243" s="367" cm="1">
        <f t="array" ref="AAF243">SUMPRODUCT((CBRM_data!AAF$28:AAF$232)*(CBRM_data!$H$28:$H$232=CBRM_data!$H243)*(CBRM_data!$D$28:$D$232=FALSE))*(CBRM_data!AAF$18=CBRM_data!$F243)</f>
        <v>0</v>
      </c>
      <c r="AAG243" s="367" cm="1">
        <f t="array" ref="AAG243">SUMPRODUCT((CBRM_data!AAG$28:AAG$232)*(CBRM_data!$H$28:$H$232=CBRM_data!$H243)*(CBRM_data!$D$28:$D$232=FALSE))*(CBRM_data!AAG$18=CBRM_data!$F243)</f>
        <v>0</v>
      </c>
      <c r="AAH243" s="367" cm="1">
        <f t="array" ref="AAH243">SUMPRODUCT((CBRM_data!AAH$28:AAH$232)*(CBRM_data!$H$28:$H$232=CBRM_data!$H243)*(CBRM_data!$D$28:$D$232=FALSE))*(CBRM_data!AAH$18=CBRM_data!$F243)</f>
        <v>0</v>
      </c>
      <c r="AAI243" s="367" cm="1">
        <f t="array" ref="AAI243">SUMPRODUCT((CBRM_data!AAI$28:AAI$232)*(CBRM_data!$H$28:$H$232=CBRM_data!$H243)*(CBRM_data!$D$28:$D$232=FALSE))*(CBRM_data!AAI$18=CBRM_data!$F243)</f>
        <v>0</v>
      </c>
      <c r="AAJ243" s="367" cm="1">
        <f t="array" ref="AAJ243">SUMPRODUCT((CBRM_data!AAJ$28:AAJ$232)*(CBRM_data!$H$28:$H$232=CBRM_data!$H243)*(CBRM_data!$D$28:$D$232=FALSE))*(CBRM_data!AAJ$18=CBRM_data!$F243)</f>
        <v>0</v>
      </c>
      <c r="AAK243" s="367" cm="1">
        <f t="array" ref="AAK243">SUMPRODUCT((CBRM_data!AAK$28:AAK$232)*(CBRM_data!$H$28:$H$232=CBRM_data!$H243)*(CBRM_data!$D$28:$D$232=FALSE))*(CBRM_data!AAK$18=CBRM_data!$F243)</f>
        <v>0</v>
      </c>
      <c r="AAL243" s="367" cm="1">
        <f t="array" ref="AAL243">SUMPRODUCT((CBRM_data!AAL$28:AAL$232)*(CBRM_data!$H$28:$H$232=CBRM_data!$H243)*(CBRM_data!$D$28:$D$232=FALSE))*(CBRM_data!AAL$18=CBRM_data!$F243)</f>
        <v>0</v>
      </c>
      <c r="AAM243" s="367" cm="1">
        <f t="array" ref="AAM243">SUMPRODUCT((CBRM_data!AAM$28:AAM$232)*(CBRM_data!$H$28:$H$232=CBRM_data!$H243)*(CBRM_data!$D$28:$D$232=FALSE))*(CBRM_data!AAM$18=CBRM_data!$F243)</f>
        <v>0</v>
      </c>
      <c r="AAN243" s="367" cm="1">
        <f t="array" ref="AAN243">SUMPRODUCT((CBRM_data!AAN$28:AAN$232)*(CBRM_data!$H$28:$H$232=CBRM_data!$H243)*(CBRM_data!$D$28:$D$232=FALSE))*(CBRM_data!AAN$18=CBRM_data!$F243)</f>
        <v>0</v>
      </c>
      <c r="AAO243" s="367" cm="1">
        <f t="array" ref="AAO243">SUMPRODUCT((CBRM_data!AAO$28:AAO$232)*(CBRM_data!$H$28:$H$232=CBRM_data!$H243)*(CBRM_data!$D$28:$D$232=FALSE))*(CBRM_data!AAO$18=CBRM_data!$F243)</f>
        <v>0</v>
      </c>
      <c r="AAP243" s="367" cm="1">
        <f t="array" ref="AAP243">SUMPRODUCT((CBRM_data!AAP$28:AAP$232)*(CBRM_data!$H$28:$H$232=CBRM_data!$H243)*(CBRM_data!$D$28:$D$232=FALSE))*(CBRM_data!AAP$18=CBRM_data!$F243)</f>
        <v>0</v>
      </c>
      <c r="AAQ243" s="367" cm="1">
        <f t="array" ref="AAQ243">SUMPRODUCT((CBRM_data!AAQ$28:AAQ$232)*(CBRM_data!$H$28:$H$232=CBRM_data!$H243)*(CBRM_data!$D$28:$D$232=FALSE))*(CBRM_data!AAQ$18=CBRM_data!$F243)</f>
        <v>0</v>
      </c>
      <c r="AAR243" s="367" cm="1">
        <f t="array" ref="AAR243">SUMPRODUCT((CBRM_data!AAR$28:AAR$232)*(CBRM_data!$H$28:$H$232=CBRM_data!$H243)*(CBRM_data!$D$28:$D$232=FALSE))*(CBRM_data!AAR$18=CBRM_data!$F243)</f>
        <v>0</v>
      </c>
      <c r="AAS243" s="367" cm="1">
        <f t="array" ref="AAS243">SUMPRODUCT((CBRM_data!AAS$28:AAS$232)*(CBRM_data!$H$28:$H$232=CBRM_data!$H243)*(CBRM_data!$D$28:$D$232=FALSE))*(CBRM_data!AAS$18=CBRM_data!$F243)</f>
        <v>0</v>
      </c>
      <c r="AAT243" s="367" cm="1">
        <f t="array" ref="AAT243">SUMPRODUCT((CBRM_data!AAT$28:AAT$232)*(CBRM_data!$H$28:$H$232=CBRM_data!$H243)*(CBRM_data!$D$28:$D$232=FALSE))*(CBRM_data!AAT$18=CBRM_data!$F243)</f>
        <v>0</v>
      </c>
      <c r="AAU243" s="367" cm="1">
        <f t="array" ref="AAU243">SUMPRODUCT((CBRM_data!AAU$28:AAU$232)*(CBRM_data!$H$28:$H$232=CBRM_data!$H243)*(CBRM_data!$D$28:$D$232=FALSE))*(CBRM_data!AAU$18=CBRM_data!$F243)</f>
        <v>0</v>
      </c>
      <c r="AAV243" s="367" cm="1">
        <f t="array" ref="AAV243">SUMPRODUCT((CBRM_data!AAV$28:AAV$232)*(CBRM_data!$H$28:$H$232=CBRM_data!$H243)*(CBRM_data!$D$28:$D$232=FALSE))*(CBRM_data!AAV$18=CBRM_data!$F243)</f>
        <v>0</v>
      </c>
      <c r="AAW243" s="367" cm="1">
        <f t="array" ref="AAW243">SUMPRODUCT((CBRM_data!AAW$28:AAW$232)*(CBRM_data!$H$28:$H$232=CBRM_data!$H243)*(CBRM_data!$D$28:$D$232=FALSE))*(CBRM_data!AAW$18=CBRM_data!$F243)</f>
        <v>0</v>
      </c>
      <c r="AAX243" s="367" cm="1">
        <f t="array" ref="AAX243">SUMPRODUCT((CBRM_data!AAX$28:AAX$232)*(CBRM_data!$H$28:$H$232=CBRM_data!$H243)*(CBRM_data!$D$28:$D$232=FALSE))*(CBRM_data!AAX$18=CBRM_data!$F243)</f>
        <v>0</v>
      </c>
      <c r="AAY243" s="367" cm="1">
        <f t="array" ref="AAY243">SUMPRODUCT((CBRM_data!AAY$28:AAY$232)*(CBRM_data!$H$28:$H$232=CBRM_data!$H243)*(CBRM_data!$D$28:$D$232=FALSE))*(CBRM_data!AAY$18=CBRM_data!$F243)</f>
        <v>0</v>
      </c>
      <c r="AAZ243" s="367" cm="1">
        <f t="array" ref="AAZ243">SUMPRODUCT((CBRM_data!AAZ$28:AAZ$232)*(CBRM_data!$H$28:$H$232=CBRM_data!$H243)*(CBRM_data!$D$28:$D$232=FALSE))*(CBRM_data!AAZ$18=CBRM_data!$F243)</f>
        <v>0</v>
      </c>
      <c r="ABA243" s="367" cm="1">
        <f t="array" ref="ABA243">SUMPRODUCT((CBRM_data!ABA$28:ABA$232)*(CBRM_data!$H$28:$H$232=CBRM_data!$H243)*(CBRM_data!$D$28:$D$232=FALSE))*(CBRM_data!ABA$18=CBRM_data!$F243)</f>
        <v>0</v>
      </c>
      <c r="ABB243" s="367" cm="1">
        <f t="array" ref="ABB243">SUMPRODUCT((CBRM_data!ABB$28:ABB$232)*(CBRM_data!$H$28:$H$232=CBRM_data!$H243)*(CBRM_data!$D$28:$D$232=FALSE))*(CBRM_data!ABB$18=CBRM_data!$F243)</f>
        <v>0</v>
      </c>
      <c r="ABC243" s="367" cm="1">
        <f t="array" ref="ABC243">SUMPRODUCT((CBRM_data!ABC$28:ABC$232)*(CBRM_data!$H$28:$H$232=CBRM_data!$H243)*(CBRM_data!$D$28:$D$232=FALSE))*(CBRM_data!ABC$18=CBRM_data!$F243)</f>
        <v>0</v>
      </c>
      <c r="ABD243" s="367" cm="1">
        <f t="array" ref="ABD243">SUMPRODUCT((CBRM_data!ABD$28:ABD$232)*(CBRM_data!$H$28:$H$232=CBRM_data!$H243)*(CBRM_data!$D$28:$D$232=FALSE))*(CBRM_data!ABD$18=CBRM_data!$F243)</f>
        <v>0</v>
      </c>
      <c r="ABE243" s="367" cm="1">
        <f t="array" ref="ABE243">SUMPRODUCT((CBRM_data!ABE$28:ABE$232)*(CBRM_data!$H$28:$H$232=CBRM_data!$H243)*(CBRM_data!$D$28:$D$232=FALSE))*(CBRM_data!ABE$18=CBRM_data!$F243)</f>
        <v>0</v>
      </c>
      <c r="ABF243" s="367" cm="1">
        <f t="array" ref="ABF243">SUMPRODUCT((CBRM_data!ABF$28:ABF$232)*(CBRM_data!$H$28:$H$232=CBRM_data!$H243)*(CBRM_data!$D$28:$D$232=FALSE))*(CBRM_data!ABF$18=CBRM_data!$F243)</f>
        <v>0</v>
      </c>
      <c r="ABG243" s="367" cm="1">
        <f t="array" ref="ABG243">SUMPRODUCT((CBRM_data!ABG$28:ABG$232)*(CBRM_data!$H$28:$H$232=CBRM_data!$H243)*(CBRM_data!$D$28:$D$232=FALSE))*(CBRM_data!ABG$18=CBRM_data!$F243)</f>
        <v>0</v>
      </c>
      <c r="ABH243" s="367" cm="1">
        <f t="array" ref="ABH243">SUMPRODUCT((CBRM_data!ABH$28:ABH$232)*(CBRM_data!$H$28:$H$232=CBRM_data!$H243)*(CBRM_data!$D$28:$D$232=FALSE))*(CBRM_data!ABH$18=CBRM_data!$F243)</f>
        <v>0</v>
      </c>
      <c r="ABI243" s="367" cm="1">
        <f t="array" ref="ABI243">SUMPRODUCT((CBRM_data!ABI$28:ABI$232)*(CBRM_data!$H$28:$H$232=CBRM_data!$H243)*(CBRM_data!$D$28:$D$232=FALSE))*(CBRM_data!ABI$18=CBRM_data!$F243)</f>
        <v>0</v>
      </c>
      <c r="ABJ243" s="367" cm="1">
        <f t="array" ref="ABJ243">SUMPRODUCT((CBRM_data!ABJ$28:ABJ$232)*(CBRM_data!$H$28:$H$232=CBRM_data!$H243)*(CBRM_data!$D$28:$D$232=FALSE))*(CBRM_data!ABJ$18=CBRM_data!$F243)</f>
        <v>0</v>
      </c>
      <c r="ABK243" s="367" cm="1">
        <f t="array" ref="ABK243">SUMPRODUCT((CBRM_data!ABK$28:ABK$232)*(CBRM_data!$H$28:$H$232=CBRM_data!$H243)*(CBRM_data!$D$28:$D$232=FALSE))*(CBRM_data!ABK$18=CBRM_data!$F243)</f>
        <v>0</v>
      </c>
      <c r="ABL243" s="367" cm="1">
        <f t="array" ref="ABL243">SUMPRODUCT((CBRM_data!ABL$28:ABL$232)*(CBRM_data!$H$28:$H$232=CBRM_data!$H243)*(CBRM_data!$D$28:$D$232=FALSE))*(CBRM_data!ABL$18=CBRM_data!$F243)</f>
        <v>0</v>
      </c>
      <c r="ABM243" s="367" cm="1">
        <f t="array" ref="ABM243">SUMPRODUCT((CBRM_data!ABM$28:ABM$232)*(CBRM_data!$H$28:$H$232=CBRM_data!$H243)*(CBRM_data!$D$28:$D$232=FALSE))*(CBRM_data!ABM$18=CBRM_data!$F243)</f>
        <v>0</v>
      </c>
      <c r="ABN243" s="367" cm="1">
        <f t="array" ref="ABN243">SUMPRODUCT((CBRM_data!ABN$28:ABN$232)*(CBRM_data!$H$28:$H$232=CBRM_data!$H243)*(CBRM_data!$D$28:$D$232=FALSE))*(CBRM_data!ABN$18=CBRM_data!$F243)</f>
        <v>0</v>
      </c>
    </row>
    <row r="244" spans="4:764" x14ac:dyDescent="0.25">
      <c r="D244" s="415"/>
      <c r="J244" s="328"/>
      <c r="K244" s="330"/>
      <c r="AN244" s="328"/>
      <c r="BG244" s="322"/>
      <c r="BH244" s="322"/>
      <c r="BI244" s="322"/>
      <c r="BJ244" s="322"/>
      <c r="BS244" s="328"/>
      <c r="CN244" s="322"/>
      <c r="CX244" s="328"/>
      <c r="CY244" s="328"/>
      <c r="CZ244" s="328"/>
      <c r="DA244" s="328"/>
      <c r="DB244" s="328"/>
      <c r="DC244" s="328"/>
      <c r="DD244" s="328"/>
      <c r="DE244" s="328"/>
      <c r="DF244" s="328"/>
      <c r="DG244" s="328"/>
      <c r="DH244" s="328"/>
      <c r="DI244" s="328"/>
      <c r="DJ244" s="328"/>
      <c r="DK244" s="328"/>
      <c r="DL244" s="328"/>
      <c r="DM244" s="328"/>
      <c r="DN244" s="328"/>
      <c r="DO244" s="328"/>
      <c r="DP244" s="328"/>
      <c r="DQ244" s="328"/>
      <c r="DR244" s="328"/>
      <c r="DT244" s="328"/>
      <c r="DU244" s="328"/>
      <c r="DV244" s="328"/>
      <c r="DW244" s="328"/>
      <c r="DX244" s="328"/>
      <c r="DY244" s="328"/>
      <c r="DZ244" s="328"/>
      <c r="EA244" s="328"/>
      <c r="EB244" s="328"/>
      <c r="EC244" s="328"/>
      <c r="ED244" s="328"/>
      <c r="EE244" s="328"/>
      <c r="EF244" s="328"/>
      <c r="EG244" s="328"/>
      <c r="EH244" s="328"/>
      <c r="EI244" s="328"/>
      <c r="EJ244" s="328"/>
      <c r="EK244" s="328"/>
      <c r="EL244" s="328"/>
      <c r="EM244" s="328"/>
      <c r="EN244" s="328"/>
      <c r="EO244" s="328"/>
      <c r="EP244" s="328"/>
      <c r="EQ244" s="328"/>
      <c r="ER244" s="328"/>
      <c r="ES244" s="328"/>
      <c r="ET244" s="328"/>
      <c r="EU244" s="328"/>
      <c r="EV244" s="328"/>
      <c r="EW244" s="328"/>
      <c r="EY244" s="367"/>
      <c r="EZ244" s="367"/>
      <c r="FA244" s="367"/>
      <c r="FB244" s="367"/>
      <c r="FC244" s="367"/>
      <c r="FD244" s="367"/>
      <c r="FE244" s="367"/>
      <c r="FF244" s="367"/>
      <c r="FG244" s="367"/>
      <c r="FH244" s="367"/>
      <c r="FI244" s="367"/>
      <c r="FJ244" s="367"/>
      <c r="FK244" s="367"/>
      <c r="FL244" s="367"/>
      <c r="FM244" s="367"/>
      <c r="FN244" s="367"/>
      <c r="FO244" s="367"/>
      <c r="FP244" s="367"/>
      <c r="FQ244" s="367"/>
      <c r="FR244" s="367"/>
      <c r="FS244" s="367"/>
      <c r="FT244" s="367"/>
      <c r="FU244" s="367"/>
      <c r="FV244" s="367"/>
      <c r="FW244" s="367"/>
      <c r="FX244" s="367"/>
      <c r="FY244" s="367"/>
      <c r="FZ244" s="367"/>
      <c r="GA244" s="367"/>
      <c r="GB244" s="367"/>
      <c r="GC244" s="346"/>
      <c r="GD244" s="367"/>
      <c r="GE244" s="367"/>
      <c r="GF244" s="367"/>
      <c r="GG244" s="367"/>
      <c r="GH244" s="367"/>
      <c r="GI244" s="367"/>
      <c r="GJ244" s="367"/>
      <c r="GK244" s="367"/>
      <c r="GL244" s="367"/>
      <c r="GM244" s="367"/>
      <c r="GN244" s="367"/>
      <c r="GO244" s="367"/>
      <c r="GP244" s="367"/>
      <c r="GQ244" s="367"/>
      <c r="GR244" s="367"/>
      <c r="GS244" s="367"/>
      <c r="GT244" s="367"/>
      <c r="GU244" s="367"/>
      <c r="GV244" s="367"/>
      <c r="GW244" s="367"/>
      <c r="GX244" s="367"/>
      <c r="GY244" s="367"/>
      <c r="GZ244" s="367"/>
      <c r="HA244" s="367"/>
      <c r="HB244" s="367"/>
      <c r="HC244" s="367"/>
      <c r="HD244" s="367"/>
      <c r="HE244" s="367"/>
      <c r="HF244" s="367"/>
      <c r="HG244" s="367"/>
      <c r="HH244" s="367"/>
      <c r="HI244" s="367"/>
      <c r="HJ244" s="367"/>
      <c r="HK244" s="367"/>
      <c r="HL244" s="367"/>
      <c r="HM244" s="367"/>
      <c r="HN244" s="367"/>
      <c r="HO244" s="367"/>
      <c r="HP244" s="367"/>
      <c r="HQ244" s="367"/>
      <c r="HR244" s="367"/>
      <c r="HS244" s="367"/>
      <c r="HT244" s="367"/>
      <c r="HU244" s="367"/>
      <c r="HV244" s="367"/>
      <c r="HW244" s="367"/>
      <c r="HX244" s="367"/>
      <c r="HY244" s="367"/>
      <c r="HZ244" s="367"/>
      <c r="IA244" s="367"/>
      <c r="IB244" s="367"/>
      <c r="IC244" s="367"/>
      <c r="ID244" s="367"/>
      <c r="IE244" s="367"/>
      <c r="IF244" s="367"/>
      <c r="IG244" s="367"/>
      <c r="IH244" s="367"/>
      <c r="II244" s="367"/>
      <c r="IJ244" s="367"/>
      <c r="IK244" s="367"/>
      <c r="IL244" s="367"/>
      <c r="IM244" s="367"/>
      <c r="IN244" s="367"/>
      <c r="IO244" s="367"/>
      <c r="IP244" s="367"/>
      <c r="IQ244" s="367"/>
      <c r="IR244" s="367"/>
      <c r="IS244" s="367"/>
      <c r="IT244" s="367"/>
      <c r="IU244" s="367"/>
      <c r="IV244" s="367"/>
      <c r="IW244" s="367"/>
      <c r="IX244" s="367"/>
      <c r="IY244" s="367"/>
      <c r="IZ244" s="367"/>
      <c r="JA244" s="367"/>
      <c r="JB244" s="367"/>
      <c r="JC244" s="367"/>
      <c r="JD244" s="367"/>
      <c r="JE244" s="367"/>
      <c r="JF244" s="367"/>
      <c r="JG244" s="367"/>
      <c r="JH244" s="367"/>
      <c r="JI244" s="367"/>
      <c r="JJ244" s="367"/>
      <c r="JK244" s="367"/>
      <c r="JL244" s="367"/>
      <c r="JM244" s="367"/>
      <c r="JN244" s="367"/>
      <c r="JO244" s="367"/>
      <c r="JP244" s="367"/>
      <c r="JQ244" s="367"/>
      <c r="JR244" s="367"/>
      <c r="JS244" s="367"/>
      <c r="JT244" s="367"/>
      <c r="JU244" s="367"/>
      <c r="JV244" s="367"/>
      <c r="JW244" s="367"/>
      <c r="JX244" s="367"/>
      <c r="JY244" s="367"/>
      <c r="JZ244" s="367"/>
      <c r="KA244" s="367"/>
      <c r="KB244" s="367"/>
      <c r="KC244" s="367"/>
      <c r="KD244" s="367"/>
      <c r="KE244" s="367"/>
      <c r="KF244" s="367"/>
      <c r="KG244" s="367"/>
      <c r="KH244" s="367"/>
      <c r="KI244" s="367"/>
      <c r="KJ244" s="367"/>
      <c r="KK244" s="367"/>
      <c r="KL244" s="367"/>
      <c r="KM244" s="367"/>
      <c r="KN244" s="367"/>
      <c r="KO244" s="367"/>
      <c r="KP244" s="367"/>
      <c r="KQ244" s="367"/>
      <c r="KR244" s="367"/>
      <c r="KS244" s="367"/>
      <c r="KT244" s="367"/>
      <c r="KU244" s="367"/>
      <c r="KV244" s="367"/>
      <c r="KW244" s="367"/>
      <c r="KX244" s="367"/>
      <c r="KY244" s="367"/>
      <c r="KZ244" s="367"/>
      <c r="LA244" s="367"/>
      <c r="LB244" s="367"/>
      <c r="LC244" s="367"/>
      <c r="LD244" s="367"/>
      <c r="LE244" s="367"/>
      <c r="LF244" s="367"/>
      <c r="LG244" s="367"/>
      <c r="LH244" s="367"/>
      <c r="LI244" s="367"/>
      <c r="LJ244" s="367"/>
      <c r="LK244" s="367"/>
      <c r="LL244" s="367"/>
      <c r="LM244" s="367"/>
      <c r="LN244" s="367"/>
      <c r="LO244" s="367"/>
      <c r="LP244" s="367"/>
      <c r="LQ244" s="367"/>
      <c r="LR244" s="367"/>
      <c r="LS244" s="367"/>
      <c r="LT244" s="367"/>
      <c r="LU244" s="367"/>
      <c r="LV244" s="367"/>
      <c r="LW244" s="367"/>
      <c r="LX244" s="367"/>
      <c r="LY244" s="367"/>
      <c r="LZ244" s="367"/>
      <c r="MA244" s="367"/>
      <c r="MB244" s="367"/>
      <c r="MC244" s="367"/>
      <c r="MD244" s="367"/>
      <c r="ME244" s="367"/>
      <c r="MF244" s="367"/>
      <c r="MG244" s="367"/>
      <c r="MH244" s="367"/>
      <c r="MI244" s="367"/>
      <c r="MJ244" s="367"/>
      <c r="MK244" s="367"/>
      <c r="ML244" s="367"/>
      <c r="MM244" s="367"/>
      <c r="MN244" s="367"/>
      <c r="MO244" s="367"/>
      <c r="MP244" s="367"/>
      <c r="MQ244" s="367"/>
      <c r="MR244" s="367"/>
      <c r="MS244" s="367"/>
      <c r="MT244" s="367"/>
      <c r="MU244" s="367"/>
      <c r="MV244" s="367"/>
      <c r="MW244" s="367"/>
      <c r="MX244" s="367"/>
      <c r="MY244" s="367"/>
      <c r="MZ244" s="367"/>
      <c r="NA244" s="367"/>
      <c r="NB244" s="367"/>
      <c r="NC244" s="367"/>
      <c r="ND244" s="367"/>
      <c r="NE244" s="367"/>
      <c r="NF244" s="367"/>
      <c r="NG244" s="367"/>
      <c r="NH244" s="367"/>
      <c r="NI244" s="367"/>
      <c r="NJ244" s="367"/>
      <c r="NK244" s="367"/>
      <c r="NL244" s="367"/>
      <c r="NM244" s="367"/>
      <c r="NN244" s="367"/>
      <c r="NO244" s="367"/>
      <c r="NP244" s="367"/>
      <c r="NQ244" s="367"/>
      <c r="NR244" s="367"/>
      <c r="NS244" s="367"/>
      <c r="NT244" s="367"/>
      <c r="NU244" s="367"/>
      <c r="NV244" s="367"/>
      <c r="NW244" s="367"/>
      <c r="NX244" s="367"/>
      <c r="NY244" s="367"/>
      <c r="NZ244" s="367"/>
      <c r="OA244" s="367"/>
      <c r="OB244" s="367"/>
      <c r="OC244" s="367"/>
      <c r="OD244" s="367"/>
      <c r="OE244" s="367"/>
      <c r="OF244" s="367"/>
      <c r="OG244" s="367"/>
      <c r="OH244" s="367"/>
      <c r="OI244" s="367"/>
      <c r="OJ244" s="367"/>
      <c r="OK244" s="367"/>
      <c r="OL244" s="367"/>
      <c r="OM244" s="367"/>
      <c r="ON244" s="367"/>
      <c r="OO244" s="367"/>
      <c r="OP244" s="367"/>
      <c r="OQ244" s="367"/>
      <c r="OR244" s="367"/>
      <c r="OS244" s="367"/>
      <c r="OT244" s="367"/>
      <c r="OU244" s="367"/>
      <c r="OV244" s="367"/>
      <c r="OW244" s="367"/>
      <c r="OX244" s="367"/>
      <c r="OY244" s="367"/>
      <c r="OZ244" s="367"/>
      <c r="PA244" s="367"/>
      <c r="PB244" s="367"/>
      <c r="PC244" s="367"/>
      <c r="PD244" s="367"/>
      <c r="PE244" s="367"/>
      <c r="PF244" s="367"/>
      <c r="PG244" s="367"/>
      <c r="PH244" s="367"/>
      <c r="PI244" s="367"/>
      <c r="PJ244" s="367"/>
      <c r="PK244" s="367"/>
      <c r="PL244" s="367"/>
      <c r="PM244" s="367"/>
      <c r="PN244" s="367"/>
      <c r="PO244" s="367"/>
      <c r="PP244" s="367"/>
      <c r="PQ244" s="367"/>
      <c r="PR244" s="367"/>
      <c r="PS244" s="367"/>
      <c r="PT244" s="367"/>
      <c r="PU244" s="367"/>
      <c r="PV244" s="367"/>
      <c r="PW244" s="367"/>
      <c r="PX244" s="367"/>
      <c r="PY244" s="367"/>
      <c r="PZ244" s="367"/>
      <c r="QA244" s="367"/>
      <c r="QB244" s="367"/>
      <c r="QC244" s="367"/>
      <c r="QD244" s="367"/>
      <c r="QE244" s="367"/>
      <c r="QF244" s="367"/>
      <c r="QG244" s="367"/>
      <c r="QH244" s="367"/>
      <c r="QI244" s="367"/>
      <c r="QJ244" s="367"/>
      <c r="QK244" s="367"/>
      <c r="QL244" s="367"/>
      <c r="QM244" s="367"/>
      <c r="QN244" s="367"/>
      <c r="QO244" s="367"/>
      <c r="QP244" s="367"/>
      <c r="QQ244" s="367"/>
      <c r="QR244" s="367"/>
      <c r="QS244" s="367"/>
      <c r="QT244" s="367"/>
      <c r="QU244" s="367"/>
      <c r="QV244" s="367"/>
      <c r="QW244" s="367"/>
      <c r="QX244" s="367"/>
      <c r="QY244" s="367"/>
      <c r="QZ244" s="367"/>
      <c r="RA244" s="367"/>
      <c r="RB244" s="367"/>
      <c r="RC244" s="367"/>
      <c r="RD244" s="367"/>
      <c r="RE244" s="367"/>
      <c r="RF244" s="367"/>
      <c r="RG244" s="367"/>
      <c r="RH244" s="367"/>
      <c r="RI244" s="367"/>
      <c r="RJ244" s="367"/>
      <c r="RK244" s="367"/>
      <c r="RL244" s="367"/>
      <c r="RM244" s="367"/>
      <c r="RN244" s="367"/>
      <c r="RO244" s="367"/>
      <c r="RP244" s="367"/>
      <c r="RQ244" s="367"/>
      <c r="RR244" s="367"/>
      <c r="RS244" s="367"/>
      <c r="RT244" s="367"/>
      <c r="RU244" s="367"/>
      <c r="RV244" s="367"/>
      <c r="RW244" s="367"/>
      <c r="RX244" s="367"/>
      <c r="RY244" s="367"/>
      <c r="RZ244" s="367"/>
      <c r="SA244" s="367"/>
      <c r="SB244" s="367"/>
      <c r="SC244" s="367"/>
      <c r="SD244" s="367"/>
      <c r="SE244" s="367"/>
      <c r="SF244" s="367"/>
      <c r="SG244" s="367"/>
      <c r="SH244" s="367"/>
      <c r="SI244" s="367"/>
      <c r="SJ244" s="367"/>
      <c r="SK244" s="367"/>
      <c r="SL244" s="367"/>
      <c r="SM244" s="367"/>
      <c r="SN244" s="367"/>
      <c r="SO244" s="367"/>
      <c r="SP244" s="367"/>
      <c r="SQ244" s="367"/>
      <c r="SR244" s="367"/>
      <c r="SS244" s="367"/>
      <c r="ST244" s="367"/>
      <c r="SU244" s="367"/>
      <c r="SV244" s="367"/>
      <c r="SW244" s="367"/>
      <c r="SX244" s="367"/>
      <c r="SY244" s="367"/>
      <c r="SZ244" s="367"/>
      <c r="TA244" s="367"/>
      <c r="TB244" s="367"/>
      <c r="TC244" s="367"/>
      <c r="TD244" s="367"/>
      <c r="TE244" s="367"/>
      <c r="TF244" s="367"/>
      <c r="TG244" s="367"/>
      <c r="TH244" s="367"/>
      <c r="TI244" s="367"/>
      <c r="TJ244" s="367"/>
      <c r="TK244" s="367"/>
      <c r="TL244" s="367"/>
      <c r="TM244" s="367"/>
      <c r="TN244" s="367"/>
      <c r="TO244" s="367"/>
      <c r="TP244" s="367"/>
      <c r="TQ244" s="367"/>
      <c r="TR244" s="367"/>
      <c r="TS244" s="367"/>
      <c r="TT244" s="367"/>
      <c r="TU244" s="367"/>
      <c r="TV244" s="367"/>
      <c r="TW244" s="367"/>
      <c r="TX244" s="367"/>
      <c r="TY244" s="367"/>
      <c r="TZ244" s="367"/>
      <c r="UA244" s="367"/>
      <c r="UB244" s="367"/>
      <c r="UC244" s="367"/>
      <c r="UD244" s="367"/>
      <c r="UE244" s="367"/>
      <c r="UF244" s="367"/>
      <c r="UG244" s="367"/>
      <c r="UH244" s="367"/>
      <c r="UI244" s="367"/>
      <c r="UJ244" s="367"/>
      <c r="UK244" s="367"/>
      <c r="UL244" s="367"/>
      <c r="UM244" s="367"/>
      <c r="UN244" s="367"/>
      <c r="UO244" s="367"/>
      <c r="UP244" s="367"/>
      <c r="UQ244" s="367"/>
      <c r="UR244" s="367"/>
      <c r="US244" s="367"/>
      <c r="UT244" s="367"/>
      <c r="UU244" s="367"/>
      <c r="UV244" s="367"/>
      <c r="UW244" s="367"/>
      <c r="UX244" s="367"/>
      <c r="UY244" s="367"/>
      <c r="UZ244" s="367"/>
      <c r="VA244" s="367"/>
      <c r="VB244" s="367"/>
      <c r="VC244" s="367"/>
      <c r="VD244" s="367"/>
      <c r="VE244" s="367"/>
      <c r="VF244" s="367"/>
      <c r="VG244" s="367"/>
      <c r="VH244" s="367"/>
      <c r="VI244" s="367"/>
      <c r="VJ244" s="367"/>
      <c r="VK244" s="367"/>
      <c r="VL244" s="367"/>
      <c r="VM244" s="367"/>
      <c r="VN244" s="367"/>
      <c r="VO244" s="367"/>
      <c r="VP244" s="367"/>
      <c r="VQ244" s="367"/>
      <c r="VR244" s="367"/>
      <c r="VS244" s="367"/>
      <c r="VT244" s="367"/>
      <c r="VU244" s="367"/>
      <c r="VV244" s="367"/>
      <c r="VW244" s="367"/>
      <c r="VX244" s="367"/>
      <c r="VY244" s="367"/>
      <c r="VZ244" s="367"/>
      <c r="WA244" s="367"/>
      <c r="WB244" s="367"/>
      <c r="WC244" s="367"/>
      <c r="WD244" s="367"/>
      <c r="WE244" s="367"/>
      <c r="WF244" s="367"/>
      <c r="WG244" s="367"/>
      <c r="WH244" s="367"/>
      <c r="WI244" s="367"/>
      <c r="WJ244" s="367"/>
      <c r="WK244" s="367"/>
      <c r="WL244" s="367"/>
      <c r="WM244" s="367"/>
      <c r="WN244" s="367"/>
      <c r="WO244" s="367"/>
      <c r="WP244" s="367"/>
      <c r="WQ244" s="367"/>
      <c r="WR244" s="367"/>
      <c r="WS244" s="367"/>
      <c r="WT244" s="367"/>
      <c r="WU244" s="367"/>
      <c r="WV244" s="367"/>
      <c r="WW244" s="367"/>
      <c r="WX244" s="367"/>
      <c r="WY244" s="367"/>
      <c r="WZ244" s="367"/>
      <c r="XA244" s="367"/>
      <c r="XB244" s="367"/>
      <c r="XC244" s="367"/>
      <c r="XD244" s="367"/>
      <c r="XE244" s="367"/>
      <c r="XF244" s="367"/>
      <c r="XG244" s="367"/>
      <c r="XH244" s="367"/>
      <c r="XI244" s="367"/>
      <c r="XJ244" s="367"/>
      <c r="XK244" s="367"/>
      <c r="XL244" s="367"/>
      <c r="XM244" s="367"/>
      <c r="XN244" s="367"/>
      <c r="XO244" s="367"/>
      <c r="XP244" s="367"/>
      <c r="XQ244" s="367"/>
      <c r="XR244" s="367"/>
      <c r="XS244" s="367"/>
      <c r="XT244" s="367"/>
      <c r="XU244" s="367"/>
      <c r="XV244" s="367"/>
      <c r="XW244" s="367"/>
      <c r="XX244" s="367"/>
      <c r="XY244" s="367"/>
      <c r="XZ244" s="367"/>
      <c r="YA244" s="367"/>
      <c r="YB244" s="367"/>
      <c r="YC244" s="367"/>
      <c r="YD244" s="367"/>
      <c r="YE244" s="367"/>
      <c r="YF244" s="367"/>
      <c r="YG244" s="367"/>
      <c r="YH244" s="367"/>
      <c r="YI244" s="367"/>
      <c r="YJ244" s="367"/>
      <c r="YK244" s="367"/>
      <c r="YL244" s="367"/>
      <c r="YM244" s="367"/>
      <c r="YN244" s="367"/>
      <c r="YO244" s="367"/>
      <c r="YP244" s="367"/>
      <c r="YQ244" s="367"/>
      <c r="YR244" s="367"/>
      <c r="YS244" s="367"/>
      <c r="YT244" s="367"/>
      <c r="YU244" s="367"/>
      <c r="YV244" s="367"/>
      <c r="YW244" s="367"/>
      <c r="YX244" s="367"/>
      <c r="YY244" s="367"/>
      <c r="YZ244" s="367"/>
      <c r="ZA244" s="367"/>
      <c r="ZB244" s="367"/>
      <c r="ZC244" s="367"/>
      <c r="ZD244" s="367"/>
      <c r="ZE244" s="367"/>
      <c r="ZF244" s="367"/>
      <c r="ZG244" s="367"/>
      <c r="ZH244" s="367"/>
      <c r="ZI244" s="367"/>
      <c r="ZJ244" s="367"/>
      <c r="ZK244" s="367"/>
      <c r="ZL244" s="367"/>
      <c r="ZM244" s="367"/>
      <c r="ZN244" s="367"/>
      <c r="ZO244" s="367"/>
      <c r="ZP244" s="367"/>
      <c r="ZQ244" s="367"/>
      <c r="ZR244" s="367"/>
      <c r="ZS244" s="367"/>
      <c r="ZT244" s="367"/>
      <c r="ZU244" s="367"/>
      <c r="ZV244" s="367"/>
      <c r="ZW244" s="367"/>
      <c r="ZX244" s="367"/>
      <c r="ZY244" s="367"/>
      <c r="ZZ244" s="367"/>
      <c r="AAA244" s="367"/>
      <c r="AAB244" s="367"/>
      <c r="AAC244" s="367"/>
      <c r="AAD244" s="367"/>
      <c r="AAE244" s="367"/>
      <c r="AAF244" s="367"/>
      <c r="AAG244" s="367"/>
      <c r="AAH244" s="367"/>
      <c r="AAI244" s="367"/>
      <c r="AAJ244" s="367"/>
      <c r="AAK244" s="367"/>
      <c r="AAL244" s="367"/>
      <c r="AAM244" s="367"/>
      <c r="AAN244" s="367"/>
      <c r="AAO244" s="367"/>
      <c r="AAP244" s="367"/>
      <c r="AAQ244" s="367"/>
      <c r="AAR244" s="367"/>
      <c r="AAS244" s="367"/>
      <c r="AAT244" s="367"/>
      <c r="AAU244" s="367"/>
      <c r="AAV244" s="367"/>
      <c r="AAW244" s="367"/>
      <c r="AAX244" s="367"/>
      <c r="AAY244" s="367"/>
      <c r="AAZ244" s="367"/>
      <c r="ABA244" s="367"/>
      <c r="ABB244" s="367"/>
      <c r="ABC244" s="367"/>
      <c r="ABD244" s="367"/>
      <c r="ABE244" s="367"/>
      <c r="ABF244" s="367"/>
      <c r="ABG244" s="367"/>
      <c r="ABH244" s="367"/>
      <c r="ABI244" s="367"/>
      <c r="ABJ244" s="367"/>
      <c r="ABK244" s="367"/>
      <c r="ABL244" s="367"/>
      <c r="ABM244" s="367"/>
      <c r="ABN244" s="367"/>
    </row>
    <row r="245" spans="4:764" x14ac:dyDescent="0.25">
      <c r="D245" s="415" t="str">
        <f>G245&amp;H245</f>
        <v/>
      </c>
      <c r="J245" s="328"/>
      <c r="K245" s="330"/>
      <c r="AN245" s="328"/>
      <c r="BG245" s="322"/>
      <c r="BH245" s="322"/>
      <c r="BI245" s="322"/>
      <c r="BJ245" s="322"/>
      <c r="BS245" s="328"/>
      <c r="CN245" s="322"/>
      <c r="CX245" s="328"/>
      <c r="CY245" s="328"/>
      <c r="CZ245" s="328"/>
      <c r="DA245" s="328"/>
      <c r="DB245" s="328"/>
      <c r="DC245" s="328"/>
      <c r="DD245" s="328"/>
      <c r="DE245" s="328"/>
      <c r="DF245" s="328"/>
      <c r="DG245" s="328"/>
      <c r="DH245" s="328"/>
      <c r="DI245" s="328"/>
      <c r="DJ245" s="328"/>
      <c r="DK245" s="328"/>
      <c r="DL245" s="328"/>
      <c r="DM245" s="328"/>
      <c r="DN245" s="328"/>
      <c r="DO245" s="328"/>
      <c r="DP245" s="328"/>
      <c r="DQ245" s="328"/>
      <c r="DR245" s="328"/>
      <c r="DT245" s="328"/>
      <c r="DU245" s="328"/>
      <c r="DV245" s="328"/>
      <c r="DW245" s="328"/>
      <c r="DX245" s="328"/>
      <c r="DY245" s="328"/>
      <c r="DZ245" s="328"/>
      <c r="EA245" s="328"/>
      <c r="EB245" s="328"/>
      <c r="EC245" s="328"/>
      <c r="ED245" s="328"/>
      <c r="EE245" s="328"/>
      <c r="EF245" s="328"/>
      <c r="EG245" s="328"/>
      <c r="EH245" s="328"/>
      <c r="EI245" s="328"/>
      <c r="EJ245" s="328"/>
      <c r="EK245" s="328"/>
      <c r="EL245" s="328"/>
      <c r="EM245" s="328"/>
      <c r="EN245" s="328"/>
      <c r="EO245" s="328"/>
      <c r="EP245" s="328"/>
      <c r="EQ245" s="328"/>
      <c r="ER245" s="328"/>
      <c r="ES245" s="328"/>
      <c r="ET245" s="328"/>
      <c r="EU245" s="328"/>
      <c r="EV245" s="328"/>
      <c r="EW245" s="328"/>
      <c r="EY245" s="367"/>
      <c r="EZ245" s="367"/>
      <c r="FA245" s="367"/>
      <c r="FB245" s="367"/>
      <c r="FC245" s="367"/>
      <c r="FD245" s="367"/>
      <c r="FE245" s="367"/>
      <c r="FF245" s="367"/>
      <c r="FG245" s="367"/>
      <c r="FH245" s="367"/>
      <c r="FI245" s="367"/>
      <c r="FJ245" s="367"/>
      <c r="FK245" s="367"/>
      <c r="FL245" s="367"/>
      <c r="FM245" s="367"/>
      <c r="FN245" s="367"/>
      <c r="FO245" s="367"/>
      <c r="FP245" s="367"/>
      <c r="FQ245" s="367"/>
      <c r="FR245" s="367"/>
      <c r="FS245" s="367"/>
      <c r="FT245" s="367"/>
      <c r="FU245" s="367"/>
      <c r="FV245" s="367"/>
      <c r="FW245" s="367"/>
      <c r="FX245" s="367"/>
      <c r="FY245" s="367"/>
      <c r="FZ245" s="367"/>
      <c r="GA245" s="367"/>
      <c r="GB245" s="367"/>
      <c r="GC245" s="322"/>
      <c r="GD245" s="367"/>
      <c r="GE245" s="367"/>
      <c r="GF245" s="367"/>
      <c r="GG245" s="367"/>
      <c r="GH245" s="367"/>
      <c r="GI245" s="367"/>
      <c r="GJ245" s="367"/>
      <c r="GK245" s="367"/>
      <c r="GL245" s="367"/>
      <c r="GM245" s="367"/>
      <c r="GN245" s="367"/>
      <c r="GO245" s="367"/>
      <c r="GP245" s="367"/>
      <c r="GQ245" s="367"/>
      <c r="GR245" s="367"/>
      <c r="GS245" s="367"/>
      <c r="GT245" s="367"/>
      <c r="GU245" s="367"/>
      <c r="GV245" s="367"/>
      <c r="GW245" s="367"/>
      <c r="GX245" s="367"/>
      <c r="GY245" s="367"/>
      <c r="GZ245" s="367"/>
      <c r="HA245" s="367"/>
      <c r="HB245" s="367"/>
      <c r="HC245" s="367"/>
      <c r="HD245" s="367"/>
      <c r="HE245" s="367"/>
      <c r="HF245" s="367"/>
      <c r="HG245" s="367"/>
      <c r="HH245" s="367"/>
      <c r="HI245" s="367"/>
      <c r="HJ245" s="367"/>
      <c r="HK245" s="367"/>
      <c r="HL245" s="367"/>
      <c r="HM245" s="367"/>
      <c r="HN245" s="367"/>
      <c r="HO245" s="367"/>
      <c r="HP245" s="367"/>
      <c r="HQ245" s="367"/>
      <c r="HR245" s="367"/>
      <c r="HS245" s="367"/>
      <c r="HT245" s="367"/>
      <c r="HU245" s="367"/>
      <c r="HV245" s="367"/>
      <c r="HW245" s="367"/>
      <c r="HX245" s="367"/>
      <c r="HY245" s="367"/>
      <c r="HZ245" s="367"/>
      <c r="IA245" s="367"/>
      <c r="IB245" s="367"/>
      <c r="IC245" s="367"/>
      <c r="ID245" s="367"/>
      <c r="IE245" s="367"/>
      <c r="IF245" s="367"/>
      <c r="IG245" s="367"/>
      <c r="IH245" s="367"/>
      <c r="II245" s="367"/>
      <c r="IJ245" s="367"/>
      <c r="IK245" s="367"/>
      <c r="IL245" s="367"/>
      <c r="IM245" s="367"/>
      <c r="IN245" s="367"/>
      <c r="IO245" s="367"/>
      <c r="IP245" s="367"/>
      <c r="IQ245" s="367"/>
      <c r="IR245" s="367"/>
      <c r="IS245" s="367"/>
      <c r="IT245" s="367"/>
      <c r="IU245" s="367"/>
      <c r="IV245" s="367"/>
      <c r="IW245" s="367"/>
      <c r="IX245" s="367"/>
      <c r="IY245" s="367"/>
      <c r="IZ245" s="367"/>
      <c r="JA245" s="367"/>
      <c r="JB245" s="367"/>
      <c r="JC245" s="367"/>
      <c r="JD245" s="367"/>
      <c r="JE245" s="367"/>
      <c r="JF245" s="367"/>
      <c r="JG245" s="367"/>
      <c r="JH245" s="367"/>
      <c r="JI245" s="367"/>
      <c r="JJ245" s="367"/>
      <c r="JK245" s="367"/>
      <c r="JL245" s="367"/>
      <c r="JM245" s="367"/>
      <c r="JN245" s="367"/>
      <c r="JO245" s="367"/>
      <c r="JP245" s="367"/>
      <c r="JQ245" s="367"/>
      <c r="JR245" s="367"/>
      <c r="JS245" s="367"/>
      <c r="JT245" s="367"/>
      <c r="JU245" s="367"/>
      <c r="JV245" s="367"/>
      <c r="JW245" s="367"/>
      <c r="JX245" s="367"/>
      <c r="JY245" s="367"/>
      <c r="JZ245" s="367"/>
      <c r="KA245" s="367"/>
      <c r="KB245" s="367"/>
      <c r="KC245" s="367"/>
      <c r="KD245" s="367"/>
      <c r="KE245" s="367"/>
      <c r="KF245" s="367"/>
      <c r="KG245" s="367"/>
      <c r="KH245" s="367"/>
      <c r="KI245" s="367"/>
      <c r="KJ245" s="367"/>
      <c r="KK245" s="367"/>
      <c r="KL245" s="367"/>
      <c r="KM245" s="367"/>
      <c r="KN245" s="367"/>
      <c r="KO245" s="367"/>
      <c r="KP245" s="367"/>
      <c r="KQ245" s="367"/>
      <c r="KR245" s="367"/>
      <c r="KS245" s="367"/>
      <c r="KT245" s="367"/>
      <c r="KU245" s="367"/>
      <c r="KV245" s="367"/>
      <c r="KW245" s="367"/>
      <c r="KX245" s="367"/>
      <c r="KY245" s="367"/>
      <c r="KZ245" s="367"/>
      <c r="LA245" s="367"/>
      <c r="LB245" s="367"/>
      <c r="LC245" s="367"/>
      <c r="LD245" s="367"/>
      <c r="LE245" s="367"/>
      <c r="LF245" s="367"/>
      <c r="LG245" s="367"/>
      <c r="LH245" s="367"/>
      <c r="LI245" s="367"/>
      <c r="LJ245" s="367"/>
      <c r="LK245" s="367"/>
      <c r="LL245" s="367"/>
      <c r="LM245" s="367"/>
      <c r="LN245" s="367"/>
      <c r="LO245" s="367"/>
      <c r="LP245" s="367"/>
      <c r="LQ245" s="367"/>
      <c r="LR245" s="367"/>
      <c r="LS245" s="367"/>
      <c r="LT245" s="367"/>
      <c r="LU245" s="367"/>
      <c r="LV245" s="367"/>
      <c r="LW245" s="367"/>
      <c r="LX245" s="367"/>
      <c r="LY245" s="367"/>
      <c r="LZ245" s="367"/>
      <c r="MA245" s="367"/>
      <c r="MB245" s="367"/>
      <c r="MC245" s="367"/>
      <c r="MD245" s="367"/>
      <c r="ME245" s="367"/>
      <c r="MF245" s="367"/>
      <c r="MG245" s="367"/>
      <c r="MH245" s="367"/>
      <c r="MI245" s="367"/>
      <c r="MJ245" s="367"/>
      <c r="MK245" s="367"/>
      <c r="ML245" s="367"/>
      <c r="MM245" s="367"/>
      <c r="MN245" s="367"/>
      <c r="MO245" s="367"/>
      <c r="MP245" s="367"/>
      <c r="MQ245" s="367"/>
      <c r="MR245" s="367"/>
      <c r="MS245" s="367"/>
      <c r="MT245" s="367"/>
      <c r="MU245" s="367"/>
      <c r="MV245" s="367"/>
      <c r="MW245" s="367"/>
      <c r="MX245" s="367"/>
      <c r="MY245" s="367"/>
      <c r="MZ245" s="367"/>
      <c r="NA245" s="367"/>
      <c r="NB245" s="367"/>
      <c r="NC245" s="367"/>
      <c r="ND245" s="367"/>
      <c r="NE245" s="367"/>
      <c r="NF245" s="367"/>
      <c r="NG245" s="367"/>
      <c r="NH245" s="367"/>
      <c r="NI245" s="367"/>
      <c r="NJ245" s="367"/>
      <c r="NK245" s="367"/>
      <c r="NL245" s="367"/>
      <c r="NM245" s="367"/>
      <c r="NN245" s="367"/>
      <c r="NO245" s="367"/>
      <c r="NP245" s="367"/>
      <c r="NQ245" s="367"/>
      <c r="NR245" s="367"/>
      <c r="NS245" s="367"/>
      <c r="NT245" s="367"/>
      <c r="NU245" s="367"/>
      <c r="NV245" s="367"/>
      <c r="NW245" s="367"/>
      <c r="NX245" s="367"/>
      <c r="NY245" s="367"/>
      <c r="NZ245" s="367"/>
      <c r="OA245" s="367"/>
      <c r="OB245" s="367"/>
      <c r="OC245" s="367"/>
      <c r="OD245" s="367"/>
      <c r="OE245" s="367"/>
      <c r="OF245" s="367"/>
      <c r="OG245" s="367"/>
      <c r="OH245" s="367"/>
      <c r="OI245" s="367"/>
      <c r="OJ245" s="367"/>
      <c r="OK245" s="367"/>
      <c r="OL245" s="367"/>
      <c r="OM245" s="367"/>
      <c r="ON245" s="367"/>
      <c r="OO245" s="367"/>
      <c r="OP245" s="367"/>
      <c r="OQ245" s="367"/>
      <c r="OR245" s="367"/>
      <c r="OS245" s="367"/>
      <c r="OT245" s="367"/>
      <c r="OU245" s="367"/>
      <c r="OV245" s="367"/>
      <c r="OW245" s="367"/>
      <c r="OX245" s="367"/>
      <c r="OY245" s="367"/>
      <c r="OZ245" s="367"/>
      <c r="PA245" s="367"/>
      <c r="PB245" s="367"/>
      <c r="PC245" s="367"/>
      <c r="PD245" s="367"/>
      <c r="PE245" s="367"/>
      <c r="PF245" s="367"/>
      <c r="PG245" s="367"/>
      <c r="PH245" s="367"/>
      <c r="PI245" s="367"/>
      <c r="PJ245" s="367"/>
      <c r="PK245" s="367"/>
      <c r="PL245" s="367"/>
      <c r="PM245" s="367"/>
      <c r="PN245" s="367"/>
      <c r="PO245" s="367"/>
      <c r="PP245" s="367"/>
      <c r="PQ245" s="367"/>
      <c r="PR245" s="367"/>
      <c r="PS245" s="367"/>
      <c r="PT245" s="367"/>
      <c r="PU245" s="367"/>
      <c r="PV245" s="367"/>
      <c r="PW245" s="367"/>
      <c r="PX245" s="367"/>
      <c r="PY245" s="367"/>
      <c r="PZ245" s="367"/>
      <c r="QA245" s="367"/>
      <c r="QB245" s="367"/>
      <c r="QC245" s="367"/>
      <c r="QD245" s="367"/>
      <c r="QE245" s="367"/>
      <c r="QF245" s="367"/>
      <c r="QG245" s="367"/>
      <c r="QH245" s="367"/>
      <c r="QI245" s="367"/>
      <c r="QJ245" s="367"/>
      <c r="QK245" s="367"/>
      <c r="QL245" s="367"/>
      <c r="QM245" s="367"/>
      <c r="QN245" s="367"/>
      <c r="QO245" s="367"/>
      <c r="QP245" s="367"/>
      <c r="QQ245" s="367"/>
      <c r="QR245" s="367"/>
      <c r="QS245" s="367"/>
      <c r="QT245" s="367"/>
      <c r="QU245" s="367"/>
      <c r="QV245" s="367"/>
      <c r="QW245" s="367"/>
      <c r="QX245" s="367"/>
      <c r="QY245" s="367"/>
      <c r="QZ245" s="367"/>
      <c r="RA245" s="367"/>
      <c r="RB245" s="367"/>
      <c r="RC245" s="367"/>
      <c r="RD245" s="367"/>
      <c r="RE245" s="367"/>
      <c r="RF245" s="367"/>
      <c r="RG245" s="367"/>
      <c r="RH245" s="367"/>
      <c r="RI245" s="367"/>
      <c r="RJ245" s="367"/>
      <c r="RK245" s="367"/>
      <c r="RL245" s="367"/>
      <c r="RM245" s="367"/>
      <c r="RN245" s="367"/>
      <c r="RO245" s="367"/>
      <c r="RP245" s="367"/>
      <c r="RQ245" s="367"/>
      <c r="RR245" s="367"/>
      <c r="RS245" s="367"/>
      <c r="RT245" s="367"/>
      <c r="RU245" s="367"/>
      <c r="RV245" s="367"/>
      <c r="RW245" s="367"/>
      <c r="RX245" s="367"/>
      <c r="RY245" s="367"/>
      <c r="RZ245" s="367"/>
      <c r="SA245" s="367"/>
      <c r="SB245" s="367"/>
      <c r="SC245" s="367"/>
      <c r="SD245" s="367"/>
      <c r="SE245" s="367"/>
      <c r="SF245" s="367"/>
      <c r="SG245" s="367"/>
      <c r="SH245" s="367"/>
      <c r="SI245" s="367"/>
      <c r="SJ245" s="367"/>
      <c r="SK245" s="367"/>
      <c r="SL245" s="367"/>
      <c r="SM245" s="367"/>
      <c r="SN245" s="367"/>
      <c r="SO245" s="367"/>
      <c r="SP245" s="367"/>
      <c r="SQ245" s="367"/>
      <c r="SR245" s="367"/>
      <c r="SS245" s="367"/>
      <c r="ST245" s="367"/>
      <c r="SU245" s="367"/>
      <c r="SV245" s="367"/>
      <c r="SW245" s="367"/>
      <c r="SX245" s="367"/>
      <c r="SY245" s="367"/>
      <c r="SZ245" s="367"/>
      <c r="TA245" s="367"/>
      <c r="TB245" s="367"/>
      <c r="TC245" s="367"/>
      <c r="TD245" s="367"/>
      <c r="TE245" s="367"/>
      <c r="TF245" s="367"/>
      <c r="TG245" s="367"/>
      <c r="TH245" s="367"/>
      <c r="TI245" s="367"/>
      <c r="TJ245" s="367"/>
      <c r="TK245" s="367"/>
      <c r="TL245" s="367"/>
      <c r="TM245" s="367"/>
      <c r="TN245" s="367"/>
      <c r="TO245" s="367"/>
      <c r="TP245" s="367"/>
      <c r="TQ245" s="367"/>
      <c r="TR245" s="367"/>
      <c r="TS245" s="367"/>
      <c r="TT245" s="367"/>
      <c r="TU245" s="367"/>
      <c r="TV245" s="367"/>
      <c r="TW245" s="367"/>
      <c r="TX245" s="367"/>
      <c r="TY245" s="367"/>
      <c r="TZ245" s="367"/>
      <c r="UA245" s="367"/>
      <c r="UB245" s="367"/>
      <c r="UC245" s="367"/>
      <c r="UD245" s="367"/>
      <c r="UE245" s="367"/>
      <c r="UF245" s="367"/>
      <c r="UG245" s="367"/>
      <c r="UH245" s="367"/>
      <c r="UI245" s="367"/>
      <c r="UJ245" s="367"/>
      <c r="UK245" s="367"/>
      <c r="UL245" s="367"/>
      <c r="UM245" s="367"/>
      <c r="UN245" s="367"/>
      <c r="UO245" s="367"/>
      <c r="UP245" s="367"/>
      <c r="UQ245" s="367"/>
      <c r="UR245" s="367"/>
      <c r="US245" s="367"/>
      <c r="UT245" s="367"/>
      <c r="UU245" s="367"/>
      <c r="UV245" s="367"/>
      <c r="UW245" s="367"/>
      <c r="UX245" s="367"/>
      <c r="UY245" s="367"/>
      <c r="UZ245" s="367"/>
      <c r="VA245" s="367"/>
      <c r="VB245" s="367"/>
      <c r="VC245" s="367"/>
      <c r="VD245" s="367"/>
      <c r="VE245" s="367"/>
      <c r="VF245" s="367"/>
      <c r="VG245" s="367"/>
      <c r="VH245" s="367"/>
      <c r="VI245" s="367"/>
      <c r="VJ245" s="367"/>
      <c r="VK245" s="367"/>
      <c r="VL245" s="367"/>
      <c r="VM245" s="367"/>
      <c r="VN245" s="367"/>
      <c r="VO245" s="367"/>
      <c r="VP245" s="367"/>
      <c r="VQ245" s="367"/>
      <c r="VR245" s="367"/>
      <c r="VS245" s="367"/>
      <c r="VT245" s="367"/>
      <c r="VU245" s="367"/>
      <c r="VV245" s="367"/>
      <c r="VW245" s="367"/>
      <c r="VX245" s="367"/>
      <c r="VY245" s="367"/>
      <c r="VZ245" s="367"/>
      <c r="WA245" s="367"/>
      <c r="WB245" s="367"/>
      <c r="WC245" s="367"/>
      <c r="WD245" s="367"/>
      <c r="WE245" s="367"/>
      <c r="WF245" s="367"/>
      <c r="WG245" s="367"/>
      <c r="WH245" s="367"/>
      <c r="WI245" s="367"/>
      <c r="WJ245" s="367"/>
      <c r="WK245" s="367"/>
      <c r="WL245" s="367"/>
      <c r="WM245" s="367"/>
      <c r="WN245" s="367"/>
      <c r="WO245" s="367"/>
      <c r="WP245" s="367"/>
      <c r="WQ245" s="367"/>
      <c r="WR245" s="367"/>
      <c r="WS245" s="367"/>
      <c r="WT245" s="367"/>
      <c r="WU245" s="367"/>
      <c r="WV245" s="367"/>
      <c r="WW245" s="367"/>
      <c r="WX245" s="367"/>
      <c r="WY245" s="367"/>
      <c r="WZ245" s="367"/>
      <c r="XA245" s="367"/>
      <c r="XB245" s="367"/>
      <c r="XC245" s="367"/>
      <c r="XD245" s="367"/>
      <c r="XE245" s="367"/>
      <c r="XF245" s="367"/>
      <c r="XG245" s="367"/>
      <c r="XH245" s="367"/>
      <c r="XI245" s="367"/>
      <c r="XJ245" s="367"/>
      <c r="XK245" s="367"/>
      <c r="XL245" s="367"/>
      <c r="XM245" s="367"/>
      <c r="XN245" s="367"/>
      <c r="XO245" s="367"/>
      <c r="XP245" s="367"/>
      <c r="XQ245" s="367"/>
      <c r="XR245" s="367"/>
      <c r="XS245" s="367"/>
      <c r="XT245" s="367"/>
      <c r="XU245" s="367"/>
      <c r="XV245" s="367"/>
      <c r="XW245" s="367"/>
      <c r="XX245" s="367"/>
      <c r="XY245" s="367"/>
      <c r="XZ245" s="367"/>
      <c r="YA245" s="367"/>
      <c r="YB245" s="367"/>
      <c r="YC245" s="367"/>
      <c r="YD245" s="367"/>
      <c r="YE245" s="367"/>
      <c r="YF245" s="367"/>
      <c r="YG245" s="367"/>
      <c r="YH245" s="367"/>
      <c r="YI245" s="367"/>
      <c r="YJ245" s="367"/>
      <c r="YK245" s="367"/>
      <c r="YL245" s="367"/>
      <c r="YM245" s="367"/>
      <c r="YN245" s="367"/>
      <c r="YO245" s="367"/>
      <c r="YP245" s="367"/>
      <c r="YQ245" s="367"/>
      <c r="YR245" s="367"/>
      <c r="YS245" s="367"/>
      <c r="YT245" s="367"/>
      <c r="YU245" s="367"/>
      <c r="YV245" s="367"/>
      <c r="YW245" s="367"/>
      <c r="YX245" s="367"/>
      <c r="YY245" s="367"/>
      <c r="YZ245" s="367"/>
      <c r="ZA245" s="367"/>
      <c r="ZB245" s="367"/>
      <c r="ZC245" s="367"/>
      <c r="ZD245" s="367"/>
      <c r="ZE245" s="367"/>
      <c r="ZF245" s="367"/>
      <c r="ZG245" s="367"/>
      <c r="ZH245" s="367"/>
      <c r="ZI245" s="367"/>
      <c r="ZJ245" s="367"/>
      <c r="ZK245" s="367"/>
      <c r="ZL245" s="367"/>
      <c r="ZM245" s="367"/>
      <c r="ZN245" s="367"/>
      <c r="ZO245" s="367"/>
      <c r="ZP245" s="367"/>
      <c r="ZQ245" s="367"/>
      <c r="ZR245" s="367"/>
      <c r="ZS245" s="367"/>
      <c r="ZT245" s="367"/>
      <c r="ZU245" s="367"/>
      <c r="ZV245" s="367"/>
      <c r="ZW245" s="367"/>
      <c r="ZX245" s="367"/>
      <c r="ZY245" s="367"/>
      <c r="ZZ245" s="367"/>
      <c r="AAA245" s="367"/>
      <c r="AAB245" s="367"/>
      <c r="AAC245" s="367"/>
      <c r="AAD245" s="367"/>
      <c r="AAE245" s="367"/>
      <c r="AAF245" s="367"/>
      <c r="AAG245" s="367"/>
      <c r="AAH245" s="367"/>
      <c r="AAI245" s="367"/>
      <c r="AAJ245" s="367"/>
      <c r="AAK245" s="367"/>
      <c r="AAL245" s="367"/>
      <c r="AAM245" s="367"/>
      <c r="AAN245" s="367"/>
      <c r="AAO245" s="367"/>
      <c r="AAP245" s="367"/>
      <c r="AAQ245" s="367"/>
      <c r="AAR245" s="367"/>
      <c r="AAS245" s="367"/>
      <c r="AAT245" s="367"/>
      <c r="AAU245" s="367"/>
      <c r="AAV245" s="367"/>
      <c r="AAW245" s="367"/>
      <c r="AAX245" s="367"/>
      <c r="AAY245" s="367"/>
      <c r="AAZ245" s="367"/>
      <c r="ABA245" s="367"/>
      <c r="ABB245" s="367"/>
      <c r="ABC245" s="367"/>
      <c r="ABD245" s="367"/>
      <c r="ABE245" s="367"/>
      <c r="ABF245" s="367"/>
      <c r="ABG245" s="367"/>
      <c r="ABH245" s="367"/>
      <c r="ABI245" s="367"/>
      <c r="ABJ245" s="367"/>
      <c r="ABK245" s="367"/>
      <c r="ABL245" s="367"/>
      <c r="ABM245" s="367"/>
      <c r="ABN245" s="367"/>
    </row>
    <row r="246" spans="4:764" x14ac:dyDescent="0.25">
      <c r="D246" s="415" t="str">
        <f>G246&amp;H246</f>
        <v>ReplacedBC</v>
      </c>
      <c r="F246" s="320" t="s">
        <v>1723</v>
      </c>
      <c r="G246" s="320" t="s">
        <v>1724</v>
      </c>
      <c r="H246" s="320" t="s">
        <v>1756</v>
      </c>
      <c r="J246" s="328"/>
      <c r="K246" s="330"/>
      <c r="AN246" s="328"/>
      <c r="BG246" s="322"/>
      <c r="BH246" s="322"/>
      <c r="BI246" s="322"/>
      <c r="BJ246" s="322"/>
      <c r="BS246" s="328"/>
      <c r="CN246" s="322"/>
      <c r="CX246" s="328"/>
      <c r="CY246" s="328"/>
      <c r="CZ246" s="328"/>
      <c r="DA246" s="328"/>
      <c r="DB246" s="328"/>
      <c r="DC246" s="328"/>
      <c r="DD246" s="328"/>
      <c r="DE246" s="328"/>
      <c r="DF246" s="328"/>
      <c r="DG246" s="328"/>
      <c r="DH246" s="328"/>
      <c r="DI246" s="328"/>
      <c r="DJ246" s="328"/>
      <c r="DK246" s="328"/>
      <c r="DL246" s="328"/>
      <c r="DM246" s="328"/>
      <c r="DN246" s="328"/>
      <c r="DO246" s="328"/>
      <c r="DP246" s="328"/>
      <c r="DQ246" s="328"/>
      <c r="DR246" s="328"/>
      <c r="DT246" s="328"/>
      <c r="DU246" s="328"/>
      <c r="DV246" s="328"/>
      <c r="DW246" s="328"/>
      <c r="DX246" s="328"/>
      <c r="DY246" s="328"/>
      <c r="DZ246" s="328"/>
      <c r="EA246" s="328"/>
      <c r="EB246" s="328"/>
      <c r="EC246" s="328"/>
      <c r="ED246" s="328"/>
      <c r="EE246" s="328"/>
      <c r="EF246" s="328"/>
      <c r="EG246" s="328"/>
      <c r="EH246" s="328"/>
      <c r="EI246" s="328"/>
      <c r="EJ246" s="328"/>
      <c r="EK246" s="328"/>
      <c r="EL246" s="328"/>
      <c r="EM246" s="328"/>
      <c r="EN246" s="328"/>
      <c r="EO246" s="328"/>
      <c r="EP246" s="328"/>
      <c r="EQ246" s="328"/>
      <c r="ER246" s="328"/>
      <c r="ES246" s="328"/>
      <c r="ET246" s="328"/>
      <c r="EU246" s="328"/>
      <c r="EV246" s="328"/>
      <c r="EW246" s="328"/>
      <c r="EY246" s="367" cm="1">
        <f t="array" ref="EY246">SUMPRODUCT((CBRM_data!EY$28:EY$232)*(CBRM_data!$H$28:$H$232=CBRM_data!$H246)*(CBRM_data!$D$28:$D$232=TRUE))*(CBRM_data!EY$18=CBRM_data!$F246)</f>
        <v>0</v>
      </c>
      <c r="EZ246" s="367" cm="1">
        <f t="array" ref="EZ246">SUMPRODUCT((CBRM_data!EZ$28:EZ$232)*(CBRM_data!$H$28:$H$232=CBRM_data!$H246)*(CBRM_data!$D$28:$D$232=TRUE))*(CBRM_data!EZ$18=CBRM_data!$F246)</f>
        <v>0</v>
      </c>
      <c r="FA246" s="367" cm="1">
        <f t="array" ref="FA246">SUMPRODUCT((CBRM_data!FA$28:FA$232)*(CBRM_data!$H$28:$H$232=CBRM_data!$H246)*(CBRM_data!$D$28:$D$232=TRUE))*(CBRM_data!FA$18=CBRM_data!$F246)</f>
        <v>0</v>
      </c>
      <c r="FB246" s="367" cm="1">
        <f t="array" ref="FB246">SUMPRODUCT((CBRM_data!FB$28:FB$232)*(CBRM_data!$H$28:$H$232=CBRM_data!$H246)*(CBRM_data!$D$28:$D$232=TRUE))*(CBRM_data!FB$18=CBRM_data!$F246)</f>
        <v>0</v>
      </c>
      <c r="FC246" s="367" cm="1">
        <f t="array" ref="FC246">SUMPRODUCT((CBRM_data!FC$28:FC$232)*(CBRM_data!$H$28:$H$232=CBRM_data!$H246)*(CBRM_data!$D$28:$D$232=TRUE))*(CBRM_data!FC$18=CBRM_data!$F246)</f>
        <v>0</v>
      </c>
      <c r="FD246" s="367" cm="1">
        <f t="array" ref="FD246">SUMPRODUCT((CBRM_data!FD$28:FD$232)*(CBRM_data!$H$28:$H$232=CBRM_data!$H246)*(CBRM_data!$D$28:$D$232=TRUE))*(CBRM_data!FD$18=CBRM_data!$F246)</f>
        <v>0</v>
      </c>
      <c r="FE246" s="367" cm="1">
        <f t="array" ref="FE246">SUMPRODUCT((CBRM_data!FE$28:FE$232)*(CBRM_data!$H$28:$H$232=CBRM_data!$H246)*(CBRM_data!$D$28:$D$232=TRUE))*(CBRM_data!FE$18=CBRM_data!$F246)</f>
        <v>0</v>
      </c>
      <c r="FF246" s="367" cm="1">
        <f t="array" ref="FF246">SUMPRODUCT((CBRM_data!FF$28:FF$232)*(CBRM_data!$H$28:$H$232=CBRM_data!$H246)*(CBRM_data!$D$28:$D$232=TRUE))*(CBRM_data!FF$18=CBRM_data!$F246)</f>
        <v>0</v>
      </c>
      <c r="FG246" s="367" cm="1">
        <f t="array" ref="FG246">SUMPRODUCT((CBRM_data!FG$28:FG$232)*(CBRM_data!$H$28:$H$232=CBRM_data!$H246)*(CBRM_data!$D$28:$D$232=TRUE))*(CBRM_data!FG$18=CBRM_data!$F246)</f>
        <v>0</v>
      </c>
      <c r="FH246" s="367" cm="1">
        <f t="array" ref="FH246">SUMPRODUCT((CBRM_data!FH$28:FH$232)*(CBRM_data!$H$28:$H$232=CBRM_data!$H246)*(CBRM_data!$D$28:$D$232=TRUE))*(CBRM_data!FH$18=CBRM_data!$F246)</f>
        <v>0</v>
      </c>
      <c r="FI246" s="367" cm="1">
        <f t="array" ref="FI246">SUMPRODUCT((CBRM_data!FI$28:FI$232)*(CBRM_data!$H$28:$H$232=CBRM_data!$H246)*(CBRM_data!$D$28:$D$232=TRUE))*(CBRM_data!FI$18=CBRM_data!$F246)</f>
        <v>0</v>
      </c>
      <c r="FJ246" s="367" cm="1">
        <f t="array" ref="FJ246">SUMPRODUCT((CBRM_data!FJ$28:FJ$232)*(CBRM_data!$H$28:$H$232=CBRM_data!$H246)*(CBRM_data!$D$28:$D$232=TRUE))*(CBRM_data!FJ$18=CBRM_data!$F246)</f>
        <v>0</v>
      </c>
      <c r="FK246" s="367" cm="1">
        <f t="array" ref="FK246">SUMPRODUCT((CBRM_data!FK$28:FK$232)*(CBRM_data!$H$28:$H$232=CBRM_data!$H246)*(CBRM_data!$D$28:$D$232=TRUE))*(CBRM_data!FK$18=CBRM_data!$F246)</f>
        <v>0</v>
      </c>
      <c r="FL246" s="367" cm="1">
        <f t="array" ref="FL246">SUMPRODUCT((CBRM_data!FL$28:FL$232)*(CBRM_data!$H$28:$H$232=CBRM_data!$H246)*(CBRM_data!$D$28:$D$232=TRUE))*(CBRM_data!FL$18=CBRM_data!$F246)</f>
        <v>0</v>
      </c>
      <c r="FM246" s="367" cm="1">
        <f t="array" ref="FM246">SUMPRODUCT((CBRM_data!FM$28:FM$232)*(CBRM_data!$H$28:$H$232=CBRM_data!$H246)*(CBRM_data!$D$28:$D$232=TRUE))*(CBRM_data!FM$18=CBRM_data!$F246)</f>
        <v>0</v>
      </c>
      <c r="FN246" s="367" cm="1">
        <f t="array" ref="FN246">SUMPRODUCT((CBRM_data!FN$28:FN$232)*(CBRM_data!$H$28:$H$232=CBRM_data!$H246)*(CBRM_data!$D$28:$D$232=TRUE))*(CBRM_data!FN$18=CBRM_data!$F246)</f>
        <v>0</v>
      </c>
      <c r="FO246" s="367" cm="1">
        <f t="array" ref="FO246">SUMPRODUCT((CBRM_data!FO$28:FO$232)*(CBRM_data!$H$28:$H$232=CBRM_data!$H246)*(CBRM_data!$D$28:$D$232=TRUE))*(CBRM_data!FO$18=CBRM_data!$F246)</f>
        <v>0</v>
      </c>
      <c r="FP246" s="367" cm="1">
        <f t="array" ref="FP246">SUMPRODUCT((CBRM_data!FP$28:FP$232)*(CBRM_data!$H$28:$H$232=CBRM_data!$H246)*(CBRM_data!$D$28:$D$232=TRUE))*(CBRM_data!FP$18=CBRM_data!$F246)</f>
        <v>0</v>
      </c>
      <c r="FQ246" s="367" cm="1">
        <f t="array" ref="FQ246">SUMPRODUCT((CBRM_data!FQ$28:FQ$232)*(CBRM_data!$H$28:$H$232=CBRM_data!$H246)*(CBRM_data!$D$28:$D$232=TRUE))*(CBRM_data!FQ$18=CBRM_data!$F246)</f>
        <v>0</v>
      </c>
      <c r="FR246" s="367" cm="1">
        <f t="array" ref="FR246">SUMPRODUCT((CBRM_data!FR$28:FR$232)*(CBRM_data!$H$28:$H$232=CBRM_data!$H246)*(CBRM_data!$D$28:$D$232=TRUE))*(CBRM_data!FR$18=CBRM_data!$F246)</f>
        <v>0</v>
      </c>
      <c r="FS246" s="367" cm="1">
        <f t="array" ref="FS246">SUMPRODUCT((CBRM_data!FS$28:FS$232)*(CBRM_data!$H$28:$H$232=CBRM_data!$H246)*(CBRM_data!$D$28:$D$232=TRUE))*(CBRM_data!FS$18=CBRM_data!$F246)</f>
        <v>0</v>
      </c>
      <c r="FT246" s="367" cm="1">
        <f t="array" ref="FT246">SUMPRODUCT((CBRM_data!FT$28:FT$232)*(CBRM_data!$H$28:$H$232=CBRM_data!$H246)*(CBRM_data!$D$28:$D$232=TRUE))*(CBRM_data!FT$18=CBRM_data!$F246)</f>
        <v>0</v>
      </c>
      <c r="FU246" s="367" cm="1">
        <f t="array" ref="FU246">SUMPRODUCT((CBRM_data!FU$28:FU$232)*(CBRM_data!$H$28:$H$232=CBRM_data!$H246)*(CBRM_data!$D$28:$D$232=TRUE))*(CBRM_data!FU$18=CBRM_data!$F246)</f>
        <v>0</v>
      </c>
      <c r="FV246" s="367" cm="1">
        <f t="array" ref="FV246">SUMPRODUCT((CBRM_data!FV$28:FV$232)*(CBRM_data!$H$28:$H$232=CBRM_data!$H246)*(CBRM_data!$D$28:$D$232=TRUE))*(CBRM_data!FV$18=CBRM_data!$F246)</f>
        <v>0</v>
      </c>
      <c r="FW246" s="367" cm="1">
        <f t="array" ref="FW246">SUMPRODUCT((CBRM_data!FW$28:FW$232)*(CBRM_data!$H$28:$H$232=CBRM_data!$H246)*(CBRM_data!$D$28:$D$232=TRUE))*(CBRM_data!FW$18=CBRM_data!$F246)</f>
        <v>0</v>
      </c>
      <c r="FX246" s="367" cm="1">
        <f t="array" ref="FX246">SUMPRODUCT((CBRM_data!FX$28:FX$232)*(CBRM_data!$H$28:$H$232=CBRM_data!$H246)*(CBRM_data!$D$28:$D$232=TRUE))*(CBRM_data!FX$18=CBRM_data!$F246)</f>
        <v>0</v>
      </c>
      <c r="FY246" s="367" cm="1">
        <f t="array" ref="FY246">SUMPRODUCT((CBRM_data!FY$28:FY$232)*(CBRM_data!$H$28:$H$232=CBRM_data!$H246)*(CBRM_data!$D$28:$D$232=TRUE))*(CBRM_data!FY$18=CBRM_data!$F246)</f>
        <v>0</v>
      </c>
      <c r="FZ246" s="367" cm="1">
        <f t="array" ref="FZ246">SUMPRODUCT((CBRM_data!FZ$28:FZ$232)*(CBRM_data!$H$28:$H$232=CBRM_data!$H246)*(CBRM_data!$D$28:$D$232=TRUE))*(CBRM_data!FZ$18=CBRM_data!$F246)</f>
        <v>0</v>
      </c>
      <c r="GA246" s="367" cm="1">
        <f t="array" ref="GA246">SUMPRODUCT((CBRM_data!GA$28:GA$232)*(CBRM_data!$H$28:$H$232=CBRM_data!$H246)*(CBRM_data!$D$28:$D$232=TRUE))*(CBRM_data!GA$18=CBRM_data!$F246)</f>
        <v>0</v>
      </c>
      <c r="GB246" s="367" cm="1">
        <f t="array" ref="GB246">SUMPRODUCT((CBRM_data!GB$28:GB$232)*(CBRM_data!$H$28:$H$232=CBRM_data!$H246)*(CBRM_data!$D$28:$D$232=TRUE))*(CBRM_data!GB$18=CBRM_data!$F246)</f>
        <v>0</v>
      </c>
      <c r="GC246" s="346"/>
      <c r="GD246" s="367" cm="1">
        <f t="array" ref="GD246">SUMPRODUCT((CBRM_data!GD$28:GD$232)*(CBRM_data!$H$28:$H$232=CBRM_data!$H246)*(CBRM_data!$D$28:$D$232=TRUE))*(CBRM_data!GD$18=CBRM_data!$F246)</f>
        <v>2040.3303846989807</v>
      </c>
      <c r="GE246" s="367" cm="1">
        <f t="array" ref="GE246">SUMPRODUCT((CBRM_data!GE$28:GE$232)*(CBRM_data!$H$28:$H$232=CBRM_data!$H246)*(CBRM_data!$D$28:$D$232=TRUE))*(CBRM_data!GE$18=CBRM_data!$F246)</f>
        <v>2040.3303846989807</v>
      </c>
      <c r="GF246" s="367" cm="1">
        <f t="array" ref="GF246">SUMPRODUCT((CBRM_data!GF$28:GF$232)*(CBRM_data!$H$28:$H$232=CBRM_data!$H246)*(CBRM_data!$D$28:$D$232=TRUE))*(CBRM_data!GF$18=CBRM_data!$F246)</f>
        <v>2040.3303846989807</v>
      </c>
      <c r="GG246" s="367" cm="1">
        <f t="array" ref="GG246">SUMPRODUCT((CBRM_data!GG$28:GG$232)*(CBRM_data!$H$28:$H$232=CBRM_data!$H246)*(CBRM_data!$D$28:$D$232=TRUE))*(CBRM_data!GG$18=CBRM_data!$F246)</f>
        <v>2040.3303846989807</v>
      </c>
      <c r="GH246" s="367" cm="1">
        <f t="array" ref="GH246">SUMPRODUCT((CBRM_data!GH$28:GH$232)*(CBRM_data!$H$28:$H$232=CBRM_data!$H246)*(CBRM_data!$D$28:$D$232=TRUE))*(CBRM_data!GH$18=CBRM_data!$F246)</f>
        <v>2040.3303846989807</v>
      </c>
      <c r="GI246" s="367" cm="1">
        <f t="array" ref="GI246">SUMPRODUCT((CBRM_data!GI$28:GI$232)*(CBRM_data!$H$28:$H$232=CBRM_data!$H246)*(CBRM_data!$D$28:$D$232=TRUE))*(CBRM_data!GI$18=CBRM_data!$F246)</f>
        <v>2040.3303846989807</v>
      </c>
      <c r="GJ246" s="367" cm="1">
        <f t="array" ref="GJ246">SUMPRODUCT((CBRM_data!GJ$28:GJ$232)*(CBRM_data!$H$28:$H$232=CBRM_data!$H246)*(CBRM_data!$D$28:$D$232=TRUE))*(CBRM_data!GJ$18=CBRM_data!$F246)</f>
        <v>2040.3303846989807</v>
      </c>
      <c r="GK246" s="367" cm="1">
        <f t="array" ref="GK246">SUMPRODUCT((CBRM_data!GK$28:GK$232)*(CBRM_data!$H$28:$H$232=CBRM_data!$H246)*(CBRM_data!$D$28:$D$232=TRUE))*(CBRM_data!GK$18=CBRM_data!$F246)</f>
        <v>2040.3303846989807</v>
      </c>
      <c r="GL246" s="367" cm="1">
        <f t="array" ref="GL246">SUMPRODUCT((CBRM_data!GL$28:GL$232)*(CBRM_data!$H$28:$H$232=CBRM_data!$H246)*(CBRM_data!$D$28:$D$232=TRUE))*(CBRM_data!GL$18=CBRM_data!$F246)</f>
        <v>2040.3303846989807</v>
      </c>
      <c r="GM246" s="367" cm="1">
        <f t="array" ref="GM246">SUMPRODUCT((CBRM_data!GM$28:GM$232)*(CBRM_data!$H$28:$H$232=CBRM_data!$H246)*(CBRM_data!$D$28:$D$232=TRUE))*(CBRM_data!GM$18=CBRM_data!$F246)</f>
        <v>2040.3303846989807</v>
      </c>
      <c r="GN246" s="367" cm="1">
        <f t="array" ref="GN246">SUMPRODUCT((CBRM_data!GN$28:GN$232)*(CBRM_data!$H$28:$H$232=CBRM_data!$H246)*(CBRM_data!$D$28:$D$232=TRUE))*(CBRM_data!GN$18=CBRM_data!$F246)</f>
        <v>2040.3303846989807</v>
      </c>
      <c r="GO246" s="367" cm="1">
        <f t="array" ref="GO246">SUMPRODUCT((CBRM_data!GO$28:GO$232)*(CBRM_data!$H$28:$H$232=CBRM_data!$H246)*(CBRM_data!$D$28:$D$232=TRUE))*(CBRM_data!GO$18=CBRM_data!$F246)</f>
        <v>2040.3303846989807</v>
      </c>
      <c r="GP246" s="367" cm="1">
        <f t="array" ref="GP246">SUMPRODUCT((CBRM_data!GP$28:GP$232)*(CBRM_data!$H$28:$H$232=CBRM_data!$H246)*(CBRM_data!$D$28:$D$232=TRUE))*(CBRM_data!GP$18=CBRM_data!$F246)</f>
        <v>2040.3303846989807</v>
      </c>
      <c r="GQ246" s="367" cm="1">
        <f t="array" ref="GQ246">SUMPRODUCT((CBRM_data!GQ$28:GQ$232)*(CBRM_data!$H$28:$H$232=CBRM_data!$H246)*(CBRM_data!$D$28:$D$232=TRUE))*(CBRM_data!GQ$18=CBRM_data!$F246)</f>
        <v>2040.3303846989807</v>
      </c>
      <c r="GR246" s="367" cm="1">
        <f t="array" ref="GR246">SUMPRODUCT((CBRM_data!GR$28:GR$232)*(CBRM_data!$H$28:$H$232=CBRM_data!$H246)*(CBRM_data!$D$28:$D$232=TRUE))*(CBRM_data!GR$18=CBRM_data!$F246)</f>
        <v>2040.3303846989807</v>
      </c>
      <c r="GS246" s="367" cm="1">
        <f t="array" ref="GS246">SUMPRODUCT((CBRM_data!GS$28:GS$232)*(CBRM_data!$H$28:$H$232=CBRM_data!$H246)*(CBRM_data!$D$28:$D$232=TRUE))*(CBRM_data!GS$18=CBRM_data!$F246)</f>
        <v>2040.3303846989807</v>
      </c>
      <c r="GT246" s="367" cm="1">
        <f t="array" ref="GT246">SUMPRODUCT((CBRM_data!GT$28:GT$232)*(CBRM_data!$H$28:$H$232=CBRM_data!$H246)*(CBRM_data!$D$28:$D$232=TRUE))*(CBRM_data!GT$18=CBRM_data!$F246)</f>
        <v>2040.3303846989807</v>
      </c>
      <c r="GU246" s="367" cm="1">
        <f t="array" ref="GU246">SUMPRODUCT((CBRM_data!GU$28:GU$232)*(CBRM_data!$H$28:$H$232=CBRM_data!$H246)*(CBRM_data!$D$28:$D$232=TRUE))*(CBRM_data!GU$18=CBRM_data!$F246)</f>
        <v>2442.147591149806</v>
      </c>
      <c r="GV246" s="367" cm="1">
        <f t="array" ref="GV246">SUMPRODUCT((CBRM_data!GV$28:GV$232)*(CBRM_data!$H$28:$H$232=CBRM_data!$H246)*(CBRM_data!$D$28:$D$232=TRUE))*(CBRM_data!GV$18=CBRM_data!$F246)</f>
        <v>3237.2113370916854</v>
      </c>
      <c r="GW246" s="367" cm="1">
        <f t="array" ref="GW246">SUMPRODUCT((CBRM_data!GW$28:GW$232)*(CBRM_data!$H$28:$H$232=CBRM_data!$H246)*(CBRM_data!$D$28:$D$232=TRUE))*(CBRM_data!GW$18=CBRM_data!$F246)</f>
        <v>4328.5902671904032</v>
      </c>
      <c r="GX246" s="367" cm="1">
        <f t="array" ref="GX246">SUMPRODUCT((CBRM_data!GX$28:GX$232)*(CBRM_data!$H$28:$H$232=CBRM_data!$H246)*(CBRM_data!$D$28:$D$232=TRUE))*(CBRM_data!GX$18=CBRM_data!$F246)</f>
        <v>5833.4678280347962</v>
      </c>
      <c r="GY246" s="367" cm="1">
        <f t="array" ref="GY246">SUMPRODUCT((CBRM_data!GY$28:GY$232)*(CBRM_data!$H$28:$H$232=CBRM_data!$H246)*(CBRM_data!$D$28:$D$232=TRUE))*(CBRM_data!GY$18=CBRM_data!$F246)</f>
        <v>7916.9894651660579</v>
      </c>
      <c r="GZ246" s="367" cm="1">
        <f t="array" ref="GZ246">SUMPRODUCT((CBRM_data!GZ$28:GZ$232)*(CBRM_data!$H$28:$H$232=CBRM_data!$H246)*(CBRM_data!$D$28:$D$232=TRUE))*(CBRM_data!GZ$18=CBRM_data!$F246)</f>
        <v>10812.30580268724</v>
      </c>
      <c r="HA246" s="367" cm="1">
        <f t="array" ref="HA246">SUMPRODUCT((CBRM_data!HA$28:HA$232)*(CBRM_data!$H$28:$H$232=CBRM_data!$H246)*(CBRM_data!$D$28:$D$232=TRUE))*(CBRM_data!HA$18=CBRM_data!$F246)</f>
        <v>14849.101252050232</v>
      </c>
      <c r="HB246" s="367" cm="1">
        <f t="array" ref="HB246">SUMPRODUCT((CBRM_data!HB$28:HB$232)*(CBRM_data!$H$28:$H$232=CBRM_data!$H246)*(CBRM_data!$D$28:$D$232=TRUE))*(CBRM_data!HB$18=CBRM_data!$F246)</f>
        <v>20494.229988541356</v>
      </c>
      <c r="HC246" s="367" cm="1">
        <f t="array" ref="HC246">SUMPRODUCT((CBRM_data!HC$28:HC$232)*(CBRM_data!$H$28:$H$232=CBRM_data!$H246)*(CBRM_data!$D$28:$D$232=TRUE))*(CBRM_data!HC$18=CBRM_data!$F246)</f>
        <v>28409.635274342469</v>
      </c>
      <c r="HD246" s="367" cm="1">
        <f t="array" ref="HD246">SUMPRODUCT((CBRM_data!HD$28:HD$232)*(CBRM_data!$H$28:$H$232=CBRM_data!$H246)*(CBRM_data!$D$28:$D$232=TRUE))*(CBRM_data!HD$18=CBRM_data!$F246)</f>
        <v>39534.951120533944</v>
      </c>
      <c r="HE246" s="367" cm="1">
        <f t="array" ref="HE246">SUMPRODUCT((CBRM_data!HE$28:HE$232)*(CBRM_data!$H$28:$H$232=CBRM_data!$H246)*(CBRM_data!$D$28:$D$232=TRUE))*(CBRM_data!HE$18=CBRM_data!$F246)</f>
        <v>55205.365838968588</v>
      </c>
      <c r="HF246" s="367" cm="1">
        <f t="array" ref="HF246">SUMPRODUCT((CBRM_data!HF$28:HF$232)*(CBRM_data!$H$28:$H$232=CBRM_data!$H246)*(CBRM_data!$D$28:$D$232=TRUE))*(CBRM_data!HF$18=CBRM_data!$F246)</f>
        <v>77319.878352781816</v>
      </c>
      <c r="HG246" s="367" cm="1">
        <f t="array" ref="HG246">SUMPRODUCT((CBRM_data!HG$28:HG$232)*(CBRM_data!$H$28:$H$232=CBRM_data!$H246)*(CBRM_data!$D$28:$D$232=TRUE))*(CBRM_data!HG$18=CBRM_data!$F246)</f>
        <v>108581.59194848352</v>
      </c>
      <c r="HH246" s="367" cm="1">
        <f t="array" ref="HH246">SUMPRODUCT((CBRM_data!HH$28:HH$232)*(CBRM_data!$H$28:$H$232=CBRM_data!$H246)*(CBRM_data!$D$28:$D$232=TRUE))*(CBRM_data!HH$18=CBRM_data!$F246)</f>
        <v>0</v>
      </c>
      <c r="HI246" s="367" cm="1">
        <f t="array" ref="HI246">SUMPRODUCT((CBRM_data!HI$28:HI$232)*(CBRM_data!$H$28:$H$232=CBRM_data!$H246)*(CBRM_data!$D$28:$D$232=TRUE))*(CBRM_data!HI$18=CBRM_data!$F246)</f>
        <v>0</v>
      </c>
      <c r="HJ246" s="367" cm="1">
        <f t="array" ref="HJ246">SUMPRODUCT((CBRM_data!HJ$28:HJ$232)*(CBRM_data!$H$28:$H$232=CBRM_data!$H246)*(CBRM_data!$D$28:$D$232=TRUE))*(CBRM_data!HJ$18=CBRM_data!$F246)</f>
        <v>0</v>
      </c>
      <c r="HK246" s="367" cm="1">
        <f t="array" ref="HK246">SUMPRODUCT((CBRM_data!HK$28:HK$232)*(CBRM_data!$H$28:$H$232=CBRM_data!$H246)*(CBRM_data!$D$28:$D$232=TRUE))*(CBRM_data!HK$18=CBRM_data!$F246)</f>
        <v>0</v>
      </c>
      <c r="HL246" s="367" cm="1">
        <f t="array" ref="HL246">SUMPRODUCT((CBRM_data!HL$28:HL$232)*(CBRM_data!$H$28:$H$232=CBRM_data!$H246)*(CBRM_data!$D$28:$D$232=TRUE))*(CBRM_data!HL$18=CBRM_data!$F246)</f>
        <v>0</v>
      </c>
      <c r="HM246" s="367" cm="1">
        <f t="array" ref="HM246">SUMPRODUCT((CBRM_data!HM$28:HM$232)*(CBRM_data!$H$28:$H$232=CBRM_data!$H246)*(CBRM_data!$D$28:$D$232=TRUE))*(CBRM_data!HM$18=CBRM_data!$F246)</f>
        <v>0</v>
      </c>
      <c r="HN246" s="367" cm="1">
        <f t="array" ref="HN246">SUMPRODUCT((CBRM_data!HN$28:HN$232)*(CBRM_data!$H$28:$H$232=CBRM_data!$H246)*(CBRM_data!$D$28:$D$232=TRUE))*(CBRM_data!HN$18=CBRM_data!$F246)</f>
        <v>0</v>
      </c>
      <c r="HO246" s="367" cm="1">
        <f t="array" ref="HO246">SUMPRODUCT((CBRM_data!HO$28:HO$232)*(CBRM_data!$H$28:$H$232=CBRM_data!$H246)*(CBRM_data!$D$28:$D$232=TRUE))*(CBRM_data!HO$18=CBRM_data!$F246)</f>
        <v>0</v>
      </c>
      <c r="HP246" s="367" cm="1">
        <f t="array" ref="HP246">SUMPRODUCT((CBRM_data!HP$28:HP$232)*(CBRM_data!$H$28:$H$232=CBRM_data!$H246)*(CBRM_data!$D$28:$D$232=TRUE))*(CBRM_data!HP$18=CBRM_data!$F246)</f>
        <v>0</v>
      </c>
      <c r="HQ246" s="367" cm="1">
        <f t="array" ref="HQ246">SUMPRODUCT((CBRM_data!HQ$28:HQ$232)*(CBRM_data!$H$28:$H$232=CBRM_data!$H246)*(CBRM_data!$D$28:$D$232=TRUE))*(CBRM_data!HQ$18=CBRM_data!$F246)</f>
        <v>0</v>
      </c>
      <c r="HR246" s="367" cm="1">
        <f t="array" ref="HR246">SUMPRODUCT((CBRM_data!HR$28:HR$232)*(CBRM_data!$H$28:$H$232=CBRM_data!$H246)*(CBRM_data!$D$28:$D$232=TRUE))*(CBRM_data!HR$18=CBRM_data!$F246)</f>
        <v>0</v>
      </c>
      <c r="HS246" s="367" cm="1">
        <f t="array" ref="HS246">SUMPRODUCT((CBRM_data!HS$28:HS$232)*(CBRM_data!$H$28:$H$232=CBRM_data!$H246)*(CBRM_data!$D$28:$D$232=TRUE))*(CBRM_data!HS$18=CBRM_data!$F246)</f>
        <v>0</v>
      </c>
      <c r="HT246" s="367" cm="1">
        <f t="array" ref="HT246">SUMPRODUCT((CBRM_data!HT$28:HT$232)*(CBRM_data!$H$28:$H$232=CBRM_data!$H246)*(CBRM_data!$D$28:$D$232=TRUE))*(CBRM_data!HT$18=CBRM_data!$F246)</f>
        <v>0</v>
      </c>
      <c r="HU246" s="367" cm="1">
        <f t="array" ref="HU246">SUMPRODUCT((CBRM_data!HU$28:HU$232)*(CBRM_data!$H$28:$H$232=CBRM_data!$H246)*(CBRM_data!$D$28:$D$232=TRUE))*(CBRM_data!HU$18=CBRM_data!$F246)</f>
        <v>0</v>
      </c>
      <c r="HV246" s="367" cm="1">
        <f t="array" ref="HV246">SUMPRODUCT((CBRM_data!HV$28:HV$232)*(CBRM_data!$H$28:$H$232=CBRM_data!$H246)*(CBRM_data!$D$28:$D$232=TRUE))*(CBRM_data!HV$18=CBRM_data!$F246)</f>
        <v>0</v>
      </c>
      <c r="HW246" s="367" cm="1">
        <f t="array" ref="HW246">SUMPRODUCT((CBRM_data!HW$28:HW$232)*(CBRM_data!$H$28:$H$232=CBRM_data!$H246)*(CBRM_data!$D$28:$D$232=TRUE))*(CBRM_data!HW$18=CBRM_data!$F246)</f>
        <v>0</v>
      </c>
      <c r="HX246" s="367" cm="1">
        <f t="array" ref="HX246">SUMPRODUCT((CBRM_data!HX$28:HX$232)*(CBRM_data!$H$28:$H$232=CBRM_data!$H246)*(CBRM_data!$D$28:$D$232=TRUE))*(CBRM_data!HX$18=CBRM_data!$F246)</f>
        <v>0</v>
      </c>
      <c r="HY246" s="367" cm="1">
        <f t="array" ref="HY246">SUMPRODUCT((CBRM_data!HY$28:HY$232)*(CBRM_data!$H$28:$H$232=CBRM_data!$H246)*(CBRM_data!$D$28:$D$232=TRUE))*(CBRM_data!HY$18=CBRM_data!$F246)</f>
        <v>0</v>
      </c>
      <c r="HZ246" s="367" cm="1">
        <f t="array" ref="HZ246">SUMPRODUCT((CBRM_data!HZ$28:HZ$232)*(CBRM_data!$H$28:$H$232=CBRM_data!$H246)*(CBRM_data!$D$28:$D$232=TRUE))*(CBRM_data!HZ$18=CBRM_data!$F246)</f>
        <v>0</v>
      </c>
      <c r="IA246" s="367" cm="1">
        <f t="array" ref="IA246">SUMPRODUCT((CBRM_data!IA$28:IA$232)*(CBRM_data!$H$28:$H$232=CBRM_data!$H246)*(CBRM_data!$D$28:$D$232=TRUE))*(CBRM_data!IA$18=CBRM_data!$F246)</f>
        <v>0</v>
      </c>
      <c r="IB246" s="367" cm="1">
        <f t="array" ref="IB246">SUMPRODUCT((CBRM_data!IB$28:IB$232)*(CBRM_data!$H$28:$H$232=CBRM_data!$H246)*(CBRM_data!$D$28:$D$232=TRUE))*(CBRM_data!IB$18=CBRM_data!$F246)</f>
        <v>0</v>
      </c>
      <c r="IC246" s="367" cm="1">
        <f t="array" ref="IC246">SUMPRODUCT((CBRM_data!IC$28:IC$232)*(CBRM_data!$H$28:$H$232=CBRM_data!$H246)*(CBRM_data!$D$28:$D$232=TRUE))*(CBRM_data!IC$18=CBRM_data!$F246)</f>
        <v>0</v>
      </c>
      <c r="ID246" s="367" cm="1">
        <f t="array" ref="ID246">SUMPRODUCT((CBRM_data!ID$28:ID$232)*(CBRM_data!$H$28:$H$232=CBRM_data!$H246)*(CBRM_data!$D$28:$D$232=TRUE))*(CBRM_data!ID$18=CBRM_data!$F246)</f>
        <v>0</v>
      </c>
      <c r="IE246" s="367" cm="1">
        <f t="array" ref="IE246">SUMPRODUCT((CBRM_data!IE$28:IE$232)*(CBRM_data!$H$28:$H$232=CBRM_data!$H246)*(CBRM_data!$D$28:$D$232=TRUE))*(CBRM_data!IE$18=CBRM_data!$F246)</f>
        <v>0</v>
      </c>
      <c r="IF246" s="367" cm="1">
        <f t="array" ref="IF246">SUMPRODUCT((CBRM_data!IF$28:IF$232)*(CBRM_data!$H$28:$H$232=CBRM_data!$H246)*(CBRM_data!$D$28:$D$232=TRUE))*(CBRM_data!IF$18=CBRM_data!$F246)</f>
        <v>0</v>
      </c>
      <c r="IG246" s="367" cm="1">
        <f t="array" ref="IG246">SUMPRODUCT((CBRM_data!IG$28:IG$232)*(CBRM_data!$H$28:$H$232=CBRM_data!$H246)*(CBRM_data!$D$28:$D$232=TRUE))*(CBRM_data!IG$18=CBRM_data!$F246)</f>
        <v>0</v>
      </c>
      <c r="IH246" s="367" cm="1">
        <f t="array" ref="IH246">SUMPRODUCT((CBRM_data!IH$28:IH$232)*(CBRM_data!$H$28:$H$232=CBRM_data!$H246)*(CBRM_data!$D$28:$D$232=TRUE))*(CBRM_data!IH$18=CBRM_data!$F246)</f>
        <v>0</v>
      </c>
      <c r="II246" s="367" cm="1">
        <f t="array" ref="II246">SUMPRODUCT((CBRM_data!II$28:II$232)*(CBRM_data!$H$28:$H$232=CBRM_data!$H246)*(CBRM_data!$D$28:$D$232=TRUE))*(CBRM_data!II$18=CBRM_data!$F246)</f>
        <v>0</v>
      </c>
      <c r="IJ246" s="367" cm="1">
        <f t="array" ref="IJ246">SUMPRODUCT((CBRM_data!IJ$28:IJ$232)*(CBRM_data!$H$28:$H$232=CBRM_data!$H246)*(CBRM_data!$D$28:$D$232=TRUE))*(CBRM_data!IJ$18=CBRM_data!$F246)</f>
        <v>0</v>
      </c>
      <c r="IK246" s="367" cm="1">
        <f t="array" ref="IK246">SUMPRODUCT((CBRM_data!IK$28:IK$232)*(CBRM_data!$H$28:$H$232=CBRM_data!$H246)*(CBRM_data!$D$28:$D$232=TRUE))*(CBRM_data!IK$18=CBRM_data!$F246)</f>
        <v>0</v>
      </c>
      <c r="IL246" s="367" cm="1">
        <f t="array" ref="IL246">SUMPRODUCT((CBRM_data!IL$28:IL$232)*(CBRM_data!$H$28:$H$232=CBRM_data!$H246)*(CBRM_data!$D$28:$D$232=TRUE))*(CBRM_data!IL$18=CBRM_data!$F246)</f>
        <v>0</v>
      </c>
      <c r="IM246" s="367" cm="1">
        <f t="array" ref="IM246">SUMPRODUCT((CBRM_data!IM$28:IM$232)*(CBRM_data!$H$28:$H$232=CBRM_data!$H246)*(CBRM_data!$D$28:$D$232=TRUE))*(CBRM_data!IM$18=CBRM_data!$F246)</f>
        <v>0</v>
      </c>
      <c r="IN246" s="367" cm="1">
        <f t="array" ref="IN246">SUMPRODUCT((CBRM_data!IN$28:IN$232)*(CBRM_data!$H$28:$H$232=CBRM_data!$H246)*(CBRM_data!$D$28:$D$232=TRUE))*(CBRM_data!IN$18=CBRM_data!$F246)</f>
        <v>904.43076100460337</v>
      </c>
      <c r="IO246" s="367" cm="1">
        <f t="array" ref="IO246">SUMPRODUCT((CBRM_data!IO$28:IO$232)*(CBRM_data!$H$28:$H$232=CBRM_data!$H246)*(CBRM_data!$D$28:$D$232=TRUE))*(CBRM_data!IO$18=CBRM_data!$F246)</f>
        <v>904.43076100460337</v>
      </c>
      <c r="IP246" s="367" cm="1">
        <f t="array" ref="IP246">SUMPRODUCT((CBRM_data!IP$28:IP$232)*(CBRM_data!$H$28:$H$232=CBRM_data!$H246)*(CBRM_data!$D$28:$D$232=TRUE))*(CBRM_data!IP$18=CBRM_data!$F246)</f>
        <v>904.43076100460337</v>
      </c>
      <c r="IQ246" s="367" cm="1">
        <f t="array" ref="IQ246">SUMPRODUCT((CBRM_data!IQ$28:IQ$232)*(CBRM_data!$H$28:$H$232=CBRM_data!$H246)*(CBRM_data!$D$28:$D$232=TRUE))*(CBRM_data!IQ$18=CBRM_data!$F246)</f>
        <v>904.43076100460337</v>
      </c>
      <c r="IR246" s="367" cm="1">
        <f t="array" ref="IR246">SUMPRODUCT((CBRM_data!IR$28:IR$232)*(CBRM_data!$H$28:$H$232=CBRM_data!$H246)*(CBRM_data!$D$28:$D$232=TRUE))*(CBRM_data!IR$18=CBRM_data!$F246)</f>
        <v>904.43076100460337</v>
      </c>
      <c r="IS246" s="367" cm="1">
        <f t="array" ref="IS246">SUMPRODUCT((CBRM_data!IS$28:IS$232)*(CBRM_data!$H$28:$H$232=CBRM_data!$H246)*(CBRM_data!$D$28:$D$232=TRUE))*(CBRM_data!IS$18=CBRM_data!$F246)</f>
        <v>904.43076100460337</v>
      </c>
      <c r="IT246" s="367" cm="1">
        <f t="array" ref="IT246">SUMPRODUCT((CBRM_data!IT$28:IT$232)*(CBRM_data!$H$28:$H$232=CBRM_data!$H246)*(CBRM_data!$D$28:$D$232=TRUE))*(CBRM_data!IT$18=CBRM_data!$F246)</f>
        <v>904.43076100460337</v>
      </c>
      <c r="IU246" s="367" cm="1">
        <f t="array" ref="IU246">SUMPRODUCT((CBRM_data!IU$28:IU$232)*(CBRM_data!$H$28:$H$232=CBRM_data!$H246)*(CBRM_data!$D$28:$D$232=TRUE))*(CBRM_data!IU$18=CBRM_data!$F246)</f>
        <v>904.43076100460337</v>
      </c>
      <c r="IV246" s="367" cm="1">
        <f t="array" ref="IV246">SUMPRODUCT((CBRM_data!IV$28:IV$232)*(CBRM_data!$H$28:$H$232=CBRM_data!$H246)*(CBRM_data!$D$28:$D$232=TRUE))*(CBRM_data!IV$18=CBRM_data!$F246)</f>
        <v>904.43076100460337</v>
      </c>
      <c r="IW246" s="367" cm="1">
        <f t="array" ref="IW246">SUMPRODUCT((CBRM_data!IW$28:IW$232)*(CBRM_data!$H$28:$H$232=CBRM_data!$H246)*(CBRM_data!$D$28:$D$232=TRUE))*(CBRM_data!IW$18=CBRM_data!$F246)</f>
        <v>904.43076100460337</v>
      </c>
      <c r="IX246" s="367" cm="1">
        <f t="array" ref="IX246">SUMPRODUCT((CBRM_data!IX$28:IX$232)*(CBRM_data!$H$28:$H$232=CBRM_data!$H246)*(CBRM_data!$D$28:$D$232=TRUE))*(CBRM_data!IX$18=CBRM_data!$F246)</f>
        <v>904.43076100460337</v>
      </c>
      <c r="IY246" s="367" cm="1">
        <f t="array" ref="IY246">SUMPRODUCT((CBRM_data!IY$28:IY$232)*(CBRM_data!$H$28:$H$232=CBRM_data!$H246)*(CBRM_data!$D$28:$D$232=TRUE))*(CBRM_data!IY$18=CBRM_data!$F246)</f>
        <v>904.43076100460337</v>
      </c>
      <c r="IZ246" s="367" cm="1">
        <f t="array" ref="IZ246">SUMPRODUCT((CBRM_data!IZ$28:IZ$232)*(CBRM_data!$H$28:$H$232=CBRM_data!$H246)*(CBRM_data!$D$28:$D$232=TRUE))*(CBRM_data!IZ$18=CBRM_data!$F246)</f>
        <v>904.43076100460337</v>
      </c>
      <c r="JA246" s="367" cm="1">
        <f t="array" ref="JA246">SUMPRODUCT((CBRM_data!JA$28:JA$232)*(CBRM_data!$H$28:$H$232=CBRM_data!$H246)*(CBRM_data!$D$28:$D$232=TRUE))*(CBRM_data!JA$18=CBRM_data!$F246)</f>
        <v>904.43076100460337</v>
      </c>
      <c r="JB246" s="367" cm="1">
        <f t="array" ref="JB246">SUMPRODUCT((CBRM_data!JB$28:JB$232)*(CBRM_data!$H$28:$H$232=CBRM_data!$H246)*(CBRM_data!$D$28:$D$232=TRUE))*(CBRM_data!JB$18=CBRM_data!$F246)</f>
        <v>904.43076100460337</v>
      </c>
      <c r="JC246" s="367" cm="1">
        <f t="array" ref="JC246">SUMPRODUCT((CBRM_data!JC$28:JC$232)*(CBRM_data!$H$28:$H$232=CBRM_data!$H246)*(CBRM_data!$D$28:$D$232=TRUE))*(CBRM_data!JC$18=CBRM_data!$F246)</f>
        <v>904.43076100460337</v>
      </c>
      <c r="JD246" s="367" cm="1">
        <f t="array" ref="JD246">SUMPRODUCT((CBRM_data!JD$28:JD$232)*(CBRM_data!$H$28:$H$232=CBRM_data!$H246)*(CBRM_data!$D$28:$D$232=TRUE))*(CBRM_data!JD$18=CBRM_data!$F246)</f>
        <v>904.43076100460337</v>
      </c>
      <c r="JE246" s="367" cm="1">
        <f t="array" ref="JE246">SUMPRODUCT((CBRM_data!JE$28:JE$232)*(CBRM_data!$H$28:$H$232=CBRM_data!$H246)*(CBRM_data!$D$28:$D$232=TRUE))*(CBRM_data!JE$18=CBRM_data!$F246)</f>
        <v>1082.5469350029039</v>
      </c>
      <c r="JF246" s="367" cm="1">
        <f t="array" ref="JF246">SUMPRODUCT((CBRM_data!JF$28:JF$232)*(CBRM_data!$H$28:$H$232=CBRM_data!$H246)*(CBRM_data!$D$28:$D$232=TRUE))*(CBRM_data!JF$18=CBRM_data!$F246)</f>
        <v>1434.9801066999835</v>
      </c>
      <c r="JG246" s="367" cm="1">
        <f t="array" ref="JG246">SUMPRODUCT((CBRM_data!JG$28:JG$232)*(CBRM_data!$H$28:$H$232=CBRM_data!$H246)*(CBRM_data!$D$28:$D$232=TRUE))*(CBRM_data!JG$18=CBRM_data!$F246)</f>
        <v>1918.762872322623</v>
      </c>
      <c r="JH246" s="367" cm="1">
        <f t="array" ref="JH246">SUMPRODUCT((CBRM_data!JH$28:JH$232)*(CBRM_data!$H$28:$H$232=CBRM_data!$H246)*(CBRM_data!$D$28:$D$232=TRUE))*(CBRM_data!JH$18=CBRM_data!$F246)</f>
        <v>2585.8399142469134</v>
      </c>
      <c r="JI246" s="367" cm="1">
        <f t="array" ref="JI246">SUMPRODUCT((CBRM_data!JI$28:JI$232)*(CBRM_data!$H$28:$H$232=CBRM_data!$H246)*(CBRM_data!$D$28:$D$232=TRUE))*(CBRM_data!JI$18=CBRM_data!$F246)</f>
        <v>3509.4163477362335</v>
      </c>
      <c r="JJ246" s="367" cm="1">
        <f t="array" ref="JJ246">SUMPRODUCT((CBRM_data!JJ$28:JJ$232)*(CBRM_data!$H$28:$H$232=CBRM_data!$H246)*(CBRM_data!$D$28:$D$232=TRUE))*(CBRM_data!JJ$18=CBRM_data!$F246)</f>
        <v>4792.8423938957549</v>
      </c>
      <c r="JK246" s="367" cm="1">
        <f t="array" ref="JK246">SUMPRODUCT((CBRM_data!JK$28:JK$232)*(CBRM_data!$H$28:$H$232=CBRM_data!$H246)*(CBRM_data!$D$28:$D$232=TRUE))*(CBRM_data!JK$18=CBRM_data!$F246)</f>
        <v>6582.2594450102242</v>
      </c>
      <c r="JL246" s="367" cm="1">
        <f t="array" ref="JL246">SUMPRODUCT((CBRM_data!JL$28:JL$232)*(CBRM_data!$H$28:$H$232=CBRM_data!$H246)*(CBRM_data!$D$28:$D$232=TRUE))*(CBRM_data!JL$18=CBRM_data!$F246)</f>
        <v>9084.6130429383757</v>
      </c>
      <c r="JM246" s="367" cm="1">
        <f t="array" ref="JM246">SUMPRODUCT((CBRM_data!JM$28:JM$232)*(CBRM_data!$H$28:$H$232=CBRM_data!$H246)*(CBRM_data!$D$28:$D$232=TRUE))*(CBRM_data!JM$18=CBRM_data!$F246)</f>
        <v>12593.327160996823</v>
      </c>
      <c r="JN246" s="367" cm="1">
        <f t="array" ref="JN246">SUMPRODUCT((CBRM_data!JN$28:JN$232)*(CBRM_data!$H$28:$H$232=CBRM_data!$H246)*(CBRM_data!$D$28:$D$232=TRUE))*(CBRM_data!JN$18=CBRM_data!$F246)</f>
        <v>17524.919589676971</v>
      </c>
      <c r="JO246" s="367" cm="1">
        <f t="array" ref="JO246">SUMPRODUCT((CBRM_data!JO$28:JO$232)*(CBRM_data!$H$28:$H$232=CBRM_data!$H246)*(CBRM_data!$D$28:$D$232=TRUE))*(CBRM_data!JO$18=CBRM_data!$F246)</f>
        <v>24471.248093794478</v>
      </c>
      <c r="JP246" s="367" cm="1">
        <f t="array" ref="JP246">SUMPRODUCT((CBRM_data!JP$28:JP$232)*(CBRM_data!$H$28:$H$232=CBRM_data!$H246)*(CBRM_data!$D$28:$D$232=TRUE))*(CBRM_data!JP$18=CBRM_data!$F246)</f>
        <v>34274.094501468193</v>
      </c>
      <c r="JQ246" s="367" cm="1">
        <f t="array" ref="JQ246">SUMPRODUCT((CBRM_data!JQ$28:JQ$232)*(CBRM_data!$H$28:$H$232=CBRM_data!$H246)*(CBRM_data!$D$28:$D$232=TRUE))*(CBRM_data!JQ$18=CBRM_data!$F246)</f>
        <v>48131.681306871717</v>
      </c>
      <c r="JR246" s="367" cm="1">
        <f t="array" ref="JR246">SUMPRODUCT((CBRM_data!JR$28:JR$232)*(CBRM_data!$H$28:$H$232=CBRM_data!$H246)*(CBRM_data!$D$28:$D$232=TRUE))*(CBRM_data!JR$18=CBRM_data!$F246)</f>
        <v>0</v>
      </c>
      <c r="JS246" s="367" cm="1">
        <f t="array" ref="JS246">SUMPRODUCT((CBRM_data!JS$28:JS$232)*(CBRM_data!$H$28:$H$232=CBRM_data!$H246)*(CBRM_data!$D$28:$D$232=TRUE))*(CBRM_data!JS$18=CBRM_data!$F246)</f>
        <v>0</v>
      </c>
      <c r="JT246" s="367" cm="1">
        <f t="array" ref="JT246">SUMPRODUCT((CBRM_data!JT$28:JT$232)*(CBRM_data!$H$28:$H$232=CBRM_data!$H246)*(CBRM_data!$D$28:$D$232=TRUE))*(CBRM_data!JT$18=CBRM_data!$F246)</f>
        <v>0</v>
      </c>
      <c r="JU246" s="367" cm="1">
        <f t="array" ref="JU246">SUMPRODUCT((CBRM_data!JU$28:JU$232)*(CBRM_data!$H$28:$H$232=CBRM_data!$H246)*(CBRM_data!$D$28:$D$232=TRUE))*(CBRM_data!JU$18=CBRM_data!$F246)</f>
        <v>0</v>
      </c>
      <c r="JV246" s="367" cm="1">
        <f t="array" ref="JV246">SUMPRODUCT((CBRM_data!JV$28:JV$232)*(CBRM_data!$H$28:$H$232=CBRM_data!$H246)*(CBRM_data!$D$28:$D$232=TRUE))*(CBRM_data!JV$18=CBRM_data!$F246)</f>
        <v>0</v>
      </c>
      <c r="JW246" s="367" cm="1">
        <f t="array" ref="JW246">SUMPRODUCT((CBRM_data!JW$28:JW$232)*(CBRM_data!$H$28:$H$232=CBRM_data!$H246)*(CBRM_data!$D$28:$D$232=TRUE))*(CBRM_data!JW$18=CBRM_data!$F246)</f>
        <v>0</v>
      </c>
      <c r="JX246" s="367" cm="1">
        <f t="array" ref="JX246">SUMPRODUCT((CBRM_data!JX$28:JX$232)*(CBRM_data!$H$28:$H$232=CBRM_data!$H246)*(CBRM_data!$D$28:$D$232=TRUE))*(CBRM_data!JX$18=CBRM_data!$F246)</f>
        <v>0</v>
      </c>
      <c r="JY246" s="367" cm="1">
        <f t="array" ref="JY246">SUMPRODUCT((CBRM_data!JY$28:JY$232)*(CBRM_data!$H$28:$H$232=CBRM_data!$H246)*(CBRM_data!$D$28:$D$232=TRUE))*(CBRM_data!JY$18=CBRM_data!$F246)</f>
        <v>0</v>
      </c>
      <c r="JZ246" s="367" cm="1">
        <f t="array" ref="JZ246">SUMPRODUCT((CBRM_data!JZ$28:JZ$232)*(CBRM_data!$H$28:$H$232=CBRM_data!$H246)*(CBRM_data!$D$28:$D$232=TRUE))*(CBRM_data!JZ$18=CBRM_data!$F246)</f>
        <v>0</v>
      </c>
      <c r="KA246" s="367" cm="1">
        <f t="array" ref="KA246">SUMPRODUCT((CBRM_data!KA$28:KA$232)*(CBRM_data!$H$28:$H$232=CBRM_data!$H246)*(CBRM_data!$D$28:$D$232=TRUE))*(CBRM_data!KA$18=CBRM_data!$F246)</f>
        <v>0</v>
      </c>
      <c r="KB246" s="367" cm="1">
        <f t="array" ref="KB246">SUMPRODUCT((CBRM_data!KB$28:KB$232)*(CBRM_data!$H$28:$H$232=CBRM_data!$H246)*(CBRM_data!$D$28:$D$232=TRUE))*(CBRM_data!KB$18=CBRM_data!$F246)</f>
        <v>0</v>
      </c>
      <c r="KC246" s="367" cm="1">
        <f t="array" ref="KC246">SUMPRODUCT((CBRM_data!KC$28:KC$232)*(CBRM_data!$H$28:$H$232=CBRM_data!$H246)*(CBRM_data!$D$28:$D$232=TRUE))*(CBRM_data!KC$18=CBRM_data!$F246)</f>
        <v>0</v>
      </c>
      <c r="KD246" s="367" cm="1">
        <f t="array" ref="KD246">SUMPRODUCT((CBRM_data!KD$28:KD$232)*(CBRM_data!$H$28:$H$232=CBRM_data!$H246)*(CBRM_data!$D$28:$D$232=TRUE))*(CBRM_data!KD$18=CBRM_data!$F246)</f>
        <v>0</v>
      </c>
      <c r="KE246" s="367" cm="1">
        <f t="array" ref="KE246">SUMPRODUCT((CBRM_data!KE$28:KE$232)*(CBRM_data!$H$28:$H$232=CBRM_data!$H246)*(CBRM_data!$D$28:$D$232=TRUE))*(CBRM_data!KE$18=CBRM_data!$F246)</f>
        <v>0</v>
      </c>
      <c r="KF246" s="367" cm="1">
        <f t="array" ref="KF246">SUMPRODUCT((CBRM_data!KF$28:KF$232)*(CBRM_data!$H$28:$H$232=CBRM_data!$H246)*(CBRM_data!$D$28:$D$232=TRUE))*(CBRM_data!KF$18=CBRM_data!$F246)</f>
        <v>0</v>
      </c>
      <c r="KG246" s="367" cm="1">
        <f t="array" ref="KG246">SUMPRODUCT((CBRM_data!KG$28:KG$232)*(CBRM_data!$H$28:$H$232=CBRM_data!$H246)*(CBRM_data!$D$28:$D$232=TRUE))*(CBRM_data!KG$18=CBRM_data!$F246)</f>
        <v>0</v>
      </c>
      <c r="KH246" s="367" cm="1">
        <f t="array" ref="KH246">SUMPRODUCT((CBRM_data!KH$28:KH$232)*(CBRM_data!$H$28:$H$232=CBRM_data!$H246)*(CBRM_data!$D$28:$D$232=TRUE))*(CBRM_data!KH$18=CBRM_data!$F246)</f>
        <v>0</v>
      </c>
      <c r="KI246" s="367" cm="1">
        <f t="array" ref="KI246">SUMPRODUCT((CBRM_data!KI$28:KI$232)*(CBRM_data!$H$28:$H$232=CBRM_data!$H246)*(CBRM_data!$D$28:$D$232=TRUE))*(CBRM_data!KI$18=CBRM_data!$F246)</f>
        <v>0</v>
      </c>
      <c r="KJ246" s="367" cm="1">
        <f t="array" ref="KJ246">SUMPRODUCT((CBRM_data!KJ$28:KJ$232)*(CBRM_data!$H$28:$H$232=CBRM_data!$H246)*(CBRM_data!$D$28:$D$232=TRUE))*(CBRM_data!KJ$18=CBRM_data!$F246)</f>
        <v>0</v>
      </c>
      <c r="KK246" s="367" cm="1">
        <f t="array" ref="KK246">SUMPRODUCT((CBRM_data!KK$28:KK$232)*(CBRM_data!$H$28:$H$232=CBRM_data!$H246)*(CBRM_data!$D$28:$D$232=TRUE))*(CBRM_data!KK$18=CBRM_data!$F246)</f>
        <v>0</v>
      </c>
      <c r="KL246" s="367" cm="1">
        <f t="array" ref="KL246">SUMPRODUCT((CBRM_data!KL$28:KL$232)*(CBRM_data!$H$28:$H$232=CBRM_data!$H246)*(CBRM_data!$D$28:$D$232=TRUE))*(CBRM_data!KL$18=CBRM_data!$F246)</f>
        <v>0</v>
      </c>
      <c r="KM246" s="367" cm="1">
        <f t="array" ref="KM246">SUMPRODUCT((CBRM_data!KM$28:KM$232)*(CBRM_data!$H$28:$H$232=CBRM_data!$H246)*(CBRM_data!$D$28:$D$232=TRUE))*(CBRM_data!KM$18=CBRM_data!$F246)</f>
        <v>0</v>
      </c>
      <c r="KN246" s="367" cm="1">
        <f t="array" ref="KN246">SUMPRODUCT((CBRM_data!KN$28:KN$232)*(CBRM_data!$H$28:$H$232=CBRM_data!$H246)*(CBRM_data!$D$28:$D$232=TRUE))*(CBRM_data!KN$18=CBRM_data!$F246)</f>
        <v>0</v>
      </c>
      <c r="KO246" s="367" cm="1">
        <f t="array" ref="KO246">SUMPRODUCT((CBRM_data!KO$28:KO$232)*(CBRM_data!$H$28:$H$232=CBRM_data!$H246)*(CBRM_data!$D$28:$D$232=TRUE))*(CBRM_data!KO$18=CBRM_data!$F246)</f>
        <v>0</v>
      </c>
      <c r="KP246" s="367" cm="1">
        <f t="array" ref="KP246">SUMPRODUCT((CBRM_data!KP$28:KP$232)*(CBRM_data!$H$28:$H$232=CBRM_data!$H246)*(CBRM_data!$D$28:$D$232=TRUE))*(CBRM_data!KP$18=CBRM_data!$F246)</f>
        <v>0</v>
      </c>
      <c r="KQ246" s="367" cm="1">
        <f t="array" ref="KQ246">SUMPRODUCT((CBRM_data!KQ$28:KQ$232)*(CBRM_data!$H$28:$H$232=CBRM_data!$H246)*(CBRM_data!$D$28:$D$232=TRUE))*(CBRM_data!KQ$18=CBRM_data!$F246)</f>
        <v>0</v>
      </c>
      <c r="KR246" s="367" cm="1">
        <f t="array" ref="KR246">SUMPRODUCT((CBRM_data!KR$28:KR$232)*(CBRM_data!$H$28:$H$232=CBRM_data!$H246)*(CBRM_data!$D$28:$D$232=TRUE))*(CBRM_data!KR$18=CBRM_data!$F246)</f>
        <v>0</v>
      </c>
      <c r="KS246" s="367" cm="1">
        <f t="array" ref="KS246">SUMPRODUCT((CBRM_data!KS$28:KS$232)*(CBRM_data!$H$28:$H$232=CBRM_data!$H246)*(CBRM_data!$D$28:$D$232=TRUE))*(CBRM_data!KS$18=CBRM_data!$F246)</f>
        <v>0</v>
      </c>
      <c r="KT246" s="367" cm="1">
        <f t="array" ref="KT246">SUMPRODUCT((CBRM_data!KT$28:KT$232)*(CBRM_data!$H$28:$H$232=CBRM_data!$H246)*(CBRM_data!$D$28:$D$232=TRUE))*(CBRM_data!KT$18=CBRM_data!$F246)</f>
        <v>0</v>
      </c>
      <c r="KU246" s="367" cm="1">
        <f t="array" ref="KU246">SUMPRODUCT((CBRM_data!KU$28:KU$232)*(CBRM_data!$H$28:$H$232=CBRM_data!$H246)*(CBRM_data!$D$28:$D$232=TRUE))*(CBRM_data!KU$18=CBRM_data!$F246)</f>
        <v>0</v>
      </c>
      <c r="KV246" s="367" cm="1">
        <f t="array" ref="KV246">SUMPRODUCT((CBRM_data!KV$28:KV$232)*(CBRM_data!$H$28:$H$232=CBRM_data!$H246)*(CBRM_data!$D$28:$D$232=TRUE))*(CBRM_data!KV$18=CBRM_data!$F246)</f>
        <v>0</v>
      </c>
      <c r="KW246" s="367" cm="1">
        <f t="array" ref="KW246">SUMPRODUCT((CBRM_data!KW$28:KW$232)*(CBRM_data!$H$28:$H$232=CBRM_data!$H246)*(CBRM_data!$D$28:$D$232=TRUE))*(CBRM_data!KW$18=CBRM_data!$F246)</f>
        <v>0</v>
      </c>
      <c r="KX246" s="367" cm="1">
        <f t="array" ref="KX246">SUMPRODUCT((CBRM_data!KX$28:KX$232)*(CBRM_data!$H$28:$H$232=CBRM_data!$H246)*(CBRM_data!$D$28:$D$232=TRUE))*(CBRM_data!KX$18=CBRM_data!$F246)</f>
        <v>0</v>
      </c>
      <c r="KY246" s="367" cm="1">
        <f t="array" ref="KY246">SUMPRODUCT((CBRM_data!KY$28:KY$232)*(CBRM_data!$H$28:$H$232=CBRM_data!$H246)*(CBRM_data!$D$28:$D$232=TRUE))*(CBRM_data!KY$18=CBRM_data!$F246)</f>
        <v>0</v>
      </c>
      <c r="KZ246" s="367" cm="1">
        <f t="array" ref="KZ246">SUMPRODUCT((CBRM_data!KZ$28:KZ$232)*(CBRM_data!$H$28:$H$232=CBRM_data!$H246)*(CBRM_data!$D$28:$D$232=TRUE))*(CBRM_data!KZ$18=CBRM_data!$F246)</f>
        <v>0</v>
      </c>
      <c r="LA246" s="367" cm="1">
        <f t="array" ref="LA246">SUMPRODUCT((CBRM_data!LA$28:LA$232)*(CBRM_data!$H$28:$H$232=CBRM_data!$H246)*(CBRM_data!$D$28:$D$232=TRUE))*(CBRM_data!LA$18=CBRM_data!$F246)</f>
        <v>0</v>
      </c>
      <c r="LB246" s="367" cm="1">
        <f t="array" ref="LB246">SUMPRODUCT((CBRM_data!LB$28:LB$232)*(CBRM_data!$H$28:$H$232=CBRM_data!$H246)*(CBRM_data!$D$28:$D$232=TRUE))*(CBRM_data!LB$18=CBRM_data!$F246)</f>
        <v>0</v>
      </c>
      <c r="LC246" s="367" cm="1">
        <f t="array" ref="LC246">SUMPRODUCT((CBRM_data!LC$28:LC$232)*(CBRM_data!$H$28:$H$232=CBRM_data!$H246)*(CBRM_data!$D$28:$D$232=TRUE))*(CBRM_data!LC$18=CBRM_data!$F246)</f>
        <v>0</v>
      </c>
      <c r="LD246" s="367" cm="1">
        <f t="array" ref="LD246">SUMPRODUCT((CBRM_data!LD$28:LD$232)*(CBRM_data!$H$28:$H$232=CBRM_data!$H246)*(CBRM_data!$D$28:$D$232=TRUE))*(CBRM_data!LD$18=CBRM_data!$F246)</f>
        <v>0</v>
      </c>
      <c r="LE246" s="367" cm="1">
        <f t="array" ref="LE246">SUMPRODUCT((CBRM_data!LE$28:LE$232)*(CBRM_data!$H$28:$H$232=CBRM_data!$H246)*(CBRM_data!$D$28:$D$232=TRUE))*(CBRM_data!LE$18=CBRM_data!$F246)</f>
        <v>0</v>
      </c>
      <c r="LF246" s="367" cm="1">
        <f t="array" ref="LF246">SUMPRODUCT((CBRM_data!LF$28:LF$232)*(CBRM_data!$H$28:$H$232=CBRM_data!$H246)*(CBRM_data!$D$28:$D$232=TRUE))*(CBRM_data!LF$18=CBRM_data!$F246)</f>
        <v>0</v>
      </c>
      <c r="LG246" s="367" cm="1">
        <f t="array" ref="LG246">SUMPRODUCT((CBRM_data!LG$28:LG$232)*(CBRM_data!$H$28:$H$232=CBRM_data!$H246)*(CBRM_data!$D$28:$D$232=TRUE))*(CBRM_data!LG$18=CBRM_data!$F246)</f>
        <v>0</v>
      </c>
      <c r="LH246" s="367" cm="1">
        <f t="array" ref="LH246">SUMPRODUCT((CBRM_data!LH$28:LH$232)*(CBRM_data!$H$28:$H$232=CBRM_data!$H246)*(CBRM_data!$D$28:$D$232=TRUE))*(CBRM_data!LH$18=CBRM_data!$F246)</f>
        <v>0</v>
      </c>
      <c r="LI246" s="367" cm="1">
        <f t="array" ref="LI246">SUMPRODUCT((CBRM_data!LI$28:LI$232)*(CBRM_data!$H$28:$H$232=CBRM_data!$H246)*(CBRM_data!$D$28:$D$232=TRUE))*(CBRM_data!LI$18=CBRM_data!$F246)</f>
        <v>0</v>
      </c>
      <c r="LJ246" s="367" cm="1">
        <f t="array" ref="LJ246">SUMPRODUCT((CBRM_data!LJ$28:LJ$232)*(CBRM_data!$H$28:$H$232=CBRM_data!$H246)*(CBRM_data!$D$28:$D$232=TRUE))*(CBRM_data!LJ$18=CBRM_data!$F246)</f>
        <v>0</v>
      </c>
      <c r="LK246" s="367" cm="1">
        <f t="array" ref="LK246">SUMPRODUCT((CBRM_data!LK$28:LK$232)*(CBRM_data!$H$28:$H$232=CBRM_data!$H246)*(CBRM_data!$D$28:$D$232=TRUE))*(CBRM_data!LK$18=CBRM_data!$F246)</f>
        <v>0</v>
      </c>
      <c r="LL246" s="367" cm="1">
        <f t="array" ref="LL246">SUMPRODUCT((CBRM_data!LL$28:LL$232)*(CBRM_data!$H$28:$H$232=CBRM_data!$H246)*(CBRM_data!$D$28:$D$232=TRUE))*(CBRM_data!LL$18=CBRM_data!$F246)</f>
        <v>0</v>
      </c>
      <c r="LM246" s="367" cm="1">
        <f t="array" ref="LM246">SUMPRODUCT((CBRM_data!LM$28:LM$232)*(CBRM_data!$H$28:$H$232=CBRM_data!$H246)*(CBRM_data!$D$28:$D$232=TRUE))*(CBRM_data!LM$18=CBRM_data!$F246)</f>
        <v>0</v>
      </c>
      <c r="LN246" s="367" cm="1">
        <f t="array" ref="LN246">SUMPRODUCT((CBRM_data!LN$28:LN$232)*(CBRM_data!$H$28:$H$232=CBRM_data!$H246)*(CBRM_data!$D$28:$D$232=TRUE))*(CBRM_data!LN$18=CBRM_data!$F246)</f>
        <v>0</v>
      </c>
      <c r="LO246" s="367" cm="1">
        <f t="array" ref="LO246">SUMPRODUCT((CBRM_data!LO$28:LO$232)*(CBRM_data!$H$28:$H$232=CBRM_data!$H246)*(CBRM_data!$D$28:$D$232=TRUE))*(CBRM_data!LO$18=CBRM_data!$F246)</f>
        <v>0</v>
      </c>
      <c r="LP246" s="367" cm="1">
        <f t="array" ref="LP246">SUMPRODUCT((CBRM_data!LP$28:LP$232)*(CBRM_data!$H$28:$H$232=CBRM_data!$H246)*(CBRM_data!$D$28:$D$232=TRUE))*(CBRM_data!LP$18=CBRM_data!$F246)</f>
        <v>0</v>
      </c>
      <c r="LQ246" s="367" cm="1">
        <f t="array" ref="LQ246">SUMPRODUCT((CBRM_data!LQ$28:LQ$232)*(CBRM_data!$H$28:$H$232=CBRM_data!$H246)*(CBRM_data!$D$28:$D$232=TRUE))*(CBRM_data!LQ$18=CBRM_data!$F246)</f>
        <v>0</v>
      </c>
      <c r="LR246" s="367" cm="1">
        <f t="array" ref="LR246">SUMPRODUCT((CBRM_data!LR$28:LR$232)*(CBRM_data!$H$28:$H$232=CBRM_data!$H246)*(CBRM_data!$D$28:$D$232=TRUE))*(CBRM_data!LR$18=CBRM_data!$F246)</f>
        <v>0</v>
      </c>
      <c r="LS246" s="367" cm="1">
        <f t="array" ref="LS246">SUMPRODUCT((CBRM_data!LS$28:LS$232)*(CBRM_data!$H$28:$H$232=CBRM_data!$H246)*(CBRM_data!$D$28:$D$232=TRUE))*(CBRM_data!LS$18=CBRM_data!$F246)</f>
        <v>0</v>
      </c>
      <c r="LT246" s="367" cm="1">
        <f t="array" ref="LT246">SUMPRODUCT((CBRM_data!LT$28:LT$232)*(CBRM_data!$H$28:$H$232=CBRM_data!$H246)*(CBRM_data!$D$28:$D$232=TRUE))*(CBRM_data!LT$18=CBRM_data!$F246)</f>
        <v>0</v>
      </c>
      <c r="LU246" s="367" cm="1">
        <f t="array" ref="LU246">SUMPRODUCT((CBRM_data!LU$28:LU$232)*(CBRM_data!$H$28:$H$232=CBRM_data!$H246)*(CBRM_data!$D$28:$D$232=TRUE))*(CBRM_data!LU$18=CBRM_data!$F246)</f>
        <v>0</v>
      </c>
      <c r="LV246" s="367" cm="1">
        <f t="array" ref="LV246">SUMPRODUCT((CBRM_data!LV$28:LV$232)*(CBRM_data!$H$28:$H$232=CBRM_data!$H246)*(CBRM_data!$D$28:$D$232=TRUE))*(CBRM_data!LV$18=CBRM_data!$F246)</f>
        <v>0</v>
      </c>
      <c r="LW246" s="367" cm="1">
        <f t="array" ref="LW246">SUMPRODUCT((CBRM_data!LW$28:LW$232)*(CBRM_data!$H$28:$H$232=CBRM_data!$H246)*(CBRM_data!$D$28:$D$232=TRUE))*(CBRM_data!LW$18=CBRM_data!$F246)</f>
        <v>0</v>
      </c>
      <c r="LX246" s="367" cm="1">
        <f t="array" ref="LX246">SUMPRODUCT((CBRM_data!LX$28:LX$232)*(CBRM_data!$H$28:$H$232=CBRM_data!$H246)*(CBRM_data!$D$28:$D$232=TRUE))*(CBRM_data!LX$18=CBRM_data!$F246)</f>
        <v>0</v>
      </c>
      <c r="LY246" s="367" cm="1">
        <f t="array" ref="LY246">SUMPRODUCT((CBRM_data!LY$28:LY$232)*(CBRM_data!$H$28:$H$232=CBRM_data!$H246)*(CBRM_data!$D$28:$D$232=TRUE))*(CBRM_data!LY$18=CBRM_data!$F246)</f>
        <v>0</v>
      </c>
      <c r="LZ246" s="367" cm="1">
        <f t="array" ref="LZ246">SUMPRODUCT((CBRM_data!LZ$28:LZ$232)*(CBRM_data!$H$28:$H$232=CBRM_data!$H246)*(CBRM_data!$D$28:$D$232=TRUE))*(CBRM_data!LZ$18=CBRM_data!$F246)</f>
        <v>0</v>
      </c>
      <c r="MA246" s="367" cm="1">
        <f t="array" ref="MA246">SUMPRODUCT((CBRM_data!MA$28:MA$232)*(CBRM_data!$H$28:$H$232=CBRM_data!$H246)*(CBRM_data!$D$28:$D$232=TRUE))*(CBRM_data!MA$18=CBRM_data!$F246)</f>
        <v>0</v>
      </c>
      <c r="MB246" s="367" cm="1">
        <f t="array" ref="MB246">SUMPRODUCT((CBRM_data!MB$28:MB$232)*(CBRM_data!$H$28:$H$232=CBRM_data!$H246)*(CBRM_data!$D$28:$D$232=TRUE))*(CBRM_data!MB$18=CBRM_data!$F246)</f>
        <v>0</v>
      </c>
      <c r="MC246" s="367" cm="1">
        <f t="array" ref="MC246">SUMPRODUCT((CBRM_data!MC$28:MC$232)*(CBRM_data!$H$28:$H$232=CBRM_data!$H246)*(CBRM_data!$D$28:$D$232=TRUE))*(CBRM_data!MC$18=CBRM_data!$F246)</f>
        <v>38.09190814829541</v>
      </c>
      <c r="MD246" s="367" cm="1">
        <f t="array" ref="MD246">SUMPRODUCT((CBRM_data!MD$28:MD$232)*(CBRM_data!$H$28:$H$232=CBRM_data!$H246)*(CBRM_data!$D$28:$D$232=TRUE))*(CBRM_data!MD$18=CBRM_data!$F246)</f>
        <v>38.09190814829541</v>
      </c>
      <c r="ME246" s="367" cm="1">
        <f t="array" ref="ME246">SUMPRODUCT((CBRM_data!ME$28:ME$232)*(CBRM_data!$H$28:$H$232=CBRM_data!$H246)*(CBRM_data!$D$28:$D$232=TRUE))*(CBRM_data!ME$18=CBRM_data!$F246)</f>
        <v>38.09190814829541</v>
      </c>
      <c r="MF246" s="367" cm="1">
        <f t="array" ref="MF246">SUMPRODUCT((CBRM_data!MF$28:MF$232)*(CBRM_data!$H$28:$H$232=CBRM_data!$H246)*(CBRM_data!$D$28:$D$232=TRUE))*(CBRM_data!MF$18=CBRM_data!$F246)</f>
        <v>38.09190814829541</v>
      </c>
      <c r="MG246" s="367" cm="1">
        <f t="array" ref="MG246">SUMPRODUCT((CBRM_data!MG$28:MG$232)*(CBRM_data!$H$28:$H$232=CBRM_data!$H246)*(CBRM_data!$D$28:$D$232=TRUE))*(CBRM_data!MG$18=CBRM_data!$F246)</f>
        <v>38.09190814829541</v>
      </c>
      <c r="MH246" s="367" cm="1">
        <f t="array" ref="MH246">SUMPRODUCT((CBRM_data!MH$28:MH$232)*(CBRM_data!$H$28:$H$232=CBRM_data!$H246)*(CBRM_data!$D$28:$D$232=TRUE))*(CBRM_data!MH$18=CBRM_data!$F246)</f>
        <v>38.09190814829541</v>
      </c>
      <c r="MI246" s="367" cm="1">
        <f t="array" ref="MI246">SUMPRODUCT((CBRM_data!MI$28:MI$232)*(CBRM_data!$H$28:$H$232=CBRM_data!$H246)*(CBRM_data!$D$28:$D$232=TRUE))*(CBRM_data!MI$18=CBRM_data!$F246)</f>
        <v>38.09190814829541</v>
      </c>
      <c r="MJ246" s="367" cm="1">
        <f t="array" ref="MJ246">SUMPRODUCT((CBRM_data!MJ$28:MJ$232)*(CBRM_data!$H$28:$H$232=CBRM_data!$H246)*(CBRM_data!$D$28:$D$232=TRUE))*(CBRM_data!MJ$18=CBRM_data!$F246)</f>
        <v>38.09190814829541</v>
      </c>
      <c r="MK246" s="367" cm="1">
        <f t="array" ref="MK246">SUMPRODUCT((CBRM_data!MK$28:MK$232)*(CBRM_data!$H$28:$H$232=CBRM_data!$H246)*(CBRM_data!$D$28:$D$232=TRUE))*(CBRM_data!MK$18=CBRM_data!$F246)</f>
        <v>38.09190814829541</v>
      </c>
      <c r="ML246" s="367" cm="1">
        <f t="array" ref="ML246">SUMPRODUCT((CBRM_data!ML$28:ML$232)*(CBRM_data!$H$28:$H$232=CBRM_data!$H246)*(CBRM_data!$D$28:$D$232=TRUE))*(CBRM_data!ML$18=CBRM_data!$F246)</f>
        <v>38.09190814829541</v>
      </c>
      <c r="MM246" s="367" cm="1">
        <f t="array" ref="MM246">SUMPRODUCT((CBRM_data!MM$28:MM$232)*(CBRM_data!$H$28:$H$232=CBRM_data!$H246)*(CBRM_data!$D$28:$D$232=TRUE))*(CBRM_data!MM$18=CBRM_data!$F246)</f>
        <v>38.09190814829541</v>
      </c>
      <c r="MN246" s="367" cm="1">
        <f t="array" ref="MN246">SUMPRODUCT((CBRM_data!MN$28:MN$232)*(CBRM_data!$H$28:$H$232=CBRM_data!$H246)*(CBRM_data!$D$28:$D$232=TRUE))*(CBRM_data!MN$18=CBRM_data!$F246)</f>
        <v>38.09190814829541</v>
      </c>
      <c r="MO246" s="367" cm="1">
        <f t="array" ref="MO246">SUMPRODUCT((CBRM_data!MO$28:MO$232)*(CBRM_data!$H$28:$H$232=CBRM_data!$H246)*(CBRM_data!$D$28:$D$232=TRUE))*(CBRM_data!MO$18=CBRM_data!$F246)</f>
        <v>38.09190814829541</v>
      </c>
      <c r="MP246" s="367" cm="1">
        <f t="array" ref="MP246">SUMPRODUCT((CBRM_data!MP$28:MP$232)*(CBRM_data!$H$28:$H$232=CBRM_data!$H246)*(CBRM_data!$D$28:$D$232=TRUE))*(CBRM_data!MP$18=CBRM_data!$F246)</f>
        <v>38.09190814829541</v>
      </c>
      <c r="MQ246" s="367" cm="1">
        <f t="array" ref="MQ246">SUMPRODUCT((CBRM_data!MQ$28:MQ$232)*(CBRM_data!$H$28:$H$232=CBRM_data!$H246)*(CBRM_data!$D$28:$D$232=TRUE))*(CBRM_data!MQ$18=CBRM_data!$F246)</f>
        <v>38.09190814829541</v>
      </c>
      <c r="MR246" s="367" cm="1">
        <f t="array" ref="MR246">SUMPRODUCT((CBRM_data!MR$28:MR$232)*(CBRM_data!$H$28:$H$232=CBRM_data!$H246)*(CBRM_data!$D$28:$D$232=TRUE))*(CBRM_data!MR$18=CBRM_data!$F246)</f>
        <v>38.09190814829541</v>
      </c>
      <c r="MS246" s="367" cm="1">
        <f t="array" ref="MS246">SUMPRODUCT((CBRM_data!MS$28:MS$232)*(CBRM_data!$H$28:$H$232=CBRM_data!$H246)*(CBRM_data!$D$28:$D$232=TRUE))*(CBRM_data!MS$18=CBRM_data!$F246)</f>
        <v>38.09190814829541</v>
      </c>
      <c r="MT246" s="367" cm="1">
        <f t="array" ref="MT246">SUMPRODUCT((CBRM_data!MT$28:MT$232)*(CBRM_data!$H$28:$H$232=CBRM_data!$H246)*(CBRM_data!$D$28:$D$232=TRUE))*(CBRM_data!MT$18=CBRM_data!$F246)</f>
        <v>45.593626612772226</v>
      </c>
      <c r="MU246" s="367" cm="1">
        <f t="array" ref="MU246">SUMPRODUCT((CBRM_data!MU$28:MU$232)*(CBRM_data!$H$28:$H$232=CBRM_data!$H246)*(CBRM_data!$D$28:$D$232=TRUE))*(CBRM_data!MU$18=CBRM_data!$F246)</f>
        <v>60.437053642814675</v>
      </c>
      <c r="MV246" s="367" cm="1">
        <f t="array" ref="MV246">SUMPRODUCT((CBRM_data!MV$28:MV$232)*(CBRM_data!$H$28:$H$232=CBRM_data!$H246)*(CBRM_data!$D$28:$D$232=TRUE))*(CBRM_data!MV$18=CBRM_data!$F246)</f>
        <v>80.812531198837419</v>
      </c>
      <c r="MW246" s="367" cm="1">
        <f t="array" ref="MW246">SUMPRODUCT((CBRM_data!MW$28:MW$232)*(CBRM_data!$H$28:$H$232=CBRM_data!$H246)*(CBRM_data!$D$28:$D$232=TRUE))*(CBRM_data!MW$18=CBRM_data!$F246)</f>
        <v>108.90781334137765</v>
      </c>
      <c r="MX246" s="367" cm="1">
        <f t="array" ref="MX246">SUMPRODUCT((CBRM_data!MX$28:MX$232)*(CBRM_data!$H$28:$H$232=CBRM_data!$H246)*(CBRM_data!$D$28:$D$232=TRUE))*(CBRM_data!MX$18=CBRM_data!$F246)</f>
        <v>147.80607973086677</v>
      </c>
      <c r="MY246" s="367" cm="1">
        <f t="array" ref="MY246">SUMPRODUCT((CBRM_data!MY$28:MY$232)*(CBRM_data!$H$28:$H$232=CBRM_data!$H246)*(CBRM_data!$D$28:$D$232=TRUE))*(CBRM_data!MY$18=CBRM_data!$F246)</f>
        <v>201.86013137671688</v>
      </c>
      <c r="MZ246" s="367" cm="1">
        <f t="array" ref="MZ246">SUMPRODUCT((CBRM_data!MZ$28:MZ$232)*(CBRM_data!$H$28:$H$232=CBRM_data!$H246)*(CBRM_data!$D$28:$D$232=TRUE))*(CBRM_data!MZ$18=CBRM_data!$F246)</f>
        <v>277.22500494021017</v>
      </c>
      <c r="NA246" s="367" cm="1">
        <f t="array" ref="NA246">SUMPRODUCT((CBRM_data!NA$28:NA$232)*(CBRM_data!$H$28:$H$232=CBRM_data!$H246)*(CBRM_data!$D$28:$D$232=TRUE))*(CBRM_data!NA$18=CBRM_data!$F246)</f>
        <v>382.61662530146253</v>
      </c>
      <c r="NB246" s="367" cm="1">
        <f t="array" ref="NB246">SUMPRODUCT((CBRM_data!NB$28:NB$232)*(CBRM_data!$H$28:$H$232=CBRM_data!$H246)*(CBRM_data!$D$28:$D$232=TRUE))*(CBRM_data!NB$18=CBRM_data!$F246)</f>
        <v>530.3931292267082</v>
      </c>
      <c r="NC246" s="367" cm="1">
        <f t="array" ref="NC246">SUMPRODUCT((CBRM_data!NC$28:NC$232)*(CBRM_data!$H$28:$H$232=CBRM_data!$H246)*(CBRM_data!$D$28:$D$232=TRUE))*(CBRM_data!NC$18=CBRM_data!$F246)</f>
        <v>738.09699547894991</v>
      </c>
      <c r="ND246" s="367" cm="1">
        <f t="array" ref="ND246">SUMPRODUCT((CBRM_data!ND$28:ND$232)*(CBRM_data!$H$28:$H$232=CBRM_data!$H246)*(CBRM_data!$D$28:$D$232=TRUE))*(CBRM_data!ND$18=CBRM_data!$F246)</f>
        <v>1030.6554960907881</v>
      </c>
      <c r="NE246" s="367" cm="1">
        <f t="array" ref="NE246">SUMPRODUCT((CBRM_data!NE$28:NE$232)*(CBRM_data!$H$28:$H$232=CBRM_data!$H246)*(CBRM_data!$D$28:$D$232=TRUE))*(CBRM_data!NE$18=CBRM_data!$F246)</f>
        <v>1443.5219542574559</v>
      </c>
      <c r="NF246" s="367" cm="1">
        <f t="array" ref="NF246">SUMPRODUCT((CBRM_data!NF$28:NF$232)*(CBRM_data!$H$28:$H$232=CBRM_data!$H246)*(CBRM_data!$D$28:$D$232=TRUE))*(CBRM_data!NF$18=CBRM_data!$F246)</f>
        <v>2027.1619038342865</v>
      </c>
      <c r="NG246" s="367" cm="1">
        <f t="array" ref="NG246">SUMPRODUCT((CBRM_data!NG$28:NG$232)*(CBRM_data!$H$28:$H$232=CBRM_data!$H246)*(CBRM_data!$D$28:$D$232=TRUE))*(CBRM_data!NG$18=CBRM_data!$F246)</f>
        <v>0</v>
      </c>
      <c r="NH246" s="367" cm="1">
        <f t="array" ref="NH246">SUMPRODUCT((CBRM_data!NH$28:NH$232)*(CBRM_data!$H$28:$H$232=CBRM_data!$H246)*(CBRM_data!$D$28:$D$232=TRUE))*(CBRM_data!NH$18=CBRM_data!$F246)</f>
        <v>0</v>
      </c>
      <c r="NI246" s="367" cm="1">
        <f t="array" ref="NI246">SUMPRODUCT((CBRM_data!NI$28:NI$232)*(CBRM_data!$H$28:$H$232=CBRM_data!$H246)*(CBRM_data!$D$28:$D$232=TRUE))*(CBRM_data!NI$18=CBRM_data!$F246)</f>
        <v>0</v>
      </c>
      <c r="NJ246" s="367" cm="1">
        <f t="array" ref="NJ246">SUMPRODUCT((CBRM_data!NJ$28:NJ$232)*(CBRM_data!$H$28:$H$232=CBRM_data!$H246)*(CBRM_data!$D$28:$D$232=TRUE))*(CBRM_data!NJ$18=CBRM_data!$F246)</f>
        <v>0</v>
      </c>
      <c r="NK246" s="367" cm="1">
        <f t="array" ref="NK246">SUMPRODUCT((CBRM_data!NK$28:NK$232)*(CBRM_data!$H$28:$H$232=CBRM_data!$H246)*(CBRM_data!$D$28:$D$232=TRUE))*(CBRM_data!NK$18=CBRM_data!$F246)</f>
        <v>0</v>
      </c>
      <c r="NL246" s="367" cm="1">
        <f t="array" ref="NL246">SUMPRODUCT((CBRM_data!NL$28:NL$232)*(CBRM_data!$H$28:$H$232=CBRM_data!$H246)*(CBRM_data!$D$28:$D$232=TRUE))*(CBRM_data!NL$18=CBRM_data!$F246)</f>
        <v>0</v>
      </c>
      <c r="NM246" s="367" cm="1">
        <f t="array" ref="NM246">SUMPRODUCT((CBRM_data!NM$28:NM$232)*(CBRM_data!$H$28:$H$232=CBRM_data!$H246)*(CBRM_data!$D$28:$D$232=TRUE))*(CBRM_data!NM$18=CBRM_data!$F246)</f>
        <v>0</v>
      </c>
      <c r="NN246" s="367" cm="1">
        <f t="array" ref="NN246">SUMPRODUCT((CBRM_data!NN$28:NN$232)*(CBRM_data!$H$28:$H$232=CBRM_data!$H246)*(CBRM_data!$D$28:$D$232=TRUE))*(CBRM_data!NN$18=CBRM_data!$F246)</f>
        <v>0</v>
      </c>
      <c r="NO246" s="367" cm="1">
        <f t="array" ref="NO246">SUMPRODUCT((CBRM_data!NO$28:NO$232)*(CBRM_data!$H$28:$H$232=CBRM_data!$H246)*(CBRM_data!$D$28:$D$232=TRUE))*(CBRM_data!NO$18=CBRM_data!$F246)</f>
        <v>0</v>
      </c>
      <c r="NP246" s="367" cm="1">
        <f t="array" ref="NP246">SUMPRODUCT((CBRM_data!NP$28:NP$232)*(CBRM_data!$H$28:$H$232=CBRM_data!$H246)*(CBRM_data!$D$28:$D$232=TRUE))*(CBRM_data!NP$18=CBRM_data!$F246)</f>
        <v>0</v>
      </c>
      <c r="NQ246" s="367" cm="1">
        <f t="array" ref="NQ246">SUMPRODUCT((CBRM_data!NQ$28:NQ$232)*(CBRM_data!$H$28:$H$232=CBRM_data!$H246)*(CBRM_data!$D$28:$D$232=TRUE))*(CBRM_data!NQ$18=CBRM_data!$F246)</f>
        <v>0</v>
      </c>
      <c r="NR246" s="367" cm="1">
        <f t="array" ref="NR246">SUMPRODUCT((CBRM_data!NR$28:NR$232)*(CBRM_data!$H$28:$H$232=CBRM_data!$H246)*(CBRM_data!$D$28:$D$232=TRUE))*(CBRM_data!NR$18=CBRM_data!$F246)</f>
        <v>0</v>
      </c>
      <c r="NS246" s="367" cm="1">
        <f t="array" ref="NS246">SUMPRODUCT((CBRM_data!NS$28:NS$232)*(CBRM_data!$H$28:$H$232=CBRM_data!$H246)*(CBRM_data!$D$28:$D$232=TRUE))*(CBRM_data!NS$18=CBRM_data!$F246)</f>
        <v>0</v>
      </c>
      <c r="NT246" s="367" cm="1">
        <f t="array" ref="NT246">SUMPRODUCT((CBRM_data!NT$28:NT$232)*(CBRM_data!$H$28:$H$232=CBRM_data!$H246)*(CBRM_data!$D$28:$D$232=TRUE))*(CBRM_data!NT$18=CBRM_data!$F246)</f>
        <v>0</v>
      </c>
      <c r="NU246" s="367" cm="1">
        <f t="array" ref="NU246">SUMPRODUCT((CBRM_data!NU$28:NU$232)*(CBRM_data!$H$28:$H$232=CBRM_data!$H246)*(CBRM_data!$D$28:$D$232=TRUE))*(CBRM_data!NU$18=CBRM_data!$F246)</f>
        <v>0</v>
      </c>
      <c r="NV246" s="367" cm="1">
        <f t="array" ref="NV246">SUMPRODUCT((CBRM_data!NV$28:NV$232)*(CBRM_data!$H$28:$H$232=CBRM_data!$H246)*(CBRM_data!$D$28:$D$232=TRUE))*(CBRM_data!NV$18=CBRM_data!$F246)</f>
        <v>0</v>
      </c>
      <c r="NW246" s="367" cm="1">
        <f t="array" ref="NW246">SUMPRODUCT((CBRM_data!NW$28:NW$232)*(CBRM_data!$H$28:$H$232=CBRM_data!$H246)*(CBRM_data!$D$28:$D$232=TRUE))*(CBRM_data!NW$18=CBRM_data!$F246)</f>
        <v>0</v>
      </c>
      <c r="NX246" s="367" cm="1">
        <f t="array" ref="NX246">SUMPRODUCT((CBRM_data!NX$28:NX$232)*(CBRM_data!$H$28:$H$232=CBRM_data!$H246)*(CBRM_data!$D$28:$D$232=TRUE))*(CBRM_data!NX$18=CBRM_data!$F246)</f>
        <v>0</v>
      </c>
      <c r="NY246" s="367" cm="1">
        <f t="array" ref="NY246">SUMPRODUCT((CBRM_data!NY$28:NY$232)*(CBRM_data!$H$28:$H$232=CBRM_data!$H246)*(CBRM_data!$D$28:$D$232=TRUE))*(CBRM_data!NY$18=CBRM_data!$F246)</f>
        <v>0</v>
      </c>
      <c r="NZ246" s="367" cm="1">
        <f t="array" ref="NZ246">SUMPRODUCT((CBRM_data!NZ$28:NZ$232)*(CBRM_data!$H$28:$H$232=CBRM_data!$H246)*(CBRM_data!$D$28:$D$232=TRUE))*(CBRM_data!NZ$18=CBRM_data!$F246)</f>
        <v>0</v>
      </c>
      <c r="OA246" s="367" cm="1">
        <f t="array" ref="OA246">SUMPRODUCT((CBRM_data!OA$28:OA$232)*(CBRM_data!$H$28:$H$232=CBRM_data!$H246)*(CBRM_data!$D$28:$D$232=TRUE))*(CBRM_data!OA$18=CBRM_data!$F246)</f>
        <v>0</v>
      </c>
      <c r="OB246" s="367" cm="1">
        <f t="array" ref="OB246">SUMPRODUCT((CBRM_data!OB$28:OB$232)*(CBRM_data!$H$28:$H$232=CBRM_data!$H246)*(CBRM_data!$D$28:$D$232=TRUE))*(CBRM_data!OB$18=CBRM_data!$F246)</f>
        <v>0</v>
      </c>
      <c r="OC246" s="367" cm="1">
        <f t="array" ref="OC246">SUMPRODUCT((CBRM_data!OC$28:OC$232)*(CBRM_data!$H$28:$H$232=CBRM_data!$H246)*(CBRM_data!$D$28:$D$232=TRUE))*(CBRM_data!OC$18=CBRM_data!$F246)</f>
        <v>0</v>
      </c>
      <c r="OD246" s="367" cm="1">
        <f t="array" ref="OD246">SUMPRODUCT((CBRM_data!OD$28:OD$232)*(CBRM_data!$H$28:$H$232=CBRM_data!$H246)*(CBRM_data!$D$28:$D$232=TRUE))*(CBRM_data!OD$18=CBRM_data!$F246)</f>
        <v>0</v>
      </c>
      <c r="OE246" s="367" cm="1">
        <f t="array" ref="OE246">SUMPRODUCT((CBRM_data!OE$28:OE$232)*(CBRM_data!$H$28:$H$232=CBRM_data!$H246)*(CBRM_data!$D$28:$D$232=TRUE))*(CBRM_data!OE$18=CBRM_data!$F246)</f>
        <v>0</v>
      </c>
      <c r="OF246" s="367" cm="1">
        <f t="array" ref="OF246">SUMPRODUCT((CBRM_data!OF$28:OF$232)*(CBRM_data!$H$28:$H$232=CBRM_data!$H246)*(CBRM_data!$D$28:$D$232=TRUE))*(CBRM_data!OF$18=CBRM_data!$F246)</f>
        <v>0</v>
      </c>
      <c r="OG246" s="367" cm="1">
        <f t="array" ref="OG246">SUMPRODUCT((CBRM_data!OG$28:OG$232)*(CBRM_data!$H$28:$H$232=CBRM_data!$H246)*(CBRM_data!$D$28:$D$232=TRUE))*(CBRM_data!OG$18=CBRM_data!$F246)</f>
        <v>0</v>
      </c>
      <c r="OH246" s="367" cm="1">
        <f t="array" ref="OH246">SUMPRODUCT((CBRM_data!OH$28:OH$232)*(CBRM_data!$H$28:$H$232=CBRM_data!$H246)*(CBRM_data!$D$28:$D$232=TRUE))*(CBRM_data!OH$18=CBRM_data!$F246)</f>
        <v>0</v>
      </c>
      <c r="OI246" s="367" cm="1">
        <f t="array" ref="OI246">SUMPRODUCT((CBRM_data!OI$28:OI$232)*(CBRM_data!$H$28:$H$232=CBRM_data!$H246)*(CBRM_data!$D$28:$D$232=TRUE))*(CBRM_data!OI$18=CBRM_data!$F246)</f>
        <v>0</v>
      </c>
      <c r="OJ246" s="367" cm="1">
        <f t="array" ref="OJ246">SUMPRODUCT((CBRM_data!OJ$28:OJ$232)*(CBRM_data!$H$28:$H$232=CBRM_data!$H246)*(CBRM_data!$D$28:$D$232=TRUE))*(CBRM_data!OJ$18=CBRM_data!$F246)</f>
        <v>0</v>
      </c>
      <c r="OK246" s="367" cm="1">
        <f t="array" ref="OK246">SUMPRODUCT((CBRM_data!OK$28:OK$232)*(CBRM_data!$H$28:$H$232=CBRM_data!$H246)*(CBRM_data!$D$28:$D$232=TRUE))*(CBRM_data!OK$18=CBRM_data!$F246)</f>
        <v>0</v>
      </c>
      <c r="OL246" s="367" cm="1">
        <f t="array" ref="OL246">SUMPRODUCT((CBRM_data!OL$28:OL$232)*(CBRM_data!$H$28:$H$232=CBRM_data!$H246)*(CBRM_data!$D$28:$D$232=TRUE))*(CBRM_data!OL$18=CBRM_data!$F246)</f>
        <v>0</v>
      </c>
      <c r="OM246" s="367" cm="1">
        <f t="array" ref="OM246">SUMPRODUCT((CBRM_data!OM$28:OM$232)*(CBRM_data!$H$28:$H$232=CBRM_data!$H246)*(CBRM_data!$D$28:$D$232=TRUE))*(CBRM_data!OM$18=CBRM_data!$F246)</f>
        <v>0</v>
      </c>
      <c r="ON246" s="367" cm="1">
        <f t="array" ref="ON246">SUMPRODUCT((CBRM_data!ON$28:ON$232)*(CBRM_data!$H$28:$H$232=CBRM_data!$H246)*(CBRM_data!$D$28:$D$232=TRUE))*(CBRM_data!ON$18=CBRM_data!$F246)</f>
        <v>0</v>
      </c>
      <c r="OO246" s="367" cm="1">
        <f t="array" ref="OO246">SUMPRODUCT((CBRM_data!OO$28:OO$232)*(CBRM_data!$H$28:$H$232=CBRM_data!$H246)*(CBRM_data!$D$28:$D$232=TRUE))*(CBRM_data!OO$18=CBRM_data!$F246)</f>
        <v>0</v>
      </c>
      <c r="OP246" s="367" cm="1">
        <f t="array" ref="OP246">SUMPRODUCT((CBRM_data!OP$28:OP$232)*(CBRM_data!$H$28:$H$232=CBRM_data!$H246)*(CBRM_data!$D$28:$D$232=TRUE))*(CBRM_data!OP$18=CBRM_data!$F246)</f>
        <v>0</v>
      </c>
      <c r="OQ246" s="367" cm="1">
        <f t="array" ref="OQ246">SUMPRODUCT((CBRM_data!OQ$28:OQ$232)*(CBRM_data!$H$28:$H$232=CBRM_data!$H246)*(CBRM_data!$D$28:$D$232=TRUE))*(CBRM_data!OQ$18=CBRM_data!$F246)</f>
        <v>0</v>
      </c>
      <c r="OR246" s="367" cm="1">
        <f t="array" ref="OR246">SUMPRODUCT((CBRM_data!OR$28:OR$232)*(CBRM_data!$H$28:$H$232=CBRM_data!$H246)*(CBRM_data!$D$28:$D$232=TRUE))*(CBRM_data!OR$18=CBRM_data!$F246)</f>
        <v>0</v>
      </c>
      <c r="OS246" s="367" cm="1">
        <f t="array" ref="OS246">SUMPRODUCT((CBRM_data!OS$28:OS$232)*(CBRM_data!$H$28:$H$232=CBRM_data!$H246)*(CBRM_data!$D$28:$D$232=TRUE))*(CBRM_data!OS$18=CBRM_data!$F246)</f>
        <v>0</v>
      </c>
      <c r="OT246" s="367" cm="1">
        <f t="array" ref="OT246">SUMPRODUCT((CBRM_data!OT$28:OT$232)*(CBRM_data!$H$28:$H$232=CBRM_data!$H246)*(CBRM_data!$D$28:$D$232=TRUE))*(CBRM_data!OT$18=CBRM_data!$F246)</f>
        <v>0</v>
      </c>
      <c r="OU246" s="367" cm="1">
        <f t="array" ref="OU246">SUMPRODUCT((CBRM_data!OU$28:OU$232)*(CBRM_data!$H$28:$H$232=CBRM_data!$H246)*(CBRM_data!$D$28:$D$232=TRUE))*(CBRM_data!OU$18=CBRM_data!$F246)</f>
        <v>0</v>
      </c>
      <c r="OV246" s="367" cm="1">
        <f t="array" ref="OV246">SUMPRODUCT((CBRM_data!OV$28:OV$232)*(CBRM_data!$H$28:$H$232=CBRM_data!$H246)*(CBRM_data!$D$28:$D$232=TRUE))*(CBRM_data!OV$18=CBRM_data!$F246)</f>
        <v>0</v>
      </c>
      <c r="OW246" s="367" cm="1">
        <f t="array" ref="OW246">SUMPRODUCT((CBRM_data!OW$28:OW$232)*(CBRM_data!$H$28:$H$232=CBRM_data!$H246)*(CBRM_data!$D$28:$D$232=TRUE))*(CBRM_data!OW$18=CBRM_data!$F246)</f>
        <v>0</v>
      </c>
      <c r="OX246" s="367" cm="1">
        <f t="array" ref="OX246">SUMPRODUCT((CBRM_data!OX$28:OX$232)*(CBRM_data!$H$28:$H$232=CBRM_data!$H246)*(CBRM_data!$D$28:$D$232=TRUE))*(CBRM_data!OX$18=CBRM_data!$F246)</f>
        <v>0</v>
      </c>
      <c r="OY246" s="367" cm="1">
        <f t="array" ref="OY246">SUMPRODUCT((CBRM_data!OY$28:OY$232)*(CBRM_data!$H$28:$H$232=CBRM_data!$H246)*(CBRM_data!$D$28:$D$232=TRUE))*(CBRM_data!OY$18=CBRM_data!$F246)</f>
        <v>0</v>
      </c>
      <c r="OZ246" s="367" cm="1">
        <f t="array" ref="OZ246">SUMPRODUCT((CBRM_data!OZ$28:OZ$232)*(CBRM_data!$H$28:$H$232=CBRM_data!$H246)*(CBRM_data!$D$28:$D$232=TRUE))*(CBRM_data!OZ$18=CBRM_data!$F246)</f>
        <v>0</v>
      </c>
      <c r="PA246" s="367" cm="1">
        <f t="array" ref="PA246">SUMPRODUCT((CBRM_data!PA$28:PA$232)*(CBRM_data!$H$28:$H$232=CBRM_data!$H246)*(CBRM_data!$D$28:$D$232=TRUE))*(CBRM_data!PA$18=CBRM_data!$F246)</f>
        <v>0</v>
      </c>
      <c r="PB246" s="367" cm="1">
        <f t="array" ref="PB246">SUMPRODUCT((CBRM_data!PB$28:PB$232)*(CBRM_data!$H$28:$H$232=CBRM_data!$H246)*(CBRM_data!$D$28:$D$232=TRUE))*(CBRM_data!PB$18=CBRM_data!$F246)</f>
        <v>0</v>
      </c>
      <c r="PC246" s="367" cm="1">
        <f t="array" ref="PC246">SUMPRODUCT((CBRM_data!PC$28:PC$232)*(CBRM_data!$H$28:$H$232=CBRM_data!$H246)*(CBRM_data!$D$28:$D$232=TRUE))*(CBRM_data!PC$18=CBRM_data!$F246)</f>
        <v>0</v>
      </c>
      <c r="PD246" s="367" cm="1">
        <f t="array" ref="PD246">SUMPRODUCT((CBRM_data!PD$28:PD$232)*(CBRM_data!$H$28:$H$232=CBRM_data!$H246)*(CBRM_data!$D$28:$D$232=TRUE))*(CBRM_data!PD$18=CBRM_data!$F246)</f>
        <v>0</v>
      </c>
      <c r="PE246" s="367" cm="1">
        <f t="array" ref="PE246">SUMPRODUCT((CBRM_data!PE$28:PE$232)*(CBRM_data!$H$28:$H$232=CBRM_data!$H246)*(CBRM_data!$D$28:$D$232=TRUE))*(CBRM_data!PE$18=CBRM_data!$F246)</f>
        <v>0</v>
      </c>
      <c r="PF246" s="367" cm="1">
        <f t="array" ref="PF246">SUMPRODUCT((CBRM_data!PF$28:PF$232)*(CBRM_data!$H$28:$H$232=CBRM_data!$H246)*(CBRM_data!$D$28:$D$232=TRUE))*(CBRM_data!PF$18=CBRM_data!$F246)</f>
        <v>0</v>
      </c>
      <c r="PG246" s="367" cm="1">
        <f t="array" ref="PG246">SUMPRODUCT((CBRM_data!PG$28:PG$232)*(CBRM_data!$H$28:$H$232=CBRM_data!$H246)*(CBRM_data!$D$28:$D$232=TRUE))*(CBRM_data!PG$18=CBRM_data!$F246)</f>
        <v>0</v>
      </c>
      <c r="PH246" s="367" cm="1">
        <f t="array" ref="PH246">SUMPRODUCT((CBRM_data!PH$28:PH$232)*(CBRM_data!$H$28:$H$232=CBRM_data!$H246)*(CBRM_data!$D$28:$D$232=TRUE))*(CBRM_data!PH$18=CBRM_data!$F246)</f>
        <v>0</v>
      </c>
      <c r="PI246" s="367" cm="1">
        <f t="array" ref="PI246">SUMPRODUCT((CBRM_data!PI$28:PI$232)*(CBRM_data!$H$28:$H$232=CBRM_data!$H246)*(CBRM_data!$D$28:$D$232=TRUE))*(CBRM_data!PI$18=CBRM_data!$F246)</f>
        <v>0</v>
      </c>
      <c r="PJ246" s="367" cm="1">
        <f t="array" ref="PJ246">SUMPRODUCT((CBRM_data!PJ$28:PJ$232)*(CBRM_data!$H$28:$H$232=CBRM_data!$H246)*(CBRM_data!$D$28:$D$232=TRUE))*(CBRM_data!PJ$18=CBRM_data!$F246)</f>
        <v>0</v>
      </c>
      <c r="PK246" s="367" cm="1">
        <f t="array" ref="PK246">SUMPRODUCT((CBRM_data!PK$28:PK$232)*(CBRM_data!$H$28:$H$232=CBRM_data!$H246)*(CBRM_data!$D$28:$D$232=TRUE))*(CBRM_data!PK$18=CBRM_data!$F246)</f>
        <v>0</v>
      </c>
      <c r="PL246" s="367" cm="1">
        <f t="array" ref="PL246">SUMPRODUCT((CBRM_data!PL$28:PL$232)*(CBRM_data!$H$28:$H$232=CBRM_data!$H246)*(CBRM_data!$D$28:$D$232=TRUE))*(CBRM_data!PL$18=CBRM_data!$F246)</f>
        <v>0</v>
      </c>
      <c r="PM246" s="367" cm="1">
        <f t="array" ref="PM246">SUMPRODUCT((CBRM_data!PM$28:PM$232)*(CBRM_data!$H$28:$H$232=CBRM_data!$H246)*(CBRM_data!$D$28:$D$232=TRUE))*(CBRM_data!PM$18=CBRM_data!$F246)</f>
        <v>0</v>
      </c>
      <c r="PN246" s="367" cm="1">
        <f t="array" ref="PN246">SUMPRODUCT((CBRM_data!PN$28:PN$232)*(CBRM_data!$H$28:$H$232=CBRM_data!$H246)*(CBRM_data!$D$28:$D$232=TRUE))*(CBRM_data!PN$18=CBRM_data!$F246)</f>
        <v>0</v>
      </c>
      <c r="PO246" s="367" cm="1">
        <f t="array" ref="PO246">SUMPRODUCT((CBRM_data!PO$28:PO$232)*(CBRM_data!$H$28:$H$232=CBRM_data!$H246)*(CBRM_data!$D$28:$D$232=TRUE))*(CBRM_data!PO$18=CBRM_data!$F246)</f>
        <v>0</v>
      </c>
      <c r="PP246" s="367" cm="1">
        <f t="array" ref="PP246">SUMPRODUCT((CBRM_data!PP$28:PP$232)*(CBRM_data!$H$28:$H$232=CBRM_data!$H246)*(CBRM_data!$D$28:$D$232=TRUE))*(CBRM_data!PP$18=CBRM_data!$F246)</f>
        <v>0</v>
      </c>
      <c r="PQ246" s="367" cm="1">
        <f t="array" ref="PQ246">SUMPRODUCT((CBRM_data!PQ$28:PQ$232)*(CBRM_data!$H$28:$H$232=CBRM_data!$H246)*(CBRM_data!$D$28:$D$232=TRUE))*(CBRM_data!PQ$18=CBRM_data!$F246)</f>
        <v>0</v>
      </c>
      <c r="PR246" s="367" cm="1">
        <f t="array" ref="PR246">SUMPRODUCT((CBRM_data!PR$28:PR$232)*(CBRM_data!$H$28:$H$232=CBRM_data!$H246)*(CBRM_data!$D$28:$D$232=TRUE))*(CBRM_data!PR$18=CBRM_data!$F246)</f>
        <v>0</v>
      </c>
      <c r="PS246" s="367" cm="1">
        <f t="array" ref="PS246">SUMPRODUCT((CBRM_data!PS$28:PS$232)*(CBRM_data!$H$28:$H$232=CBRM_data!$H246)*(CBRM_data!$D$28:$D$232=TRUE))*(CBRM_data!PS$18=CBRM_data!$F246)</f>
        <v>0</v>
      </c>
      <c r="PT246" s="367" cm="1">
        <f t="array" ref="PT246">SUMPRODUCT((CBRM_data!PT$28:PT$232)*(CBRM_data!$H$28:$H$232=CBRM_data!$H246)*(CBRM_data!$D$28:$D$232=TRUE))*(CBRM_data!PT$18=CBRM_data!$F246)</f>
        <v>0</v>
      </c>
      <c r="PU246" s="367" cm="1">
        <f t="array" ref="PU246">SUMPRODUCT((CBRM_data!PU$28:PU$232)*(CBRM_data!$H$28:$H$232=CBRM_data!$H246)*(CBRM_data!$D$28:$D$232=TRUE))*(CBRM_data!PU$18=CBRM_data!$F246)</f>
        <v>0</v>
      </c>
      <c r="PV246" s="367" cm="1">
        <f t="array" ref="PV246">SUMPRODUCT((CBRM_data!PV$28:PV$232)*(CBRM_data!$H$28:$H$232=CBRM_data!$H246)*(CBRM_data!$D$28:$D$232=TRUE))*(CBRM_data!PV$18=CBRM_data!$F246)</f>
        <v>0</v>
      </c>
      <c r="PW246" s="367" cm="1">
        <f t="array" ref="PW246">SUMPRODUCT((CBRM_data!PW$28:PW$232)*(CBRM_data!$H$28:$H$232=CBRM_data!$H246)*(CBRM_data!$D$28:$D$232=TRUE))*(CBRM_data!PW$18=CBRM_data!$F246)</f>
        <v>0</v>
      </c>
      <c r="PX246" s="367" cm="1">
        <f t="array" ref="PX246">SUMPRODUCT((CBRM_data!PX$28:PX$232)*(CBRM_data!$H$28:$H$232=CBRM_data!$H246)*(CBRM_data!$D$28:$D$232=TRUE))*(CBRM_data!PX$18=CBRM_data!$F246)</f>
        <v>0</v>
      </c>
      <c r="PY246" s="367" cm="1">
        <f t="array" ref="PY246">SUMPRODUCT((CBRM_data!PY$28:PY$232)*(CBRM_data!$H$28:$H$232=CBRM_data!$H246)*(CBRM_data!$D$28:$D$232=TRUE))*(CBRM_data!PY$18=CBRM_data!$F246)</f>
        <v>0</v>
      </c>
      <c r="PZ246" s="367" cm="1">
        <f t="array" ref="PZ246">SUMPRODUCT((CBRM_data!PZ$28:PZ$232)*(CBRM_data!$H$28:$H$232=CBRM_data!$H246)*(CBRM_data!$D$28:$D$232=TRUE))*(CBRM_data!PZ$18=CBRM_data!$F246)</f>
        <v>0</v>
      </c>
      <c r="QA246" s="367" cm="1">
        <f t="array" ref="QA246">SUMPRODUCT((CBRM_data!QA$28:QA$232)*(CBRM_data!$H$28:$H$232=CBRM_data!$H246)*(CBRM_data!$D$28:$D$232=TRUE))*(CBRM_data!QA$18=CBRM_data!$F246)</f>
        <v>0</v>
      </c>
      <c r="QB246" s="367" cm="1">
        <f t="array" ref="QB246">SUMPRODUCT((CBRM_data!QB$28:QB$232)*(CBRM_data!$H$28:$H$232=CBRM_data!$H246)*(CBRM_data!$D$28:$D$232=TRUE))*(CBRM_data!QB$18=CBRM_data!$F246)</f>
        <v>0</v>
      </c>
      <c r="QC246" s="367" cm="1">
        <f t="array" ref="QC246">SUMPRODUCT((CBRM_data!QC$28:QC$232)*(CBRM_data!$H$28:$H$232=CBRM_data!$H246)*(CBRM_data!$D$28:$D$232=TRUE))*(CBRM_data!QC$18=CBRM_data!$F246)</f>
        <v>0</v>
      </c>
      <c r="QD246" s="367" cm="1">
        <f t="array" ref="QD246">SUMPRODUCT((CBRM_data!QD$28:QD$232)*(CBRM_data!$H$28:$H$232=CBRM_data!$H246)*(CBRM_data!$D$28:$D$232=TRUE))*(CBRM_data!QD$18=CBRM_data!$F246)</f>
        <v>0</v>
      </c>
      <c r="QE246" s="367" cm="1">
        <f t="array" ref="QE246">SUMPRODUCT((CBRM_data!QE$28:QE$232)*(CBRM_data!$H$28:$H$232=CBRM_data!$H246)*(CBRM_data!$D$28:$D$232=TRUE))*(CBRM_data!QE$18=CBRM_data!$F246)</f>
        <v>0</v>
      </c>
      <c r="QF246" s="367" cm="1">
        <f t="array" ref="QF246">SUMPRODUCT((CBRM_data!QF$28:QF$232)*(CBRM_data!$H$28:$H$232=CBRM_data!$H246)*(CBRM_data!$D$28:$D$232=TRUE))*(CBRM_data!QF$18=CBRM_data!$F246)</f>
        <v>0</v>
      </c>
      <c r="QG246" s="367" cm="1">
        <f t="array" ref="QG246">SUMPRODUCT((CBRM_data!QG$28:QG$232)*(CBRM_data!$H$28:$H$232=CBRM_data!$H246)*(CBRM_data!$D$28:$D$232=TRUE))*(CBRM_data!QG$18=CBRM_data!$F246)</f>
        <v>0</v>
      </c>
      <c r="QH246" s="367" cm="1">
        <f t="array" ref="QH246">SUMPRODUCT((CBRM_data!QH$28:QH$232)*(CBRM_data!$H$28:$H$232=CBRM_data!$H246)*(CBRM_data!$D$28:$D$232=TRUE))*(CBRM_data!QH$18=CBRM_data!$F246)</f>
        <v>0</v>
      </c>
      <c r="QI246" s="367" cm="1">
        <f t="array" ref="QI246">SUMPRODUCT((CBRM_data!QI$28:QI$232)*(CBRM_data!$H$28:$H$232=CBRM_data!$H246)*(CBRM_data!$D$28:$D$232=TRUE))*(CBRM_data!QI$18=CBRM_data!$F246)</f>
        <v>0</v>
      </c>
      <c r="QJ246" s="367" cm="1">
        <f t="array" ref="QJ246">SUMPRODUCT((CBRM_data!QJ$28:QJ$232)*(CBRM_data!$H$28:$H$232=CBRM_data!$H246)*(CBRM_data!$D$28:$D$232=TRUE))*(CBRM_data!QJ$18=CBRM_data!$F246)</f>
        <v>0</v>
      </c>
      <c r="QK246" s="367" cm="1">
        <f t="array" ref="QK246">SUMPRODUCT((CBRM_data!QK$28:QK$232)*(CBRM_data!$H$28:$H$232=CBRM_data!$H246)*(CBRM_data!$D$28:$D$232=TRUE))*(CBRM_data!QK$18=CBRM_data!$F246)</f>
        <v>0</v>
      </c>
      <c r="QL246" s="367" cm="1">
        <f t="array" ref="QL246">SUMPRODUCT((CBRM_data!QL$28:QL$232)*(CBRM_data!$H$28:$H$232=CBRM_data!$H246)*(CBRM_data!$D$28:$D$232=TRUE))*(CBRM_data!QL$18=CBRM_data!$F246)</f>
        <v>0</v>
      </c>
      <c r="QM246" s="367" cm="1">
        <f t="array" ref="QM246">SUMPRODUCT((CBRM_data!QM$28:QM$232)*(CBRM_data!$H$28:$H$232=CBRM_data!$H246)*(CBRM_data!$D$28:$D$232=TRUE))*(CBRM_data!QM$18=CBRM_data!$F246)</f>
        <v>0</v>
      </c>
      <c r="QN246" s="367" cm="1">
        <f t="array" ref="QN246">SUMPRODUCT((CBRM_data!QN$28:QN$232)*(CBRM_data!$H$28:$H$232=CBRM_data!$H246)*(CBRM_data!$D$28:$D$232=TRUE))*(CBRM_data!QN$18=CBRM_data!$F246)</f>
        <v>0</v>
      </c>
      <c r="QO246" s="367" cm="1">
        <f t="array" ref="QO246">SUMPRODUCT((CBRM_data!QO$28:QO$232)*(CBRM_data!$H$28:$H$232=CBRM_data!$H246)*(CBRM_data!$D$28:$D$232=TRUE))*(CBRM_data!QO$18=CBRM_data!$F246)</f>
        <v>0</v>
      </c>
      <c r="QP246" s="367" cm="1">
        <f t="array" ref="QP246">SUMPRODUCT((CBRM_data!QP$28:QP$232)*(CBRM_data!$H$28:$H$232=CBRM_data!$H246)*(CBRM_data!$D$28:$D$232=TRUE))*(CBRM_data!QP$18=CBRM_data!$F246)</f>
        <v>0</v>
      </c>
      <c r="QQ246" s="367" cm="1">
        <f t="array" ref="QQ246">SUMPRODUCT((CBRM_data!QQ$28:QQ$232)*(CBRM_data!$H$28:$H$232=CBRM_data!$H246)*(CBRM_data!$D$28:$D$232=TRUE))*(CBRM_data!QQ$18=CBRM_data!$F246)</f>
        <v>0</v>
      </c>
      <c r="QR246" s="367" cm="1">
        <f t="array" ref="QR246">SUMPRODUCT((CBRM_data!QR$28:QR$232)*(CBRM_data!$H$28:$H$232=CBRM_data!$H246)*(CBRM_data!$D$28:$D$232=TRUE))*(CBRM_data!QR$18=CBRM_data!$F246)</f>
        <v>0</v>
      </c>
      <c r="QS246" s="367" cm="1">
        <f t="array" ref="QS246">SUMPRODUCT((CBRM_data!QS$28:QS$232)*(CBRM_data!$H$28:$H$232=CBRM_data!$H246)*(CBRM_data!$D$28:$D$232=TRUE))*(CBRM_data!QS$18=CBRM_data!$F246)</f>
        <v>0</v>
      </c>
      <c r="QT246" s="367" cm="1">
        <f t="array" ref="QT246">SUMPRODUCT((CBRM_data!QT$28:QT$232)*(CBRM_data!$H$28:$H$232=CBRM_data!$H246)*(CBRM_data!$D$28:$D$232=TRUE))*(CBRM_data!QT$18=CBRM_data!$F246)</f>
        <v>0</v>
      </c>
      <c r="QU246" s="367" cm="1">
        <f t="array" ref="QU246">SUMPRODUCT((CBRM_data!QU$28:QU$232)*(CBRM_data!$H$28:$H$232=CBRM_data!$H246)*(CBRM_data!$D$28:$D$232=TRUE))*(CBRM_data!QU$18=CBRM_data!$F246)</f>
        <v>0</v>
      </c>
      <c r="QV246" s="367" cm="1">
        <f t="array" ref="QV246">SUMPRODUCT((CBRM_data!QV$28:QV$232)*(CBRM_data!$H$28:$H$232=CBRM_data!$H246)*(CBRM_data!$D$28:$D$232=TRUE))*(CBRM_data!QV$18=CBRM_data!$F246)</f>
        <v>0</v>
      </c>
      <c r="QW246" s="367" cm="1">
        <f t="array" ref="QW246">SUMPRODUCT((CBRM_data!QW$28:QW$232)*(CBRM_data!$H$28:$H$232=CBRM_data!$H246)*(CBRM_data!$D$28:$D$232=TRUE))*(CBRM_data!QW$18=CBRM_data!$F246)</f>
        <v>881.04394912615714</v>
      </c>
      <c r="QX246" s="367" cm="1">
        <f t="array" ref="QX246">SUMPRODUCT((CBRM_data!QX$28:QX$232)*(CBRM_data!$H$28:$H$232=CBRM_data!$H246)*(CBRM_data!$D$28:$D$232=TRUE))*(CBRM_data!QX$18=CBRM_data!$F246)</f>
        <v>881.04394912615714</v>
      </c>
      <c r="QY246" s="367" cm="1">
        <f t="array" ref="QY246">SUMPRODUCT((CBRM_data!QY$28:QY$232)*(CBRM_data!$H$28:$H$232=CBRM_data!$H246)*(CBRM_data!$D$28:$D$232=TRUE))*(CBRM_data!QY$18=CBRM_data!$F246)</f>
        <v>881.04394912615714</v>
      </c>
      <c r="QZ246" s="367" cm="1">
        <f t="array" ref="QZ246">SUMPRODUCT((CBRM_data!QZ$28:QZ$232)*(CBRM_data!$H$28:$H$232=CBRM_data!$H246)*(CBRM_data!$D$28:$D$232=TRUE))*(CBRM_data!QZ$18=CBRM_data!$F246)</f>
        <v>881.04394912615714</v>
      </c>
      <c r="RA246" s="367" cm="1">
        <f t="array" ref="RA246">SUMPRODUCT((CBRM_data!RA$28:RA$232)*(CBRM_data!$H$28:$H$232=CBRM_data!$H246)*(CBRM_data!$D$28:$D$232=TRUE))*(CBRM_data!RA$18=CBRM_data!$F246)</f>
        <v>881.04394912615714</v>
      </c>
      <c r="RB246" s="367" cm="1">
        <f t="array" ref="RB246">SUMPRODUCT((CBRM_data!RB$28:RB$232)*(CBRM_data!$H$28:$H$232=CBRM_data!$H246)*(CBRM_data!$D$28:$D$232=TRUE))*(CBRM_data!RB$18=CBRM_data!$F246)</f>
        <v>881.04394912615714</v>
      </c>
      <c r="RC246" s="367" cm="1">
        <f t="array" ref="RC246">SUMPRODUCT((CBRM_data!RC$28:RC$232)*(CBRM_data!$H$28:$H$232=CBRM_data!$H246)*(CBRM_data!$D$28:$D$232=TRUE))*(CBRM_data!RC$18=CBRM_data!$F246)</f>
        <v>881.04394912615714</v>
      </c>
      <c r="RD246" s="367" cm="1">
        <f t="array" ref="RD246">SUMPRODUCT((CBRM_data!RD$28:RD$232)*(CBRM_data!$H$28:$H$232=CBRM_data!$H246)*(CBRM_data!$D$28:$D$232=TRUE))*(CBRM_data!RD$18=CBRM_data!$F246)</f>
        <v>881.04394912615714</v>
      </c>
      <c r="RE246" s="367" cm="1">
        <f t="array" ref="RE246">SUMPRODUCT((CBRM_data!RE$28:RE$232)*(CBRM_data!$H$28:$H$232=CBRM_data!$H246)*(CBRM_data!$D$28:$D$232=TRUE))*(CBRM_data!RE$18=CBRM_data!$F246)</f>
        <v>881.04394912615714</v>
      </c>
      <c r="RF246" s="367" cm="1">
        <f t="array" ref="RF246">SUMPRODUCT((CBRM_data!RF$28:RF$232)*(CBRM_data!$H$28:$H$232=CBRM_data!$H246)*(CBRM_data!$D$28:$D$232=TRUE))*(CBRM_data!RF$18=CBRM_data!$F246)</f>
        <v>881.04394912615714</v>
      </c>
      <c r="RG246" s="367" cm="1">
        <f t="array" ref="RG246">SUMPRODUCT((CBRM_data!RG$28:RG$232)*(CBRM_data!$H$28:$H$232=CBRM_data!$H246)*(CBRM_data!$D$28:$D$232=TRUE))*(CBRM_data!RG$18=CBRM_data!$F246)</f>
        <v>881.04394912615714</v>
      </c>
      <c r="RH246" s="367" cm="1">
        <f t="array" ref="RH246">SUMPRODUCT((CBRM_data!RH$28:RH$232)*(CBRM_data!$H$28:$H$232=CBRM_data!$H246)*(CBRM_data!$D$28:$D$232=TRUE))*(CBRM_data!RH$18=CBRM_data!$F246)</f>
        <v>881.04394912615714</v>
      </c>
      <c r="RI246" s="367" cm="1">
        <f t="array" ref="RI246">SUMPRODUCT((CBRM_data!RI$28:RI$232)*(CBRM_data!$H$28:$H$232=CBRM_data!$H246)*(CBRM_data!$D$28:$D$232=TRUE))*(CBRM_data!RI$18=CBRM_data!$F246)</f>
        <v>881.04394912615714</v>
      </c>
      <c r="RJ246" s="367" cm="1">
        <f t="array" ref="RJ246">SUMPRODUCT((CBRM_data!RJ$28:RJ$232)*(CBRM_data!$H$28:$H$232=CBRM_data!$H246)*(CBRM_data!$D$28:$D$232=TRUE))*(CBRM_data!RJ$18=CBRM_data!$F246)</f>
        <v>881.04394912615714</v>
      </c>
      <c r="RK246" s="367" cm="1">
        <f t="array" ref="RK246">SUMPRODUCT((CBRM_data!RK$28:RK$232)*(CBRM_data!$H$28:$H$232=CBRM_data!$H246)*(CBRM_data!$D$28:$D$232=TRUE))*(CBRM_data!RK$18=CBRM_data!$F246)</f>
        <v>881.04394912615714</v>
      </c>
      <c r="RL246" s="367" cm="1">
        <f t="array" ref="RL246">SUMPRODUCT((CBRM_data!RL$28:RL$232)*(CBRM_data!$H$28:$H$232=CBRM_data!$H246)*(CBRM_data!$D$28:$D$232=TRUE))*(CBRM_data!RL$18=CBRM_data!$F246)</f>
        <v>881.04394912615714</v>
      </c>
      <c r="RM246" s="367" cm="1">
        <f t="array" ref="RM246">SUMPRODUCT((CBRM_data!RM$28:RM$232)*(CBRM_data!$H$28:$H$232=CBRM_data!$H246)*(CBRM_data!$D$28:$D$232=TRUE))*(CBRM_data!RM$18=CBRM_data!$F246)</f>
        <v>881.04394912615714</v>
      </c>
      <c r="RN246" s="367" cm="1">
        <f t="array" ref="RN246">SUMPRODUCT((CBRM_data!RN$28:RN$232)*(CBRM_data!$H$28:$H$232=CBRM_data!$H246)*(CBRM_data!$D$28:$D$232=TRUE))*(CBRM_data!RN$18=CBRM_data!$F246)</f>
        <v>1054.5543869714973</v>
      </c>
      <c r="RO246" s="367" cm="1">
        <f t="array" ref="RO246">SUMPRODUCT((CBRM_data!RO$28:RO$232)*(CBRM_data!$H$28:$H$232=CBRM_data!$H246)*(CBRM_data!$D$28:$D$232=TRUE))*(CBRM_data!RO$18=CBRM_data!$F246)</f>
        <v>1397.8743256367345</v>
      </c>
      <c r="RP246" s="367" cm="1">
        <f t="array" ref="RP246">SUMPRODUCT((CBRM_data!RP$28:RP$232)*(CBRM_data!$H$28:$H$232=CBRM_data!$H246)*(CBRM_data!$D$28:$D$232=TRUE))*(CBRM_data!RP$18=CBRM_data!$F246)</f>
        <v>1869.1474144355936</v>
      </c>
      <c r="RQ246" s="367" cm="1">
        <f t="array" ref="RQ246">SUMPRODUCT((CBRM_data!RQ$28:RQ$232)*(CBRM_data!$H$28:$H$232=CBRM_data!$H246)*(CBRM_data!$D$28:$D$232=TRUE))*(CBRM_data!RQ$18=CBRM_data!$F246)</f>
        <v>2518.9751477775608</v>
      </c>
      <c r="RR246" s="367" cm="1">
        <f t="array" ref="RR246">SUMPRODUCT((CBRM_data!RR$28:RR$232)*(CBRM_data!$H$28:$H$232=CBRM_data!$H246)*(CBRM_data!$D$28:$D$232=TRUE))*(CBRM_data!RR$18=CBRM_data!$F246)</f>
        <v>3418.6696997158942</v>
      </c>
      <c r="RS246" s="367" cm="1">
        <f t="array" ref="RS246">SUMPRODUCT((CBRM_data!RS$28:RS$232)*(CBRM_data!$H$28:$H$232=CBRM_data!$H246)*(CBRM_data!$D$28:$D$232=TRUE))*(CBRM_data!RS$18=CBRM_data!$F246)</f>
        <v>4668.9088566235623</v>
      </c>
      <c r="RT246" s="367" cm="1">
        <f t="array" ref="RT246">SUMPRODUCT((CBRM_data!RT$28:RT$232)*(CBRM_data!$H$28:$H$232=CBRM_data!$H246)*(CBRM_data!$D$28:$D$232=TRUE))*(CBRM_data!RT$18=CBRM_data!$F246)</f>
        <v>6412.0550799965922</v>
      </c>
      <c r="RU246" s="367" cm="1">
        <f t="array" ref="RU246">SUMPRODUCT((CBRM_data!RU$28:RU$232)*(CBRM_data!$H$28:$H$232=CBRM_data!$H246)*(CBRM_data!$D$28:$D$232=TRUE))*(CBRM_data!RU$18=CBRM_data!$F246)</f>
        <v>8849.7027044314291</v>
      </c>
      <c r="RV246" s="367" cm="1">
        <f t="array" ref="RV246">SUMPRODUCT((CBRM_data!RV$28:RV$232)*(CBRM_data!$H$28:$H$232=CBRM_data!$H246)*(CBRM_data!$D$28:$D$232=TRUE))*(CBRM_data!RV$18=CBRM_data!$F246)</f>
        <v>12267.688332756594</v>
      </c>
      <c r="RW246" s="367" cm="1">
        <f t="array" ref="RW246">SUMPRODUCT((CBRM_data!RW$28:RW$232)*(CBRM_data!$H$28:$H$232=CBRM_data!$H246)*(CBRM_data!$D$28:$D$232=TRUE))*(CBRM_data!RW$18=CBRM_data!$F246)</f>
        <v>17071.75941943525</v>
      </c>
      <c r="RX246" s="367" cm="1">
        <f t="array" ref="RX246">SUMPRODUCT((CBRM_data!RX$28:RX$232)*(CBRM_data!$H$28:$H$232=CBRM_data!$H246)*(CBRM_data!$D$28:$D$232=TRUE))*(CBRM_data!RX$18=CBRM_data!$F246)</f>
        <v>23838.469444199829</v>
      </c>
      <c r="RY246" s="367" cm="1">
        <f t="array" ref="RY246">SUMPRODUCT((CBRM_data!RY$28:RY$232)*(CBRM_data!$H$28:$H$232=CBRM_data!$H246)*(CBRM_data!$D$28:$D$232=TRUE))*(CBRM_data!RY$18=CBRM_data!$F246)</f>
        <v>33387.833402255281</v>
      </c>
      <c r="RZ246" s="367" cm="1">
        <f t="array" ref="RZ246">SUMPRODUCT((CBRM_data!RZ$28:RZ$232)*(CBRM_data!$H$28:$H$232=CBRM_data!$H246)*(CBRM_data!$D$28:$D$232=TRUE))*(CBRM_data!RZ$18=CBRM_data!$F246)</f>
        <v>46887.09009585758</v>
      </c>
      <c r="SA246" s="367" cm="1">
        <f t="array" ref="SA246">SUMPRODUCT((CBRM_data!SA$28:SA$232)*(CBRM_data!$H$28:$H$232=CBRM_data!$H246)*(CBRM_data!$D$28:$D$232=TRUE))*(CBRM_data!SA$18=CBRM_data!$F246)</f>
        <v>0</v>
      </c>
      <c r="SB246" s="367" cm="1">
        <f t="array" ref="SB246">SUMPRODUCT((CBRM_data!SB$28:SB$232)*(CBRM_data!$H$28:$H$232=CBRM_data!$H246)*(CBRM_data!$D$28:$D$232=TRUE))*(CBRM_data!SB$18=CBRM_data!$F246)</f>
        <v>0</v>
      </c>
      <c r="SC246" s="367" cm="1">
        <f t="array" ref="SC246">SUMPRODUCT((CBRM_data!SC$28:SC$232)*(CBRM_data!$H$28:$H$232=CBRM_data!$H246)*(CBRM_data!$D$28:$D$232=TRUE))*(CBRM_data!SC$18=CBRM_data!$F246)</f>
        <v>0</v>
      </c>
      <c r="SD246" s="367" cm="1">
        <f t="array" ref="SD246">SUMPRODUCT((CBRM_data!SD$28:SD$232)*(CBRM_data!$H$28:$H$232=CBRM_data!$H246)*(CBRM_data!$D$28:$D$232=TRUE))*(CBRM_data!SD$18=CBRM_data!$F246)</f>
        <v>0</v>
      </c>
      <c r="SE246" s="367" cm="1">
        <f t="array" ref="SE246">SUMPRODUCT((CBRM_data!SE$28:SE$232)*(CBRM_data!$H$28:$H$232=CBRM_data!$H246)*(CBRM_data!$D$28:$D$232=TRUE))*(CBRM_data!SE$18=CBRM_data!$F246)</f>
        <v>0</v>
      </c>
      <c r="SF246" s="367" cm="1">
        <f t="array" ref="SF246">SUMPRODUCT((CBRM_data!SF$28:SF$232)*(CBRM_data!$H$28:$H$232=CBRM_data!$H246)*(CBRM_data!$D$28:$D$232=TRUE))*(CBRM_data!SF$18=CBRM_data!$F246)</f>
        <v>0</v>
      </c>
      <c r="SG246" s="367" cm="1">
        <f t="array" ref="SG246">SUMPRODUCT((CBRM_data!SG$28:SG$232)*(CBRM_data!$H$28:$H$232=CBRM_data!$H246)*(CBRM_data!$D$28:$D$232=TRUE))*(CBRM_data!SG$18=CBRM_data!$F246)</f>
        <v>0</v>
      </c>
      <c r="SH246" s="367" cm="1">
        <f t="array" ref="SH246">SUMPRODUCT((CBRM_data!SH$28:SH$232)*(CBRM_data!$H$28:$H$232=CBRM_data!$H246)*(CBRM_data!$D$28:$D$232=TRUE))*(CBRM_data!SH$18=CBRM_data!$F246)</f>
        <v>0</v>
      </c>
      <c r="SI246" s="367" cm="1">
        <f t="array" ref="SI246">SUMPRODUCT((CBRM_data!SI$28:SI$232)*(CBRM_data!$H$28:$H$232=CBRM_data!$H246)*(CBRM_data!$D$28:$D$232=TRUE))*(CBRM_data!SI$18=CBRM_data!$F246)</f>
        <v>0</v>
      </c>
      <c r="SJ246" s="367" cm="1">
        <f t="array" ref="SJ246">SUMPRODUCT((CBRM_data!SJ$28:SJ$232)*(CBRM_data!$H$28:$H$232=CBRM_data!$H246)*(CBRM_data!$D$28:$D$232=TRUE))*(CBRM_data!SJ$18=CBRM_data!$F246)</f>
        <v>0</v>
      </c>
      <c r="SK246" s="367" cm="1">
        <f t="array" ref="SK246">SUMPRODUCT((CBRM_data!SK$28:SK$232)*(CBRM_data!$H$28:$H$232=CBRM_data!$H246)*(CBRM_data!$D$28:$D$232=TRUE))*(CBRM_data!SK$18=CBRM_data!$F246)</f>
        <v>0</v>
      </c>
      <c r="SL246" s="367" cm="1">
        <f t="array" ref="SL246">SUMPRODUCT((CBRM_data!SL$28:SL$232)*(CBRM_data!$H$28:$H$232=CBRM_data!$H246)*(CBRM_data!$D$28:$D$232=TRUE))*(CBRM_data!SL$18=CBRM_data!$F246)</f>
        <v>0</v>
      </c>
      <c r="SM246" s="367" cm="1">
        <f t="array" ref="SM246">SUMPRODUCT((CBRM_data!SM$28:SM$232)*(CBRM_data!$H$28:$H$232=CBRM_data!$H246)*(CBRM_data!$D$28:$D$232=TRUE))*(CBRM_data!SM$18=CBRM_data!$F246)</f>
        <v>0</v>
      </c>
      <c r="SN246" s="367" cm="1">
        <f t="array" ref="SN246">SUMPRODUCT((CBRM_data!SN$28:SN$232)*(CBRM_data!$H$28:$H$232=CBRM_data!$H246)*(CBRM_data!$D$28:$D$232=TRUE))*(CBRM_data!SN$18=CBRM_data!$F246)</f>
        <v>0</v>
      </c>
      <c r="SO246" s="367" cm="1">
        <f t="array" ref="SO246">SUMPRODUCT((CBRM_data!SO$28:SO$232)*(CBRM_data!$H$28:$H$232=CBRM_data!$H246)*(CBRM_data!$D$28:$D$232=TRUE))*(CBRM_data!SO$18=CBRM_data!$F246)</f>
        <v>0</v>
      </c>
      <c r="SP246" s="367" cm="1">
        <f t="array" ref="SP246">SUMPRODUCT((CBRM_data!SP$28:SP$232)*(CBRM_data!$H$28:$H$232=CBRM_data!$H246)*(CBRM_data!$D$28:$D$232=TRUE))*(CBRM_data!SP$18=CBRM_data!$F246)</f>
        <v>0</v>
      </c>
      <c r="SQ246" s="367" cm="1">
        <f t="array" ref="SQ246">SUMPRODUCT((CBRM_data!SQ$28:SQ$232)*(CBRM_data!$H$28:$H$232=CBRM_data!$H246)*(CBRM_data!$D$28:$D$232=TRUE))*(CBRM_data!SQ$18=CBRM_data!$F246)</f>
        <v>0</v>
      </c>
      <c r="SR246" s="367" cm="1">
        <f t="array" ref="SR246">SUMPRODUCT((CBRM_data!SR$28:SR$232)*(CBRM_data!$H$28:$H$232=CBRM_data!$H246)*(CBRM_data!$D$28:$D$232=TRUE))*(CBRM_data!SR$18=CBRM_data!$F246)</f>
        <v>0</v>
      </c>
      <c r="SS246" s="367" cm="1">
        <f t="array" ref="SS246">SUMPRODUCT((CBRM_data!SS$28:SS$232)*(CBRM_data!$H$28:$H$232=CBRM_data!$H246)*(CBRM_data!$D$28:$D$232=TRUE))*(CBRM_data!SS$18=CBRM_data!$F246)</f>
        <v>0</v>
      </c>
      <c r="ST246" s="367" cm="1">
        <f t="array" ref="ST246">SUMPRODUCT((CBRM_data!ST$28:ST$232)*(CBRM_data!$H$28:$H$232=CBRM_data!$H246)*(CBRM_data!$D$28:$D$232=TRUE))*(CBRM_data!ST$18=CBRM_data!$F246)</f>
        <v>0</v>
      </c>
      <c r="SU246" s="367" cm="1">
        <f t="array" ref="SU246">SUMPRODUCT((CBRM_data!SU$28:SU$232)*(CBRM_data!$H$28:$H$232=CBRM_data!$H246)*(CBRM_data!$D$28:$D$232=TRUE))*(CBRM_data!SU$18=CBRM_data!$F246)</f>
        <v>0</v>
      </c>
      <c r="SV246" s="367" cm="1">
        <f t="array" ref="SV246">SUMPRODUCT((CBRM_data!SV$28:SV$232)*(CBRM_data!$H$28:$H$232=CBRM_data!$H246)*(CBRM_data!$D$28:$D$232=TRUE))*(CBRM_data!SV$18=CBRM_data!$F246)</f>
        <v>0</v>
      </c>
      <c r="SW246" s="367" cm="1">
        <f t="array" ref="SW246">SUMPRODUCT((CBRM_data!SW$28:SW$232)*(CBRM_data!$H$28:$H$232=CBRM_data!$H246)*(CBRM_data!$D$28:$D$232=TRUE))*(CBRM_data!SW$18=CBRM_data!$F246)</f>
        <v>0</v>
      </c>
      <c r="SX246" s="367" cm="1">
        <f t="array" ref="SX246">SUMPRODUCT((CBRM_data!SX$28:SX$232)*(CBRM_data!$H$28:$H$232=CBRM_data!$H246)*(CBRM_data!$D$28:$D$232=TRUE))*(CBRM_data!SX$18=CBRM_data!$F246)</f>
        <v>0</v>
      </c>
      <c r="SY246" s="367" cm="1">
        <f t="array" ref="SY246">SUMPRODUCT((CBRM_data!SY$28:SY$232)*(CBRM_data!$H$28:$H$232=CBRM_data!$H246)*(CBRM_data!$D$28:$D$232=TRUE))*(CBRM_data!SY$18=CBRM_data!$F246)</f>
        <v>0</v>
      </c>
      <c r="SZ246" s="367" cm="1">
        <f t="array" ref="SZ246">SUMPRODUCT((CBRM_data!SZ$28:SZ$232)*(CBRM_data!$H$28:$H$232=CBRM_data!$H246)*(CBRM_data!$D$28:$D$232=TRUE))*(CBRM_data!SZ$18=CBRM_data!$F246)</f>
        <v>0</v>
      </c>
      <c r="TA246" s="367" cm="1">
        <f t="array" ref="TA246">SUMPRODUCT((CBRM_data!TA$28:TA$232)*(CBRM_data!$H$28:$H$232=CBRM_data!$H246)*(CBRM_data!$D$28:$D$232=TRUE))*(CBRM_data!TA$18=CBRM_data!$F246)</f>
        <v>0</v>
      </c>
      <c r="TB246" s="367" cm="1">
        <f t="array" ref="TB246">SUMPRODUCT((CBRM_data!TB$28:TB$232)*(CBRM_data!$H$28:$H$232=CBRM_data!$H246)*(CBRM_data!$D$28:$D$232=TRUE))*(CBRM_data!TB$18=CBRM_data!$F246)</f>
        <v>0</v>
      </c>
      <c r="TC246" s="367" cm="1">
        <f t="array" ref="TC246">SUMPRODUCT((CBRM_data!TC$28:TC$232)*(CBRM_data!$H$28:$H$232=CBRM_data!$H246)*(CBRM_data!$D$28:$D$232=TRUE))*(CBRM_data!TC$18=CBRM_data!$F246)</f>
        <v>0</v>
      </c>
      <c r="TD246" s="367" cm="1">
        <f t="array" ref="TD246">SUMPRODUCT((CBRM_data!TD$28:TD$232)*(CBRM_data!$H$28:$H$232=CBRM_data!$H246)*(CBRM_data!$D$28:$D$232=TRUE))*(CBRM_data!TD$18=CBRM_data!$F246)</f>
        <v>0</v>
      </c>
      <c r="TE246" s="367" cm="1">
        <f t="array" ref="TE246">SUMPRODUCT((CBRM_data!TE$28:TE$232)*(CBRM_data!$H$28:$H$232=CBRM_data!$H246)*(CBRM_data!$D$28:$D$232=TRUE))*(CBRM_data!TE$18=CBRM_data!$F246)</f>
        <v>0</v>
      </c>
      <c r="TF246" s="367" cm="1">
        <f t="array" ref="TF246">SUMPRODUCT((CBRM_data!TF$28:TF$232)*(CBRM_data!$H$28:$H$232=CBRM_data!$H246)*(CBRM_data!$D$28:$D$232=TRUE))*(CBRM_data!TF$18=CBRM_data!$F246)</f>
        <v>0</v>
      </c>
      <c r="TG246" s="367" cm="1">
        <f t="array" ref="TG246">SUMPRODUCT((CBRM_data!TG$28:TG$232)*(CBRM_data!$H$28:$H$232=CBRM_data!$H246)*(CBRM_data!$D$28:$D$232=TRUE))*(CBRM_data!TG$18=CBRM_data!$F246)</f>
        <v>0</v>
      </c>
      <c r="TH246" s="367" cm="1">
        <f t="array" ref="TH246">SUMPRODUCT((CBRM_data!TH$28:TH$232)*(CBRM_data!$H$28:$H$232=CBRM_data!$H246)*(CBRM_data!$D$28:$D$232=TRUE))*(CBRM_data!TH$18=CBRM_data!$F246)</f>
        <v>0</v>
      </c>
      <c r="TI246" s="367" cm="1">
        <f t="array" ref="TI246">SUMPRODUCT((CBRM_data!TI$28:TI$232)*(CBRM_data!$H$28:$H$232=CBRM_data!$H246)*(CBRM_data!$D$28:$D$232=TRUE))*(CBRM_data!TI$18=CBRM_data!$F246)</f>
        <v>0</v>
      </c>
      <c r="TJ246" s="367" cm="1">
        <f t="array" ref="TJ246">SUMPRODUCT((CBRM_data!TJ$28:TJ$232)*(CBRM_data!$H$28:$H$232=CBRM_data!$H246)*(CBRM_data!$D$28:$D$232=TRUE))*(CBRM_data!TJ$18=CBRM_data!$F246)</f>
        <v>0</v>
      </c>
      <c r="TK246" s="367" cm="1">
        <f t="array" ref="TK246">SUMPRODUCT((CBRM_data!TK$28:TK$232)*(CBRM_data!$H$28:$H$232=CBRM_data!$H246)*(CBRM_data!$D$28:$D$232=TRUE))*(CBRM_data!TK$18=CBRM_data!$F246)</f>
        <v>0</v>
      </c>
      <c r="TL246" s="367" cm="1">
        <f t="array" ref="TL246">SUMPRODUCT((CBRM_data!TL$28:TL$232)*(CBRM_data!$H$28:$H$232=CBRM_data!$H246)*(CBRM_data!$D$28:$D$232=TRUE))*(CBRM_data!TL$18=CBRM_data!$F246)</f>
        <v>0</v>
      </c>
      <c r="TM246" s="367" cm="1">
        <f t="array" ref="TM246">SUMPRODUCT((CBRM_data!TM$28:TM$232)*(CBRM_data!$H$28:$H$232=CBRM_data!$H246)*(CBRM_data!$D$28:$D$232=TRUE))*(CBRM_data!TM$18=CBRM_data!$F246)</f>
        <v>0</v>
      </c>
      <c r="TN246" s="367" cm="1">
        <f t="array" ref="TN246">SUMPRODUCT((CBRM_data!TN$28:TN$232)*(CBRM_data!$H$28:$H$232=CBRM_data!$H246)*(CBRM_data!$D$28:$D$232=TRUE))*(CBRM_data!TN$18=CBRM_data!$F246)</f>
        <v>0</v>
      </c>
      <c r="TO246" s="367" cm="1">
        <f t="array" ref="TO246">SUMPRODUCT((CBRM_data!TO$28:TO$232)*(CBRM_data!$H$28:$H$232=CBRM_data!$H246)*(CBRM_data!$D$28:$D$232=TRUE))*(CBRM_data!TO$18=CBRM_data!$F246)</f>
        <v>0</v>
      </c>
      <c r="TP246" s="367" cm="1">
        <f t="array" ref="TP246">SUMPRODUCT((CBRM_data!TP$28:TP$232)*(CBRM_data!$H$28:$H$232=CBRM_data!$H246)*(CBRM_data!$D$28:$D$232=TRUE))*(CBRM_data!TP$18=CBRM_data!$F246)</f>
        <v>0</v>
      </c>
      <c r="TQ246" s="367" cm="1">
        <f t="array" ref="TQ246">SUMPRODUCT((CBRM_data!TQ$28:TQ$232)*(CBRM_data!$H$28:$H$232=CBRM_data!$H246)*(CBRM_data!$D$28:$D$232=TRUE))*(CBRM_data!TQ$18=CBRM_data!$F246)</f>
        <v>0</v>
      </c>
      <c r="TR246" s="367" cm="1">
        <f t="array" ref="TR246">SUMPRODUCT((CBRM_data!TR$28:TR$232)*(CBRM_data!$H$28:$H$232=CBRM_data!$H246)*(CBRM_data!$D$28:$D$232=TRUE))*(CBRM_data!TR$18=CBRM_data!$F246)</f>
        <v>0</v>
      </c>
      <c r="TS246" s="367" cm="1">
        <f t="array" ref="TS246">SUMPRODUCT((CBRM_data!TS$28:TS$232)*(CBRM_data!$H$28:$H$232=CBRM_data!$H246)*(CBRM_data!$D$28:$D$232=TRUE))*(CBRM_data!TS$18=CBRM_data!$F246)</f>
        <v>0</v>
      </c>
      <c r="TT246" s="367" cm="1">
        <f t="array" ref="TT246">SUMPRODUCT((CBRM_data!TT$28:TT$232)*(CBRM_data!$H$28:$H$232=CBRM_data!$H246)*(CBRM_data!$D$28:$D$232=TRUE))*(CBRM_data!TT$18=CBRM_data!$F246)</f>
        <v>0</v>
      </c>
      <c r="TU246" s="367" cm="1">
        <f t="array" ref="TU246">SUMPRODUCT((CBRM_data!TU$28:TU$232)*(CBRM_data!$H$28:$H$232=CBRM_data!$H246)*(CBRM_data!$D$28:$D$232=TRUE))*(CBRM_data!TU$18=CBRM_data!$F246)</f>
        <v>0</v>
      </c>
      <c r="TV246" s="367" cm="1">
        <f t="array" ref="TV246">SUMPRODUCT((CBRM_data!TV$28:TV$232)*(CBRM_data!$H$28:$H$232=CBRM_data!$H246)*(CBRM_data!$D$28:$D$232=TRUE))*(CBRM_data!TV$18=CBRM_data!$F246)</f>
        <v>0</v>
      </c>
      <c r="TW246" s="367" cm="1">
        <f t="array" ref="TW246">SUMPRODUCT((CBRM_data!TW$28:TW$232)*(CBRM_data!$H$28:$H$232=CBRM_data!$H246)*(CBRM_data!$D$28:$D$232=TRUE))*(CBRM_data!TW$18=CBRM_data!$F246)</f>
        <v>0</v>
      </c>
      <c r="TX246" s="367" cm="1">
        <f t="array" ref="TX246">SUMPRODUCT((CBRM_data!TX$28:TX$232)*(CBRM_data!$H$28:$H$232=CBRM_data!$H246)*(CBRM_data!$D$28:$D$232=TRUE))*(CBRM_data!TX$18=CBRM_data!$F246)</f>
        <v>0</v>
      </c>
      <c r="TY246" s="367" cm="1">
        <f t="array" ref="TY246">SUMPRODUCT((CBRM_data!TY$28:TY$232)*(CBRM_data!$H$28:$H$232=CBRM_data!$H246)*(CBRM_data!$D$28:$D$232=TRUE))*(CBRM_data!TY$18=CBRM_data!$F246)</f>
        <v>0</v>
      </c>
      <c r="TZ246" s="367" cm="1">
        <f t="array" ref="TZ246">SUMPRODUCT((CBRM_data!TZ$28:TZ$232)*(CBRM_data!$H$28:$H$232=CBRM_data!$H246)*(CBRM_data!$D$28:$D$232=TRUE))*(CBRM_data!TZ$18=CBRM_data!$F246)</f>
        <v>0</v>
      </c>
      <c r="UA246" s="367" cm="1">
        <f t="array" ref="UA246">SUMPRODUCT((CBRM_data!UA$28:UA$232)*(CBRM_data!$H$28:$H$232=CBRM_data!$H246)*(CBRM_data!$D$28:$D$232=TRUE))*(CBRM_data!UA$18=CBRM_data!$F246)</f>
        <v>0</v>
      </c>
      <c r="UB246" s="367" cm="1">
        <f t="array" ref="UB246">SUMPRODUCT((CBRM_data!UB$28:UB$232)*(CBRM_data!$H$28:$H$232=CBRM_data!$H246)*(CBRM_data!$D$28:$D$232=TRUE))*(CBRM_data!UB$18=CBRM_data!$F246)</f>
        <v>0</v>
      </c>
      <c r="UC246" s="367" cm="1">
        <f t="array" ref="UC246">SUMPRODUCT((CBRM_data!UC$28:UC$232)*(CBRM_data!$H$28:$H$232=CBRM_data!$H246)*(CBRM_data!$D$28:$D$232=TRUE))*(CBRM_data!UC$18=CBRM_data!$F246)</f>
        <v>0</v>
      </c>
      <c r="UD246" s="367" cm="1">
        <f t="array" ref="UD246">SUMPRODUCT((CBRM_data!UD$28:UD$232)*(CBRM_data!$H$28:$H$232=CBRM_data!$H246)*(CBRM_data!$D$28:$D$232=TRUE))*(CBRM_data!UD$18=CBRM_data!$F246)</f>
        <v>0</v>
      </c>
      <c r="UE246" s="367" cm="1">
        <f t="array" ref="UE246">SUMPRODUCT((CBRM_data!UE$28:UE$232)*(CBRM_data!$H$28:$H$232=CBRM_data!$H246)*(CBRM_data!$D$28:$D$232=TRUE))*(CBRM_data!UE$18=CBRM_data!$F246)</f>
        <v>0</v>
      </c>
      <c r="UF246" s="367" cm="1">
        <f t="array" ref="UF246">SUMPRODUCT((CBRM_data!UF$28:UF$232)*(CBRM_data!$H$28:$H$232=CBRM_data!$H246)*(CBRM_data!$D$28:$D$232=TRUE))*(CBRM_data!UF$18=CBRM_data!$F246)</f>
        <v>0</v>
      </c>
      <c r="UG246" s="367" cm="1">
        <f t="array" ref="UG246">SUMPRODUCT((CBRM_data!UG$28:UG$232)*(CBRM_data!$H$28:$H$232=CBRM_data!$H246)*(CBRM_data!$D$28:$D$232=TRUE))*(CBRM_data!UG$18=CBRM_data!$F246)</f>
        <v>0</v>
      </c>
      <c r="UH246" s="367" cm="1">
        <f t="array" ref="UH246">SUMPRODUCT((CBRM_data!UH$28:UH$232)*(CBRM_data!$H$28:$H$232=CBRM_data!$H246)*(CBRM_data!$D$28:$D$232=TRUE))*(CBRM_data!UH$18=CBRM_data!$F246)</f>
        <v>0</v>
      </c>
      <c r="UI246" s="367" cm="1">
        <f t="array" ref="UI246">SUMPRODUCT((CBRM_data!UI$28:UI$232)*(CBRM_data!$H$28:$H$232=CBRM_data!$H246)*(CBRM_data!$D$28:$D$232=TRUE))*(CBRM_data!UI$18=CBRM_data!$F246)</f>
        <v>0</v>
      </c>
      <c r="UJ246" s="367" cm="1">
        <f t="array" ref="UJ246">SUMPRODUCT((CBRM_data!UJ$28:UJ$232)*(CBRM_data!$H$28:$H$232=CBRM_data!$H246)*(CBRM_data!$D$28:$D$232=TRUE))*(CBRM_data!UJ$18=CBRM_data!$F246)</f>
        <v>0</v>
      </c>
      <c r="UK246" s="367" cm="1">
        <f t="array" ref="UK246">SUMPRODUCT((CBRM_data!UK$28:UK$232)*(CBRM_data!$H$28:$H$232=CBRM_data!$H246)*(CBRM_data!$D$28:$D$232=TRUE))*(CBRM_data!UK$18=CBRM_data!$F246)</f>
        <v>0</v>
      </c>
      <c r="UL246" s="367" cm="1">
        <f t="array" ref="UL246">SUMPRODUCT((CBRM_data!UL$28:UL$232)*(CBRM_data!$H$28:$H$232=CBRM_data!$H246)*(CBRM_data!$D$28:$D$232=TRUE))*(CBRM_data!UL$18=CBRM_data!$F246)</f>
        <v>124.06297953092283</v>
      </c>
      <c r="UM246" s="367" cm="1">
        <f t="array" ref="UM246">SUMPRODUCT((CBRM_data!UM$28:UM$232)*(CBRM_data!$H$28:$H$232=CBRM_data!$H246)*(CBRM_data!$D$28:$D$232=TRUE))*(CBRM_data!UM$18=CBRM_data!$F246)</f>
        <v>124.06297953092283</v>
      </c>
      <c r="UN246" s="367" cm="1">
        <f t="array" ref="UN246">SUMPRODUCT((CBRM_data!UN$28:UN$232)*(CBRM_data!$H$28:$H$232=CBRM_data!$H246)*(CBRM_data!$D$28:$D$232=TRUE))*(CBRM_data!UN$18=CBRM_data!$F246)</f>
        <v>124.06297953092283</v>
      </c>
      <c r="UO246" s="367" cm="1">
        <f t="array" ref="UO246">SUMPRODUCT((CBRM_data!UO$28:UO$232)*(CBRM_data!$H$28:$H$232=CBRM_data!$H246)*(CBRM_data!$D$28:$D$232=TRUE))*(CBRM_data!UO$18=CBRM_data!$F246)</f>
        <v>124.06297953092283</v>
      </c>
      <c r="UP246" s="367" cm="1">
        <f t="array" ref="UP246">SUMPRODUCT((CBRM_data!UP$28:UP$232)*(CBRM_data!$H$28:$H$232=CBRM_data!$H246)*(CBRM_data!$D$28:$D$232=TRUE))*(CBRM_data!UP$18=CBRM_data!$F246)</f>
        <v>124.06297953092283</v>
      </c>
      <c r="UQ246" s="367" cm="1">
        <f t="array" ref="UQ246">SUMPRODUCT((CBRM_data!UQ$28:UQ$232)*(CBRM_data!$H$28:$H$232=CBRM_data!$H246)*(CBRM_data!$D$28:$D$232=TRUE))*(CBRM_data!UQ$18=CBRM_data!$F246)</f>
        <v>124.06297953092283</v>
      </c>
      <c r="UR246" s="367" cm="1">
        <f t="array" ref="UR246">SUMPRODUCT((CBRM_data!UR$28:UR$232)*(CBRM_data!$H$28:$H$232=CBRM_data!$H246)*(CBRM_data!$D$28:$D$232=TRUE))*(CBRM_data!UR$18=CBRM_data!$F246)</f>
        <v>124.06297953092283</v>
      </c>
      <c r="US246" s="367" cm="1">
        <f t="array" ref="US246">SUMPRODUCT((CBRM_data!US$28:US$232)*(CBRM_data!$H$28:$H$232=CBRM_data!$H246)*(CBRM_data!$D$28:$D$232=TRUE))*(CBRM_data!US$18=CBRM_data!$F246)</f>
        <v>124.06297953092283</v>
      </c>
      <c r="UT246" s="367" cm="1">
        <f t="array" ref="UT246">SUMPRODUCT((CBRM_data!UT$28:UT$232)*(CBRM_data!$H$28:$H$232=CBRM_data!$H246)*(CBRM_data!$D$28:$D$232=TRUE))*(CBRM_data!UT$18=CBRM_data!$F246)</f>
        <v>124.06297953092283</v>
      </c>
      <c r="UU246" s="367" cm="1">
        <f t="array" ref="UU246">SUMPRODUCT((CBRM_data!UU$28:UU$232)*(CBRM_data!$H$28:$H$232=CBRM_data!$H246)*(CBRM_data!$D$28:$D$232=TRUE))*(CBRM_data!UU$18=CBRM_data!$F246)</f>
        <v>124.06297953092283</v>
      </c>
      <c r="UV246" s="367" cm="1">
        <f t="array" ref="UV246">SUMPRODUCT((CBRM_data!UV$28:UV$232)*(CBRM_data!$H$28:$H$232=CBRM_data!$H246)*(CBRM_data!$D$28:$D$232=TRUE))*(CBRM_data!UV$18=CBRM_data!$F246)</f>
        <v>124.06297953092283</v>
      </c>
      <c r="UW246" s="367" cm="1">
        <f t="array" ref="UW246">SUMPRODUCT((CBRM_data!UW$28:UW$232)*(CBRM_data!$H$28:$H$232=CBRM_data!$H246)*(CBRM_data!$D$28:$D$232=TRUE))*(CBRM_data!UW$18=CBRM_data!$F246)</f>
        <v>124.06297953092283</v>
      </c>
      <c r="UX246" s="367" cm="1">
        <f t="array" ref="UX246">SUMPRODUCT((CBRM_data!UX$28:UX$232)*(CBRM_data!$H$28:$H$232=CBRM_data!$H246)*(CBRM_data!$D$28:$D$232=TRUE))*(CBRM_data!UX$18=CBRM_data!$F246)</f>
        <v>124.06297953092283</v>
      </c>
      <c r="UY246" s="367" cm="1">
        <f t="array" ref="UY246">SUMPRODUCT((CBRM_data!UY$28:UY$232)*(CBRM_data!$H$28:$H$232=CBRM_data!$H246)*(CBRM_data!$D$28:$D$232=TRUE))*(CBRM_data!UY$18=CBRM_data!$F246)</f>
        <v>124.06297953092283</v>
      </c>
      <c r="UZ246" s="367" cm="1">
        <f t="array" ref="UZ246">SUMPRODUCT((CBRM_data!UZ$28:UZ$232)*(CBRM_data!$H$28:$H$232=CBRM_data!$H246)*(CBRM_data!$D$28:$D$232=TRUE))*(CBRM_data!UZ$18=CBRM_data!$F246)</f>
        <v>124.06297953092283</v>
      </c>
      <c r="VA246" s="367" cm="1">
        <f t="array" ref="VA246">SUMPRODUCT((CBRM_data!VA$28:VA$232)*(CBRM_data!$H$28:$H$232=CBRM_data!$H246)*(CBRM_data!$D$28:$D$232=TRUE))*(CBRM_data!VA$18=CBRM_data!$F246)</f>
        <v>124.06297953092283</v>
      </c>
      <c r="VB246" s="367" cm="1">
        <f t="array" ref="VB246">SUMPRODUCT((CBRM_data!VB$28:VB$232)*(CBRM_data!$H$28:$H$232=CBRM_data!$H246)*(CBRM_data!$D$28:$D$232=TRUE))*(CBRM_data!VB$18=CBRM_data!$F246)</f>
        <v>124.06297953092283</v>
      </c>
      <c r="VC246" s="367" cm="1">
        <f t="array" ref="VC246">SUMPRODUCT((CBRM_data!VC$28:VC$232)*(CBRM_data!$H$28:$H$232=CBRM_data!$H246)*(CBRM_data!$D$28:$D$232=TRUE))*(CBRM_data!VC$18=CBRM_data!$F246)</f>
        <v>148.4956107522805</v>
      </c>
      <c r="VD246" s="367" cm="1">
        <f t="array" ref="VD246">SUMPRODUCT((CBRM_data!VD$28:VD$232)*(CBRM_data!$H$28:$H$232=CBRM_data!$H246)*(CBRM_data!$D$28:$D$232=TRUE))*(CBRM_data!VD$18=CBRM_data!$F246)</f>
        <v>196.83973089001924</v>
      </c>
      <c r="VE246" s="367" cm="1">
        <f t="array" ref="VE246">SUMPRODUCT((CBRM_data!VE$28:VE$232)*(CBRM_data!$H$28:$H$232=CBRM_data!$H246)*(CBRM_data!$D$28:$D$232=TRUE))*(CBRM_data!VE$18=CBRM_data!$F246)</f>
        <v>263.20139607949977</v>
      </c>
      <c r="VF246" s="367" cm="1">
        <f t="array" ref="VF246">SUMPRODUCT((CBRM_data!VF$28:VF$232)*(CBRM_data!$H$28:$H$232=CBRM_data!$H246)*(CBRM_data!$D$28:$D$232=TRUE))*(CBRM_data!VF$18=CBRM_data!$F246)</f>
        <v>354.70598544781808</v>
      </c>
      <c r="VG246" s="367" cm="1">
        <f t="array" ref="VG246">SUMPRODUCT((CBRM_data!VG$28:VG$232)*(CBRM_data!$H$28:$H$232=CBRM_data!$H246)*(CBRM_data!$D$28:$D$232=TRUE))*(CBRM_data!VG$18=CBRM_data!$F246)</f>
        <v>481.39522369968375</v>
      </c>
      <c r="VH246" s="367" cm="1">
        <f t="array" ref="VH246">SUMPRODUCT((CBRM_data!VH$28:VH$232)*(CBRM_data!$H$28:$H$232=CBRM_data!$H246)*(CBRM_data!$D$28:$D$232=TRUE))*(CBRM_data!VH$18=CBRM_data!$F246)</f>
        <v>657.44591343659727</v>
      </c>
      <c r="VI246" s="367" cm="1">
        <f t="array" ref="VI246">SUMPRODUCT((CBRM_data!VI$28:VI$232)*(CBRM_data!$H$28:$H$232=CBRM_data!$H246)*(CBRM_data!$D$28:$D$232=TRUE))*(CBRM_data!VI$18=CBRM_data!$F246)</f>
        <v>902.90462686879994</v>
      </c>
      <c r="VJ246" s="367" cm="1">
        <f t="array" ref="VJ246">SUMPRODUCT((CBRM_data!VJ$28:VJ$232)*(CBRM_data!$H$28:$H$232=CBRM_data!$H246)*(CBRM_data!$D$28:$D$232=TRUE))*(CBRM_data!VJ$18=CBRM_data!$F246)</f>
        <v>1246.1585901175274</v>
      </c>
      <c r="VK246" s="367" cm="1">
        <f t="array" ref="VK246">SUMPRODUCT((CBRM_data!VK$28:VK$232)*(CBRM_data!$H$28:$H$232=CBRM_data!$H246)*(CBRM_data!$D$28:$D$232=TRUE))*(CBRM_data!VK$18=CBRM_data!$F246)</f>
        <v>1727.4574872548058</v>
      </c>
      <c r="VL246" s="367" cm="1">
        <f t="array" ref="VL246">SUMPRODUCT((CBRM_data!VL$28:VL$232)*(CBRM_data!$H$28:$H$232=CBRM_data!$H246)*(CBRM_data!$D$28:$D$232=TRUE))*(CBRM_data!VL$18=CBRM_data!$F246)</f>
        <v>2403.9360823156417</v>
      </c>
      <c r="VM246" s="367" cm="1">
        <f t="array" ref="VM246">SUMPRODUCT((CBRM_data!VM$28:VM$232)*(CBRM_data!$H$28:$H$232=CBRM_data!$H246)*(CBRM_data!$D$28:$D$232=TRUE))*(CBRM_data!VM$18=CBRM_data!$F246)</f>
        <v>3356.780952457128</v>
      </c>
      <c r="VN246" s="367" cm="1">
        <f t="array" ref="VN246">SUMPRODUCT((CBRM_data!VN$28:VN$232)*(CBRM_data!$H$28:$H$232=CBRM_data!$H246)*(CBRM_data!$D$28:$D$232=TRUE))*(CBRM_data!VN$18=CBRM_data!$F246)</f>
        <v>4701.4613698603725</v>
      </c>
      <c r="VO246" s="367" cm="1">
        <f t="array" ref="VO246">SUMPRODUCT((CBRM_data!VO$28:VO$232)*(CBRM_data!$H$28:$H$232=CBRM_data!$H246)*(CBRM_data!$D$28:$D$232=TRUE))*(CBRM_data!VO$18=CBRM_data!$F246)</f>
        <v>6602.340444646743</v>
      </c>
      <c r="VP246" s="367" cm="1">
        <f t="array" ref="VP246">SUMPRODUCT((CBRM_data!VP$28:VP$232)*(CBRM_data!$H$28:$H$232=CBRM_data!$H246)*(CBRM_data!$D$28:$D$232=TRUE))*(CBRM_data!VP$18=CBRM_data!$F246)</f>
        <v>0</v>
      </c>
      <c r="VQ246" s="367" cm="1">
        <f t="array" ref="VQ246">SUMPRODUCT((CBRM_data!VQ$28:VQ$232)*(CBRM_data!$H$28:$H$232=CBRM_data!$H246)*(CBRM_data!$D$28:$D$232=TRUE))*(CBRM_data!VQ$18=CBRM_data!$F246)</f>
        <v>0</v>
      </c>
      <c r="VR246" s="367" cm="1">
        <f t="array" ref="VR246">SUMPRODUCT((CBRM_data!VR$28:VR$232)*(CBRM_data!$H$28:$H$232=CBRM_data!$H246)*(CBRM_data!$D$28:$D$232=TRUE))*(CBRM_data!VR$18=CBRM_data!$F246)</f>
        <v>0</v>
      </c>
      <c r="VS246" s="367" cm="1">
        <f t="array" ref="VS246">SUMPRODUCT((CBRM_data!VS$28:VS$232)*(CBRM_data!$H$28:$H$232=CBRM_data!$H246)*(CBRM_data!$D$28:$D$232=TRUE))*(CBRM_data!VS$18=CBRM_data!$F246)</f>
        <v>0</v>
      </c>
      <c r="VT246" s="367" cm="1">
        <f t="array" ref="VT246">SUMPRODUCT((CBRM_data!VT$28:VT$232)*(CBRM_data!$H$28:$H$232=CBRM_data!$H246)*(CBRM_data!$D$28:$D$232=TRUE))*(CBRM_data!VT$18=CBRM_data!$F246)</f>
        <v>0</v>
      </c>
      <c r="VU246" s="367" cm="1">
        <f t="array" ref="VU246">SUMPRODUCT((CBRM_data!VU$28:VU$232)*(CBRM_data!$H$28:$H$232=CBRM_data!$H246)*(CBRM_data!$D$28:$D$232=TRUE))*(CBRM_data!VU$18=CBRM_data!$F246)</f>
        <v>0</v>
      </c>
      <c r="VV246" s="367" cm="1">
        <f t="array" ref="VV246">SUMPRODUCT((CBRM_data!VV$28:VV$232)*(CBRM_data!$H$28:$H$232=CBRM_data!$H246)*(CBRM_data!$D$28:$D$232=TRUE))*(CBRM_data!VV$18=CBRM_data!$F246)</f>
        <v>0</v>
      </c>
      <c r="VW246" s="367" cm="1">
        <f t="array" ref="VW246">SUMPRODUCT((CBRM_data!VW$28:VW$232)*(CBRM_data!$H$28:$H$232=CBRM_data!$H246)*(CBRM_data!$D$28:$D$232=TRUE))*(CBRM_data!VW$18=CBRM_data!$F246)</f>
        <v>0</v>
      </c>
      <c r="VX246" s="367" cm="1">
        <f t="array" ref="VX246">SUMPRODUCT((CBRM_data!VX$28:VX$232)*(CBRM_data!$H$28:$H$232=CBRM_data!$H246)*(CBRM_data!$D$28:$D$232=TRUE))*(CBRM_data!VX$18=CBRM_data!$F246)</f>
        <v>0</v>
      </c>
      <c r="VY246" s="367" cm="1">
        <f t="array" ref="VY246">SUMPRODUCT((CBRM_data!VY$28:VY$232)*(CBRM_data!$H$28:$H$232=CBRM_data!$H246)*(CBRM_data!$D$28:$D$232=TRUE))*(CBRM_data!VY$18=CBRM_data!$F246)</f>
        <v>0</v>
      </c>
      <c r="VZ246" s="367" cm="1">
        <f t="array" ref="VZ246">SUMPRODUCT((CBRM_data!VZ$28:VZ$232)*(CBRM_data!$H$28:$H$232=CBRM_data!$H246)*(CBRM_data!$D$28:$D$232=TRUE))*(CBRM_data!VZ$18=CBRM_data!$F246)</f>
        <v>0</v>
      </c>
      <c r="WA246" s="367" cm="1">
        <f t="array" ref="WA246">SUMPRODUCT((CBRM_data!WA$28:WA$232)*(CBRM_data!$H$28:$H$232=CBRM_data!$H246)*(CBRM_data!$D$28:$D$232=TRUE))*(CBRM_data!WA$18=CBRM_data!$F246)</f>
        <v>0</v>
      </c>
      <c r="WB246" s="367" cm="1">
        <f t="array" ref="WB246">SUMPRODUCT((CBRM_data!WB$28:WB$232)*(CBRM_data!$H$28:$H$232=CBRM_data!$H246)*(CBRM_data!$D$28:$D$232=TRUE))*(CBRM_data!WB$18=CBRM_data!$F246)</f>
        <v>0</v>
      </c>
      <c r="WC246" s="367" cm="1">
        <f t="array" ref="WC246">SUMPRODUCT((CBRM_data!WC$28:WC$232)*(CBRM_data!$H$28:$H$232=CBRM_data!$H246)*(CBRM_data!$D$28:$D$232=TRUE))*(CBRM_data!WC$18=CBRM_data!$F246)</f>
        <v>0</v>
      </c>
      <c r="WD246" s="367" cm="1">
        <f t="array" ref="WD246">SUMPRODUCT((CBRM_data!WD$28:WD$232)*(CBRM_data!$H$28:$H$232=CBRM_data!$H246)*(CBRM_data!$D$28:$D$232=TRUE))*(CBRM_data!WD$18=CBRM_data!$F246)</f>
        <v>0</v>
      </c>
      <c r="WE246" s="367" cm="1">
        <f t="array" ref="WE246">SUMPRODUCT((CBRM_data!WE$28:WE$232)*(CBRM_data!$H$28:$H$232=CBRM_data!$H246)*(CBRM_data!$D$28:$D$232=TRUE))*(CBRM_data!WE$18=CBRM_data!$F246)</f>
        <v>0</v>
      </c>
      <c r="WF246" s="367" cm="1">
        <f t="array" ref="WF246">SUMPRODUCT((CBRM_data!WF$28:WF$232)*(CBRM_data!$H$28:$H$232=CBRM_data!$H246)*(CBRM_data!$D$28:$D$232=TRUE))*(CBRM_data!WF$18=CBRM_data!$F246)</f>
        <v>0</v>
      </c>
      <c r="WG246" s="367" cm="1">
        <f t="array" ref="WG246">SUMPRODUCT((CBRM_data!WG$28:WG$232)*(CBRM_data!$H$28:$H$232=CBRM_data!$H246)*(CBRM_data!$D$28:$D$232=TRUE))*(CBRM_data!WG$18=CBRM_data!$F246)</f>
        <v>0</v>
      </c>
      <c r="WH246" s="367" cm="1">
        <f t="array" ref="WH246">SUMPRODUCT((CBRM_data!WH$28:WH$232)*(CBRM_data!$H$28:$H$232=CBRM_data!$H246)*(CBRM_data!$D$28:$D$232=TRUE))*(CBRM_data!WH$18=CBRM_data!$F246)</f>
        <v>0</v>
      </c>
      <c r="WI246" s="367" cm="1">
        <f t="array" ref="WI246">SUMPRODUCT((CBRM_data!WI$28:WI$232)*(CBRM_data!$H$28:$H$232=CBRM_data!$H246)*(CBRM_data!$D$28:$D$232=TRUE))*(CBRM_data!WI$18=CBRM_data!$F246)</f>
        <v>0</v>
      </c>
      <c r="WJ246" s="367" cm="1">
        <f t="array" ref="WJ246">SUMPRODUCT((CBRM_data!WJ$28:WJ$232)*(CBRM_data!$H$28:$H$232=CBRM_data!$H246)*(CBRM_data!$D$28:$D$232=TRUE))*(CBRM_data!WJ$18=CBRM_data!$F246)</f>
        <v>0</v>
      </c>
      <c r="WK246" s="367" cm="1">
        <f t="array" ref="WK246">SUMPRODUCT((CBRM_data!WK$28:WK$232)*(CBRM_data!$H$28:$H$232=CBRM_data!$H246)*(CBRM_data!$D$28:$D$232=TRUE))*(CBRM_data!WK$18=CBRM_data!$F246)</f>
        <v>0</v>
      </c>
      <c r="WL246" s="367" cm="1">
        <f t="array" ref="WL246">SUMPRODUCT((CBRM_data!WL$28:WL$232)*(CBRM_data!$H$28:$H$232=CBRM_data!$H246)*(CBRM_data!$D$28:$D$232=TRUE))*(CBRM_data!WL$18=CBRM_data!$F246)</f>
        <v>0</v>
      </c>
      <c r="WM246" s="367" cm="1">
        <f t="array" ref="WM246">SUMPRODUCT((CBRM_data!WM$28:WM$232)*(CBRM_data!$H$28:$H$232=CBRM_data!$H246)*(CBRM_data!$D$28:$D$232=TRUE))*(CBRM_data!WM$18=CBRM_data!$F246)</f>
        <v>0</v>
      </c>
      <c r="WN246" s="367" cm="1">
        <f t="array" ref="WN246">SUMPRODUCT((CBRM_data!WN$28:WN$232)*(CBRM_data!$H$28:$H$232=CBRM_data!$H246)*(CBRM_data!$D$28:$D$232=TRUE))*(CBRM_data!WN$18=CBRM_data!$F246)</f>
        <v>0</v>
      </c>
      <c r="WO246" s="367" cm="1">
        <f t="array" ref="WO246">SUMPRODUCT((CBRM_data!WO$28:WO$232)*(CBRM_data!$H$28:$H$232=CBRM_data!$H246)*(CBRM_data!$D$28:$D$232=TRUE))*(CBRM_data!WO$18=CBRM_data!$F246)</f>
        <v>0</v>
      </c>
      <c r="WP246" s="367" cm="1">
        <f t="array" ref="WP246">SUMPRODUCT((CBRM_data!WP$28:WP$232)*(CBRM_data!$H$28:$H$232=CBRM_data!$H246)*(CBRM_data!$D$28:$D$232=TRUE))*(CBRM_data!WP$18=CBRM_data!$F246)</f>
        <v>0</v>
      </c>
      <c r="WQ246" s="367" cm="1">
        <f t="array" ref="WQ246">SUMPRODUCT((CBRM_data!WQ$28:WQ$232)*(CBRM_data!$H$28:$H$232=CBRM_data!$H246)*(CBRM_data!$D$28:$D$232=TRUE))*(CBRM_data!WQ$18=CBRM_data!$F246)</f>
        <v>0</v>
      </c>
      <c r="WR246" s="367" cm="1">
        <f t="array" ref="WR246">SUMPRODUCT((CBRM_data!WR$28:WR$232)*(CBRM_data!$H$28:$H$232=CBRM_data!$H246)*(CBRM_data!$D$28:$D$232=TRUE))*(CBRM_data!WR$18=CBRM_data!$F246)</f>
        <v>0</v>
      </c>
      <c r="WS246" s="367" cm="1">
        <f t="array" ref="WS246">SUMPRODUCT((CBRM_data!WS$28:WS$232)*(CBRM_data!$H$28:$H$232=CBRM_data!$H246)*(CBRM_data!$D$28:$D$232=TRUE))*(CBRM_data!WS$18=CBRM_data!$F246)</f>
        <v>0</v>
      </c>
      <c r="WT246" s="367" cm="1">
        <f t="array" ref="WT246">SUMPRODUCT((CBRM_data!WT$28:WT$232)*(CBRM_data!$H$28:$H$232=CBRM_data!$H246)*(CBRM_data!$D$28:$D$232=TRUE))*(CBRM_data!WT$18=CBRM_data!$F246)</f>
        <v>0</v>
      </c>
      <c r="WU246" s="367" cm="1">
        <f t="array" ref="WU246">SUMPRODUCT((CBRM_data!WU$28:WU$232)*(CBRM_data!$H$28:$H$232=CBRM_data!$H246)*(CBRM_data!$D$28:$D$232=TRUE))*(CBRM_data!WU$18=CBRM_data!$F246)</f>
        <v>0</v>
      </c>
      <c r="WV246" s="367" cm="1">
        <f t="array" ref="WV246">SUMPRODUCT((CBRM_data!WV$28:WV$232)*(CBRM_data!$H$28:$H$232=CBRM_data!$H246)*(CBRM_data!$D$28:$D$232=TRUE))*(CBRM_data!WV$18=CBRM_data!$F246)</f>
        <v>0</v>
      </c>
      <c r="WW246" s="367" cm="1">
        <f t="array" ref="WW246">SUMPRODUCT((CBRM_data!WW$28:WW$232)*(CBRM_data!$H$28:$H$232=CBRM_data!$H246)*(CBRM_data!$D$28:$D$232=TRUE))*(CBRM_data!WW$18=CBRM_data!$F246)</f>
        <v>0</v>
      </c>
      <c r="WX246" s="367" cm="1">
        <f t="array" ref="WX246">SUMPRODUCT((CBRM_data!WX$28:WX$232)*(CBRM_data!$H$28:$H$232=CBRM_data!$H246)*(CBRM_data!$D$28:$D$232=TRUE))*(CBRM_data!WX$18=CBRM_data!$F246)</f>
        <v>0</v>
      </c>
      <c r="WY246" s="367" cm="1">
        <f t="array" ref="WY246">SUMPRODUCT((CBRM_data!WY$28:WY$232)*(CBRM_data!$H$28:$H$232=CBRM_data!$H246)*(CBRM_data!$D$28:$D$232=TRUE))*(CBRM_data!WY$18=CBRM_data!$F246)</f>
        <v>0</v>
      </c>
      <c r="WZ246" s="367" cm="1">
        <f t="array" ref="WZ246">SUMPRODUCT((CBRM_data!WZ$28:WZ$232)*(CBRM_data!$H$28:$H$232=CBRM_data!$H246)*(CBRM_data!$D$28:$D$232=TRUE))*(CBRM_data!WZ$18=CBRM_data!$F246)</f>
        <v>0</v>
      </c>
      <c r="XA246" s="367" cm="1">
        <f t="array" ref="XA246">SUMPRODUCT((CBRM_data!XA$28:XA$232)*(CBRM_data!$H$28:$H$232=CBRM_data!$H246)*(CBRM_data!$D$28:$D$232=TRUE))*(CBRM_data!XA$18=CBRM_data!$F246)</f>
        <v>0</v>
      </c>
      <c r="XB246" s="367" cm="1">
        <f t="array" ref="XB246">SUMPRODUCT((CBRM_data!XB$28:XB$232)*(CBRM_data!$H$28:$H$232=CBRM_data!$H246)*(CBRM_data!$D$28:$D$232=TRUE))*(CBRM_data!XB$18=CBRM_data!$F246)</f>
        <v>0</v>
      </c>
      <c r="XC246" s="367" cm="1">
        <f t="array" ref="XC246">SUMPRODUCT((CBRM_data!XC$28:XC$232)*(CBRM_data!$H$28:$H$232=CBRM_data!$H246)*(CBRM_data!$D$28:$D$232=TRUE))*(CBRM_data!XC$18=CBRM_data!$F246)</f>
        <v>0</v>
      </c>
      <c r="XD246" s="367" cm="1">
        <f t="array" ref="XD246">SUMPRODUCT((CBRM_data!XD$28:XD$232)*(CBRM_data!$H$28:$H$232=CBRM_data!$H246)*(CBRM_data!$D$28:$D$232=TRUE))*(CBRM_data!XD$18=CBRM_data!$F246)</f>
        <v>0</v>
      </c>
      <c r="XE246" s="367" cm="1">
        <f t="array" ref="XE246">SUMPRODUCT((CBRM_data!XE$28:XE$232)*(CBRM_data!$H$28:$H$232=CBRM_data!$H246)*(CBRM_data!$D$28:$D$232=TRUE))*(CBRM_data!XE$18=CBRM_data!$F246)</f>
        <v>0</v>
      </c>
      <c r="XF246" s="367" cm="1">
        <f t="array" ref="XF246">SUMPRODUCT((CBRM_data!XF$28:XF$232)*(CBRM_data!$H$28:$H$232=CBRM_data!$H246)*(CBRM_data!$D$28:$D$232=TRUE))*(CBRM_data!XF$18=CBRM_data!$F246)</f>
        <v>0</v>
      </c>
      <c r="XG246" s="367" cm="1">
        <f t="array" ref="XG246">SUMPRODUCT((CBRM_data!XG$28:XG$232)*(CBRM_data!$H$28:$H$232=CBRM_data!$H246)*(CBRM_data!$D$28:$D$232=TRUE))*(CBRM_data!XG$18=CBRM_data!$F246)</f>
        <v>0</v>
      </c>
      <c r="XH246" s="367" cm="1">
        <f t="array" ref="XH246">SUMPRODUCT((CBRM_data!XH$28:XH$232)*(CBRM_data!$H$28:$H$232=CBRM_data!$H246)*(CBRM_data!$D$28:$D$232=TRUE))*(CBRM_data!XH$18=CBRM_data!$F246)</f>
        <v>0</v>
      </c>
      <c r="XI246" s="367" cm="1">
        <f t="array" ref="XI246">SUMPRODUCT((CBRM_data!XI$28:XI$232)*(CBRM_data!$H$28:$H$232=CBRM_data!$H246)*(CBRM_data!$D$28:$D$232=TRUE))*(CBRM_data!XI$18=CBRM_data!$F246)</f>
        <v>0</v>
      </c>
      <c r="XJ246" s="367" cm="1">
        <f t="array" ref="XJ246">SUMPRODUCT((CBRM_data!XJ$28:XJ$232)*(CBRM_data!$H$28:$H$232=CBRM_data!$H246)*(CBRM_data!$D$28:$D$232=TRUE))*(CBRM_data!XJ$18=CBRM_data!$F246)</f>
        <v>0</v>
      </c>
      <c r="XK246" s="367" cm="1">
        <f t="array" ref="XK246">SUMPRODUCT((CBRM_data!XK$28:XK$232)*(CBRM_data!$H$28:$H$232=CBRM_data!$H246)*(CBRM_data!$D$28:$D$232=TRUE))*(CBRM_data!XK$18=CBRM_data!$F246)</f>
        <v>0</v>
      </c>
      <c r="XL246" s="367" cm="1">
        <f t="array" ref="XL246">SUMPRODUCT((CBRM_data!XL$28:XL$232)*(CBRM_data!$H$28:$H$232=CBRM_data!$H246)*(CBRM_data!$D$28:$D$232=TRUE))*(CBRM_data!XL$18=CBRM_data!$F246)</f>
        <v>0</v>
      </c>
      <c r="XM246" s="367" cm="1">
        <f t="array" ref="XM246">SUMPRODUCT((CBRM_data!XM$28:XM$232)*(CBRM_data!$H$28:$H$232=CBRM_data!$H246)*(CBRM_data!$D$28:$D$232=TRUE))*(CBRM_data!XM$18=CBRM_data!$F246)</f>
        <v>0</v>
      </c>
      <c r="XN246" s="367" cm="1">
        <f t="array" ref="XN246">SUMPRODUCT((CBRM_data!XN$28:XN$232)*(CBRM_data!$H$28:$H$232=CBRM_data!$H246)*(CBRM_data!$D$28:$D$232=TRUE))*(CBRM_data!XN$18=CBRM_data!$F246)</f>
        <v>0</v>
      </c>
      <c r="XO246" s="367" cm="1">
        <f t="array" ref="XO246">SUMPRODUCT((CBRM_data!XO$28:XO$232)*(CBRM_data!$H$28:$H$232=CBRM_data!$H246)*(CBRM_data!$D$28:$D$232=TRUE))*(CBRM_data!XO$18=CBRM_data!$F246)</f>
        <v>0</v>
      </c>
      <c r="XP246" s="367" cm="1">
        <f t="array" ref="XP246">SUMPRODUCT((CBRM_data!XP$28:XP$232)*(CBRM_data!$H$28:$H$232=CBRM_data!$H246)*(CBRM_data!$D$28:$D$232=TRUE))*(CBRM_data!XP$18=CBRM_data!$F246)</f>
        <v>0</v>
      </c>
      <c r="XQ246" s="367" cm="1">
        <f t="array" ref="XQ246">SUMPRODUCT((CBRM_data!XQ$28:XQ$232)*(CBRM_data!$H$28:$H$232=CBRM_data!$H246)*(CBRM_data!$D$28:$D$232=TRUE))*(CBRM_data!XQ$18=CBRM_data!$F246)</f>
        <v>0</v>
      </c>
      <c r="XR246" s="367" cm="1">
        <f t="array" ref="XR246">SUMPRODUCT((CBRM_data!XR$28:XR$232)*(CBRM_data!$H$28:$H$232=CBRM_data!$H246)*(CBRM_data!$D$28:$D$232=TRUE))*(CBRM_data!XR$18=CBRM_data!$F246)</f>
        <v>0</v>
      </c>
      <c r="XS246" s="367" cm="1">
        <f t="array" ref="XS246">SUMPRODUCT((CBRM_data!XS$28:XS$232)*(CBRM_data!$H$28:$H$232=CBRM_data!$H246)*(CBRM_data!$D$28:$D$232=TRUE))*(CBRM_data!XS$18=CBRM_data!$F246)</f>
        <v>0</v>
      </c>
      <c r="XT246" s="367" cm="1">
        <f t="array" ref="XT246">SUMPRODUCT((CBRM_data!XT$28:XT$232)*(CBRM_data!$H$28:$H$232=CBRM_data!$H246)*(CBRM_data!$D$28:$D$232=TRUE))*(CBRM_data!XT$18=CBRM_data!$F246)</f>
        <v>0</v>
      </c>
      <c r="XU246" s="367" cm="1">
        <f t="array" ref="XU246">SUMPRODUCT((CBRM_data!XU$28:XU$232)*(CBRM_data!$H$28:$H$232=CBRM_data!$H246)*(CBRM_data!$D$28:$D$232=TRUE))*(CBRM_data!XU$18=CBRM_data!$F246)</f>
        <v>0</v>
      </c>
      <c r="XV246" s="367" cm="1">
        <f t="array" ref="XV246">SUMPRODUCT((CBRM_data!XV$28:XV$232)*(CBRM_data!$H$28:$H$232=CBRM_data!$H246)*(CBRM_data!$D$28:$D$232=TRUE))*(CBRM_data!XV$18=CBRM_data!$F246)</f>
        <v>0</v>
      </c>
      <c r="XW246" s="367" cm="1">
        <f t="array" ref="XW246">SUMPRODUCT((CBRM_data!XW$28:XW$232)*(CBRM_data!$H$28:$H$232=CBRM_data!$H246)*(CBRM_data!$D$28:$D$232=TRUE))*(CBRM_data!XW$18=CBRM_data!$F246)</f>
        <v>0</v>
      </c>
      <c r="XX246" s="367" cm="1">
        <f t="array" ref="XX246">SUMPRODUCT((CBRM_data!XX$28:XX$232)*(CBRM_data!$H$28:$H$232=CBRM_data!$H246)*(CBRM_data!$D$28:$D$232=TRUE))*(CBRM_data!XX$18=CBRM_data!$F246)</f>
        <v>0</v>
      </c>
      <c r="XY246" s="367" cm="1">
        <f t="array" ref="XY246">SUMPRODUCT((CBRM_data!XY$28:XY$232)*(CBRM_data!$H$28:$H$232=CBRM_data!$H246)*(CBRM_data!$D$28:$D$232=TRUE))*(CBRM_data!XY$18=CBRM_data!$F246)</f>
        <v>0</v>
      </c>
      <c r="XZ246" s="367" cm="1">
        <f t="array" ref="XZ246">SUMPRODUCT((CBRM_data!XZ$28:XZ$232)*(CBRM_data!$H$28:$H$232=CBRM_data!$H246)*(CBRM_data!$D$28:$D$232=TRUE))*(CBRM_data!XZ$18=CBRM_data!$F246)</f>
        <v>0</v>
      </c>
      <c r="YA246" s="367" cm="1">
        <f t="array" ref="YA246">SUMPRODUCT((CBRM_data!YA$28:YA$232)*(CBRM_data!$H$28:$H$232=CBRM_data!$H246)*(CBRM_data!$D$28:$D$232=TRUE))*(CBRM_data!YA$18=CBRM_data!$F246)</f>
        <v>92.370442386675876</v>
      </c>
      <c r="YB246" s="367" cm="1">
        <f t="array" ref="YB246">SUMPRODUCT((CBRM_data!YB$28:YB$232)*(CBRM_data!$H$28:$H$232=CBRM_data!$H246)*(CBRM_data!$D$28:$D$232=TRUE))*(CBRM_data!YB$18=CBRM_data!$F246)</f>
        <v>92.370442386675876</v>
      </c>
      <c r="YC246" s="367" cm="1">
        <f t="array" ref="YC246">SUMPRODUCT((CBRM_data!YC$28:YC$232)*(CBRM_data!$H$28:$H$232=CBRM_data!$H246)*(CBRM_data!$D$28:$D$232=TRUE))*(CBRM_data!YC$18=CBRM_data!$F246)</f>
        <v>92.370442386675876</v>
      </c>
      <c r="YD246" s="367" cm="1">
        <f t="array" ref="YD246">SUMPRODUCT((CBRM_data!YD$28:YD$232)*(CBRM_data!$H$28:$H$232=CBRM_data!$H246)*(CBRM_data!$D$28:$D$232=TRUE))*(CBRM_data!YD$18=CBRM_data!$F246)</f>
        <v>92.370442386675876</v>
      </c>
      <c r="YE246" s="367" cm="1">
        <f t="array" ref="YE246">SUMPRODUCT((CBRM_data!YE$28:YE$232)*(CBRM_data!$H$28:$H$232=CBRM_data!$H246)*(CBRM_data!$D$28:$D$232=TRUE))*(CBRM_data!YE$18=CBRM_data!$F246)</f>
        <v>92.370442386675876</v>
      </c>
      <c r="YF246" s="367" cm="1">
        <f t="array" ref="YF246">SUMPRODUCT((CBRM_data!YF$28:YF$232)*(CBRM_data!$H$28:$H$232=CBRM_data!$H246)*(CBRM_data!$D$28:$D$232=TRUE))*(CBRM_data!YF$18=CBRM_data!$F246)</f>
        <v>92.370442386675876</v>
      </c>
      <c r="YG246" s="367" cm="1">
        <f t="array" ref="YG246">SUMPRODUCT((CBRM_data!YG$28:YG$232)*(CBRM_data!$H$28:$H$232=CBRM_data!$H246)*(CBRM_data!$D$28:$D$232=TRUE))*(CBRM_data!YG$18=CBRM_data!$F246)</f>
        <v>92.370442386675876</v>
      </c>
      <c r="YH246" s="367" cm="1">
        <f t="array" ref="YH246">SUMPRODUCT((CBRM_data!YH$28:YH$232)*(CBRM_data!$H$28:$H$232=CBRM_data!$H246)*(CBRM_data!$D$28:$D$232=TRUE))*(CBRM_data!YH$18=CBRM_data!$F246)</f>
        <v>92.370442386675876</v>
      </c>
      <c r="YI246" s="367" cm="1">
        <f t="array" ref="YI246">SUMPRODUCT((CBRM_data!YI$28:YI$232)*(CBRM_data!$H$28:$H$232=CBRM_data!$H246)*(CBRM_data!$D$28:$D$232=TRUE))*(CBRM_data!YI$18=CBRM_data!$F246)</f>
        <v>92.370442386675876</v>
      </c>
      <c r="YJ246" s="367" cm="1">
        <f t="array" ref="YJ246">SUMPRODUCT((CBRM_data!YJ$28:YJ$232)*(CBRM_data!$H$28:$H$232=CBRM_data!$H246)*(CBRM_data!$D$28:$D$232=TRUE))*(CBRM_data!YJ$18=CBRM_data!$F246)</f>
        <v>92.370442386675876</v>
      </c>
      <c r="YK246" s="367" cm="1">
        <f t="array" ref="YK246">SUMPRODUCT((CBRM_data!YK$28:YK$232)*(CBRM_data!$H$28:$H$232=CBRM_data!$H246)*(CBRM_data!$D$28:$D$232=TRUE))*(CBRM_data!YK$18=CBRM_data!$F246)</f>
        <v>92.370442386675876</v>
      </c>
      <c r="YL246" s="367" cm="1">
        <f t="array" ref="YL246">SUMPRODUCT((CBRM_data!YL$28:YL$232)*(CBRM_data!$H$28:$H$232=CBRM_data!$H246)*(CBRM_data!$D$28:$D$232=TRUE))*(CBRM_data!YL$18=CBRM_data!$F246)</f>
        <v>92.370442386675876</v>
      </c>
      <c r="YM246" s="367" cm="1">
        <f t="array" ref="YM246">SUMPRODUCT((CBRM_data!YM$28:YM$232)*(CBRM_data!$H$28:$H$232=CBRM_data!$H246)*(CBRM_data!$D$28:$D$232=TRUE))*(CBRM_data!YM$18=CBRM_data!$F246)</f>
        <v>92.370442386675876</v>
      </c>
      <c r="YN246" s="367" cm="1">
        <f t="array" ref="YN246">SUMPRODUCT((CBRM_data!YN$28:YN$232)*(CBRM_data!$H$28:$H$232=CBRM_data!$H246)*(CBRM_data!$D$28:$D$232=TRUE))*(CBRM_data!YN$18=CBRM_data!$F246)</f>
        <v>92.370442386675876</v>
      </c>
      <c r="YO246" s="367" cm="1">
        <f t="array" ref="YO246">SUMPRODUCT((CBRM_data!YO$28:YO$232)*(CBRM_data!$H$28:$H$232=CBRM_data!$H246)*(CBRM_data!$D$28:$D$232=TRUE))*(CBRM_data!YO$18=CBRM_data!$F246)</f>
        <v>92.370442386675876</v>
      </c>
      <c r="YP246" s="367" cm="1">
        <f t="array" ref="YP246">SUMPRODUCT((CBRM_data!YP$28:YP$232)*(CBRM_data!$H$28:$H$232=CBRM_data!$H246)*(CBRM_data!$D$28:$D$232=TRUE))*(CBRM_data!YP$18=CBRM_data!$F246)</f>
        <v>92.370442386675876</v>
      </c>
      <c r="YQ246" s="367" cm="1">
        <f t="array" ref="YQ246">SUMPRODUCT((CBRM_data!YQ$28:YQ$232)*(CBRM_data!$H$28:$H$232=CBRM_data!$H246)*(CBRM_data!$D$28:$D$232=TRUE))*(CBRM_data!YQ$18=CBRM_data!$F246)</f>
        <v>92.370442386675876</v>
      </c>
      <c r="YR246" s="367" cm="1">
        <f t="array" ref="YR246">SUMPRODUCT((CBRM_data!YR$28:YR$232)*(CBRM_data!$H$28:$H$232=CBRM_data!$H246)*(CBRM_data!$D$28:$D$232=TRUE))*(CBRM_data!YR$18=CBRM_data!$F246)</f>
        <v>110.56163014567041</v>
      </c>
      <c r="YS246" s="367" cm="1">
        <f t="array" ref="YS246">SUMPRODUCT((CBRM_data!YS$28:YS$232)*(CBRM_data!$H$28:$H$232=CBRM_data!$H246)*(CBRM_data!$D$28:$D$232=TRUE))*(CBRM_data!YS$18=CBRM_data!$F246)</f>
        <v>146.55599188679315</v>
      </c>
      <c r="YT246" s="367" cm="1">
        <f t="array" ref="YT246">SUMPRODUCT((CBRM_data!YT$28:YT$232)*(CBRM_data!$H$28:$H$232=CBRM_data!$H246)*(CBRM_data!$D$28:$D$232=TRUE))*(CBRM_data!YT$18=CBRM_data!$F246)</f>
        <v>195.96522253920486</v>
      </c>
      <c r="YU246" s="367" cm="1">
        <f t="array" ref="YU246">SUMPRODUCT((CBRM_data!YU$28:YU$232)*(CBRM_data!$H$28:$H$232=CBRM_data!$H246)*(CBRM_data!$D$28:$D$232=TRUE))*(CBRM_data!YU$18=CBRM_data!$F246)</f>
        <v>264.09448585627604</v>
      </c>
      <c r="YV246" s="367" cm="1">
        <f t="array" ref="YV246">SUMPRODUCT((CBRM_data!YV$28:YV$232)*(CBRM_data!$H$28:$H$232=CBRM_data!$H246)*(CBRM_data!$D$28:$D$232=TRUE))*(CBRM_data!YV$18=CBRM_data!$F246)</f>
        <v>358.4202954346203</v>
      </c>
      <c r="YW246" s="367" cm="1">
        <f t="array" ref="YW246">SUMPRODUCT((CBRM_data!YW$28:YW$232)*(CBRM_data!$H$28:$H$232=CBRM_data!$H246)*(CBRM_data!$D$28:$D$232=TRUE))*(CBRM_data!YW$18=CBRM_data!$F246)</f>
        <v>489.49791548665814</v>
      </c>
      <c r="YX246" s="367" cm="1">
        <f t="array" ref="YX246">SUMPRODUCT((CBRM_data!YX$28:YX$232)*(CBRM_data!$H$28:$H$232=CBRM_data!$H246)*(CBRM_data!$D$28:$D$232=TRUE))*(CBRM_data!YX$18=CBRM_data!$F246)</f>
        <v>672.25291647988854</v>
      </c>
      <c r="YY246" s="367" cm="1">
        <f t="array" ref="YY246">SUMPRODUCT((CBRM_data!YY$28:YY$232)*(CBRM_data!$H$28:$H$232=CBRM_data!$H246)*(CBRM_data!$D$28:$D$232=TRUE))*(CBRM_data!YY$18=CBRM_data!$F246)</f>
        <v>927.82085911793945</v>
      </c>
      <c r="YZ246" s="367" cm="1">
        <f t="array" ref="YZ246">SUMPRODUCT((CBRM_data!YZ$28:YZ$232)*(CBRM_data!$H$28:$H$232=CBRM_data!$H246)*(CBRM_data!$D$28:$D$232=TRUE))*(CBRM_data!YZ$18=CBRM_data!$F246)</f>
        <v>1286.1694351144445</v>
      </c>
      <c r="ZA246" s="367" cm="1">
        <f t="array" ref="ZA246">SUMPRODUCT((CBRM_data!ZA$28:ZA$232)*(CBRM_data!$H$28:$H$232=CBRM_data!$H246)*(CBRM_data!$D$28:$D$232=TRUE))*(CBRM_data!ZA$18=CBRM_data!$F246)</f>
        <v>1789.8380341368593</v>
      </c>
      <c r="ZB246" s="367" cm="1">
        <f t="array" ref="ZB246">SUMPRODUCT((CBRM_data!ZB$28:ZB$232)*(CBRM_data!$H$28:$H$232=CBRM_data!$H246)*(CBRM_data!$D$28:$D$232=TRUE))*(CBRM_data!ZB$18=CBRM_data!$F246)</f>
        <v>2499.2736974880354</v>
      </c>
      <c r="ZC246" s="367" cm="1">
        <f t="array" ref="ZC246">SUMPRODUCT((CBRM_data!ZC$28:ZC$232)*(CBRM_data!$H$28:$H$232=CBRM_data!$H246)*(CBRM_data!$D$28:$D$232=TRUE))*(CBRM_data!ZC$18=CBRM_data!$F246)</f>
        <v>3500.4484677044702</v>
      </c>
      <c r="ZD246" s="367" cm="1">
        <f t="array" ref="ZD246">SUMPRODUCT((CBRM_data!ZD$28:ZD$232)*(CBRM_data!$H$28:$H$232=CBRM_data!$H246)*(CBRM_data!$D$28:$D$232=TRUE))*(CBRM_data!ZD$18=CBRM_data!$F246)</f>
        <v>4915.7380385778433</v>
      </c>
      <c r="ZE246" s="367" cm="1">
        <f t="array" ref="ZE246">SUMPRODUCT((CBRM_data!ZE$28:ZE$232)*(CBRM_data!$H$28:$H$232=CBRM_data!$H246)*(CBRM_data!$D$28:$D$232=TRUE))*(CBRM_data!ZE$18=CBRM_data!$F246)</f>
        <v>0</v>
      </c>
      <c r="ZF246" s="367" cm="1">
        <f t="array" ref="ZF246">SUMPRODUCT((CBRM_data!ZF$28:ZF$232)*(CBRM_data!$H$28:$H$232=CBRM_data!$H246)*(CBRM_data!$D$28:$D$232=TRUE))*(CBRM_data!ZF$18=CBRM_data!$F246)</f>
        <v>0</v>
      </c>
      <c r="ZG246" s="367" cm="1">
        <f t="array" ref="ZG246">SUMPRODUCT((CBRM_data!ZG$28:ZG$232)*(CBRM_data!$H$28:$H$232=CBRM_data!$H246)*(CBRM_data!$D$28:$D$232=TRUE))*(CBRM_data!ZG$18=CBRM_data!$F246)</f>
        <v>0</v>
      </c>
      <c r="ZH246" s="367" cm="1">
        <f t="array" ref="ZH246">SUMPRODUCT((CBRM_data!ZH$28:ZH$232)*(CBRM_data!$H$28:$H$232=CBRM_data!$H246)*(CBRM_data!$D$28:$D$232=TRUE))*(CBRM_data!ZH$18=CBRM_data!$F246)</f>
        <v>0</v>
      </c>
      <c r="ZI246" s="367" cm="1">
        <f t="array" ref="ZI246">SUMPRODUCT((CBRM_data!ZI$28:ZI$232)*(CBRM_data!$H$28:$H$232=CBRM_data!$H246)*(CBRM_data!$D$28:$D$232=TRUE))*(CBRM_data!ZI$18=CBRM_data!$F246)</f>
        <v>0</v>
      </c>
      <c r="ZJ246" s="367" cm="1">
        <f t="array" ref="ZJ246">SUMPRODUCT((CBRM_data!ZJ$28:ZJ$232)*(CBRM_data!$H$28:$H$232=CBRM_data!$H246)*(CBRM_data!$D$28:$D$232=TRUE))*(CBRM_data!ZJ$18=CBRM_data!$F246)</f>
        <v>0</v>
      </c>
      <c r="ZK246" s="367" cm="1">
        <f t="array" ref="ZK246">SUMPRODUCT((CBRM_data!ZK$28:ZK$232)*(CBRM_data!$H$28:$H$232=CBRM_data!$H246)*(CBRM_data!$D$28:$D$232=TRUE))*(CBRM_data!ZK$18=CBRM_data!$F246)</f>
        <v>0</v>
      </c>
      <c r="ZL246" s="367" cm="1">
        <f t="array" ref="ZL246">SUMPRODUCT((CBRM_data!ZL$28:ZL$232)*(CBRM_data!$H$28:$H$232=CBRM_data!$H246)*(CBRM_data!$D$28:$D$232=TRUE))*(CBRM_data!ZL$18=CBRM_data!$F246)</f>
        <v>0</v>
      </c>
      <c r="ZM246" s="367" cm="1">
        <f t="array" ref="ZM246">SUMPRODUCT((CBRM_data!ZM$28:ZM$232)*(CBRM_data!$H$28:$H$232=CBRM_data!$H246)*(CBRM_data!$D$28:$D$232=TRUE))*(CBRM_data!ZM$18=CBRM_data!$F246)</f>
        <v>0</v>
      </c>
      <c r="ZN246" s="367" cm="1">
        <f t="array" ref="ZN246">SUMPRODUCT((CBRM_data!ZN$28:ZN$232)*(CBRM_data!$H$28:$H$232=CBRM_data!$H246)*(CBRM_data!$D$28:$D$232=TRUE))*(CBRM_data!ZN$18=CBRM_data!$F246)</f>
        <v>0</v>
      </c>
      <c r="ZO246" s="367" cm="1">
        <f t="array" ref="ZO246">SUMPRODUCT((CBRM_data!ZO$28:ZO$232)*(CBRM_data!$H$28:$H$232=CBRM_data!$H246)*(CBRM_data!$D$28:$D$232=TRUE))*(CBRM_data!ZO$18=CBRM_data!$F246)</f>
        <v>0</v>
      </c>
      <c r="ZP246" s="367" cm="1">
        <f t="array" ref="ZP246">SUMPRODUCT((CBRM_data!ZP$28:ZP$232)*(CBRM_data!$H$28:$H$232=CBRM_data!$H246)*(CBRM_data!$D$28:$D$232=TRUE))*(CBRM_data!ZP$18=CBRM_data!$F246)</f>
        <v>0</v>
      </c>
      <c r="ZQ246" s="367" cm="1">
        <f t="array" ref="ZQ246">SUMPRODUCT((CBRM_data!ZQ$28:ZQ$232)*(CBRM_data!$H$28:$H$232=CBRM_data!$H246)*(CBRM_data!$D$28:$D$232=TRUE))*(CBRM_data!ZQ$18=CBRM_data!$F246)</f>
        <v>0</v>
      </c>
      <c r="ZR246" s="367" cm="1">
        <f t="array" ref="ZR246">SUMPRODUCT((CBRM_data!ZR$28:ZR$232)*(CBRM_data!$H$28:$H$232=CBRM_data!$H246)*(CBRM_data!$D$28:$D$232=TRUE))*(CBRM_data!ZR$18=CBRM_data!$F246)</f>
        <v>0</v>
      </c>
      <c r="ZS246" s="367" cm="1">
        <f t="array" ref="ZS246">SUMPRODUCT((CBRM_data!ZS$28:ZS$232)*(CBRM_data!$H$28:$H$232=CBRM_data!$H246)*(CBRM_data!$D$28:$D$232=TRUE))*(CBRM_data!ZS$18=CBRM_data!$F246)</f>
        <v>0</v>
      </c>
      <c r="ZT246" s="367" cm="1">
        <f t="array" ref="ZT246">SUMPRODUCT((CBRM_data!ZT$28:ZT$232)*(CBRM_data!$H$28:$H$232=CBRM_data!$H246)*(CBRM_data!$D$28:$D$232=TRUE))*(CBRM_data!ZT$18=CBRM_data!$F246)</f>
        <v>0</v>
      </c>
      <c r="ZU246" s="367" cm="1">
        <f t="array" ref="ZU246">SUMPRODUCT((CBRM_data!ZU$28:ZU$232)*(CBRM_data!$H$28:$H$232=CBRM_data!$H246)*(CBRM_data!$D$28:$D$232=TRUE))*(CBRM_data!ZU$18=CBRM_data!$F246)</f>
        <v>0</v>
      </c>
      <c r="ZV246" s="367" cm="1">
        <f t="array" ref="ZV246">SUMPRODUCT((CBRM_data!ZV$28:ZV$232)*(CBRM_data!$H$28:$H$232=CBRM_data!$H246)*(CBRM_data!$D$28:$D$232=TRUE))*(CBRM_data!ZV$18=CBRM_data!$F246)</f>
        <v>0</v>
      </c>
      <c r="ZW246" s="367" cm="1">
        <f t="array" ref="ZW246">SUMPRODUCT((CBRM_data!ZW$28:ZW$232)*(CBRM_data!$H$28:$H$232=CBRM_data!$H246)*(CBRM_data!$D$28:$D$232=TRUE))*(CBRM_data!ZW$18=CBRM_data!$F246)</f>
        <v>0</v>
      </c>
      <c r="ZX246" s="367" cm="1">
        <f t="array" ref="ZX246">SUMPRODUCT((CBRM_data!ZX$28:ZX$232)*(CBRM_data!$H$28:$H$232=CBRM_data!$H246)*(CBRM_data!$D$28:$D$232=TRUE))*(CBRM_data!ZX$18=CBRM_data!$F246)</f>
        <v>0</v>
      </c>
      <c r="ZY246" s="367" cm="1">
        <f t="array" ref="ZY246">SUMPRODUCT((CBRM_data!ZY$28:ZY$232)*(CBRM_data!$H$28:$H$232=CBRM_data!$H246)*(CBRM_data!$D$28:$D$232=TRUE))*(CBRM_data!ZY$18=CBRM_data!$F246)</f>
        <v>0</v>
      </c>
      <c r="ZZ246" s="367" cm="1">
        <f t="array" ref="ZZ246">SUMPRODUCT((CBRM_data!ZZ$28:ZZ$232)*(CBRM_data!$H$28:$H$232=CBRM_data!$H246)*(CBRM_data!$D$28:$D$232=TRUE))*(CBRM_data!ZZ$18=CBRM_data!$F246)</f>
        <v>0</v>
      </c>
      <c r="AAA246" s="367" cm="1">
        <f t="array" ref="AAA246">SUMPRODUCT((CBRM_data!AAA$28:AAA$232)*(CBRM_data!$H$28:$H$232=CBRM_data!$H246)*(CBRM_data!$D$28:$D$232=TRUE))*(CBRM_data!AAA$18=CBRM_data!$F246)</f>
        <v>0</v>
      </c>
      <c r="AAB246" s="367" cm="1">
        <f t="array" ref="AAB246">SUMPRODUCT((CBRM_data!AAB$28:AAB$232)*(CBRM_data!$H$28:$H$232=CBRM_data!$H246)*(CBRM_data!$D$28:$D$232=TRUE))*(CBRM_data!AAB$18=CBRM_data!$F246)</f>
        <v>0</v>
      </c>
      <c r="AAC246" s="367" cm="1">
        <f t="array" ref="AAC246">SUMPRODUCT((CBRM_data!AAC$28:AAC$232)*(CBRM_data!$H$28:$H$232=CBRM_data!$H246)*(CBRM_data!$D$28:$D$232=TRUE))*(CBRM_data!AAC$18=CBRM_data!$F246)</f>
        <v>0</v>
      </c>
      <c r="AAD246" s="367" cm="1">
        <f t="array" ref="AAD246">SUMPRODUCT((CBRM_data!AAD$28:AAD$232)*(CBRM_data!$H$28:$H$232=CBRM_data!$H246)*(CBRM_data!$D$28:$D$232=TRUE))*(CBRM_data!AAD$18=CBRM_data!$F246)</f>
        <v>0</v>
      </c>
      <c r="AAE246" s="367" cm="1">
        <f t="array" ref="AAE246">SUMPRODUCT((CBRM_data!AAE$28:AAE$232)*(CBRM_data!$H$28:$H$232=CBRM_data!$H246)*(CBRM_data!$D$28:$D$232=TRUE))*(CBRM_data!AAE$18=CBRM_data!$F246)</f>
        <v>0</v>
      </c>
      <c r="AAF246" s="367" cm="1">
        <f t="array" ref="AAF246">SUMPRODUCT((CBRM_data!AAF$28:AAF$232)*(CBRM_data!$H$28:$H$232=CBRM_data!$H246)*(CBRM_data!$D$28:$D$232=TRUE))*(CBRM_data!AAF$18=CBRM_data!$F246)</f>
        <v>0</v>
      </c>
      <c r="AAG246" s="367" cm="1">
        <f t="array" ref="AAG246">SUMPRODUCT((CBRM_data!AAG$28:AAG$232)*(CBRM_data!$H$28:$H$232=CBRM_data!$H246)*(CBRM_data!$D$28:$D$232=TRUE))*(CBRM_data!AAG$18=CBRM_data!$F246)</f>
        <v>0</v>
      </c>
      <c r="AAH246" s="367" cm="1">
        <f t="array" ref="AAH246">SUMPRODUCT((CBRM_data!AAH$28:AAH$232)*(CBRM_data!$H$28:$H$232=CBRM_data!$H246)*(CBRM_data!$D$28:$D$232=TRUE))*(CBRM_data!AAH$18=CBRM_data!$F246)</f>
        <v>0</v>
      </c>
      <c r="AAI246" s="367" cm="1">
        <f t="array" ref="AAI246">SUMPRODUCT((CBRM_data!AAI$28:AAI$232)*(CBRM_data!$H$28:$H$232=CBRM_data!$H246)*(CBRM_data!$D$28:$D$232=TRUE))*(CBRM_data!AAI$18=CBRM_data!$F246)</f>
        <v>0</v>
      </c>
      <c r="AAJ246" s="367" cm="1">
        <f t="array" ref="AAJ246">SUMPRODUCT((CBRM_data!AAJ$28:AAJ$232)*(CBRM_data!$H$28:$H$232=CBRM_data!$H246)*(CBRM_data!$D$28:$D$232=TRUE))*(CBRM_data!AAJ$18=CBRM_data!$F246)</f>
        <v>0</v>
      </c>
      <c r="AAK246" s="367" cm="1">
        <f t="array" ref="AAK246">SUMPRODUCT((CBRM_data!AAK$28:AAK$232)*(CBRM_data!$H$28:$H$232=CBRM_data!$H246)*(CBRM_data!$D$28:$D$232=TRUE))*(CBRM_data!AAK$18=CBRM_data!$F246)</f>
        <v>0</v>
      </c>
      <c r="AAL246" s="367" cm="1">
        <f t="array" ref="AAL246">SUMPRODUCT((CBRM_data!AAL$28:AAL$232)*(CBRM_data!$H$28:$H$232=CBRM_data!$H246)*(CBRM_data!$D$28:$D$232=TRUE))*(CBRM_data!AAL$18=CBRM_data!$F246)</f>
        <v>0</v>
      </c>
      <c r="AAM246" s="367" cm="1">
        <f t="array" ref="AAM246">SUMPRODUCT((CBRM_data!AAM$28:AAM$232)*(CBRM_data!$H$28:$H$232=CBRM_data!$H246)*(CBRM_data!$D$28:$D$232=TRUE))*(CBRM_data!AAM$18=CBRM_data!$F246)</f>
        <v>0</v>
      </c>
      <c r="AAN246" s="367" cm="1">
        <f t="array" ref="AAN246">SUMPRODUCT((CBRM_data!AAN$28:AAN$232)*(CBRM_data!$H$28:$H$232=CBRM_data!$H246)*(CBRM_data!$D$28:$D$232=TRUE))*(CBRM_data!AAN$18=CBRM_data!$F246)</f>
        <v>0</v>
      </c>
      <c r="AAO246" s="367" cm="1">
        <f t="array" ref="AAO246">SUMPRODUCT((CBRM_data!AAO$28:AAO$232)*(CBRM_data!$H$28:$H$232=CBRM_data!$H246)*(CBRM_data!$D$28:$D$232=TRUE))*(CBRM_data!AAO$18=CBRM_data!$F246)</f>
        <v>0</v>
      </c>
      <c r="AAP246" s="367" cm="1">
        <f t="array" ref="AAP246">SUMPRODUCT((CBRM_data!AAP$28:AAP$232)*(CBRM_data!$H$28:$H$232=CBRM_data!$H246)*(CBRM_data!$D$28:$D$232=TRUE))*(CBRM_data!AAP$18=CBRM_data!$F246)</f>
        <v>0</v>
      </c>
      <c r="AAQ246" s="367" cm="1">
        <f t="array" ref="AAQ246">SUMPRODUCT((CBRM_data!AAQ$28:AAQ$232)*(CBRM_data!$H$28:$H$232=CBRM_data!$H246)*(CBRM_data!$D$28:$D$232=TRUE))*(CBRM_data!AAQ$18=CBRM_data!$F246)</f>
        <v>0</v>
      </c>
      <c r="AAR246" s="367" cm="1">
        <f t="array" ref="AAR246">SUMPRODUCT((CBRM_data!AAR$28:AAR$232)*(CBRM_data!$H$28:$H$232=CBRM_data!$H246)*(CBRM_data!$D$28:$D$232=TRUE))*(CBRM_data!AAR$18=CBRM_data!$F246)</f>
        <v>0</v>
      </c>
      <c r="AAS246" s="367" cm="1">
        <f t="array" ref="AAS246">SUMPRODUCT((CBRM_data!AAS$28:AAS$232)*(CBRM_data!$H$28:$H$232=CBRM_data!$H246)*(CBRM_data!$D$28:$D$232=TRUE))*(CBRM_data!AAS$18=CBRM_data!$F246)</f>
        <v>0</v>
      </c>
      <c r="AAT246" s="367" cm="1">
        <f t="array" ref="AAT246">SUMPRODUCT((CBRM_data!AAT$28:AAT$232)*(CBRM_data!$H$28:$H$232=CBRM_data!$H246)*(CBRM_data!$D$28:$D$232=TRUE))*(CBRM_data!AAT$18=CBRM_data!$F246)</f>
        <v>0</v>
      </c>
      <c r="AAU246" s="367" cm="1">
        <f t="array" ref="AAU246">SUMPRODUCT((CBRM_data!AAU$28:AAU$232)*(CBRM_data!$H$28:$H$232=CBRM_data!$H246)*(CBRM_data!$D$28:$D$232=TRUE))*(CBRM_data!AAU$18=CBRM_data!$F246)</f>
        <v>0</v>
      </c>
      <c r="AAV246" s="367" cm="1">
        <f t="array" ref="AAV246">SUMPRODUCT((CBRM_data!AAV$28:AAV$232)*(CBRM_data!$H$28:$H$232=CBRM_data!$H246)*(CBRM_data!$D$28:$D$232=TRUE))*(CBRM_data!AAV$18=CBRM_data!$F246)</f>
        <v>0</v>
      </c>
      <c r="AAW246" s="367" cm="1">
        <f t="array" ref="AAW246">SUMPRODUCT((CBRM_data!AAW$28:AAW$232)*(CBRM_data!$H$28:$H$232=CBRM_data!$H246)*(CBRM_data!$D$28:$D$232=TRUE))*(CBRM_data!AAW$18=CBRM_data!$F246)</f>
        <v>0</v>
      </c>
      <c r="AAX246" s="367" cm="1">
        <f t="array" ref="AAX246">SUMPRODUCT((CBRM_data!AAX$28:AAX$232)*(CBRM_data!$H$28:$H$232=CBRM_data!$H246)*(CBRM_data!$D$28:$D$232=TRUE))*(CBRM_data!AAX$18=CBRM_data!$F246)</f>
        <v>0</v>
      </c>
      <c r="AAY246" s="367" cm="1">
        <f t="array" ref="AAY246">SUMPRODUCT((CBRM_data!AAY$28:AAY$232)*(CBRM_data!$H$28:$H$232=CBRM_data!$H246)*(CBRM_data!$D$28:$D$232=TRUE))*(CBRM_data!AAY$18=CBRM_data!$F246)</f>
        <v>0</v>
      </c>
      <c r="AAZ246" s="367" cm="1">
        <f t="array" ref="AAZ246">SUMPRODUCT((CBRM_data!AAZ$28:AAZ$232)*(CBRM_data!$H$28:$H$232=CBRM_data!$H246)*(CBRM_data!$D$28:$D$232=TRUE))*(CBRM_data!AAZ$18=CBRM_data!$F246)</f>
        <v>0</v>
      </c>
      <c r="ABA246" s="367" cm="1">
        <f t="array" ref="ABA246">SUMPRODUCT((CBRM_data!ABA$28:ABA$232)*(CBRM_data!$H$28:$H$232=CBRM_data!$H246)*(CBRM_data!$D$28:$D$232=TRUE))*(CBRM_data!ABA$18=CBRM_data!$F246)</f>
        <v>0</v>
      </c>
      <c r="ABB246" s="367" cm="1">
        <f t="array" ref="ABB246">SUMPRODUCT((CBRM_data!ABB$28:ABB$232)*(CBRM_data!$H$28:$H$232=CBRM_data!$H246)*(CBRM_data!$D$28:$D$232=TRUE))*(CBRM_data!ABB$18=CBRM_data!$F246)</f>
        <v>0</v>
      </c>
      <c r="ABC246" s="367" cm="1">
        <f t="array" ref="ABC246">SUMPRODUCT((CBRM_data!ABC$28:ABC$232)*(CBRM_data!$H$28:$H$232=CBRM_data!$H246)*(CBRM_data!$D$28:$D$232=TRUE))*(CBRM_data!ABC$18=CBRM_data!$F246)</f>
        <v>0</v>
      </c>
      <c r="ABD246" s="367" cm="1">
        <f t="array" ref="ABD246">SUMPRODUCT((CBRM_data!ABD$28:ABD$232)*(CBRM_data!$H$28:$H$232=CBRM_data!$H246)*(CBRM_data!$D$28:$D$232=TRUE))*(CBRM_data!ABD$18=CBRM_data!$F246)</f>
        <v>0</v>
      </c>
      <c r="ABE246" s="367" cm="1">
        <f t="array" ref="ABE246">SUMPRODUCT((CBRM_data!ABE$28:ABE$232)*(CBRM_data!$H$28:$H$232=CBRM_data!$H246)*(CBRM_data!$D$28:$D$232=TRUE))*(CBRM_data!ABE$18=CBRM_data!$F246)</f>
        <v>0</v>
      </c>
      <c r="ABF246" s="367" cm="1">
        <f t="array" ref="ABF246">SUMPRODUCT((CBRM_data!ABF$28:ABF$232)*(CBRM_data!$H$28:$H$232=CBRM_data!$H246)*(CBRM_data!$D$28:$D$232=TRUE))*(CBRM_data!ABF$18=CBRM_data!$F246)</f>
        <v>0</v>
      </c>
      <c r="ABG246" s="367" cm="1">
        <f t="array" ref="ABG246">SUMPRODUCT((CBRM_data!ABG$28:ABG$232)*(CBRM_data!$H$28:$H$232=CBRM_data!$H246)*(CBRM_data!$D$28:$D$232=TRUE))*(CBRM_data!ABG$18=CBRM_data!$F246)</f>
        <v>0</v>
      </c>
      <c r="ABH246" s="367" cm="1">
        <f t="array" ref="ABH246">SUMPRODUCT((CBRM_data!ABH$28:ABH$232)*(CBRM_data!$H$28:$H$232=CBRM_data!$H246)*(CBRM_data!$D$28:$D$232=TRUE))*(CBRM_data!ABH$18=CBRM_data!$F246)</f>
        <v>0</v>
      </c>
      <c r="ABI246" s="367" cm="1">
        <f t="array" ref="ABI246">SUMPRODUCT((CBRM_data!ABI$28:ABI$232)*(CBRM_data!$H$28:$H$232=CBRM_data!$H246)*(CBRM_data!$D$28:$D$232=TRUE))*(CBRM_data!ABI$18=CBRM_data!$F246)</f>
        <v>0</v>
      </c>
      <c r="ABJ246" s="367" cm="1">
        <f t="array" ref="ABJ246">SUMPRODUCT((CBRM_data!ABJ$28:ABJ$232)*(CBRM_data!$H$28:$H$232=CBRM_data!$H246)*(CBRM_data!$D$28:$D$232=TRUE))*(CBRM_data!ABJ$18=CBRM_data!$F246)</f>
        <v>0</v>
      </c>
      <c r="ABK246" s="367" cm="1">
        <f t="array" ref="ABK246">SUMPRODUCT((CBRM_data!ABK$28:ABK$232)*(CBRM_data!$H$28:$H$232=CBRM_data!$H246)*(CBRM_data!$D$28:$D$232=TRUE))*(CBRM_data!ABK$18=CBRM_data!$F246)</f>
        <v>0</v>
      </c>
      <c r="ABL246" s="367" cm="1">
        <f t="array" ref="ABL246">SUMPRODUCT((CBRM_data!ABL$28:ABL$232)*(CBRM_data!$H$28:$H$232=CBRM_data!$H246)*(CBRM_data!$D$28:$D$232=TRUE))*(CBRM_data!ABL$18=CBRM_data!$F246)</f>
        <v>0</v>
      </c>
      <c r="ABM246" s="367" cm="1">
        <f t="array" ref="ABM246">SUMPRODUCT((CBRM_data!ABM$28:ABM$232)*(CBRM_data!$H$28:$H$232=CBRM_data!$H246)*(CBRM_data!$D$28:$D$232=TRUE))*(CBRM_data!ABM$18=CBRM_data!$F246)</f>
        <v>0</v>
      </c>
      <c r="ABN246" s="367" cm="1">
        <f t="array" ref="ABN246">SUMPRODUCT((CBRM_data!ABN$28:ABN$232)*(CBRM_data!$H$28:$H$232=CBRM_data!$H246)*(CBRM_data!$D$28:$D$232=TRUE))*(CBRM_data!ABN$18=CBRM_data!$F246)</f>
        <v>0</v>
      </c>
    </row>
    <row r="247" spans="4:764" x14ac:dyDescent="0.25">
      <c r="D247" s="415" t="str">
        <f>G247&amp;H247</f>
        <v>ReplacedFB</v>
      </c>
      <c r="F247" s="320" t="s">
        <v>1723</v>
      </c>
      <c r="G247" s="320" t="s">
        <v>1724</v>
      </c>
      <c r="H247" s="320" t="s">
        <v>1825</v>
      </c>
      <c r="J247" s="328"/>
      <c r="K247" s="330"/>
      <c r="AN247" s="328"/>
      <c r="BG247" s="322"/>
      <c r="BH247" s="322"/>
      <c r="BI247" s="322"/>
      <c r="BJ247" s="322"/>
      <c r="BS247" s="328"/>
      <c r="CN247" s="322"/>
      <c r="CX247" s="328"/>
      <c r="CY247" s="328"/>
      <c r="CZ247" s="328"/>
      <c r="DA247" s="328"/>
      <c r="DB247" s="328"/>
      <c r="DC247" s="328"/>
      <c r="DD247" s="328"/>
      <c r="DE247" s="328"/>
      <c r="DF247" s="328"/>
      <c r="DG247" s="328"/>
      <c r="DH247" s="328"/>
      <c r="DI247" s="328"/>
      <c r="DJ247" s="328"/>
      <c r="DK247" s="328"/>
      <c r="DL247" s="328"/>
      <c r="DM247" s="328"/>
      <c r="DN247" s="328"/>
      <c r="DO247" s="328"/>
      <c r="DP247" s="328"/>
      <c r="DQ247" s="328"/>
      <c r="DR247" s="328"/>
      <c r="DT247" s="328"/>
      <c r="DU247" s="328"/>
      <c r="DV247" s="328"/>
      <c r="DW247" s="328"/>
      <c r="DX247" s="328"/>
      <c r="DY247" s="328"/>
      <c r="DZ247" s="328"/>
      <c r="EA247" s="328"/>
      <c r="EB247" s="328"/>
      <c r="EC247" s="328"/>
      <c r="ED247" s="328"/>
      <c r="EE247" s="328"/>
      <c r="EF247" s="328"/>
      <c r="EG247" s="328"/>
      <c r="EH247" s="328"/>
      <c r="EI247" s="328"/>
      <c r="EJ247" s="328"/>
      <c r="EK247" s="328"/>
      <c r="EL247" s="328"/>
      <c r="EM247" s="328"/>
      <c r="EN247" s="328"/>
      <c r="EO247" s="328"/>
      <c r="EP247" s="328"/>
      <c r="EQ247" s="328"/>
      <c r="ER247" s="328"/>
      <c r="ES247" s="328"/>
      <c r="ET247" s="328"/>
      <c r="EU247" s="328"/>
      <c r="EV247" s="328"/>
      <c r="EW247" s="328"/>
      <c r="EY247" s="367" cm="1">
        <f t="array" ref="EY247">SUMPRODUCT((CBRM_data!EY$28:EY$232)*(CBRM_data!$H$28:$H$232=CBRM_data!$H247)*(CBRM_data!$D$28:$D$232=TRUE))*(CBRM_data!EY$18=CBRM_data!$F247)</f>
        <v>0</v>
      </c>
      <c r="EZ247" s="367" cm="1">
        <f t="array" ref="EZ247">SUMPRODUCT((CBRM_data!EZ$28:EZ$232)*(CBRM_data!$H$28:$H$232=CBRM_data!$H247)*(CBRM_data!$D$28:$D$232=TRUE))*(CBRM_data!EZ$18=CBRM_data!$F247)</f>
        <v>0</v>
      </c>
      <c r="FA247" s="367" cm="1">
        <f t="array" ref="FA247">SUMPRODUCT((CBRM_data!FA$28:FA$232)*(CBRM_data!$H$28:$H$232=CBRM_data!$H247)*(CBRM_data!$D$28:$D$232=TRUE))*(CBRM_data!FA$18=CBRM_data!$F247)</f>
        <v>0</v>
      </c>
      <c r="FB247" s="367" cm="1">
        <f t="array" ref="FB247">SUMPRODUCT((CBRM_data!FB$28:FB$232)*(CBRM_data!$H$28:$H$232=CBRM_data!$H247)*(CBRM_data!$D$28:$D$232=TRUE))*(CBRM_data!FB$18=CBRM_data!$F247)</f>
        <v>0</v>
      </c>
      <c r="FC247" s="367" cm="1">
        <f t="array" ref="FC247">SUMPRODUCT((CBRM_data!FC$28:FC$232)*(CBRM_data!$H$28:$H$232=CBRM_data!$H247)*(CBRM_data!$D$28:$D$232=TRUE))*(CBRM_data!FC$18=CBRM_data!$F247)</f>
        <v>0</v>
      </c>
      <c r="FD247" s="367" cm="1">
        <f t="array" ref="FD247">SUMPRODUCT((CBRM_data!FD$28:FD$232)*(CBRM_data!$H$28:$H$232=CBRM_data!$H247)*(CBRM_data!$D$28:$D$232=TRUE))*(CBRM_data!FD$18=CBRM_data!$F247)</f>
        <v>0</v>
      </c>
      <c r="FE247" s="367" cm="1">
        <f t="array" ref="FE247">SUMPRODUCT((CBRM_data!FE$28:FE$232)*(CBRM_data!$H$28:$H$232=CBRM_data!$H247)*(CBRM_data!$D$28:$D$232=TRUE))*(CBRM_data!FE$18=CBRM_data!$F247)</f>
        <v>0</v>
      </c>
      <c r="FF247" s="367" cm="1">
        <f t="array" ref="FF247">SUMPRODUCT((CBRM_data!FF$28:FF$232)*(CBRM_data!$H$28:$H$232=CBRM_data!$H247)*(CBRM_data!$D$28:$D$232=TRUE))*(CBRM_data!FF$18=CBRM_data!$F247)</f>
        <v>0</v>
      </c>
      <c r="FG247" s="367" cm="1">
        <f t="array" ref="FG247">SUMPRODUCT((CBRM_data!FG$28:FG$232)*(CBRM_data!$H$28:$H$232=CBRM_data!$H247)*(CBRM_data!$D$28:$D$232=TRUE))*(CBRM_data!FG$18=CBRM_data!$F247)</f>
        <v>0</v>
      </c>
      <c r="FH247" s="367" cm="1">
        <f t="array" ref="FH247">SUMPRODUCT((CBRM_data!FH$28:FH$232)*(CBRM_data!$H$28:$H$232=CBRM_data!$H247)*(CBRM_data!$D$28:$D$232=TRUE))*(CBRM_data!FH$18=CBRM_data!$F247)</f>
        <v>0</v>
      </c>
      <c r="FI247" s="367" cm="1">
        <f t="array" ref="FI247">SUMPRODUCT((CBRM_data!FI$28:FI$232)*(CBRM_data!$H$28:$H$232=CBRM_data!$H247)*(CBRM_data!$D$28:$D$232=TRUE))*(CBRM_data!FI$18=CBRM_data!$F247)</f>
        <v>0</v>
      </c>
      <c r="FJ247" s="367" cm="1">
        <f t="array" ref="FJ247">SUMPRODUCT((CBRM_data!FJ$28:FJ$232)*(CBRM_data!$H$28:$H$232=CBRM_data!$H247)*(CBRM_data!$D$28:$D$232=TRUE))*(CBRM_data!FJ$18=CBRM_data!$F247)</f>
        <v>0</v>
      </c>
      <c r="FK247" s="367" cm="1">
        <f t="array" ref="FK247">SUMPRODUCT((CBRM_data!FK$28:FK$232)*(CBRM_data!$H$28:$H$232=CBRM_data!$H247)*(CBRM_data!$D$28:$D$232=TRUE))*(CBRM_data!FK$18=CBRM_data!$F247)</f>
        <v>0</v>
      </c>
      <c r="FL247" s="367" cm="1">
        <f t="array" ref="FL247">SUMPRODUCT((CBRM_data!FL$28:FL$232)*(CBRM_data!$H$28:$H$232=CBRM_data!$H247)*(CBRM_data!$D$28:$D$232=TRUE))*(CBRM_data!FL$18=CBRM_data!$F247)</f>
        <v>0</v>
      </c>
      <c r="FM247" s="367" cm="1">
        <f t="array" ref="FM247">SUMPRODUCT((CBRM_data!FM$28:FM$232)*(CBRM_data!$H$28:$H$232=CBRM_data!$H247)*(CBRM_data!$D$28:$D$232=TRUE))*(CBRM_data!FM$18=CBRM_data!$F247)</f>
        <v>0</v>
      </c>
      <c r="FN247" s="367" cm="1">
        <f t="array" ref="FN247">SUMPRODUCT((CBRM_data!FN$28:FN$232)*(CBRM_data!$H$28:$H$232=CBRM_data!$H247)*(CBRM_data!$D$28:$D$232=TRUE))*(CBRM_data!FN$18=CBRM_data!$F247)</f>
        <v>0</v>
      </c>
      <c r="FO247" s="367" cm="1">
        <f t="array" ref="FO247">SUMPRODUCT((CBRM_data!FO$28:FO$232)*(CBRM_data!$H$28:$H$232=CBRM_data!$H247)*(CBRM_data!$D$28:$D$232=TRUE))*(CBRM_data!FO$18=CBRM_data!$F247)</f>
        <v>0</v>
      </c>
      <c r="FP247" s="367" cm="1">
        <f t="array" ref="FP247">SUMPRODUCT((CBRM_data!FP$28:FP$232)*(CBRM_data!$H$28:$H$232=CBRM_data!$H247)*(CBRM_data!$D$28:$D$232=TRUE))*(CBRM_data!FP$18=CBRM_data!$F247)</f>
        <v>0</v>
      </c>
      <c r="FQ247" s="367" cm="1">
        <f t="array" ref="FQ247">SUMPRODUCT((CBRM_data!FQ$28:FQ$232)*(CBRM_data!$H$28:$H$232=CBRM_data!$H247)*(CBRM_data!$D$28:$D$232=TRUE))*(CBRM_data!FQ$18=CBRM_data!$F247)</f>
        <v>0</v>
      </c>
      <c r="FR247" s="367" cm="1">
        <f t="array" ref="FR247">SUMPRODUCT((CBRM_data!FR$28:FR$232)*(CBRM_data!$H$28:$H$232=CBRM_data!$H247)*(CBRM_data!$D$28:$D$232=TRUE))*(CBRM_data!FR$18=CBRM_data!$F247)</f>
        <v>0</v>
      </c>
      <c r="FS247" s="367" cm="1">
        <f t="array" ref="FS247">SUMPRODUCT((CBRM_data!FS$28:FS$232)*(CBRM_data!$H$28:$H$232=CBRM_data!$H247)*(CBRM_data!$D$28:$D$232=TRUE))*(CBRM_data!FS$18=CBRM_data!$F247)</f>
        <v>0</v>
      </c>
      <c r="FT247" s="367" cm="1">
        <f t="array" ref="FT247">SUMPRODUCT((CBRM_data!FT$28:FT$232)*(CBRM_data!$H$28:$H$232=CBRM_data!$H247)*(CBRM_data!$D$28:$D$232=TRUE))*(CBRM_data!FT$18=CBRM_data!$F247)</f>
        <v>0</v>
      </c>
      <c r="FU247" s="367" cm="1">
        <f t="array" ref="FU247">SUMPRODUCT((CBRM_data!FU$28:FU$232)*(CBRM_data!$H$28:$H$232=CBRM_data!$H247)*(CBRM_data!$D$28:$D$232=TRUE))*(CBRM_data!FU$18=CBRM_data!$F247)</f>
        <v>0</v>
      </c>
      <c r="FV247" s="367" cm="1">
        <f t="array" ref="FV247">SUMPRODUCT((CBRM_data!FV$28:FV$232)*(CBRM_data!$H$28:$H$232=CBRM_data!$H247)*(CBRM_data!$D$28:$D$232=TRUE))*(CBRM_data!FV$18=CBRM_data!$F247)</f>
        <v>0</v>
      </c>
      <c r="FW247" s="367" cm="1">
        <f t="array" ref="FW247">SUMPRODUCT((CBRM_data!FW$28:FW$232)*(CBRM_data!$H$28:$H$232=CBRM_data!$H247)*(CBRM_data!$D$28:$D$232=TRUE))*(CBRM_data!FW$18=CBRM_data!$F247)</f>
        <v>0</v>
      </c>
      <c r="FX247" s="367" cm="1">
        <f t="array" ref="FX247">SUMPRODUCT((CBRM_data!FX$28:FX$232)*(CBRM_data!$H$28:$H$232=CBRM_data!$H247)*(CBRM_data!$D$28:$D$232=TRUE))*(CBRM_data!FX$18=CBRM_data!$F247)</f>
        <v>0</v>
      </c>
      <c r="FY247" s="367" cm="1">
        <f t="array" ref="FY247">SUMPRODUCT((CBRM_data!FY$28:FY$232)*(CBRM_data!$H$28:$H$232=CBRM_data!$H247)*(CBRM_data!$D$28:$D$232=TRUE))*(CBRM_data!FY$18=CBRM_data!$F247)</f>
        <v>0</v>
      </c>
      <c r="FZ247" s="367" cm="1">
        <f t="array" ref="FZ247">SUMPRODUCT((CBRM_data!FZ$28:FZ$232)*(CBRM_data!$H$28:$H$232=CBRM_data!$H247)*(CBRM_data!$D$28:$D$232=TRUE))*(CBRM_data!FZ$18=CBRM_data!$F247)</f>
        <v>0</v>
      </c>
      <c r="GA247" s="367" cm="1">
        <f t="array" ref="GA247">SUMPRODUCT((CBRM_data!GA$28:GA$232)*(CBRM_data!$H$28:$H$232=CBRM_data!$H247)*(CBRM_data!$D$28:$D$232=TRUE))*(CBRM_data!GA$18=CBRM_data!$F247)</f>
        <v>0</v>
      </c>
      <c r="GB247" s="367" cm="1">
        <f t="array" ref="GB247">SUMPRODUCT((CBRM_data!GB$28:GB$232)*(CBRM_data!$H$28:$H$232=CBRM_data!$H247)*(CBRM_data!$D$28:$D$232=TRUE))*(CBRM_data!GB$18=CBRM_data!$F247)</f>
        <v>0</v>
      </c>
      <c r="GC247" s="346"/>
      <c r="GD247" s="367" cm="1">
        <f t="array" ref="GD247">SUMPRODUCT((CBRM_data!GD$28:GD$232)*(CBRM_data!$H$28:$H$232=CBRM_data!$H247)*(CBRM_data!$D$28:$D$232=TRUE))*(CBRM_data!GD$18=CBRM_data!$F247)</f>
        <v>3579.547297756626</v>
      </c>
      <c r="GE247" s="367" cm="1">
        <f t="array" ref="GE247">SUMPRODUCT((CBRM_data!GE$28:GE$232)*(CBRM_data!$H$28:$H$232=CBRM_data!$H247)*(CBRM_data!$D$28:$D$232=TRUE))*(CBRM_data!GE$18=CBRM_data!$F247)</f>
        <v>3579.547297756626</v>
      </c>
      <c r="GF247" s="367" cm="1">
        <f t="array" ref="GF247">SUMPRODUCT((CBRM_data!GF$28:GF$232)*(CBRM_data!$H$28:$H$232=CBRM_data!$H247)*(CBRM_data!$D$28:$D$232=TRUE))*(CBRM_data!GF$18=CBRM_data!$F247)</f>
        <v>3579.547297756626</v>
      </c>
      <c r="GG247" s="367" cm="1">
        <f t="array" ref="GG247">SUMPRODUCT((CBRM_data!GG$28:GG$232)*(CBRM_data!$H$28:$H$232=CBRM_data!$H247)*(CBRM_data!$D$28:$D$232=TRUE))*(CBRM_data!GG$18=CBRM_data!$F247)</f>
        <v>3579.547297756626</v>
      </c>
      <c r="GH247" s="367" cm="1">
        <f t="array" ref="GH247">SUMPRODUCT((CBRM_data!GH$28:GH$232)*(CBRM_data!$H$28:$H$232=CBRM_data!$H247)*(CBRM_data!$D$28:$D$232=TRUE))*(CBRM_data!GH$18=CBRM_data!$F247)</f>
        <v>3579.547297756626</v>
      </c>
      <c r="GI247" s="367" cm="1">
        <f t="array" ref="GI247">SUMPRODUCT((CBRM_data!GI$28:GI$232)*(CBRM_data!$H$28:$H$232=CBRM_data!$H247)*(CBRM_data!$D$28:$D$232=TRUE))*(CBRM_data!GI$18=CBRM_data!$F247)</f>
        <v>3579.547297756626</v>
      </c>
      <c r="GJ247" s="367" cm="1">
        <f t="array" ref="GJ247">SUMPRODUCT((CBRM_data!GJ$28:GJ$232)*(CBRM_data!$H$28:$H$232=CBRM_data!$H247)*(CBRM_data!$D$28:$D$232=TRUE))*(CBRM_data!GJ$18=CBRM_data!$F247)</f>
        <v>3579.547297756626</v>
      </c>
      <c r="GK247" s="367" cm="1">
        <f t="array" ref="GK247">SUMPRODUCT((CBRM_data!GK$28:GK$232)*(CBRM_data!$H$28:$H$232=CBRM_data!$H247)*(CBRM_data!$D$28:$D$232=TRUE))*(CBRM_data!GK$18=CBRM_data!$F247)</f>
        <v>3579.547297756626</v>
      </c>
      <c r="GL247" s="367" cm="1">
        <f t="array" ref="GL247">SUMPRODUCT((CBRM_data!GL$28:GL$232)*(CBRM_data!$H$28:$H$232=CBRM_data!$H247)*(CBRM_data!$D$28:$D$232=TRUE))*(CBRM_data!GL$18=CBRM_data!$F247)</f>
        <v>3579.547297756626</v>
      </c>
      <c r="GM247" s="367" cm="1">
        <f t="array" ref="GM247">SUMPRODUCT((CBRM_data!GM$28:GM$232)*(CBRM_data!$H$28:$H$232=CBRM_data!$H247)*(CBRM_data!$D$28:$D$232=TRUE))*(CBRM_data!GM$18=CBRM_data!$F247)</f>
        <v>3579.547297756626</v>
      </c>
      <c r="GN247" s="367" cm="1">
        <f t="array" ref="GN247">SUMPRODUCT((CBRM_data!GN$28:GN$232)*(CBRM_data!$H$28:$H$232=CBRM_data!$H247)*(CBRM_data!$D$28:$D$232=TRUE))*(CBRM_data!GN$18=CBRM_data!$F247)</f>
        <v>3579.547297756626</v>
      </c>
      <c r="GO247" s="367" cm="1">
        <f t="array" ref="GO247">SUMPRODUCT((CBRM_data!GO$28:GO$232)*(CBRM_data!$H$28:$H$232=CBRM_data!$H247)*(CBRM_data!$D$28:$D$232=TRUE))*(CBRM_data!GO$18=CBRM_data!$F247)</f>
        <v>3579.547297756626</v>
      </c>
      <c r="GP247" s="367" cm="1">
        <f t="array" ref="GP247">SUMPRODUCT((CBRM_data!GP$28:GP$232)*(CBRM_data!$H$28:$H$232=CBRM_data!$H247)*(CBRM_data!$D$28:$D$232=TRUE))*(CBRM_data!GP$18=CBRM_data!$F247)</f>
        <v>3579.547297756626</v>
      </c>
      <c r="GQ247" s="367" cm="1">
        <f t="array" ref="GQ247">SUMPRODUCT((CBRM_data!GQ$28:GQ$232)*(CBRM_data!$H$28:$H$232=CBRM_data!$H247)*(CBRM_data!$D$28:$D$232=TRUE))*(CBRM_data!GQ$18=CBRM_data!$F247)</f>
        <v>3579.547297756626</v>
      </c>
      <c r="GR247" s="367" cm="1">
        <f t="array" ref="GR247">SUMPRODUCT((CBRM_data!GR$28:GR$232)*(CBRM_data!$H$28:$H$232=CBRM_data!$H247)*(CBRM_data!$D$28:$D$232=TRUE))*(CBRM_data!GR$18=CBRM_data!$F247)</f>
        <v>3579.547297756626</v>
      </c>
      <c r="GS247" s="367" cm="1">
        <f t="array" ref="GS247">SUMPRODUCT((CBRM_data!GS$28:GS$232)*(CBRM_data!$H$28:$H$232=CBRM_data!$H247)*(CBRM_data!$D$28:$D$232=TRUE))*(CBRM_data!GS$18=CBRM_data!$F247)</f>
        <v>3579.547297756626</v>
      </c>
      <c r="GT247" s="367" cm="1">
        <f t="array" ref="GT247">SUMPRODUCT((CBRM_data!GT$28:GT$232)*(CBRM_data!$H$28:$H$232=CBRM_data!$H247)*(CBRM_data!$D$28:$D$232=TRUE))*(CBRM_data!GT$18=CBRM_data!$F247)</f>
        <v>3579.547297756626</v>
      </c>
      <c r="GU247" s="367" cm="1">
        <f t="array" ref="GU247">SUMPRODUCT((CBRM_data!GU$28:GU$232)*(CBRM_data!$H$28:$H$232=CBRM_data!$H247)*(CBRM_data!$D$28:$D$232=TRUE))*(CBRM_data!GU$18=CBRM_data!$F247)</f>
        <v>4284.4937644316178</v>
      </c>
      <c r="GV247" s="367" cm="1">
        <f t="array" ref="GV247">SUMPRODUCT((CBRM_data!GV$28:GV$232)*(CBRM_data!$H$28:$H$232=CBRM_data!$H247)*(CBRM_data!$D$28:$D$232=TRUE))*(CBRM_data!GV$18=CBRM_data!$F247)</f>
        <v>5679.3503546550583</v>
      </c>
      <c r="GW247" s="367" cm="1">
        <f t="array" ref="GW247">SUMPRODUCT((CBRM_data!GW$28:GW$232)*(CBRM_data!$H$28:$H$232=CBRM_data!$H247)*(CBRM_data!$D$28:$D$232=TRUE))*(CBRM_data!GW$18=CBRM_data!$F247)</f>
        <v>7594.0610943276315</v>
      </c>
      <c r="GX247" s="367" cm="1">
        <f t="array" ref="GX247">SUMPRODUCT((CBRM_data!GX$28:GX$232)*(CBRM_data!$H$28:$H$232=CBRM_data!$H247)*(CBRM_data!$D$28:$D$232=TRUE))*(CBRM_data!GX$18=CBRM_data!$F247)</f>
        <v>10234.212143771474</v>
      </c>
      <c r="GY247" s="367" cm="1">
        <f t="array" ref="GY247">SUMPRODUCT((CBRM_data!GY$28:GY$232)*(CBRM_data!$H$28:$H$232=CBRM_data!$H247)*(CBRM_data!$D$28:$D$232=TRUE))*(CBRM_data!GY$18=CBRM_data!$F247)</f>
        <v>13889.533998477329</v>
      </c>
      <c r="GZ247" s="367" cm="1">
        <f t="array" ref="GZ247">SUMPRODUCT((CBRM_data!GZ$28:GZ$232)*(CBRM_data!$H$28:$H$232=CBRM_data!$H247)*(CBRM_data!$D$28:$D$232=TRUE))*(CBRM_data!GZ$18=CBRM_data!$F247)</f>
        <v>18969.065161590261</v>
      </c>
      <c r="HA247" s="367" cm="1">
        <f t="array" ref="HA247">SUMPRODUCT((CBRM_data!HA$28:HA$232)*(CBRM_data!$H$28:$H$232=CBRM_data!$H247)*(CBRM_data!$D$28:$D$232=TRUE))*(CBRM_data!HA$18=CBRM_data!$F247)</f>
        <v>26051.202618703774</v>
      </c>
      <c r="HB247" s="367" cm="1">
        <f t="array" ref="HB247">SUMPRODUCT((CBRM_data!HB$28:HB$232)*(CBRM_data!$H$28:$H$232=CBRM_data!$H247)*(CBRM_data!$D$28:$D$232=TRUE))*(CBRM_data!HB$18=CBRM_data!$F247)</f>
        <v>35954.993429120186</v>
      </c>
      <c r="HC247" s="367" cm="1">
        <f t="array" ref="HC247">SUMPRODUCT((CBRM_data!HC$28:HC$232)*(CBRM_data!$H$28:$H$232=CBRM_data!$H247)*(CBRM_data!$D$28:$D$232=TRUE))*(CBRM_data!HC$18=CBRM_data!$F247)</f>
        <v>49841.748149786654</v>
      </c>
      <c r="HD247" s="367" cm="1">
        <f t="array" ref="HD247">SUMPRODUCT((CBRM_data!HD$28:HD$232)*(CBRM_data!$H$28:$H$232=CBRM_data!$H247)*(CBRM_data!$D$28:$D$232=TRUE))*(CBRM_data!HD$18=CBRM_data!$F247)</f>
        <v>69359.95685391243</v>
      </c>
      <c r="HE247" s="367" cm="1">
        <f t="array" ref="HE247">SUMPRODUCT((CBRM_data!HE$28:HE$232)*(CBRM_data!$H$28:$H$232=CBRM_data!$H247)*(CBRM_data!$D$28:$D$232=TRUE))*(CBRM_data!HE$18=CBRM_data!$F247)</f>
        <v>96852.068465225952</v>
      </c>
      <c r="HF247" s="367" cm="1">
        <f t="array" ref="HF247">SUMPRODUCT((CBRM_data!HF$28:HF$232)*(CBRM_data!$H$28:$H$232=CBRM_data!$H247)*(CBRM_data!$D$28:$D$232=TRUE))*(CBRM_data!HF$18=CBRM_data!$F247)</f>
        <v>135649.67894226848</v>
      </c>
      <c r="HG247" s="367" cm="1">
        <f t="array" ref="HG247">SUMPRODUCT((CBRM_data!HG$28:HG$232)*(CBRM_data!$H$28:$H$232=CBRM_data!$H247)*(CBRM_data!$D$28:$D$232=TRUE))*(CBRM_data!HG$18=CBRM_data!$F247)</f>
        <v>190495.10165612245</v>
      </c>
      <c r="HH247" s="367" cm="1">
        <f t="array" ref="HH247">SUMPRODUCT((CBRM_data!HH$28:HH$232)*(CBRM_data!$H$28:$H$232=CBRM_data!$H247)*(CBRM_data!$D$28:$D$232=TRUE))*(CBRM_data!HH$18=CBRM_data!$F247)</f>
        <v>0</v>
      </c>
      <c r="HI247" s="367" cm="1">
        <f t="array" ref="HI247">SUMPRODUCT((CBRM_data!HI$28:HI$232)*(CBRM_data!$H$28:$H$232=CBRM_data!$H247)*(CBRM_data!$D$28:$D$232=TRUE))*(CBRM_data!HI$18=CBRM_data!$F247)</f>
        <v>0</v>
      </c>
      <c r="HJ247" s="367" cm="1">
        <f t="array" ref="HJ247">SUMPRODUCT((CBRM_data!HJ$28:HJ$232)*(CBRM_data!$H$28:$H$232=CBRM_data!$H247)*(CBRM_data!$D$28:$D$232=TRUE))*(CBRM_data!HJ$18=CBRM_data!$F247)</f>
        <v>0</v>
      </c>
      <c r="HK247" s="367" cm="1">
        <f t="array" ref="HK247">SUMPRODUCT((CBRM_data!HK$28:HK$232)*(CBRM_data!$H$28:$H$232=CBRM_data!$H247)*(CBRM_data!$D$28:$D$232=TRUE))*(CBRM_data!HK$18=CBRM_data!$F247)</f>
        <v>0</v>
      </c>
      <c r="HL247" s="367" cm="1">
        <f t="array" ref="HL247">SUMPRODUCT((CBRM_data!HL$28:HL$232)*(CBRM_data!$H$28:$H$232=CBRM_data!$H247)*(CBRM_data!$D$28:$D$232=TRUE))*(CBRM_data!HL$18=CBRM_data!$F247)</f>
        <v>0</v>
      </c>
      <c r="HM247" s="367" cm="1">
        <f t="array" ref="HM247">SUMPRODUCT((CBRM_data!HM$28:HM$232)*(CBRM_data!$H$28:$H$232=CBRM_data!$H247)*(CBRM_data!$D$28:$D$232=TRUE))*(CBRM_data!HM$18=CBRM_data!$F247)</f>
        <v>0</v>
      </c>
      <c r="HN247" s="367" cm="1">
        <f t="array" ref="HN247">SUMPRODUCT((CBRM_data!HN$28:HN$232)*(CBRM_data!$H$28:$H$232=CBRM_data!$H247)*(CBRM_data!$D$28:$D$232=TRUE))*(CBRM_data!HN$18=CBRM_data!$F247)</f>
        <v>0</v>
      </c>
      <c r="HO247" s="367" cm="1">
        <f t="array" ref="HO247">SUMPRODUCT((CBRM_data!HO$28:HO$232)*(CBRM_data!$H$28:$H$232=CBRM_data!$H247)*(CBRM_data!$D$28:$D$232=TRUE))*(CBRM_data!HO$18=CBRM_data!$F247)</f>
        <v>0</v>
      </c>
      <c r="HP247" s="367" cm="1">
        <f t="array" ref="HP247">SUMPRODUCT((CBRM_data!HP$28:HP$232)*(CBRM_data!$H$28:$H$232=CBRM_data!$H247)*(CBRM_data!$D$28:$D$232=TRUE))*(CBRM_data!HP$18=CBRM_data!$F247)</f>
        <v>0</v>
      </c>
      <c r="HQ247" s="367" cm="1">
        <f t="array" ref="HQ247">SUMPRODUCT((CBRM_data!HQ$28:HQ$232)*(CBRM_data!$H$28:$H$232=CBRM_data!$H247)*(CBRM_data!$D$28:$D$232=TRUE))*(CBRM_data!HQ$18=CBRM_data!$F247)</f>
        <v>0</v>
      </c>
      <c r="HR247" s="367" cm="1">
        <f t="array" ref="HR247">SUMPRODUCT((CBRM_data!HR$28:HR$232)*(CBRM_data!$H$28:$H$232=CBRM_data!$H247)*(CBRM_data!$D$28:$D$232=TRUE))*(CBRM_data!HR$18=CBRM_data!$F247)</f>
        <v>0</v>
      </c>
      <c r="HS247" s="367" cm="1">
        <f t="array" ref="HS247">SUMPRODUCT((CBRM_data!HS$28:HS$232)*(CBRM_data!$H$28:$H$232=CBRM_data!$H247)*(CBRM_data!$D$28:$D$232=TRUE))*(CBRM_data!HS$18=CBRM_data!$F247)</f>
        <v>0</v>
      </c>
      <c r="HT247" s="367" cm="1">
        <f t="array" ref="HT247">SUMPRODUCT((CBRM_data!HT$28:HT$232)*(CBRM_data!$H$28:$H$232=CBRM_data!$H247)*(CBRM_data!$D$28:$D$232=TRUE))*(CBRM_data!HT$18=CBRM_data!$F247)</f>
        <v>0</v>
      </c>
      <c r="HU247" s="367" cm="1">
        <f t="array" ref="HU247">SUMPRODUCT((CBRM_data!HU$28:HU$232)*(CBRM_data!$H$28:$H$232=CBRM_data!$H247)*(CBRM_data!$D$28:$D$232=TRUE))*(CBRM_data!HU$18=CBRM_data!$F247)</f>
        <v>0</v>
      </c>
      <c r="HV247" s="367" cm="1">
        <f t="array" ref="HV247">SUMPRODUCT((CBRM_data!HV$28:HV$232)*(CBRM_data!$H$28:$H$232=CBRM_data!$H247)*(CBRM_data!$D$28:$D$232=TRUE))*(CBRM_data!HV$18=CBRM_data!$F247)</f>
        <v>0</v>
      </c>
      <c r="HW247" s="367" cm="1">
        <f t="array" ref="HW247">SUMPRODUCT((CBRM_data!HW$28:HW$232)*(CBRM_data!$H$28:$H$232=CBRM_data!$H247)*(CBRM_data!$D$28:$D$232=TRUE))*(CBRM_data!HW$18=CBRM_data!$F247)</f>
        <v>0</v>
      </c>
      <c r="HX247" s="367" cm="1">
        <f t="array" ref="HX247">SUMPRODUCT((CBRM_data!HX$28:HX$232)*(CBRM_data!$H$28:$H$232=CBRM_data!$H247)*(CBRM_data!$D$28:$D$232=TRUE))*(CBRM_data!HX$18=CBRM_data!$F247)</f>
        <v>0</v>
      </c>
      <c r="HY247" s="367" cm="1">
        <f t="array" ref="HY247">SUMPRODUCT((CBRM_data!HY$28:HY$232)*(CBRM_data!$H$28:$H$232=CBRM_data!$H247)*(CBRM_data!$D$28:$D$232=TRUE))*(CBRM_data!HY$18=CBRM_data!$F247)</f>
        <v>0</v>
      </c>
      <c r="HZ247" s="367" cm="1">
        <f t="array" ref="HZ247">SUMPRODUCT((CBRM_data!HZ$28:HZ$232)*(CBRM_data!$H$28:$H$232=CBRM_data!$H247)*(CBRM_data!$D$28:$D$232=TRUE))*(CBRM_data!HZ$18=CBRM_data!$F247)</f>
        <v>0</v>
      </c>
      <c r="IA247" s="367" cm="1">
        <f t="array" ref="IA247">SUMPRODUCT((CBRM_data!IA$28:IA$232)*(CBRM_data!$H$28:$H$232=CBRM_data!$H247)*(CBRM_data!$D$28:$D$232=TRUE))*(CBRM_data!IA$18=CBRM_data!$F247)</f>
        <v>0</v>
      </c>
      <c r="IB247" s="367" cm="1">
        <f t="array" ref="IB247">SUMPRODUCT((CBRM_data!IB$28:IB$232)*(CBRM_data!$H$28:$H$232=CBRM_data!$H247)*(CBRM_data!$D$28:$D$232=TRUE))*(CBRM_data!IB$18=CBRM_data!$F247)</f>
        <v>0</v>
      </c>
      <c r="IC247" s="367" cm="1">
        <f t="array" ref="IC247">SUMPRODUCT((CBRM_data!IC$28:IC$232)*(CBRM_data!$H$28:$H$232=CBRM_data!$H247)*(CBRM_data!$D$28:$D$232=TRUE))*(CBRM_data!IC$18=CBRM_data!$F247)</f>
        <v>0</v>
      </c>
      <c r="ID247" s="367" cm="1">
        <f t="array" ref="ID247">SUMPRODUCT((CBRM_data!ID$28:ID$232)*(CBRM_data!$H$28:$H$232=CBRM_data!$H247)*(CBRM_data!$D$28:$D$232=TRUE))*(CBRM_data!ID$18=CBRM_data!$F247)</f>
        <v>0</v>
      </c>
      <c r="IE247" s="367" cm="1">
        <f t="array" ref="IE247">SUMPRODUCT((CBRM_data!IE$28:IE$232)*(CBRM_data!$H$28:$H$232=CBRM_data!$H247)*(CBRM_data!$D$28:$D$232=TRUE))*(CBRM_data!IE$18=CBRM_data!$F247)</f>
        <v>0</v>
      </c>
      <c r="IF247" s="367" cm="1">
        <f t="array" ref="IF247">SUMPRODUCT((CBRM_data!IF$28:IF$232)*(CBRM_data!$H$28:$H$232=CBRM_data!$H247)*(CBRM_data!$D$28:$D$232=TRUE))*(CBRM_data!IF$18=CBRM_data!$F247)</f>
        <v>0</v>
      </c>
      <c r="IG247" s="367" cm="1">
        <f t="array" ref="IG247">SUMPRODUCT((CBRM_data!IG$28:IG$232)*(CBRM_data!$H$28:$H$232=CBRM_data!$H247)*(CBRM_data!$D$28:$D$232=TRUE))*(CBRM_data!IG$18=CBRM_data!$F247)</f>
        <v>0</v>
      </c>
      <c r="IH247" s="367" cm="1">
        <f t="array" ref="IH247">SUMPRODUCT((CBRM_data!IH$28:IH$232)*(CBRM_data!$H$28:$H$232=CBRM_data!$H247)*(CBRM_data!$D$28:$D$232=TRUE))*(CBRM_data!IH$18=CBRM_data!$F247)</f>
        <v>0</v>
      </c>
      <c r="II247" s="367" cm="1">
        <f t="array" ref="II247">SUMPRODUCT((CBRM_data!II$28:II$232)*(CBRM_data!$H$28:$H$232=CBRM_data!$H247)*(CBRM_data!$D$28:$D$232=TRUE))*(CBRM_data!II$18=CBRM_data!$F247)</f>
        <v>0</v>
      </c>
      <c r="IJ247" s="367" cm="1">
        <f t="array" ref="IJ247">SUMPRODUCT((CBRM_data!IJ$28:IJ$232)*(CBRM_data!$H$28:$H$232=CBRM_data!$H247)*(CBRM_data!$D$28:$D$232=TRUE))*(CBRM_data!IJ$18=CBRM_data!$F247)</f>
        <v>0</v>
      </c>
      <c r="IK247" s="367" cm="1">
        <f t="array" ref="IK247">SUMPRODUCT((CBRM_data!IK$28:IK$232)*(CBRM_data!$H$28:$H$232=CBRM_data!$H247)*(CBRM_data!$D$28:$D$232=TRUE))*(CBRM_data!IK$18=CBRM_data!$F247)</f>
        <v>0</v>
      </c>
      <c r="IL247" s="367" cm="1">
        <f t="array" ref="IL247">SUMPRODUCT((CBRM_data!IL$28:IL$232)*(CBRM_data!$H$28:$H$232=CBRM_data!$H247)*(CBRM_data!$D$28:$D$232=TRUE))*(CBRM_data!IL$18=CBRM_data!$F247)</f>
        <v>0</v>
      </c>
      <c r="IM247" s="367" cm="1">
        <f t="array" ref="IM247">SUMPRODUCT((CBRM_data!IM$28:IM$232)*(CBRM_data!$H$28:$H$232=CBRM_data!$H247)*(CBRM_data!$D$28:$D$232=TRUE))*(CBRM_data!IM$18=CBRM_data!$F247)</f>
        <v>0</v>
      </c>
      <c r="IN247" s="367" cm="1">
        <f t="array" ref="IN247">SUMPRODUCT((CBRM_data!IN$28:IN$232)*(CBRM_data!$H$28:$H$232=CBRM_data!$H247)*(CBRM_data!$D$28:$D$232=TRUE))*(CBRM_data!IN$18=CBRM_data!$F247)</f>
        <v>1797.221948334105</v>
      </c>
      <c r="IO247" s="367" cm="1">
        <f t="array" ref="IO247">SUMPRODUCT((CBRM_data!IO$28:IO$232)*(CBRM_data!$H$28:$H$232=CBRM_data!$H247)*(CBRM_data!$D$28:$D$232=TRUE))*(CBRM_data!IO$18=CBRM_data!$F247)</f>
        <v>1797.221948334105</v>
      </c>
      <c r="IP247" s="367" cm="1">
        <f t="array" ref="IP247">SUMPRODUCT((CBRM_data!IP$28:IP$232)*(CBRM_data!$H$28:$H$232=CBRM_data!$H247)*(CBRM_data!$D$28:$D$232=TRUE))*(CBRM_data!IP$18=CBRM_data!$F247)</f>
        <v>1797.221948334105</v>
      </c>
      <c r="IQ247" s="367" cm="1">
        <f t="array" ref="IQ247">SUMPRODUCT((CBRM_data!IQ$28:IQ$232)*(CBRM_data!$H$28:$H$232=CBRM_data!$H247)*(CBRM_data!$D$28:$D$232=TRUE))*(CBRM_data!IQ$18=CBRM_data!$F247)</f>
        <v>1797.221948334105</v>
      </c>
      <c r="IR247" s="367" cm="1">
        <f t="array" ref="IR247">SUMPRODUCT((CBRM_data!IR$28:IR$232)*(CBRM_data!$H$28:$H$232=CBRM_data!$H247)*(CBRM_data!$D$28:$D$232=TRUE))*(CBRM_data!IR$18=CBRM_data!$F247)</f>
        <v>1797.221948334105</v>
      </c>
      <c r="IS247" s="367" cm="1">
        <f t="array" ref="IS247">SUMPRODUCT((CBRM_data!IS$28:IS$232)*(CBRM_data!$H$28:$H$232=CBRM_data!$H247)*(CBRM_data!$D$28:$D$232=TRUE))*(CBRM_data!IS$18=CBRM_data!$F247)</f>
        <v>1797.221948334105</v>
      </c>
      <c r="IT247" s="367" cm="1">
        <f t="array" ref="IT247">SUMPRODUCT((CBRM_data!IT$28:IT$232)*(CBRM_data!$H$28:$H$232=CBRM_data!$H247)*(CBRM_data!$D$28:$D$232=TRUE))*(CBRM_data!IT$18=CBRM_data!$F247)</f>
        <v>1797.221948334105</v>
      </c>
      <c r="IU247" s="367" cm="1">
        <f t="array" ref="IU247">SUMPRODUCT((CBRM_data!IU$28:IU$232)*(CBRM_data!$H$28:$H$232=CBRM_data!$H247)*(CBRM_data!$D$28:$D$232=TRUE))*(CBRM_data!IU$18=CBRM_data!$F247)</f>
        <v>1797.221948334105</v>
      </c>
      <c r="IV247" s="367" cm="1">
        <f t="array" ref="IV247">SUMPRODUCT((CBRM_data!IV$28:IV$232)*(CBRM_data!$H$28:$H$232=CBRM_data!$H247)*(CBRM_data!$D$28:$D$232=TRUE))*(CBRM_data!IV$18=CBRM_data!$F247)</f>
        <v>1797.221948334105</v>
      </c>
      <c r="IW247" s="367" cm="1">
        <f t="array" ref="IW247">SUMPRODUCT((CBRM_data!IW$28:IW$232)*(CBRM_data!$H$28:$H$232=CBRM_data!$H247)*(CBRM_data!$D$28:$D$232=TRUE))*(CBRM_data!IW$18=CBRM_data!$F247)</f>
        <v>1797.221948334105</v>
      </c>
      <c r="IX247" s="367" cm="1">
        <f t="array" ref="IX247">SUMPRODUCT((CBRM_data!IX$28:IX$232)*(CBRM_data!$H$28:$H$232=CBRM_data!$H247)*(CBRM_data!$D$28:$D$232=TRUE))*(CBRM_data!IX$18=CBRM_data!$F247)</f>
        <v>1797.221948334105</v>
      </c>
      <c r="IY247" s="367" cm="1">
        <f t="array" ref="IY247">SUMPRODUCT((CBRM_data!IY$28:IY$232)*(CBRM_data!$H$28:$H$232=CBRM_data!$H247)*(CBRM_data!$D$28:$D$232=TRUE))*(CBRM_data!IY$18=CBRM_data!$F247)</f>
        <v>1797.221948334105</v>
      </c>
      <c r="IZ247" s="367" cm="1">
        <f t="array" ref="IZ247">SUMPRODUCT((CBRM_data!IZ$28:IZ$232)*(CBRM_data!$H$28:$H$232=CBRM_data!$H247)*(CBRM_data!$D$28:$D$232=TRUE))*(CBRM_data!IZ$18=CBRM_data!$F247)</f>
        <v>1797.221948334105</v>
      </c>
      <c r="JA247" s="367" cm="1">
        <f t="array" ref="JA247">SUMPRODUCT((CBRM_data!JA$28:JA$232)*(CBRM_data!$H$28:$H$232=CBRM_data!$H247)*(CBRM_data!$D$28:$D$232=TRUE))*(CBRM_data!JA$18=CBRM_data!$F247)</f>
        <v>1797.221948334105</v>
      </c>
      <c r="JB247" s="367" cm="1">
        <f t="array" ref="JB247">SUMPRODUCT((CBRM_data!JB$28:JB$232)*(CBRM_data!$H$28:$H$232=CBRM_data!$H247)*(CBRM_data!$D$28:$D$232=TRUE))*(CBRM_data!JB$18=CBRM_data!$F247)</f>
        <v>1797.221948334105</v>
      </c>
      <c r="JC247" s="367" cm="1">
        <f t="array" ref="JC247">SUMPRODUCT((CBRM_data!JC$28:JC$232)*(CBRM_data!$H$28:$H$232=CBRM_data!$H247)*(CBRM_data!$D$28:$D$232=TRUE))*(CBRM_data!JC$18=CBRM_data!$F247)</f>
        <v>1797.221948334105</v>
      </c>
      <c r="JD247" s="367" cm="1">
        <f t="array" ref="JD247">SUMPRODUCT((CBRM_data!JD$28:JD$232)*(CBRM_data!$H$28:$H$232=CBRM_data!$H247)*(CBRM_data!$D$28:$D$232=TRUE))*(CBRM_data!JD$18=CBRM_data!$F247)</f>
        <v>1797.221948334105</v>
      </c>
      <c r="JE247" s="367" cm="1">
        <f t="array" ref="JE247">SUMPRODUCT((CBRM_data!JE$28:JE$232)*(CBRM_data!$H$28:$H$232=CBRM_data!$H247)*(CBRM_data!$D$28:$D$232=TRUE))*(CBRM_data!JE$18=CBRM_data!$F247)</f>
        <v>2151.1620298362782</v>
      </c>
      <c r="JF247" s="367" cm="1">
        <f t="array" ref="JF247">SUMPRODUCT((CBRM_data!JF$28:JF$232)*(CBRM_data!$H$28:$H$232=CBRM_data!$H247)*(CBRM_data!$D$28:$D$232=TRUE))*(CBRM_data!JF$18=CBRM_data!$F247)</f>
        <v>2851.4927337493509</v>
      </c>
      <c r="JG247" s="367" cm="1">
        <f t="array" ref="JG247">SUMPRODUCT((CBRM_data!JG$28:JG$232)*(CBRM_data!$H$28:$H$232=CBRM_data!$H247)*(CBRM_data!$D$28:$D$232=TRUE))*(CBRM_data!JG$18=CBRM_data!$F247)</f>
        <v>3812.8322216245979</v>
      </c>
      <c r="JH247" s="367" cm="1">
        <f t="array" ref="JH247">SUMPRODUCT((CBRM_data!JH$28:JH$232)*(CBRM_data!$H$28:$H$232=CBRM_data!$H247)*(CBRM_data!$D$28:$D$232=TRUE))*(CBRM_data!JH$18=CBRM_data!$F247)</f>
        <v>5138.4013560096873</v>
      </c>
      <c r="JI247" s="367" cm="1">
        <f t="array" ref="JI247">SUMPRODUCT((CBRM_data!JI$28:JI$232)*(CBRM_data!$H$28:$H$232=CBRM_data!$H247)*(CBRM_data!$D$28:$D$232=TRUE))*(CBRM_data!JI$18=CBRM_data!$F247)</f>
        <v>6973.6682540389229</v>
      </c>
      <c r="JJ247" s="367" cm="1">
        <f t="array" ref="JJ247">SUMPRODUCT((CBRM_data!JJ$28:JJ$232)*(CBRM_data!$H$28:$H$232=CBRM_data!$H247)*(CBRM_data!$D$28:$D$232=TRUE))*(CBRM_data!JJ$18=CBRM_data!$F247)</f>
        <v>9524.0032920240046</v>
      </c>
      <c r="JK247" s="367" cm="1">
        <f t="array" ref="JK247">SUMPRODUCT((CBRM_data!JK$28:JK$232)*(CBRM_data!$H$28:$H$232=CBRM_data!$H247)*(CBRM_data!$D$28:$D$232=TRUE))*(CBRM_data!JK$18=CBRM_data!$F247)</f>
        <v>13079.808487563838</v>
      </c>
      <c r="JL247" s="367" cm="1">
        <f t="array" ref="JL247">SUMPRODUCT((CBRM_data!JL$28:JL$232)*(CBRM_data!$H$28:$H$232=CBRM_data!$H247)*(CBRM_data!$D$28:$D$232=TRUE))*(CBRM_data!JL$18=CBRM_data!$F247)</f>
        <v>18052.311638268129</v>
      </c>
      <c r="JM247" s="367" cm="1">
        <f t="array" ref="JM247">SUMPRODUCT((CBRM_data!JM$28:JM$232)*(CBRM_data!$H$28:$H$232=CBRM_data!$H247)*(CBRM_data!$D$28:$D$232=TRUE))*(CBRM_data!JM$18=CBRM_data!$F247)</f>
        <v>25024.58447029789</v>
      </c>
      <c r="JN247" s="367" cm="1">
        <f t="array" ref="JN247">SUMPRODUCT((CBRM_data!JN$28:JN$232)*(CBRM_data!$H$28:$H$232=CBRM_data!$H247)*(CBRM_data!$D$28:$D$232=TRUE))*(CBRM_data!JN$18=CBRM_data!$F247)</f>
        <v>34824.302188011781</v>
      </c>
      <c r="JO247" s="367" cm="1">
        <f t="array" ref="JO247">SUMPRODUCT((CBRM_data!JO$28:JO$232)*(CBRM_data!$H$28:$H$232=CBRM_data!$H247)*(CBRM_data!$D$28:$D$232=TRUE))*(CBRM_data!JO$18=CBRM_data!$F247)</f>
        <v>48627.563406230271</v>
      </c>
      <c r="JP247" s="367" cm="1">
        <f t="array" ref="JP247">SUMPRODUCT((CBRM_data!JP$28:JP$232)*(CBRM_data!$H$28:$H$232=CBRM_data!$H247)*(CBRM_data!$D$28:$D$232=TRUE))*(CBRM_data!JP$18=CBRM_data!$F247)</f>
        <v>68107.098468096316</v>
      </c>
      <c r="JQ247" s="367" cm="1">
        <f t="array" ref="JQ247">SUMPRODUCT((CBRM_data!JQ$28:JQ$232)*(CBRM_data!$H$28:$H$232=CBRM_data!$H247)*(CBRM_data!$D$28:$D$232=TRUE))*(CBRM_data!JQ$18=CBRM_data!$F247)</f>
        <v>95643.931834923234</v>
      </c>
      <c r="JR247" s="367" cm="1">
        <f t="array" ref="JR247">SUMPRODUCT((CBRM_data!JR$28:JR$232)*(CBRM_data!$H$28:$H$232=CBRM_data!$H247)*(CBRM_data!$D$28:$D$232=TRUE))*(CBRM_data!JR$18=CBRM_data!$F247)</f>
        <v>0</v>
      </c>
      <c r="JS247" s="367" cm="1">
        <f t="array" ref="JS247">SUMPRODUCT((CBRM_data!JS$28:JS$232)*(CBRM_data!$H$28:$H$232=CBRM_data!$H247)*(CBRM_data!$D$28:$D$232=TRUE))*(CBRM_data!JS$18=CBRM_data!$F247)</f>
        <v>0</v>
      </c>
      <c r="JT247" s="367" cm="1">
        <f t="array" ref="JT247">SUMPRODUCT((CBRM_data!JT$28:JT$232)*(CBRM_data!$H$28:$H$232=CBRM_data!$H247)*(CBRM_data!$D$28:$D$232=TRUE))*(CBRM_data!JT$18=CBRM_data!$F247)</f>
        <v>0</v>
      </c>
      <c r="JU247" s="367" cm="1">
        <f t="array" ref="JU247">SUMPRODUCT((CBRM_data!JU$28:JU$232)*(CBRM_data!$H$28:$H$232=CBRM_data!$H247)*(CBRM_data!$D$28:$D$232=TRUE))*(CBRM_data!JU$18=CBRM_data!$F247)</f>
        <v>0</v>
      </c>
      <c r="JV247" s="367" cm="1">
        <f t="array" ref="JV247">SUMPRODUCT((CBRM_data!JV$28:JV$232)*(CBRM_data!$H$28:$H$232=CBRM_data!$H247)*(CBRM_data!$D$28:$D$232=TRUE))*(CBRM_data!JV$18=CBRM_data!$F247)</f>
        <v>0</v>
      </c>
      <c r="JW247" s="367" cm="1">
        <f t="array" ref="JW247">SUMPRODUCT((CBRM_data!JW$28:JW$232)*(CBRM_data!$H$28:$H$232=CBRM_data!$H247)*(CBRM_data!$D$28:$D$232=TRUE))*(CBRM_data!JW$18=CBRM_data!$F247)</f>
        <v>0</v>
      </c>
      <c r="JX247" s="367" cm="1">
        <f t="array" ref="JX247">SUMPRODUCT((CBRM_data!JX$28:JX$232)*(CBRM_data!$H$28:$H$232=CBRM_data!$H247)*(CBRM_data!$D$28:$D$232=TRUE))*(CBRM_data!JX$18=CBRM_data!$F247)</f>
        <v>0</v>
      </c>
      <c r="JY247" s="367" cm="1">
        <f t="array" ref="JY247">SUMPRODUCT((CBRM_data!JY$28:JY$232)*(CBRM_data!$H$28:$H$232=CBRM_data!$H247)*(CBRM_data!$D$28:$D$232=TRUE))*(CBRM_data!JY$18=CBRM_data!$F247)</f>
        <v>0</v>
      </c>
      <c r="JZ247" s="367" cm="1">
        <f t="array" ref="JZ247">SUMPRODUCT((CBRM_data!JZ$28:JZ$232)*(CBRM_data!$H$28:$H$232=CBRM_data!$H247)*(CBRM_data!$D$28:$D$232=TRUE))*(CBRM_data!JZ$18=CBRM_data!$F247)</f>
        <v>0</v>
      </c>
      <c r="KA247" s="367" cm="1">
        <f t="array" ref="KA247">SUMPRODUCT((CBRM_data!KA$28:KA$232)*(CBRM_data!$H$28:$H$232=CBRM_data!$H247)*(CBRM_data!$D$28:$D$232=TRUE))*(CBRM_data!KA$18=CBRM_data!$F247)</f>
        <v>0</v>
      </c>
      <c r="KB247" s="367" cm="1">
        <f t="array" ref="KB247">SUMPRODUCT((CBRM_data!KB$28:KB$232)*(CBRM_data!$H$28:$H$232=CBRM_data!$H247)*(CBRM_data!$D$28:$D$232=TRUE))*(CBRM_data!KB$18=CBRM_data!$F247)</f>
        <v>0</v>
      </c>
      <c r="KC247" s="367" cm="1">
        <f t="array" ref="KC247">SUMPRODUCT((CBRM_data!KC$28:KC$232)*(CBRM_data!$H$28:$H$232=CBRM_data!$H247)*(CBRM_data!$D$28:$D$232=TRUE))*(CBRM_data!KC$18=CBRM_data!$F247)</f>
        <v>0</v>
      </c>
      <c r="KD247" s="367" cm="1">
        <f t="array" ref="KD247">SUMPRODUCT((CBRM_data!KD$28:KD$232)*(CBRM_data!$H$28:$H$232=CBRM_data!$H247)*(CBRM_data!$D$28:$D$232=TRUE))*(CBRM_data!KD$18=CBRM_data!$F247)</f>
        <v>0</v>
      </c>
      <c r="KE247" s="367" cm="1">
        <f t="array" ref="KE247">SUMPRODUCT((CBRM_data!KE$28:KE$232)*(CBRM_data!$H$28:$H$232=CBRM_data!$H247)*(CBRM_data!$D$28:$D$232=TRUE))*(CBRM_data!KE$18=CBRM_data!$F247)</f>
        <v>0</v>
      </c>
      <c r="KF247" s="367" cm="1">
        <f t="array" ref="KF247">SUMPRODUCT((CBRM_data!KF$28:KF$232)*(CBRM_data!$H$28:$H$232=CBRM_data!$H247)*(CBRM_data!$D$28:$D$232=TRUE))*(CBRM_data!KF$18=CBRM_data!$F247)</f>
        <v>0</v>
      </c>
      <c r="KG247" s="367" cm="1">
        <f t="array" ref="KG247">SUMPRODUCT((CBRM_data!KG$28:KG$232)*(CBRM_data!$H$28:$H$232=CBRM_data!$H247)*(CBRM_data!$D$28:$D$232=TRUE))*(CBRM_data!KG$18=CBRM_data!$F247)</f>
        <v>0</v>
      </c>
      <c r="KH247" s="367" cm="1">
        <f t="array" ref="KH247">SUMPRODUCT((CBRM_data!KH$28:KH$232)*(CBRM_data!$H$28:$H$232=CBRM_data!$H247)*(CBRM_data!$D$28:$D$232=TRUE))*(CBRM_data!KH$18=CBRM_data!$F247)</f>
        <v>0</v>
      </c>
      <c r="KI247" s="367" cm="1">
        <f t="array" ref="KI247">SUMPRODUCT((CBRM_data!KI$28:KI$232)*(CBRM_data!$H$28:$H$232=CBRM_data!$H247)*(CBRM_data!$D$28:$D$232=TRUE))*(CBRM_data!KI$18=CBRM_data!$F247)</f>
        <v>0</v>
      </c>
      <c r="KJ247" s="367" cm="1">
        <f t="array" ref="KJ247">SUMPRODUCT((CBRM_data!KJ$28:KJ$232)*(CBRM_data!$H$28:$H$232=CBRM_data!$H247)*(CBRM_data!$D$28:$D$232=TRUE))*(CBRM_data!KJ$18=CBRM_data!$F247)</f>
        <v>0</v>
      </c>
      <c r="KK247" s="367" cm="1">
        <f t="array" ref="KK247">SUMPRODUCT((CBRM_data!KK$28:KK$232)*(CBRM_data!$H$28:$H$232=CBRM_data!$H247)*(CBRM_data!$D$28:$D$232=TRUE))*(CBRM_data!KK$18=CBRM_data!$F247)</f>
        <v>0</v>
      </c>
      <c r="KL247" s="367" cm="1">
        <f t="array" ref="KL247">SUMPRODUCT((CBRM_data!KL$28:KL$232)*(CBRM_data!$H$28:$H$232=CBRM_data!$H247)*(CBRM_data!$D$28:$D$232=TRUE))*(CBRM_data!KL$18=CBRM_data!$F247)</f>
        <v>0</v>
      </c>
      <c r="KM247" s="367" cm="1">
        <f t="array" ref="KM247">SUMPRODUCT((CBRM_data!KM$28:KM$232)*(CBRM_data!$H$28:$H$232=CBRM_data!$H247)*(CBRM_data!$D$28:$D$232=TRUE))*(CBRM_data!KM$18=CBRM_data!$F247)</f>
        <v>0</v>
      </c>
      <c r="KN247" s="367" cm="1">
        <f t="array" ref="KN247">SUMPRODUCT((CBRM_data!KN$28:KN$232)*(CBRM_data!$H$28:$H$232=CBRM_data!$H247)*(CBRM_data!$D$28:$D$232=TRUE))*(CBRM_data!KN$18=CBRM_data!$F247)</f>
        <v>0</v>
      </c>
      <c r="KO247" s="367" cm="1">
        <f t="array" ref="KO247">SUMPRODUCT((CBRM_data!KO$28:KO$232)*(CBRM_data!$H$28:$H$232=CBRM_data!$H247)*(CBRM_data!$D$28:$D$232=TRUE))*(CBRM_data!KO$18=CBRM_data!$F247)</f>
        <v>0</v>
      </c>
      <c r="KP247" s="367" cm="1">
        <f t="array" ref="KP247">SUMPRODUCT((CBRM_data!KP$28:KP$232)*(CBRM_data!$H$28:$H$232=CBRM_data!$H247)*(CBRM_data!$D$28:$D$232=TRUE))*(CBRM_data!KP$18=CBRM_data!$F247)</f>
        <v>0</v>
      </c>
      <c r="KQ247" s="367" cm="1">
        <f t="array" ref="KQ247">SUMPRODUCT((CBRM_data!KQ$28:KQ$232)*(CBRM_data!$H$28:$H$232=CBRM_data!$H247)*(CBRM_data!$D$28:$D$232=TRUE))*(CBRM_data!KQ$18=CBRM_data!$F247)</f>
        <v>0</v>
      </c>
      <c r="KR247" s="367" cm="1">
        <f t="array" ref="KR247">SUMPRODUCT((CBRM_data!KR$28:KR$232)*(CBRM_data!$H$28:$H$232=CBRM_data!$H247)*(CBRM_data!$D$28:$D$232=TRUE))*(CBRM_data!KR$18=CBRM_data!$F247)</f>
        <v>0</v>
      </c>
      <c r="KS247" s="367" cm="1">
        <f t="array" ref="KS247">SUMPRODUCT((CBRM_data!KS$28:KS$232)*(CBRM_data!$H$28:$H$232=CBRM_data!$H247)*(CBRM_data!$D$28:$D$232=TRUE))*(CBRM_data!KS$18=CBRM_data!$F247)</f>
        <v>0</v>
      </c>
      <c r="KT247" s="367" cm="1">
        <f t="array" ref="KT247">SUMPRODUCT((CBRM_data!KT$28:KT$232)*(CBRM_data!$H$28:$H$232=CBRM_data!$H247)*(CBRM_data!$D$28:$D$232=TRUE))*(CBRM_data!KT$18=CBRM_data!$F247)</f>
        <v>0</v>
      </c>
      <c r="KU247" s="367" cm="1">
        <f t="array" ref="KU247">SUMPRODUCT((CBRM_data!KU$28:KU$232)*(CBRM_data!$H$28:$H$232=CBRM_data!$H247)*(CBRM_data!$D$28:$D$232=TRUE))*(CBRM_data!KU$18=CBRM_data!$F247)</f>
        <v>0</v>
      </c>
      <c r="KV247" s="367" cm="1">
        <f t="array" ref="KV247">SUMPRODUCT((CBRM_data!KV$28:KV$232)*(CBRM_data!$H$28:$H$232=CBRM_data!$H247)*(CBRM_data!$D$28:$D$232=TRUE))*(CBRM_data!KV$18=CBRM_data!$F247)</f>
        <v>0</v>
      </c>
      <c r="KW247" s="367" cm="1">
        <f t="array" ref="KW247">SUMPRODUCT((CBRM_data!KW$28:KW$232)*(CBRM_data!$H$28:$H$232=CBRM_data!$H247)*(CBRM_data!$D$28:$D$232=TRUE))*(CBRM_data!KW$18=CBRM_data!$F247)</f>
        <v>0</v>
      </c>
      <c r="KX247" s="367" cm="1">
        <f t="array" ref="KX247">SUMPRODUCT((CBRM_data!KX$28:KX$232)*(CBRM_data!$H$28:$H$232=CBRM_data!$H247)*(CBRM_data!$D$28:$D$232=TRUE))*(CBRM_data!KX$18=CBRM_data!$F247)</f>
        <v>0</v>
      </c>
      <c r="KY247" s="367" cm="1">
        <f t="array" ref="KY247">SUMPRODUCT((CBRM_data!KY$28:KY$232)*(CBRM_data!$H$28:$H$232=CBRM_data!$H247)*(CBRM_data!$D$28:$D$232=TRUE))*(CBRM_data!KY$18=CBRM_data!$F247)</f>
        <v>0</v>
      </c>
      <c r="KZ247" s="367" cm="1">
        <f t="array" ref="KZ247">SUMPRODUCT((CBRM_data!KZ$28:KZ$232)*(CBRM_data!$H$28:$H$232=CBRM_data!$H247)*(CBRM_data!$D$28:$D$232=TRUE))*(CBRM_data!KZ$18=CBRM_data!$F247)</f>
        <v>0</v>
      </c>
      <c r="LA247" s="367" cm="1">
        <f t="array" ref="LA247">SUMPRODUCT((CBRM_data!LA$28:LA$232)*(CBRM_data!$H$28:$H$232=CBRM_data!$H247)*(CBRM_data!$D$28:$D$232=TRUE))*(CBRM_data!LA$18=CBRM_data!$F247)</f>
        <v>0</v>
      </c>
      <c r="LB247" s="367" cm="1">
        <f t="array" ref="LB247">SUMPRODUCT((CBRM_data!LB$28:LB$232)*(CBRM_data!$H$28:$H$232=CBRM_data!$H247)*(CBRM_data!$D$28:$D$232=TRUE))*(CBRM_data!LB$18=CBRM_data!$F247)</f>
        <v>0</v>
      </c>
      <c r="LC247" s="367" cm="1">
        <f t="array" ref="LC247">SUMPRODUCT((CBRM_data!LC$28:LC$232)*(CBRM_data!$H$28:$H$232=CBRM_data!$H247)*(CBRM_data!$D$28:$D$232=TRUE))*(CBRM_data!LC$18=CBRM_data!$F247)</f>
        <v>0</v>
      </c>
      <c r="LD247" s="367" cm="1">
        <f t="array" ref="LD247">SUMPRODUCT((CBRM_data!LD$28:LD$232)*(CBRM_data!$H$28:$H$232=CBRM_data!$H247)*(CBRM_data!$D$28:$D$232=TRUE))*(CBRM_data!LD$18=CBRM_data!$F247)</f>
        <v>0</v>
      </c>
      <c r="LE247" s="367" cm="1">
        <f t="array" ref="LE247">SUMPRODUCT((CBRM_data!LE$28:LE$232)*(CBRM_data!$H$28:$H$232=CBRM_data!$H247)*(CBRM_data!$D$28:$D$232=TRUE))*(CBRM_data!LE$18=CBRM_data!$F247)</f>
        <v>0</v>
      </c>
      <c r="LF247" s="367" cm="1">
        <f t="array" ref="LF247">SUMPRODUCT((CBRM_data!LF$28:LF$232)*(CBRM_data!$H$28:$H$232=CBRM_data!$H247)*(CBRM_data!$D$28:$D$232=TRUE))*(CBRM_data!LF$18=CBRM_data!$F247)</f>
        <v>0</v>
      </c>
      <c r="LG247" s="367" cm="1">
        <f t="array" ref="LG247">SUMPRODUCT((CBRM_data!LG$28:LG$232)*(CBRM_data!$H$28:$H$232=CBRM_data!$H247)*(CBRM_data!$D$28:$D$232=TRUE))*(CBRM_data!LG$18=CBRM_data!$F247)</f>
        <v>0</v>
      </c>
      <c r="LH247" s="367" cm="1">
        <f t="array" ref="LH247">SUMPRODUCT((CBRM_data!LH$28:LH$232)*(CBRM_data!$H$28:$H$232=CBRM_data!$H247)*(CBRM_data!$D$28:$D$232=TRUE))*(CBRM_data!LH$18=CBRM_data!$F247)</f>
        <v>0</v>
      </c>
      <c r="LI247" s="367" cm="1">
        <f t="array" ref="LI247">SUMPRODUCT((CBRM_data!LI$28:LI$232)*(CBRM_data!$H$28:$H$232=CBRM_data!$H247)*(CBRM_data!$D$28:$D$232=TRUE))*(CBRM_data!LI$18=CBRM_data!$F247)</f>
        <v>0</v>
      </c>
      <c r="LJ247" s="367" cm="1">
        <f t="array" ref="LJ247">SUMPRODUCT((CBRM_data!LJ$28:LJ$232)*(CBRM_data!$H$28:$H$232=CBRM_data!$H247)*(CBRM_data!$D$28:$D$232=TRUE))*(CBRM_data!LJ$18=CBRM_data!$F247)</f>
        <v>0</v>
      </c>
      <c r="LK247" s="367" cm="1">
        <f t="array" ref="LK247">SUMPRODUCT((CBRM_data!LK$28:LK$232)*(CBRM_data!$H$28:$H$232=CBRM_data!$H247)*(CBRM_data!$D$28:$D$232=TRUE))*(CBRM_data!LK$18=CBRM_data!$F247)</f>
        <v>0</v>
      </c>
      <c r="LL247" s="367" cm="1">
        <f t="array" ref="LL247">SUMPRODUCT((CBRM_data!LL$28:LL$232)*(CBRM_data!$H$28:$H$232=CBRM_data!$H247)*(CBRM_data!$D$28:$D$232=TRUE))*(CBRM_data!LL$18=CBRM_data!$F247)</f>
        <v>0</v>
      </c>
      <c r="LM247" s="367" cm="1">
        <f t="array" ref="LM247">SUMPRODUCT((CBRM_data!LM$28:LM$232)*(CBRM_data!$H$28:$H$232=CBRM_data!$H247)*(CBRM_data!$D$28:$D$232=TRUE))*(CBRM_data!LM$18=CBRM_data!$F247)</f>
        <v>0</v>
      </c>
      <c r="LN247" s="367" cm="1">
        <f t="array" ref="LN247">SUMPRODUCT((CBRM_data!LN$28:LN$232)*(CBRM_data!$H$28:$H$232=CBRM_data!$H247)*(CBRM_data!$D$28:$D$232=TRUE))*(CBRM_data!LN$18=CBRM_data!$F247)</f>
        <v>0</v>
      </c>
      <c r="LO247" s="367" cm="1">
        <f t="array" ref="LO247">SUMPRODUCT((CBRM_data!LO$28:LO$232)*(CBRM_data!$H$28:$H$232=CBRM_data!$H247)*(CBRM_data!$D$28:$D$232=TRUE))*(CBRM_data!LO$18=CBRM_data!$F247)</f>
        <v>0</v>
      </c>
      <c r="LP247" s="367" cm="1">
        <f t="array" ref="LP247">SUMPRODUCT((CBRM_data!LP$28:LP$232)*(CBRM_data!$H$28:$H$232=CBRM_data!$H247)*(CBRM_data!$D$28:$D$232=TRUE))*(CBRM_data!LP$18=CBRM_data!$F247)</f>
        <v>0</v>
      </c>
      <c r="LQ247" s="367" cm="1">
        <f t="array" ref="LQ247">SUMPRODUCT((CBRM_data!LQ$28:LQ$232)*(CBRM_data!$H$28:$H$232=CBRM_data!$H247)*(CBRM_data!$D$28:$D$232=TRUE))*(CBRM_data!LQ$18=CBRM_data!$F247)</f>
        <v>0</v>
      </c>
      <c r="LR247" s="367" cm="1">
        <f t="array" ref="LR247">SUMPRODUCT((CBRM_data!LR$28:LR$232)*(CBRM_data!$H$28:$H$232=CBRM_data!$H247)*(CBRM_data!$D$28:$D$232=TRUE))*(CBRM_data!LR$18=CBRM_data!$F247)</f>
        <v>0</v>
      </c>
      <c r="LS247" s="367" cm="1">
        <f t="array" ref="LS247">SUMPRODUCT((CBRM_data!LS$28:LS$232)*(CBRM_data!$H$28:$H$232=CBRM_data!$H247)*(CBRM_data!$D$28:$D$232=TRUE))*(CBRM_data!LS$18=CBRM_data!$F247)</f>
        <v>0</v>
      </c>
      <c r="LT247" s="367" cm="1">
        <f t="array" ref="LT247">SUMPRODUCT((CBRM_data!LT$28:LT$232)*(CBRM_data!$H$28:$H$232=CBRM_data!$H247)*(CBRM_data!$D$28:$D$232=TRUE))*(CBRM_data!LT$18=CBRM_data!$F247)</f>
        <v>0</v>
      </c>
      <c r="LU247" s="367" cm="1">
        <f t="array" ref="LU247">SUMPRODUCT((CBRM_data!LU$28:LU$232)*(CBRM_data!$H$28:$H$232=CBRM_data!$H247)*(CBRM_data!$D$28:$D$232=TRUE))*(CBRM_data!LU$18=CBRM_data!$F247)</f>
        <v>0</v>
      </c>
      <c r="LV247" s="367" cm="1">
        <f t="array" ref="LV247">SUMPRODUCT((CBRM_data!LV$28:LV$232)*(CBRM_data!$H$28:$H$232=CBRM_data!$H247)*(CBRM_data!$D$28:$D$232=TRUE))*(CBRM_data!LV$18=CBRM_data!$F247)</f>
        <v>0</v>
      </c>
      <c r="LW247" s="367" cm="1">
        <f t="array" ref="LW247">SUMPRODUCT((CBRM_data!LW$28:LW$232)*(CBRM_data!$H$28:$H$232=CBRM_data!$H247)*(CBRM_data!$D$28:$D$232=TRUE))*(CBRM_data!LW$18=CBRM_data!$F247)</f>
        <v>0</v>
      </c>
      <c r="LX247" s="367" cm="1">
        <f t="array" ref="LX247">SUMPRODUCT((CBRM_data!LX$28:LX$232)*(CBRM_data!$H$28:$H$232=CBRM_data!$H247)*(CBRM_data!$D$28:$D$232=TRUE))*(CBRM_data!LX$18=CBRM_data!$F247)</f>
        <v>0</v>
      </c>
      <c r="LY247" s="367" cm="1">
        <f t="array" ref="LY247">SUMPRODUCT((CBRM_data!LY$28:LY$232)*(CBRM_data!$H$28:$H$232=CBRM_data!$H247)*(CBRM_data!$D$28:$D$232=TRUE))*(CBRM_data!LY$18=CBRM_data!$F247)</f>
        <v>0</v>
      </c>
      <c r="LZ247" s="367" cm="1">
        <f t="array" ref="LZ247">SUMPRODUCT((CBRM_data!LZ$28:LZ$232)*(CBRM_data!$H$28:$H$232=CBRM_data!$H247)*(CBRM_data!$D$28:$D$232=TRUE))*(CBRM_data!LZ$18=CBRM_data!$F247)</f>
        <v>0</v>
      </c>
      <c r="MA247" s="367" cm="1">
        <f t="array" ref="MA247">SUMPRODUCT((CBRM_data!MA$28:MA$232)*(CBRM_data!$H$28:$H$232=CBRM_data!$H247)*(CBRM_data!$D$28:$D$232=TRUE))*(CBRM_data!MA$18=CBRM_data!$F247)</f>
        <v>0</v>
      </c>
      <c r="MB247" s="367" cm="1">
        <f t="array" ref="MB247">SUMPRODUCT((CBRM_data!MB$28:MB$232)*(CBRM_data!$H$28:$H$232=CBRM_data!$H247)*(CBRM_data!$D$28:$D$232=TRUE))*(CBRM_data!MB$18=CBRM_data!$F247)</f>
        <v>0</v>
      </c>
      <c r="MC247" s="367" cm="1">
        <f t="array" ref="MC247">SUMPRODUCT((CBRM_data!MC$28:MC$232)*(CBRM_data!$H$28:$H$232=CBRM_data!$H247)*(CBRM_data!$D$28:$D$232=TRUE))*(CBRM_data!MC$18=CBRM_data!$F247)</f>
        <v>82.509825137092918</v>
      </c>
      <c r="MD247" s="367" cm="1">
        <f t="array" ref="MD247">SUMPRODUCT((CBRM_data!MD$28:MD$232)*(CBRM_data!$H$28:$H$232=CBRM_data!$H247)*(CBRM_data!$D$28:$D$232=TRUE))*(CBRM_data!MD$18=CBRM_data!$F247)</f>
        <v>82.509825137092918</v>
      </c>
      <c r="ME247" s="367" cm="1">
        <f t="array" ref="ME247">SUMPRODUCT((CBRM_data!ME$28:ME$232)*(CBRM_data!$H$28:$H$232=CBRM_data!$H247)*(CBRM_data!$D$28:$D$232=TRUE))*(CBRM_data!ME$18=CBRM_data!$F247)</f>
        <v>82.509825137092918</v>
      </c>
      <c r="MF247" s="367" cm="1">
        <f t="array" ref="MF247">SUMPRODUCT((CBRM_data!MF$28:MF$232)*(CBRM_data!$H$28:$H$232=CBRM_data!$H247)*(CBRM_data!$D$28:$D$232=TRUE))*(CBRM_data!MF$18=CBRM_data!$F247)</f>
        <v>82.509825137092918</v>
      </c>
      <c r="MG247" s="367" cm="1">
        <f t="array" ref="MG247">SUMPRODUCT((CBRM_data!MG$28:MG$232)*(CBRM_data!$H$28:$H$232=CBRM_data!$H247)*(CBRM_data!$D$28:$D$232=TRUE))*(CBRM_data!MG$18=CBRM_data!$F247)</f>
        <v>82.509825137092918</v>
      </c>
      <c r="MH247" s="367" cm="1">
        <f t="array" ref="MH247">SUMPRODUCT((CBRM_data!MH$28:MH$232)*(CBRM_data!$H$28:$H$232=CBRM_data!$H247)*(CBRM_data!$D$28:$D$232=TRUE))*(CBRM_data!MH$18=CBRM_data!$F247)</f>
        <v>82.509825137092918</v>
      </c>
      <c r="MI247" s="367" cm="1">
        <f t="array" ref="MI247">SUMPRODUCT((CBRM_data!MI$28:MI$232)*(CBRM_data!$H$28:$H$232=CBRM_data!$H247)*(CBRM_data!$D$28:$D$232=TRUE))*(CBRM_data!MI$18=CBRM_data!$F247)</f>
        <v>82.509825137092918</v>
      </c>
      <c r="MJ247" s="367" cm="1">
        <f t="array" ref="MJ247">SUMPRODUCT((CBRM_data!MJ$28:MJ$232)*(CBRM_data!$H$28:$H$232=CBRM_data!$H247)*(CBRM_data!$D$28:$D$232=TRUE))*(CBRM_data!MJ$18=CBRM_data!$F247)</f>
        <v>82.509825137092918</v>
      </c>
      <c r="MK247" s="367" cm="1">
        <f t="array" ref="MK247">SUMPRODUCT((CBRM_data!MK$28:MK$232)*(CBRM_data!$H$28:$H$232=CBRM_data!$H247)*(CBRM_data!$D$28:$D$232=TRUE))*(CBRM_data!MK$18=CBRM_data!$F247)</f>
        <v>82.509825137092918</v>
      </c>
      <c r="ML247" s="367" cm="1">
        <f t="array" ref="ML247">SUMPRODUCT((CBRM_data!ML$28:ML$232)*(CBRM_data!$H$28:$H$232=CBRM_data!$H247)*(CBRM_data!$D$28:$D$232=TRUE))*(CBRM_data!ML$18=CBRM_data!$F247)</f>
        <v>82.509825137092918</v>
      </c>
      <c r="MM247" s="367" cm="1">
        <f t="array" ref="MM247">SUMPRODUCT((CBRM_data!MM$28:MM$232)*(CBRM_data!$H$28:$H$232=CBRM_data!$H247)*(CBRM_data!$D$28:$D$232=TRUE))*(CBRM_data!MM$18=CBRM_data!$F247)</f>
        <v>82.509825137092918</v>
      </c>
      <c r="MN247" s="367" cm="1">
        <f t="array" ref="MN247">SUMPRODUCT((CBRM_data!MN$28:MN$232)*(CBRM_data!$H$28:$H$232=CBRM_data!$H247)*(CBRM_data!$D$28:$D$232=TRUE))*(CBRM_data!MN$18=CBRM_data!$F247)</f>
        <v>82.509825137092918</v>
      </c>
      <c r="MO247" s="367" cm="1">
        <f t="array" ref="MO247">SUMPRODUCT((CBRM_data!MO$28:MO$232)*(CBRM_data!$H$28:$H$232=CBRM_data!$H247)*(CBRM_data!$D$28:$D$232=TRUE))*(CBRM_data!MO$18=CBRM_data!$F247)</f>
        <v>82.509825137092918</v>
      </c>
      <c r="MP247" s="367" cm="1">
        <f t="array" ref="MP247">SUMPRODUCT((CBRM_data!MP$28:MP$232)*(CBRM_data!$H$28:$H$232=CBRM_data!$H247)*(CBRM_data!$D$28:$D$232=TRUE))*(CBRM_data!MP$18=CBRM_data!$F247)</f>
        <v>82.509825137092918</v>
      </c>
      <c r="MQ247" s="367" cm="1">
        <f t="array" ref="MQ247">SUMPRODUCT((CBRM_data!MQ$28:MQ$232)*(CBRM_data!$H$28:$H$232=CBRM_data!$H247)*(CBRM_data!$D$28:$D$232=TRUE))*(CBRM_data!MQ$18=CBRM_data!$F247)</f>
        <v>82.509825137092918</v>
      </c>
      <c r="MR247" s="367" cm="1">
        <f t="array" ref="MR247">SUMPRODUCT((CBRM_data!MR$28:MR$232)*(CBRM_data!$H$28:$H$232=CBRM_data!$H247)*(CBRM_data!$D$28:$D$232=TRUE))*(CBRM_data!MR$18=CBRM_data!$F247)</f>
        <v>82.509825137092918</v>
      </c>
      <c r="MS247" s="367" cm="1">
        <f t="array" ref="MS247">SUMPRODUCT((CBRM_data!MS$28:MS$232)*(CBRM_data!$H$28:$H$232=CBRM_data!$H247)*(CBRM_data!$D$28:$D$232=TRUE))*(CBRM_data!MS$18=CBRM_data!$F247)</f>
        <v>82.509825137092918</v>
      </c>
      <c r="MT247" s="367" cm="1">
        <f t="array" ref="MT247">SUMPRODUCT((CBRM_data!MT$28:MT$232)*(CBRM_data!$H$28:$H$232=CBRM_data!$H247)*(CBRM_data!$D$28:$D$232=TRUE))*(CBRM_data!MT$18=CBRM_data!$F247)</f>
        <v>98.759089319973853</v>
      </c>
      <c r="MU247" s="367" cm="1">
        <f t="array" ref="MU247">SUMPRODUCT((CBRM_data!MU$28:MU$232)*(CBRM_data!$H$28:$H$232=CBRM_data!$H247)*(CBRM_data!$D$28:$D$232=TRUE))*(CBRM_data!MU$18=CBRM_data!$F247)</f>
        <v>130.91102468419885</v>
      </c>
      <c r="MV247" s="367" cm="1">
        <f t="array" ref="MV247">SUMPRODUCT((CBRM_data!MV$28:MV$232)*(CBRM_data!$H$28:$H$232=CBRM_data!$H247)*(CBRM_data!$D$28:$D$232=TRUE))*(CBRM_data!MV$18=CBRM_data!$F247)</f>
        <v>175.04578117072697</v>
      </c>
      <c r="MW247" s="367" cm="1">
        <f t="array" ref="MW247">SUMPRODUCT((CBRM_data!MW$28:MW$232)*(CBRM_data!$H$28:$H$232=CBRM_data!$H247)*(CBRM_data!$D$28:$D$232=TRUE))*(CBRM_data!MW$18=CBRM_data!$F247)</f>
        <v>235.90219213689701</v>
      </c>
      <c r="MX247" s="367" cm="1">
        <f t="array" ref="MX247">SUMPRODUCT((CBRM_data!MX$28:MX$232)*(CBRM_data!$H$28:$H$232=CBRM_data!$H247)*(CBRM_data!$D$28:$D$232=TRUE))*(CBRM_data!MX$18=CBRM_data!$F247)</f>
        <v>320.15864748268831</v>
      </c>
      <c r="MY247" s="367" cm="1">
        <f t="array" ref="MY247">SUMPRODUCT((CBRM_data!MY$28:MY$232)*(CBRM_data!$H$28:$H$232=CBRM_data!$H247)*(CBRM_data!$D$28:$D$232=TRUE))*(CBRM_data!MY$18=CBRM_data!$F247)</f>
        <v>437.24362867836152</v>
      </c>
      <c r="MZ247" s="367" cm="1">
        <f t="array" ref="MZ247">SUMPRODUCT((CBRM_data!MZ$28:MZ$232)*(CBRM_data!$H$28:$H$232=CBRM_data!$H247)*(CBRM_data!$D$28:$D$232=TRUE))*(CBRM_data!MZ$18=CBRM_data!$F247)</f>
        <v>600.48938982517336</v>
      </c>
      <c r="NA247" s="367" cm="1">
        <f t="array" ref="NA247">SUMPRODUCT((CBRM_data!NA$28:NA$232)*(CBRM_data!$H$28:$H$232=CBRM_data!$H247)*(CBRM_data!$D$28:$D$232=TRUE))*(CBRM_data!NA$18=CBRM_data!$F247)</f>
        <v>828.77525392702057</v>
      </c>
      <c r="NB247" s="367" cm="1">
        <f t="array" ref="NB247">SUMPRODUCT((CBRM_data!NB$28:NB$232)*(CBRM_data!$H$28:$H$232=CBRM_data!$H247)*(CBRM_data!$D$28:$D$232=TRUE))*(CBRM_data!NB$18=CBRM_data!$F247)</f>
        <v>1148.8698380779224</v>
      </c>
      <c r="NC247" s="367" cm="1">
        <f t="array" ref="NC247">SUMPRODUCT((CBRM_data!NC$28:NC$232)*(CBRM_data!$H$28:$H$232=CBRM_data!$H247)*(CBRM_data!$D$28:$D$232=TRUE))*(CBRM_data!NC$18=CBRM_data!$F247)</f>
        <v>1598.7714186984647</v>
      </c>
      <c r="ND247" s="367" cm="1">
        <f t="array" ref="ND247">SUMPRODUCT((CBRM_data!ND$28:ND$232)*(CBRM_data!$H$28:$H$232=CBRM_data!$H247)*(CBRM_data!$D$28:$D$232=TRUE))*(CBRM_data!ND$18=CBRM_data!$F247)</f>
        <v>2232.4742679723217</v>
      </c>
      <c r="NE247" s="367" cm="1">
        <f t="array" ref="NE247">SUMPRODUCT((CBRM_data!NE$28:NE$232)*(CBRM_data!$H$28:$H$232=CBRM_data!$H247)*(CBRM_data!$D$28:$D$232=TRUE))*(CBRM_data!NE$18=CBRM_data!$F247)</f>
        <v>3126.7728453941231</v>
      </c>
      <c r="NF247" s="367" cm="1">
        <f t="array" ref="NF247">SUMPRODUCT((CBRM_data!NF$28:NF$232)*(CBRM_data!$H$28:$H$232=CBRM_data!$H247)*(CBRM_data!$D$28:$D$232=TRUE))*(CBRM_data!NF$18=CBRM_data!$F247)</f>
        <v>4390.9791433598357</v>
      </c>
      <c r="NG247" s="367" cm="1">
        <f t="array" ref="NG247">SUMPRODUCT((CBRM_data!NG$28:NG$232)*(CBRM_data!$H$28:$H$232=CBRM_data!$H247)*(CBRM_data!$D$28:$D$232=TRUE))*(CBRM_data!NG$18=CBRM_data!$F247)</f>
        <v>0</v>
      </c>
      <c r="NH247" s="367" cm="1">
        <f t="array" ref="NH247">SUMPRODUCT((CBRM_data!NH$28:NH$232)*(CBRM_data!$H$28:$H$232=CBRM_data!$H247)*(CBRM_data!$D$28:$D$232=TRUE))*(CBRM_data!NH$18=CBRM_data!$F247)</f>
        <v>0</v>
      </c>
      <c r="NI247" s="367" cm="1">
        <f t="array" ref="NI247">SUMPRODUCT((CBRM_data!NI$28:NI$232)*(CBRM_data!$H$28:$H$232=CBRM_data!$H247)*(CBRM_data!$D$28:$D$232=TRUE))*(CBRM_data!NI$18=CBRM_data!$F247)</f>
        <v>0</v>
      </c>
      <c r="NJ247" s="367" cm="1">
        <f t="array" ref="NJ247">SUMPRODUCT((CBRM_data!NJ$28:NJ$232)*(CBRM_data!$H$28:$H$232=CBRM_data!$H247)*(CBRM_data!$D$28:$D$232=TRUE))*(CBRM_data!NJ$18=CBRM_data!$F247)</f>
        <v>0</v>
      </c>
      <c r="NK247" s="367" cm="1">
        <f t="array" ref="NK247">SUMPRODUCT((CBRM_data!NK$28:NK$232)*(CBRM_data!$H$28:$H$232=CBRM_data!$H247)*(CBRM_data!$D$28:$D$232=TRUE))*(CBRM_data!NK$18=CBRM_data!$F247)</f>
        <v>0</v>
      </c>
      <c r="NL247" s="367" cm="1">
        <f t="array" ref="NL247">SUMPRODUCT((CBRM_data!NL$28:NL$232)*(CBRM_data!$H$28:$H$232=CBRM_data!$H247)*(CBRM_data!$D$28:$D$232=TRUE))*(CBRM_data!NL$18=CBRM_data!$F247)</f>
        <v>0</v>
      </c>
      <c r="NM247" s="367" cm="1">
        <f t="array" ref="NM247">SUMPRODUCT((CBRM_data!NM$28:NM$232)*(CBRM_data!$H$28:$H$232=CBRM_data!$H247)*(CBRM_data!$D$28:$D$232=TRUE))*(CBRM_data!NM$18=CBRM_data!$F247)</f>
        <v>0</v>
      </c>
      <c r="NN247" s="367" cm="1">
        <f t="array" ref="NN247">SUMPRODUCT((CBRM_data!NN$28:NN$232)*(CBRM_data!$H$28:$H$232=CBRM_data!$H247)*(CBRM_data!$D$28:$D$232=TRUE))*(CBRM_data!NN$18=CBRM_data!$F247)</f>
        <v>0</v>
      </c>
      <c r="NO247" s="367" cm="1">
        <f t="array" ref="NO247">SUMPRODUCT((CBRM_data!NO$28:NO$232)*(CBRM_data!$H$28:$H$232=CBRM_data!$H247)*(CBRM_data!$D$28:$D$232=TRUE))*(CBRM_data!NO$18=CBRM_data!$F247)</f>
        <v>0</v>
      </c>
      <c r="NP247" s="367" cm="1">
        <f t="array" ref="NP247">SUMPRODUCT((CBRM_data!NP$28:NP$232)*(CBRM_data!$H$28:$H$232=CBRM_data!$H247)*(CBRM_data!$D$28:$D$232=TRUE))*(CBRM_data!NP$18=CBRM_data!$F247)</f>
        <v>0</v>
      </c>
      <c r="NQ247" s="367" cm="1">
        <f t="array" ref="NQ247">SUMPRODUCT((CBRM_data!NQ$28:NQ$232)*(CBRM_data!$H$28:$H$232=CBRM_data!$H247)*(CBRM_data!$D$28:$D$232=TRUE))*(CBRM_data!NQ$18=CBRM_data!$F247)</f>
        <v>0</v>
      </c>
      <c r="NR247" s="367" cm="1">
        <f t="array" ref="NR247">SUMPRODUCT((CBRM_data!NR$28:NR$232)*(CBRM_data!$H$28:$H$232=CBRM_data!$H247)*(CBRM_data!$D$28:$D$232=TRUE))*(CBRM_data!NR$18=CBRM_data!$F247)</f>
        <v>0</v>
      </c>
      <c r="NS247" s="367" cm="1">
        <f t="array" ref="NS247">SUMPRODUCT((CBRM_data!NS$28:NS$232)*(CBRM_data!$H$28:$H$232=CBRM_data!$H247)*(CBRM_data!$D$28:$D$232=TRUE))*(CBRM_data!NS$18=CBRM_data!$F247)</f>
        <v>0</v>
      </c>
      <c r="NT247" s="367" cm="1">
        <f t="array" ref="NT247">SUMPRODUCT((CBRM_data!NT$28:NT$232)*(CBRM_data!$H$28:$H$232=CBRM_data!$H247)*(CBRM_data!$D$28:$D$232=TRUE))*(CBRM_data!NT$18=CBRM_data!$F247)</f>
        <v>0</v>
      </c>
      <c r="NU247" s="367" cm="1">
        <f t="array" ref="NU247">SUMPRODUCT((CBRM_data!NU$28:NU$232)*(CBRM_data!$H$28:$H$232=CBRM_data!$H247)*(CBRM_data!$D$28:$D$232=TRUE))*(CBRM_data!NU$18=CBRM_data!$F247)</f>
        <v>0</v>
      </c>
      <c r="NV247" s="367" cm="1">
        <f t="array" ref="NV247">SUMPRODUCT((CBRM_data!NV$28:NV$232)*(CBRM_data!$H$28:$H$232=CBRM_data!$H247)*(CBRM_data!$D$28:$D$232=TRUE))*(CBRM_data!NV$18=CBRM_data!$F247)</f>
        <v>0</v>
      </c>
      <c r="NW247" s="367" cm="1">
        <f t="array" ref="NW247">SUMPRODUCT((CBRM_data!NW$28:NW$232)*(CBRM_data!$H$28:$H$232=CBRM_data!$H247)*(CBRM_data!$D$28:$D$232=TRUE))*(CBRM_data!NW$18=CBRM_data!$F247)</f>
        <v>0</v>
      </c>
      <c r="NX247" s="367" cm="1">
        <f t="array" ref="NX247">SUMPRODUCT((CBRM_data!NX$28:NX$232)*(CBRM_data!$H$28:$H$232=CBRM_data!$H247)*(CBRM_data!$D$28:$D$232=TRUE))*(CBRM_data!NX$18=CBRM_data!$F247)</f>
        <v>0</v>
      </c>
      <c r="NY247" s="367" cm="1">
        <f t="array" ref="NY247">SUMPRODUCT((CBRM_data!NY$28:NY$232)*(CBRM_data!$H$28:$H$232=CBRM_data!$H247)*(CBRM_data!$D$28:$D$232=TRUE))*(CBRM_data!NY$18=CBRM_data!$F247)</f>
        <v>0</v>
      </c>
      <c r="NZ247" s="367" cm="1">
        <f t="array" ref="NZ247">SUMPRODUCT((CBRM_data!NZ$28:NZ$232)*(CBRM_data!$H$28:$H$232=CBRM_data!$H247)*(CBRM_data!$D$28:$D$232=TRUE))*(CBRM_data!NZ$18=CBRM_data!$F247)</f>
        <v>0</v>
      </c>
      <c r="OA247" s="367" cm="1">
        <f t="array" ref="OA247">SUMPRODUCT((CBRM_data!OA$28:OA$232)*(CBRM_data!$H$28:$H$232=CBRM_data!$H247)*(CBRM_data!$D$28:$D$232=TRUE))*(CBRM_data!OA$18=CBRM_data!$F247)</f>
        <v>0</v>
      </c>
      <c r="OB247" s="367" cm="1">
        <f t="array" ref="OB247">SUMPRODUCT((CBRM_data!OB$28:OB$232)*(CBRM_data!$H$28:$H$232=CBRM_data!$H247)*(CBRM_data!$D$28:$D$232=TRUE))*(CBRM_data!OB$18=CBRM_data!$F247)</f>
        <v>0</v>
      </c>
      <c r="OC247" s="367" cm="1">
        <f t="array" ref="OC247">SUMPRODUCT((CBRM_data!OC$28:OC$232)*(CBRM_data!$H$28:$H$232=CBRM_data!$H247)*(CBRM_data!$D$28:$D$232=TRUE))*(CBRM_data!OC$18=CBRM_data!$F247)</f>
        <v>0</v>
      </c>
      <c r="OD247" s="367" cm="1">
        <f t="array" ref="OD247">SUMPRODUCT((CBRM_data!OD$28:OD$232)*(CBRM_data!$H$28:$H$232=CBRM_data!$H247)*(CBRM_data!$D$28:$D$232=TRUE))*(CBRM_data!OD$18=CBRM_data!$F247)</f>
        <v>0</v>
      </c>
      <c r="OE247" s="367" cm="1">
        <f t="array" ref="OE247">SUMPRODUCT((CBRM_data!OE$28:OE$232)*(CBRM_data!$H$28:$H$232=CBRM_data!$H247)*(CBRM_data!$D$28:$D$232=TRUE))*(CBRM_data!OE$18=CBRM_data!$F247)</f>
        <v>0</v>
      </c>
      <c r="OF247" s="367" cm="1">
        <f t="array" ref="OF247">SUMPRODUCT((CBRM_data!OF$28:OF$232)*(CBRM_data!$H$28:$H$232=CBRM_data!$H247)*(CBRM_data!$D$28:$D$232=TRUE))*(CBRM_data!OF$18=CBRM_data!$F247)</f>
        <v>0</v>
      </c>
      <c r="OG247" s="367" cm="1">
        <f t="array" ref="OG247">SUMPRODUCT((CBRM_data!OG$28:OG$232)*(CBRM_data!$H$28:$H$232=CBRM_data!$H247)*(CBRM_data!$D$28:$D$232=TRUE))*(CBRM_data!OG$18=CBRM_data!$F247)</f>
        <v>0</v>
      </c>
      <c r="OH247" s="367" cm="1">
        <f t="array" ref="OH247">SUMPRODUCT((CBRM_data!OH$28:OH$232)*(CBRM_data!$H$28:$H$232=CBRM_data!$H247)*(CBRM_data!$D$28:$D$232=TRUE))*(CBRM_data!OH$18=CBRM_data!$F247)</f>
        <v>0</v>
      </c>
      <c r="OI247" s="367" cm="1">
        <f t="array" ref="OI247">SUMPRODUCT((CBRM_data!OI$28:OI$232)*(CBRM_data!$H$28:$H$232=CBRM_data!$H247)*(CBRM_data!$D$28:$D$232=TRUE))*(CBRM_data!OI$18=CBRM_data!$F247)</f>
        <v>0</v>
      </c>
      <c r="OJ247" s="367" cm="1">
        <f t="array" ref="OJ247">SUMPRODUCT((CBRM_data!OJ$28:OJ$232)*(CBRM_data!$H$28:$H$232=CBRM_data!$H247)*(CBRM_data!$D$28:$D$232=TRUE))*(CBRM_data!OJ$18=CBRM_data!$F247)</f>
        <v>0</v>
      </c>
      <c r="OK247" s="367" cm="1">
        <f t="array" ref="OK247">SUMPRODUCT((CBRM_data!OK$28:OK$232)*(CBRM_data!$H$28:$H$232=CBRM_data!$H247)*(CBRM_data!$D$28:$D$232=TRUE))*(CBRM_data!OK$18=CBRM_data!$F247)</f>
        <v>0</v>
      </c>
      <c r="OL247" s="367" cm="1">
        <f t="array" ref="OL247">SUMPRODUCT((CBRM_data!OL$28:OL$232)*(CBRM_data!$H$28:$H$232=CBRM_data!$H247)*(CBRM_data!$D$28:$D$232=TRUE))*(CBRM_data!OL$18=CBRM_data!$F247)</f>
        <v>0</v>
      </c>
      <c r="OM247" s="367" cm="1">
        <f t="array" ref="OM247">SUMPRODUCT((CBRM_data!OM$28:OM$232)*(CBRM_data!$H$28:$H$232=CBRM_data!$H247)*(CBRM_data!$D$28:$D$232=TRUE))*(CBRM_data!OM$18=CBRM_data!$F247)</f>
        <v>0</v>
      </c>
      <c r="ON247" s="367" cm="1">
        <f t="array" ref="ON247">SUMPRODUCT((CBRM_data!ON$28:ON$232)*(CBRM_data!$H$28:$H$232=CBRM_data!$H247)*(CBRM_data!$D$28:$D$232=TRUE))*(CBRM_data!ON$18=CBRM_data!$F247)</f>
        <v>0</v>
      </c>
      <c r="OO247" s="367" cm="1">
        <f t="array" ref="OO247">SUMPRODUCT((CBRM_data!OO$28:OO$232)*(CBRM_data!$H$28:$H$232=CBRM_data!$H247)*(CBRM_data!$D$28:$D$232=TRUE))*(CBRM_data!OO$18=CBRM_data!$F247)</f>
        <v>0</v>
      </c>
      <c r="OP247" s="367" cm="1">
        <f t="array" ref="OP247">SUMPRODUCT((CBRM_data!OP$28:OP$232)*(CBRM_data!$H$28:$H$232=CBRM_data!$H247)*(CBRM_data!$D$28:$D$232=TRUE))*(CBRM_data!OP$18=CBRM_data!$F247)</f>
        <v>0</v>
      </c>
      <c r="OQ247" s="367" cm="1">
        <f t="array" ref="OQ247">SUMPRODUCT((CBRM_data!OQ$28:OQ$232)*(CBRM_data!$H$28:$H$232=CBRM_data!$H247)*(CBRM_data!$D$28:$D$232=TRUE))*(CBRM_data!OQ$18=CBRM_data!$F247)</f>
        <v>0</v>
      </c>
      <c r="OR247" s="367" cm="1">
        <f t="array" ref="OR247">SUMPRODUCT((CBRM_data!OR$28:OR$232)*(CBRM_data!$H$28:$H$232=CBRM_data!$H247)*(CBRM_data!$D$28:$D$232=TRUE))*(CBRM_data!OR$18=CBRM_data!$F247)</f>
        <v>0</v>
      </c>
      <c r="OS247" s="367" cm="1">
        <f t="array" ref="OS247">SUMPRODUCT((CBRM_data!OS$28:OS$232)*(CBRM_data!$H$28:$H$232=CBRM_data!$H247)*(CBRM_data!$D$28:$D$232=TRUE))*(CBRM_data!OS$18=CBRM_data!$F247)</f>
        <v>0</v>
      </c>
      <c r="OT247" s="367" cm="1">
        <f t="array" ref="OT247">SUMPRODUCT((CBRM_data!OT$28:OT$232)*(CBRM_data!$H$28:$H$232=CBRM_data!$H247)*(CBRM_data!$D$28:$D$232=TRUE))*(CBRM_data!OT$18=CBRM_data!$F247)</f>
        <v>0</v>
      </c>
      <c r="OU247" s="367" cm="1">
        <f t="array" ref="OU247">SUMPRODUCT((CBRM_data!OU$28:OU$232)*(CBRM_data!$H$28:$H$232=CBRM_data!$H247)*(CBRM_data!$D$28:$D$232=TRUE))*(CBRM_data!OU$18=CBRM_data!$F247)</f>
        <v>0</v>
      </c>
      <c r="OV247" s="367" cm="1">
        <f t="array" ref="OV247">SUMPRODUCT((CBRM_data!OV$28:OV$232)*(CBRM_data!$H$28:$H$232=CBRM_data!$H247)*(CBRM_data!$D$28:$D$232=TRUE))*(CBRM_data!OV$18=CBRM_data!$F247)</f>
        <v>0</v>
      </c>
      <c r="OW247" s="367" cm="1">
        <f t="array" ref="OW247">SUMPRODUCT((CBRM_data!OW$28:OW$232)*(CBRM_data!$H$28:$H$232=CBRM_data!$H247)*(CBRM_data!$D$28:$D$232=TRUE))*(CBRM_data!OW$18=CBRM_data!$F247)</f>
        <v>0</v>
      </c>
      <c r="OX247" s="367" cm="1">
        <f t="array" ref="OX247">SUMPRODUCT((CBRM_data!OX$28:OX$232)*(CBRM_data!$H$28:$H$232=CBRM_data!$H247)*(CBRM_data!$D$28:$D$232=TRUE))*(CBRM_data!OX$18=CBRM_data!$F247)</f>
        <v>0</v>
      </c>
      <c r="OY247" s="367" cm="1">
        <f t="array" ref="OY247">SUMPRODUCT((CBRM_data!OY$28:OY$232)*(CBRM_data!$H$28:$H$232=CBRM_data!$H247)*(CBRM_data!$D$28:$D$232=TRUE))*(CBRM_data!OY$18=CBRM_data!$F247)</f>
        <v>0</v>
      </c>
      <c r="OZ247" s="367" cm="1">
        <f t="array" ref="OZ247">SUMPRODUCT((CBRM_data!OZ$28:OZ$232)*(CBRM_data!$H$28:$H$232=CBRM_data!$H247)*(CBRM_data!$D$28:$D$232=TRUE))*(CBRM_data!OZ$18=CBRM_data!$F247)</f>
        <v>0</v>
      </c>
      <c r="PA247" s="367" cm="1">
        <f t="array" ref="PA247">SUMPRODUCT((CBRM_data!PA$28:PA$232)*(CBRM_data!$H$28:$H$232=CBRM_data!$H247)*(CBRM_data!$D$28:$D$232=TRUE))*(CBRM_data!PA$18=CBRM_data!$F247)</f>
        <v>0</v>
      </c>
      <c r="PB247" s="367" cm="1">
        <f t="array" ref="PB247">SUMPRODUCT((CBRM_data!PB$28:PB$232)*(CBRM_data!$H$28:$H$232=CBRM_data!$H247)*(CBRM_data!$D$28:$D$232=TRUE))*(CBRM_data!PB$18=CBRM_data!$F247)</f>
        <v>0</v>
      </c>
      <c r="PC247" s="367" cm="1">
        <f t="array" ref="PC247">SUMPRODUCT((CBRM_data!PC$28:PC$232)*(CBRM_data!$H$28:$H$232=CBRM_data!$H247)*(CBRM_data!$D$28:$D$232=TRUE))*(CBRM_data!PC$18=CBRM_data!$F247)</f>
        <v>0</v>
      </c>
      <c r="PD247" s="367" cm="1">
        <f t="array" ref="PD247">SUMPRODUCT((CBRM_data!PD$28:PD$232)*(CBRM_data!$H$28:$H$232=CBRM_data!$H247)*(CBRM_data!$D$28:$D$232=TRUE))*(CBRM_data!PD$18=CBRM_data!$F247)</f>
        <v>0</v>
      </c>
      <c r="PE247" s="367" cm="1">
        <f t="array" ref="PE247">SUMPRODUCT((CBRM_data!PE$28:PE$232)*(CBRM_data!$H$28:$H$232=CBRM_data!$H247)*(CBRM_data!$D$28:$D$232=TRUE))*(CBRM_data!PE$18=CBRM_data!$F247)</f>
        <v>0</v>
      </c>
      <c r="PF247" s="367" cm="1">
        <f t="array" ref="PF247">SUMPRODUCT((CBRM_data!PF$28:PF$232)*(CBRM_data!$H$28:$H$232=CBRM_data!$H247)*(CBRM_data!$D$28:$D$232=TRUE))*(CBRM_data!PF$18=CBRM_data!$F247)</f>
        <v>0</v>
      </c>
      <c r="PG247" s="367" cm="1">
        <f t="array" ref="PG247">SUMPRODUCT((CBRM_data!PG$28:PG$232)*(CBRM_data!$H$28:$H$232=CBRM_data!$H247)*(CBRM_data!$D$28:$D$232=TRUE))*(CBRM_data!PG$18=CBRM_data!$F247)</f>
        <v>0</v>
      </c>
      <c r="PH247" s="367" cm="1">
        <f t="array" ref="PH247">SUMPRODUCT((CBRM_data!PH$28:PH$232)*(CBRM_data!$H$28:$H$232=CBRM_data!$H247)*(CBRM_data!$D$28:$D$232=TRUE))*(CBRM_data!PH$18=CBRM_data!$F247)</f>
        <v>0</v>
      </c>
      <c r="PI247" s="367" cm="1">
        <f t="array" ref="PI247">SUMPRODUCT((CBRM_data!PI$28:PI$232)*(CBRM_data!$H$28:$H$232=CBRM_data!$H247)*(CBRM_data!$D$28:$D$232=TRUE))*(CBRM_data!PI$18=CBRM_data!$F247)</f>
        <v>0</v>
      </c>
      <c r="PJ247" s="367" cm="1">
        <f t="array" ref="PJ247">SUMPRODUCT((CBRM_data!PJ$28:PJ$232)*(CBRM_data!$H$28:$H$232=CBRM_data!$H247)*(CBRM_data!$D$28:$D$232=TRUE))*(CBRM_data!PJ$18=CBRM_data!$F247)</f>
        <v>0</v>
      </c>
      <c r="PK247" s="367" cm="1">
        <f t="array" ref="PK247">SUMPRODUCT((CBRM_data!PK$28:PK$232)*(CBRM_data!$H$28:$H$232=CBRM_data!$H247)*(CBRM_data!$D$28:$D$232=TRUE))*(CBRM_data!PK$18=CBRM_data!$F247)</f>
        <v>0</v>
      </c>
      <c r="PL247" s="367" cm="1">
        <f t="array" ref="PL247">SUMPRODUCT((CBRM_data!PL$28:PL$232)*(CBRM_data!$H$28:$H$232=CBRM_data!$H247)*(CBRM_data!$D$28:$D$232=TRUE))*(CBRM_data!PL$18=CBRM_data!$F247)</f>
        <v>0</v>
      </c>
      <c r="PM247" s="367" cm="1">
        <f t="array" ref="PM247">SUMPRODUCT((CBRM_data!PM$28:PM$232)*(CBRM_data!$H$28:$H$232=CBRM_data!$H247)*(CBRM_data!$D$28:$D$232=TRUE))*(CBRM_data!PM$18=CBRM_data!$F247)</f>
        <v>0</v>
      </c>
      <c r="PN247" s="367" cm="1">
        <f t="array" ref="PN247">SUMPRODUCT((CBRM_data!PN$28:PN$232)*(CBRM_data!$H$28:$H$232=CBRM_data!$H247)*(CBRM_data!$D$28:$D$232=TRUE))*(CBRM_data!PN$18=CBRM_data!$F247)</f>
        <v>0</v>
      </c>
      <c r="PO247" s="367" cm="1">
        <f t="array" ref="PO247">SUMPRODUCT((CBRM_data!PO$28:PO$232)*(CBRM_data!$H$28:$H$232=CBRM_data!$H247)*(CBRM_data!$D$28:$D$232=TRUE))*(CBRM_data!PO$18=CBRM_data!$F247)</f>
        <v>0</v>
      </c>
      <c r="PP247" s="367" cm="1">
        <f t="array" ref="PP247">SUMPRODUCT((CBRM_data!PP$28:PP$232)*(CBRM_data!$H$28:$H$232=CBRM_data!$H247)*(CBRM_data!$D$28:$D$232=TRUE))*(CBRM_data!PP$18=CBRM_data!$F247)</f>
        <v>0</v>
      </c>
      <c r="PQ247" s="367" cm="1">
        <f t="array" ref="PQ247">SUMPRODUCT((CBRM_data!PQ$28:PQ$232)*(CBRM_data!$H$28:$H$232=CBRM_data!$H247)*(CBRM_data!$D$28:$D$232=TRUE))*(CBRM_data!PQ$18=CBRM_data!$F247)</f>
        <v>0</v>
      </c>
      <c r="PR247" s="367" cm="1">
        <f t="array" ref="PR247">SUMPRODUCT((CBRM_data!PR$28:PR$232)*(CBRM_data!$H$28:$H$232=CBRM_data!$H247)*(CBRM_data!$D$28:$D$232=TRUE))*(CBRM_data!PR$18=CBRM_data!$F247)</f>
        <v>0</v>
      </c>
      <c r="PS247" s="367" cm="1">
        <f t="array" ref="PS247">SUMPRODUCT((CBRM_data!PS$28:PS$232)*(CBRM_data!$H$28:$H$232=CBRM_data!$H247)*(CBRM_data!$D$28:$D$232=TRUE))*(CBRM_data!PS$18=CBRM_data!$F247)</f>
        <v>0</v>
      </c>
      <c r="PT247" s="367" cm="1">
        <f t="array" ref="PT247">SUMPRODUCT((CBRM_data!PT$28:PT$232)*(CBRM_data!$H$28:$H$232=CBRM_data!$H247)*(CBRM_data!$D$28:$D$232=TRUE))*(CBRM_data!PT$18=CBRM_data!$F247)</f>
        <v>0</v>
      </c>
      <c r="PU247" s="367" cm="1">
        <f t="array" ref="PU247">SUMPRODUCT((CBRM_data!PU$28:PU$232)*(CBRM_data!$H$28:$H$232=CBRM_data!$H247)*(CBRM_data!$D$28:$D$232=TRUE))*(CBRM_data!PU$18=CBRM_data!$F247)</f>
        <v>0</v>
      </c>
      <c r="PV247" s="367" cm="1">
        <f t="array" ref="PV247">SUMPRODUCT((CBRM_data!PV$28:PV$232)*(CBRM_data!$H$28:$H$232=CBRM_data!$H247)*(CBRM_data!$D$28:$D$232=TRUE))*(CBRM_data!PV$18=CBRM_data!$F247)</f>
        <v>0</v>
      </c>
      <c r="PW247" s="367" cm="1">
        <f t="array" ref="PW247">SUMPRODUCT((CBRM_data!PW$28:PW$232)*(CBRM_data!$H$28:$H$232=CBRM_data!$H247)*(CBRM_data!$D$28:$D$232=TRUE))*(CBRM_data!PW$18=CBRM_data!$F247)</f>
        <v>0</v>
      </c>
      <c r="PX247" s="367" cm="1">
        <f t="array" ref="PX247">SUMPRODUCT((CBRM_data!PX$28:PX$232)*(CBRM_data!$H$28:$H$232=CBRM_data!$H247)*(CBRM_data!$D$28:$D$232=TRUE))*(CBRM_data!PX$18=CBRM_data!$F247)</f>
        <v>0</v>
      </c>
      <c r="PY247" s="367" cm="1">
        <f t="array" ref="PY247">SUMPRODUCT((CBRM_data!PY$28:PY$232)*(CBRM_data!$H$28:$H$232=CBRM_data!$H247)*(CBRM_data!$D$28:$D$232=TRUE))*(CBRM_data!PY$18=CBRM_data!$F247)</f>
        <v>0</v>
      </c>
      <c r="PZ247" s="367" cm="1">
        <f t="array" ref="PZ247">SUMPRODUCT((CBRM_data!PZ$28:PZ$232)*(CBRM_data!$H$28:$H$232=CBRM_data!$H247)*(CBRM_data!$D$28:$D$232=TRUE))*(CBRM_data!PZ$18=CBRM_data!$F247)</f>
        <v>0</v>
      </c>
      <c r="QA247" s="367" cm="1">
        <f t="array" ref="QA247">SUMPRODUCT((CBRM_data!QA$28:QA$232)*(CBRM_data!$H$28:$H$232=CBRM_data!$H247)*(CBRM_data!$D$28:$D$232=TRUE))*(CBRM_data!QA$18=CBRM_data!$F247)</f>
        <v>0</v>
      </c>
      <c r="QB247" s="367" cm="1">
        <f t="array" ref="QB247">SUMPRODUCT((CBRM_data!QB$28:QB$232)*(CBRM_data!$H$28:$H$232=CBRM_data!$H247)*(CBRM_data!$D$28:$D$232=TRUE))*(CBRM_data!QB$18=CBRM_data!$F247)</f>
        <v>0</v>
      </c>
      <c r="QC247" s="367" cm="1">
        <f t="array" ref="QC247">SUMPRODUCT((CBRM_data!QC$28:QC$232)*(CBRM_data!$H$28:$H$232=CBRM_data!$H247)*(CBRM_data!$D$28:$D$232=TRUE))*(CBRM_data!QC$18=CBRM_data!$F247)</f>
        <v>0</v>
      </c>
      <c r="QD247" s="367" cm="1">
        <f t="array" ref="QD247">SUMPRODUCT((CBRM_data!QD$28:QD$232)*(CBRM_data!$H$28:$H$232=CBRM_data!$H247)*(CBRM_data!$D$28:$D$232=TRUE))*(CBRM_data!QD$18=CBRM_data!$F247)</f>
        <v>0</v>
      </c>
      <c r="QE247" s="367" cm="1">
        <f t="array" ref="QE247">SUMPRODUCT((CBRM_data!QE$28:QE$232)*(CBRM_data!$H$28:$H$232=CBRM_data!$H247)*(CBRM_data!$D$28:$D$232=TRUE))*(CBRM_data!QE$18=CBRM_data!$F247)</f>
        <v>0</v>
      </c>
      <c r="QF247" s="367" cm="1">
        <f t="array" ref="QF247">SUMPRODUCT((CBRM_data!QF$28:QF$232)*(CBRM_data!$H$28:$H$232=CBRM_data!$H247)*(CBRM_data!$D$28:$D$232=TRUE))*(CBRM_data!QF$18=CBRM_data!$F247)</f>
        <v>0</v>
      </c>
      <c r="QG247" s="367" cm="1">
        <f t="array" ref="QG247">SUMPRODUCT((CBRM_data!QG$28:QG$232)*(CBRM_data!$H$28:$H$232=CBRM_data!$H247)*(CBRM_data!$D$28:$D$232=TRUE))*(CBRM_data!QG$18=CBRM_data!$F247)</f>
        <v>0</v>
      </c>
      <c r="QH247" s="367" cm="1">
        <f t="array" ref="QH247">SUMPRODUCT((CBRM_data!QH$28:QH$232)*(CBRM_data!$H$28:$H$232=CBRM_data!$H247)*(CBRM_data!$D$28:$D$232=TRUE))*(CBRM_data!QH$18=CBRM_data!$F247)</f>
        <v>0</v>
      </c>
      <c r="QI247" s="367" cm="1">
        <f t="array" ref="QI247">SUMPRODUCT((CBRM_data!QI$28:QI$232)*(CBRM_data!$H$28:$H$232=CBRM_data!$H247)*(CBRM_data!$D$28:$D$232=TRUE))*(CBRM_data!QI$18=CBRM_data!$F247)</f>
        <v>0</v>
      </c>
      <c r="QJ247" s="367" cm="1">
        <f t="array" ref="QJ247">SUMPRODUCT((CBRM_data!QJ$28:QJ$232)*(CBRM_data!$H$28:$H$232=CBRM_data!$H247)*(CBRM_data!$D$28:$D$232=TRUE))*(CBRM_data!QJ$18=CBRM_data!$F247)</f>
        <v>0</v>
      </c>
      <c r="QK247" s="367" cm="1">
        <f t="array" ref="QK247">SUMPRODUCT((CBRM_data!QK$28:QK$232)*(CBRM_data!$H$28:$H$232=CBRM_data!$H247)*(CBRM_data!$D$28:$D$232=TRUE))*(CBRM_data!QK$18=CBRM_data!$F247)</f>
        <v>0</v>
      </c>
      <c r="QL247" s="367" cm="1">
        <f t="array" ref="QL247">SUMPRODUCT((CBRM_data!QL$28:QL$232)*(CBRM_data!$H$28:$H$232=CBRM_data!$H247)*(CBRM_data!$D$28:$D$232=TRUE))*(CBRM_data!QL$18=CBRM_data!$F247)</f>
        <v>0</v>
      </c>
      <c r="QM247" s="367" cm="1">
        <f t="array" ref="QM247">SUMPRODUCT((CBRM_data!QM$28:QM$232)*(CBRM_data!$H$28:$H$232=CBRM_data!$H247)*(CBRM_data!$D$28:$D$232=TRUE))*(CBRM_data!QM$18=CBRM_data!$F247)</f>
        <v>0</v>
      </c>
      <c r="QN247" s="367" cm="1">
        <f t="array" ref="QN247">SUMPRODUCT((CBRM_data!QN$28:QN$232)*(CBRM_data!$H$28:$H$232=CBRM_data!$H247)*(CBRM_data!$D$28:$D$232=TRUE))*(CBRM_data!QN$18=CBRM_data!$F247)</f>
        <v>0</v>
      </c>
      <c r="QO247" s="367" cm="1">
        <f t="array" ref="QO247">SUMPRODUCT((CBRM_data!QO$28:QO$232)*(CBRM_data!$H$28:$H$232=CBRM_data!$H247)*(CBRM_data!$D$28:$D$232=TRUE))*(CBRM_data!QO$18=CBRM_data!$F247)</f>
        <v>0</v>
      </c>
      <c r="QP247" s="367" cm="1">
        <f t="array" ref="QP247">SUMPRODUCT((CBRM_data!QP$28:QP$232)*(CBRM_data!$H$28:$H$232=CBRM_data!$H247)*(CBRM_data!$D$28:$D$232=TRUE))*(CBRM_data!QP$18=CBRM_data!$F247)</f>
        <v>0</v>
      </c>
      <c r="QQ247" s="367" cm="1">
        <f t="array" ref="QQ247">SUMPRODUCT((CBRM_data!QQ$28:QQ$232)*(CBRM_data!$H$28:$H$232=CBRM_data!$H247)*(CBRM_data!$D$28:$D$232=TRUE))*(CBRM_data!QQ$18=CBRM_data!$F247)</f>
        <v>0</v>
      </c>
      <c r="QR247" s="367" cm="1">
        <f t="array" ref="QR247">SUMPRODUCT((CBRM_data!QR$28:QR$232)*(CBRM_data!$H$28:$H$232=CBRM_data!$H247)*(CBRM_data!$D$28:$D$232=TRUE))*(CBRM_data!QR$18=CBRM_data!$F247)</f>
        <v>0</v>
      </c>
      <c r="QS247" s="367" cm="1">
        <f t="array" ref="QS247">SUMPRODUCT((CBRM_data!QS$28:QS$232)*(CBRM_data!$H$28:$H$232=CBRM_data!$H247)*(CBRM_data!$D$28:$D$232=TRUE))*(CBRM_data!QS$18=CBRM_data!$F247)</f>
        <v>0</v>
      </c>
      <c r="QT247" s="367" cm="1">
        <f t="array" ref="QT247">SUMPRODUCT((CBRM_data!QT$28:QT$232)*(CBRM_data!$H$28:$H$232=CBRM_data!$H247)*(CBRM_data!$D$28:$D$232=TRUE))*(CBRM_data!QT$18=CBRM_data!$F247)</f>
        <v>0</v>
      </c>
      <c r="QU247" s="367" cm="1">
        <f t="array" ref="QU247">SUMPRODUCT((CBRM_data!QU$28:QU$232)*(CBRM_data!$H$28:$H$232=CBRM_data!$H247)*(CBRM_data!$D$28:$D$232=TRUE))*(CBRM_data!QU$18=CBRM_data!$F247)</f>
        <v>0</v>
      </c>
      <c r="QV247" s="367" cm="1">
        <f t="array" ref="QV247">SUMPRODUCT((CBRM_data!QV$28:QV$232)*(CBRM_data!$H$28:$H$232=CBRM_data!$H247)*(CBRM_data!$D$28:$D$232=TRUE))*(CBRM_data!QV$18=CBRM_data!$F247)</f>
        <v>0</v>
      </c>
      <c r="QW247" s="367" cm="1">
        <f t="array" ref="QW247">SUMPRODUCT((CBRM_data!QW$28:QW$232)*(CBRM_data!$H$28:$H$232=CBRM_data!$H247)*(CBRM_data!$D$28:$D$232=TRUE))*(CBRM_data!QW$18=CBRM_data!$F247)</f>
        <v>1483.0789956129352</v>
      </c>
      <c r="QX247" s="367" cm="1">
        <f t="array" ref="QX247">SUMPRODUCT((CBRM_data!QX$28:QX$232)*(CBRM_data!$H$28:$H$232=CBRM_data!$H247)*(CBRM_data!$D$28:$D$232=TRUE))*(CBRM_data!QX$18=CBRM_data!$F247)</f>
        <v>1483.0789956129352</v>
      </c>
      <c r="QY247" s="367" cm="1">
        <f t="array" ref="QY247">SUMPRODUCT((CBRM_data!QY$28:QY$232)*(CBRM_data!$H$28:$H$232=CBRM_data!$H247)*(CBRM_data!$D$28:$D$232=TRUE))*(CBRM_data!QY$18=CBRM_data!$F247)</f>
        <v>1483.0789956129352</v>
      </c>
      <c r="QZ247" s="367" cm="1">
        <f t="array" ref="QZ247">SUMPRODUCT((CBRM_data!QZ$28:QZ$232)*(CBRM_data!$H$28:$H$232=CBRM_data!$H247)*(CBRM_data!$D$28:$D$232=TRUE))*(CBRM_data!QZ$18=CBRM_data!$F247)</f>
        <v>1483.0789956129352</v>
      </c>
      <c r="RA247" s="367" cm="1">
        <f t="array" ref="RA247">SUMPRODUCT((CBRM_data!RA$28:RA$232)*(CBRM_data!$H$28:$H$232=CBRM_data!$H247)*(CBRM_data!$D$28:$D$232=TRUE))*(CBRM_data!RA$18=CBRM_data!$F247)</f>
        <v>1483.0789956129352</v>
      </c>
      <c r="RB247" s="367" cm="1">
        <f t="array" ref="RB247">SUMPRODUCT((CBRM_data!RB$28:RB$232)*(CBRM_data!$H$28:$H$232=CBRM_data!$H247)*(CBRM_data!$D$28:$D$232=TRUE))*(CBRM_data!RB$18=CBRM_data!$F247)</f>
        <v>1483.0789956129352</v>
      </c>
      <c r="RC247" s="367" cm="1">
        <f t="array" ref="RC247">SUMPRODUCT((CBRM_data!RC$28:RC$232)*(CBRM_data!$H$28:$H$232=CBRM_data!$H247)*(CBRM_data!$D$28:$D$232=TRUE))*(CBRM_data!RC$18=CBRM_data!$F247)</f>
        <v>1483.0789956129352</v>
      </c>
      <c r="RD247" s="367" cm="1">
        <f t="array" ref="RD247">SUMPRODUCT((CBRM_data!RD$28:RD$232)*(CBRM_data!$H$28:$H$232=CBRM_data!$H247)*(CBRM_data!$D$28:$D$232=TRUE))*(CBRM_data!RD$18=CBRM_data!$F247)</f>
        <v>1483.0789956129352</v>
      </c>
      <c r="RE247" s="367" cm="1">
        <f t="array" ref="RE247">SUMPRODUCT((CBRM_data!RE$28:RE$232)*(CBRM_data!$H$28:$H$232=CBRM_data!$H247)*(CBRM_data!$D$28:$D$232=TRUE))*(CBRM_data!RE$18=CBRM_data!$F247)</f>
        <v>1483.0789956129352</v>
      </c>
      <c r="RF247" s="367" cm="1">
        <f t="array" ref="RF247">SUMPRODUCT((CBRM_data!RF$28:RF$232)*(CBRM_data!$H$28:$H$232=CBRM_data!$H247)*(CBRM_data!$D$28:$D$232=TRUE))*(CBRM_data!RF$18=CBRM_data!$F247)</f>
        <v>1483.0789956129352</v>
      </c>
      <c r="RG247" s="367" cm="1">
        <f t="array" ref="RG247">SUMPRODUCT((CBRM_data!RG$28:RG$232)*(CBRM_data!$H$28:$H$232=CBRM_data!$H247)*(CBRM_data!$D$28:$D$232=TRUE))*(CBRM_data!RG$18=CBRM_data!$F247)</f>
        <v>1483.0789956129352</v>
      </c>
      <c r="RH247" s="367" cm="1">
        <f t="array" ref="RH247">SUMPRODUCT((CBRM_data!RH$28:RH$232)*(CBRM_data!$H$28:$H$232=CBRM_data!$H247)*(CBRM_data!$D$28:$D$232=TRUE))*(CBRM_data!RH$18=CBRM_data!$F247)</f>
        <v>1483.0789956129352</v>
      </c>
      <c r="RI247" s="367" cm="1">
        <f t="array" ref="RI247">SUMPRODUCT((CBRM_data!RI$28:RI$232)*(CBRM_data!$H$28:$H$232=CBRM_data!$H247)*(CBRM_data!$D$28:$D$232=TRUE))*(CBRM_data!RI$18=CBRM_data!$F247)</f>
        <v>1483.0789956129352</v>
      </c>
      <c r="RJ247" s="367" cm="1">
        <f t="array" ref="RJ247">SUMPRODUCT((CBRM_data!RJ$28:RJ$232)*(CBRM_data!$H$28:$H$232=CBRM_data!$H247)*(CBRM_data!$D$28:$D$232=TRUE))*(CBRM_data!RJ$18=CBRM_data!$F247)</f>
        <v>1483.0789956129352</v>
      </c>
      <c r="RK247" s="367" cm="1">
        <f t="array" ref="RK247">SUMPRODUCT((CBRM_data!RK$28:RK$232)*(CBRM_data!$H$28:$H$232=CBRM_data!$H247)*(CBRM_data!$D$28:$D$232=TRUE))*(CBRM_data!RK$18=CBRM_data!$F247)</f>
        <v>1483.0789956129352</v>
      </c>
      <c r="RL247" s="367" cm="1">
        <f t="array" ref="RL247">SUMPRODUCT((CBRM_data!RL$28:RL$232)*(CBRM_data!$H$28:$H$232=CBRM_data!$H247)*(CBRM_data!$D$28:$D$232=TRUE))*(CBRM_data!RL$18=CBRM_data!$F247)</f>
        <v>1483.0789956129352</v>
      </c>
      <c r="RM247" s="367" cm="1">
        <f t="array" ref="RM247">SUMPRODUCT((CBRM_data!RM$28:RM$232)*(CBRM_data!$H$28:$H$232=CBRM_data!$H247)*(CBRM_data!$D$28:$D$232=TRUE))*(CBRM_data!RM$18=CBRM_data!$F247)</f>
        <v>1483.0789956129352</v>
      </c>
      <c r="RN247" s="367" cm="1">
        <f t="array" ref="RN247">SUMPRODUCT((CBRM_data!RN$28:RN$232)*(CBRM_data!$H$28:$H$232=CBRM_data!$H247)*(CBRM_data!$D$28:$D$232=TRUE))*(CBRM_data!RN$18=CBRM_data!$F247)</f>
        <v>1775.1526045892585</v>
      </c>
      <c r="RO247" s="367" cm="1">
        <f t="array" ref="RO247">SUMPRODUCT((CBRM_data!RO$28:RO$232)*(CBRM_data!$H$28:$H$232=CBRM_data!$H247)*(CBRM_data!$D$28:$D$232=TRUE))*(CBRM_data!RO$18=CBRM_data!$F247)</f>
        <v>2353.0699608284622</v>
      </c>
      <c r="RP247" s="367" cm="1">
        <f t="array" ref="RP247">SUMPRODUCT((CBRM_data!RP$28:RP$232)*(CBRM_data!$H$28:$H$232=CBRM_data!$H247)*(CBRM_data!$D$28:$D$232=TRUE))*(CBRM_data!RP$18=CBRM_data!$F247)</f>
        <v>3146.3734275720244</v>
      </c>
      <c r="RQ247" s="367" cm="1">
        <f t="array" ref="RQ247">SUMPRODUCT((CBRM_data!RQ$28:RQ$232)*(CBRM_data!$H$28:$H$232=CBRM_data!$H247)*(CBRM_data!$D$28:$D$232=TRUE))*(CBRM_data!RQ$18=CBRM_data!$F247)</f>
        <v>4240.2415178552646</v>
      </c>
      <c r="RR247" s="367" cm="1">
        <f t="array" ref="RR247">SUMPRODUCT((CBRM_data!RR$28:RR$232)*(CBRM_data!$H$28:$H$232=CBRM_data!$H247)*(CBRM_data!$D$28:$D$232=TRUE))*(CBRM_data!RR$18=CBRM_data!$F247)</f>
        <v>5754.715448208628</v>
      </c>
      <c r="RS247" s="367" cm="1">
        <f t="array" ref="RS247">SUMPRODUCT((CBRM_data!RS$28:RS$232)*(CBRM_data!$H$28:$H$232=CBRM_data!$H247)*(CBRM_data!$D$28:$D$232=TRUE))*(CBRM_data!RS$18=CBRM_data!$F247)</f>
        <v>7859.2681608646135</v>
      </c>
      <c r="RT247" s="367" cm="1">
        <f t="array" ref="RT247">SUMPRODUCT((CBRM_data!RT$28:RT$232)*(CBRM_data!$H$28:$H$232=CBRM_data!$H247)*(CBRM_data!$D$28:$D$232=TRUE))*(CBRM_data!RT$18=CBRM_data!$F247)</f>
        <v>10793.541249886599</v>
      </c>
      <c r="RU247" s="367" cm="1">
        <f t="array" ref="RU247">SUMPRODUCT((CBRM_data!RU$28:RU$232)*(CBRM_data!$H$28:$H$232=CBRM_data!$H247)*(CBRM_data!$D$28:$D$232=TRUE))*(CBRM_data!RU$18=CBRM_data!$F247)</f>
        <v>14896.882512363651</v>
      </c>
      <c r="RV247" s="367" cm="1">
        <f t="array" ref="RV247">SUMPRODUCT((CBRM_data!RV$28:RV$232)*(CBRM_data!$H$28:$H$232=CBRM_data!$H247)*(CBRM_data!$D$28:$D$232=TRUE))*(CBRM_data!RV$18=CBRM_data!$F247)</f>
        <v>20650.446449444957</v>
      </c>
      <c r="RW247" s="367" cm="1">
        <f t="array" ref="RW247">SUMPRODUCT((CBRM_data!RW$28:RW$232)*(CBRM_data!$H$28:$H$232=CBRM_data!$H247)*(CBRM_data!$D$28:$D$232=TRUE))*(CBRM_data!RW$18=CBRM_data!$F247)</f>
        <v>28737.235910006028</v>
      </c>
      <c r="RX247" s="367" cm="1">
        <f t="array" ref="RX247">SUMPRODUCT((CBRM_data!RX$28:RX$232)*(CBRM_data!$H$28:$H$232=CBRM_data!$H247)*(CBRM_data!$D$28:$D$232=TRUE))*(CBRM_data!RX$18=CBRM_data!$F247)</f>
        <v>40127.774959829134</v>
      </c>
      <c r="RY247" s="367" cm="1">
        <f t="array" ref="RY247">SUMPRODUCT((CBRM_data!RY$28:RY$232)*(CBRM_data!$H$28:$H$232=CBRM_data!$H247)*(CBRM_data!$D$28:$D$232=TRUE))*(CBRM_data!RY$18=CBRM_data!$F247)</f>
        <v>56202.411329220071</v>
      </c>
      <c r="RZ247" s="367" cm="1">
        <f t="array" ref="RZ247">SUMPRODUCT((CBRM_data!RZ$28:RZ$232)*(CBRM_data!$H$28:$H$232=CBRM_data!$H247)*(CBRM_data!$D$28:$D$232=TRUE))*(CBRM_data!RZ$18=CBRM_data!$F247)</f>
        <v>78925.981564877322</v>
      </c>
      <c r="SA247" s="367" cm="1">
        <f t="array" ref="SA247">SUMPRODUCT((CBRM_data!SA$28:SA$232)*(CBRM_data!$H$28:$H$232=CBRM_data!$H247)*(CBRM_data!$D$28:$D$232=TRUE))*(CBRM_data!SA$18=CBRM_data!$F247)</f>
        <v>0</v>
      </c>
      <c r="SB247" s="367" cm="1">
        <f t="array" ref="SB247">SUMPRODUCT((CBRM_data!SB$28:SB$232)*(CBRM_data!$H$28:$H$232=CBRM_data!$H247)*(CBRM_data!$D$28:$D$232=TRUE))*(CBRM_data!SB$18=CBRM_data!$F247)</f>
        <v>0</v>
      </c>
      <c r="SC247" s="367" cm="1">
        <f t="array" ref="SC247">SUMPRODUCT((CBRM_data!SC$28:SC$232)*(CBRM_data!$H$28:$H$232=CBRM_data!$H247)*(CBRM_data!$D$28:$D$232=TRUE))*(CBRM_data!SC$18=CBRM_data!$F247)</f>
        <v>0</v>
      </c>
      <c r="SD247" s="367" cm="1">
        <f t="array" ref="SD247">SUMPRODUCT((CBRM_data!SD$28:SD$232)*(CBRM_data!$H$28:$H$232=CBRM_data!$H247)*(CBRM_data!$D$28:$D$232=TRUE))*(CBRM_data!SD$18=CBRM_data!$F247)</f>
        <v>0</v>
      </c>
      <c r="SE247" s="367" cm="1">
        <f t="array" ref="SE247">SUMPRODUCT((CBRM_data!SE$28:SE$232)*(CBRM_data!$H$28:$H$232=CBRM_data!$H247)*(CBRM_data!$D$28:$D$232=TRUE))*(CBRM_data!SE$18=CBRM_data!$F247)</f>
        <v>0</v>
      </c>
      <c r="SF247" s="367" cm="1">
        <f t="array" ref="SF247">SUMPRODUCT((CBRM_data!SF$28:SF$232)*(CBRM_data!$H$28:$H$232=CBRM_data!$H247)*(CBRM_data!$D$28:$D$232=TRUE))*(CBRM_data!SF$18=CBRM_data!$F247)</f>
        <v>0</v>
      </c>
      <c r="SG247" s="367" cm="1">
        <f t="array" ref="SG247">SUMPRODUCT((CBRM_data!SG$28:SG$232)*(CBRM_data!$H$28:$H$232=CBRM_data!$H247)*(CBRM_data!$D$28:$D$232=TRUE))*(CBRM_data!SG$18=CBRM_data!$F247)</f>
        <v>0</v>
      </c>
      <c r="SH247" s="367" cm="1">
        <f t="array" ref="SH247">SUMPRODUCT((CBRM_data!SH$28:SH$232)*(CBRM_data!$H$28:$H$232=CBRM_data!$H247)*(CBRM_data!$D$28:$D$232=TRUE))*(CBRM_data!SH$18=CBRM_data!$F247)</f>
        <v>0</v>
      </c>
      <c r="SI247" s="367" cm="1">
        <f t="array" ref="SI247">SUMPRODUCT((CBRM_data!SI$28:SI$232)*(CBRM_data!$H$28:$H$232=CBRM_data!$H247)*(CBRM_data!$D$28:$D$232=TRUE))*(CBRM_data!SI$18=CBRM_data!$F247)</f>
        <v>0</v>
      </c>
      <c r="SJ247" s="367" cm="1">
        <f t="array" ref="SJ247">SUMPRODUCT((CBRM_data!SJ$28:SJ$232)*(CBRM_data!$H$28:$H$232=CBRM_data!$H247)*(CBRM_data!$D$28:$D$232=TRUE))*(CBRM_data!SJ$18=CBRM_data!$F247)</f>
        <v>0</v>
      </c>
      <c r="SK247" s="367" cm="1">
        <f t="array" ref="SK247">SUMPRODUCT((CBRM_data!SK$28:SK$232)*(CBRM_data!$H$28:$H$232=CBRM_data!$H247)*(CBRM_data!$D$28:$D$232=TRUE))*(CBRM_data!SK$18=CBRM_data!$F247)</f>
        <v>0</v>
      </c>
      <c r="SL247" s="367" cm="1">
        <f t="array" ref="SL247">SUMPRODUCT((CBRM_data!SL$28:SL$232)*(CBRM_data!$H$28:$H$232=CBRM_data!$H247)*(CBRM_data!$D$28:$D$232=TRUE))*(CBRM_data!SL$18=CBRM_data!$F247)</f>
        <v>0</v>
      </c>
      <c r="SM247" s="367" cm="1">
        <f t="array" ref="SM247">SUMPRODUCT((CBRM_data!SM$28:SM$232)*(CBRM_data!$H$28:$H$232=CBRM_data!$H247)*(CBRM_data!$D$28:$D$232=TRUE))*(CBRM_data!SM$18=CBRM_data!$F247)</f>
        <v>0</v>
      </c>
      <c r="SN247" s="367" cm="1">
        <f t="array" ref="SN247">SUMPRODUCT((CBRM_data!SN$28:SN$232)*(CBRM_data!$H$28:$H$232=CBRM_data!$H247)*(CBRM_data!$D$28:$D$232=TRUE))*(CBRM_data!SN$18=CBRM_data!$F247)</f>
        <v>0</v>
      </c>
      <c r="SO247" s="367" cm="1">
        <f t="array" ref="SO247">SUMPRODUCT((CBRM_data!SO$28:SO$232)*(CBRM_data!$H$28:$H$232=CBRM_data!$H247)*(CBRM_data!$D$28:$D$232=TRUE))*(CBRM_data!SO$18=CBRM_data!$F247)</f>
        <v>0</v>
      </c>
      <c r="SP247" s="367" cm="1">
        <f t="array" ref="SP247">SUMPRODUCT((CBRM_data!SP$28:SP$232)*(CBRM_data!$H$28:$H$232=CBRM_data!$H247)*(CBRM_data!$D$28:$D$232=TRUE))*(CBRM_data!SP$18=CBRM_data!$F247)</f>
        <v>0</v>
      </c>
      <c r="SQ247" s="367" cm="1">
        <f t="array" ref="SQ247">SUMPRODUCT((CBRM_data!SQ$28:SQ$232)*(CBRM_data!$H$28:$H$232=CBRM_data!$H247)*(CBRM_data!$D$28:$D$232=TRUE))*(CBRM_data!SQ$18=CBRM_data!$F247)</f>
        <v>0</v>
      </c>
      <c r="SR247" s="367" cm="1">
        <f t="array" ref="SR247">SUMPRODUCT((CBRM_data!SR$28:SR$232)*(CBRM_data!$H$28:$H$232=CBRM_data!$H247)*(CBRM_data!$D$28:$D$232=TRUE))*(CBRM_data!SR$18=CBRM_data!$F247)</f>
        <v>0</v>
      </c>
      <c r="SS247" s="367" cm="1">
        <f t="array" ref="SS247">SUMPRODUCT((CBRM_data!SS$28:SS$232)*(CBRM_data!$H$28:$H$232=CBRM_data!$H247)*(CBRM_data!$D$28:$D$232=TRUE))*(CBRM_data!SS$18=CBRM_data!$F247)</f>
        <v>0</v>
      </c>
      <c r="ST247" s="367" cm="1">
        <f t="array" ref="ST247">SUMPRODUCT((CBRM_data!ST$28:ST$232)*(CBRM_data!$H$28:$H$232=CBRM_data!$H247)*(CBRM_data!$D$28:$D$232=TRUE))*(CBRM_data!ST$18=CBRM_data!$F247)</f>
        <v>0</v>
      </c>
      <c r="SU247" s="367" cm="1">
        <f t="array" ref="SU247">SUMPRODUCT((CBRM_data!SU$28:SU$232)*(CBRM_data!$H$28:$H$232=CBRM_data!$H247)*(CBRM_data!$D$28:$D$232=TRUE))*(CBRM_data!SU$18=CBRM_data!$F247)</f>
        <v>0</v>
      </c>
      <c r="SV247" s="367" cm="1">
        <f t="array" ref="SV247">SUMPRODUCT((CBRM_data!SV$28:SV$232)*(CBRM_data!$H$28:$H$232=CBRM_data!$H247)*(CBRM_data!$D$28:$D$232=TRUE))*(CBRM_data!SV$18=CBRM_data!$F247)</f>
        <v>0</v>
      </c>
      <c r="SW247" s="367" cm="1">
        <f t="array" ref="SW247">SUMPRODUCT((CBRM_data!SW$28:SW$232)*(CBRM_data!$H$28:$H$232=CBRM_data!$H247)*(CBRM_data!$D$28:$D$232=TRUE))*(CBRM_data!SW$18=CBRM_data!$F247)</f>
        <v>0</v>
      </c>
      <c r="SX247" s="367" cm="1">
        <f t="array" ref="SX247">SUMPRODUCT((CBRM_data!SX$28:SX$232)*(CBRM_data!$H$28:$H$232=CBRM_data!$H247)*(CBRM_data!$D$28:$D$232=TRUE))*(CBRM_data!SX$18=CBRM_data!$F247)</f>
        <v>0</v>
      </c>
      <c r="SY247" s="367" cm="1">
        <f t="array" ref="SY247">SUMPRODUCT((CBRM_data!SY$28:SY$232)*(CBRM_data!$H$28:$H$232=CBRM_data!$H247)*(CBRM_data!$D$28:$D$232=TRUE))*(CBRM_data!SY$18=CBRM_data!$F247)</f>
        <v>0</v>
      </c>
      <c r="SZ247" s="367" cm="1">
        <f t="array" ref="SZ247">SUMPRODUCT((CBRM_data!SZ$28:SZ$232)*(CBRM_data!$H$28:$H$232=CBRM_data!$H247)*(CBRM_data!$D$28:$D$232=TRUE))*(CBRM_data!SZ$18=CBRM_data!$F247)</f>
        <v>0</v>
      </c>
      <c r="TA247" s="367" cm="1">
        <f t="array" ref="TA247">SUMPRODUCT((CBRM_data!TA$28:TA$232)*(CBRM_data!$H$28:$H$232=CBRM_data!$H247)*(CBRM_data!$D$28:$D$232=TRUE))*(CBRM_data!TA$18=CBRM_data!$F247)</f>
        <v>0</v>
      </c>
      <c r="TB247" s="367" cm="1">
        <f t="array" ref="TB247">SUMPRODUCT((CBRM_data!TB$28:TB$232)*(CBRM_data!$H$28:$H$232=CBRM_data!$H247)*(CBRM_data!$D$28:$D$232=TRUE))*(CBRM_data!TB$18=CBRM_data!$F247)</f>
        <v>0</v>
      </c>
      <c r="TC247" s="367" cm="1">
        <f t="array" ref="TC247">SUMPRODUCT((CBRM_data!TC$28:TC$232)*(CBRM_data!$H$28:$H$232=CBRM_data!$H247)*(CBRM_data!$D$28:$D$232=TRUE))*(CBRM_data!TC$18=CBRM_data!$F247)</f>
        <v>0</v>
      </c>
      <c r="TD247" s="367" cm="1">
        <f t="array" ref="TD247">SUMPRODUCT((CBRM_data!TD$28:TD$232)*(CBRM_data!$H$28:$H$232=CBRM_data!$H247)*(CBRM_data!$D$28:$D$232=TRUE))*(CBRM_data!TD$18=CBRM_data!$F247)</f>
        <v>0</v>
      </c>
      <c r="TE247" s="367" cm="1">
        <f t="array" ref="TE247">SUMPRODUCT((CBRM_data!TE$28:TE$232)*(CBRM_data!$H$28:$H$232=CBRM_data!$H247)*(CBRM_data!$D$28:$D$232=TRUE))*(CBRM_data!TE$18=CBRM_data!$F247)</f>
        <v>0</v>
      </c>
      <c r="TF247" s="367" cm="1">
        <f t="array" ref="TF247">SUMPRODUCT((CBRM_data!TF$28:TF$232)*(CBRM_data!$H$28:$H$232=CBRM_data!$H247)*(CBRM_data!$D$28:$D$232=TRUE))*(CBRM_data!TF$18=CBRM_data!$F247)</f>
        <v>0</v>
      </c>
      <c r="TG247" s="367" cm="1">
        <f t="array" ref="TG247">SUMPRODUCT((CBRM_data!TG$28:TG$232)*(CBRM_data!$H$28:$H$232=CBRM_data!$H247)*(CBRM_data!$D$28:$D$232=TRUE))*(CBRM_data!TG$18=CBRM_data!$F247)</f>
        <v>0</v>
      </c>
      <c r="TH247" s="367" cm="1">
        <f t="array" ref="TH247">SUMPRODUCT((CBRM_data!TH$28:TH$232)*(CBRM_data!$H$28:$H$232=CBRM_data!$H247)*(CBRM_data!$D$28:$D$232=TRUE))*(CBRM_data!TH$18=CBRM_data!$F247)</f>
        <v>0</v>
      </c>
      <c r="TI247" s="367" cm="1">
        <f t="array" ref="TI247">SUMPRODUCT((CBRM_data!TI$28:TI$232)*(CBRM_data!$H$28:$H$232=CBRM_data!$H247)*(CBRM_data!$D$28:$D$232=TRUE))*(CBRM_data!TI$18=CBRM_data!$F247)</f>
        <v>0</v>
      </c>
      <c r="TJ247" s="367" cm="1">
        <f t="array" ref="TJ247">SUMPRODUCT((CBRM_data!TJ$28:TJ$232)*(CBRM_data!$H$28:$H$232=CBRM_data!$H247)*(CBRM_data!$D$28:$D$232=TRUE))*(CBRM_data!TJ$18=CBRM_data!$F247)</f>
        <v>0</v>
      </c>
      <c r="TK247" s="367" cm="1">
        <f t="array" ref="TK247">SUMPRODUCT((CBRM_data!TK$28:TK$232)*(CBRM_data!$H$28:$H$232=CBRM_data!$H247)*(CBRM_data!$D$28:$D$232=TRUE))*(CBRM_data!TK$18=CBRM_data!$F247)</f>
        <v>0</v>
      </c>
      <c r="TL247" s="367" cm="1">
        <f t="array" ref="TL247">SUMPRODUCT((CBRM_data!TL$28:TL$232)*(CBRM_data!$H$28:$H$232=CBRM_data!$H247)*(CBRM_data!$D$28:$D$232=TRUE))*(CBRM_data!TL$18=CBRM_data!$F247)</f>
        <v>0</v>
      </c>
      <c r="TM247" s="367" cm="1">
        <f t="array" ref="TM247">SUMPRODUCT((CBRM_data!TM$28:TM$232)*(CBRM_data!$H$28:$H$232=CBRM_data!$H247)*(CBRM_data!$D$28:$D$232=TRUE))*(CBRM_data!TM$18=CBRM_data!$F247)</f>
        <v>0</v>
      </c>
      <c r="TN247" s="367" cm="1">
        <f t="array" ref="TN247">SUMPRODUCT((CBRM_data!TN$28:TN$232)*(CBRM_data!$H$28:$H$232=CBRM_data!$H247)*(CBRM_data!$D$28:$D$232=TRUE))*(CBRM_data!TN$18=CBRM_data!$F247)</f>
        <v>0</v>
      </c>
      <c r="TO247" s="367" cm="1">
        <f t="array" ref="TO247">SUMPRODUCT((CBRM_data!TO$28:TO$232)*(CBRM_data!$H$28:$H$232=CBRM_data!$H247)*(CBRM_data!$D$28:$D$232=TRUE))*(CBRM_data!TO$18=CBRM_data!$F247)</f>
        <v>0</v>
      </c>
      <c r="TP247" s="367" cm="1">
        <f t="array" ref="TP247">SUMPRODUCT((CBRM_data!TP$28:TP$232)*(CBRM_data!$H$28:$H$232=CBRM_data!$H247)*(CBRM_data!$D$28:$D$232=TRUE))*(CBRM_data!TP$18=CBRM_data!$F247)</f>
        <v>0</v>
      </c>
      <c r="TQ247" s="367" cm="1">
        <f t="array" ref="TQ247">SUMPRODUCT((CBRM_data!TQ$28:TQ$232)*(CBRM_data!$H$28:$H$232=CBRM_data!$H247)*(CBRM_data!$D$28:$D$232=TRUE))*(CBRM_data!TQ$18=CBRM_data!$F247)</f>
        <v>0</v>
      </c>
      <c r="TR247" s="367" cm="1">
        <f t="array" ref="TR247">SUMPRODUCT((CBRM_data!TR$28:TR$232)*(CBRM_data!$H$28:$H$232=CBRM_data!$H247)*(CBRM_data!$D$28:$D$232=TRUE))*(CBRM_data!TR$18=CBRM_data!$F247)</f>
        <v>0</v>
      </c>
      <c r="TS247" s="367" cm="1">
        <f t="array" ref="TS247">SUMPRODUCT((CBRM_data!TS$28:TS$232)*(CBRM_data!$H$28:$H$232=CBRM_data!$H247)*(CBRM_data!$D$28:$D$232=TRUE))*(CBRM_data!TS$18=CBRM_data!$F247)</f>
        <v>0</v>
      </c>
      <c r="TT247" s="367" cm="1">
        <f t="array" ref="TT247">SUMPRODUCT((CBRM_data!TT$28:TT$232)*(CBRM_data!$H$28:$H$232=CBRM_data!$H247)*(CBRM_data!$D$28:$D$232=TRUE))*(CBRM_data!TT$18=CBRM_data!$F247)</f>
        <v>0</v>
      </c>
      <c r="TU247" s="367" cm="1">
        <f t="array" ref="TU247">SUMPRODUCT((CBRM_data!TU$28:TU$232)*(CBRM_data!$H$28:$H$232=CBRM_data!$H247)*(CBRM_data!$D$28:$D$232=TRUE))*(CBRM_data!TU$18=CBRM_data!$F247)</f>
        <v>0</v>
      </c>
      <c r="TV247" s="367" cm="1">
        <f t="array" ref="TV247">SUMPRODUCT((CBRM_data!TV$28:TV$232)*(CBRM_data!$H$28:$H$232=CBRM_data!$H247)*(CBRM_data!$D$28:$D$232=TRUE))*(CBRM_data!TV$18=CBRM_data!$F247)</f>
        <v>0</v>
      </c>
      <c r="TW247" s="367" cm="1">
        <f t="array" ref="TW247">SUMPRODUCT((CBRM_data!TW$28:TW$232)*(CBRM_data!$H$28:$H$232=CBRM_data!$H247)*(CBRM_data!$D$28:$D$232=TRUE))*(CBRM_data!TW$18=CBRM_data!$F247)</f>
        <v>0</v>
      </c>
      <c r="TX247" s="367" cm="1">
        <f t="array" ref="TX247">SUMPRODUCT((CBRM_data!TX$28:TX$232)*(CBRM_data!$H$28:$H$232=CBRM_data!$H247)*(CBRM_data!$D$28:$D$232=TRUE))*(CBRM_data!TX$18=CBRM_data!$F247)</f>
        <v>0</v>
      </c>
      <c r="TY247" s="367" cm="1">
        <f t="array" ref="TY247">SUMPRODUCT((CBRM_data!TY$28:TY$232)*(CBRM_data!$H$28:$H$232=CBRM_data!$H247)*(CBRM_data!$D$28:$D$232=TRUE))*(CBRM_data!TY$18=CBRM_data!$F247)</f>
        <v>0</v>
      </c>
      <c r="TZ247" s="367" cm="1">
        <f t="array" ref="TZ247">SUMPRODUCT((CBRM_data!TZ$28:TZ$232)*(CBRM_data!$H$28:$H$232=CBRM_data!$H247)*(CBRM_data!$D$28:$D$232=TRUE))*(CBRM_data!TZ$18=CBRM_data!$F247)</f>
        <v>0</v>
      </c>
      <c r="UA247" s="367" cm="1">
        <f t="array" ref="UA247">SUMPRODUCT((CBRM_data!UA$28:UA$232)*(CBRM_data!$H$28:$H$232=CBRM_data!$H247)*(CBRM_data!$D$28:$D$232=TRUE))*(CBRM_data!UA$18=CBRM_data!$F247)</f>
        <v>0</v>
      </c>
      <c r="UB247" s="367" cm="1">
        <f t="array" ref="UB247">SUMPRODUCT((CBRM_data!UB$28:UB$232)*(CBRM_data!$H$28:$H$232=CBRM_data!$H247)*(CBRM_data!$D$28:$D$232=TRUE))*(CBRM_data!UB$18=CBRM_data!$F247)</f>
        <v>0</v>
      </c>
      <c r="UC247" s="367" cm="1">
        <f t="array" ref="UC247">SUMPRODUCT((CBRM_data!UC$28:UC$232)*(CBRM_data!$H$28:$H$232=CBRM_data!$H247)*(CBRM_data!$D$28:$D$232=TRUE))*(CBRM_data!UC$18=CBRM_data!$F247)</f>
        <v>0</v>
      </c>
      <c r="UD247" s="367" cm="1">
        <f t="array" ref="UD247">SUMPRODUCT((CBRM_data!UD$28:UD$232)*(CBRM_data!$H$28:$H$232=CBRM_data!$H247)*(CBRM_data!$D$28:$D$232=TRUE))*(CBRM_data!UD$18=CBRM_data!$F247)</f>
        <v>0</v>
      </c>
      <c r="UE247" s="367" cm="1">
        <f t="array" ref="UE247">SUMPRODUCT((CBRM_data!UE$28:UE$232)*(CBRM_data!$H$28:$H$232=CBRM_data!$H247)*(CBRM_data!$D$28:$D$232=TRUE))*(CBRM_data!UE$18=CBRM_data!$F247)</f>
        <v>0</v>
      </c>
      <c r="UF247" s="367" cm="1">
        <f t="array" ref="UF247">SUMPRODUCT((CBRM_data!UF$28:UF$232)*(CBRM_data!$H$28:$H$232=CBRM_data!$H247)*(CBRM_data!$D$28:$D$232=TRUE))*(CBRM_data!UF$18=CBRM_data!$F247)</f>
        <v>0</v>
      </c>
      <c r="UG247" s="367" cm="1">
        <f t="array" ref="UG247">SUMPRODUCT((CBRM_data!UG$28:UG$232)*(CBRM_data!$H$28:$H$232=CBRM_data!$H247)*(CBRM_data!$D$28:$D$232=TRUE))*(CBRM_data!UG$18=CBRM_data!$F247)</f>
        <v>0</v>
      </c>
      <c r="UH247" s="367" cm="1">
        <f t="array" ref="UH247">SUMPRODUCT((CBRM_data!UH$28:UH$232)*(CBRM_data!$H$28:$H$232=CBRM_data!$H247)*(CBRM_data!$D$28:$D$232=TRUE))*(CBRM_data!UH$18=CBRM_data!$F247)</f>
        <v>0</v>
      </c>
      <c r="UI247" s="367" cm="1">
        <f t="array" ref="UI247">SUMPRODUCT((CBRM_data!UI$28:UI$232)*(CBRM_data!$H$28:$H$232=CBRM_data!$H247)*(CBRM_data!$D$28:$D$232=TRUE))*(CBRM_data!UI$18=CBRM_data!$F247)</f>
        <v>0</v>
      </c>
      <c r="UJ247" s="367" cm="1">
        <f t="array" ref="UJ247">SUMPRODUCT((CBRM_data!UJ$28:UJ$232)*(CBRM_data!$H$28:$H$232=CBRM_data!$H247)*(CBRM_data!$D$28:$D$232=TRUE))*(CBRM_data!UJ$18=CBRM_data!$F247)</f>
        <v>0</v>
      </c>
      <c r="UK247" s="367" cm="1">
        <f t="array" ref="UK247">SUMPRODUCT((CBRM_data!UK$28:UK$232)*(CBRM_data!$H$28:$H$232=CBRM_data!$H247)*(CBRM_data!$D$28:$D$232=TRUE))*(CBRM_data!UK$18=CBRM_data!$F247)</f>
        <v>0</v>
      </c>
      <c r="UL247" s="367" cm="1">
        <f t="array" ref="UL247">SUMPRODUCT((CBRM_data!UL$28:UL$232)*(CBRM_data!$H$28:$H$232=CBRM_data!$H247)*(CBRM_data!$D$28:$D$232=TRUE))*(CBRM_data!UL$18=CBRM_data!$F247)</f>
        <v>208.83932835282133</v>
      </c>
      <c r="UM247" s="367" cm="1">
        <f t="array" ref="UM247">SUMPRODUCT((CBRM_data!UM$28:UM$232)*(CBRM_data!$H$28:$H$232=CBRM_data!$H247)*(CBRM_data!$D$28:$D$232=TRUE))*(CBRM_data!UM$18=CBRM_data!$F247)</f>
        <v>208.83932835282133</v>
      </c>
      <c r="UN247" s="367" cm="1">
        <f t="array" ref="UN247">SUMPRODUCT((CBRM_data!UN$28:UN$232)*(CBRM_data!$H$28:$H$232=CBRM_data!$H247)*(CBRM_data!$D$28:$D$232=TRUE))*(CBRM_data!UN$18=CBRM_data!$F247)</f>
        <v>208.83932835282133</v>
      </c>
      <c r="UO247" s="367" cm="1">
        <f t="array" ref="UO247">SUMPRODUCT((CBRM_data!UO$28:UO$232)*(CBRM_data!$H$28:$H$232=CBRM_data!$H247)*(CBRM_data!$D$28:$D$232=TRUE))*(CBRM_data!UO$18=CBRM_data!$F247)</f>
        <v>208.83932835282133</v>
      </c>
      <c r="UP247" s="367" cm="1">
        <f t="array" ref="UP247">SUMPRODUCT((CBRM_data!UP$28:UP$232)*(CBRM_data!$H$28:$H$232=CBRM_data!$H247)*(CBRM_data!$D$28:$D$232=TRUE))*(CBRM_data!UP$18=CBRM_data!$F247)</f>
        <v>208.83932835282133</v>
      </c>
      <c r="UQ247" s="367" cm="1">
        <f t="array" ref="UQ247">SUMPRODUCT((CBRM_data!UQ$28:UQ$232)*(CBRM_data!$H$28:$H$232=CBRM_data!$H247)*(CBRM_data!$D$28:$D$232=TRUE))*(CBRM_data!UQ$18=CBRM_data!$F247)</f>
        <v>208.83932835282133</v>
      </c>
      <c r="UR247" s="367" cm="1">
        <f t="array" ref="UR247">SUMPRODUCT((CBRM_data!UR$28:UR$232)*(CBRM_data!$H$28:$H$232=CBRM_data!$H247)*(CBRM_data!$D$28:$D$232=TRUE))*(CBRM_data!UR$18=CBRM_data!$F247)</f>
        <v>208.83932835282133</v>
      </c>
      <c r="US247" s="367" cm="1">
        <f t="array" ref="US247">SUMPRODUCT((CBRM_data!US$28:US$232)*(CBRM_data!$H$28:$H$232=CBRM_data!$H247)*(CBRM_data!$D$28:$D$232=TRUE))*(CBRM_data!US$18=CBRM_data!$F247)</f>
        <v>208.83932835282133</v>
      </c>
      <c r="UT247" s="367" cm="1">
        <f t="array" ref="UT247">SUMPRODUCT((CBRM_data!UT$28:UT$232)*(CBRM_data!$H$28:$H$232=CBRM_data!$H247)*(CBRM_data!$D$28:$D$232=TRUE))*(CBRM_data!UT$18=CBRM_data!$F247)</f>
        <v>208.83932835282133</v>
      </c>
      <c r="UU247" s="367" cm="1">
        <f t="array" ref="UU247">SUMPRODUCT((CBRM_data!UU$28:UU$232)*(CBRM_data!$H$28:$H$232=CBRM_data!$H247)*(CBRM_data!$D$28:$D$232=TRUE))*(CBRM_data!UU$18=CBRM_data!$F247)</f>
        <v>208.83932835282133</v>
      </c>
      <c r="UV247" s="367" cm="1">
        <f t="array" ref="UV247">SUMPRODUCT((CBRM_data!UV$28:UV$232)*(CBRM_data!$H$28:$H$232=CBRM_data!$H247)*(CBRM_data!$D$28:$D$232=TRUE))*(CBRM_data!UV$18=CBRM_data!$F247)</f>
        <v>208.83932835282133</v>
      </c>
      <c r="UW247" s="367" cm="1">
        <f t="array" ref="UW247">SUMPRODUCT((CBRM_data!UW$28:UW$232)*(CBRM_data!$H$28:$H$232=CBRM_data!$H247)*(CBRM_data!$D$28:$D$232=TRUE))*(CBRM_data!UW$18=CBRM_data!$F247)</f>
        <v>208.83932835282133</v>
      </c>
      <c r="UX247" s="367" cm="1">
        <f t="array" ref="UX247">SUMPRODUCT((CBRM_data!UX$28:UX$232)*(CBRM_data!$H$28:$H$232=CBRM_data!$H247)*(CBRM_data!$D$28:$D$232=TRUE))*(CBRM_data!UX$18=CBRM_data!$F247)</f>
        <v>208.83932835282133</v>
      </c>
      <c r="UY247" s="367" cm="1">
        <f t="array" ref="UY247">SUMPRODUCT((CBRM_data!UY$28:UY$232)*(CBRM_data!$H$28:$H$232=CBRM_data!$H247)*(CBRM_data!$D$28:$D$232=TRUE))*(CBRM_data!UY$18=CBRM_data!$F247)</f>
        <v>208.83932835282133</v>
      </c>
      <c r="UZ247" s="367" cm="1">
        <f t="array" ref="UZ247">SUMPRODUCT((CBRM_data!UZ$28:UZ$232)*(CBRM_data!$H$28:$H$232=CBRM_data!$H247)*(CBRM_data!$D$28:$D$232=TRUE))*(CBRM_data!UZ$18=CBRM_data!$F247)</f>
        <v>208.83932835282133</v>
      </c>
      <c r="VA247" s="367" cm="1">
        <f t="array" ref="VA247">SUMPRODUCT((CBRM_data!VA$28:VA$232)*(CBRM_data!$H$28:$H$232=CBRM_data!$H247)*(CBRM_data!$D$28:$D$232=TRUE))*(CBRM_data!VA$18=CBRM_data!$F247)</f>
        <v>208.83932835282133</v>
      </c>
      <c r="VB247" s="367" cm="1">
        <f t="array" ref="VB247">SUMPRODUCT((CBRM_data!VB$28:VB$232)*(CBRM_data!$H$28:$H$232=CBRM_data!$H247)*(CBRM_data!$D$28:$D$232=TRUE))*(CBRM_data!VB$18=CBRM_data!$F247)</f>
        <v>208.83932835282133</v>
      </c>
      <c r="VC247" s="367" cm="1">
        <f t="array" ref="VC247">SUMPRODUCT((CBRM_data!VC$28:VC$232)*(CBRM_data!$H$28:$H$232=CBRM_data!$H247)*(CBRM_data!$D$28:$D$232=TRUE))*(CBRM_data!VC$18=CBRM_data!$F247)</f>
        <v>249.96758686678626</v>
      </c>
      <c r="VD247" s="367" cm="1">
        <f t="array" ref="VD247">SUMPRODUCT((CBRM_data!VD$28:VD$232)*(CBRM_data!$H$28:$H$232=CBRM_data!$H247)*(CBRM_data!$D$28:$D$232=TRUE))*(CBRM_data!VD$18=CBRM_data!$F247)</f>
        <v>331.34684776755284</v>
      </c>
      <c r="VE247" s="367" cm="1">
        <f t="array" ref="VE247">SUMPRODUCT((CBRM_data!VE$28:VE$232)*(CBRM_data!$H$28:$H$232=CBRM_data!$H247)*(CBRM_data!$D$28:$D$232=TRUE))*(CBRM_data!VE$18=CBRM_data!$F247)</f>
        <v>443.05563985803747</v>
      </c>
      <c r="VF247" s="367" cm="1">
        <f t="array" ref="VF247">SUMPRODUCT((CBRM_data!VF$28:VF$232)*(CBRM_data!$H$28:$H$232=CBRM_data!$H247)*(CBRM_data!$D$28:$D$232=TRUE))*(CBRM_data!VF$18=CBRM_data!$F247)</f>
        <v>597.08835015673958</v>
      </c>
      <c r="VG247" s="367" cm="1">
        <f t="array" ref="VG247">SUMPRODUCT((CBRM_data!VG$28:VG$232)*(CBRM_data!$H$28:$H$232=CBRM_data!$H247)*(CBRM_data!$D$28:$D$232=TRUE))*(CBRM_data!VG$18=CBRM_data!$F247)</f>
        <v>810.34854692200804</v>
      </c>
      <c r="VH247" s="367" cm="1">
        <f t="array" ref="VH247">SUMPRODUCT((CBRM_data!VH$28:VH$232)*(CBRM_data!$H$28:$H$232=CBRM_data!$H247)*(CBRM_data!$D$28:$D$232=TRUE))*(CBRM_data!VH$18=CBRM_data!$F247)</f>
        <v>1106.7005121877137</v>
      </c>
      <c r="VI247" s="367" cm="1">
        <f t="array" ref="VI247">SUMPRODUCT((CBRM_data!VI$28:VI$232)*(CBRM_data!$H$28:$H$232=CBRM_data!$H247)*(CBRM_data!$D$28:$D$232=TRUE))*(CBRM_data!VI$18=CBRM_data!$F247)</f>
        <v>1519.8893058580445</v>
      </c>
      <c r="VJ247" s="367" cm="1">
        <f t="array" ref="VJ247">SUMPRODUCT((CBRM_data!VJ$28:VJ$232)*(CBRM_data!$H$28:$H$232=CBRM_data!$H247)*(CBRM_data!$D$28:$D$232=TRUE))*(CBRM_data!VJ$18=CBRM_data!$F247)</f>
        <v>2097.7000872075341</v>
      </c>
      <c r="VK247" s="367" cm="1">
        <f t="array" ref="VK247">SUMPRODUCT((CBRM_data!VK$28:VK$232)*(CBRM_data!$H$28:$H$232=CBRM_data!$H247)*(CBRM_data!$D$28:$D$232=TRUE))*(CBRM_data!VK$18=CBRM_data!$F247)</f>
        <v>2907.8864844321015</v>
      </c>
      <c r="VL247" s="367" cm="1">
        <f t="array" ref="VL247">SUMPRODUCT((CBRM_data!VL$28:VL$232)*(CBRM_data!$H$28:$H$232=CBRM_data!$H247)*(CBRM_data!$D$28:$D$232=TRUE))*(CBRM_data!VL$18=CBRM_data!$F247)</f>
        <v>4046.6253408719631</v>
      </c>
      <c r="VM247" s="367" cm="1">
        <f t="array" ref="VM247">SUMPRODUCT((CBRM_data!VM$28:VM$232)*(CBRM_data!$H$28:$H$232=CBRM_data!$H247)*(CBRM_data!$D$28:$D$232=TRUE))*(CBRM_data!VM$18=CBRM_data!$F247)</f>
        <v>5650.5807146438801</v>
      </c>
      <c r="VN247" s="367" cm="1">
        <f t="array" ref="VN247">SUMPRODUCT((CBRM_data!VN$28:VN$232)*(CBRM_data!$H$28:$H$232=CBRM_data!$H247)*(CBRM_data!$D$28:$D$232=TRUE))*(CBRM_data!VN$18=CBRM_data!$F247)</f>
        <v>7914.1258614835024</v>
      </c>
      <c r="VO247" s="367" cm="1">
        <f t="array" ref="VO247">SUMPRODUCT((CBRM_data!VO$28:VO$232)*(CBRM_data!$H$28:$H$232=CBRM_data!$H247)*(CBRM_data!$D$28:$D$232=TRUE))*(CBRM_data!VO$18=CBRM_data!$F247)</f>
        <v>11113.938656237235</v>
      </c>
      <c r="VP247" s="367" cm="1">
        <f t="array" ref="VP247">SUMPRODUCT((CBRM_data!VP$28:VP$232)*(CBRM_data!$H$28:$H$232=CBRM_data!$H247)*(CBRM_data!$D$28:$D$232=TRUE))*(CBRM_data!VP$18=CBRM_data!$F247)</f>
        <v>0</v>
      </c>
      <c r="VQ247" s="367" cm="1">
        <f t="array" ref="VQ247">SUMPRODUCT((CBRM_data!VQ$28:VQ$232)*(CBRM_data!$H$28:$H$232=CBRM_data!$H247)*(CBRM_data!$D$28:$D$232=TRUE))*(CBRM_data!VQ$18=CBRM_data!$F247)</f>
        <v>0</v>
      </c>
      <c r="VR247" s="367" cm="1">
        <f t="array" ref="VR247">SUMPRODUCT((CBRM_data!VR$28:VR$232)*(CBRM_data!$H$28:$H$232=CBRM_data!$H247)*(CBRM_data!$D$28:$D$232=TRUE))*(CBRM_data!VR$18=CBRM_data!$F247)</f>
        <v>0</v>
      </c>
      <c r="VS247" s="367" cm="1">
        <f t="array" ref="VS247">SUMPRODUCT((CBRM_data!VS$28:VS$232)*(CBRM_data!$H$28:$H$232=CBRM_data!$H247)*(CBRM_data!$D$28:$D$232=TRUE))*(CBRM_data!VS$18=CBRM_data!$F247)</f>
        <v>0</v>
      </c>
      <c r="VT247" s="367" cm="1">
        <f t="array" ref="VT247">SUMPRODUCT((CBRM_data!VT$28:VT$232)*(CBRM_data!$H$28:$H$232=CBRM_data!$H247)*(CBRM_data!$D$28:$D$232=TRUE))*(CBRM_data!VT$18=CBRM_data!$F247)</f>
        <v>0</v>
      </c>
      <c r="VU247" s="367" cm="1">
        <f t="array" ref="VU247">SUMPRODUCT((CBRM_data!VU$28:VU$232)*(CBRM_data!$H$28:$H$232=CBRM_data!$H247)*(CBRM_data!$D$28:$D$232=TRUE))*(CBRM_data!VU$18=CBRM_data!$F247)</f>
        <v>0</v>
      </c>
      <c r="VV247" s="367" cm="1">
        <f t="array" ref="VV247">SUMPRODUCT((CBRM_data!VV$28:VV$232)*(CBRM_data!$H$28:$H$232=CBRM_data!$H247)*(CBRM_data!$D$28:$D$232=TRUE))*(CBRM_data!VV$18=CBRM_data!$F247)</f>
        <v>0</v>
      </c>
      <c r="VW247" s="367" cm="1">
        <f t="array" ref="VW247">SUMPRODUCT((CBRM_data!VW$28:VW$232)*(CBRM_data!$H$28:$H$232=CBRM_data!$H247)*(CBRM_data!$D$28:$D$232=TRUE))*(CBRM_data!VW$18=CBRM_data!$F247)</f>
        <v>0</v>
      </c>
      <c r="VX247" s="367" cm="1">
        <f t="array" ref="VX247">SUMPRODUCT((CBRM_data!VX$28:VX$232)*(CBRM_data!$H$28:$H$232=CBRM_data!$H247)*(CBRM_data!$D$28:$D$232=TRUE))*(CBRM_data!VX$18=CBRM_data!$F247)</f>
        <v>0</v>
      </c>
      <c r="VY247" s="367" cm="1">
        <f t="array" ref="VY247">SUMPRODUCT((CBRM_data!VY$28:VY$232)*(CBRM_data!$H$28:$H$232=CBRM_data!$H247)*(CBRM_data!$D$28:$D$232=TRUE))*(CBRM_data!VY$18=CBRM_data!$F247)</f>
        <v>0</v>
      </c>
      <c r="VZ247" s="367" cm="1">
        <f t="array" ref="VZ247">SUMPRODUCT((CBRM_data!VZ$28:VZ$232)*(CBRM_data!$H$28:$H$232=CBRM_data!$H247)*(CBRM_data!$D$28:$D$232=TRUE))*(CBRM_data!VZ$18=CBRM_data!$F247)</f>
        <v>0</v>
      </c>
      <c r="WA247" s="367" cm="1">
        <f t="array" ref="WA247">SUMPRODUCT((CBRM_data!WA$28:WA$232)*(CBRM_data!$H$28:$H$232=CBRM_data!$H247)*(CBRM_data!$D$28:$D$232=TRUE))*(CBRM_data!WA$18=CBRM_data!$F247)</f>
        <v>0</v>
      </c>
      <c r="WB247" s="367" cm="1">
        <f t="array" ref="WB247">SUMPRODUCT((CBRM_data!WB$28:WB$232)*(CBRM_data!$H$28:$H$232=CBRM_data!$H247)*(CBRM_data!$D$28:$D$232=TRUE))*(CBRM_data!WB$18=CBRM_data!$F247)</f>
        <v>0</v>
      </c>
      <c r="WC247" s="367" cm="1">
        <f t="array" ref="WC247">SUMPRODUCT((CBRM_data!WC$28:WC$232)*(CBRM_data!$H$28:$H$232=CBRM_data!$H247)*(CBRM_data!$D$28:$D$232=TRUE))*(CBRM_data!WC$18=CBRM_data!$F247)</f>
        <v>0</v>
      </c>
      <c r="WD247" s="367" cm="1">
        <f t="array" ref="WD247">SUMPRODUCT((CBRM_data!WD$28:WD$232)*(CBRM_data!$H$28:$H$232=CBRM_data!$H247)*(CBRM_data!$D$28:$D$232=TRUE))*(CBRM_data!WD$18=CBRM_data!$F247)</f>
        <v>0</v>
      </c>
      <c r="WE247" s="367" cm="1">
        <f t="array" ref="WE247">SUMPRODUCT((CBRM_data!WE$28:WE$232)*(CBRM_data!$H$28:$H$232=CBRM_data!$H247)*(CBRM_data!$D$28:$D$232=TRUE))*(CBRM_data!WE$18=CBRM_data!$F247)</f>
        <v>0</v>
      </c>
      <c r="WF247" s="367" cm="1">
        <f t="array" ref="WF247">SUMPRODUCT((CBRM_data!WF$28:WF$232)*(CBRM_data!$H$28:$H$232=CBRM_data!$H247)*(CBRM_data!$D$28:$D$232=TRUE))*(CBRM_data!WF$18=CBRM_data!$F247)</f>
        <v>0</v>
      </c>
      <c r="WG247" s="367" cm="1">
        <f t="array" ref="WG247">SUMPRODUCT((CBRM_data!WG$28:WG$232)*(CBRM_data!$H$28:$H$232=CBRM_data!$H247)*(CBRM_data!$D$28:$D$232=TRUE))*(CBRM_data!WG$18=CBRM_data!$F247)</f>
        <v>0</v>
      </c>
      <c r="WH247" s="367" cm="1">
        <f t="array" ref="WH247">SUMPRODUCT((CBRM_data!WH$28:WH$232)*(CBRM_data!$H$28:$H$232=CBRM_data!$H247)*(CBRM_data!$D$28:$D$232=TRUE))*(CBRM_data!WH$18=CBRM_data!$F247)</f>
        <v>0</v>
      </c>
      <c r="WI247" s="367" cm="1">
        <f t="array" ref="WI247">SUMPRODUCT((CBRM_data!WI$28:WI$232)*(CBRM_data!$H$28:$H$232=CBRM_data!$H247)*(CBRM_data!$D$28:$D$232=TRUE))*(CBRM_data!WI$18=CBRM_data!$F247)</f>
        <v>0</v>
      </c>
      <c r="WJ247" s="367" cm="1">
        <f t="array" ref="WJ247">SUMPRODUCT((CBRM_data!WJ$28:WJ$232)*(CBRM_data!$H$28:$H$232=CBRM_data!$H247)*(CBRM_data!$D$28:$D$232=TRUE))*(CBRM_data!WJ$18=CBRM_data!$F247)</f>
        <v>0</v>
      </c>
      <c r="WK247" s="367" cm="1">
        <f t="array" ref="WK247">SUMPRODUCT((CBRM_data!WK$28:WK$232)*(CBRM_data!$H$28:$H$232=CBRM_data!$H247)*(CBRM_data!$D$28:$D$232=TRUE))*(CBRM_data!WK$18=CBRM_data!$F247)</f>
        <v>0</v>
      </c>
      <c r="WL247" s="367" cm="1">
        <f t="array" ref="WL247">SUMPRODUCT((CBRM_data!WL$28:WL$232)*(CBRM_data!$H$28:$H$232=CBRM_data!$H247)*(CBRM_data!$D$28:$D$232=TRUE))*(CBRM_data!WL$18=CBRM_data!$F247)</f>
        <v>0</v>
      </c>
      <c r="WM247" s="367" cm="1">
        <f t="array" ref="WM247">SUMPRODUCT((CBRM_data!WM$28:WM$232)*(CBRM_data!$H$28:$H$232=CBRM_data!$H247)*(CBRM_data!$D$28:$D$232=TRUE))*(CBRM_data!WM$18=CBRM_data!$F247)</f>
        <v>0</v>
      </c>
      <c r="WN247" s="367" cm="1">
        <f t="array" ref="WN247">SUMPRODUCT((CBRM_data!WN$28:WN$232)*(CBRM_data!$H$28:$H$232=CBRM_data!$H247)*(CBRM_data!$D$28:$D$232=TRUE))*(CBRM_data!WN$18=CBRM_data!$F247)</f>
        <v>0</v>
      </c>
      <c r="WO247" s="367" cm="1">
        <f t="array" ref="WO247">SUMPRODUCT((CBRM_data!WO$28:WO$232)*(CBRM_data!$H$28:$H$232=CBRM_data!$H247)*(CBRM_data!$D$28:$D$232=TRUE))*(CBRM_data!WO$18=CBRM_data!$F247)</f>
        <v>0</v>
      </c>
      <c r="WP247" s="367" cm="1">
        <f t="array" ref="WP247">SUMPRODUCT((CBRM_data!WP$28:WP$232)*(CBRM_data!$H$28:$H$232=CBRM_data!$H247)*(CBRM_data!$D$28:$D$232=TRUE))*(CBRM_data!WP$18=CBRM_data!$F247)</f>
        <v>0</v>
      </c>
      <c r="WQ247" s="367" cm="1">
        <f t="array" ref="WQ247">SUMPRODUCT((CBRM_data!WQ$28:WQ$232)*(CBRM_data!$H$28:$H$232=CBRM_data!$H247)*(CBRM_data!$D$28:$D$232=TRUE))*(CBRM_data!WQ$18=CBRM_data!$F247)</f>
        <v>0</v>
      </c>
      <c r="WR247" s="367" cm="1">
        <f t="array" ref="WR247">SUMPRODUCT((CBRM_data!WR$28:WR$232)*(CBRM_data!$H$28:$H$232=CBRM_data!$H247)*(CBRM_data!$D$28:$D$232=TRUE))*(CBRM_data!WR$18=CBRM_data!$F247)</f>
        <v>0</v>
      </c>
      <c r="WS247" s="367" cm="1">
        <f t="array" ref="WS247">SUMPRODUCT((CBRM_data!WS$28:WS$232)*(CBRM_data!$H$28:$H$232=CBRM_data!$H247)*(CBRM_data!$D$28:$D$232=TRUE))*(CBRM_data!WS$18=CBRM_data!$F247)</f>
        <v>0</v>
      </c>
      <c r="WT247" s="367" cm="1">
        <f t="array" ref="WT247">SUMPRODUCT((CBRM_data!WT$28:WT$232)*(CBRM_data!$H$28:$H$232=CBRM_data!$H247)*(CBRM_data!$D$28:$D$232=TRUE))*(CBRM_data!WT$18=CBRM_data!$F247)</f>
        <v>0</v>
      </c>
      <c r="WU247" s="367" cm="1">
        <f t="array" ref="WU247">SUMPRODUCT((CBRM_data!WU$28:WU$232)*(CBRM_data!$H$28:$H$232=CBRM_data!$H247)*(CBRM_data!$D$28:$D$232=TRUE))*(CBRM_data!WU$18=CBRM_data!$F247)</f>
        <v>0</v>
      </c>
      <c r="WV247" s="367" cm="1">
        <f t="array" ref="WV247">SUMPRODUCT((CBRM_data!WV$28:WV$232)*(CBRM_data!$H$28:$H$232=CBRM_data!$H247)*(CBRM_data!$D$28:$D$232=TRUE))*(CBRM_data!WV$18=CBRM_data!$F247)</f>
        <v>0</v>
      </c>
      <c r="WW247" s="367" cm="1">
        <f t="array" ref="WW247">SUMPRODUCT((CBRM_data!WW$28:WW$232)*(CBRM_data!$H$28:$H$232=CBRM_data!$H247)*(CBRM_data!$D$28:$D$232=TRUE))*(CBRM_data!WW$18=CBRM_data!$F247)</f>
        <v>0</v>
      </c>
      <c r="WX247" s="367" cm="1">
        <f t="array" ref="WX247">SUMPRODUCT((CBRM_data!WX$28:WX$232)*(CBRM_data!$H$28:$H$232=CBRM_data!$H247)*(CBRM_data!$D$28:$D$232=TRUE))*(CBRM_data!WX$18=CBRM_data!$F247)</f>
        <v>0</v>
      </c>
      <c r="WY247" s="367" cm="1">
        <f t="array" ref="WY247">SUMPRODUCT((CBRM_data!WY$28:WY$232)*(CBRM_data!$H$28:$H$232=CBRM_data!$H247)*(CBRM_data!$D$28:$D$232=TRUE))*(CBRM_data!WY$18=CBRM_data!$F247)</f>
        <v>0</v>
      </c>
      <c r="WZ247" s="367" cm="1">
        <f t="array" ref="WZ247">SUMPRODUCT((CBRM_data!WZ$28:WZ$232)*(CBRM_data!$H$28:$H$232=CBRM_data!$H247)*(CBRM_data!$D$28:$D$232=TRUE))*(CBRM_data!WZ$18=CBRM_data!$F247)</f>
        <v>0</v>
      </c>
      <c r="XA247" s="367" cm="1">
        <f t="array" ref="XA247">SUMPRODUCT((CBRM_data!XA$28:XA$232)*(CBRM_data!$H$28:$H$232=CBRM_data!$H247)*(CBRM_data!$D$28:$D$232=TRUE))*(CBRM_data!XA$18=CBRM_data!$F247)</f>
        <v>0</v>
      </c>
      <c r="XB247" s="367" cm="1">
        <f t="array" ref="XB247">SUMPRODUCT((CBRM_data!XB$28:XB$232)*(CBRM_data!$H$28:$H$232=CBRM_data!$H247)*(CBRM_data!$D$28:$D$232=TRUE))*(CBRM_data!XB$18=CBRM_data!$F247)</f>
        <v>0</v>
      </c>
      <c r="XC247" s="367" cm="1">
        <f t="array" ref="XC247">SUMPRODUCT((CBRM_data!XC$28:XC$232)*(CBRM_data!$H$28:$H$232=CBRM_data!$H247)*(CBRM_data!$D$28:$D$232=TRUE))*(CBRM_data!XC$18=CBRM_data!$F247)</f>
        <v>0</v>
      </c>
      <c r="XD247" s="367" cm="1">
        <f t="array" ref="XD247">SUMPRODUCT((CBRM_data!XD$28:XD$232)*(CBRM_data!$H$28:$H$232=CBRM_data!$H247)*(CBRM_data!$D$28:$D$232=TRUE))*(CBRM_data!XD$18=CBRM_data!$F247)</f>
        <v>0</v>
      </c>
      <c r="XE247" s="367" cm="1">
        <f t="array" ref="XE247">SUMPRODUCT((CBRM_data!XE$28:XE$232)*(CBRM_data!$H$28:$H$232=CBRM_data!$H247)*(CBRM_data!$D$28:$D$232=TRUE))*(CBRM_data!XE$18=CBRM_data!$F247)</f>
        <v>0</v>
      </c>
      <c r="XF247" s="367" cm="1">
        <f t="array" ref="XF247">SUMPRODUCT((CBRM_data!XF$28:XF$232)*(CBRM_data!$H$28:$H$232=CBRM_data!$H247)*(CBRM_data!$D$28:$D$232=TRUE))*(CBRM_data!XF$18=CBRM_data!$F247)</f>
        <v>0</v>
      </c>
      <c r="XG247" s="367" cm="1">
        <f t="array" ref="XG247">SUMPRODUCT((CBRM_data!XG$28:XG$232)*(CBRM_data!$H$28:$H$232=CBRM_data!$H247)*(CBRM_data!$D$28:$D$232=TRUE))*(CBRM_data!XG$18=CBRM_data!$F247)</f>
        <v>0</v>
      </c>
      <c r="XH247" s="367" cm="1">
        <f t="array" ref="XH247">SUMPRODUCT((CBRM_data!XH$28:XH$232)*(CBRM_data!$H$28:$H$232=CBRM_data!$H247)*(CBRM_data!$D$28:$D$232=TRUE))*(CBRM_data!XH$18=CBRM_data!$F247)</f>
        <v>0</v>
      </c>
      <c r="XI247" s="367" cm="1">
        <f t="array" ref="XI247">SUMPRODUCT((CBRM_data!XI$28:XI$232)*(CBRM_data!$H$28:$H$232=CBRM_data!$H247)*(CBRM_data!$D$28:$D$232=TRUE))*(CBRM_data!XI$18=CBRM_data!$F247)</f>
        <v>0</v>
      </c>
      <c r="XJ247" s="367" cm="1">
        <f t="array" ref="XJ247">SUMPRODUCT((CBRM_data!XJ$28:XJ$232)*(CBRM_data!$H$28:$H$232=CBRM_data!$H247)*(CBRM_data!$D$28:$D$232=TRUE))*(CBRM_data!XJ$18=CBRM_data!$F247)</f>
        <v>0</v>
      </c>
      <c r="XK247" s="367" cm="1">
        <f t="array" ref="XK247">SUMPRODUCT((CBRM_data!XK$28:XK$232)*(CBRM_data!$H$28:$H$232=CBRM_data!$H247)*(CBRM_data!$D$28:$D$232=TRUE))*(CBRM_data!XK$18=CBRM_data!$F247)</f>
        <v>0</v>
      </c>
      <c r="XL247" s="367" cm="1">
        <f t="array" ref="XL247">SUMPRODUCT((CBRM_data!XL$28:XL$232)*(CBRM_data!$H$28:$H$232=CBRM_data!$H247)*(CBRM_data!$D$28:$D$232=TRUE))*(CBRM_data!XL$18=CBRM_data!$F247)</f>
        <v>0</v>
      </c>
      <c r="XM247" s="367" cm="1">
        <f t="array" ref="XM247">SUMPRODUCT((CBRM_data!XM$28:XM$232)*(CBRM_data!$H$28:$H$232=CBRM_data!$H247)*(CBRM_data!$D$28:$D$232=TRUE))*(CBRM_data!XM$18=CBRM_data!$F247)</f>
        <v>0</v>
      </c>
      <c r="XN247" s="367" cm="1">
        <f t="array" ref="XN247">SUMPRODUCT((CBRM_data!XN$28:XN$232)*(CBRM_data!$H$28:$H$232=CBRM_data!$H247)*(CBRM_data!$D$28:$D$232=TRUE))*(CBRM_data!XN$18=CBRM_data!$F247)</f>
        <v>0</v>
      </c>
      <c r="XO247" s="367" cm="1">
        <f t="array" ref="XO247">SUMPRODUCT((CBRM_data!XO$28:XO$232)*(CBRM_data!$H$28:$H$232=CBRM_data!$H247)*(CBRM_data!$D$28:$D$232=TRUE))*(CBRM_data!XO$18=CBRM_data!$F247)</f>
        <v>0</v>
      </c>
      <c r="XP247" s="367" cm="1">
        <f t="array" ref="XP247">SUMPRODUCT((CBRM_data!XP$28:XP$232)*(CBRM_data!$H$28:$H$232=CBRM_data!$H247)*(CBRM_data!$D$28:$D$232=TRUE))*(CBRM_data!XP$18=CBRM_data!$F247)</f>
        <v>0</v>
      </c>
      <c r="XQ247" s="367" cm="1">
        <f t="array" ref="XQ247">SUMPRODUCT((CBRM_data!XQ$28:XQ$232)*(CBRM_data!$H$28:$H$232=CBRM_data!$H247)*(CBRM_data!$D$28:$D$232=TRUE))*(CBRM_data!XQ$18=CBRM_data!$F247)</f>
        <v>0</v>
      </c>
      <c r="XR247" s="367" cm="1">
        <f t="array" ref="XR247">SUMPRODUCT((CBRM_data!XR$28:XR$232)*(CBRM_data!$H$28:$H$232=CBRM_data!$H247)*(CBRM_data!$D$28:$D$232=TRUE))*(CBRM_data!XR$18=CBRM_data!$F247)</f>
        <v>0</v>
      </c>
      <c r="XS247" s="367" cm="1">
        <f t="array" ref="XS247">SUMPRODUCT((CBRM_data!XS$28:XS$232)*(CBRM_data!$H$28:$H$232=CBRM_data!$H247)*(CBRM_data!$D$28:$D$232=TRUE))*(CBRM_data!XS$18=CBRM_data!$F247)</f>
        <v>0</v>
      </c>
      <c r="XT247" s="367" cm="1">
        <f t="array" ref="XT247">SUMPRODUCT((CBRM_data!XT$28:XT$232)*(CBRM_data!$H$28:$H$232=CBRM_data!$H247)*(CBRM_data!$D$28:$D$232=TRUE))*(CBRM_data!XT$18=CBRM_data!$F247)</f>
        <v>0</v>
      </c>
      <c r="XU247" s="367" cm="1">
        <f t="array" ref="XU247">SUMPRODUCT((CBRM_data!XU$28:XU$232)*(CBRM_data!$H$28:$H$232=CBRM_data!$H247)*(CBRM_data!$D$28:$D$232=TRUE))*(CBRM_data!XU$18=CBRM_data!$F247)</f>
        <v>0</v>
      </c>
      <c r="XV247" s="367" cm="1">
        <f t="array" ref="XV247">SUMPRODUCT((CBRM_data!XV$28:XV$232)*(CBRM_data!$H$28:$H$232=CBRM_data!$H247)*(CBRM_data!$D$28:$D$232=TRUE))*(CBRM_data!XV$18=CBRM_data!$F247)</f>
        <v>0</v>
      </c>
      <c r="XW247" s="367" cm="1">
        <f t="array" ref="XW247">SUMPRODUCT((CBRM_data!XW$28:XW$232)*(CBRM_data!$H$28:$H$232=CBRM_data!$H247)*(CBRM_data!$D$28:$D$232=TRUE))*(CBRM_data!XW$18=CBRM_data!$F247)</f>
        <v>0</v>
      </c>
      <c r="XX247" s="367" cm="1">
        <f t="array" ref="XX247">SUMPRODUCT((CBRM_data!XX$28:XX$232)*(CBRM_data!$H$28:$H$232=CBRM_data!$H247)*(CBRM_data!$D$28:$D$232=TRUE))*(CBRM_data!XX$18=CBRM_data!$F247)</f>
        <v>0</v>
      </c>
      <c r="XY247" s="367" cm="1">
        <f t="array" ref="XY247">SUMPRODUCT((CBRM_data!XY$28:XY$232)*(CBRM_data!$H$28:$H$232=CBRM_data!$H247)*(CBRM_data!$D$28:$D$232=TRUE))*(CBRM_data!XY$18=CBRM_data!$F247)</f>
        <v>0</v>
      </c>
      <c r="XZ247" s="367" cm="1">
        <f t="array" ref="XZ247">SUMPRODUCT((CBRM_data!XZ$28:XZ$232)*(CBRM_data!$H$28:$H$232=CBRM_data!$H247)*(CBRM_data!$D$28:$D$232=TRUE))*(CBRM_data!XZ$18=CBRM_data!$F247)</f>
        <v>0</v>
      </c>
      <c r="YA247" s="367" cm="1">
        <f t="array" ref="YA247">SUMPRODUCT((CBRM_data!YA$28:YA$232)*(CBRM_data!$H$28:$H$232=CBRM_data!$H247)*(CBRM_data!$D$28:$D$232=TRUE))*(CBRM_data!YA$18=CBRM_data!$F247)</f>
        <v>7.1027494029413729</v>
      </c>
      <c r="YB247" s="367" cm="1">
        <f t="array" ref="YB247">SUMPRODUCT((CBRM_data!YB$28:YB$232)*(CBRM_data!$H$28:$H$232=CBRM_data!$H247)*(CBRM_data!$D$28:$D$232=TRUE))*(CBRM_data!YB$18=CBRM_data!$F247)</f>
        <v>7.1027494029413729</v>
      </c>
      <c r="YC247" s="367" cm="1">
        <f t="array" ref="YC247">SUMPRODUCT((CBRM_data!YC$28:YC$232)*(CBRM_data!$H$28:$H$232=CBRM_data!$H247)*(CBRM_data!$D$28:$D$232=TRUE))*(CBRM_data!YC$18=CBRM_data!$F247)</f>
        <v>7.1027494029413729</v>
      </c>
      <c r="YD247" s="367" cm="1">
        <f t="array" ref="YD247">SUMPRODUCT((CBRM_data!YD$28:YD$232)*(CBRM_data!$H$28:$H$232=CBRM_data!$H247)*(CBRM_data!$D$28:$D$232=TRUE))*(CBRM_data!YD$18=CBRM_data!$F247)</f>
        <v>7.1027494029413729</v>
      </c>
      <c r="YE247" s="367" cm="1">
        <f t="array" ref="YE247">SUMPRODUCT((CBRM_data!YE$28:YE$232)*(CBRM_data!$H$28:$H$232=CBRM_data!$H247)*(CBRM_data!$D$28:$D$232=TRUE))*(CBRM_data!YE$18=CBRM_data!$F247)</f>
        <v>7.1027494029413729</v>
      </c>
      <c r="YF247" s="367" cm="1">
        <f t="array" ref="YF247">SUMPRODUCT((CBRM_data!YF$28:YF$232)*(CBRM_data!$H$28:$H$232=CBRM_data!$H247)*(CBRM_data!$D$28:$D$232=TRUE))*(CBRM_data!YF$18=CBRM_data!$F247)</f>
        <v>7.1027494029413729</v>
      </c>
      <c r="YG247" s="367" cm="1">
        <f t="array" ref="YG247">SUMPRODUCT((CBRM_data!YG$28:YG$232)*(CBRM_data!$H$28:$H$232=CBRM_data!$H247)*(CBRM_data!$D$28:$D$232=TRUE))*(CBRM_data!YG$18=CBRM_data!$F247)</f>
        <v>7.1027494029413729</v>
      </c>
      <c r="YH247" s="367" cm="1">
        <f t="array" ref="YH247">SUMPRODUCT((CBRM_data!YH$28:YH$232)*(CBRM_data!$H$28:$H$232=CBRM_data!$H247)*(CBRM_data!$D$28:$D$232=TRUE))*(CBRM_data!YH$18=CBRM_data!$F247)</f>
        <v>7.1027494029413729</v>
      </c>
      <c r="YI247" s="367" cm="1">
        <f t="array" ref="YI247">SUMPRODUCT((CBRM_data!YI$28:YI$232)*(CBRM_data!$H$28:$H$232=CBRM_data!$H247)*(CBRM_data!$D$28:$D$232=TRUE))*(CBRM_data!YI$18=CBRM_data!$F247)</f>
        <v>7.1027494029413729</v>
      </c>
      <c r="YJ247" s="367" cm="1">
        <f t="array" ref="YJ247">SUMPRODUCT((CBRM_data!YJ$28:YJ$232)*(CBRM_data!$H$28:$H$232=CBRM_data!$H247)*(CBRM_data!$D$28:$D$232=TRUE))*(CBRM_data!YJ$18=CBRM_data!$F247)</f>
        <v>7.1027494029413729</v>
      </c>
      <c r="YK247" s="367" cm="1">
        <f t="array" ref="YK247">SUMPRODUCT((CBRM_data!YK$28:YK$232)*(CBRM_data!$H$28:$H$232=CBRM_data!$H247)*(CBRM_data!$D$28:$D$232=TRUE))*(CBRM_data!YK$18=CBRM_data!$F247)</f>
        <v>7.1027494029413729</v>
      </c>
      <c r="YL247" s="367" cm="1">
        <f t="array" ref="YL247">SUMPRODUCT((CBRM_data!YL$28:YL$232)*(CBRM_data!$H$28:$H$232=CBRM_data!$H247)*(CBRM_data!$D$28:$D$232=TRUE))*(CBRM_data!YL$18=CBRM_data!$F247)</f>
        <v>7.1027494029413729</v>
      </c>
      <c r="YM247" s="367" cm="1">
        <f t="array" ref="YM247">SUMPRODUCT((CBRM_data!YM$28:YM$232)*(CBRM_data!$H$28:$H$232=CBRM_data!$H247)*(CBRM_data!$D$28:$D$232=TRUE))*(CBRM_data!YM$18=CBRM_data!$F247)</f>
        <v>7.1027494029413729</v>
      </c>
      <c r="YN247" s="367" cm="1">
        <f t="array" ref="YN247">SUMPRODUCT((CBRM_data!YN$28:YN$232)*(CBRM_data!$H$28:$H$232=CBRM_data!$H247)*(CBRM_data!$D$28:$D$232=TRUE))*(CBRM_data!YN$18=CBRM_data!$F247)</f>
        <v>7.1027494029413729</v>
      </c>
      <c r="YO247" s="367" cm="1">
        <f t="array" ref="YO247">SUMPRODUCT((CBRM_data!YO$28:YO$232)*(CBRM_data!$H$28:$H$232=CBRM_data!$H247)*(CBRM_data!$D$28:$D$232=TRUE))*(CBRM_data!YO$18=CBRM_data!$F247)</f>
        <v>7.1027494029413729</v>
      </c>
      <c r="YP247" s="367" cm="1">
        <f t="array" ref="YP247">SUMPRODUCT((CBRM_data!YP$28:YP$232)*(CBRM_data!$H$28:$H$232=CBRM_data!$H247)*(CBRM_data!$D$28:$D$232=TRUE))*(CBRM_data!YP$18=CBRM_data!$F247)</f>
        <v>7.1027494029413729</v>
      </c>
      <c r="YQ247" s="367" cm="1">
        <f t="array" ref="YQ247">SUMPRODUCT((CBRM_data!YQ$28:YQ$232)*(CBRM_data!$H$28:$H$232=CBRM_data!$H247)*(CBRM_data!$D$28:$D$232=TRUE))*(CBRM_data!YQ$18=CBRM_data!$F247)</f>
        <v>7.1027494029413729</v>
      </c>
      <c r="YR247" s="367" cm="1">
        <f t="array" ref="YR247">SUMPRODUCT((CBRM_data!YR$28:YR$232)*(CBRM_data!$H$28:$H$232=CBRM_data!$H247)*(CBRM_data!$D$28:$D$232=TRUE))*(CBRM_data!YR$18=CBRM_data!$F247)</f>
        <v>8.5015458648345863</v>
      </c>
      <c r="YS247" s="367" cm="1">
        <f t="array" ref="YS247">SUMPRODUCT((CBRM_data!YS$28:YS$232)*(CBRM_data!$H$28:$H$232=CBRM_data!$H247)*(CBRM_data!$D$28:$D$232=TRUE))*(CBRM_data!YS$18=CBRM_data!$F247)</f>
        <v>11.26930278750679</v>
      </c>
      <c r="YT247" s="367" cm="1">
        <f t="array" ref="YT247">SUMPRODUCT((CBRM_data!YT$28:YT$232)*(CBRM_data!$H$28:$H$232=CBRM_data!$H247)*(CBRM_data!$D$28:$D$232=TRUE))*(CBRM_data!YT$18=CBRM_data!$F247)</f>
        <v>15.06858505192552</v>
      </c>
      <c r="YU247" s="367" cm="1">
        <f t="array" ref="YU247">SUMPRODUCT((CBRM_data!YU$28:YU$232)*(CBRM_data!$H$28:$H$232=CBRM_data!$H247)*(CBRM_data!$D$28:$D$232=TRUE))*(CBRM_data!YU$18=CBRM_data!$F247)</f>
        <v>20.30732887348767</v>
      </c>
      <c r="YV247" s="367" cm="1">
        <f t="array" ref="YV247">SUMPRODUCT((CBRM_data!YV$28:YV$232)*(CBRM_data!$H$28:$H$232=CBRM_data!$H247)*(CBRM_data!$D$28:$D$232=TRUE))*(CBRM_data!YV$18=CBRM_data!$F247)</f>
        <v>27.560434632794831</v>
      </c>
      <c r="YW247" s="367" cm="1">
        <f t="array" ref="YW247">SUMPRODUCT((CBRM_data!YW$28:YW$232)*(CBRM_data!$H$28:$H$232=CBRM_data!$H247)*(CBRM_data!$D$28:$D$232=TRUE))*(CBRM_data!YW$18=CBRM_data!$F247)</f>
        <v>37.639540713788215</v>
      </c>
      <c r="YX247" s="367" cm="1">
        <f t="array" ref="YX247">SUMPRODUCT((CBRM_data!YX$28:YX$232)*(CBRM_data!$H$28:$H$232=CBRM_data!$H247)*(CBRM_data!$D$28:$D$232=TRUE))*(CBRM_data!YX$18=CBRM_data!$F247)</f>
        <v>51.692336615266441</v>
      </c>
      <c r="YY247" s="367" cm="1">
        <f t="array" ref="YY247">SUMPRODUCT((CBRM_data!YY$28:YY$232)*(CBRM_data!$H$28:$H$232=CBRM_data!$H247)*(CBRM_data!$D$28:$D$232=TRUE))*(CBRM_data!YY$18=CBRM_data!$F247)</f>
        <v>71.344023941657639</v>
      </c>
      <c r="YZ247" s="367" cm="1">
        <f t="array" ref="YZ247">SUMPRODUCT((CBRM_data!YZ$28:YZ$232)*(CBRM_data!$H$28:$H$232=CBRM_data!$H247)*(CBRM_data!$D$28:$D$232=TRUE))*(CBRM_data!YZ$18=CBRM_data!$F247)</f>
        <v>98.898943767084631</v>
      </c>
      <c r="ZA247" s="367" cm="1">
        <f t="array" ref="ZA247">SUMPRODUCT((CBRM_data!ZA$28:ZA$232)*(CBRM_data!$H$28:$H$232=CBRM_data!$H247)*(CBRM_data!$D$28:$D$232=TRUE))*(CBRM_data!ZA$18=CBRM_data!$F247)</f>
        <v>137.62812756823072</v>
      </c>
      <c r="ZB247" s="367" cm="1">
        <f t="array" ref="ZB247">SUMPRODUCT((CBRM_data!ZB$28:ZB$232)*(CBRM_data!$H$28:$H$232=CBRM_data!$H247)*(CBRM_data!$D$28:$D$232=TRUE))*(CBRM_data!ZB$18=CBRM_data!$F247)</f>
        <v>192.17960100601294</v>
      </c>
      <c r="ZC247" s="367" cm="1">
        <f t="array" ref="ZC247">SUMPRODUCT((CBRM_data!ZC$28:ZC$232)*(CBRM_data!$H$28:$H$232=CBRM_data!$H247)*(CBRM_data!$D$28:$D$232=TRUE))*(CBRM_data!ZC$18=CBRM_data!$F247)</f>
        <v>269.16411377500742</v>
      </c>
      <c r="ZD247" s="367" cm="1">
        <f t="array" ref="ZD247">SUMPRODUCT((CBRM_data!ZD$28:ZD$232)*(CBRM_data!$H$28:$H$232=CBRM_data!$H247)*(CBRM_data!$D$28:$D$232=TRUE))*(CBRM_data!ZD$18=CBRM_data!$F247)</f>
        <v>377.99164447394111</v>
      </c>
      <c r="ZE247" s="367" cm="1">
        <f t="array" ref="ZE247">SUMPRODUCT((CBRM_data!ZE$28:ZE$232)*(CBRM_data!$H$28:$H$232=CBRM_data!$H247)*(CBRM_data!$D$28:$D$232=TRUE))*(CBRM_data!ZE$18=CBRM_data!$F247)</f>
        <v>0</v>
      </c>
      <c r="ZF247" s="367" cm="1">
        <f t="array" ref="ZF247">SUMPRODUCT((CBRM_data!ZF$28:ZF$232)*(CBRM_data!$H$28:$H$232=CBRM_data!$H247)*(CBRM_data!$D$28:$D$232=TRUE))*(CBRM_data!ZF$18=CBRM_data!$F247)</f>
        <v>0</v>
      </c>
      <c r="ZG247" s="367" cm="1">
        <f t="array" ref="ZG247">SUMPRODUCT((CBRM_data!ZG$28:ZG$232)*(CBRM_data!$H$28:$H$232=CBRM_data!$H247)*(CBRM_data!$D$28:$D$232=TRUE))*(CBRM_data!ZG$18=CBRM_data!$F247)</f>
        <v>0</v>
      </c>
      <c r="ZH247" s="367" cm="1">
        <f t="array" ref="ZH247">SUMPRODUCT((CBRM_data!ZH$28:ZH$232)*(CBRM_data!$H$28:$H$232=CBRM_data!$H247)*(CBRM_data!$D$28:$D$232=TRUE))*(CBRM_data!ZH$18=CBRM_data!$F247)</f>
        <v>0</v>
      </c>
      <c r="ZI247" s="367" cm="1">
        <f t="array" ref="ZI247">SUMPRODUCT((CBRM_data!ZI$28:ZI$232)*(CBRM_data!$H$28:$H$232=CBRM_data!$H247)*(CBRM_data!$D$28:$D$232=TRUE))*(CBRM_data!ZI$18=CBRM_data!$F247)</f>
        <v>0</v>
      </c>
      <c r="ZJ247" s="367" cm="1">
        <f t="array" ref="ZJ247">SUMPRODUCT((CBRM_data!ZJ$28:ZJ$232)*(CBRM_data!$H$28:$H$232=CBRM_data!$H247)*(CBRM_data!$D$28:$D$232=TRUE))*(CBRM_data!ZJ$18=CBRM_data!$F247)</f>
        <v>0</v>
      </c>
      <c r="ZK247" s="367" cm="1">
        <f t="array" ref="ZK247">SUMPRODUCT((CBRM_data!ZK$28:ZK$232)*(CBRM_data!$H$28:$H$232=CBRM_data!$H247)*(CBRM_data!$D$28:$D$232=TRUE))*(CBRM_data!ZK$18=CBRM_data!$F247)</f>
        <v>0</v>
      </c>
      <c r="ZL247" s="367" cm="1">
        <f t="array" ref="ZL247">SUMPRODUCT((CBRM_data!ZL$28:ZL$232)*(CBRM_data!$H$28:$H$232=CBRM_data!$H247)*(CBRM_data!$D$28:$D$232=TRUE))*(CBRM_data!ZL$18=CBRM_data!$F247)</f>
        <v>0</v>
      </c>
      <c r="ZM247" s="367" cm="1">
        <f t="array" ref="ZM247">SUMPRODUCT((CBRM_data!ZM$28:ZM$232)*(CBRM_data!$H$28:$H$232=CBRM_data!$H247)*(CBRM_data!$D$28:$D$232=TRUE))*(CBRM_data!ZM$18=CBRM_data!$F247)</f>
        <v>0</v>
      </c>
      <c r="ZN247" s="367" cm="1">
        <f t="array" ref="ZN247">SUMPRODUCT((CBRM_data!ZN$28:ZN$232)*(CBRM_data!$H$28:$H$232=CBRM_data!$H247)*(CBRM_data!$D$28:$D$232=TRUE))*(CBRM_data!ZN$18=CBRM_data!$F247)</f>
        <v>0</v>
      </c>
      <c r="ZO247" s="367" cm="1">
        <f t="array" ref="ZO247">SUMPRODUCT((CBRM_data!ZO$28:ZO$232)*(CBRM_data!$H$28:$H$232=CBRM_data!$H247)*(CBRM_data!$D$28:$D$232=TRUE))*(CBRM_data!ZO$18=CBRM_data!$F247)</f>
        <v>0</v>
      </c>
      <c r="ZP247" s="367" cm="1">
        <f t="array" ref="ZP247">SUMPRODUCT((CBRM_data!ZP$28:ZP$232)*(CBRM_data!$H$28:$H$232=CBRM_data!$H247)*(CBRM_data!$D$28:$D$232=TRUE))*(CBRM_data!ZP$18=CBRM_data!$F247)</f>
        <v>0</v>
      </c>
      <c r="ZQ247" s="367" cm="1">
        <f t="array" ref="ZQ247">SUMPRODUCT((CBRM_data!ZQ$28:ZQ$232)*(CBRM_data!$H$28:$H$232=CBRM_data!$H247)*(CBRM_data!$D$28:$D$232=TRUE))*(CBRM_data!ZQ$18=CBRM_data!$F247)</f>
        <v>0</v>
      </c>
      <c r="ZR247" s="367" cm="1">
        <f t="array" ref="ZR247">SUMPRODUCT((CBRM_data!ZR$28:ZR$232)*(CBRM_data!$H$28:$H$232=CBRM_data!$H247)*(CBRM_data!$D$28:$D$232=TRUE))*(CBRM_data!ZR$18=CBRM_data!$F247)</f>
        <v>0</v>
      </c>
      <c r="ZS247" s="367" cm="1">
        <f t="array" ref="ZS247">SUMPRODUCT((CBRM_data!ZS$28:ZS$232)*(CBRM_data!$H$28:$H$232=CBRM_data!$H247)*(CBRM_data!$D$28:$D$232=TRUE))*(CBRM_data!ZS$18=CBRM_data!$F247)</f>
        <v>0</v>
      </c>
      <c r="ZT247" s="367" cm="1">
        <f t="array" ref="ZT247">SUMPRODUCT((CBRM_data!ZT$28:ZT$232)*(CBRM_data!$H$28:$H$232=CBRM_data!$H247)*(CBRM_data!$D$28:$D$232=TRUE))*(CBRM_data!ZT$18=CBRM_data!$F247)</f>
        <v>0</v>
      </c>
      <c r="ZU247" s="367" cm="1">
        <f t="array" ref="ZU247">SUMPRODUCT((CBRM_data!ZU$28:ZU$232)*(CBRM_data!$H$28:$H$232=CBRM_data!$H247)*(CBRM_data!$D$28:$D$232=TRUE))*(CBRM_data!ZU$18=CBRM_data!$F247)</f>
        <v>0</v>
      </c>
      <c r="ZV247" s="367" cm="1">
        <f t="array" ref="ZV247">SUMPRODUCT((CBRM_data!ZV$28:ZV$232)*(CBRM_data!$H$28:$H$232=CBRM_data!$H247)*(CBRM_data!$D$28:$D$232=TRUE))*(CBRM_data!ZV$18=CBRM_data!$F247)</f>
        <v>0</v>
      </c>
      <c r="ZW247" s="367" cm="1">
        <f t="array" ref="ZW247">SUMPRODUCT((CBRM_data!ZW$28:ZW$232)*(CBRM_data!$H$28:$H$232=CBRM_data!$H247)*(CBRM_data!$D$28:$D$232=TRUE))*(CBRM_data!ZW$18=CBRM_data!$F247)</f>
        <v>0</v>
      </c>
      <c r="ZX247" s="367" cm="1">
        <f t="array" ref="ZX247">SUMPRODUCT((CBRM_data!ZX$28:ZX$232)*(CBRM_data!$H$28:$H$232=CBRM_data!$H247)*(CBRM_data!$D$28:$D$232=TRUE))*(CBRM_data!ZX$18=CBRM_data!$F247)</f>
        <v>0</v>
      </c>
      <c r="ZY247" s="367" cm="1">
        <f t="array" ref="ZY247">SUMPRODUCT((CBRM_data!ZY$28:ZY$232)*(CBRM_data!$H$28:$H$232=CBRM_data!$H247)*(CBRM_data!$D$28:$D$232=TRUE))*(CBRM_data!ZY$18=CBRM_data!$F247)</f>
        <v>0</v>
      </c>
      <c r="ZZ247" s="367" cm="1">
        <f t="array" ref="ZZ247">SUMPRODUCT((CBRM_data!ZZ$28:ZZ$232)*(CBRM_data!$H$28:$H$232=CBRM_data!$H247)*(CBRM_data!$D$28:$D$232=TRUE))*(CBRM_data!ZZ$18=CBRM_data!$F247)</f>
        <v>0</v>
      </c>
      <c r="AAA247" s="367" cm="1">
        <f t="array" ref="AAA247">SUMPRODUCT((CBRM_data!AAA$28:AAA$232)*(CBRM_data!$H$28:$H$232=CBRM_data!$H247)*(CBRM_data!$D$28:$D$232=TRUE))*(CBRM_data!AAA$18=CBRM_data!$F247)</f>
        <v>0</v>
      </c>
      <c r="AAB247" s="367" cm="1">
        <f t="array" ref="AAB247">SUMPRODUCT((CBRM_data!AAB$28:AAB$232)*(CBRM_data!$H$28:$H$232=CBRM_data!$H247)*(CBRM_data!$D$28:$D$232=TRUE))*(CBRM_data!AAB$18=CBRM_data!$F247)</f>
        <v>0</v>
      </c>
      <c r="AAC247" s="367" cm="1">
        <f t="array" ref="AAC247">SUMPRODUCT((CBRM_data!AAC$28:AAC$232)*(CBRM_data!$H$28:$H$232=CBRM_data!$H247)*(CBRM_data!$D$28:$D$232=TRUE))*(CBRM_data!AAC$18=CBRM_data!$F247)</f>
        <v>0</v>
      </c>
      <c r="AAD247" s="367" cm="1">
        <f t="array" ref="AAD247">SUMPRODUCT((CBRM_data!AAD$28:AAD$232)*(CBRM_data!$H$28:$H$232=CBRM_data!$H247)*(CBRM_data!$D$28:$D$232=TRUE))*(CBRM_data!AAD$18=CBRM_data!$F247)</f>
        <v>0</v>
      </c>
      <c r="AAE247" s="367" cm="1">
        <f t="array" ref="AAE247">SUMPRODUCT((CBRM_data!AAE$28:AAE$232)*(CBRM_data!$H$28:$H$232=CBRM_data!$H247)*(CBRM_data!$D$28:$D$232=TRUE))*(CBRM_data!AAE$18=CBRM_data!$F247)</f>
        <v>0</v>
      </c>
      <c r="AAF247" s="367" cm="1">
        <f t="array" ref="AAF247">SUMPRODUCT((CBRM_data!AAF$28:AAF$232)*(CBRM_data!$H$28:$H$232=CBRM_data!$H247)*(CBRM_data!$D$28:$D$232=TRUE))*(CBRM_data!AAF$18=CBRM_data!$F247)</f>
        <v>0</v>
      </c>
      <c r="AAG247" s="367" cm="1">
        <f t="array" ref="AAG247">SUMPRODUCT((CBRM_data!AAG$28:AAG$232)*(CBRM_data!$H$28:$H$232=CBRM_data!$H247)*(CBRM_data!$D$28:$D$232=TRUE))*(CBRM_data!AAG$18=CBRM_data!$F247)</f>
        <v>0</v>
      </c>
      <c r="AAH247" s="367" cm="1">
        <f t="array" ref="AAH247">SUMPRODUCT((CBRM_data!AAH$28:AAH$232)*(CBRM_data!$H$28:$H$232=CBRM_data!$H247)*(CBRM_data!$D$28:$D$232=TRUE))*(CBRM_data!AAH$18=CBRM_data!$F247)</f>
        <v>0</v>
      </c>
      <c r="AAI247" s="367" cm="1">
        <f t="array" ref="AAI247">SUMPRODUCT((CBRM_data!AAI$28:AAI$232)*(CBRM_data!$H$28:$H$232=CBRM_data!$H247)*(CBRM_data!$D$28:$D$232=TRUE))*(CBRM_data!AAI$18=CBRM_data!$F247)</f>
        <v>0</v>
      </c>
      <c r="AAJ247" s="367" cm="1">
        <f t="array" ref="AAJ247">SUMPRODUCT((CBRM_data!AAJ$28:AAJ$232)*(CBRM_data!$H$28:$H$232=CBRM_data!$H247)*(CBRM_data!$D$28:$D$232=TRUE))*(CBRM_data!AAJ$18=CBRM_data!$F247)</f>
        <v>0</v>
      </c>
      <c r="AAK247" s="367" cm="1">
        <f t="array" ref="AAK247">SUMPRODUCT((CBRM_data!AAK$28:AAK$232)*(CBRM_data!$H$28:$H$232=CBRM_data!$H247)*(CBRM_data!$D$28:$D$232=TRUE))*(CBRM_data!AAK$18=CBRM_data!$F247)</f>
        <v>0</v>
      </c>
      <c r="AAL247" s="367" cm="1">
        <f t="array" ref="AAL247">SUMPRODUCT((CBRM_data!AAL$28:AAL$232)*(CBRM_data!$H$28:$H$232=CBRM_data!$H247)*(CBRM_data!$D$28:$D$232=TRUE))*(CBRM_data!AAL$18=CBRM_data!$F247)</f>
        <v>0</v>
      </c>
      <c r="AAM247" s="367" cm="1">
        <f t="array" ref="AAM247">SUMPRODUCT((CBRM_data!AAM$28:AAM$232)*(CBRM_data!$H$28:$H$232=CBRM_data!$H247)*(CBRM_data!$D$28:$D$232=TRUE))*(CBRM_data!AAM$18=CBRM_data!$F247)</f>
        <v>0</v>
      </c>
      <c r="AAN247" s="367" cm="1">
        <f t="array" ref="AAN247">SUMPRODUCT((CBRM_data!AAN$28:AAN$232)*(CBRM_data!$H$28:$H$232=CBRM_data!$H247)*(CBRM_data!$D$28:$D$232=TRUE))*(CBRM_data!AAN$18=CBRM_data!$F247)</f>
        <v>0</v>
      </c>
      <c r="AAO247" s="367" cm="1">
        <f t="array" ref="AAO247">SUMPRODUCT((CBRM_data!AAO$28:AAO$232)*(CBRM_data!$H$28:$H$232=CBRM_data!$H247)*(CBRM_data!$D$28:$D$232=TRUE))*(CBRM_data!AAO$18=CBRM_data!$F247)</f>
        <v>0</v>
      </c>
      <c r="AAP247" s="367" cm="1">
        <f t="array" ref="AAP247">SUMPRODUCT((CBRM_data!AAP$28:AAP$232)*(CBRM_data!$H$28:$H$232=CBRM_data!$H247)*(CBRM_data!$D$28:$D$232=TRUE))*(CBRM_data!AAP$18=CBRM_data!$F247)</f>
        <v>0</v>
      </c>
      <c r="AAQ247" s="367" cm="1">
        <f t="array" ref="AAQ247">SUMPRODUCT((CBRM_data!AAQ$28:AAQ$232)*(CBRM_data!$H$28:$H$232=CBRM_data!$H247)*(CBRM_data!$D$28:$D$232=TRUE))*(CBRM_data!AAQ$18=CBRM_data!$F247)</f>
        <v>0</v>
      </c>
      <c r="AAR247" s="367" cm="1">
        <f t="array" ref="AAR247">SUMPRODUCT((CBRM_data!AAR$28:AAR$232)*(CBRM_data!$H$28:$H$232=CBRM_data!$H247)*(CBRM_data!$D$28:$D$232=TRUE))*(CBRM_data!AAR$18=CBRM_data!$F247)</f>
        <v>0</v>
      </c>
      <c r="AAS247" s="367" cm="1">
        <f t="array" ref="AAS247">SUMPRODUCT((CBRM_data!AAS$28:AAS$232)*(CBRM_data!$H$28:$H$232=CBRM_data!$H247)*(CBRM_data!$D$28:$D$232=TRUE))*(CBRM_data!AAS$18=CBRM_data!$F247)</f>
        <v>0</v>
      </c>
      <c r="AAT247" s="367" cm="1">
        <f t="array" ref="AAT247">SUMPRODUCT((CBRM_data!AAT$28:AAT$232)*(CBRM_data!$H$28:$H$232=CBRM_data!$H247)*(CBRM_data!$D$28:$D$232=TRUE))*(CBRM_data!AAT$18=CBRM_data!$F247)</f>
        <v>0</v>
      </c>
      <c r="AAU247" s="367" cm="1">
        <f t="array" ref="AAU247">SUMPRODUCT((CBRM_data!AAU$28:AAU$232)*(CBRM_data!$H$28:$H$232=CBRM_data!$H247)*(CBRM_data!$D$28:$D$232=TRUE))*(CBRM_data!AAU$18=CBRM_data!$F247)</f>
        <v>0</v>
      </c>
      <c r="AAV247" s="367" cm="1">
        <f t="array" ref="AAV247">SUMPRODUCT((CBRM_data!AAV$28:AAV$232)*(CBRM_data!$H$28:$H$232=CBRM_data!$H247)*(CBRM_data!$D$28:$D$232=TRUE))*(CBRM_data!AAV$18=CBRM_data!$F247)</f>
        <v>0</v>
      </c>
      <c r="AAW247" s="367" cm="1">
        <f t="array" ref="AAW247">SUMPRODUCT((CBRM_data!AAW$28:AAW$232)*(CBRM_data!$H$28:$H$232=CBRM_data!$H247)*(CBRM_data!$D$28:$D$232=TRUE))*(CBRM_data!AAW$18=CBRM_data!$F247)</f>
        <v>0</v>
      </c>
      <c r="AAX247" s="367" cm="1">
        <f t="array" ref="AAX247">SUMPRODUCT((CBRM_data!AAX$28:AAX$232)*(CBRM_data!$H$28:$H$232=CBRM_data!$H247)*(CBRM_data!$D$28:$D$232=TRUE))*(CBRM_data!AAX$18=CBRM_data!$F247)</f>
        <v>0</v>
      </c>
      <c r="AAY247" s="367" cm="1">
        <f t="array" ref="AAY247">SUMPRODUCT((CBRM_data!AAY$28:AAY$232)*(CBRM_data!$H$28:$H$232=CBRM_data!$H247)*(CBRM_data!$D$28:$D$232=TRUE))*(CBRM_data!AAY$18=CBRM_data!$F247)</f>
        <v>0</v>
      </c>
      <c r="AAZ247" s="367" cm="1">
        <f t="array" ref="AAZ247">SUMPRODUCT((CBRM_data!AAZ$28:AAZ$232)*(CBRM_data!$H$28:$H$232=CBRM_data!$H247)*(CBRM_data!$D$28:$D$232=TRUE))*(CBRM_data!AAZ$18=CBRM_data!$F247)</f>
        <v>0</v>
      </c>
      <c r="ABA247" s="367" cm="1">
        <f t="array" ref="ABA247">SUMPRODUCT((CBRM_data!ABA$28:ABA$232)*(CBRM_data!$H$28:$H$232=CBRM_data!$H247)*(CBRM_data!$D$28:$D$232=TRUE))*(CBRM_data!ABA$18=CBRM_data!$F247)</f>
        <v>0</v>
      </c>
      <c r="ABB247" s="367" cm="1">
        <f t="array" ref="ABB247">SUMPRODUCT((CBRM_data!ABB$28:ABB$232)*(CBRM_data!$H$28:$H$232=CBRM_data!$H247)*(CBRM_data!$D$28:$D$232=TRUE))*(CBRM_data!ABB$18=CBRM_data!$F247)</f>
        <v>0</v>
      </c>
      <c r="ABC247" s="367" cm="1">
        <f t="array" ref="ABC247">SUMPRODUCT((CBRM_data!ABC$28:ABC$232)*(CBRM_data!$H$28:$H$232=CBRM_data!$H247)*(CBRM_data!$D$28:$D$232=TRUE))*(CBRM_data!ABC$18=CBRM_data!$F247)</f>
        <v>0</v>
      </c>
      <c r="ABD247" s="367" cm="1">
        <f t="array" ref="ABD247">SUMPRODUCT((CBRM_data!ABD$28:ABD$232)*(CBRM_data!$H$28:$H$232=CBRM_data!$H247)*(CBRM_data!$D$28:$D$232=TRUE))*(CBRM_data!ABD$18=CBRM_data!$F247)</f>
        <v>0</v>
      </c>
      <c r="ABE247" s="367" cm="1">
        <f t="array" ref="ABE247">SUMPRODUCT((CBRM_data!ABE$28:ABE$232)*(CBRM_data!$H$28:$H$232=CBRM_data!$H247)*(CBRM_data!$D$28:$D$232=TRUE))*(CBRM_data!ABE$18=CBRM_data!$F247)</f>
        <v>0</v>
      </c>
      <c r="ABF247" s="367" cm="1">
        <f t="array" ref="ABF247">SUMPRODUCT((CBRM_data!ABF$28:ABF$232)*(CBRM_data!$H$28:$H$232=CBRM_data!$H247)*(CBRM_data!$D$28:$D$232=TRUE))*(CBRM_data!ABF$18=CBRM_data!$F247)</f>
        <v>0</v>
      </c>
      <c r="ABG247" s="367" cm="1">
        <f t="array" ref="ABG247">SUMPRODUCT((CBRM_data!ABG$28:ABG$232)*(CBRM_data!$H$28:$H$232=CBRM_data!$H247)*(CBRM_data!$D$28:$D$232=TRUE))*(CBRM_data!ABG$18=CBRM_data!$F247)</f>
        <v>0</v>
      </c>
      <c r="ABH247" s="367" cm="1">
        <f t="array" ref="ABH247">SUMPRODUCT((CBRM_data!ABH$28:ABH$232)*(CBRM_data!$H$28:$H$232=CBRM_data!$H247)*(CBRM_data!$D$28:$D$232=TRUE))*(CBRM_data!ABH$18=CBRM_data!$F247)</f>
        <v>0</v>
      </c>
      <c r="ABI247" s="367" cm="1">
        <f t="array" ref="ABI247">SUMPRODUCT((CBRM_data!ABI$28:ABI$232)*(CBRM_data!$H$28:$H$232=CBRM_data!$H247)*(CBRM_data!$D$28:$D$232=TRUE))*(CBRM_data!ABI$18=CBRM_data!$F247)</f>
        <v>0</v>
      </c>
      <c r="ABJ247" s="367" cm="1">
        <f t="array" ref="ABJ247">SUMPRODUCT((CBRM_data!ABJ$28:ABJ$232)*(CBRM_data!$H$28:$H$232=CBRM_data!$H247)*(CBRM_data!$D$28:$D$232=TRUE))*(CBRM_data!ABJ$18=CBRM_data!$F247)</f>
        <v>0</v>
      </c>
      <c r="ABK247" s="367" cm="1">
        <f t="array" ref="ABK247">SUMPRODUCT((CBRM_data!ABK$28:ABK$232)*(CBRM_data!$H$28:$H$232=CBRM_data!$H247)*(CBRM_data!$D$28:$D$232=TRUE))*(CBRM_data!ABK$18=CBRM_data!$F247)</f>
        <v>0</v>
      </c>
      <c r="ABL247" s="367" cm="1">
        <f t="array" ref="ABL247">SUMPRODUCT((CBRM_data!ABL$28:ABL$232)*(CBRM_data!$H$28:$H$232=CBRM_data!$H247)*(CBRM_data!$D$28:$D$232=TRUE))*(CBRM_data!ABL$18=CBRM_data!$F247)</f>
        <v>0</v>
      </c>
      <c r="ABM247" s="367" cm="1">
        <f t="array" ref="ABM247">SUMPRODUCT((CBRM_data!ABM$28:ABM$232)*(CBRM_data!$H$28:$H$232=CBRM_data!$H247)*(CBRM_data!$D$28:$D$232=TRUE))*(CBRM_data!ABM$18=CBRM_data!$F247)</f>
        <v>0</v>
      </c>
      <c r="ABN247" s="367" cm="1">
        <f t="array" ref="ABN247">SUMPRODUCT((CBRM_data!ABN$28:ABN$232)*(CBRM_data!$H$28:$H$232=CBRM_data!$H247)*(CBRM_data!$D$28:$D$232=TRUE))*(CBRM_data!ABN$18=CBRM_data!$F247)</f>
        <v>0</v>
      </c>
    </row>
    <row r="248" spans="4:764" x14ac:dyDescent="0.25">
      <c r="D248" s="415" t="str">
        <f>G248&amp;H248</f>
        <v/>
      </c>
      <c r="DS248" s="322"/>
      <c r="EX248" s="322"/>
      <c r="FS248" s="328"/>
      <c r="GC248" s="322"/>
      <c r="GD248" s="322"/>
      <c r="GE248" s="322"/>
      <c r="GF248" s="322"/>
      <c r="GG248" s="322"/>
      <c r="GH248" s="322"/>
      <c r="GI248" s="322"/>
      <c r="GJ248" s="322"/>
      <c r="GK248" s="322"/>
      <c r="GL248" s="322"/>
      <c r="GM248" s="322"/>
      <c r="GN248" s="322"/>
      <c r="GO248" s="322"/>
      <c r="GP248" s="322"/>
      <c r="GQ248" s="322"/>
      <c r="GR248" s="322"/>
      <c r="GS248" s="322"/>
      <c r="GT248" s="322"/>
      <c r="GU248" s="322"/>
      <c r="GV248" s="322"/>
      <c r="GW248" s="322"/>
      <c r="GY248" s="322"/>
      <c r="GZ248" s="322"/>
      <c r="HA248" s="322"/>
      <c r="HB248" s="322"/>
      <c r="HC248" s="322"/>
      <c r="HD248" s="322"/>
      <c r="HE248" s="322"/>
      <c r="HF248" s="322"/>
      <c r="HG248" s="322"/>
      <c r="HH248" s="322"/>
      <c r="HI248" s="322"/>
      <c r="HJ248" s="322"/>
      <c r="HK248" s="322"/>
      <c r="HL248" s="322"/>
      <c r="HM248" s="322"/>
      <c r="HN248" s="322"/>
      <c r="HO248" s="322"/>
      <c r="HP248" s="322"/>
      <c r="HQ248" s="322"/>
      <c r="HR248" s="322"/>
      <c r="HS248" s="322"/>
      <c r="HT248" s="322"/>
      <c r="HU248" s="322"/>
      <c r="HV248" s="322"/>
      <c r="HW248" s="322"/>
      <c r="HX248" s="322"/>
      <c r="HY248" s="322"/>
      <c r="HZ248" s="322"/>
      <c r="IA248" s="322"/>
      <c r="IB248" s="322"/>
      <c r="JS248" s="328"/>
      <c r="JT248" s="328"/>
      <c r="JU248" s="328"/>
      <c r="JV248" s="328"/>
      <c r="JW248" s="328"/>
      <c r="JX248" s="328"/>
      <c r="JY248" s="328"/>
      <c r="JZ248" s="328"/>
      <c r="KA248" s="328"/>
      <c r="KB248" s="328"/>
      <c r="KC248" s="328"/>
      <c r="KD248" s="328"/>
      <c r="KE248" s="328"/>
      <c r="KF248" s="328"/>
      <c r="KG248" s="328"/>
      <c r="KH248" s="328"/>
      <c r="KI248" s="328"/>
      <c r="KJ248" s="328"/>
      <c r="KK248" s="328"/>
      <c r="KL248" s="328"/>
      <c r="KM248" s="328"/>
      <c r="KN248" s="328"/>
      <c r="KO248" s="328"/>
      <c r="KP248" s="328"/>
      <c r="KQ248" s="328"/>
      <c r="KR248" s="328"/>
      <c r="KS248" s="328"/>
      <c r="KT248" s="328"/>
      <c r="KU248" s="328"/>
      <c r="KV248" s="328"/>
      <c r="LS248" s="322"/>
      <c r="LT248" s="322"/>
      <c r="LU248" s="322"/>
      <c r="LV248" s="322"/>
      <c r="LW248" s="322"/>
      <c r="LX248" s="322"/>
      <c r="LY248" s="322"/>
      <c r="LZ248" s="322"/>
      <c r="MA248" s="322"/>
      <c r="MB248" s="322"/>
      <c r="MC248" s="322"/>
      <c r="MD248" s="322"/>
      <c r="ME248" s="322"/>
      <c r="MF248" s="322"/>
      <c r="MG248" s="322"/>
      <c r="MH248" s="322"/>
      <c r="MI248" s="322"/>
      <c r="MJ248" s="322"/>
      <c r="MK248" s="322"/>
      <c r="ML248" s="322"/>
      <c r="MM248" s="322"/>
      <c r="MN248" s="322"/>
      <c r="MO248" s="322"/>
      <c r="MP248" s="322"/>
      <c r="MQ248" s="322"/>
      <c r="MR248" s="322"/>
      <c r="MS248" s="322"/>
      <c r="MT248" s="322"/>
      <c r="MU248" s="322"/>
      <c r="MV248" s="322"/>
      <c r="NH248" s="328"/>
      <c r="NI248" s="328"/>
      <c r="NJ248" s="328"/>
      <c r="NK248" s="328"/>
      <c r="NL248" s="328"/>
      <c r="NM248" s="328"/>
      <c r="NN248" s="328"/>
      <c r="NO248" s="328"/>
      <c r="NP248" s="328"/>
      <c r="NQ248" s="328"/>
      <c r="NR248" s="328"/>
      <c r="NS248" s="328"/>
      <c r="NT248" s="328"/>
      <c r="NU248" s="328"/>
      <c r="NV248" s="328"/>
      <c r="NW248" s="328"/>
      <c r="NX248" s="328"/>
      <c r="NY248" s="328"/>
      <c r="NZ248" s="328"/>
      <c r="OA248" s="328"/>
      <c r="OB248" s="328"/>
      <c r="OC248" s="328"/>
      <c r="OD248" s="328"/>
      <c r="OE248" s="328"/>
      <c r="OF248" s="328"/>
      <c r="OG248" s="328"/>
      <c r="OH248" s="328"/>
      <c r="OI248" s="328"/>
      <c r="OJ248" s="328"/>
      <c r="OK248" s="328"/>
      <c r="OM248" s="328"/>
      <c r="ON248" s="328"/>
      <c r="OO248" s="328"/>
      <c r="OP248" s="328"/>
      <c r="OQ248" s="328"/>
      <c r="OR248" s="328"/>
      <c r="OS248" s="328"/>
      <c r="OT248" s="328"/>
      <c r="OU248" s="328"/>
      <c r="OV248" s="328"/>
      <c r="OW248" s="328"/>
      <c r="OX248" s="328"/>
      <c r="OY248" s="328"/>
      <c r="OZ248" s="328"/>
      <c r="PA248" s="328"/>
      <c r="PB248" s="328"/>
      <c r="PC248" s="328"/>
      <c r="PD248" s="328"/>
      <c r="PE248" s="328"/>
      <c r="PF248" s="328"/>
      <c r="PG248" s="328"/>
      <c r="PQ248" s="322"/>
      <c r="QL248" s="328"/>
      <c r="QV248" s="322"/>
      <c r="RQ248" s="328"/>
      <c r="SA248" s="322"/>
      <c r="SB248" s="322"/>
      <c r="SC248" s="322"/>
      <c r="SD248" s="322"/>
      <c r="SE248" s="322"/>
      <c r="SF248" s="322"/>
      <c r="SG248" s="322"/>
      <c r="SH248" s="322"/>
      <c r="SI248" s="322"/>
      <c r="SJ248" s="322"/>
      <c r="SK248" s="322"/>
      <c r="SL248" s="322"/>
      <c r="SM248" s="322"/>
      <c r="SN248" s="322"/>
      <c r="SO248" s="322"/>
      <c r="SP248" s="322"/>
      <c r="SQ248" s="322"/>
      <c r="SR248" s="322"/>
      <c r="SS248" s="322"/>
      <c r="ST248" s="322"/>
      <c r="SU248" s="322"/>
      <c r="SW248" s="322"/>
      <c r="SX248" s="322"/>
      <c r="SY248" s="322"/>
      <c r="SZ248" s="322"/>
      <c r="TA248" s="322"/>
      <c r="TB248" s="322"/>
      <c r="TC248" s="322"/>
      <c r="TD248" s="322"/>
      <c r="TE248" s="322"/>
      <c r="TF248" s="322"/>
      <c r="TG248" s="322"/>
      <c r="TH248" s="322"/>
      <c r="TI248" s="322"/>
      <c r="TJ248" s="322"/>
      <c r="TK248" s="322"/>
      <c r="TL248" s="322"/>
      <c r="TM248" s="322"/>
      <c r="TN248" s="322"/>
      <c r="TO248" s="322"/>
      <c r="TP248" s="322"/>
      <c r="TQ248" s="322"/>
      <c r="TR248" s="322"/>
      <c r="TS248" s="322"/>
      <c r="TT248" s="322"/>
      <c r="TU248" s="322"/>
      <c r="TV248" s="322"/>
      <c r="TW248" s="322"/>
      <c r="TX248" s="322"/>
      <c r="TY248" s="322"/>
      <c r="TZ248" s="322"/>
      <c r="ZF248" s="328"/>
      <c r="ZG248" s="328"/>
      <c r="ZH248" s="328"/>
      <c r="ZI248" s="328"/>
      <c r="ZJ248" s="328"/>
      <c r="ZK248" s="328"/>
      <c r="ZL248" s="328"/>
      <c r="ZM248" s="328"/>
      <c r="ZN248" s="328"/>
      <c r="ZO248" s="328"/>
      <c r="ZP248" s="328"/>
      <c r="ZQ248" s="328"/>
      <c r="ZR248" s="328"/>
      <c r="ZS248" s="328"/>
      <c r="ZT248" s="328"/>
      <c r="ZU248" s="328"/>
      <c r="ZV248" s="328"/>
      <c r="ZW248" s="328"/>
      <c r="ZX248" s="328"/>
      <c r="ZY248" s="328"/>
      <c r="ZZ248" s="328"/>
      <c r="AAA248" s="328"/>
      <c r="AAB248" s="328"/>
      <c r="AAC248" s="328"/>
      <c r="AAD248" s="328"/>
      <c r="AAE248" s="328"/>
      <c r="AAF248" s="328"/>
      <c r="AAG248" s="328"/>
      <c r="AAH248" s="328"/>
      <c r="AAI248" s="328"/>
      <c r="AAK248" s="328"/>
      <c r="AAL248" s="328"/>
      <c r="AAM248" s="328"/>
      <c r="AAN248" s="328"/>
      <c r="AAO248" s="328"/>
      <c r="AAP248" s="328"/>
      <c r="AAQ248" s="328"/>
      <c r="AAR248" s="328"/>
      <c r="AAS248" s="328"/>
      <c r="AAT248" s="328"/>
      <c r="AAU248" s="328"/>
      <c r="AAV248" s="328"/>
      <c r="AAW248" s="328"/>
      <c r="AAX248" s="328"/>
      <c r="AAY248" s="328"/>
      <c r="AAZ248" s="328"/>
      <c r="ABA248" s="328"/>
      <c r="ABB248" s="328"/>
      <c r="ABC248" s="328"/>
      <c r="ABD248" s="328"/>
      <c r="ABE248" s="328"/>
      <c r="ACJ248" s="328"/>
    </row>
    <row r="249" spans="4:764" x14ac:dyDescent="0.25">
      <c r="D249" s="415"/>
    </row>
    <row r="250" spans="4:764" x14ac:dyDescent="0.25">
      <c r="D250" s="415" t="str">
        <f>G250&amp;H250</f>
        <v/>
      </c>
      <c r="J250" s="328"/>
      <c r="K250" s="330"/>
      <c r="AN250" s="328"/>
      <c r="BG250" s="322"/>
      <c r="BH250" s="322"/>
      <c r="BI250" s="322"/>
      <c r="BJ250" s="322"/>
      <c r="BS250" s="328"/>
      <c r="CN250" s="322"/>
      <c r="CX250" s="328"/>
      <c r="CY250" s="328"/>
      <c r="CZ250" s="328"/>
      <c r="DA250" s="328"/>
      <c r="DB250" s="328"/>
      <c r="DC250" s="328"/>
      <c r="DD250" s="328"/>
      <c r="DE250" s="328"/>
      <c r="DF250" s="328"/>
      <c r="DG250" s="328"/>
      <c r="DH250" s="328"/>
      <c r="DI250" s="328"/>
      <c r="DJ250" s="328"/>
      <c r="DK250" s="328"/>
      <c r="DL250" s="328"/>
      <c r="DM250" s="328"/>
      <c r="DN250" s="328"/>
      <c r="DO250" s="328"/>
      <c r="DP250" s="328"/>
      <c r="DQ250" s="328"/>
      <c r="DR250" s="328"/>
      <c r="DT250" s="328"/>
      <c r="DU250" s="328"/>
      <c r="DV250" s="328"/>
      <c r="DW250" s="328"/>
      <c r="DX250" s="328"/>
      <c r="DY250" s="328"/>
      <c r="DZ250" s="328"/>
      <c r="EA250" s="328"/>
      <c r="EB250" s="328"/>
      <c r="EC250" s="328"/>
      <c r="ED250" s="328"/>
      <c r="EE250" s="328"/>
      <c r="EF250" s="328"/>
      <c r="EG250" s="328"/>
      <c r="EH250" s="328"/>
      <c r="EI250" s="328"/>
      <c r="EJ250" s="328"/>
      <c r="EK250" s="328"/>
      <c r="EL250" s="328"/>
      <c r="EM250" s="328"/>
      <c r="EN250" s="328"/>
      <c r="EO250" s="328"/>
      <c r="EP250" s="328"/>
      <c r="EQ250" s="328"/>
      <c r="ER250" s="328"/>
      <c r="ES250" s="328"/>
      <c r="ET250" s="328"/>
      <c r="EU250" s="328"/>
      <c r="EV250" s="328"/>
      <c r="EW250" s="328"/>
      <c r="GC250" s="322"/>
      <c r="GD250" s="322"/>
      <c r="GE250" s="322"/>
      <c r="GF250" s="322"/>
      <c r="GG250" s="322"/>
      <c r="GH250" s="322"/>
      <c r="GI250" s="322"/>
      <c r="GJ250" s="322"/>
      <c r="GK250" s="322"/>
      <c r="GL250" s="322"/>
      <c r="GM250" s="322"/>
      <c r="GN250" s="322"/>
      <c r="GO250" s="322"/>
      <c r="GP250" s="322"/>
      <c r="GQ250" s="322"/>
      <c r="GR250" s="322"/>
      <c r="GS250" s="322"/>
      <c r="GT250" s="322"/>
      <c r="GU250" s="322"/>
      <c r="GV250" s="322"/>
      <c r="GW250" s="322"/>
      <c r="GX250" s="322"/>
      <c r="GY250" s="322"/>
      <c r="GZ250" s="322"/>
      <c r="HA250" s="322"/>
      <c r="HB250" s="322"/>
      <c r="HC250" s="322"/>
      <c r="HD250" s="322"/>
      <c r="HE250" s="322"/>
      <c r="HF250" s="322"/>
      <c r="HG250" s="322"/>
      <c r="HH250" s="322"/>
      <c r="HI250" s="322"/>
      <c r="HJ250" s="322"/>
      <c r="HK250" s="322"/>
      <c r="HL250" s="322"/>
      <c r="HM250" s="322"/>
      <c r="HN250" s="322"/>
      <c r="HO250" s="322"/>
      <c r="HP250" s="322"/>
      <c r="HQ250" s="322"/>
      <c r="HR250" s="322"/>
      <c r="HS250" s="322"/>
      <c r="HT250" s="322"/>
      <c r="HU250" s="322"/>
      <c r="HV250" s="322"/>
      <c r="HW250" s="322"/>
      <c r="HX250" s="322"/>
      <c r="HY250" s="322"/>
      <c r="HZ250" s="322"/>
      <c r="IA250" s="322"/>
      <c r="IB250" s="322"/>
      <c r="IC250" s="322"/>
      <c r="ID250" s="322"/>
      <c r="IE250" s="322"/>
      <c r="IF250" s="322"/>
      <c r="IG250" s="322"/>
      <c r="IH250" s="322"/>
      <c r="II250" s="322"/>
      <c r="IJ250" s="322"/>
      <c r="IK250" s="322"/>
      <c r="IL250" s="322"/>
      <c r="IM250" s="322"/>
      <c r="IN250" s="322"/>
      <c r="IO250" s="322"/>
      <c r="IP250" s="322"/>
      <c r="IQ250" s="322"/>
      <c r="IR250" s="322"/>
      <c r="IS250" s="322"/>
      <c r="IT250" s="322"/>
      <c r="IU250" s="322"/>
      <c r="IV250" s="322"/>
      <c r="IW250" s="322"/>
      <c r="IX250" s="322"/>
      <c r="IY250" s="322"/>
      <c r="IZ250" s="322"/>
      <c r="JA250" s="322"/>
      <c r="JB250" s="322"/>
      <c r="JC250" s="322"/>
      <c r="JD250" s="322"/>
      <c r="JE250" s="322"/>
      <c r="JF250" s="322"/>
      <c r="JG250" s="322"/>
      <c r="JH250" s="322"/>
      <c r="JI250" s="322"/>
      <c r="JJ250" s="322"/>
      <c r="JK250" s="322"/>
      <c r="JL250" s="322"/>
      <c r="JM250" s="322"/>
      <c r="JN250" s="322"/>
      <c r="JO250" s="322"/>
      <c r="JP250" s="322"/>
      <c r="JQ250" s="322"/>
      <c r="JR250" s="322"/>
      <c r="KW250" s="322"/>
      <c r="KX250" s="322"/>
      <c r="KY250" s="322"/>
      <c r="KZ250" s="322"/>
      <c r="LA250" s="322"/>
      <c r="LB250" s="322"/>
      <c r="LC250" s="322"/>
      <c r="LD250" s="322"/>
      <c r="LE250" s="322"/>
      <c r="LF250" s="322"/>
      <c r="LG250" s="322"/>
      <c r="LH250" s="322"/>
      <c r="LI250" s="322"/>
      <c r="LJ250" s="322"/>
      <c r="LK250" s="322"/>
      <c r="LL250" s="322"/>
      <c r="LM250" s="322"/>
      <c r="LN250" s="322"/>
      <c r="LO250" s="322"/>
      <c r="LP250" s="322"/>
      <c r="LQ250" s="322"/>
      <c r="LR250" s="322"/>
      <c r="LS250" s="322"/>
      <c r="LT250" s="322"/>
      <c r="LU250" s="322"/>
      <c r="LV250" s="322"/>
      <c r="LW250" s="322"/>
      <c r="LX250" s="322"/>
      <c r="LY250" s="322"/>
      <c r="LZ250" s="322"/>
      <c r="MA250" s="322"/>
      <c r="MB250" s="322"/>
      <c r="MC250" s="322"/>
      <c r="MD250" s="322"/>
      <c r="ME250" s="322"/>
      <c r="MF250" s="322"/>
      <c r="MG250" s="322"/>
      <c r="MH250" s="322"/>
      <c r="MI250" s="322"/>
      <c r="MJ250" s="322"/>
      <c r="MK250" s="322"/>
      <c r="ML250" s="322"/>
      <c r="MM250" s="322"/>
      <c r="MN250" s="322"/>
      <c r="MO250" s="322"/>
      <c r="MP250" s="322"/>
      <c r="MQ250" s="322"/>
      <c r="MR250" s="322"/>
      <c r="MS250" s="322"/>
      <c r="MT250" s="322"/>
      <c r="MU250" s="322"/>
      <c r="MV250" s="322"/>
      <c r="MW250" s="322"/>
      <c r="MX250" s="322"/>
      <c r="MY250" s="322"/>
      <c r="MZ250" s="322"/>
      <c r="NA250" s="322"/>
      <c r="NB250" s="322"/>
      <c r="NC250" s="322"/>
      <c r="ND250" s="322"/>
      <c r="NE250" s="322"/>
      <c r="NF250" s="322"/>
      <c r="NG250" s="322"/>
      <c r="OL250" s="322"/>
      <c r="PQ250" s="322"/>
      <c r="QV250" s="322"/>
      <c r="SA250" s="322"/>
      <c r="SB250" s="322"/>
      <c r="SC250" s="322"/>
      <c r="SD250" s="322"/>
      <c r="SE250" s="322"/>
      <c r="SF250" s="322"/>
      <c r="SG250" s="322"/>
      <c r="SH250" s="322"/>
      <c r="SI250" s="322"/>
      <c r="SJ250" s="322"/>
      <c r="SK250" s="322"/>
      <c r="SL250" s="322"/>
      <c r="SM250" s="322"/>
      <c r="SN250" s="322"/>
      <c r="SO250" s="322"/>
      <c r="SP250" s="322"/>
      <c r="SQ250" s="322"/>
      <c r="SR250" s="322"/>
      <c r="SS250" s="322"/>
      <c r="ST250" s="322"/>
      <c r="SU250" s="322"/>
      <c r="SV250" s="322"/>
      <c r="SW250" s="322"/>
      <c r="SX250" s="322"/>
      <c r="SY250" s="322"/>
      <c r="SZ250" s="322"/>
      <c r="TA250" s="322"/>
      <c r="TB250" s="322"/>
      <c r="TC250" s="322"/>
      <c r="TD250" s="322"/>
      <c r="TE250" s="322"/>
      <c r="TF250" s="322"/>
      <c r="TG250" s="322"/>
      <c r="TH250" s="322"/>
      <c r="TI250" s="322"/>
      <c r="TJ250" s="322"/>
      <c r="TK250" s="322"/>
      <c r="TL250" s="322"/>
      <c r="TM250" s="322"/>
      <c r="TN250" s="322"/>
      <c r="TO250" s="322"/>
      <c r="TP250" s="322"/>
      <c r="TQ250" s="322"/>
      <c r="TR250" s="322"/>
      <c r="TS250" s="322"/>
      <c r="TT250" s="322"/>
      <c r="TU250" s="322"/>
      <c r="TV250" s="322"/>
      <c r="TW250" s="322"/>
      <c r="TX250" s="322"/>
      <c r="TY250" s="322"/>
      <c r="TZ250" s="322"/>
      <c r="UA250" s="322"/>
      <c r="UB250" s="322"/>
      <c r="UC250" s="322"/>
      <c r="UD250" s="322"/>
      <c r="UE250" s="322"/>
      <c r="UF250" s="322"/>
      <c r="UG250" s="322"/>
      <c r="UH250" s="322"/>
      <c r="UI250" s="322"/>
      <c r="UJ250" s="322"/>
      <c r="UK250" s="322"/>
      <c r="UL250" s="322"/>
      <c r="UM250" s="322"/>
      <c r="UN250" s="322"/>
      <c r="UO250" s="322"/>
      <c r="UP250" s="322"/>
      <c r="UQ250" s="322"/>
      <c r="UR250" s="322"/>
      <c r="US250" s="322"/>
      <c r="UT250" s="322"/>
      <c r="UU250" s="322"/>
      <c r="UV250" s="322"/>
      <c r="UW250" s="322"/>
      <c r="UX250" s="322"/>
      <c r="UY250" s="322"/>
      <c r="UZ250" s="322"/>
      <c r="VA250" s="322"/>
      <c r="VB250" s="322"/>
      <c r="VC250" s="322"/>
      <c r="VD250" s="322"/>
      <c r="VE250" s="322"/>
      <c r="VF250" s="322"/>
      <c r="VG250" s="322"/>
      <c r="VH250" s="322"/>
      <c r="VI250" s="322"/>
      <c r="VJ250" s="322"/>
      <c r="VK250" s="322"/>
      <c r="VL250" s="322"/>
      <c r="VM250" s="322"/>
      <c r="VN250" s="322"/>
      <c r="VO250" s="322"/>
      <c r="VP250" s="322"/>
      <c r="VQ250" s="322"/>
      <c r="VR250" s="322"/>
      <c r="VS250" s="322"/>
      <c r="VT250" s="322"/>
      <c r="VU250" s="322"/>
      <c r="VV250" s="322"/>
      <c r="VW250" s="322"/>
      <c r="VX250" s="322"/>
      <c r="VY250" s="322"/>
      <c r="VZ250" s="322"/>
      <c r="WA250" s="322"/>
      <c r="WB250" s="322"/>
      <c r="WC250" s="322"/>
      <c r="WD250" s="322"/>
      <c r="WE250" s="322"/>
      <c r="WF250" s="322"/>
      <c r="WG250" s="322"/>
      <c r="WH250" s="322"/>
      <c r="WI250" s="322"/>
      <c r="WJ250" s="322"/>
      <c r="WK250" s="322"/>
      <c r="WL250" s="322"/>
      <c r="WM250" s="322"/>
      <c r="WN250" s="322"/>
      <c r="WO250" s="322"/>
      <c r="WP250" s="322"/>
      <c r="WQ250" s="322"/>
      <c r="WR250" s="322"/>
      <c r="WS250" s="322"/>
      <c r="WT250" s="322"/>
      <c r="WU250" s="322"/>
      <c r="WV250" s="322"/>
      <c r="WW250" s="322"/>
      <c r="WX250" s="322"/>
      <c r="WY250" s="322"/>
      <c r="WZ250" s="322"/>
      <c r="XA250" s="322"/>
      <c r="XB250" s="322"/>
      <c r="XC250" s="322"/>
      <c r="XD250" s="322"/>
      <c r="XE250" s="322"/>
      <c r="XF250" s="322"/>
      <c r="XG250" s="322"/>
      <c r="XH250" s="322"/>
      <c r="XI250" s="322"/>
      <c r="XJ250" s="322"/>
      <c r="XK250" s="322"/>
      <c r="XL250" s="322"/>
      <c r="XM250" s="322"/>
      <c r="XN250" s="322"/>
      <c r="XO250" s="322"/>
      <c r="XP250" s="322"/>
      <c r="XQ250" s="322"/>
      <c r="XR250" s="322"/>
      <c r="XS250" s="322"/>
      <c r="XT250" s="322"/>
      <c r="XU250" s="322"/>
      <c r="XV250" s="322"/>
      <c r="XW250" s="322"/>
      <c r="XX250" s="322"/>
      <c r="XY250" s="322"/>
      <c r="XZ250" s="322"/>
      <c r="YA250" s="322"/>
      <c r="YB250" s="322"/>
      <c r="YC250" s="322"/>
      <c r="YD250" s="322"/>
      <c r="YE250" s="322"/>
      <c r="YF250" s="322"/>
      <c r="YG250" s="322"/>
      <c r="YH250" s="322"/>
      <c r="YI250" s="322"/>
      <c r="YJ250" s="322"/>
      <c r="YK250" s="322"/>
      <c r="YL250" s="322"/>
      <c r="YM250" s="322"/>
      <c r="YN250" s="322"/>
      <c r="YO250" s="322"/>
      <c r="YP250" s="322"/>
      <c r="YQ250" s="322"/>
      <c r="YR250" s="322"/>
      <c r="YS250" s="322"/>
      <c r="YT250" s="322"/>
      <c r="YU250" s="322"/>
      <c r="YV250" s="322"/>
      <c r="YW250" s="322"/>
      <c r="YX250" s="322"/>
      <c r="YY250" s="322"/>
      <c r="YZ250" s="322"/>
      <c r="ZA250" s="322"/>
      <c r="ZB250" s="322"/>
      <c r="ZC250" s="322"/>
      <c r="ZD250" s="322"/>
      <c r="ZE250" s="322"/>
      <c r="AAJ250" s="322"/>
    </row>
    <row r="251" spans="4:764" x14ac:dyDescent="0.25">
      <c r="D251" s="415"/>
    </row>
    <row r="252" spans="4:764" x14ac:dyDescent="0.25">
      <c r="D252" s="415" t="str">
        <f>G252&amp;H252</f>
        <v/>
      </c>
      <c r="J252" s="328"/>
      <c r="K252" s="330"/>
      <c r="AN252" s="328"/>
      <c r="BG252" s="322"/>
      <c r="BH252" s="322"/>
      <c r="BI252" s="322"/>
      <c r="BJ252" s="322"/>
      <c r="BS252" s="328"/>
      <c r="CN252" s="322"/>
      <c r="CX252" s="328"/>
      <c r="CY252" s="328"/>
      <c r="CZ252" s="328"/>
      <c r="DA252" s="328"/>
      <c r="DB252" s="328"/>
      <c r="DC252" s="328"/>
      <c r="DD252" s="328"/>
      <c r="DE252" s="328"/>
      <c r="DF252" s="328"/>
      <c r="DG252" s="328"/>
      <c r="DH252" s="328"/>
      <c r="DI252" s="328"/>
      <c r="DJ252" s="328"/>
      <c r="DK252" s="328"/>
      <c r="DL252" s="328"/>
      <c r="DM252" s="328"/>
      <c r="DN252" s="328"/>
      <c r="DO252" s="328"/>
      <c r="DP252" s="328"/>
      <c r="DQ252" s="328"/>
      <c r="DR252" s="328"/>
      <c r="DT252" s="328"/>
      <c r="DU252" s="328"/>
      <c r="DV252" s="328"/>
      <c r="DW252" s="328"/>
      <c r="DX252" s="328"/>
      <c r="DY252" s="328"/>
      <c r="DZ252" s="328"/>
      <c r="EA252" s="328"/>
      <c r="EB252" s="328"/>
      <c r="EC252" s="328"/>
      <c r="ED252" s="328"/>
      <c r="EE252" s="328"/>
      <c r="EF252" s="328"/>
      <c r="EG252" s="328"/>
      <c r="EH252" s="328"/>
      <c r="EI252" s="328"/>
      <c r="EJ252" s="328"/>
      <c r="EK252" s="328"/>
      <c r="EL252" s="328"/>
      <c r="EM252" s="328"/>
      <c r="EN252" s="328"/>
      <c r="EO252" s="328"/>
      <c r="EP252" s="328"/>
      <c r="EQ252" s="328"/>
      <c r="ER252" s="328"/>
      <c r="ES252" s="328"/>
      <c r="ET252" s="328"/>
      <c r="EU252" s="328"/>
      <c r="EV252" s="328"/>
      <c r="EW252" s="328"/>
      <c r="GC252" s="322"/>
      <c r="GD252" s="322"/>
      <c r="GE252" s="322"/>
      <c r="GF252" s="322"/>
      <c r="GG252" s="322"/>
      <c r="GH252" s="322"/>
      <c r="GI252" s="322"/>
      <c r="GJ252" s="322"/>
      <c r="GK252" s="322"/>
      <c r="GL252" s="322"/>
      <c r="GM252" s="322"/>
      <c r="GN252" s="322"/>
      <c r="GO252" s="322"/>
      <c r="GP252" s="322"/>
      <c r="GQ252" s="322"/>
      <c r="GR252" s="322"/>
      <c r="GS252" s="322"/>
      <c r="GT252" s="322"/>
      <c r="GU252" s="322"/>
      <c r="GV252" s="322"/>
      <c r="GW252" s="322"/>
      <c r="GX252" s="322"/>
      <c r="GY252" s="322"/>
      <c r="GZ252" s="322"/>
      <c r="HA252" s="322"/>
      <c r="HB252" s="322"/>
      <c r="HC252" s="322"/>
      <c r="HD252" s="322"/>
      <c r="HE252" s="322"/>
      <c r="HF252" s="322"/>
      <c r="HG252" s="322"/>
      <c r="HH252" s="322"/>
      <c r="HI252" s="322"/>
      <c r="HJ252" s="322"/>
      <c r="HK252" s="322"/>
      <c r="HL252" s="322"/>
      <c r="HM252" s="322"/>
      <c r="HN252" s="322"/>
      <c r="HO252" s="322"/>
      <c r="HP252" s="322"/>
      <c r="HQ252" s="322"/>
      <c r="HR252" s="322"/>
      <c r="HS252" s="322"/>
      <c r="HT252" s="322"/>
      <c r="HU252" s="322"/>
      <c r="HV252" s="322"/>
      <c r="HW252" s="322"/>
      <c r="HX252" s="322"/>
      <c r="HY252" s="322"/>
      <c r="HZ252" s="322"/>
      <c r="IA252" s="322"/>
      <c r="IB252" s="322"/>
      <c r="IC252" s="322"/>
      <c r="ID252" s="322"/>
      <c r="IE252" s="322"/>
      <c r="IF252" s="322"/>
      <c r="IG252" s="322"/>
      <c r="IH252" s="322"/>
      <c r="II252" s="322"/>
      <c r="IJ252" s="322"/>
      <c r="IK252" s="322"/>
      <c r="IL252" s="322"/>
      <c r="IM252" s="322"/>
      <c r="IN252" s="322"/>
      <c r="IO252" s="322"/>
      <c r="IP252" s="322"/>
      <c r="IQ252" s="322"/>
      <c r="IR252" s="322"/>
      <c r="IS252" s="322"/>
      <c r="IT252" s="322"/>
      <c r="IU252" s="322"/>
      <c r="IV252" s="322"/>
      <c r="IW252" s="322"/>
      <c r="IX252" s="322"/>
      <c r="IY252" s="322"/>
      <c r="IZ252" s="322"/>
      <c r="JA252" s="322"/>
      <c r="JB252" s="322"/>
      <c r="JC252" s="322"/>
      <c r="JD252" s="322"/>
      <c r="JE252" s="322"/>
      <c r="JF252" s="322"/>
      <c r="JG252" s="322"/>
      <c r="JH252" s="322"/>
      <c r="JI252" s="322"/>
      <c r="JJ252" s="322"/>
      <c r="JK252" s="322"/>
      <c r="JL252" s="322"/>
      <c r="JM252" s="322"/>
      <c r="JN252" s="322"/>
      <c r="JO252" s="322"/>
      <c r="JP252" s="322"/>
      <c r="JQ252" s="322"/>
      <c r="JR252" s="322"/>
      <c r="KW252" s="322"/>
      <c r="KX252" s="322"/>
      <c r="KY252" s="322"/>
      <c r="KZ252" s="322"/>
      <c r="LA252" s="322"/>
      <c r="LB252" s="322"/>
      <c r="LC252" s="322"/>
      <c r="LD252" s="322"/>
      <c r="LE252" s="322"/>
      <c r="LF252" s="322"/>
      <c r="LG252" s="322"/>
      <c r="LH252" s="322"/>
      <c r="LI252" s="322"/>
      <c r="LJ252" s="322"/>
      <c r="LK252" s="322"/>
      <c r="LL252" s="322"/>
      <c r="LM252" s="322"/>
      <c r="LN252" s="322"/>
      <c r="LO252" s="322"/>
      <c r="LP252" s="322"/>
      <c r="LQ252" s="322"/>
      <c r="LR252" s="322"/>
      <c r="LS252" s="322"/>
      <c r="LT252" s="322"/>
      <c r="LU252" s="322"/>
      <c r="LV252" s="322"/>
      <c r="LW252" s="322"/>
      <c r="LX252" s="322"/>
      <c r="LY252" s="322"/>
      <c r="LZ252" s="322"/>
      <c r="MA252" s="322"/>
      <c r="MB252" s="322"/>
      <c r="MC252" s="322"/>
      <c r="MD252" s="322"/>
      <c r="ME252" s="322"/>
      <c r="MF252" s="322"/>
      <c r="MG252" s="322"/>
      <c r="MH252" s="322"/>
      <c r="MI252" s="322"/>
      <c r="MJ252" s="322"/>
      <c r="MK252" s="322"/>
      <c r="ML252" s="322"/>
      <c r="MM252" s="322"/>
      <c r="MN252" s="322"/>
      <c r="MO252" s="322"/>
      <c r="MP252" s="322"/>
      <c r="MQ252" s="322"/>
      <c r="MR252" s="322"/>
      <c r="MS252" s="322"/>
      <c r="MT252" s="322"/>
      <c r="MU252" s="322"/>
      <c r="MV252" s="322"/>
      <c r="MW252" s="322"/>
      <c r="MX252" s="322"/>
      <c r="MY252" s="322"/>
      <c r="MZ252" s="322"/>
      <c r="NA252" s="322"/>
      <c r="NB252" s="322"/>
      <c r="NC252" s="322"/>
      <c r="ND252" s="322"/>
      <c r="NE252" s="322"/>
      <c r="NF252" s="322"/>
      <c r="NG252" s="322"/>
      <c r="OL252" s="322"/>
      <c r="PQ252" s="322"/>
      <c r="QV252" s="322"/>
      <c r="SA252" s="322"/>
      <c r="SB252" s="322"/>
      <c r="SC252" s="322"/>
      <c r="SD252" s="322"/>
      <c r="SE252" s="322"/>
      <c r="SF252" s="322"/>
      <c r="SG252" s="322"/>
      <c r="SH252" s="322"/>
      <c r="SI252" s="322"/>
      <c r="SJ252" s="322"/>
      <c r="SK252" s="322"/>
      <c r="SL252" s="322"/>
      <c r="SM252" s="322"/>
      <c r="SN252" s="322"/>
      <c r="SO252" s="322"/>
      <c r="SP252" s="322"/>
      <c r="SQ252" s="322"/>
      <c r="SR252" s="322"/>
      <c r="SS252" s="322"/>
      <c r="ST252" s="322"/>
      <c r="SU252" s="322"/>
      <c r="SV252" s="322"/>
      <c r="SW252" s="322"/>
      <c r="SX252" s="322"/>
      <c r="SY252" s="322"/>
      <c r="SZ252" s="322"/>
      <c r="TA252" s="322"/>
      <c r="TB252" s="322"/>
      <c r="TC252" s="322"/>
      <c r="TD252" s="322"/>
      <c r="TE252" s="322"/>
      <c r="TF252" s="322"/>
      <c r="TG252" s="322"/>
      <c r="TH252" s="322"/>
      <c r="TI252" s="322"/>
      <c r="TJ252" s="322"/>
      <c r="TK252" s="322"/>
      <c r="TL252" s="322"/>
      <c r="TM252" s="322"/>
      <c r="TN252" s="322"/>
      <c r="TO252" s="322"/>
      <c r="TP252" s="322"/>
      <c r="TQ252" s="322"/>
      <c r="TR252" s="322"/>
      <c r="TS252" s="322"/>
      <c r="TT252" s="322"/>
      <c r="TU252" s="322"/>
      <c r="TV252" s="322"/>
      <c r="TW252" s="322"/>
      <c r="TX252" s="322"/>
      <c r="TY252" s="322"/>
      <c r="TZ252" s="322"/>
      <c r="UA252" s="322"/>
      <c r="UB252" s="322"/>
      <c r="UC252" s="322"/>
      <c r="UD252" s="322"/>
      <c r="UE252" s="322"/>
      <c r="UF252" s="322"/>
      <c r="UG252" s="322"/>
      <c r="UH252" s="322"/>
      <c r="UI252" s="322"/>
      <c r="UJ252" s="322"/>
      <c r="UK252" s="322"/>
      <c r="UL252" s="322"/>
      <c r="UM252" s="322"/>
      <c r="UN252" s="322"/>
      <c r="UO252" s="322"/>
      <c r="UP252" s="322"/>
      <c r="UQ252" s="322"/>
      <c r="UR252" s="322"/>
      <c r="US252" s="322"/>
      <c r="UT252" s="322"/>
      <c r="UU252" s="322"/>
      <c r="UV252" s="322"/>
      <c r="UW252" s="322"/>
      <c r="UX252" s="322"/>
      <c r="UY252" s="322"/>
      <c r="UZ252" s="322"/>
      <c r="VA252" s="322"/>
      <c r="VB252" s="322"/>
      <c r="VC252" s="322"/>
      <c r="VD252" s="322"/>
      <c r="VE252" s="322"/>
      <c r="VF252" s="322"/>
      <c r="VG252" s="322"/>
      <c r="VH252" s="322"/>
      <c r="VI252" s="322"/>
      <c r="VJ252" s="322"/>
      <c r="VK252" s="322"/>
      <c r="VL252" s="322"/>
      <c r="VM252" s="322"/>
      <c r="VN252" s="322"/>
      <c r="VO252" s="322"/>
      <c r="VP252" s="322"/>
      <c r="VQ252" s="322"/>
      <c r="VR252" s="322"/>
      <c r="VS252" s="322"/>
      <c r="VT252" s="322"/>
      <c r="VU252" s="322"/>
      <c r="VV252" s="322"/>
      <c r="VW252" s="322"/>
      <c r="VX252" s="322"/>
      <c r="VY252" s="322"/>
      <c r="VZ252" s="322"/>
      <c r="WA252" s="322"/>
      <c r="WB252" s="322"/>
      <c r="WC252" s="322"/>
      <c r="WD252" s="322"/>
      <c r="WE252" s="322"/>
      <c r="WF252" s="322"/>
      <c r="WG252" s="322"/>
      <c r="WH252" s="322"/>
      <c r="WI252" s="322"/>
      <c r="WJ252" s="322"/>
      <c r="WK252" s="322"/>
      <c r="WL252" s="322"/>
      <c r="WM252" s="322"/>
      <c r="WN252" s="322"/>
      <c r="WO252" s="322"/>
      <c r="WP252" s="322"/>
      <c r="WQ252" s="322"/>
      <c r="WR252" s="322"/>
      <c r="WS252" s="322"/>
      <c r="WT252" s="322"/>
      <c r="WU252" s="322"/>
      <c r="WV252" s="322"/>
      <c r="WW252" s="322"/>
      <c r="WX252" s="322"/>
      <c r="WY252" s="322"/>
      <c r="WZ252" s="322"/>
      <c r="XA252" s="322"/>
      <c r="XB252" s="322"/>
      <c r="XC252" s="322"/>
      <c r="XD252" s="322"/>
      <c r="XE252" s="322"/>
      <c r="XF252" s="322"/>
      <c r="XG252" s="322"/>
      <c r="XH252" s="322"/>
      <c r="XI252" s="322"/>
      <c r="XJ252" s="322"/>
      <c r="XK252" s="322"/>
      <c r="XL252" s="322"/>
      <c r="XM252" s="322"/>
      <c r="XN252" s="322"/>
      <c r="XO252" s="322"/>
      <c r="XP252" s="322"/>
      <c r="XQ252" s="322"/>
      <c r="XR252" s="322"/>
      <c r="XS252" s="322"/>
      <c r="XT252" s="322"/>
      <c r="XU252" s="322"/>
      <c r="XV252" s="322"/>
      <c r="XW252" s="322"/>
      <c r="XX252" s="322"/>
      <c r="XY252" s="322"/>
      <c r="XZ252" s="322"/>
      <c r="YA252" s="322"/>
      <c r="YB252" s="322"/>
      <c r="YC252" s="322"/>
      <c r="YD252" s="322"/>
      <c r="YE252" s="322"/>
      <c r="YF252" s="322"/>
      <c r="YG252" s="322"/>
      <c r="YH252" s="322"/>
      <c r="YI252" s="322"/>
      <c r="YJ252" s="322"/>
      <c r="YK252" s="322"/>
      <c r="YL252" s="322"/>
      <c r="YM252" s="322"/>
      <c r="YN252" s="322"/>
      <c r="YO252" s="322"/>
      <c r="YP252" s="322"/>
      <c r="YQ252" s="322"/>
      <c r="YR252" s="322"/>
      <c r="YS252" s="322"/>
      <c r="YT252" s="322"/>
      <c r="YU252" s="322"/>
      <c r="YV252" s="322"/>
      <c r="YW252" s="322"/>
      <c r="YX252" s="322"/>
      <c r="YY252" s="322"/>
      <c r="YZ252" s="322"/>
      <c r="ZA252" s="322"/>
      <c r="ZB252" s="322"/>
      <c r="ZC252" s="322"/>
      <c r="ZD252" s="322"/>
      <c r="ZE252" s="322"/>
      <c r="AAJ252" s="322"/>
    </row>
    <row r="253" spans="4:764" x14ac:dyDescent="0.25">
      <c r="D253" s="415"/>
    </row>
    <row r="254" spans="4:764" x14ac:dyDescent="0.25">
      <c r="D254" s="415" t="str">
        <f>G254&amp;H254</f>
        <v/>
      </c>
      <c r="DS254" s="322"/>
      <c r="EX254" s="322"/>
      <c r="FS254" s="328"/>
      <c r="GC254" s="322"/>
      <c r="GD254" s="322"/>
      <c r="GE254" s="322"/>
      <c r="GF254" s="322"/>
      <c r="GG254" s="322"/>
      <c r="GH254" s="322"/>
      <c r="GI254" s="322"/>
      <c r="GJ254" s="322"/>
      <c r="GK254" s="322"/>
      <c r="GL254" s="322"/>
      <c r="GM254" s="322"/>
      <c r="GN254" s="322"/>
      <c r="GO254" s="322"/>
      <c r="GP254" s="322"/>
      <c r="GQ254" s="322"/>
      <c r="GR254" s="322"/>
      <c r="GS254" s="322"/>
      <c r="GT254" s="322"/>
      <c r="GU254" s="322"/>
      <c r="GV254" s="322"/>
      <c r="GW254" s="322"/>
      <c r="GY254" s="322"/>
      <c r="GZ254" s="322"/>
      <c r="HA254" s="322"/>
      <c r="HB254" s="322"/>
      <c r="HC254" s="322"/>
      <c r="HD254" s="322"/>
      <c r="HE254" s="322"/>
      <c r="HF254" s="322"/>
      <c r="HG254" s="322"/>
      <c r="HH254" s="322"/>
      <c r="HI254" s="322"/>
      <c r="HJ254" s="322"/>
      <c r="HK254" s="322"/>
      <c r="HL254" s="322"/>
      <c r="HM254" s="322"/>
      <c r="HN254" s="322"/>
      <c r="HO254" s="322"/>
      <c r="HP254" s="322"/>
      <c r="HQ254" s="322"/>
      <c r="HR254" s="322"/>
      <c r="HS254" s="322"/>
      <c r="HT254" s="322"/>
      <c r="HU254" s="322"/>
      <c r="HV254" s="322"/>
      <c r="HW254" s="322"/>
      <c r="HX254" s="322"/>
      <c r="HY254" s="322"/>
      <c r="HZ254" s="322"/>
      <c r="IA254" s="322"/>
      <c r="IB254" s="322"/>
      <c r="JS254" s="328"/>
      <c r="JT254" s="328"/>
      <c r="JU254" s="328"/>
      <c r="JV254" s="328"/>
      <c r="JW254" s="328"/>
      <c r="JX254" s="328"/>
      <c r="JY254" s="328"/>
      <c r="JZ254" s="328"/>
      <c r="KA254" s="328"/>
      <c r="KB254" s="328"/>
      <c r="KC254" s="328"/>
      <c r="KD254" s="328"/>
      <c r="KE254" s="328"/>
      <c r="KF254" s="328"/>
      <c r="KG254" s="328"/>
      <c r="KH254" s="328"/>
      <c r="KI254" s="328"/>
      <c r="KJ254" s="328"/>
      <c r="KK254" s="328"/>
      <c r="KL254" s="328"/>
      <c r="KM254" s="328"/>
      <c r="KN254" s="328"/>
      <c r="KO254" s="328"/>
      <c r="KP254" s="328"/>
      <c r="KQ254" s="328"/>
      <c r="KR254" s="328"/>
      <c r="KS254" s="328"/>
      <c r="KT254" s="328"/>
      <c r="KU254" s="328"/>
      <c r="KV254" s="328"/>
      <c r="LS254" s="322"/>
      <c r="LT254" s="322"/>
      <c r="LU254" s="322"/>
      <c r="LV254" s="322"/>
      <c r="LW254" s="322"/>
      <c r="LX254" s="322"/>
      <c r="LY254" s="322"/>
      <c r="LZ254" s="322"/>
      <c r="MA254" s="322"/>
      <c r="MB254" s="322"/>
      <c r="MC254" s="322"/>
      <c r="MD254" s="322"/>
      <c r="ME254" s="322"/>
      <c r="MF254" s="322"/>
      <c r="MG254" s="322"/>
      <c r="MH254" s="322"/>
      <c r="MI254" s="322"/>
      <c r="MJ254" s="322"/>
      <c r="MK254" s="322"/>
      <c r="ML254" s="322"/>
      <c r="MM254" s="322"/>
      <c r="MN254" s="322"/>
      <c r="MO254" s="322"/>
      <c r="MP254" s="322"/>
      <c r="MQ254" s="322"/>
      <c r="MR254" s="322"/>
      <c r="MS254" s="322"/>
      <c r="MT254" s="322"/>
      <c r="MU254" s="322"/>
      <c r="MV254" s="322"/>
      <c r="NH254" s="328"/>
      <c r="NI254" s="328"/>
      <c r="NJ254" s="328"/>
      <c r="NK254" s="328"/>
      <c r="NL254" s="328"/>
      <c r="NM254" s="328"/>
      <c r="NN254" s="328"/>
      <c r="NO254" s="328"/>
      <c r="NP254" s="328"/>
      <c r="NQ254" s="328"/>
      <c r="NR254" s="328"/>
      <c r="NS254" s="328"/>
      <c r="NT254" s="328"/>
      <c r="NU254" s="328"/>
      <c r="NV254" s="328"/>
      <c r="NW254" s="328"/>
      <c r="NX254" s="328"/>
      <c r="NY254" s="328"/>
      <c r="NZ254" s="328"/>
      <c r="OA254" s="328"/>
      <c r="OB254" s="328"/>
      <c r="OC254" s="328"/>
      <c r="OD254" s="328"/>
      <c r="OE254" s="328"/>
      <c r="OF254" s="328"/>
      <c r="OG254" s="328"/>
      <c r="OH254" s="328"/>
      <c r="OI254" s="328"/>
      <c r="OJ254" s="328"/>
      <c r="OK254" s="328"/>
      <c r="OM254" s="328"/>
      <c r="ON254" s="328"/>
      <c r="OO254" s="328"/>
      <c r="OP254" s="328"/>
      <c r="OQ254" s="328"/>
      <c r="OR254" s="328"/>
      <c r="OS254" s="328"/>
      <c r="OT254" s="328"/>
      <c r="OU254" s="328"/>
      <c r="OV254" s="328"/>
      <c r="OW254" s="328"/>
      <c r="OX254" s="328"/>
      <c r="OY254" s="328"/>
      <c r="OZ254" s="328"/>
      <c r="PA254" s="328"/>
      <c r="PB254" s="328"/>
      <c r="PC254" s="328"/>
      <c r="PD254" s="328"/>
      <c r="PE254" s="328"/>
      <c r="PF254" s="328"/>
      <c r="PG254" s="328"/>
      <c r="PQ254" s="322"/>
      <c r="QL254" s="328"/>
      <c r="QV254" s="322"/>
      <c r="RQ254" s="328"/>
      <c r="SA254" s="322"/>
      <c r="SB254" s="322"/>
      <c r="SC254" s="322"/>
      <c r="SD254" s="322"/>
      <c r="SE254" s="322"/>
      <c r="SF254" s="322"/>
      <c r="SG254" s="322"/>
      <c r="SH254" s="322"/>
      <c r="SI254" s="322"/>
      <c r="SJ254" s="322"/>
      <c r="SK254" s="322"/>
      <c r="SL254" s="322"/>
      <c r="SM254" s="322"/>
      <c r="SN254" s="322"/>
      <c r="SO254" s="322"/>
      <c r="SP254" s="322"/>
      <c r="SQ254" s="322"/>
      <c r="SR254" s="322"/>
      <c r="SS254" s="322"/>
      <c r="ST254" s="322"/>
      <c r="SU254" s="322"/>
      <c r="SW254" s="322"/>
      <c r="SX254" s="322"/>
      <c r="SY254" s="322"/>
      <c r="SZ254" s="322"/>
      <c r="TA254" s="322"/>
      <c r="TB254" s="322"/>
      <c r="TC254" s="322"/>
      <c r="TD254" s="322"/>
      <c r="TE254" s="322"/>
      <c r="TF254" s="322"/>
      <c r="TG254" s="322"/>
      <c r="TH254" s="322"/>
      <c r="TI254" s="322"/>
      <c r="TJ254" s="322"/>
      <c r="TK254" s="322"/>
      <c r="TL254" s="322"/>
      <c r="TM254" s="322"/>
      <c r="TN254" s="322"/>
      <c r="TO254" s="322"/>
      <c r="TP254" s="322"/>
      <c r="TQ254" s="322"/>
      <c r="TR254" s="322"/>
      <c r="TS254" s="322"/>
      <c r="TT254" s="322"/>
      <c r="TU254" s="322"/>
      <c r="TV254" s="322"/>
      <c r="TW254" s="322"/>
      <c r="TX254" s="322"/>
      <c r="TY254" s="322"/>
      <c r="TZ254" s="322"/>
      <c r="ZF254" s="328"/>
      <c r="ZG254" s="328"/>
      <c r="ZH254" s="328"/>
      <c r="ZI254" s="328"/>
      <c r="ZJ254" s="328"/>
      <c r="ZK254" s="328"/>
      <c r="ZL254" s="328"/>
      <c r="ZM254" s="328"/>
      <c r="ZN254" s="328"/>
      <c r="ZO254" s="328"/>
      <c r="ZP254" s="328"/>
      <c r="ZQ254" s="328"/>
      <c r="ZR254" s="328"/>
      <c r="ZS254" s="328"/>
      <c r="ZT254" s="328"/>
      <c r="ZU254" s="328"/>
      <c r="ZV254" s="328"/>
      <c r="ZW254" s="328"/>
      <c r="ZX254" s="328"/>
      <c r="ZY254" s="328"/>
      <c r="ZZ254" s="328"/>
      <c r="AAA254" s="328"/>
      <c r="AAB254" s="328"/>
      <c r="AAC254" s="328"/>
      <c r="AAD254" s="328"/>
      <c r="AAE254" s="328"/>
      <c r="AAF254" s="328"/>
      <c r="AAG254" s="328"/>
      <c r="AAH254" s="328"/>
      <c r="AAI254" s="328"/>
      <c r="AAK254" s="328"/>
      <c r="AAL254" s="328"/>
      <c r="AAM254" s="328"/>
      <c r="AAN254" s="328"/>
      <c r="AAO254" s="328"/>
      <c r="AAP254" s="328"/>
      <c r="AAQ254" s="328"/>
      <c r="AAR254" s="328"/>
      <c r="AAS254" s="328"/>
      <c r="AAT254" s="328"/>
      <c r="AAU254" s="328"/>
      <c r="AAV254" s="328"/>
      <c r="AAW254" s="328"/>
      <c r="AAX254" s="328"/>
      <c r="AAY254" s="328"/>
      <c r="AAZ254" s="328"/>
      <c r="ABA254" s="328"/>
      <c r="ABB254" s="328"/>
      <c r="ABC254" s="328"/>
      <c r="ABD254" s="328"/>
      <c r="ABE254" s="328"/>
      <c r="ACJ254" s="328"/>
    </row>
    <row r="255" spans="4:764" x14ac:dyDescent="0.25">
      <c r="D255" s="415" t="str">
        <f>G255&amp;H255</f>
        <v/>
      </c>
      <c r="I255" s="322" t="str">
        <f t="shared" ref="I255:I260" si="51">G255&amp;H255</f>
        <v/>
      </c>
      <c r="DS255" s="322"/>
      <c r="EX255" s="322"/>
      <c r="FS255" s="328"/>
      <c r="GC255" s="322"/>
      <c r="GD255" s="322"/>
      <c r="GE255" s="322"/>
      <c r="GF255" s="322"/>
      <c r="GG255" s="322"/>
      <c r="GH255" s="322"/>
      <c r="GI255" s="322"/>
      <c r="GJ255" s="322"/>
      <c r="GK255" s="322"/>
      <c r="GL255" s="322"/>
      <c r="GM255" s="322"/>
      <c r="GN255" s="322"/>
      <c r="GO255" s="322"/>
      <c r="GP255" s="322"/>
      <c r="GQ255" s="322"/>
      <c r="GR255" s="322"/>
      <c r="GS255" s="322"/>
      <c r="GT255" s="322"/>
      <c r="GU255" s="322"/>
      <c r="GV255" s="322"/>
      <c r="GW255" s="322"/>
      <c r="GY255" s="322"/>
      <c r="GZ255" s="322"/>
      <c r="HA255" s="322"/>
      <c r="HB255" s="322"/>
      <c r="HC255" s="322"/>
      <c r="HD255" s="322"/>
      <c r="HE255" s="322"/>
      <c r="HF255" s="322"/>
      <c r="HG255" s="322"/>
      <c r="HH255" s="322"/>
      <c r="HI255" s="322"/>
      <c r="HJ255" s="322"/>
      <c r="HK255" s="322"/>
      <c r="HL255" s="322"/>
      <c r="HM255" s="322"/>
      <c r="HN255" s="322"/>
      <c r="HO255" s="322"/>
      <c r="HP255" s="322"/>
      <c r="HQ255" s="322"/>
      <c r="HR255" s="322"/>
      <c r="HS255" s="322"/>
      <c r="HT255" s="322"/>
      <c r="HU255" s="322"/>
      <c r="HV255" s="322"/>
      <c r="HW255" s="322"/>
      <c r="HX255" s="322"/>
      <c r="HY255" s="322"/>
      <c r="HZ255" s="322"/>
      <c r="IA255" s="322"/>
      <c r="IB255" s="322"/>
      <c r="JS255" s="328"/>
      <c r="JT255" s="328"/>
      <c r="JU255" s="328"/>
      <c r="JV255" s="328"/>
      <c r="JW255" s="328"/>
      <c r="JX255" s="328"/>
      <c r="JY255" s="328"/>
      <c r="JZ255" s="328"/>
      <c r="KA255" s="328"/>
      <c r="KB255" s="328"/>
      <c r="KC255" s="328"/>
      <c r="KD255" s="328"/>
      <c r="KE255" s="328"/>
      <c r="KF255" s="328"/>
      <c r="KG255" s="328"/>
      <c r="KH255" s="328"/>
      <c r="KI255" s="328"/>
      <c r="KJ255" s="328"/>
      <c r="KK255" s="328"/>
      <c r="KL255" s="328"/>
      <c r="KM255" s="328"/>
      <c r="KN255" s="328"/>
      <c r="KO255" s="328"/>
      <c r="KP255" s="328"/>
      <c r="KQ255" s="328"/>
      <c r="KR255" s="328"/>
      <c r="KS255" s="328"/>
      <c r="KT255" s="328"/>
      <c r="KU255" s="328"/>
      <c r="KV255" s="328"/>
      <c r="LS255" s="322"/>
      <c r="LT255" s="322"/>
      <c r="LU255" s="322"/>
      <c r="LV255" s="322"/>
      <c r="LW255" s="322"/>
      <c r="LX255" s="322"/>
      <c r="LY255" s="322"/>
      <c r="LZ255" s="322"/>
      <c r="MA255" s="322"/>
      <c r="MB255" s="322"/>
      <c r="MC255" s="322"/>
      <c r="MD255" s="322"/>
      <c r="ME255" s="322"/>
      <c r="MF255" s="322"/>
      <c r="MG255" s="322"/>
      <c r="MH255" s="322"/>
      <c r="MI255" s="322"/>
      <c r="MJ255" s="322"/>
      <c r="MK255" s="322"/>
      <c r="ML255" s="322"/>
      <c r="MM255" s="322"/>
      <c r="MN255" s="322"/>
      <c r="MO255" s="322"/>
      <c r="MP255" s="322"/>
      <c r="MQ255" s="322"/>
      <c r="MR255" s="322"/>
      <c r="MS255" s="322"/>
      <c r="MT255" s="322"/>
      <c r="MU255" s="322"/>
      <c r="MV255" s="322"/>
      <c r="NH255" s="328"/>
      <c r="NI255" s="328"/>
      <c r="NJ255" s="328"/>
      <c r="NK255" s="328"/>
      <c r="NL255" s="328"/>
      <c r="NM255" s="328"/>
      <c r="NN255" s="328"/>
      <c r="NO255" s="328"/>
      <c r="NP255" s="328"/>
      <c r="NQ255" s="328"/>
      <c r="NR255" s="328"/>
      <c r="NS255" s="328"/>
      <c r="NT255" s="328"/>
      <c r="NU255" s="328"/>
      <c r="NV255" s="328"/>
      <c r="NW255" s="328"/>
      <c r="NX255" s="328"/>
      <c r="NY255" s="328"/>
      <c r="NZ255" s="328"/>
      <c r="OA255" s="328"/>
      <c r="OB255" s="328"/>
      <c r="OC255" s="328"/>
      <c r="OD255" s="328"/>
      <c r="OE255" s="328"/>
      <c r="OF255" s="328"/>
      <c r="OG255" s="328"/>
      <c r="OH255" s="328"/>
      <c r="OI255" s="328"/>
      <c r="OJ255" s="328"/>
      <c r="OK255" s="328"/>
      <c r="OM255" s="328"/>
      <c r="ON255" s="328"/>
      <c r="OO255" s="328"/>
      <c r="OP255" s="328"/>
      <c r="OQ255" s="328"/>
      <c r="OR255" s="328"/>
      <c r="OS255" s="328"/>
      <c r="OT255" s="328"/>
      <c r="OU255" s="328"/>
      <c r="OV255" s="328"/>
      <c r="OW255" s="328"/>
      <c r="OX255" s="328"/>
      <c r="OY255" s="328"/>
      <c r="OZ255" s="328"/>
      <c r="PA255" s="328"/>
      <c r="PB255" s="328"/>
      <c r="PC255" s="328"/>
      <c r="PD255" s="328"/>
      <c r="PE255" s="328"/>
      <c r="PF255" s="328"/>
      <c r="PG255" s="328"/>
      <c r="PQ255" s="322"/>
      <c r="QL255" s="328"/>
      <c r="QV255" s="322"/>
      <c r="RQ255" s="328"/>
      <c r="SA255" s="322"/>
      <c r="SB255" s="322"/>
      <c r="SC255" s="322"/>
      <c r="SD255" s="322"/>
      <c r="SE255" s="322"/>
      <c r="SF255" s="322"/>
      <c r="SG255" s="322"/>
      <c r="SH255" s="322"/>
      <c r="SI255" s="322"/>
      <c r="SJ255" s="322"/>
      <c r="SK255" s="322"/>
      <c r="SL255" s="322"/>
      <c r="SM255" s="322"/>
      <c r="SN255" s="322"/>
      <c r="SO255" s="322"/>
      <c r="SP255" s="322"/>
      <c r="SQ255" s="322"/>
      <c r="SR255" s="322"/>
      <c r="SS255" s="322"/>
      <c r="ST255" s="322"/>
      <c r="SU255" s="322"/>
      <c r="SW255" s="322"/>
      <c r="SX255" s="322"/>
      <c r="SY255" s="322"/>
      <c r="SZ255" s="322"/>
      <c r="TA255" s="322"/>
      <c r="TB255" s="322"/>
      <c r="TC255" s="322"/>
      <c r="TD255" s="322"/>
      <c r="TE255" s="322"/>
      <c r="TF255" s="322"/>
      <c r="TG255" s="322"/>
      <c r="TH255" s="322"/>
      <c r="TI255" s="322"/>
      <c r="TJ255" s="322"/>
      <c r="TK255" s="322"/>
      <c r="TL255" s="322"/>
      <c r="TM255" s="322"/>
      <c r="TN255" s="322"/>
      <c r="TO255" s="322"/>
      <c r="TP255" s="322"/>
      <c r="TQ255" s="322"/>
      <c r="TR255" s="322"/>
      <c r="TS255" s="322"/>
      <c r="TT255" s="322"/>
      <c r="TU255" s="322"/>
      <c r="TV255" s="322"/>
      <c r="TW255" s="322"/>
      <c r="TX255" s="322"/>
      <c r="TY255" s="322"/>
      <c r="TZ255" s="322"/>
      <c r="ZF255" s="328"/>
      <c r="ZG255" s="328"/>
      <c r="ZH255" s="328"/>
      <c r="ZI255" s="328"/>
      <c r="ZJ255" s="328"/>
      <c r="ZK255" s="328"/>
      <c r="ZL255" s="328"/>
      <c r="ZM255" s="328"/>
      <c r="ZN255" s="328"/>
      <c r="ZO255" s="328"/>
      <c r="ZP255" s="328"/>
      <c r="ZQ255" s="328"/>
      <c r="ZR255" s="328"/>
      <c r="ZS255" s="328"/>
      <c r="ZT255" s="328"/>
      <c r="ZU255" s="328"/>
      <c r="ZV255" s="328"/>
      <c r="ZW255" s="328"/>
      <c r="ZX255" s="328"/>
      <c r="ZY255" s="328"/>
      <c r="ZZ255" s="328"/>
      <c r="AAA255" s="328"/>
      <c r="AAB255" s="328"/>
      <c r="AAC255" s="328"/>
      <c r="AAD255" s="328"/>
      <c r="AAE255" s="328"/>
      <c r="AAF255" s="328"/>
      <c r="AAG255" s="328"/>
      <c r="AAH255" s="328"/>
      <c r="AAI255" s="328"/>
      <c r="AAK255" s="328"/>
      <c r="AAL255" s="328"/>
      <c r="AAM255" s="328"/>
      <c r="AAN255" s="328"/>
      <c r="AAO255" s="328"/>
      <c r="AAP255" s="328"/>
      <c r="AAQ255" s="328"/>
      <c r="AAR255" s="328"/>
      <c r="AAS255" s="328"/>
      <c r="AAT255" s="328"/>
      <c r="AAU255" s="328"/>
      <c r="AAV255" s="328"/>
      <c r="AAW255" s="328"/>
      <c r="AAX255" s="328"/>
      <c r="AAY255" s="328"/>
      <c r="AAZ255" s="328"/>
      <c r="ABA255" s="328"/>
      <c r="ABB255" s="328"/>
      <c r="ABC255" s="328"/>
      <c r="ABD255" s="328"/>
      <c r="ABE255" s="328"/>
      <c r="ACJ255" s="328"/>
    </row>
    <row r="256" spans="4:764" x14ac:dyDescent="0.25">
      <c r="I256" s="322" t="str">
        <f t="shared" si="51"/>
        <v/>
      </c>
      <c r="DS256" s="322"/>
      <c r="EX256" s="322"/>
      <c r="FS256" s="328"/>
      <c r="GC256" s="322"/>
      <c r="GD256" s="322"/>
      <c r="GE256" s="322"/>
      <c r="GF256" s="322"/>
      <c r="GG256" s="322"/>
      <c r="GH256" s="322"/>
      <c r="GI256" s="322"/>
      <c r="GJ256" s="322"/>
      <c r="GK256" s="322"/>
      <c r="GL256" s="322"/>
      <c r="GM256" s="322"/>
      <c r="GN256" s="322"/>
      <c r="GO256" s="322"/>
      <c r="GP256" s="322"/>
      <c r="GQ256" s="322"/>
      <c r="GR256" s="322"/>
      <c r="GS256" s="322"/>
      <c r="GT256" s="322"/>
      <c r="GU256" s="322"/>
      <c r="GV256" s="322"/>
      <c r="GW256" s="322"/>
      <c r="GY256" s="322"/>
      <c r="GZ256" s="322"/>
      <c r="HA256" s="322"/>
      <c r="HB256" s="322"/>
      <c r="HC256" s="322"/>
      <c r="HD256" s="322"/>
      <c r="HE256" s="322"/>
      <c r="HF256" s="322"/>
      <c r="HG256" s="322"/>
      <c r="HH256" s="322"/>
      <c r="HI256" s="322"/>
      <c r="HJ256" s="322"/>
      <c r="HK256" s="322"/>
      <c r="HL256" s="322"/>
      <c r="HM256" s="322"/>
      <c r="HN256" s="322"/>
      <c r="HO256" s="322"/>
      <c r="HP256" s="322"/>
      <c r="HQ256" s="322"/>
      <c r="HR256" s="322"/>
      <c r="HS256" s="322"/>
      <c r="HT256" s="322"/>
      <c r="HU256" s="322"/>
      <c r="HV256" s="322"/>
      <c r="HW256" s="322"/>
      <c r="HX256" s="322"/>
      <c r="HY256" s="322"/>
      <c r="HZ256" s="322"/>
      <c r="IA256" s="322"/>
      <c r="IB256" s="322"/>
      <c r="JS256" s="328"/>
      <c r="JT256" s="328"/>
      <c r="JU256" s="328"/>
      <c r="JV256" s="328"/>
      <c r="JW256" s="328"/>
      <c r="JX256" s="328"/>
      <c r="JY256" s="328"/>
      <c r="JZ256" s="328"/>
      <c r="KA256" s="328"/>
      <c r="KB256" s="328"/>
      <c r="KC256" s="328"/>
      <c r="KD256" s="328"/>
      <c r="KE256" s="328"/>
      <c r="KF256" s="328"/>
      <c r="KG256" s="328"/>
      <c r="KH256" s="328"/>
      <c r="KI256" s="328"/>
      <c r="KJ256" s="328"/>
      <c r="KK256" s="328"/>
      <c r="KL256" s="328"/>
      <c r="KM256" s="328"/>
      <c r="KN256" s="328"/>
      <c r="KO256" s="328"/>
      <c r="KP256" s="328"/>
      <c r="KQ256" s="328"/>
      <c r="KR256" s="328"/>
      <c r="KS256" s="328"/>
      <c r="KT256" s="328"/>
      <c r="KU256" s="328"/>
      <c r="KV256" s="328"/>
      <c r="LS256" s="322"/>
      <c r="LT256" s="322"/>
      <c r="LU256" s="322"/>
      <c r="LV256" s="322"/>
      <c r="LW256" s="322"/>
      <c r="LX256" s="322"/>
      <c r="LY256" s="322"/>
      <c r="LZ256" s="322"/>
      <c r="MA256" s="322"/>
      <c r="MB256" s="322"/>
      <c r="MC256" s="322"/>
      <c r="MD256" s="322"/>
      <c r="ME256" s="322"/>
      <c r="MF256" s="322"/>
      <c r="MG256" s="322"/>
      <c r="MH256" s="322"/>
      <c r="MI256" s="322"/>
      <c r="MJ256" s="322"/>
      <c r="MK256" s="322"/>
      <c r="ML256" s="322"/>
      <c r="MM256" s="322"/>
      <c r="MN256" s="322"/>
      <c r="MO256" s="322"/>
      <c r="MP256" s="322"/>
      <c r="MQ256" s="322"/>
      <c r="MR256" s="322"/>
      <c r="MS256" s="322"/>
      <c r="MT256" s="322"/>
      <c r="MU256" s="322"/>
      <c r="MV256" s="322"/>
      <c r="NH256" s="328"/>
      <c r="NI256" s="328"/>
      <c r="NJ256" s="328"/>
      <c r="NK256" s="328"/>
      <c r="NL256" s="328"/>
      <c r="NM256" s="328"/>
      <c r="NN256" s="328"/>
      <c r="NO256" s="328"/>
      <c r="NP256" s="328"/>
      <c r="NQ256" s="328"/>
      <c r="NR256" s="328"/>
      <c r="NS256" s="328"/>
      <c r="NT256" s="328"/>
      <c r="NU256" s="328"/>
      <c r="NV256" s="328"/>
      <c r="NW256" s="328"/>
      <c r="NX256" s="328"/>
      <c r="NY256" s="328"/>
      <c r="NZ256" s="328"/>
      <c r="OA256" s="328"/>
      <c r="OB256" s="328"/>
      <c r="OC256" s="328"/>
      <c r="OD256" s="328"/>
      <c r="OE256" s="328"/>
      <c r="OF256" s="328"/>
      <c r="OG256" s="328"/>
      <c r="OH256" s="328"/>
      <c r="OI256" s="328"/>
      <c r="OJ256" s="328"/>
      <c r="OK256" s="328"/>
      <c r="OM256" s="328"/>
      <c r="ON256" s="328"/>
      <c r="OO256" s="328"/>
      <c r="OP256" s="328"/>
      <c r="OQ256" s="328"/>
      <c r="OR256" s="328"/>
      <c r="OS256" s="328"/>
      <c r="OT256" s="328"/>
      <c r="OU256" s="328"/>
      <c r="OV256" s="328"/>
      <c r="OW256" s="328"/>
      <c r="OX256" s="328"/>
      <c r="OY256" s="328"/>
      <c r="OZ256" s="328"/>
      <c r="PA256" s="328"/>
      <c r="PB256" s="328"/>
      <c r="PC256" s="328"/>
      <c r="PD256" s="328"/>
      <c r="PE256" s="328"/>
      <c r="PF256" s="328"/>
      <c r="PG256" s="328"/>
      <c r="PQ256" s="322"/>
      <c r="QL256" s="328"/>
      <c r="QV256" s="322"/>
      <c r="RQ256" s="328"/>
      <c r="SA256" s="322"/>
      <c r="SB256" s="322"/>
      <c r="SC256" s="322"/>
      <c r="SD256" s="322"/>
      <c r="SE256" s="322"/>
      <c r="SF256" s="322"/>
      <c r="SG256" s="322"/>
      <c r="SH256" s="322"/>
      <c r="SI256" s="322"/>
      <c r="SJ256" s="322"/>
      <c r="SK256" s="322"/>
      <c r="SL256" s="322"/>
      <c r="SM256" s="322"/>
      <c r="SN256" s="322"/>
      <c r="SO256" s="322"/>
      <c r="SP256" s="322"/>
      <c r="SQ256" s="322"/>
      <c r="SR256" s="322"/>
      <c r="SS256" s="322"/>
      <c r="ST256" s="322"/>
      <c r="SU256" s="322"/>
      <c r="SW256" s="322"/>
      <c r="SX256" s="322"/>
      <c r="SY256" s="322"/>
      <c r="SZ256" s="322"/>
      <c r="TA256" s="322"/>
      <c r="TB256" s="322"/>
      <c r="TC256" s="322"/>
      <c r="TD256" s="322"/>
      <c r="TE256" s="322"/>
      <c r="TF256" s="322"/>
      <c r="TG256" s="322"/>
      <c r="TH256" s="322"/>
      <c r="TI256" s="322"/>
      <c r="TJ256" s="322"/>
      <c r="TK256" s="322"/>
      <c r="TL256" s="322"/>
      <c r="TM256" s="322"/>
      <c r="TN256" s="322"/>
      <c r="TO256" s="322"/>
      <c r="TP256" s="322"/>
      <c r="TQ256" s="322"/>
      <c r="TR256" s="322"/>
      <c r="TS256" s="322"/>
      <c r="TT256" s="322"/>
      <c r="TU256" s="322"/>
      <c r="TV256" s="322"/>
      <c r="TW256" s="322"/>
      <c r="TX256" s="322"/>
      <c r="TY256" s="322"/>
      <c r="TZ256" s="322"/>
      <c r="ZF256" s="328"/>
      <c r="ZG256" s="328"/>
      <c r="ZH256" s="328"/>
      <c r="ZI256" s="328"/>
      <c r="ZJ256" s="328"/>
      <c r="ZK256" s="328"/>
      <c r="ZL256" s="328"/>
      <c r="ZM256" s="328"/>
      <c r="ZN256" s="328"/>
      <c r="ZO256" s="328"/>
      <c r="ZP256" s="328"/>
      <c r="ZQ256" s="328"/>
      <c r="ZR256" s="328"/>
      <c r="ZS256" s="328"/>
      <c r="ZT256" s="328"/>
      <c r="ZU256" s="328"/>
      <c r="ZV256" s="328"/>
      <c r="ZW256" s="328"/>
      <c r="ZX256" s="328"/>
      <c r="ZY256" s="328"/>
      <c r="ZZ256" s="328"/>
      <c r="AAA256" s="328"/>
      <c r="AAB256" s="328"/>
      <c r="AAC256" s="328"/>
      <c r="AAD256" s="328"/>
      <c r="AAE256" s="328"/>
      <c r="AAF256" s="328"/>
      <c r="AAG256" s="328"/>
      <c r="AAH256" s="328"/>
      <c r="AAI256" s="328"/>
      <c r="AAK256" s="328"/>
      <c r="AAL256" s="328"/>
      <c r="AAM256" s="328"/>
      <c r="AAN256" s="328"/>
      <c r="AAO256" s="328"/>
      <c r="AAP256" s="328"/>
      <c r="AAQ256" s="328"/>
      <c r="AAR256" s="328"/>
      <c r="AAS256" s="328"/>
      <c r="AAT256" s="328"/>
      <c r="AAU256" s="328"/>
      <c r="AAV256" s="328"/>
      <c r="AAW256" s="328"/>
      <c r="AAX256" s="328"/>
      <c r="AAY256" s="328"/>
      <c r="AAZ256" s="328"/>
      <c r="ABA256" s="328"/>
      <c r="ABB256" s="328"/>
      <c r="ABC256" s="328"/>
      <c r="ABD256" s="328"/>
      <c r="ABE256" s="328"/>
      <c r="ACJ256" s="328"/>
    </row>
    <row r="257" spans="9:764" x14ac:dyDescent="0.25">
      <c r="I257" s="322" t="str">
        <f t="shared" si="51"/>
        <v/>
      </c>
      <c r="DS257" s="322"/>
      <c r="EX257" s="322"/>
      <c r="FS257" s="328"/>
      <c r="GC257" s="322"/>
      <c r="GD257" s="322"/>
      <c r="GE257" s="322"/>
      <c r="GF257" s="322"/>
      <c r="GG257" s="322"/>
      <c r="GH257" s="322"/>
      <c r="GI257" s="322"/>
      <c r="GJ257" s="322"/>
      <c r="GK257" s="322"/>
      <c r="GL257" s="322"/>
      <c r="GM257" s="322"/>
      <c r="GN257" s="322"/>
      <c r="GO257" s="322"/>
      <c r="GP257" s="322"/>
      <c r="GQ257" s="322"/>
      <c r="GR257" s="322"/>
      <c r="GS257" s="322"/>
      <c r="GT257" s="322"/>
      <c r="GU257" s="322"/>
      <c r="GV257" s="322"/>
      <c r="GW257" s="322"/>
      <c r="GY257" s="322"/>
      <c r="GZ257" s="322"/>
      <c r="HA257" s="322"/>
      <c r="HB257" s="322"/>
      <c r="HC257" s="322"/>
      <c r="HD257" s="322"/>
      <c r="HE257" s="322"/>
      <c r="HF257" s="322"/>
      <c r="HG257" s="322"/>
      <c r="HH257" s="322"/>
      <c r="HI257" s="322"/>
      <c r="HJ257" s="322"/>
      <c r="HK257" s="322"/>
      <c r="HL257" s="322"/>
      <c r="HM257" s="322"/>
      <c r="HN257" s="322"/>
      <c r="HO257" s="322"/>
      <c r="HP257" s="322"/>
      <c r="HQ257" s="322"/>
      <c r="HR257" s="322"/>
      <c r="HS257" s="322"/>
      <c r="HT257" s="322"/>
      <c r="HU257" s="322"/>
      <c r="HV257" s="322"/>
      <c r="HW257" s="322"/>
      <c r="HX257" s="322"/>
      <c r="HY257" s="322"/>
      <c r="HZ257" s="322"/>
      <c r="IA257" s="322"/>
      <c r="IB257" s="322"/>
      <c r="JS257" s="328"/>
      <c r="JT257" s="328"/>
      <c r="JU257" s="328"/>
      <c r="JV257" s="328"/>
      <c r="JW257" s="328"/>
      <c r="JX257" s="328"/>
      <c r="JY257" s="328"/>
      <c r="JZ257" s="328"/>
      <c r="KA257" s="328"/>
      <c r="KB257" s="328"/>
      <c r="KC257" s="328"/>
      <c r="KD257" s="328"/>
      <c r="KE257" s="328"/>
      <c r="KF257" s="328"/>
      <c r="KG257" s="328"/>
      <c r="KH257" s="328"/>
      <c r="KI257" s="328"/>
      <c r="KJ257" s="328"/>
      <c r="KK257" s="328"/>
      <c r="KL257" s="328"/>
      <c r="KM257" s="328"/>
      <c r="KN257" s="328"/>
      <c r="KO257" s="328"/>
      <c r="KP257" s="328"/>
      <c r="KQ257" s="328"/>
      <c r="KR257" s="328"/>
      <c r="KS257" s="328"/>
      <c r="KT257" s="328"/>
      <c r="KU257" s="328"/>
      <c r="KV257" s="328"/>
      <c r="LS257" s="322"/>
      <c r="LT257" s="322"/>
      <c r="LU257" s="322"/>
      <c r="LV257" s="322"/>
      <c r="LW257" s="322"/>
      <c r="LX257" s="322"/>
      <c r="LY257" s="322"/>
      <c r="LZ257" s="322"/>
      <c r="MA257" s="322"/>
      <c r="MB257" s="322"/>
      <c r="MC257" s="322"/>
      <c r="MD257" s="322"/>
      <c r="ME257" s="322"/>
      <c r="MF257" s="322"/>
      <c r="MG257" s="322"/>
      <c r="MH257" s="322"/>
      <c r="MI257" s="322"/>
      <c r="MJ257" s="322"/>
      <c r="MK257" s="322"/>
      <c r="ML257" s="322"/>
      <c r="MM257" s="322"/>
      <c r="MN257" s="322"/>
      <c r="MO257" s="322"/>
      <c r="MP257" s="322"/>
      <c r="MQ257" s="322"/>
      <c r="MR257" s="322"/>
      <c r="MS257" s="322"/>
      <c r="MT257" s="322"/>
      <c r="MU257" s="322"/>
      <c r="MV257" s="322"/>
      <c r="NH257" s="328"/>
      <c r="NI257" s="328"/>
      <c r="NJ257" s="328"/>
      <c r="NK257" s="328"/>
      <c r="NL257" s="328"/>
      <c r="NM257" s="328"/>
      <c r="NN257" s="328"/>
      <c r="NO257" s="328"/>
      <c r="NP257" s="328"/>
      <c r="NQ257" s="328"/>
      <c r="NR257" s="328"/>
      <c r="NS257" s="328"/>
      <c r="NT257" s="328"/>
      <c r="NU257" s="328"/>
      <c r="NV257" s="328"/>
      <c r="NW257" s="328"/>
      <c r="NX257" s="328"/>
      <c r="NY257" s="328"/>
      <c r="NZ257" s="328"/>
      <c r="OA257" s="328"/>
      <c r="OB257" s="328"/>
      <c r="OC257" s="328"/>
      <c r="OD257" s="328"/>
      <c r="OE257" s="328"/>
      <c r="OF257" s="328"/>
      <c r="OG257" s="328"/>
      <c r="OH257" s="328"/>
      <c r="OI257" s="328"/>
      <c r="OJ257" s="328"/>
      <c r="OK257" s="328"/>
      <c r="OM257" s="328"/>
      <c r="ON257" s="328"/>
      <c r="OO257" s="328"/>
      <c r="OP257" s="328"/>
      <c r="OQ257" s="328"/>
      <c r="OR257" s="328"/>
      <c r="OS257" s="328"/>
      <c r="OT257" s="328"/>
      <c r="OU257" s="328"/>
      <c r="OV257" s="328"/>
      <c r="OW257" s="328"/>
      <c r="OX257" s="328"/>
      <c r="OY257" s="328"/>
      <c r="OZ257" s="328"/>
      <c r="PA257" s="328"/>
      <c r="PB257" s="328"/>
      <c r="PC257" s="328"/>
      <c r="PD257" s="328"/>
      <c r="PE257" s="328"/>
      <c r="PF257" s="328"/>
      <c r="PG257" s="328"/>
      <c r="PQ257" s="322"/>
      <c r="QL257" s="328"/>
      <c r="QV257" s="322"/>
      <c r="RQ257" s="328"/>
      <c r="SA257" s="322"/>
      <c r="SB257" s="322"/>
      <c r="SC257" s="322"/>
      <c r="SD257" s="322"/>
      <c r="SE257" s="322"/>
      <c r="SF257" s="322"/>
      <c r="SG257" s="322"/>
      <c r="SH257" s="322"/>
      <c r="SI257" s="322"/>
      <c r="SJ257" s="322"/>
      <c r="SK257" s="322"/>
      <c r="SL257" s="322"/>
      <c r="SM257" s="322"/>
      <c r="SN257" s="322"/>
      <c r="SO257" s="322"/>
      <c r="SP257" s="322"/>
      <c r="SQ257" s="322"/>
      <c r="SR257" s="322"/>
      <c r="SS257" s="322"/>
      <c r="ST257" s="322"/>
      <c r="SU257" s="322"/>
      <c r="SW257" s="322"/>
      <c r="SX257" s="322"/>
      <c r="SY257" s="322"/>
      <c r="SZ257" s="322"/>
      <c r="TA257" s="322"/>
      <c r="TB257" s="322"/>
      <c r="TC257" s="322"/>
      <c r="TD257" s="322"/>
      <c r="TE257" s="322"/>
      <c r="TF257" s="322"/>
      <c r="TG257" s="322"/>
      <c r="TH257" s="322"/>
      <c r="TI257" s="322"/>
      <c r="TJ257" s="322"/>
      <c r="TK257" s="322"/>
      <c r="TL257" s="322"/>
      <c r="TM257" s="322"/>
      <c r="TN257" s="322"/>
      <c r="TO257" s="322"/>
      <c r="TP257" s="322"/>
      <c r="TQ257" s="322"/>
      <c r="TR257" s="322"/>
      <c r="TS257" s="322"/>
      <c r="TT257" s="322"/>
      <c r="TU257" s="322"/>
      <c r="TV257" s="322"/>
      <c r="TW257" s="322"/>
      <c r="TX257" s="322"/>
      <c r="TY257" s="322"/>
      <c r="TZ257" s="322"/>
      <c r="ZF257" s="328"/>
      <c r="ZG257" s="328"/>
      <c r="ZH257" s="328"/>
      <c r="ZI257" s="328"/>
      <c r="ZJ257" s="328"/>
      <c r="ZK257" s="328"/>
      <c r="ZL257" s="328"/>
      <c r="ZM257" s="328"/>
      <c r="ZN257" s="328"/>
      <c r="ZO257" s="328"/>
      <c r="ZP257" s="328"/>
      <c r="ZQ257" s="328"/>
      <c r="ZR257" s="328"/>
      <c r="ZS257" s="328"/>
      <c r="ZT257" s="328"/>
      <c r="ZU257" s="328"/>
      <c r="ZV257" s="328"/>
      <c r="ZW257" s="328"/>
      <c r="ZX257" s="328"/>
      <c r="ZY257" s="328"/>
      <c r="ZZ257" s="328"/>
      <c r="AAA257" s="328"/>
      <c r="AAB257" s="328"/>
      <c r="AAC257" s="328"/>
      <c r="AAD257" s="328"/>
      <c r="AAE257" s="328"/>
      <c r="AAF257" s="328"/>
      <c r="AAG257" s="328"/>
      <c r="AAH257" s="328"/>
      <c r="AAI257" s="328"/>
      <c r="AAK257" s="328"/>
      <c r="AAL257" s="328"/>
      <c r="AAM257" s="328"/>
      <c r="AAN257" s="328"/>
      <c r="AAO257" s="328"/>
      <c r="AAP257" s="328"/>
      <c r="AAQ257" s="328"/>
      <c r="AAR257" s="328"/>
      <c r="AAS257" s="328"/>
      <c r="AAT257" s="328"/>
      <c r="AAU257" s="328"/>
      <c r="AAV257" s="328"/>
      <c r="AAW257" s="328"/>
      <c r="AAX257" s="328"/>
      <c r="AAY257" s="328"/>
      <c r="AAZ257" s="328"/>
      <c r="ABA257" s="328"/>
      <c r="ABB257" s="328"/>
      <c r="ABC257" s="328"/>
      <c r="ABD257" s="328"/>
      <c r="ABE257" s="328"/>
      <c r="ACJ257" s="328"/>
    </row>
    <row r="258" spans="9:764" x14ac:dyDescent="0.25">
      <c r="I258" s="322" t="str">
        <f t="shared" si="51"/>
        <v/>
      </c>
      <c r="DS258" s="322"/>
      <c r="EX258" s="322"/>
      <c r="FS258" s="328"/>
      <c r="GC258" s="322"/>
      <c r="GD258" s="322"/>
      <c r="GE258" s="322"/>
      <c r="GF258" s="322"/>
      <c r="GG258" s="322"/>
      <c r="GH258" s="322"/>
      <c r="GI258" s="322"/>
      <c r="GJ258" s="322"/>
      <c r="GK258" s="322"/>
      <c r="GL258" s="322"/>
      <c r="GM258" s="322"/>
      <c r="GN258" s="322"/>
      <c r="GO258" s="322"/>
      <c r="GP258" s="322"/>
      <c r="GQ258" s="322"/>
      <c r="GR258" s="322"/>
      <c r="GS258" s="322"/>
      <c r="GT258" s="322"/>
      <c r="GU258" s="322"/>
      <c r="GV258" s="322"/>
      <c r="GW258" s="322"/>
      <c r="GY258" s="322"/>
      <c r="GZ258" s="322"/>
      <c r="HA258" s="322"/>
      <c r="HB258" s="322"/>
      <c r="HC258" s="322"/>
      <c r="HD258" s="322"/>
      <c r="HE258" s="322"/>
      <c r="HF258" s="322"/>
      <c r="HG258" s="322"/>
      <c r="HH258" s="322"/>
      <c r="HI258" s="322"/>
      <c r="HJ258" s="322"/>
      <c r="HK258" s="322"/>
      <c r="HL258" s="322"/>
      <c r="HM258" s="322"/>
      <c r="HN258" s="322"/>
      <c r="HO258" s="322"/>
      <c r="HP258" s="322"/>
      <c r="HQ258" s="322"/>
      <c r="HR258" s="322"/>
      <c r="HS258" s="322"/>
      <c r="HT258" s="322"/>
      <c r="HU258" s="322"/>
      <c r="HV258" s="322"/>
      <c r="HW258" s="322"/>
      <c r="HX258" s="322"/>
      <c r="HY258" s="322"/>
      <c r="HZ258" s="322"/>
      <c r="IA258" s="322"/>
      <c r="IB258" s="322"/>
      <c r="JS258" s="328"/>
      <c r="JT258" s="328"/>
      <c r="JU258" s="328"/>
      <c r="JV258" s="328"/>
      <c r="JW258" s="328"/>
      <c r="JX258" s="328"/>
      <c r="JY258" s="328"/>
      <c r="JZ258" s="328"/>
      <c r="KA258" s="328"/>
      <c r="KB258" s="328"/>
      <c r="KC258" s="328"/>
      <c r="KD258" s="328"/>
      <c r="KE258" s="328"/>
      <c r="KF258" s="328"/>
      <c r="KG258" s="328"/>
      <c r="KH258" s="328"/>
      <c r="KI258" s="328"/>
      <c r="KJ258" s="328"/>
      <c r="KK258" s="328"/>
      <c r="KL258" s="328"/>
      <c r="KM258" s="328"/>
      <c r="KN258" s="328"/>
      <c r="KO258" s="328"/>
      <c r="KP258" s="328"/>
      <c r="KQ258" s="328"/>
      <c r="KR258" s="328"/>
      <c r="KS258" s="328"/>
      <c r="KT258" s="328"/>
      <c r="KU258" s="328"/>
      <c r="KV258" s="328"/>
      <c r="LS258" s="322"/>
      <c r="LT258" s="322"/>
      <c r="LU258" s="322"/>
      <c r="LV258" s="322"/>
      <c r="LW258" s="322"/>
      <c r="LX258" s="322"/>
      <c r="LY258" s="322"/>
      <c r="LZ258" s="322"/>
      <c r="MA258" s="322"/>
      <c r="MB258" s="322"/>
      <c r="MC258" s="322"/>
      <c r="MD258" s="322"/>
      <c r="ME258" s="322"/>
      <c r="MF258" s="322"/>
      <c r="MG258" s="322"/>
      <c r="MH258" s="322"/>
      <c r="MI258" s="322"/>
      <c r="MJ258" s="322"/>
      <c r="MK258" s="322"/>
      <c r="ML258" s="322"/>
      <c r="MM258" s="322"/>
      <c r="MN258" s="322"/>
      <c r="MO258" s="322"/>
      <c r="MP258" s="322"/>
      <c r="MQ258" s="322"/>
      <c r="MR258" s="322"/>
      <c r="MS258" s="322"/>
      <c r="MT258" s="322"/>
      <c r="MU258" s="322"/>
      <c r="MV258" s="322"/>
      <c r="NH258" s="328"/>
      <c r="NI258" s="328"/>
      <c r="NJ258" s="328"/>
      <c r="NK258" s="328"/>
      <c r="NL258" s="328"/>
      <c r="NM258" s="328"/>
      <c r="NN258" s="328"/>
      <c r="NO258" s="328"/>
      <c r="NP258" s="328"/>
      <c r="NQ258" s="328"/>
      <c r="NR258" s="328"/>
      <c r="NS258" s="328"/>
      <c r="NT258" s="328"/>
      <c r="NU258" s="328"/>
      <c r="NV258" s="328"/>
      <c r="NW258" s="328"/>
      <c r="NX258" s="328"/>
      <c r="NY258" s="328"/>
      <c r="NZ258" s="328"/>
      <c r="OA258" s="328"/>
      <c r="OB258" s="328"/>
      <c r="OC258" s="328"/>
      <c r="OD258" s="328"/>
      <c r="OE258" s="328"/>
      <c r="OF258" s="328"/>
      <c r="OG258" s="328"/>
      <c r="OH258" s="328"/>
      <c r="OI258" s="328"/>
      <c r="OJ258" s="328"/>
      <c r="OK258" s="328"/>
      <c r="OM258" s="328"/>
      <c r="ON258" s="328"/>
      <c r="OO258" s="328"/>
      <c r="OP258" s="328"/>
      <c r="OQ258" s="328"/>
      <c r="OR258" s="328"/>
      <c r="OS258" s="328"/>
      <c r="OT258" s="328"/>
      <c r="OU258" s="328"/>
      <c r="OV258" s="328"/>
      <c r="OW258" s="328"/>
      <c r="OX258" s="328"/>
      <c r="OY258" s="328"/>
      <c r="OZ258" s="328"/>
      <c r="PA258" s="328"/>
      <c r="PB258" s="328"/>
      <c r="PC258" s="328"/>
      <c r="PD258" s="328"/>
      <c r="PE258" s="328"/>
      <c r="PF258" s="328"/>
      <c r="PG258" s="328"/>
      <c r="PQ258" s="322"/>
      <c r="QL258" s="328"/>
      <c r="QV258" s="322"/>
      <c r="RQ258" s="328"/>
      <c r="SA258" s="322"/>
      <c r="SB258" s="322"/>
      <c r="SC258" s="322"/>
      <c r="SD258" s="322"/>
      <c r="SE258" s="322"/>
      <c r="SF258" s="322"/>
      <c r="SG258" s="322"/>
      <c r="SH258" s="322"/>
      <c r="SI258" s="322"/>
      <c r="SJ258" s="322"/>
      <c r="SK258" s="322"/>
      <c r="SL258" s="322"/>
      <c r="SM258" s="322"/>
      <c r="SN258" s="322"/>
      <c r="SO258" s="322"/>
      <c r="SP258" s="322"/>
      <c r="SQ258" s="322"/>
      <c r="SR258" s="322"/>
      <c r="SS258" s="322"/>
      <c r="ST258" s="322"/>
      <c r="SU258" s="322"/>
      <c r="SW258" s="322"/>
      <c r="SX258" s="322"/>
      <c r="SY258" s="322"/>
      <c r="SZ258" s="322"/>
      <c r="TA258" s="322"/>
      <c r="TB258" s="322"/>
      <c r="TC258" s="322"/>
      <c r="TD258" s="322"/>
      <c r="TE258" s="322"/>
      <c r="TF258" s="322"/>
      <c r="TG258" s="322"/>
      <c r="TH258" s="322"/>
      <c r="TI258" s="322"/>
      <c r="TJ258" s="322"/>
      <c r="TK258" s="322"/>
      <c r="TL258" s="322"/>
      <c r="TM258" s="322"/>
      <c r="TN258" s="322"/>
      <c r="TO258" s="322"/>
      <c r="TP258" s="322"/>
      <c r="TQ258" s="322"/>
      <c r="TR258" s="322"/>
      <c r="TS258" s="322"/>
      <c r="TT258" s="322"/>
      <c r="TU258" s="322"/>
      <c r="TV258" s="322"/>
      <c r="TW258" s="322"/>
      <c r="TX258" s="322"/>
      <c r="TY258" s="322"/>
      <c r="TZ258" s="322"/>
      <c r="ZF258" s="328"/>
      <c r="ZG258" s="328"/>
      <c r="ZH258" s="328"/>
      <c r="ZI258" s="328"/>
      <c r="ZJ258" s="328"/>
      <c r="ZK258" s="328"/>
      <c r="ZL258" s="328"/>
      <c r="ZM258" s="328"/>
      <c r="ZN258" s="328"/>
      <c r="ZO258" s="328"/>
      <c r="ZP258" s="328"/>
      <c r="ZQ258" s="328"/>
      <c r="ZR258" s="328"/>
      <c r="ZS258" s="328"/>
      <c r="ZT258" s="328"/>
      <c r="ZU258" s="328"/>
      <c r="ZV258" s="328"/>
      <c r="ZW258" s="328"/>
      <c r="ZX258" s="328"/>
      <c r="ZY258" s="328"/>
      <c r="ZZ258" s="328"/>
      <c r="AAA258" s="328"/>
      <c r="AAB258" s="328"/>
      <c r="AAC258" s="328"/>
      <c r="AAD258" s="328"/>
      <c r="AAE258" s="328"/>
      <c r="AAF258" s="328"/>
      <c r="AAG258" s="328"/>
      <c r="AAH258" s="328"/>
      <c r="AAI258" s="328"/>
      <c r="AAK258" s="328"/>
      <c r="AAL258" s="328"/>
      <c r="AAM258" s="328"/>
      <c r="AAN258" s="328"/>
      <c r="AAO258" s="328"/>
      <c r="AAP258" s="328"/>
      <c r="AAQ258" s="328"/>
      <c r="AAR258" s="328"/>
      <c r="AAS258" s="328"/>
      <c r="AAT258" s="328"/>
      <c r="AAU258" s="328"/>
      <c r="AAV258" s="328"/>
      <c r="AAW258" s="328"/>
      <c r="AAX258" s="328"/>
      <c r="AAY258" s="328"/>
      <c r="AAZ258" s="328"/>
      <c r="ABA258" s="328"/>
      <c r="ABB258" s="328"/>
      <c r="ABC258" s="328"/>
      <c r="ABD258" s="328"/>
      <c r="ABE258" s="328"/>
      <c r="ACJ258" s="328"/>
    </row>
    <row r="259" spans="9:764" x14ac:dyDescent="0.25">
      <c r="I259" s="322" t="str">
        <f t="shared" si="51"/>
        <v/>
      </c>
      <c r="DS259" s="322"/>
      <c r="EX259" s="322"/>
      <c r="FS259" s="328"/>
      <c r="GC259" s="322"/>
      <c r="GD259" s="322"/>
      <c r="GE259" s="322"/>
      <c r="GF259" s="322"/>
      <c r="GG259" s="322"/>
      <c r="GH259" s="322"/>
      <c r="GI259" s="322"/>
      <c r="GJ259" s="322"/>
      <c r="GK259" s="322"/>
      <c r="GL259" s="322"/>
      <c r="GM259" s="322"/>
      <c r="GN259" s="322"/>
      <c r="GO259" s="322"/>
      <c r="GP259" s="322"/>
      <c r="GQ259" s="322"/>
      <c r="GR259" s="322"/>
      <c r="GS259" s="322"/>
      <c r="GT259" s="322"/>
      <c r="GU259" s="322"/>
      <c r="GV259" s="322"/>
      <c r="GW259" s="322"/>
      <c r="GY259" s="322"/>
      <c r="GZ259" s="322"/>
      <c r="HA259" s="322"/>
      <c r="HB259" s="322"/>
      <c r="HC259" s="322"/>
      <c r="HD259" s="322"/>
      <c r="HE259" s="322"/>
      <c r="HF259" s="322"/>
      <c r="HG259" s="322"/>
      <c r="HH259" s="322"/>
      <c r="HI259" s="322"/>
      <c r="HJ259" s="322"/>
      <c r="HK259" s="322"/>
      <c r="HL259" s="322"/>
      <c r="HM259" s="322"/>
      <c r="HN259" s="322"/>
      <c r="HO259" s="322"/>
      <c r="HP259" s="322"/>
      <c r="HQ259" s="322"/>
      <c r="HR259" s="322"/>
      <c r="HS259" s="322"/>
      <c r="HT259" s="322"/>
      <c r="HU259" s="322"/>
      <c r="HV259" s="322"/>
      <c r="HW259" s="322"/>
      <c r="HX259" s="322"/>
      <c r="HY259" s="322"/>
      <c r="HZ259" s="322"/>
      <c r="IA259" s="322"/>
      <c r="IB259" s="322"/>
      <c r="JS259" s="328"/>
      <c r="JT259" s="328"/>
      <c r="JU259" s="328"/>
      <c r="JV259" s="328"/>
      <c r="JW259" s="328"/>
      <c r="JX259" s="328"/>
      <c r="JY259" s="328"/>
      <c r="JZ259" s="328"/>
      <c r="KA259" s="328"/>
      <c r="KB259" s="328"/>
      <c r="KC259" s="328"/>
      <c r="KD259" s="328"/>
      <c r="KE259" s="328"/>
      <c r="KF259" s="328"/>
      <c r="KG259" s="328"/>
      <c r="KH259" s="328"/>
      <c r="KI259" s="328"/>
      <c r="KJ259" s="328"/>
      <c r="KK259" s="328"/>
      <c r="KL259" s="328"/>
      <c r="KM259" s="328"/>
      <c r="KN259" s="328"/>
      <c r="KO259" s="328"/>
      <c r="KP259" s="328"/>
      <c r="KQ259" s="328"/>
      <c r="KR259" s="328"/>
      <c r="KS259" s="328"/>
      <c r="KT259" s="328"/>
      <c r="KU259" s="328"/>
      <c r="KV259" s="328"/>
      <c r="LS259" s="322"/>
      <c r="LT259" s="322"/>
      <c r="LU259" s="322"/>
      <c r="LV259" s="322"/>
      <c r="LW259" s="322"/>
      <c r="LX259" s="322"/>
      <c r="LY259" s="322"/>
      <c r="LZ259" s="322"/>
      <c r="MA259" s="322"/>
      <c r="MB259" s="322"/>
      <c r="MC259" s="322"/>
      <c r="MD259" s="322"/>
      <c r="ME259" s="322"/>
      <c r="MF259" s="322"/>
      <c r="MG259" s="322"/>
      <c r="MH259" s="322"/>
      <c r="MI259" s="322"/>
      <c r="MJ259" s="322"/>
      <c r="MK259" s="322"/>
      <c r="ML259" s="322"/>
      <c r="MM259" s="322"/>
      <c r="MN259" s="322"/>
      <c r="MO259" s="322"/>
      <c r="MP259" s="322"/>
      <c r="MQ259" s="322"/>
      <c r="MR259" s="322"/>
      <c r="MS259" s="322"/>
      <c r="MT259" s="322"/>
      <c r="MU259" s="322"/>
      <c r="MV259" s="322"/>
      <c r="NH259" s="328"/>
      <c r="NI259" s="328"/>
      <c r="NJ259" s="328"/>
      <c r="NK259" s="328"/>
      <c r="NL259" s="328"/>
      <c r="NM259" s="328"/>
      <c r="NN259" s="328"/>
      <c r="NO259" s="328"/>
      <c r="NP259" s="328"/>
      <c r="NQ259" s="328"/>
      <c r="NR259" s="328"/>
      <c r="NS259" s="328"/>
      <c r="NT259" s="328"/>
      <c r="NU259" s="328"/>
      <c r="NV259" s="328"/>
      <c r="NW259" s="328"/>
      <c r="NX259" s="328"/>
      <c r="NY259" s="328"/>
      <c r="NZ259" s="328"/>
      <c r="OA259" s="328"/>
      <c r="OB259" s="328"/>
      <c r="OC259" s="328"/>
      <c r="OD259" s="328"/>
      <c r="OE259" s="328"/>
      <c r="OF259" s="328"/>
      <c r="OG259" s="328"/>
      <c r="OH259" s="328"/>
      <c r="OI259" s="328"/>
      <c r="OJ259" s="328"/>
      <c r="OK259" s="328"/>
      <c r="OM259" s="328"/>
      <c r="ON259" s="328"/>
      <c r="OO259" s="328"/>
      <c r="OP259" s="328"/>
      <c r="OQ259" s="328"/>
      <c r="OR259" s="328"/>
      <c r="OS259" s="328"/>
      <c r="OT259" s="328"/>
      <c r="OU259" s="328"/>
      <c r="OV259" s="328"/>
      <c r="OW259" s="328"/>
      <c r="OX259" s="328"/>
      <c r="OY259" s="328"/>
      <c r="OZ259" s="328"/>
      <c r="PA259" s="328"/>
      <c r="PB259" s="328"/>
      <c r="PC259" s="328"/>
      <c r="PD259" s="328"/>
      <c r="PE259" s="328"/>
      <c r="PF259" s="328"/>
      <c r="PG259" s="328"/>
      <c r="PQ259" s="322"/>
      <c r="QL259" s="328"/>
      <c r="QV259" s="322"/>
      <c r="RQ259" s="328"/>
      <c r="SA259" s="322"/>
      <c r="SB259" s="322"/>
      <c r="SC259" s="322"/>
      <c r="SD259" s="322"/>
      <c r="SE259" s="322"/>
      <c r="SF259" s="322"/>
      <c r="SG259" s="322"/>
      <c r="SH259" s="322"/>
      <c r="SI259" s="322"/>
      <c r="SJ259" s="322"/>
      <c r="SK259" s="322"/>
      <c r="SL259" s="322"/>
      <c r="SM259" s="322"/>
      <c r="SN259" s="322"/>
      <c r="SO259" s="322"/>
      <c r="SP259" s="322"/>
      <c r="SQ259" s="322"/>
      <c r="SR259" s="322"/>
      <c r="SS259" s="322"/>
      <c r="ST259" s="322"/>
      <c r="SU259" s="322"/>
      <c r="SW259" s="322"/>
      <c r="SX259" s="322"/>
      <c r="SY259" s="322"/>
      <c r="SZ259" s="322"/>
      <c r="TA259" s="322"/>
      <c r="TB259" s="322"/>
      <c r="TC259" s="322"/>
      <c r="TD259" s="322"/>
      <c r="TE259" s="322"/>
      <c r="TF259" s="322"/>
      <c r="TG259" s="322"/>
      <c r="TH259" s="322"/>
      <c r="TI259" s="322"/>
      <c r="TJ259" s="322"/>
      <c r="TK259" s="322"/>
      <c r="TL259" s="322"/>
      <c r="TM259" s="322"/>
      <c r="TN259" s="322"/>
      <c r="TO259" s="322"/>
      <c r="TP259" s="322"/>
      <c r="TQ259" s="322"/>
      <c r="TR259" s="322"/>
      <c r="TS259" s="322"/>
      <c r="TT259" s="322"/>
      <c r="TU259" s="322"/>
      <c r="TV259" s="322"/>
      <c r="TW259" s="322"/>
      <c r="TX259" s="322"/>
      <c r="TY259" s="322"/>
      <c r="TZ259" s="322"/>
      <c r="ZF259" s="328"/>
      <c r="ZG259" s="328"/>
      <c r="ZH259" s="328"/>
      <c r="ZI259" s="328"/>
      <c r="ZJ259" s="328"/>
      <c r="ZK259" s="328"/>
      <c r="ZL259" s="328"/>
      <c r="ZM259" s="328"/>
      <c r="ZN259" s="328"/>
      <c r="ZO259" s="328"/>
      <c r="ZP259" s="328"/>
      <c r="ZQ259" s="328"/>
      <c r="ZR259" s="328"/>
      <c r="ZS259" s="328"/>
      <c r="ZT259" s="328"/>
      <c r="ZU259" s="328"/>
      <c r="ZV259" s="328"/>
      <c r="ZW259" s="328"/>
      <c r="ZX259" s="328"/>
      <c r="ZY259" s="328"/>
      <c r="ZZ259" s="328"/>
      <c r="AAA259" s="328"/>
      <c r="AAB259" s="328"/>
      <c r="AAC259" s="328"/>
      <c r="AAD259" s="328"/>
      <c r="AAE259" s="328"/>
      <c r="AAF259" s="328"/>
      <c r="AAG259" s="328"/>
      <c r="AAH259" s="328"/>
      <c r="AAI259" s="328"/>
      <c r="AAK259" s="328"/>
      <c r="AAL259" s="328"/>
      <c r="AAM259" s="328"/>
      <c r="AAN259" s="328"/>
      <c r="AAO259" s="328"/>
      <c r="AAP259" s="328"/>
      <c r="AAQ259" s="328"/>
      <c r="AAR259" s="328"/>
      <c r="AAS259" s="328"/>
      <c r="AAT259" s="328"/>
      <c r="AAU259" s="328"/>
      <c r="AAV259" s="328"/>
      <c r="AAW259" s="328"/>
      <c r="AAX259" s="328"/>
      <c r="AAY259" s="328"/>
      <c r="AAZ259" s="328"/>
      <c r="ABA259" s="328"/>
      <c r="ABB259" s="328"/>
      <c r="ABC259" s="328"/>
      <c r="ABD259" s="328"/>
      <c r="ABE259" s="328"/>
      <c r="ACJ259" s="328"/>
    </row>
    <row r="260" spans="9:764" x14ac:dyDescent="0.25">
      <c r="I260" s="322" t="str">
        <f t="shared" si="51"/>
        <v/>
      </c>
      <c r="DS260" s="322"/>
      <c r="EX260" s="322"/>
      <c r="FS260" s="328"/>
      <c r="GC260" s="322"/>
      <c r="GD260" s="322"/>
      <c r="GE260" s="322"/>
      <c r="GF260" s="322"/>
      <c r="GG260" s="322"/>
      <c r="GH260" s="322"/>
      <c r="GI260" s="322"/>
      <c r="GJ260" s="322"/>
      <c r="GK260" s="322"/>
      <c r="GL260" s="322"/>
      <c r="GM260" s="322"/>
      <c r="GN260" s="322"/>
      <c r="GO260" s="322"/>
      <c r="GP260" s="322"/>
      <c r="GQ260" s="322"/>
      <c r="GR260" s="322"/>
      <c r="GS260" s="322"/>
      <c r="GT260" s="322"/>
      <c r="GU260" s="322"/>
      <c r="GV260" s="322"/>
      <c r="GW260" s="322"/>
      <c r="GY260" s="322"/>
      <c r="GZ260" s="322"/>
      <c r="HA260" s="322"/>
      <c r="HB260" s="322"/>
      <c r="HC260" s="322"/>
      <c r="HD260" s="322"/>
      <c r="HE260" s="322"/>
      <c r="HF260" s="322"/>
      <c r="HG260" s="322"/>
      <c r="HH260" s="322"/>
      <c r="HI260" s="322"/>
      <c r="HJ260" s="322"/>
      <c r="HK260" s="322"/>
      <c r="HL260" s="322"/>
      <c r="HM260" s="322"/>
      <c r="HN260" s="322"/>
      <c r="HO260" s="322"/>
      <c r="HP260" s="322"/>
      <c r="HQ260" s="322"/>
      <c r="HR260" s="322"/>
      <c r="HS260" s="322"/>
      <c r="HT260" s="322"/>
      <c r="HU260" s="322"/>
      <c r="HV260" s="322"/>
      <c r="HW260" s="322"/>
      <c r="HX260" s="322"/>
      <c r="HY260" s="322"/>
      <c r="HZ260" s="322"/>
      <c r="IA260" s="322"/>
      <c r="IB260" s="322"/>
      <c r="JS260" s="328"/>
      <c r="JT260" s="328"/>
      <c r="JU260" s="328"/>
      <c r="JV260" s="328"/>
      <c r="JW260" s="328"/>
      <c r="JX260" s="328"/>
      <c r="JY260" s="328"/>
      <c r="JZ260" s="328"/>
      <c r="KA260" s="328"/>
      <c r="KB260" s="328"/>
      <c r="KC260" s="328"/>
      <c r="KD260" s="328"/>
      <c r="KE260" s="328"/>
      <c r="KF260" s="328"/>
      <c r="KG260" s="328"/>
      <c r="KH260" s="328"/>
      <c r="KI260" s="328"/>
      <c r="KJ260" s="328"/>
      <c r="KK260" s="328"/>
      <c r="KL260" s="328"/>
      <c r="KM260" s="328"/>
      <c r="KN260" s="328"/>
      <c r="KO260" s="328"/>
      <c r="KP260" s="328"/>
      <c r="KQ260" s="328"/>
      <c r="KR260" s="328"/>
      <c r="KS260" s="328"/>
      <c r="KT260" s="328"/>
      <c r="KU260" s="328"/>
      <c r="KV260" s="328"/>
      <c r="LS260" s="322"/>
      <c r="LT260" s="322"/>
      <c r="LU260" s="322"/>
      <c r="LV260" s="322"/>
      <c r="LW260" s="322"/>
      <c r="LX260" s="322"/>
      <c r="LY260" s="322"/>
      <c r="LZ260" s="322"/>
      <c r="MA260" s="322"/>
      <c r="MB260" s="322"/>
      <c r="MC260" s="322"/>
      <c r="MD260" s="322"/>
      <c r="ME260" s="322"/>
      <c r="MF260" s="322"/>
      <c r="MG260" s="322"/>
      <c r="MH260" s="322"/>
      <c r="MI260" s="322"/>
      <c r="MJ260" s="322"/>
      <c r="MK260" s="322"/>
      <c r="ML260" s="322"/>
      <c r="MM260" s="322"/>
      <c r="MN260" s="322"/>
      <c r="MO260" s="322"/>
      <c r="MP260" s="322"/>
      <c r="MQ260" s="322"/>
      <c r="MR260" s="322"/>
      <c r="MS260" s="322"/>
      <c r="MT260" s="322"/>
      <c r="MU260" s="322"/>
      <c r="MV260" s="322"/>
      <c r="NH260" s="328"/>
      <c r="NI260" s="328"/>
      <c r="NJ260" s="328"/>
      <c r="NK260" s="328"/>
      <c r="NL260" s="328"/>
      <c r="NM260" s="328"/>
      <c r="NN260" s="328"/>
      <c r="NO260" s="328"/>
      <c r="NP260" s="328"/>
      <c r="NQ260" s="328"/>
      <c r="NR260" s="328"/>
      <c r="NS260" s="328"/>
      <c r="NT260" s="328"/>
      <c r="NU260" s="328"/>
      <c r="NV260" s="328"/>
      <c r="NW260" s="328"/>
      <c r="NX260" s="328"/>
      <c r="NY260" s="328"/>
      <c r="NZ260" s="328"/>
      <c r="OA260" s="328"/>
      <c r="OB260" s="328"/>
      <c r="OC260" s="328"/>
      <c r="OD260" s="328"/>
      <c r="OE260" s="328"/>
      <c r="OF260" s="328"/>
      <c r="OG260" s="328"/>
      <c r="OH260" s="328"/>
      <c r="OI260" s="328"/>
      <c r="OJ260" s="328"/>
      <c r="OK260" s="328"/>
      <c r="OM260" s="328"/>
      <c r="ON260" s="328"/>
      <c r="OO260" s="328"/>
      <c r="OP260" s="328"/>
      <c r="OQ260" s="328"/>
      <c r="OR260" s="328"/>
      <c r="OS260" s="328"/>
      <c r="OT260" s="328"/>
      <c r="OU260" s="328"/>
      <c r="OV260" s="328"/>
      <c r="OW260" s="328"/>
      <c r="OX260" s="328"/>
      <c r="OY260" s="328"/>
      <c r="OZ260" s="328"/>
      <c r="PA260" s="328"/>
      <c r="PB260" s="328"/>
      <c r="PC260" s="328"/>
      <c r="PD260" s="328"/>
      <c r="PE260" s="328"/>
      <c r="PF260" s="328"/>
      <c r="PG260" s="328"/>
      <c r="PQ260" s="322"/>
      <c r="QL260" s="328"/>
      <c r="QV260" s="322"/>
      <c r="RQ260" s="328"/>
      <c r="SA260" s="322"/>
      <c r="SB260" s="322"/>
      <c r="SC260" s="322"/>
      <c r="SD260" s="322"/>
      <c r="SE260" s="322"/>
      <c r="SF260" s="322"/>
      <c r="SG260" s="322"/>
      <c r="SH260" s="322"/>
      <c r="SI260" s="322"/>
      <c r="SJ260" s="322"/>
      <c r="SK260" s="322"/>
      <c r="SL260" s="322"/>
      <c r="SM260" s="322"/>
      <c r="SN260" s="322"/>
      <c r="SO260" s="322"/>
      <c r="SP260" s="322"/>
      <c r="SQ260" s="322"/>
      <c r="SR260" s="322"/>
      <c r="SS260" s="322"/>
      <c r="ST260" s="322"/>
      <c r="SU260" s="322"/>
      <c r="SW260" s="322"/>
      <c r="SX260" s="322"/>
      <c r="SY260" s="322"/>
      <c r="SZ260" s="322"/>
      <c r="TA260" s="322"/>
      <c r="TB260" s="322"/>
      <c r="TC260" s="322"/>
      <c r="TD260" s="322"/>
      <c r="TE260" s="322"/>
      <c r="TF260" s="322"/>
      <c r="TG260" s="322"/>
      <c r="TH260" s="322"/>
      <c r="TI260" s="322"/>
      <c r="TJ260" s="322"/>
      <c r="TK260" s="322"/>
      <c r="TL260" s="322"/>
      <c r="TM260" s="322"/>
      <c r="TN260" s="322"/>
      <c r="TO260" s="322"/>
      <c r="TP260" s="322"/>
      <c r="TQ260" s="322"/>
      <c r="TR260" s="322"/>
      <c r="TS260" s="322"/>
      <c r="TT260" s="322"/>
      <c r="TU260" s="322"/>
      <c r="TV260" s="322"/>
      <c r="TW260" s="322"/>
      <c r="TX260" s="322"/>
      <c r="TY260" s="322"/>
      <c r="TZ260" s="322"/>
      <c r="ZF260" s="328"/>
      <c r="ZG260" s="328"/>
      <c r="ZH260" s="328"/>
      <c r="ZI260" s="328"/>
      <c r="ZJ260" s="328"/>
      <c r="ZK260" s="328"/>
      <c r="ZL260" s="328"/>
      <c r="ZM260" s="328"/>
      <c r="ZN260" s="328"/>
      <c r="ZO260" s="328"/>
      <c r="ZP260" s="328"/>
      <c r="ZQ260" s="328"/>
      <c r="ZR260" s="328"/>
      <c r="ZS260" s="328"/>
      <c r="ZT260" s="328"/>
      <c r="ZU260" s="328"/>
      <c r="ZV260" s="328"/>
      <c r="ZW260" s="328"/>
      <c r="ZX260" s="328"/>
      <c r="ZY260" s="328"/>
      <c r="ZZ260" s="328"/>
      <c r="AAA260" s="328"/>
      <c r="AAB260" s="328"/>
      <c r="AAC260" s="328"/>
      <c r="AAD260" s="328"/>
      <c r="AAE260" s="328"/>
      <c r="AAF260" s="328"/>
      <c r="AAG260" s="328"/>
      <c r="AAH260" s="328"/>
      <c r="AAI260" s="328"/>
      <c r="AAK260" s="328"/>
      <c r="AAL260" s="328"/>
      <c r="AAM260" s="328"/>
      <c r="AAN260" s="328"/>
      <c r="AAO260" s="328"/>
      <c r="AAP260" s="328"/>
      <c r="AAQ260" s="328"/>
      <c r="AAR260" s="328"/>
      <c r="AAS260" s="328"/>
      <c r="AAT260" s="328"/>
      <c r="AAU260" s="328"/>
      <c r="AAV260" s="328"/>
      <c r="AAW260" s="328"/>
      <c r="AAX260" s="328"/>
      <c r="AAY260" s="328"/>
      <c r="AAZ260" s="328"/>
      <c r="ABA260" s="328"/>
      <c r="ABB260" s="328"/>
      <c r="ABC260" s="328"/>
      <c r="ABD260" s="328"/>
      <c r="ABE260" s="328"/>
      <c r="ACJ260" s="328"/>
    </row>
    <row r="261" spans="9:764" x14ac:dyDescent="0.25">
      <c r="I261" s="322" t="str">
        <f t="shared" ref="I261" si="52">G261&amp;H261</f>
        <v/>
      </c>
      <c r="DS261" s="322"/>
      <c r="EX261" s="322"/>
      <c r="FS261" s="328"/>
      <c r="GC261" s="322"/>
      <c r="GD261" s="322"/>
      <c r="GE261" s="322"/>
      <c r="GF261" s="322"/>
      <c r="GG261" s="322"/>
      <c r="GH261" s="322"/>
      <c r="GI261" s="322"/>
      <c r="GJ261" s="322"/>
      <c r="GK261" s="322"/>
      <c r="GL261" s="322"/>
      <c r="GM261" s="322"/>
      <c r="GN261" s="322"/>
      <c r="GO261" s="322"/>
      <c r="GP261" s="322"/>
      <c r="GQ261" s="322"/>
      <c r="GR261" s="322"/>
      <c r="GS261" s="322"/>
      <c r="GT261" s="322"/>
      <c r="GU261" s="322"/>
      <c r="GV261" s="322"/>
      <c r="GW261" s="322"/>
      <c r="GY261" s="322"/>
      <c r="GZ261" s="322"/>
      <c r="HA261" s="322"/>
      <c r="HB261" s="322"/>
      <c r="HC261" s="322"/>
      <c r="HD261" s="322"/>
      <c r="HE261" s="322"/>
      <c r="HF261" s="322"/>
      <c r="HG261" s="322"/>
      <c r="HH261" s="322"/>
      <c r="HI261" s="322"/>
      <c r="HJ261" s="322"/>
      <c r="HK261" s="322"/>
      <c r="HL261" s="322"/>
      <c r="HM261" s="322"/>
      <c r="HN261" s="322"/>
      <c r="HO261" s="322"/>
      <c r="HP261" s="322"/>
      <c r="HQ261" s="322"/>
      <c r="HR261" s="322"/>
      <c r="HS261" s="322"/>
      <c r="HT261" s="322"/>
      <c r="HU261" s="322"/>
      <c r="HV261" s="322"/>
      <c r="HW261" s="322"/>
      <c r="HX261" s="322"/>
      <c r="HY261" s="322"/>
      <c r="HZ261" s="322"/>
      <c r="IA261" s="322"/>
      <c r="IB261" s="322"/>
      <c r="JS261" s="328"/>
      <c r="JT261" s="328"/>
      <c r="JU261" s="328"/>
      <c r="JV261" s="328"/>
      <c r="JW261" s="328"/>
      <c r="JX261" s="328"/>
      <c r="JY261" s="328"/>
      <c r="JZ261" s="328"/>
      <c r="KA261" s="328"/>
      <c r="KB261" s="328"/>
      <c r="KC261" s="328"/>
      <c r="KD261" s="328"/>
      <c r="KE261" s="328"/>
      <c r="KF261" s="328"/>
      <c r="KG261" s="328"/>
      <c r="KH261" s="328"/>
      <c r="KI261" s="328"/>
      <c r="KJ261" s="328"/>
      <c r="KK261" s="328"/>
      <c r="KL261" s="328"/>
      <c r="KM261" s="328"/>
      <c r="KN261" s="328"/>
      <c r="KO261" s="328"/>
      <c r="KP261" s="328"/>
      <c r="KQ261" s="328"/>
      <c r="KR261" s="328"/>
      <c r="KS261" s="328"/>
      <c r="KT261" s="328"/>
      <c r="KU261" s="328"/>
      <c r="KV261" s="328"/>
      <c r="LS261" s="322"/>
      <c r="LT261" s="322"/>
      <c r="LU261" s="322"/>
      <c r="LV261" s="322"/>
      <c r="LW261" s="322"/>
      <c r="LX261" s="322"/>
      <c r="LY261" s="322"/>
      <c r="LZ261" s="322"/>
      <c r="MA261" s="322"/>
      <c r="MB261" s="322"/>
      <c r="MC261" s="322"/>
      <c r="MD261" s="322"/>
      <c r="ME261" s="322"/>
      <c r="MF261" s="322"/>
      <c r="MG261" s="322"/>
      <c r="MH261" s="322"/>
      <c r="MI261" s="322"/>
      <c r="MJ261" s="322"/>
      <c r="MK261" s="322"/>
      <c r="ML261" s="322"/>
      <c r="MM261" s="322"/>
      <c r="MN261" s="322"/>
      <c r="MO261" s="322"/>
      <c r="MP261" s="322"/>
      <c r="MQ261" s="322"/>
      <c r="MR261" s="322"/>
      <c r="MS261" s="322"/>
      <c r="MT261" s="322"/>
      <c r="MU261" s="322"/>
      <c r="MV261" s="322"/>
      <c r="NH261" s="328"/>
      <c r="NI261" s="328"/>
      <c r="NJ261" s="328"/>
      <c r="NK261" s="328"/>
      <c r="NL261" s="328"/>
      <c r="NM261" s="328"/>
      <c r="NN261" s="328"/>
      <c r="NO261" s="328"/>
      <c r="NP261" s="328"/>
      <c r="NQ261" s="328"/>
      <c r="NR261" s="328"/>
      <c r="NS261" s="328"/>
      <c r="NT261" s="328"/>
      <c r="NU261" s="328"/>
      <c r="NV261" s="328"/>
      <c r="NW261" s="328"/>
      <c r="NX261" s="328"/>
      <c r="NY261" s="328"/>
      <c r="NZ261" s="328"/>
      <c r="OA261" s="328"/>
      <c r="OB261" s="328"/>
      <c r="OC261" s="328"/>
      <c r="OD261" s="328"/>
      <c r="OE261" s="328"/>
      <c r="OF261" s="328"/>
      <c r="OG261" s="328"/>
      <c r="OH261" s="328"/>
      <c r="OI261" s="328"/>
      <c r="OJ261" s="328"/>
      <c r="OK261" s="328"/>
      <c r="OM261" s="328"/>
      <c r="ON261" s="328"/>
      <c r="OO261" s="328"/>
      <c r="OP261" s="328"/>
      <c r="OQ261" s="328"/>
      <c r="OR261" s="328"/>
      <c r="OS261" s="328"/>
      <c r="OT261" s="328"/>
      <c r="OU261" s="328"/>
      <c r="OV261" s="328"/>
      <c r="OW261" s="328"/>
      <c r="OX261" s="328"/>
      <c r="OY261" s="328"/>
      <c r="OZ261" s="328"/>
      <c r="PA261" s="328"/>
      <c r="PB261" s="328"/>
      <c r="PC261" s="328"/>
      <c r="PD261" s="328"/>
      <c r="PE261" s="328"/>
      <c r="PF261" s="328"/>
      <c r="PG261" s="328"/>
      <c r="PQ261" s="322"/>
      <c r="QL261" s="328"/>
      <c r="QV261" s="322"/>
      <c r="RQ261" s="328"/>
      <c r="SA261" s="322"/>
      <c r="SB261" s="322"/>
      <c r="SC261" s="322"/>
      <c r="SD261" s="322"/>
      <c r="SE261" s="322"/>
      <c r="SF261" s="322"/>
      <c r="SG261" s="322"/>
      <c r="SH261" s="322"/>
      <c r="SI261" s="322"/>
      <c r="SJ261" s="322"/>
      <c r="SK261" s="322"/>
      <c r="SL261" s="322"/>
      <c r="SM261" s="322"/>
      <c r="SN261" s="322"/>
      <c r="SO261" s="322"/>
      <c r="SP261" s="322"/>
      <c r="SQ261" s="322"/>
      <c r="SR261" s="322"/>
      <c r="SS261" s="322"/>
      <c r="ST261" s="322"/>
      <c r="SU261" s="322"/>
      <c r="SW261" s="322"/>
      <c r="SX261" s="322"/>
      <c r="SY261" s="322"/>
      <c r="SZ261" s="322"/>
      <c r="TA261" s="322"/>
      <c r="TB261" s="322"/>
      <c r="TC261" s="322"/>
      <c r="TD261" s="322"/>
      <c r="TE261" s="322"/>
      <c r="TF261" s="322"/>
      <c r="TG261" s="322"/>
      <c r="TH261" s="322"/>
      <c r="TI261" s="322"/>
      <c r="TJ261" s="322"/>
      <c r="TK261" s="322"/>
      <c r="TL261" s="322"/>
      <c r="TM261" s="322"/>
      <c r="TN261" s="322"/>
      <c r="TO261" s="322"/>
      <c r="TP261" s="322"/>
      <c r="TQ261" s="322"/>
      <c r="TR261" s="322"/>
      <c r="TS261" s="322"/>
      <c r="TT261" s="322"/>
      <c r="TU261" s="322"/>
      <c r="TV261" s="322"/>
      <c r="TW261" s="322"/>
      <c r="TX261" s="322"/>
      <c r="TY261" s="322"/>
      <c r="TZ261" s="322"/>
      <c r="ZF261" s="328"/>
      <c r="ZG261" s="328"/>
      <c r="ZH261" s="328"/>
      <c r="ZI261" s="328"/>
      <c r="ZJ261" s="328"/>
      <c r="ZK261" s="328"/>
      <c r="ZL261" s="328"/>
      <c r="ZM261" s="328"/>
      <c r="ZN261" s="328"/>
      <c r="ZO261" s="328"/>
      <c r="ZP261" s="328"/>
      <c r="ZQ261" s="328"/>
      <c r="ZR261" s="328"/>
      <c r="ZS261" s="328"/>
      <c r="ZT261" s="328"/>
      <c r="ZU261" s="328"/>
      <c r="ZV261" s="328"/>
      <c r="ZW261" s="328"/>
      <c r="ZX261" s="328"/>
      <c r="ZY261" s="328"/>
      <c r="ZZ261" s="328"/>
      <c r="AAA261" s="328"/>
      <c r="AAB261" s="328"/>
      <c r="AAC261" s="328"/>
      <c r="AAD261" s="328"/>
      <c r="AAE261" s="328"/>
      <c r="AAF261" s="328"/>
      <c r="AAG261" s="328"/>
      <c r="AAH261" s="328"/>
      <c r="AAI261" s="328"/>
      <c r="AAK261" s="328"/>
      <c r="AAL261" s="328"/>
      <c r="AAM261" s="328"/>
      <c r="AAN261" s="328"/>
      <c r="AAO261" s="328"/>
      <c r="AAP261" s="328"/>
      <c r="AAQ261" s="328"/>
      <c r="AAR261" s="328"/>
      <c r="AAS261" s="328"/>
      <c r="AAT261" s="328"/>
      <c r="AAU261" s="328"/>
      <c r="AAV261" s="328"/>
      <c r="AAW261" s="328"/>
      <c r="AAX261" s="328"/>
      <c r="AAY261" s="328"/>
      <c r="AAZ261" s="328"/>
      <c r="ABA261" s="328"/>
      <c r="ABB261" s="328"/>
      <c r="ABC261" s="328"/>
      <c r="ABD261" s="328"/>
      <c r="ABE261" s="328"/>
      <c r="ACJ261" s="328"/>
    </row>
    <row r="262" spans="9:764" x14ac:dyDescent="0.25">
      <c r="I262" s="322" t="str">
        <f t="shared" ref="I262:I265" si="53">G262&amp;H262</f>
        <v/>
      </c>
    </row>
    <row r="263" spans="9:764" x14ac:dyDescent="0.25">
      <c r="I263" s="322" t="str">
        <f t="shared" si="53"/>
        <v/>
      </c>
    </row>
    <row r="264" spans="9:764" x14ac:dyDescent="0.25">
      <c r="I264" s="322" t="str">
        <f t="shared" si="53"/>
        <v/>
      </c>
    </row>
    <row r="265" spans="9:764" x14ac:dyDescent="0.25">
      <c r="I265" s="322" t="str">
        <f t="shared" si="53"/>
        <v/>
      </c>
    </row>
  </sheetData>
  <conditionalFormatting sqref="W28:W231">
    <cfRule type="iconSet" priority="1">
      <iconSet reverse="1">
        <cfvo type="percent" val="0"/>
        <cfvo type="num" val="4"/>
        <cfvo type="num" val="7"/>
      </iconSet>
    </cfRule>
  </conditionalFormatting>
  <conditionalFormatting sqref="AH28:AH231">
    <cfRule type="iconSet" priority="2">
      <iconSet reverse="1">
        <cfvo type="percent" val="0"/>
        <cfvo type="num" val="4"/>
        <cfvo type="num" val="7"/>
      </iconSet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C6F98-C01C-4F88-BC30-8C5F6A8C8079}">
  <sheetPr codeName="Sheet15">
    <tabColor rgb="FFFFFF00"/>
  </sheetPr>
  <dimension ref="A1:ZM523"/>
  <sheetViews>
    <sheetView showGridLines="0" zoomScale="85" zoomScaleNormal="85" workbookViewId="0">
      <pane xSplit="6" ySplit="8" topLeftCell="G9" activePane="bottomRight" state="frozen"/>
      <selection activeCell="F516" sqref="F516"/>
      <selection pane="topRight" activeCell="F516" sqref="F516"/>
      <selection pane="bottomLeft" activeCell="F516" sqref="F516"/>
      <selection pane="bottomRight" activeCell="A9" sqref="A9"/>
    </sheetView>
  </sheetViews>
  <sheetFormatPr defaultColWidth="9" defaultRowHeight="15" x14ac:dyDescent="0.25"/>
  <cols>
    <col min="1" max="16384" width="9" style="322"/>
  </cols>
  <sheetData>
    <row r="1" spans="1:689" s="8" customFormat="1" ht="18.75" x14ac:dyDescent="0.3">
      <c r="A1" s="15" t="str">
        <f>bus</f>
        <v>CitiPower</v>
      </c>
      <c r="B1" s="15"/>
      <c r="C1" s="15"/>
      <c r="D1" s="15"/>
      <c r="E1" s="15"/>
      <c r="F1" s="15"/>
      <c r="G1" s="15"/>
      <c r="H1" s="15"/>
      <c r="I1" s="48"/>
      <c r="J1" s="48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</row>
    <row r="2" spans="1:689" s="8" customFormat="1" ht="18.75" x14ac:dyDescent="0.3">
      <c r="A2" s="56" t="str">
        <f>proj</f>
        <v>Relay replacements</v>
      </c>
      <c r="B2" s="56"/>
      <c r="C2" s="56"/>
      <c r="D2" s="56"/>
      <c r="E2" s="56"/>
      <c r="F2" s="56"/>
      <c r="G2" s="15"/>
      <c r="H2" s="15"/>
      <c r="I2" s="48"/>
      <c r="J2" s="48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</row>
    <row r="3" spans="1:689" s="8" customFormat="1" ht="15.75" x14ac:dyDescent="0.25">
      <c r="A3" s="5"/>
      <c r="B3" s="5"/>
      <c r="C3" s="5"/>
      <c r="D3" s="5"/>
      <c r="E3" s="5"/>
      <c r="F3" s="5"/>
    </row>
    <row r="4" spans="1:689" s="1" customFormat="1" x14ac:dyDescent="0.2">
      <c r="A4" s="18" t="s">
        <v>1752</v>
      </c>
      <c r="B4" s="18"/>
      <c r="C4" s="16"/>
      <c r="D4" s="16"/>
      <c r="E4" s="16"/>
      <c r="F4" s="16"/>
      <c r="G4" s="16"/>
      <c r="H4" s="16"/>
      <c r="I4" s="16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</row>
    <row r="6" spans="1:689" x14ac:dyDescent="0.25">
      <c r="B6" s="320" t="s">
        <v>1721</v>
      </c>
    </row>
    <row r="8" spans="1:689" x14ac:dyDescent="0.25">
      <c r="A8" s="348"/>
      <c r="B8" s="348"/>
      <c r="C8" s="348" t="s">
        <v>1727</v>
      </c>
      <c r="D8" s="348" t="s">
        <v>1728</v>
      </c>
      <c r="E8" s="348" t="s">
        <v>1729</v>
      </c>
      <c r="F8" s="348" t="s">
        <v>50</v>
      </c>
      <c r="G8" s="348" t="s">
        <v>1738</v>
      </c>
      <c r="H8" s="348"/>
      <c r="I8" s="380">
        <v>26</v>
      </c>
      <c r="J8" s="380">
        <f>I8+1</f>
        <v>27</v>
      </c>
      <c r="K8" s="380">
        <f t="shared" ref="K8:AL8" si="0">J8+1</f>
        <v>28</v>
      </c>
      <c r="L8" s="380">
        <f t="shared" si="0"/>
        <v>29</v>
      </c>
      <c r="M8" s="380">
        <f t="shared" si="0"/>
        <v>30</v>
      </c>
      <c r="N8" s="380">
        <f t="shared" si="0"/>
        <v>31</v>
      </c>
      <c r="O8" s="380">
        <f t="shared" si="0"/>
        <v>32</v>
      </c>
      <c r="P8" s="380">
        <f t="shared" si="0"/>
        <v>33</v>
      </c>
      <c r="Q8" s="380">
        <f t="shared" si="0"/>
        <v>34</v>
      </c>
      <c r="R8" s="380">
        <f t="shared" si="0"/>
        <v>35</v>
      </c>
      <c r="S8" s="380">
        <f t="shared" si="0"/>
        <v>36</v>
      </c>
      <c r="T8" s="380">
        <f t="shared" si="0"/>
        <v>37</v>
      </c>
      <c r="U8" s="380">
        <f t="shared" si="0"/>
        <v>38</v>
      </c>
      <c r="V8" s="380">
        <f t="shared" si="0"/>
        <v>39</v>
      </c>
      <c r="W8" s="380">
        <f t="shared" si="0"/>
        <v>40</v>
      </c>
      <c r="X8" s="380">
        <f t="shared" si="0"/>
        <v>41</v>
      </c>
      <c r="Y8" s="380">
        <f t="shared" si="0"/>
        <v>42</v>
      </c>
      <c r="Z8" s="380">
        <f t="shared" si="0"/>
        <v>43</v>
      </c>
      <c r="AA8" s="380">
        <f t="shared" si="0"/>
        <v>44</v>
      </c>
      <c r="AB8" s="380">
        <f t="shared" si="0"/>
        <v>45</v>
      </c>
      <c r="AC8" s="380">
        <f t="shared" si="0"/>
        <v>46</v>
      </c>
      <c r="AD8" s="380">
        <f t="shared" si="0"/>
        <v>47</v>
      </c>
      <c r="AE8" s="380">
        <f t="shared" si="0"/>
        <v>48</v>
      </c>
      <c r="AF8" s="380">
        <f t="shared" si="0"/>
        <v>49</v>
      </c>
      <c r="AG8" s="380">
        <f t="shared" si="0"/>
        <v>50</v>
      </c>
      <c r="AH8" s="380">
        <f t="shared" si="0"/>
        <v>51</v>
      </c>
      <c r="AI8" s="380">
        <f t="shared" si="0"/>
        <v>52</v>
      </c>
      <c r="AJ8" s="380">
        <f t="shared" si="0"/>
        <v>53</v>
      </c>
      <c r="AK8" s="380">
        <f t="shared" si="0"/>
        <v>54</v>
      </c>
      <c r="AL8" s="380">
        <f t="shared" si="0"/>
        <v>55</v>
      </c>
    </row>
    <row r="9" spans="1:689" x14ac:dyDescent="0.25">
      <c r="I9" s="320">
        <v>1</v>
      </c>
      <c r="J9" s="320">
        <f>I9+1</f>
        <v>2</v>
      </c>
      <c r="K9" s="320">
        <f t="shared" ref="K9:AL9" si="1">J9+1</f>
        <v>3</v>
      </c>
      <c r="L9" s="320">
        <f t="shared" si="1"/>
        <v>4</v>
      </c>
      <c r="M9" s="320">
        <f t="shared" si="1"/>
        <v>5</v>
      </c>
      <c r="N9" s="320">
        <f t="shared" si="1"/>
        <v>6</v>
      </c>
      <c r="O9" s="320">
        <f t="shared" si="1"/>
        <v>7</v>
      </c>
      <c r="P9" s="320">
        <f t="shared" si="1"/>
        <v>8</v>
      </c>
      <c r="Q9" s="320">
        <f t="shared" si="1"/>
        <v>9</v>
      </c>
      <c r="R9" s="320">
        <f t="shared" si="1"/>
        <v>10</v>
      </c>
      <c r="S9" s="320">
        <f t="shared" si="1"/>
        <v>11</v>
      </c>
      <c r="T9" s="320">
        <f t="shared" si="1"/>
        <v>12</v>
      </c>
      <c r="U9" s="320">
        <f t="shared" si="1"/>
        <v>13</v>
      </c>
      <c r="V9" s="320">
        <f t="shared" si="1"/>
        <v>14</v>
      </c>
      <c r="W9" s="320">
        <f t="shared" si="1"/>
        <v>15</v>
      </c>
      <c r="X9" s="320">
        <f t="shared" si="1"/>
        <v>16</v>
      </c>
      <c r="Y9" s="320">
        <f t="shared" si="1"/>
        <v>17</v>
      </c>
      <c r="Z9" s="320">
        <f t="shared" si="1"/>
        <v>18</v>
      </c>
      <c r="AA9" s="320">
        <f t="shared" si="1"/>
        <v>19</v>
      </c>
      <c r="AB9" s="320">
        <f t="shared" si="1"/>
        <v>20</v>
      </c>
      <c r="AC9" s="320">
        <f t="shared" si="1"/>
        <v>21</v>
      </c>
      <c r="AD9" s="320">
        <f t="shared" si="1"/>
        <v>22</v>
      </c>
      <c r="AE9" s="320">
        <f t="shared" si="1"/>
        <v>23</v>
      </c>
      <c r="AF9" s="320">
        <f t="shared" si="1"/>
        <v>24</v>
      </c>
      <c r="AG9" s="320">
        <f t="shared" si="1"/>
        <v>25</v>
      </c>
      <c r="AH9" s="320">
        <f t="shared" si="1"/>
        <v>26</v>
      </c>
      <c r="AI9" s="320">
        <f t="shared" si="1"/>
        <v>27</v>
      </c>
      <c r="AJ9" s="320">
        <f t="shared" si="1"/>
        <v>28</v>
      </c>
      <c r="AK9" s="320">
        <f t="shared" si="1"/>
        <v>29</v>
      </c>
      <c r="AL9" s="320">
        <f t="shared" si="1"/>
        <v>30</v>
      </c>
    </row>
    <row r="10" spans="1:689" x14ac:dyDescent="0.25">
      <c r="A10" s="381" t="s">
        <v>1739</v>
      </c>
      <c r="B10" s="382"/>
      <c r="C10" s="382"/>
      <c r="D10" s="382"/>
      <c r="E10" s="382"/>
      <c r="F10" s="382"/>
      <c r="G10" s="382"/>
      <c r="H10" s="382"/>
      <c r="I10" s="382"/>
      <c r="J10" s="382"/>
      <c r="K10" s="382"/>
      <c r="L10" s="382"/>
      <c r="M10" s="382"/>
      <c r="N10" s="382"/>
      <c r="O10" s="382"/>
      <c r="P10" s="382"/>
      <c r="Q10" s="382"/>
      <c r="R10" s="382"/>
      <c r="S10" s="382"/>
      <c r="T10" s="382"/>
      <c r="U10" s="382"/>
      <c r="V10" s="382"/>
      <c r="W10" s="382"/>
      <c r="X10" s="382"/>
      <c r="Y10" s="382"/>
      <c r="Z10" s="382"/>
      <c r="AA10" s="382"/>
      <c r="AB10" s="382"/>
      <c r="AC10" s="382"/>
      <c r="AD10" s="382"/>
      <c r="AE10" s="382"/>
      <c r="AF10" s="382"/>
      <c r="AG10" s="382"/>
      <c r="AH10" s="382"/>
      <c r="AI10" s="382"/>
      <c r="AJ10" s="382"/>
      <c r="AK10" s="382"/>
      <c r="AL10" s="382"/>
    </row>
    <row r="11" spans="1:689" s="8" customFormat="1" ht="12.75" x14ac:dyDescent="0.2"/>
    <row r="12" spans="1:689" s="127" customFormat="1" ht="12.75" x14ac:dyDescent="0.2">
      <c r="B12" s="383" t="s">
        <v>99</v>
      </c>
      <c r="C12" s="383" t="s">
        <v>1719</v>
      </c>
      <c r="D12" s="383" t="s">
        <v>1721</v>
      </c>
      <c r="E12" s="383" t="s">
        <v>1756</v>
      </c>
      <c r="F12" s="383" t="str">
        <f>B12</f>
        <v>Safety</v>
      </c>
      <c r="I12" s="385">
        <f>INDEX(CBRM_data!$EY$238:$ABN$262, MATCH($D12&amp;$E12, CBRM_data!$D$238:$D$262,0), MATCH($B12&amp;$C12&amp;I$9, CBRM_data!$EY$15:$ABN$15,0))*IF($D12=$B$6,1, (I$8&gt;$G12))</f>
        <v>2970.7377281391568</v>
      </c>
      <c r="J12" s="385">
        <f>INDEX(CBRM_data!$EY$238:$ABN$262, MATCH($D12&amp;$E12, CBRM_data!$D$238:$D$262,0), MATCH($B12&amp;$C12&amp;J$9, CBRM_data!$EY$15:$ABN$15,0))*IF($D12=$B$6,1, (J$8&gt;$G12))</f>
        <v>3200.7813773124935</v>
      </c>
      <c r="K12" s="385">
        <f>INDEX(CBRM_data!$EY$238:$ABN$262, MATCH($D12&amp;$E12, CBRM_data!$D$238:$D$262,0), MATCH($B12&amp;$C12&amp;K$9, CBRM_data!$EY$15:$ABN$15,0))*IF($D12=$B$6,1, (K$8&gt;$G12))</f>
        <v>3455.5811914829578</v>
      </c>
      <c r="L12" s="385">
        <f>INDEX(CBRM_data!$EY$238:$ABN$262, MATCH($D12&amp;$E12, CBRM_data!$D$238:$D$262,0), MATCH($B12&amp;$C12&amp;L$9, CBRM_data!$EY$15:$ABN$15,0))*IF($D12=$B$6,1, (L$8&gt;$G12))</f>
        <v>3738.3611207784174</v>
      </c>
      <c r="M12" s="385">
        <f>INDEX(CBRM_data!$EY$238:$ABN$262, MATCH($D12&amp;$E12, CBRM_data!$D$238:$D$262,0), MATCH($B12&amp;$C12&amp;M$9, CBRM_data!$EY$15:$ABN$15,0))*IF($D12=$B$6,1, (M$8&gt;$G12))</f>
        <v>4054.5770967501021</v>
      </c>
      <c r="N12" s="385">
        <f>INDEX(CBRM_data!$EY$238:$ABN$262, MATCH($D12&amp;$E12, CBRM_data!$D$238:$D$262,0), MATCH($B12&amp;$C12&amp;N$9, CBRM_data!$EY$15:$ABN$15,0))*IF($D12=$B$6,1, (N$8&gt;$G12))</f>
        <v>4419.5678858849215</v>
      </c>
      <c r="O12" s="385">
        <f>INDEX(CBRM_data!$EY$238:$ABN$262, MATCH($D12&amp;$E12, CBRM_data!$D$238:$D$262,0), MATCH($B12&amp;$C12&amp;O$9, CBRM_data!$EY$15:$ABN$15,0))*IF($D12=$B$6,1, (O$8&gt;$G12))</f>
        <v>4899.011677752691</v>
      </c>
      <c r="P12" s="385">
        <f>INDEX(CBRM_data!$EY$238:$ABN$262, MATCH($D12&amp;$E12, CBRM_data!$D$238:$D$262,0), MATCH($B12&amp;$C12&amp;P$9, CBRM_data!$EY$15:$ABN$15,0))*IF($D12=$B$6,1, (P$8&gt;$G12))</f>
        <v>5482.4848088661302</v>
      </c>
      <c r="Q12" s="385">
        <f>INDEX(CBRM_data!$EY$238:$ABN$262, MATCH($D12&amp;$E12, CBRM_data!$D$238:$D$262,0), MATCH($B12&amp;$C12&amp;Q$9, CBRM_data!$EY$15:$ABN$15,0))*IF($D12=$B$6,1, (Q$8&gt;$G12))</f>
        <v>6226.2912451289949</v>
      </c>
      <c r="R12" s="385">
        <f>INDEX(CBRM_data!$EY$238:$ABN$262, MATCH($D12&amp;$E12, CBRM_data!$D$238:$D$262,0), MATCH($B12&amp;$C12&amp;R$9, CBRM_data!$EY$15:$ABN$15,0))*IF($D12=$B$6,1, (R$8&gt;$G12))</f>
        <v>7165.8200003985085</v>
      </c>
      <c r="S12" s="385">
        <f>INDEX(CBRM_data!$EY$238:$ABN$262, MATCH($D12&amp;$E12, CBRM_data!$D$238:$D$262,0), MATCH($B12&amp;$C12&amp;S$9, CBRM_data!$EY$15:$ABN$15,0))*IF($D12=$B$6,1, (S$8&gt;$G12))</f>
        <v>8347.8989254311764</v>
      </c>
      <c r="T12" s="385">
        <f>INDEX(CBRM_data!$EY$238:$ABN$262, MATCH($D12&amp;$E12, CBRM_data!$D$238:$D$262,0), MATCH($B12&amp;$C12&amp;T$9, CBRM_data!$EY$15:$ABN$15,0))*IF($D12=$B$6,1, (T$8&gt;$G12))</f>
        <v>9864.7090224889926</v>
      </c>
      <c r="U12" s="385">
        <f>INDEX(CBRM_data!$EY$238:$ABN$262, MATCH($D12&amp;$E12, CBRM_data!$D$238:$D$262,0), MATCH($B12&amp;$C12&amp;U$9, CBRM_data!$EY$15:$ABN$15,0))*IF($D12=$B$6,1, (U$8&gt;$G12))</f>
        <v>11850.114820035202</v>
      </c>
      <c r="V12" s="385">
        <f>INDEX(CBRM_data!$EY$238:$ABN$262, MATCH($D12&amp;$E12, CBRM_data!$D$238:$D$262,0), MATCH($B12&amp;$C12&amp;V$9, CBRM_data!$EY$15:$ABN$15,0))*IF($D12=$B$6,1, (V$8&gt;$G12))</f>
        <v>14499.908561527069</v>
      </c>
      <c r="W12" s="385">
        <f>INDEX(CBRM_data!$EY$238:$ABN$262, MATCH($D12&amp;$E12, CBRM_data!$D$238:$D$262,0), MATCH($B12&amp;$C12&amp;W$9, CBRM_data!$EY$15:$ABN$15,0))*IF($D12=$B$6,1, (W$8&gt;$G12))</f>
        <v>18102.231295980178</v>
      </c>
      <c r="X12" s="385">
        <f>INDEX(CBRM_data!$EY$238:$ABN$262, MATCH($D12&amp;$E12, CBRM_data!$D$238:$D$262,0), MATCH($B12&amp;$C12&amp;X$9, CBRM_data!$EY$15:$ABN$15,0))*IF($D12=$B$6,1, (X$8&gt;$G12))</f>
        <v>23083.38979831383</v>
      </c>
      <c r="Y12" s="385">
        <f>INDEX(CBRM_data!$EY$238:$ABN$262, MATCH($D12&amp;$E12, CBRM_data!$D$238:$D$262,0), MATCH($B12&amp;$C12&amp;Y$9, CBRM_data!$EY$15:$ABN$15,0))*IF($D12=$B$6,1, (Y$8&gt;$G12))</f>
        <v>30076.999610172814</v>
      </c>
      <c r="Z12" s="385">
        <f>INDEX(CBRM_data!$EY$238:$ABN$262, MATCH($D12&amp;$E12, CBRM_data!$D$238:$D$262,0), MATCH($B12&amp;$C12&amp;Z$9, CBRM_data!$EY$15:$ABN$15,0))*IF($D12=$B$6,1, (Z$8&gt;$G12))</f>
        <v>40028.51754291742</v>
      </c>
      <c r="AA12" s="385">
        <f>INDEX(CBRM_data!$EY$238:$ABN$262, MATCH($D12&amp;$E12, CBRM_data!$D$238:$D$262,0), MATCH($B12&amp;$C12&amp;AA$9, CBRM_data!$EY$15:$ABN$15,0))*IF($D12=$B$6,1, (AA$8&gt;$G12))</f>
        <v>53798.88857711856</v>
      </c>
      <c r="AB12" s="385">
        <f>INDEX(CBRM_data!$EY$238:$ABN$262, MATCH($D12&amp;$E12, CBRM_data!$D$238:$D$262,0), MATCH($B12&amp;$C12&amp;AB$9, CBRM_data!$EY$15:$ABN$15,0))*IF($D12=$B$6,1, (AB$8&gt;$G12))</f>
        <v>69964.167518869799</v>
      </c>
      <c r="AC12" s="385">
        <f>INDEX(CBRM_data!$EY$238:$ABN$262, MATCH($D12&amp;$E12, CBRM_data!$D$238:$D$262,0), MATCH($B12&amp;$C12&amp;AC$9, CBRM_data!$EY$15:$ABN$15,0))*IF($D12=$B$6,1, (AC$8&gt;$G12))</f>
        <v>77594.859938809066</v>
      </c>
      <c r="AD12" s="385">
        <f>INDEX(CBRM_data!$EY$238:$ABN$262, MATCH($D12&amp;$E12, CBRM_data!$D$238:$D$262,0), MATCH($B12&amp;$C12&amp;AD$9, CBRM_data!$EY$15:$ABN$15,0))*IF($D12=$B$6,1, (AD$8&gt;$G12))</f>
        <v>84466.517807689655</v>
      </c>
      <c r="AE12" s="385">
        <f>INDEX(CBRM_data!$EY$238:$ABN$262, MATCH($D12&amp;$E12, CBRM_data!$D$238:$D$262,0), MATCH($B12&amp;$C12&amp;AE$9, CBRM_data!$EY$15:$ABN$15,0))*IF($D12=$B$6,1, (AE$8&gt;$G12))</f>
        <v>91811.119319779376</v>
      </c>
      <c r="AF12" s="385">
        <f>INDEX(CBRM_data!$EY$238:$ABN$262, MATCH($D12&amp;$E12, CBRM_data!$D$238:$D$262,0), MATCH($B12&amp;$C12&amp;AF$9, CBRM_data!$EY$15:$ABN$15,0))*IF($D12=$B$6,1, (AF$8&gt;$G12))</f>
        <v>100538.70369873573</v>
      </c>
      <c r="AG12" s="385">
        <f>INDEX(CBRM_data!$EY$238:$ABN$262, MATCH($D12&amp;$E12, CBRM_data!$D$238:$D$262,0), MATCH($B12&amp;$C12&amp;AG$9, CBRM_data!$EY$15:$ABN$15,0))*IF($D12=$B$6,1, (AG$8&gt;$G12))</f>
        <v>107712.43826533308</v>
      </c>
      <c r="AH12" s="385">
        <f>INDEX(CBRM_data!$EY$238:$ABN$262, MATCH($D12&amp;$E12, CBRM_data!$D$238:$D$262,0), MATCH($B12&amp;$C12&amp;AH$9, CBRM_data!$EY$15:$ABN$15,0))*IF($D12=$B$6,1, (AH$8&gt;$G12))</f>
        <v>109772.0932987436</v>
      </c>
      <c r="AI12" s="385">
        <f>INDEX(CBRM_data!$EY$238:$ABN$262, MATCH($D12&amp;$E12, CBRM_data!$D$238:$D$262,0), MATCH($B12&amp;$C12&amp;AI$9, CBRM_data!$EY$15:$ABN$15,0))*IF($D12=$B$6,1, (AI$8&gt;$G12))</f>
        <v>112052.55894701307</v>
      </c>
      <c r="AJ12" s="385">
        <f>INDEX(CBRM_data!$EY$238:$ABN$262, MATCH($D12&amp;$E12, CBRM_data!$D$238:$D$262,0), MATCH($B12&amp;$C12&amp;AJ$9, CBRM_data!$EY$15:$ABN$15,0))*IF($D12=$B$6,1, (AJ$8&gt;$G12))</f>
        <v>114579.56906248786</v>
      </c>
      <c r="AK12" s="385">
        <f>INDEX(CBRM_data!$EY$238:$ABN$262, MATCH($D12&amp;$E12, CBRM_data!$D$238:$D$262,0), MATCH($B12&amp;$C12&amp;AK$9, CBRM_data!$EY$15:$ABN$15,0))*IF($D12=$B$6,1, (AK$8&gt;$G12))</f>
        <v>117382.19960924357</v>
      </c>
      <c r="AL12" s="385">
        <f>INDEX(CBRM_data!$EY$238:$ABN$262, MATCH($D12&amp;$E12, CBRM_data!$D$238:$D$262,0), MATCH($B12&amp;$C12&amp;AL$9, CBRM_data!$EY$15:$ABN$15,0))*IF($D12=$B$6,1, (AL$8&gt;$G12))</f>
        <v>120493.36028399759</v>
      </c>
      <c r="EB12" s="385" cm="1">
        <f t="array" ref="EB12">SUMPRODUCT((CBRM_data!GC$28:GC$232)*(CBRM_data!$H$28:$H$232=$E12))*(CBRM_data!GC$18=$C12)</f>
        <v>0</v>
      </c>
      <c r="EC12" s="385" cm="1">
        <f t="array" ref="EC12">SUMPRODUCT((CBRM_data!GD$28:GD$232)*(CBRM_data!$H$28:$H$232=$E12))*(CBRM_data!GD$18=$C12)</f>
        <v>0</v>
      </c>
      <c r="ED12" s="385" cm="1">
        <f t="array" ref="ED12">SUMPRODUCT((CBRM_data!GE$28:GE$232)*(CBRM_data!$H$28:$H$232=$E12))*(CBRM_data!GE$18=$C12)</f>
        <v>0</v>
      </c>
      <c r="EE12" s="385" cm="1">
        <f t="array" ref="EE12">SUMPRODUCT((CBRM_data!GF$28:GF$232)*(CBRM_data!$H$28:$H$232=$E12))*(CBRM_data!GF$18=$C12)</f>
        <v>0</v>
      </c>
      <c r="EF12" s="385" cm="1">
        <f t="array" ref="EF12">SUMPRODUCT((CBRM_data!GG$28:GG$232)*(CBRM_data!$H$28:$H$232=$E12))*(CBRM_data!GG$18=$C12)</f>
        <v>0</v>
      </c>
      <c r="EG12" s="385" cm="1">
        <f t="array" ref="EG12">SUMPRODUCT((CBRM_data!GH$28:GH$232)*(CBRM_data!$H$28:$H$232=$E12))*(CBRM_data!GH$18=$C12)</f>
        <v>0</v>
      </c>
      <c r="EH12" s="385" cm="1">
        <f t="array" ref="EH12">SUMPRODUCT((CBRM_data!GI$28:GI$232)*(CBRM_data!$H$28:$H$232=$E12))*(CBRM_data!GI$18=$C12)</f>
        <v>0</v>
      </c>
      <c r="EI12" s="385" cm="1">
        <f t="array" ref="EI12">SUMPRODUCT((CBRM_data!GJ$28:GJ$232)*(CBRM_data!$H$28:$H$232=$E12))*(CBRM_data!GJ$18=$C12)</f>
        <v>0</v>
      </c>
      <c r="EJ12" s="385" cm="1">
        <f t="array" ref="EJ12">SUMPRODUCT((CBRM_data!GK$28:GK$232)*(CBRM_data!$H$28:$H$232=$E12))*(CBRM_data!GK$18=$C12)</f>
        <v>0</v>
      </c>
      <c r="EK12" s="385" cm="1">
        <f t="array" ref="EK12">SUMPRODUCT((CBRM_data!GL$28:GL$232)*(CBRM_data!$H$28:$H$232=$E12))*(CBRM_data!GL$18=$C12)</f>
        <v>0</v>
      </c>
      <c r="EL12" s="385" cm="1">
        <f t="array" ref="EL12">SUMPRODUCT((CBRM_data!GM$28:GM$232)*(CBRM_data!$H$28:$H$232=$E12))*(CBRM_data!GM$18=$C12)</f>
        <v>0</v>
      </c>
      <c r="EM12" s="385" cm="1">
        <f t="array" ref="EM12">SUMPRODUCT((CBRM_data!GN$28:GN$232)*(CBRM_data!$H$28:$H$232=$E12))*(CBRM_data!GN$18=$C12)</f>
        <v>0</v>
      </c>
      <c r="EN12" s="385" cm="1">
        <f t="array" ref="EN12">SUMPRODUCT((CBRM_data!GO$28:GO$232)*(CBRM_data!$H$28:$H$232=$E12))*(CBRM_data!GO$18=$C12)</f>
        <v>0</v>
      </c>
      <c r="EO12" s="385" cm="1">
        <f t="array" ref="EO12">SUMPRODUCT((CBRM_data!GP$28:GP$232)*(CBRM_data!$H$28:$H$232=$E12))*(CBRM_data!GP$18=$C12)</f>
        <v>0</v>
      </c>
      <c r="EP12" s="385" cm="1">
        <f t="array" ref="EP12">SUMPRODUCT((CBRM_data!GQ$28:GQ$232)*(CBRM_data!$H$28:$H$232=$E12))*(CBRM_data!GQ$18=$C12)</f>
        <v>0</v>
      </c>
      <c r="EQ12" s="385" cm="1">
        <f t="array" ref="EQ12">SUMPRODUCT((CBRM_data!GR$28:GR$232)*(CBRM_data!$H$28:$H$232=$E12))*(CBRM_data!GR$18=$C12)</f>
        <v>0</v>
      </c>
      <c r="ER12" s="385" cm="1">
        <f t="array" ref="ER12">SUMPRODUCT((CBRM_data!GS$28:GS$232)*(CBRM_data!$H$28:$H$232=$E12))*(CBRM_data!GS$18=$C12)</f>
        <v>0</v>
      </c>
      <c r="ES12" s="385" cm="1">
        <f t="array" ref="ES12">SUMPRODUCT((CBRM_data!GT$28:GT$232)*(CBRM_data!$H$28:$H$232=$E12))*(CBRM_data!GT$18=$C12)</f>
        <v>0</v>
      </c>
      <c r="ET12" s="385" cm="1">
        <f t="array" ref="ET12">SUMPRODUCT((CBRM_data!GU$28:GU$232)*(CBRM_data!$H$28:$H$232=$E12))*(CBRM_data!GU$18=$C12)</f>
        <v>0</v>
      </c>
      <c r="EU12" s="385" cm="1">
        <f t="array" ref="EU12">SUMPRODUCT((CBRM_data!GV$28:GV$232)*(CBRM_data!$H$28:$H$232=$E12))*(CBRM_data!GV$18=$C12)</f>
        <v>0</v>
      </c>
      <c r="EV12" s="385" cm="1">
        <f t="array" ref="EV12">SUMPRODUCT((CBRM_data!GW$28:GW$232)*(CBRM_data!$H$28:$H$232=$E12))*(CBRM_data!GW$18=$C12)</f>
        <v>0</v>
      </c>
      <c r="EW12" s="385" cm="1">
        <f t="array" ref="EW12">SUMPRODUCT((CBRM_data!GX$28:GX$232)*(CBRM_data!$H$28:$H$232=$E12))*(CBRM_data!GX$18=$C12)</f>
        <v>0</v>
      </c>
      <c r="EX12" s="385" cm="1">
        <f t="array" ref="EX12">SUMPRODUCT((CBRM_data!GY$28:GY$232)*(CBRM_data!$H$28:$H$232=$E12))*(CBRM_data!GY$18=$C12)</f>
        <v>0</v>
      </c>
      <c r="EY12" s="385" cm="1">
        <f t="array" ref="EY12">SUMPRODUCT((CBRM_data!GZ$28:GZ$232)*(CBRM_data!$H$28:$H$232=$E12))*(CBRM_data!GZ$18=$C12)</f>
        <v>0</v>
      </c>
      <c r="EZ12" s="385" cm="1">
        <f t="array" ref="EZ12">SUMPRODUCT((CBRM_data!HA$28:HA$232)*(CBRM_data!$H$28:$H$232=$E12))*(CBRM_data!HA$18=$C12)</f>
        <v>0</v>
      </c>
      <c r="FA12" s="385" cm="1">
        <f t="array" ref="FA12">SUMPRODUCT((CBRM_data!HB$28:HB$232)*(CBRM_data!$H$28:$H$232=$E12))*(CBRM_data!HB$18=$C12)</f>
        <v>0</v>
      </c>
      <c r="FB12" s="385" cm="1">
        <f t="array" ref="FB12">SUMPRODUCT((CBRM_data!HC$28:HC$232)*(CBRM_data!$H$28:$H$232=$E12))*(CBRM_data!HC$18=$C12)</f>
        <v>0</v>
      </c>
      <c r="FC12" s="385" cm="1">
        <f t="array" ref="FC12">SUMPRODUCT((CBRM_data!HD$28:HD$232)*(CBRM_data!$H$28:$H$232=$E12))*(CBRM_data!HD$18=$C12)</f>
        <v>0</v>
      </c>
      <c r="FD12" s="385" cm="1">
        <f t="array" ref="FD12">SUMPRODUCT((CBRM_data!HE$28:HE$232)*(CBRM_data!$H$28:$H$232=$E12))*(CBRM_data!HE$18=$C12)</f>
        <v>0</v>
      </c>
      <c r="FE12" s="385" cm="1">
        <f t="array" ref="FE12">SUMPRODUCT((CBRM_data!HF$28:HF$232)*(CBRM_data!$H$28:$H$232=$E12))*(CBRM_data!HF$18=$C12)</f>
        <v>0</v>
      </c>
      <c r="FF12" s="385" cm="1">
        <f t="array" ref="FF12">SUMPRODUCT((CBRM_data!HG$28:HG$232)*(CBRM_data!$H$28:$H$232=$E12))*(CBRM_data!HG$18=$C12)</f>
        <v>0</v>
      </c>
      <c r="FG12" s="385" cm="1">
        <f t="array" ref="FG12">SUMPRODUCT((CBRM_data!HH$28:HH$232)*(CBRM_data!$H$28:$H$232=$E12))*(CBRM_data!HH$18=$C12)</f>
        <v>0</v>
      </c>
      <c r="FH12" s="385" cm="1">
        <f t="array" ref="FH12">SUMPRODUCT((CBRM_data!HI$28:HI$232)*(CBRM_data!$H$28:$H$232=$E12))*(CBRM_data!HI$18=$C12)</f>
        <v>3444.2154607554671</v>
      </c>
      <c r="FI12" s="385" cm="1">
        <f t="array" ref="FI12">SUMPRODUCT((CBRM_data!HJ$28:HJ$232)*(CBRM_data!$H$28:$H$232=$E12))*(CBRM_data!HJ$18=$C12)</f>
        <v>3701.563819754334</v>
      </c>
      <c r="FJ12" s="385" cm="1">
        <f t="array" ref="FJ12">SUMPRODUCT((CBRM_data!HK$28:HK$232)*(CBRM_data!$H$28:$H$232=$E12))*(CBRM_data!HK$18=$C12)</f>
        <v>3986.1038211848868</v>
      </c>
      <c r="FK12" s="385" cm="1">
        <f t="array" ref="FK12">SUMPRODUCT((CBRM_data!HL$28:HL$232)*(CBRM_data!$H$28:$H$232=$E12))*(CBRM_data!HL$18=$C12)</f>
        <v>4301.2929650035439</v>
      </c>
      <c r="FL12" s="385" cm="1">
        <f t="array" ref="FL12">SUMPRODUCT((CBRM_data!HM$28:HM$232)*(CBRM_data!$H$28:$H$232=$E12))*(CBRM_data!HM$18=$C12)</f>
        <v>4652.7958565794561</v>
      </c>
      <c r="FM12" s="385" cm="1">
        <f t="array" ref="FM12">SUMPRODUCT((CBRM_data!HN$28:HN$232)*(CBRM_data!$H$28:$H$232=$E12))*(CBRM_data!HN$18=$C12)</f>
        <v>5062.0821631538893</v>
      </c>
      <c r="FN12" s="385" cm="1">
        <f t="array" ref="FN12">SUMPRODUCT((CBRM_data!HO$28:HO$232)*(CBRM_data!$H$28:$H$232=$E12))*(CBRM_data!HO$18=$C12)</f>
        <v>5627.9749630044598</v>
      </c>
      <c r="FO12" s="385" cm="1">
        <f t="array" ref="FO12">SUMPRODUCT((CBRM_data!HP$28:HP$232)*(CBRM_data!$H$28:$H$232=$E12))*(CBRM_data!HP$18=$C12)</f>
        <v>6317.7866777809077</v>
      </c>
      <c r="FP12" s="385" cm="1">
        <f t="array" ref="FP12">SUMPRODUCT((CBRM_data!HQ$28:HQ$232)*(CBRM_data!$H$28:$H$232=$E12))*(CBRM_data!HQ$18=$C12)</f>
        <v>7215.4575267307637</v>
      </c>
      <c r="FQ12" s="385" cm="1">
        <f t="array" ref="FQ12">SUMPRODUCT((CBRM_data!HR$28:HR$232)*(CBRM_data!$H$28:$H$232=$E12))*(CBRM_data!HR$18=$C12)</f>
        <v>8372.0772695919022</v>
      </c>
      <c r="FR12" s="385" cm="1">
        <f t="array" ref="FR12">SUMPRODUCT((CBRM_data!HS$28:HS$232)*(CBRM_data!$H$28:$H$232=$E12))*(CBRM_data!HS$18=$C12)</f>
        <v>9853.75351176816</v>
      </c>
      <c r="FS12" s="385" cm="1">
        <f t="array" ref="FS12">SUMPRODUCT((CBRM_data!HT$28:HT$232)*(CBRM_data!$H$28:$H$232=$E12))*(CBRM_data!HT$18=$C12)</f>
        <v>11791.35215975481</v>
      </c>
      <c r="FT12" s="385" cm="1">
        <f t="array" ref="FT12">SUMPRODUCT((CBRM_data!HU$28:HU$232)*(CBRM_data!$H$28:$H$232=$E12))*(CBRM_data!HU$18=$C12)</f>
        <v>14376.752038607576</v>
      </c>
      <c r="FU12" s="385" cm="1">
        <f t="array" ref="FU12">SUMPRODUCT((CBRM_data!HV$28:HV$232)*(CBRM_data!$H$28:$H$232=$E12))*(CBRM_data!HV$18=$C12)</f>
        <v>17892.993366704512</v>
      </c>
      <c r="FV12" s="385" cm="1">
        <f t="array" ref="FV12">SUMPRODUCT((CBRM_data!HW$28:HW$232)*(CBRM_data!$H$28:$H$232=$E12))*(CBRM_data!HW$18=$C12)</f>
        <v>22759.752071994109</v>
      </c>
      <c r="FW12" s="385" cm="1">
        <f t="array" ref="FW12">SUMPRODUCT((CBRM_data!HX$28:HX$232)*(CBRM_data!$H$28:$H$232=$E12))*(CBRM_data!HX$18=$C12)</f>
        <v>29602.063185973762</v>
      </c>
      <c r="FX12" s="385" cm="1">
        <f t="array" ref="FX12">SUMPRODUCT((CBRM_data!HY$28:HY$232)*(CBRM_data!$H$28:$H$232=$E12))*(CBRM_data!HY$18=$C12)</f>
        <v>39354.359541726604</v>
      </c>
      <c r="FY12" s="385" cm="1">
        <f t="array" ref="FY12">SUMPRODUCT((CBRM_data!HZ$28:HZ$232)*(CBRM_data!$H$28:$H$232=$E12))*(CBRM_data!HZ$18=$C12)</f>
        <v>53418.219499622544</v>
      </c>
      <c r="FZ12" s="385" cm="1">
        <f t="array" ref="FZ12">SUMPRODUCT((CBRM_data!IA$28:IA$232)*(CBRM_data!$H$28:$H$232=$E12))*(CBRM_data!IA$18=$C12)</f>
        <v>73230.227671422617</v>
      </c>
      <c r="GA12" s="385" cm="1">
        <f t="array" ref="GA12">SUMPRODUCT((CBRM_data!IB$28:IB$232)*(CBRM_data!$H$28:$H$232=$E12))*(CBRM_data!IB$18=$C12)</f>
        <v>96061.244886566768</v>
      </c>
      <c r="GB12" s="385" cm="1">
        <f t="array" ref="GB12">SUMPRODUCT((CBRM_data!IC$28:IC$232)*(CBRM_data!$H$28:$H$232=$E12))*(CBRM_data!IC$18=$C12)</f>
        <v>105596.82138164368</v>
      </c>
      <c r="GC12" s="385" cm="1">
        <f t="array" ref="GC12">SUMPRODUCT((CBRM_data!ID$28:ID$232)*(CBRM_data!$H$28:$H$232=$E12))*(CBRM_data!ID$18=$C12)</f>
        <v>113357.0757660711</v>
      </c>
      <c r="GD12" s="385" cm="1">
        <f t="array" ref="GD12">SUMPRODUCT((CBRM_data!IE$28:IE$232)*(CBRM_data!$H$28:$H$232=$E12))*(CBRM_data!IE$18=$C12)</f>
        <v>122153.0892438119</v>
      </c>
      <c r="GE12" s="385" cm="1">
        <f t="array" ref="GE12">SUMPRODUCT((CBRM_data!IF$28:IF$232)*(CBRM_data!$H$28:$H$232=$E12))*(CBRM_data!IF$18=$C12)</f>
        <v>133050.92811976426</v>
      </c>
      <c r="GF12" s="385" cm="1">
        <f t="array" ref="GF12">SUMPRODUCT((CBRM_data!IG$28:IG$232)*(CBRM_data!$H$28:$H$232=$E12))*(CBRM_data!IG$18=$C12)</f>
        <v>141900.15692114824</v>
      </c>
      <c r="GG12" s="385" cm="1">
        <f t="array" ref="GG12">SUMPRODUCT((CBRM_data!IH$28:IH$232)*(CBRM_data!$H$28:$H$232=$E12))*(CBRM_data!IH$18=$C12)</f>
        <v>144104.75622302253</v>
      </c>
      <c r="GH12" s="385" cm="1">
        <f t="array" ref="GH12">SUMPRODUCT((CBRM_data!II$28:II$232)*(CBRM_data!$H$28:$H$232=$E12))*(CBRM_data!II$18=$C12)</f>
        <v>146533.73500294233</v>
      </c>
      <c r="GI12" s="385" cm="1">
        <f t="array" ref="GI12">SUMPRODUCT((CBRM_data!IJ$28:IJ$232)*(CBRM_data!$H$28:$H$232=$E12))*(CBRM_data!IJ$18=$C12)</f>
        <v>149211.06845991767</v>
      </c>
      <c r="GJ12" s="385" cm="1">
        <f t="array" ref="GJ12">SUMPRODUCT((CBRM_data!IK$28:IK$232)*(CBRM_data!$H$28:$H$232=$E12))*(CBRM_data!IK$18=$C12)</f>
        <v>152163.46898485805</v>
      </c>
      <c r="GK12" s="385" cm="1">
        <f t="array" ref="GK12">SUMPRODUCT((CBRM_data!IL$28:IL$232)*(CBRM_data!$H$28:$H$232=$E12))*(CBRM_data!IL$18=$C12)</f>
        <v>155420.72902890595</v>
      </c>
      <c r="GL12" s="385" cm="1">
        <f t="array" ref="GL12">SUMPRODUCT((CBRM_data!IM$28:IM$232)*(CBRM_data!$H$28:$H$232=$E12))*(CBRM_data!IM$18=$C12)</f>
        <v>0</v>
      </c>
      <c r="GM12" s="385" cm="1">
        <f t="array" ref="GM12">SUMPRODUCT((CBRM_data!IN$28:IN$232)*(CBRM_data!$H$28:$H$232=$E12))*(CBRM_data!IN$18=$C12)</f>
        <v>0</v>
      </c>
      <c r="GN12" s="385" cm="1">
        <f t="array" ref="GN12">SUMPRODUCT((CBRM_data!IO$28:IO$232)*(CBRM_data!$H$28:$H$232=$E12))*(CBRM_data!IO$18=$C12)</f>
        <v>0</v>
      </c>
      <c r="GO12" s="385" cm="1">
        <f t="array" ref="GO12">SUMPRODUCT((CBRM_data!IP$28:IP$232)*(CBRM_data!$H$28:$H$232=$E12))*(CBRM_data!IP$18=$C12)</f>
        <v>0</v>
      </c>
      <c r="GP12" s="385" cm="1">
        <f t="array" ref="GP12">SUMPRODUCT((CBRM_data!IQ$28:IQ$232)*(CBRM_data!$H$28:$H$232=$E12))*(CBRM_data!IQ$18=$C12)</f>
        <v>0</v>
      </c>
      <c r="GQ12" s="385" cm="1">
        <f t="array" ref="GQ12">SUMPRODUCT((CBRM_data!IR$28:IR$232)*(CBRM_data!$H$28:$H$232=$E12))*(CBRM_data!IR$18=$C12)</f>
        <v>0</v>
      </c>
      <c r="GR12" s="385" cm="1">
        <f t="array" ref="GR12">SUMPRODUCT((CBRM_data!IS$28:IS$232)*(CBRM_data!$H$28:$H$232=$E12))*(CBRM_data!IS$18=$C12)</f>
        <v>0</v>
      </c>
      <c r="GS12" s="385" cm="1">
        <f t="array" ref="GS12">SUMPRODUCT((CBRM_data!IT$28:IT$232)*(CBRM_data!$H$28:$H$232=$E12))*(CBRM_data!IT$18=$C12)</f>
        <v>0</v>
      </c>
      <c r="GT12" s="385" cm="1">
        <f t="array" ref="GT12">SUMPRODUCT((CBRM_data!IU$28:IU$232)*(CBRM_data!$H$28:$H$232=$E12))*(CBRM_data!IU$18=$C12)</f>
        <v>0</v>
      </c>
      <c r="GU12" s="385" cm="1">
        <f t="array" ref="GU12">SUMPRODUCT((CBRM_data!IV$28:IV$232)*(CBRM_data!$H$28:$H$232=$E12))*(CBRM_data!IV$18=$C12)</f>
        <v>0</v>
      </c>
      <c r="GV12" s="385" cm="1">
        <f t="array" ref="GV12">SUMPRODUCT((CBRM_data!IW$28:IW$232)*(CBRM_data!$H$28:$H$232=$E12))*(CBRM_data!IW$18=$C12)</f>
        <v>0</v>
      </c>
      <c r="GW12" s="385" cm="1">
        <f t="array" ref="GW12">SUMPRODUCT((CBRM_data!IX$28:IX$232)*(CBRM_data!$H$28:$H$232=$E12))*(CBRM_data!IX$18=$C12)</f>
        <v>0</v>
      </c>
      <c r="GX12" s="385" cm="1">
        <f t="array" ref="GX12">SUMPRODUCT((CBRM_data!IY$28:IY$232)*(CBRM_data!$H$28:$H$232=$E12))*(CBRM_data!IY$18=$C12)</f>
        <v>0</v>
      </c>
      <c r="GY12" s="385" cm="1">
        <f t="array" ref="GY12">SUMPRODUCT((CBRM_data!IZ$28:IZ$232)*(CBRM_data!$H$28:$H$232=$E12))*(CBRM_data!IZ$18=$C12)</f>
        <v>0</v>
      </c>
      <c r="GZ12" s="385" cm="1">
        <f t="array" ref="GZ12">SUMPRODUCT((CBRM_data!JA$28:JA$232)*(CBRM_data!$H$28:$H$232=$E12))*(CBRM_data!JA$18=$C12)</f>
        <v>0</v>
      </c>
      <c r="HA12" s="385" cm="1">
        <f t="array" ref="HA12">SUMPRODUCT((CBRM_data!JB$28:JB$232)*(CBRM_data!$H$28:$H$232=$E12))*(CBRM_data!JB$18=$C12)</f>
        <v>0</v>
      </c>
      <c r="HB12" s="385" cm="1">
        <f t="array" ref="HB12">SUMPRODUCT((CBRM_data!JC$28:JC$232)*(CBRM_data!$H$28:$H$232=$E12))*(CBRM_data!JC$18=$C12)</f>
        <v>0</v>
      </c>
      <c r="HC12" s="385" cm="1">
        <f t="array" ref="HC12">SUMPRODUCT((CBRM_data!JD$28:JD$232)*(CBRM_data!$H$28:$H$232=$E12))*(CBRM_data!JD$18=$C12)</f>
        <v>0</v>
      </c>
      <c r="HD12" s="385" cm="1">
        <f t="array" ref="HD12">SUMPRODUCT((CBRM_data!JE$28:JE$232)*(CBRM_data!$H$28:$H$232=$E12))*(CBRM_data!JE$18=$C12)</f>
        <v>0</v>
      </c>
      <c r="HE12" s="385" cm="1">
        <f t="array" ref="HE12">SUMPRODUCT((CBRM_data!JF$28:JF$232)*(CBRM_data!$H$28:$H$232=$E12))*(CBRM_data!JF$18=$C12)</f>
        <v>0</v>
      </c>
      <c r="HF12" s="385" cm="1">
        <f t="array" ref="HF12">SUMPRODUCT((CBRM_data!JG$28:JG$232)*(CBRM_data!$H$28:$H$232=$E12))*(CBRM_data!JG$18=$C12)</f>
        <v>0</v>
      </c>
      <c r="HG12" s="385" cm="1">
        <f t="array" ref="HG12">SUMPRODUCT((CBRM_data!JH$28:JH$232)*(CBRM_data!$H$28:$H$232=$E12))*(CBRM_data!JH$18=$C12)</f>
        <v>0</v>
      </c>
      <c r="HH12" s="385" cm="1">
        <f t="array" ref="HH12">SUMPRODUCT((CBRM_data!JI$28:JI$232)*(CBRM_data!$H$28:$H$232=$E12))*(CBRM_data!JI$18=$C12)</f>
        <v>0</v>
      </c>
      <c r="HI12" s="385" cm="1">
        <f t="array" ref="HI12">SUMPRODUCT((CBRM_data!JJ$28:JJ$232)*(CBRM_data!$H$28:$H$232=$E12))*(CBRM_data!JJ$18=$C12)</f>
        <v>0</v>
      </c>
      <c r="HJ12" s="385" cm="1">
        <f t="array" ref="HJ12">SUMPRODUCT((CBRM_data!JK$28:JK$232)*(CBRM_data!$H$28:$H$232=$E12))*(CBRM_data!JK$18=$C12)</f>
        <v>0</v>
      </c>
      <c r="HK12" s="385" cm="1">
        <f t="array" ref="HK12">SUMPRODUCT((CBRM_data!JL$28:JL$232)*(CBRM_data!$H$28:$H$232=$E12))*(CBRM_data!JL$18=$C12)</f>
        <v>0</v>
      </c>
      <c r="HL12" s="385" cm="1">
        <f t="array" ref="HL12">SUMPRODUCT((CBRM_data!JM$28:JM$232)*(CBRM_data!$H$28:$H$232=$E12))*(CBRM_data!JM$18=$C12)</f>
        <v>0</v>
      </c>
      <c r="HM12" s="385" cm="1">
        <f t="array" ref="HM12">SUMPRODUCT((CBRM_data!JN$28:JN$232)*(CBRM_data!$H$28:$H$232=$E12))*(CBRM_data!JN$18=$C12)</f>
        <v>0</v>
      </c>
      <c r="HN12" s="385" cm="1">
        <f t="array" ref="HN12">SUMPRODUCT((CBRM_data!JO$28:JO$232)*(CBRM_data!$H$28:$H$232=$E12))*(CBRM_data!JO$18=$C12)</f>
        <v>0</v>
      </c>
      <c r="HO12" s="385" cm="1">
        <f t="array" ref="HO12">SUMPRODUCT((CBRM_data!JP$28:JP$232)*(CBRM_data!$H$28:$H$232=$E12))*(CBRM_data!JP$18=$C12)</f>
        <v>0</v>
      </c>
      <c r="HP12" s="385" cm="1">
        <f t="array" ref="HP12">SUMPRODUCT((CBRM_data!JQ$28:JQ$232)*(CBRM_data!$H$28:$H$232=$E12))*(CBRM_data!JQ$18=$C12)</f>
        <v>0</v>
      </c>
      <c r="HQ12" s="385" cm="1">
        <f t="array" ref="HQ12">SUMPRODUCT((CBRM_data!JR$28:JR$232)*(CBRM_data!$H$28:$H$232=$E12))*(CBRM_data!JR$18=$C12)</f>
        <v>0</v>
      </c>
      <c r="HR12" s="385" cm="1">
        <f t="array" ref="HR12">SUMPRODUCT((CBRM_data!JS$28:JS$232)*(CBRM_data!$H$28:$H$232=$E12))*(CBRM_data!JS$18=$C12)</f>
        <v>0</v>
      </c>
      <c r="HS12" s="385" cm="1">
        <f t="array" ref="HS12">SUMPRODUCT((CBRM_data!JT$28:JT$232)*(CBRM_data!$H$28:$H$232=$E12))*(CBRM_data!JT$18=$C12)</f>
        <v>0</v>
      </c>
      <c r="HT12" s="385" cm="1">
        <f t="array" ref="HT12">SUMPRODUCT((CBRM_data!JU$28:JU$232)*(CBRM_data!$H$28:$H$232=$E12))*(CBRM_data!JU$18=$C12)</f>
        <v>0</v>
      </c>
      <c r="HU12" s="385" cm="1">
        <f t="array" ref="HU12">SUMPRODUCT((CBRM_data!JV$28:JV$232)*(CBRM_data!$H$28:$H$232=$E12))*(CBRM_data!JV$18=$C12)</f>
        <v>0</v>
      </c>
      <c r="HV12" s="385" cm="1">
        <f t="array" ref="HV12">SUMPRODUCT((CBRM_data!JW$28:JW$232)*(CBRM_data!$H$28:$H$232=$E12))*(CBRM_data!JW$18=$C12)</f>
        <v>0</v>
      </c>
      <c r="HW12" s="385" cm="1">
        <f t="array" ref="HW12">SUMPRODUCT((CBRM_data!JX$28:JX$232)*(CBRM_data!$H$28:$H$232=$E12))*(CBRM_data!JX$18=$C12)</f>
        <v>0</v>
      </c>
      <c r="HX12" s="385" cm="1">
        <f t="array" ref="HX12">SUMPRODUCT((CBRM_data!JY$28:JY$232)*(CBRM_data!$H$28:$H$232=$E12))*(CBRM_data!JY$18=$C12)</f>
        <v>0</v>
      </c>
      <c r="HY12" s="385" cm="1">
        <f t="array" ref="HY12">SUMPRODUCT((CBRM_data!JZ$28:JZ$232)*(CBRM_data!$H$28:$H$232=$E12))*(CBRM_data!JZ$18=$C12)</f>
        <v>0</v>
      </c>
      <c r="HZ12" s="385" cm="1">
        <f t="array" ref="HZ12">SUMPRODUCT((CBRM_data!KA$28:KA$232)*(CBRM_data!$H$28:$H$232=$E12))*(CBRM_data!KA$18=$C12)</f>
        <v>0</v>
      </c>
      <c r="IA12" s="385" cm="1">
        <f t="array" ref="IA12">SUMPRODUCT((CBRM_data!KB$28:KB$232)*(CBRM_data!$H$28:$H$232=$E12))*(CBRM_data!KB$18=$C12)</f>
        <v>0</v>
      </c>
      <c r="IB12" s="385" cm="1">
        <f t="array" ref="IB12">SUMPRODUCT((CBRM_data!KC$28:KC$232)*(CBRM_data!$H$28:$H$232=$E12))*(CBRM_data!KC$18=$C12)</f>
        <v>0</v>
      </c>
      <c r="IC12" s="385" cm="1">
        <f t="array" ref="IC12">SUMPRODUCT((CBRM_data!KD$28:KD$232)*(CBRM_data!$H$28:$H$232=$E12))*(CBRM_data!KD$18=$C12)</f>
        <v>0</v>
      </c>
      <c r="ID12" s="385" cm="1">
        <f t="array" ref="ID12">SUMPRODUCT((CBRM_data!KE$28:KE$232)*(CBRM_data!$H$28:$H$232=$E12))*(CBRM_data!KE$18=$C12)</f>
        <v>0</v>
      </c>
      <c r="IE12" s="385" cm="1">
        <f t="array" ref="IE12">SUMPRODUCT((CBRM_data!KF$28:KF$232)*(CBRM_data!$H$28:$H$232=$E12))*(CBRM_data!KF$18=$C12)</f>
        <v>0</v>
      </c>
      <c r="IF12" s="385" cm="1">
        <f t="array" ref="IF12">SUMPRODUCT((CBRM_data!KG$28:KG$232)*(CBRM_data!$H$28:$H$232=$E12))*(CBRM_data!KG$18=$C12)</f>
        <v>0</v>
      </c>
      <c r="IG12" s="385" cm="1">
        <f t="array" ref="IG12">SUMPRODUCT((CBRM_data!KH$28:KH$232)*(CBRM_data!$H$28:$H$232=$E12))*(CBRM_data!KH$18=$C12)</f>
        <v>0</v>
      </c>
      <c r="IH12" s="385" cm="1">
        <f t="array" ref="IH12">SUMPRODUCT((CBRM_data!KI$28:KI$232)*(CBRM_data!$H$28:$H$232=$E12))*(CBRM_data!KI$18=$C12)</f>
        <v>0</v>
      </c>
      <c r="II12" s="385" cm="1">
        <f t="array" ref="II12">SUMPRODUCT((CBRM_data!KJ$28:KJ$232)*(CBRM_data!$H$28:$H$232=$E12))*(CBRM_data!KJ$18=$C12)</f>
        <v>0</v>
      </c>
      <c r="IJ12" s="385" cm="1">
        <f t="array" ref="IJ12">SUMPRODUCT((CBRM_data!KK$28:KK$232)*(CBRM_data!$H$28:$H$232=$E12))*(CBRM_data!KK$18=$C12)</f>
        <v>0</v>
      </c>
      <c r="IK12" s="385" cm="1">
        <f t="array" ref="IK12">SUMPRODUCT((CBRM_data!KL$28:KL$232)*(CBRM_data!$H$28:$H$232=$E12))*(CBRM_data!KL$18=$C12)</f>
        <v>0</v>
      </c>
      <c r="IL12" s="385" cm="1">
        <f t="array" ref="IL12">SUMPRODUCT((CBRM_data!KM$28:KM$232)*(CBRM_data!$H$28:$H$232=$E12))*(CBRM_data!KM$18=$C12)</f>
        <v>0</v>
      </c>
      <c r="IM12" s="385" cm="1">
        <f t="array" ref="IM12">SUMPRODUCT((CBRM_data!KN$28:KN$232)*(CBRM_data!$H$28:$H$232=$E12))*(CBRM_data!KN$18=$C12)</f>
        <v>0</v>
      </c>
      <c r="IN12" s="385" cm="1">
        <f t="array" ref="IN12">SUMPRODUCT((CBRM_data!KO$28:KO$232)*(CBRM_data!$H$28:$H$232=$E12))*(CBRM_data!KO$18=$C12)</f>
        <v>0</v>
      </c>
      <c r="IO12" s="385" cm="1">
        <f t="array" ref="IO12">SUMPRODUCT((CBRM_data!KP$28:KP$232)*(CBRM_data!$H$28:$H$232=$E12))*(CBRM_data!KP$18=$C12)</f>
        <v>0</v>
      </c>
      <c r="IP12" s="385" cm="1">
        <f t="array" ref="IP12">SUMPRODUCT((CBRM_data!KQ$28:KQ$232)*(CBRM_data!$H$28:$H$232=$E12))*(CBRM_data!KQ$18=$C12)</f>
        <v>0</v>
      </c>
      <c r="IQ12" s="385" cm="1">
        <f t="array" ref="IQ12">SUMPRODUCT((CBRM_data!KR$28:KR$232)*(CBRM_data!$H$28:$H$232=$E12))*(CBRM_data!KR$18=$C12)</f>
        <v>0</v>
      </c>
      <c r="IR12" s="385" cm="1">
        <f t="array" ref="IR12">SUMPRODUCT((CBRM_data!KS$28:KS$232)*(CBRM_data!$H$28:$H$232=$E12))*(CBRM_data!KS$18=$C12)</f>
        <v>0</v>
      </c>
      <c r="IS12" s="385" cm="1">
        <f t="array" ref="IS12">SUMPRODUCT((CBRM_data!KT$28:KT$232)*(CBRM_data!$H$28:$H$232=$E12))*(CBRM_data!KT$18=$C12)</f>
        <v>0</v>
      </c>
      <c r="IT12" s="385" cm="1">
        <f t="array" ref="IT12">SUMPRODUCT((CBRM_data!KU$28:KU$232)*(CBRM_data!$H$28:$H$232=$E12))*(CBRM_data!KU$18=$C12)</f>
        <v>0</v>
      </c>
      <c r="IU12" s="385" cm="1">
        <f t="array" ref="IU12">SUMPRODUCT((CBRM_data!KV$28:KV$232)*(CBRM_data!$H$28:$H$232=$E12))*(CBRM_data!KV$18=$C12)</f>
        <v>0</v>
      </c>
      <c r="IV12" s="385" cm="1">
        <f t="array" ref="IV12">SUMPRODUCT((CBRM_data!KW$28:KW$232)*(CBRM_data!$H$28:$H$232=$E12))*(CBRM_data!KW$18=$C12)</f>
        <v>0</v>
      </c>
      <c r="IW12" s="385" cm="1">
        <f t="array" ref="IW12">SUMPRODUCT((CBRM_data!KX$28:KX$232)*(CBRM_data!$H$28:$H$232=$E12))*(CBRM_data!KX$18=$C12)</f>
        <v>64901.762712967233</v>
      </c>
      <c r="IX12" s="385" cm="1">
        <f t="array" ref="IX12">SUMPRODUCT((CBRM_data!KY$28:KY$232)*(CBRM_data!$H$28:$H$232=$E12))*(CBRM_data!KY$18=$C12)</f>
        <v>70698.570832650774</v>
      </c>
      <c r="IY12" s="385" cm="1">
        <f t="array" ref="IY12">SUMPRODUCT((CBRM_data!KZ$28:KZ$232)*(CBRM_data!$H$28:$H$232=$E12))*(CBRM_data!KZ$18=$C12)</f>
        <v>77063.648157256088</v>
      </c>
      <c r="IZ12" s="385" cm="1">
        <f t="array" ref="IZ12">SUMPRODUCT((CBRM_data!LA$28:LA$232)*(CBRM_data!$H$28:$H$232=$E12))*(CBRM_data!LA$18=$C12)</f>
        <v>84057.577407544843</v>
      </c>
      <c r="JA12" s="385" cm="1">
        <f t="array" ref="JA12">SUMPRODUCT((CBRM_data!LB$28:LB$232)*(CBRM_data!$H$28:$H$232=$E12))*(CBRM_data!LB$18=$C12)</f>
        <v>91748.209486435589</v>
      </c>
      <c r="JB12" s="385" cm="1">
        <f t="array" ref="JB12">SUMPRODUCT((CBRM_data!LC$28:LC$232)*(CBRM_data!$H$28:$H$232=$E12))*(CBRM_data!LC$18=$C12)</f>
        <v>100211.73162381719</v>
      </c>
      <c r="JC12" s="385" cm="1">
        <f t="array" ref="JC12">SUMPRODUCT((CBRM_data!LD$28:LD$232)*(CBRM_data!$H$28:$H$232=$E12))*(CBRM_data!LD$18=$C12)</f>
        <v>109534.17631885639</v>
      </c>
      <c r="JD12" s="385" cm="1">
        <f t="array" ref="JD12">SUMPRODUCT((CBRM_data!LE$28:LE$232)*(CBRM_data!$H$28:$H$232=$E12))*(CBRM_data!LE$18=$C12)</f>
        <v>119861.95613261293</v>
      </c>
      <c r="JE12" s="385" cm="1">
        <f t="array" ref="JE12">SUMPRODUCT((CBRM_data!LF$28:LF$232)*(CBRM_data!$H$28:$H$232=$E12))*(CBRM_data!LF$18=$C12)</f>
        <v>131286.27945441686</v>
      </c>
      <c r="JF12" s="385" cm="1">
        <f t="array" ref="JF12">SUMPRODUCT((CBRM_data!LG$28:LG$232)*(CBRM_data!$H$28:$H$232=$E12))*(CBRM_data!LG$18=$C12)</f>
        <v>143913.70282438953</v>
      </c>
      <c r="JG12" s="385" cm="1">
        <f t="array" ref="JG12">SUMPRODUCT((CBRM_data!LH$28:LH$232)*(CBRM_data!$H$28:$H$232=$E12))*(CBRM_data!LH$18=$C12)</f>
        <v>157887.887365453</v>
      </c>
      <c r="JH12" s="385" cm="1">
        <f t="array" ref="JH12">SUMPRODUCT((CBRM_data!LI$28:LI$232)*(CBRM_data!$H$28:$H$232=$E12))*(CBRM_data!LI$18=$C12)</f>
        <v>173372.88040389385</v>
      </c>
      <c r="JI12" s="385" cm="1">
        <f t="array" ref="JI12">SUMPRODUCT((CBRM_data!LJ$28:LJ$232)*(CBRM_data!$H$28:$H$232=$E12))*(CBRM_data!LJ$18=$C12)</f>
        <v>190556.63206623012</v>
      </c>
      <c r="JJ12" s="385" cm="1">
        <f t="array" ref="JJ12">SUMPRODUCT((CBRM_data!LK$28:LK$232)*(CBRM_data!$H$28:$H$232=$E12))*(CBRM_data!LK$18=$C12)</f>
        <v>209655.23657566807</v>
      </c>
      <c r="JK12" s="385" cm="1">
        <f t="array" ref="JK12">SUMPRODUCT((CBRM_data!LL$28:LL$232)*(CBRM_data!$H$28:$H$232=$E12))*(CBRM_data!LL$18=$C12)</f>
        <v>230918.06484570832</v>
      </c>
      <c r="JL12" s="385" cm="1">
        <f t="array" ref="JL12">SUMPRODUCT((CBRM_data!LM$28:LM$232)*(CBRM_data!$H$28:$H$232=$E12))*(CBRM_data!LM$18=$C12)</f>
        <v>254634.00186312306</v>
      </c>
      <c r="JM12" s="385" cm="1">
        <f t="array" ref="JM12">SUMPRODUCT((CBRM_data!LN$28:LN$232)*(CBRM_data!$H$28:$H$232=$E12))*(CBRM_data!LN$18=$C12)</f>
        <v>281139.05994510977</v>
      </c>
      <c r="JN12" s="385" cm="1">
        <f t="array" ref="JN12">SUMPRODUCT((CBRM_data!LO$28:LO$232)*(CBRM_data!$H$28:$H$232=$E12))*(CBRM_data!LO$18=$C12)</f>
        <v>310825.7143352073</v>
      </c>
      <c r="JO12" s="385" cm="1">
        <f t="array" ref="JO12">SUMPRODUCT((CBRM_data!LP$28:LP$232)*(CBRM_data!$H$28:$H$232=$E12))*(CBRM_data!LP$18=$C12)</f>
        <v>344154.40717566432</v>
      </c>
      <c r="JP12" s="385" cm="1">
        <f t="array" ref="JP12">SUMPRODUCT((CBRM_data!LQ$28:LQ$232)*(CBRM_data!$H$28:$H$232=$E12))*(CBRM_data!LQ$18=$C12)</f>
        <v>381651.89073419193</v>
      </c>
      <c r="JQ12" s="385" cm="1">
        <f t="array" ref="JQ12">SUMPRODUCT((CBRM_data!LR$28:LR$232)*(CBRM_data!$H$28:$H$232=$E12))*(CBRM_data!LR$18=$C12)</f>
        <v>423870.27665814559</v>
      </c>
      <c r="JR12" s="385" cm="1">
        <f t="array" ref="JR12">SUMPRODUCT((CBRM_data!LS$28:LS$232)*(CBRM_data!$H$28:$H$232=$E12))*(CBRM_data!LS$18=$C12)</f>
        <v>471600.62027526926</v>
      </c>
      <c r="JS12" s="385" cm="1">
        <f t="array" ref="JS12">SUMPRODUCT((CBRM_data!LT$28:LT$232)*(CBRM_data!$H$28:$H$232=$E12))*(CBRM_data!LT$18=$C12)</f>
        <v>516593.00888878142</v>
      </c>
      <c r="JT12" s="385" cm="1">
        <f t="array" ref="JT12">SUMPRODUCT((CBRM_data!LU$28:LU$232)*(CBRM_data!$H$28:$H$232=$E12))*(CBRM_data!LU$18=$C12)</f>
        <v>560151.43772089586</v>
      </c>
      <c r="JU12" s="385" cm="1">
        <f t="array" ref="JU12">SUMPRODUCT((CBRM_data!LV$28:LV$232)*(CBRM_data!$H$28:$H$232=$E12))*(CBRM_data!LV$18=$C12)</f>
        <v>608107.91162172519</v>
      </c>
      <c r="JV12" s="385" cm="1">
        <f t="array" ref="JV12">SUMPRODUCT((CBRM_data!LW$28:LW$232)*(CBRM_data!$H$28:$H$232=$E12))*(CBRM_data!LW$18=$C12)</f>
        <v>660924.13036520092</v>
      </c>
      <c r="JW12" s="385" cm="1">
        <f t="array" ref="JW12">SUMPRODUCT((CBRM_data!LX$28:LX$232)*(CBRM_data!$H$28:$H$232=$E12))*(CBRM_data!LX$18=$C12)</f>
        <v>719113.16745178052</v>
      </c>
      <c r="JX12" s="385" cm="1">
        <f t="array" ref="JX12">SUMPRODUCT((CBRM_data!LY$28:LY$232)*(CBRM_data!$H$28:$H$232=$E12))*(CBRM_data!LY$18=$C12)</f>
        <v>783245.04118547181</v>
      </c>
      <c r="JY12" s="385" cm="1">
        <f t="array" ref="JY12">SUMPRODUCT((CBRM_data!LZ$28:LZ$232)*(CBRM_data!$H$28:$H$232=$E12))*(CBRM_data!LZ$18=$C12)</f>
        <v>853953.78728761093</v>
      </c>
      <c r="JZ12" s="385" cm="1">
        <f t="array" ref="JZ12">SUMPRODUCT((CBRM_data!MA$28:MA$232)*(CBRM_data!$H$28:$H$232=$E12))*(CBRM_data!MA$18=$C12)</f>
        <v>931945.26214609842</v>
      </c>
      <c r="KA12" s="385" cm="1">
        <f t="array" ref="KA12">SUMPRODUCT((CBRM_data!MB$28:MB$232)*(CBRM_data!$H$28:$H$232=$E12))*(CBRM_data!MB$18=$C12)</f>
        <v>0</v>
      </c>
      <c r="KB12" s="385" cm="1">
        <f t="array" ref="KB12">SUMPRODUCT((CBRM_data!MC$28:MC$232)*(CBRM_data!$H$28:$H$232=$E12))*(CBRM_data!MC$18=$C12)</f>
        <v>0</v>
      </c>
      <c r="KC12" s="385" cm="1">
        <f t="array" ref="KC12">SUMPRODUCT((CBRM_data!MD$28:MD$232)*(CBRM_data!$H$28:$H$232=$E12))*(CBRM_data!MD$18=$C12)</f>
        <v>0</v>
      </c>
      <c r="KD12" s="385" cm="1">
        <f t="array" ref="KD12">SUMPRODUCT((CBRM_data!ME$28:ME$232)*(CBRM_data!$H$28:$H$232=$E12))*(CBRM_data!ME$18=$C12)</f>
        <v>0</v>
      </c>
      <c r="KE12" s="385" cm="1">
        <f t="array" ref="KE12">SUMPRODUCT((CBRM_data!MF$28:MF$232)*(CBRM_data!$H$28:$H$232=$E12))*(CBRM_data!MF$18=$C12)</f>
        <v>0</v>
      </c>
      <c r="KF12" s="385" cm="1">
        <f t="array" ref="KF12">SUMPRODUCT((CBRM_data!MG$28:MG$232)*(CBRM_data!$H$28:$H$232=$E12))*(CBRM_data!MG$18=$C12)</f>
        <v>0</v>
      </c>
      <c r="KG12" s="385" cm="1">
        <f t="array" ref="KG12">SUMPRODUCT((CBRM_data!MH$28:MH$232)*(CBRM_data!$H$28:$H$232=$E12))*(CBRM_data!MH$18=$C12)</f>
        <v>0</v>
      </c>
      <c r="KH12" s="385" cm="1">
        <f t="array" ref="KH12">SUMPRODUCT((CBRM_data!MI$28:MI$232)*(CBRM_data!$H$28:$H$232=$E12))*(CBRM_data!MI$18=$C12)</f>
        <v>0</v>
      </c>
      <c r="KI12" s="385" cm="1">
        <f t="array" ref="KI12">SUMPRODUCT((CBRM_data!MJ$28:MJ$232)*(CBRM_data!$H$28:$H$232=$E12))*(CBRM_data!MJ$18=$C12)</f>
        <v>0</v>
      </c>
      <c r="KJ12" s="385" cm="1">
        <f t="array" ref="KJ12">SUMPRODUCT((CBRM_data!MK$28:MK$232)*(CBRM_data!$H$28:$H$232=$E12))*(CBRM_data!MK$18=$C12)</f>
        <v>0</v>
      </c>
      <c r="KK12" s="385" cm="1">
        <f t="array" ref="KK12">SUMPRODUCT((CBRM_data!ML$28:ML$232)*(CBRM_data!$H$28:$H$232=$E12))*(CBRM_data!ML$18=$C12)</f>
        <v>0</v>
      </c>
      <c r="KL12" s="385" cm="1">
        <f t="array" ref="KL12">SUMPRODUCT((CBRM_data!MM$28:MM$232)*(CBRM_data!$H$28:$H$232=$E12))*(CBRM_data!MM$18=$C12)</f>
        <v>0</v>
      </c>
      <c r="KM12" s="385" cm="1">
        <f t="array" ref="KM12">SUMPRODUCT((CBRM_data!MN$28:MN$232)*(CBRM_data!$H$28:$H$232=$E12))*(CBRM_data!MN$18=$C12)</f>
        <v>0</v>
      </c>
      <c r="KN12" s="385" cm="1">
        <f t="array" ref="KN12">SUMPRODUCT((CBRM_data!MO$28:MO$232)*(CBRM_data!$H$28:$H$232=$E12))*(CBRM_data!MO$18=$C12)</f>
        <v>0</v>
      </c>
      <c r="KO12" s="385" cm="1">
        <f t="array" ref="KO12">SUMPRODUCT((CBRM_data!MP$28:MP$232)*(CBRM_data!$H$28:$H$232=$E12))*(CBRM_data!MP$18=$C12)</f>
        <v>0</v>
      </c>
      <c r="KP12" s="385" cm="1">
        <f t="array" ref="KP12">SUMPRODUCT((CBRM_data!MQ$28:MQ$232)*(CBRM_data!$H$28:$H$232=$E12))*(CBRM_data!MQ$18=$C12)</f>
        <v>0</v>
      </c>
      <c r="KQ12" s="385" cm="1">
        <f t="array" ref="KQ12">SUMPRODUCT((CBRM_data!MR$28:MR$232)*(CBRM_data!$H$28:$H$232=$E12))*(CBRM_data!MR$18=$C12)</f>
        <v>0</v>
      </c>
      <c r="KR12" s="385" cm="1">
        <f t="array" ref="KR12">SUMPRODUCT((CBRM_data!MS$28:MS$232)*(CBRM_data!$H$28:$H$232=$E12))*(CBRM_data!MS$18=$C12)</f>
        <v>0</v>
      </c>
      <c r="KS12" s="385" cm="1">
        <f t="array" ref="KS12">SUMPRODUCT((CBRM_data!MT$28:MT$232)*(CBRM_data!$H$28:$H$232=$E12))*(CBRM_data!MT$18=$C12)</f>
        <v>0</v>
      </c>
      <c r="KT12" s="385" cm="1">
        <f t="array" ref="KT12">SUMPRODUCT((CBRM_data!MU$28:MU$232)*(CBRM_data!$H$28:$H$232=$E12))*(CBRM_data!MU$18=$C12)</f>
        <v>0</v>
      </c>
      <c r="KU12" s="385" cm="1">
        <f t="array" ref="KU12">SUMPRODUCT((CBRM_data!MV$28:MV$232)*(CBRM_data!$H$28:$H$232=$E12))*(CBRM_data!MV$18=$C12)</f>
        <v>0</v>
      </c>
      <c r="KV12" s="385" cm="1">
        <f t="array" ref="KV12">SUMPRODUCT((CBRM_data!MW$28:MW$232)*(CBRM_data!$H$28:$H$232=$E12))*(CBRM_data!MW$18=$C12)</f>
        <v>0</v>
      </c>
      <c r="KW12" s="385" cm="1">
        <f t="array" ref="KW12">SUMPRODUCT((CBRM_data!MX$28:MX$232)*(CBRM_data!$H$28:$H$232=$E12))*(CBRM_data!MX$18=$C12)</f>
        <v>0</v>
      </c>
      <c r="KX12" s="385" cm="1">
        <f t="array" ref="KX12">SUMPRODUCT((CBRM_data!MY$28:MY$232)*(CBRM_data!$H$28:$H$232=$E12))*(CBRM_data!MY$18=$C12)</f>
        <v>0</v>
      </c>
      <c r="KY12" s="385" cm="1">
        <f t="array" ref="KY12">SUMPRODUCT((CBRM_data!MZ$28:MZ$232)*(CBRM_data!$H$28:$H$232=$E12))*(CBRM_data!MZ$18=$C12)</f>
        <v>0</v>
      </c>
      <c r="KZ12" s="385" cm="1">
        <f t="array" ref="KZ12">SUMPRODUCT((CBRM_data!NA$28:NA$232)*(CBRM_data!$H$28:$H$232=$E12))*(CBRM_data!NA$18=$C12)</f>
        <v>0</v>
      </c>
      <c r="LA12" s="385" cm="1">
        <f t="array" ref="LA12">SUMPRODUCT((CBRM_data!NB$28:NB$232)*(CBRM_data!$H$28:$H$232=$E12))*(CBRM_data!NB$18=$C12)</f>
        <v>0</v>
      </c>
      <c r="LB12" s="385" cm="1">
        <f t="array" ref="LB12">SUMPRODUCT((CBRM_data!NC$28:NC$232)*(CBRM_data!$H$28:$H$232=$E12))*(CBRM_data!NC$18=$C12)</f>
        <v>0</v>
      </c>
      <c r="LC12" s="385" cm="1">
        <f t="array" ref="LC12">SUMPRODUCT((CBRM_data!ND$28:ND$232)*(CBRM_data!$H$28:$H$232=$E12))*(CBRM_data!ND$18=$C12)</f>
        <v>0</v>
      </c>
      <c r="LD12" s="385" cm="1">
        <f t="array" ref="LD12">SUMPRODUCT((CBRM_data!NE$28:NE$232)*(CBRM_data!$H$28:$H$232=$E12))*(CBRM_data!NE$18=$C12)</f>
        <v>0</v>
      </c>
      <c r="LE12" s="385" cm="1">
        <f t="array" ref="LE12">SUMPRODUCT((CBRM_data!NF$28:NF$232)*(CBRM_data!$H$28:$H$232=$E12))*(CBRM_data!NF$18=$C12)</f>
        <v>0</v>
      </c>
      <c r="LF12" s="385" cm="1">
        <f t="array" ref="LF12">SUMPRODUCT((CBRM_data!NG$28:NG$232)*(CBRM_data!$H$28:$H$232=$E12))*(CBRM_data!NG$18=$C12)</f>
        <v>0</v>
      </c>
      <c r="LG12" s="385" cm="1">
        <f t="array" ref="LG12">SUMPRODUCT((CBRM_data!NH$28:NH$232)*(CBRM_data!$H$28:$H$232=$E12))*(CBRM_data!NH$18=$C12)</f>
        <v>0</v>
      </c>
      <c r="LH12" s="385" cm="1">
        <f t="array" ref="LH12">SUMPRODUCT((CBRM_data!NI$28:NI$232)*(CBRM_data!$H$28:$H$232=$E12))*(CBRM_data!NI$18=$C12)</f>
        <v>0</v>
      </c>
      <c r="LI12" s="385" cm="1">
        <f t="array" ref="LI12">SUMPRODUCT((CBRM_data!NJ$28:NJ$232)*(CBRM_data!$H$28:$H$232=$E12))*(CBRM_data!NJ$18=$C12)</f>
        <v>0</v>
      </c>
      <c r="LJ12" s="385" cm="1">
        <f t="array" ref="LJ12">SUMPRODUCT((CBRM_data!NK$28:NK$232)*(CBRM_data!$H$28:$H$232=$E12))*(CBRM_data!NK$18=$C12)</f>
        <v>0</v>
      </c>
      <c r="LK12" s="385" cm="1">
        <f t="array" ref="LK12">SUMPRODUCT((CBRM_data!NL$28:NL$232)*(CBRM_data!$H$28:$H$232=$E12))*(CBRM_data!NL$18=$C12)</f>
        <v>0</v>
      </c>
      <c r="LL12" s="385" cm="1">
        <f t="array" ref="LL12">SUMPRODUCT((CBRM_data!NM$28:NM$232)*(CBRM_data!$H$28:$H$232=$E12))*(CBRM_data!NM$18=$C12)</f>
        <v>0</v>
      </c>
      <c r="LM12" s="385" cm="1">
        <f t="array" ref="LM12">SUMPRODUCT((CBRM_data!NN$28:NN$232)*(CBRM_data!$H$28:$H$232=$E12))*(CBRM_data!NN$18=$C12)</f>
        <v>0</v>
      </c>
      <c r="LN12" s="385" cm="1">
        <f t="array" ref="LN12">SUMPRODUCT((CBRM_data!NO$28:NO$232)*(CBRM_data!$H$28:$H$232=$E12))*(CBRM_data!NO$18=$C12)</f>
        <v>0</v>
      </c>
      <c r="LO12" s="385" cm="1">
        <f t="array" ref="LO12">SUMPRODUCT((CBRM_data!NP$28:NP$232)*(CBRM_data!$H$28:$H$232=$E12))*(CBRM_data!NP$18=$C12)</f>
        <v>0</v>
      </c>
      <c r="LP12" s="385" cm="1">
        <f t="array" ref="LP12">SUMPRODUCT((CBRM_data!NQ$28:NQ$232)*(CBRM_data!$H$28:$H$232=$E12))*(CBRM_data!NQ$18=$C12)</f>
        <v>0</v>
      </c>
      <c r="LQ12" s="385" cm="1">
        <f t="array" ref="LQ12">SUMPRODUCT((CBRM_data!NR$28:NR$232)*(CBRM_data!$H$28:$H$232=$E12))*(CBRM_data!NR$18=$C12)</f>
        <v>0</v>
      </c>
      <c r="LR12" s="385" cm="1">
        <f t="array" ref="LR12">SUMPRODUCT((CBRM_data!NS$28:NS$232)*(CBRM_data!$H$28:$H$232=$E12))*(CBRM_data!NS$18=$C12)</f>
        <v>0</v>
      </c>
      <c r="LS12" s="385" cm="1">
        <f t="array" ref="LS12">SUMPRODUCT((CBRM_data!NT$28:NT$232)*(CBRM_data!$H$28:$H$232=$E12))*(CBRM_data!NT$18=$C12)</f>
        <v>0</v>
      </c>
      <c r="LT12" s="385" cm="1">
        <f t="array" ref="LT12">SUMPRODUCT((CBRM_data!NU$28:NU$232)*(CBRM_data!$H$28:$H$232=$E12))*(CBRM_data!NU$18=$C12)</f>
        <v>0</v>
      </c>
      <c r="LU12" s="385" cm="1">
        <f t="array" ref="LU12">SUMPRODUCT((CBRM_data!NV$28:NV$232)*(CBRM_data!$H$28:$H$232=$E12))*(CBRM_data!NV$18=$C12)</f>
        <v>0</v>
      </c>
      <c r="LV12" s="385" cm="1">
        <f t="array" ref="LV12">SUMPRODUCT((CBRM_data!NW$28:NW$232)*(CBRM_data!$H$28:$H$232=$E12))*(CBRM_data!NW$18=$C12)</f>
        <v>0</v>
      </c>
      <c r="LW12" s="385" cm="1">
        <f t="array" ref="LW12">SUMPRODUCT((CBRM_data!NX$28:NX$232)*(CBRM_data!$H$28:$H$232=$E12))*(CBRM_data!NX$18=$C12)</f>
        <v>0</v>
      </c>
      <c r="LX12" s="385" cm="1">
        <f t="array" ref="LX12">SUMPRODUCT((CBRM_data!NY$28:NY$232)*(CBRM_data!$H$28:$H$232=$E12))*(CBRM_data!NY$18=$C12)</f>
        <v>0</v>
      </c>
      <c r="LY12" s="385" cm="1">
        <f t="array" ref="LY12">SUMPRODUCT((CBRM_data!NZ$28:NZ$232)*(CBRM_data!$H$28:$H$232=$E12))*(CBRM_data!NZ$18=$C12)</f>
        <v>0</v>
      </c>
      <c r="LZ12" s="385" cm="1">
        <f t="array" ref="LZ12">SUMPRODUCT((CBRM_data!OA$28:OA$232)*(CBRM_data!$H$28:$H$232=$E12))*(CBRM_data!OA$18=$C12)</f>
        <v>0</v>
      </c>
      <c r="MA12" s="385" cm="1">
        <f t="array" ref="MA12">SUMPRODUCT((CBRM_data!OB$28:OB$232)*(CBRM_data!$H$28:$H$232=$E12))*(CBRM_data!OB$18=$C12)</f>
        <v>0</v>
      </c>
      <c r="MB12" s="385" cm="1">
        <f t="array" ref="MB12">SUMPRODUCT((CBRM_data!OC$28:OC$232)*(CBRM_data!$H$28:$H$232=$E12))*(CBRM_data!OC$18=$C12)</f>
        <v>0</v>
      </c>
      <c r="MC12" s="385" cm="1">
        <f t="array" ref="MC12">SUMPRODUCT((CBRM_data!OD$28:OD$232)*(CBRM_data!$H$28:$H$232=$E12))*(CBRM_data!OD$18=$C12)</f>
        <v>0</v>
      </c>
      <c r="MD12" s="385" cm="1">
        <f t="array" ref="MD12">SUMPRODUCT((CBRM_data!OE$28:OE$232)*(CBRM_data!$H$28:$H$232=$E12))*(CBRM_data!OE$18=$C12)</f>
        <v>0</v>
      </c>
      <c r="ME12" s="385" cm="1">
        <f t="array" ref="ME12">SUMPRODUCT((CBRM_data!OF$28:OF$232)*(CBRM_data!$H$28:$H$232=$E12))*(CBRM_data!OF$18=$C12)</f>
        <v>0</v>
      </c>
      <c r="MF12" s="385" cm="1">
        <f t="array" ref="MF12">SUMPRODUCT((CBRM_data!OG$28:OG$232)*(CBRM_data!$H$28:$H$232=$E12))*(CBRM_data!OG$18=$C12)</f>
        <v>0</v>
      </c>
      <c r="MG12" s="385" cm="1">
        <f t="array" ref="MG12">SUMPRODUCT((CBRM_data!OH$28:OH$232)*(CBRM_data!$H$28:$H$232=$E12))*(CBRM_data!OH$18=$C12)</f>
        <v>0</v>
      </c>
      <c r="MH12" s="385" cm="1">
        <f t="array" ref="MH12">SUMPRODUCT((CBRM_data!OI$28:OI$232)*(CBRM_data!$H$28:$H$232=$E12))*(CBRM_data!OI$18=$C12)</f>
        <v>0</v>
      </c>
      <c r="MI12" s="385" cm="1">
        <f t="array" ref="MI12">SUMPRODUCT((CBRM_data!OJ$28:OJ$232)*(CBRM_data!$H$28:$H$232=$E12))*(CBRM_data!OJ$18=$C12)</f>
        <v>0</v>
      </c>
      <c r="MJ12" s="385" cm="1">
        <f t="array" ref="MJ12">SUMPRODUCT((CBRM_data!OK$28:OK$232)*(CBRM_data!$H$28:$H$232=$E12))*(CBRM_data!OK$18=$C12)</f>
        <v>0</v>
      </c>
      <c r="MK12" s="385" cm="1">
        <f t="array" ref="MK12">SUMPRODUCT((CBRM_data!OL$28:OL$232)*(CBRM_data!$H$28:$H$232=$E12))*(CBRM_data!OL$18=$C12)</f>
        <v>0</v>
      </c>
      <c r="ML12" s="385" cm="1">
        <f t="array" ref="ML12">SUMPRODUCT((CBRM_data!OM$28:OM$232)*(CBRM_data!$H$28:$H$232=$E12))*(CBRM_data!OM$18=$C12)</f>
        <v>0</v>
      </c>
      <c r="MM12" s="385" cm="1">
        <f t="array" ref="MM12">SUMPRODUCT((CBRM_data!ON$28:ON$232)*(CBRM_data!$H$28:$H$232=$E12))*(CBRM_data!ON$18=$C12)</f>
        <v>0</v>
      </c>
      <c r="MN12" s="385" cm="1">
        <f t="array" ref="MN12">SUMPRODUCT((CBRM_data!OO$28:OO$232)*(CBRM_data!$H$28:$H$232=$E12))*(CBRM_data!OO$18=$C12)</f>
        <v>0</v>
      </c>
      <c r="MO12" s="385" cm="1">
        <f t="array" ref="MO12">SUMPRODUCT((CBRM_data!OP$28:OP$232)*(CBRM_data!$H$28:$H$232=$E12))*(CBRM_data!OP$18=$C12)</f>
        <v>0</v>
      </c>
      <c r="MP12" s="385" cm="1">
        <f t="array" ref="MP12">SUMPRODUCT((CBRM_data!OQ$28:OQ$232)*(CBRM_data!$H$28:$H$232=$E12))*(CBRM_data!OQ$18=$C12)</f>
        <v>0</v>
      </c>
      <c r="MQ12" s="385" cm="1">
        <f t="array" ref="MQ12">SUMPRODUCT((CBRM_data!OR$28:OR$232)*(CBRM_data!$H$28:$H$232=$E12))*(CBRM_data!OR$18=$C12)</f>
        <v>0</v>
      </c>
      <c r="MR12" s="385" cm="1">
        <f t="array" ref="MR12">SUMPRODUCT((CBRM_data!OS$28:OS$232)*(CBRM_data!$H$28:$H$232=$E12))*(CBRM_data!OS$18=$C12)</f>
        <v>0</v>
      </c>
      <c r="MS12" s="385" cm="1">
        <f t="array" ref="MS12">SUMPRODUCT((CBRM_data!OT$28:OT$232)*(CBRM_data!$H$28:$H$232=$E12))*(CBRM_data!OT$18=$C12)</f>
        <v>0</v>
      </c>
      <c r="MT12" s="385" cm="1">
        <f t="array" ref="MT12">SUMPRODUCT((CBRM_data!OU$28:OU$232)*(CBRM_data!$H$28:$H$232=$E12))*(CBRM_data!OU$18=$C12)</f>
        <v>0</v>
      </c>
      <c r="MU12" s="385" cm="1">
        <f t="array" ref="MU12">SUMPRODUCT((CBRM_data!OV$28:OV$232)*(CBRM_data!$H$28:$H$232=$E12))*(CBRM_data!OV$18=$C12)</f>
        <v>0</v>
      </c>
      <c r="MV12" s="385" cm="1">
        <f t="array" ref="MV12">SUMPRODUCT((CBRM_data!OW$28:OW$232)*(CBRM_data!$H$28:$H$232=$E12))*(CBRM_data!OW$18=$C12)</f>
        <v>0</v>
      </c>
      <c r="MW12" s="385" cm="1">
        <f t="array" ref="MW12">SUMPRODUCT((CBRM_data!OX$28:OX$232)*(CBRM_data!$H$28:$H$232=$E12))*(CBRM_data!OX$18=$C12)</f>
        <v>0</v>
      </c>
      <c r="MX12" s="385" cm="1">
        <f t="array" ref="MX12">SUMPRODUCT((CBRM_data!OY$28:OY$232)*(CBRM_data!$H$28:$H$232=$E12))*(CBRM_data!OY$18=$C12)</f>
        <v>0</v>
      </c>
      <c r="MY12" s="385" cm="1">
        <f t="array" ref="MY12">SUMPRODUCT((CBRM_data!OZ$28:OZ$232)*(CBRM_data!$H$28:$H$232=$E12))*(CBRM_data!OZ$18=$C12)</f>
        <v>0</v>
      </c>
      <c r="MZ12" s="385" cm="1">
        <f t="array" ref="MZ12">SUMPRODUCT((CBRM_data!PA$28:PA$232)*(CBRM_data!$H$28:$H$232=$E12))*(CBRM_data!PA$18=$C12)</f>
        <v>0</v>
      </c>
      <c r="NA12" s="385" cm="1">
        <f t="array" ref="NA12">SUMPRODUCT((CBRM_data!PB$28:PB$232)*(CBRM_data!$H$28:$H$232=$E12))*(CBRM_data!PB$18=$C12)</f>
        <v>0</v>
      </c>
      <c r="NB12" s="385" cm="1">
        <f t="array" ref="NB12">SUMPRODUCT((CBRM_data!PC$28:PC$232)*(CBRM_data!$H$28:$H$232=$E12))*(CBRM_data!PC$18=$C12)</f>
        <v>0</v>
      </c>
      <c r="NC12" s="385" cm="1">
        <f t="array" ref="NC12">SUMPRODUCT((CBRM_data!PD$28:PD$232)*(CBRM_data!$H$28:$H$232=$E12))*(CBRM_data!PD$18=$C12)</f>
        <v>0</v>
      </c>
      <c r="ND12" s="385" cm="1">
        <f t="array" ref="ND12">SUMPRODUCT((CBRM_data!PE$28:PE$232)*(CBRM_data!$H$28:$H$232=$E12))*(CBRM_data!PE$18=$C12)</f>
        <v>0</v>
      </c>
      <c r="NE12" s="385" cm="1">
        <f t="array" ref="NE12">SUMPRODUCT((CBRM_data!PF$28:PF$232)*(CBRM_data!$H$28:$H$232=$E12))*(CBRM_data!PF$18=$C12)</f>
        <v>0</v>
      </c>
      <c r="NF12" s="385" cm="1">
        <f t="array" ref="NF12">SUMPRODUCT((CBRM_data!PG$28:PG$232)*(CBRM_data!$H$28:$H$232=$E12))*(CBRM_data!PG$18=$C12)</f>
        <v>0</v>
      </c>
      <c r="NG12" s="385" cm="1">
        <f t="array" ref="NG12">SUMPRODUCT((CBRM_data!PH$28:PH$232)*(CBRM_data!$H$28:$H$232=$E12))*(CBRM_data!PH$18=$C12)</f>
        <v>0</v>
      </c>
      <c r="NH12" s="385" cm="1">
        <f t="array" ref="NH12">SUMPRODUCT((CBRM_data!PI$28:PI$232)*(CBRM_data!$H$28:$H$232=$E12))*(CBRM_data!PI$18=$C12)</f>
        <v>0</v>
      </c>
      <c r="NI12" s="385" cm="1">
        <f t="array" ref="NI12">SUMPRODUCT((CBRM_data!PJ$28:PJ$232)*(CBRM_data!$H$28:$H$232=$E12))*(CBRM_data!PJ$18=$C12)</f>
        <v>0</v>
      </c>
      <c r="NJ12" s="385" cm="1">
        <f t="array" ref="NJ12">SUMPRODUCT((CBRM_data!PK$28:PK$232)*(CBRM_data!$H$28:$H$232=$E12))*(CBRM_data!PK$18=$C12)</f>
        <v>0</v>
      </c>
      <c r="NK12" s="385" cm="1">
        <f t="array" ref="NK12">SUMPRODUCT((CBRM_data!PL$28:PL$232)*(CBRM_data!$H$28:$H$232=$E12))*(CBRM_data!PL$18=$C12)</f>
        <v>0</v>
      </c>
      <c r="NL12" s="385" cm="1">
        <f t="array" ref="NL12">SUMPRODUCT((CBRM_data!PM$28:PM$232)*(CBRM_data!$H$28:$H$232=$E12))*(CBRM_data!PM$18=$C12)</f>
        <v>0</v>
      </c>
      <c r="NM12" s="385" cm="1">
        <f t="array" ref="NM12">SUMPRODUCT((CBRM_data!PN$28:PN$232)*(CBRM_data!$H$28:$H$232=$E12))*(CBRM_data!PN$18=$C12)</f>
        <v>0</v>
      </c>
      <c r="NN12" s="385" cm="1">
        <f t="array" ref="NN12">SUMPRODUCT((CBRM_data!PO$28:PO$232)*(CBRM_data!$H$28:$H$232=$E12))*(CBRM_data!PO$18=$C12)</f>
        <v>0</v>
      </c>
      <c r="NO12" s="385" cm="1">
        <f t="array" ref="NO12">SUMPRODUCT((CBRM_data!PP$28:PP$232)*(CBRM_data!$H$28:$H$232=$E12))*(CBRM_data!PP$18=$C12)</f>
        <v>0</v>
      </c>
      <c r="NP12" s="385" cm="1">
        <f t="array" ref="NP12">SUMPRODUCT((CBRM_data!PQ$28:PQ$232)*(CBRM_data!$H$28:$H$232=$E12))*(CBRM_data!PQ$18=$C12)</f>
        <v>0</v>
      </c>
      <c r="NQ12" s="385" cm="1">
        <f t="array" ref="NQ12">SUMPRODUCT((CBRM_data!PR$28:PR$232)*(CBRM_data!$H$28:$H$232=$E12))*(CBRM_data!PR$18=$C12)</f>
        <v>2970.7377281391568</v>
      </c>
      <c r="NR12" s="385" cm="1">
        <f t="array" ref="NR12">SUMPRODUCT((CBRM_data!PS$28:PS$232)*(CBRM_data!$H$28:$H$232=$E12))*(CBRM_data!PS$18=$C12)</f>
        <v>3200.7813773124935</v>
      </c>
      <c r="NS12" s="385" cm="1">
        <f t="array" ref="NS12">SUMPRODUCT((CBRM_data!PT$28:PT$232)*(CBRM_data!$H$28:$H$232=$E12))*(CBRM_data!PT$18=$C12)</f>
        <v>3455.5811914829578</v>
      </c>
      <c r="NT12" s="385" cm="1">
        <f t="array" ref="NT12">SUMPRODUCT((CBRM_data!PU$28:PU$232)*(CBRM_data!$H$28:$H$232=$E12))*(CBRM_data!PU$18=$C12)</f>
        <v>3738.3611207784174</v>
      </c>
      <c r="NU12" s="385" cm="1">
        <f t="array" ref="NU12">SUMPRODUCT((CBRM_data!PV$28:PV$232)*(CBRM_data!$H$28:$H$232=$E12))*(CBRM_data!PV$18=$C12)</f>
        <v>4054.5770967501021</v>
      </c>
      <c r="NV12" s="385" cm="1">
        <f t="array" ref="NV12">SUMPRODUCT((CBRM_data!PW$28:PW$232)*(CBRM_data!$H$28:$H$232=$E12))*(CBRM_data!PW$18=$C12)</f>
        <v>4419.5678858849215</v>
      </c>
      <c r="NW12" s="385" cm="1">
        <f t="array" ref="NW12">SUMPRODUCT((CBRM_data!PX$28:PX$232)*(CBRM_data!$H$28:$H$232=$E12))*(CBRM_data!PX$18=$C12)</f>
        <v>4899.011677752691</v>
      </c>
      <c r="NX12" s="385" cm="1">
        <f t="array" ref="NX12">SUMPRODUCT((CBRM_data!PY$28:PY$232)*(CBRM_data!$H$28:$H$232=$E12))*(CBRM_data!PY$18=$C12)</f>
        <v>5482.4848088661302</v>
      </c>
      <c r="NY12" s="385" cm="1">
        <f t="array" ref="NY12">SUMPRODUCT((CBRM_data!PZ$28:PZ$232)*(CBRM_data!$H$28:$H$232=$E12))*(CBRM_data!PZ$18=$C12)</f>
        <v>6226.2912451289949</v>
      </c>
      <c r="NZ12" s="385" cm="1">
        <f t="array" ref="NZ12">SUMPRODUCT((CBRM_data!QA$28:QA$232)*(CBRM_data!$H$28:$H$232=$E12))*(CBRM_data!QA$18=$C12)</f>
        <v>7165.8200003985085</v>
      </c>
      <c r="OA12" s="385" cm="1">
        <f t="array" ref="OA12">SUMPRODUCT((CBRM_data!QB$28:QB$232)*(CBRM_data!$H$28:$H$232=$E12))*(CBRM_data!QB$18=$C12)</f>
        <v>8347.8989254311764</v>
      </c>
      <c r="OB12" s="385" cm="1">
        <f t="array" ref="OB12">SUMPRODUCT((CBRM_data!QC$28:QC$232)*(CBRM_data!$H$28:$H$232=$E12))*(CBRM_data!QC$18=$C12)</f>
        <v>9864.7090224889926</v>
      </c>
      <c r="OC12" s="385" cm="1">
        <f t="array" ref="OC12">SUMPRODUCT((CBRM_data!QD$28:QD$232)*(CBRM_data!$H$28:$H$232=$E12))*(CBRM_data!QD$18=$C12)</f>
        <v>11850.114820035202</v>
      </c>
      <c r="OD12" s="385" cm="1">
        <f t="array" ref="OD12">SUMPRODUCT((CBRM_data!QE$28:QE$232)*(CBRM_data!$H$28:$H$232=$E12))*(CBRM_data!QE$18=$C12)</f>
        <v>14499.908561527069</v>
      </c>
      <c r="OE12" s="385" cm="1">
        <f t="array" ref="OE12">SUMPRODUCT((CBRM_data!QF$28:QF$232)*(CBRM_data!$H$28:$H$232=$E12))*(CBRM_data!QF$18=$C12)</f>
        <v>18102.231295980178</v>
      </c>
      <c r="OF12" s="385" cm="1">
        <f t="array" ref="OF12">SUMPRODUCT((CBRM_data!QG$28:QG$232)*(CBRM_data!$H$28:$H$232=$E12))*(CBRM_data!QG$18=$C12)</f>
        <v>23083.38979831383</v>
      </c>
      <c r="OG12" s="385" cm="1">
        <f t="array" ref="OG12">SUMPRODUCT((CBRM_data!QH$28:QH$232)*(CBRM_data!$H$28:$H$232=$E12))*(CBRM_data!QH$18=$C12)</f>
        <v>30076.999610172814</v>
      </c>
      <c r="OH12" s="385" cm="1">
        <f t="array" ref="OH12">SUMPRODUCT((CBRM_data!QI$28:QI$232)*(CBRM_data!$H$28:$H$232=$E12))*(CBRM_data!QI$18=$C12)</f>
        <v>40028.51754291742</v>
      </c>
      <c r="OI12" s="385" cm="1">
        <f t="array" ref="OI12">SUMPRODUCT((CBRM_data!QJ$28:QJ$232)*(CBRM_data!$H$28:$H$232=$E12))*(CBRM_data!QJ$18=$C12)</f>
        <v>53798.88857711856</v>
      </c>
      <c r="OJ12" s="385" cm="1">
        <f t="array" ref="OJ12">SUMPRODUCT((CBRM_data!QK$28:QK$232)*(CBRM_data!$H$28:$H$232=$E12))*(CBRM_data!QK$18=$C12)</f>
        <v>69964.167518869799</v>
      </c>
      <c r="OK12" s="385" cm="1">
        <f t="array" ref="OK12">SUMPRODUCT((CBRM_data!QL$28:QL$232)*(CBRM_data!$H$28:$H$232=$E12))*(CBRM_data!QL$18=$C12)</f>
        <v>77594.859938809066</v>
      </c>
      <c r="OL12" s="385" cm="1">
        <f t="array" ref="OL12">SUMPRODUCT((CBRM_data!QM$28:QM$232)*(CBRM_data!$H$28:$H$232=$E12))*(CBRM_data!QM$18=$C12)</f>
        <v>84466.517807689655</v>
      </c>
      <c r="OM12" s="385" cm="1">
        <f t="array" ref="OM12">SUMPRODUCT((CBRM_data!QN$28:QN$232)*(CBRM_data!$H$28:$H$232=$E12))*(CBRM_data!QN$18=$C12)</f>
        <v>91811.119319779376</v>
      </c>
      <c r="ON12" s="385" cm="1">
        <f t="array" ref="ON12">SUMPRODUCT((CBRM_data!QO$28:QO$232)*(CBRM_data!$H$28:$H$232=$E12))*(CBRM_data!QO$18=$C12)</f>
        <v>100538.70369873573</v>
      </c>
      <c r="OO12" s="385" cm="1">
        <f t="array" ref="OO12">SUMPRODUCT((CBRM_data!QP$28:QP$232)*(CBRM_data!$H$28:$H$232=$E12))*(CBRM_data!QP$18=$C12)</f>
        <v>107712.43826533308</v>
      </c>
      <c r="OP12" s="385" cm="1">
        <f t="array" ref="OP12">SUMPRODUCT((CBRM_data!QQ$28:QQ$232)*(CBRM_data!$H$28:$H$232=$E12))*(CBRM_data!QQ$18=$C12)</f>
        <v>109772.0932987436</v>
      </c>
      <c r="OQ12" s="385" cm="1">
        <f t="array" ref="OQ12">SUMPRODUCT((CBRM_data!QR$28:QR$232)*(CBRM_data!$H$28:$H$232=$E12))*(CBRM_data!QR$18=$C12)</f>
        <v>112052.55894701307</v>
      </c>
      <c r="OR12" s="385" cm="1">
        <f t="array" ref="OR12">SUMPRODUCT((CBRM_data!QS$28:QS$232)*(CBRM_data!$H$28:$H$232=$E12))*(CBRM_data!QS$18=$C12)</f>
        <v>114579.56906248786</v>
      </c>
      <c r="OS12" s="385" cm="1">
        <f t="array" ref="OS12">SUMPRODUCT((CBRM_data!QT$28:QT$232)*(CBRM_data!$H$28:$H$232=$E12))*(CBRM_data!QT$18=$C12)</f>
        <v>117382.19960924357</v>
      </c>
      <c r="OT12" s="385" cm="1">
        <f t="array" ref="OT12">SUMPRODUCT((CBRM_data!QU$28:QU$232)*(CBRM_data!$H$28:$H$232=$E12))*(CBRM_data!QU$18=$C12)</f>
        <v>120493.36028399759</v>
      </c>
      <c r="OU12" s="385" cm="1">
        <f t="array" ref="OU12">SUMPRODUCT((CBRM_data!QV$28:QV$232)*(CBRM_data!$H$28:$H$232=$E12))*(CBRM_data!QV$18=$C12)</f>
        <v>0</v>
      </c>
      <c r="OV12" s="385" cm="1">
        <f t="array" ref="OV12">SUMPRODUCT((CBRM_data!QW$28:QW$232)*(CBRM_data!$H$28:$H$232=$E12))*(CBRM_data!QW$18=$C12)</f>
        <v>0</v>
      </c>
      <c r="OW12" s="385" cm="1">
        <f t="array" ref="OW12">SUMPRODUCT((CBRM_data!QX$28:QX$232)*(CBRM_data!$H$28:$H$232=$E12))*(CBRM_data!QX$18=$C12)</f>
        <v>0</v>
      </c>
      <c r="OX12" s="385" cm="1">
        <f t="array" ref="OX12">SUMPRODUCT((CBRM_data!QY$28:QY$232)*(CBRM_data!$H$28:$H$232=$E12))*(CBRM_data!QY$18=$C12)</f>
        <v>0</v>
      </c>
      <c r="OY12" s="385" cm="1">
        <f t="array" ref="OY12">SUMPRODUCT((CBRM_data!QZ$28:QZ$232)*(CBRM_data!$H$28:$H$232=$E12))*(CBRM_data!QZ$18=$C12)</f>
        <v>0</v>
      </c>
      <c r="OZ12" s="385" cm="1">
        <f t="array" ref="OZ12">SUMPRODUCT((CBRM_data!RA$28:RA$232)*(CBRM_data!$H$28:$H$232=$E12))*(CBRM_data!RA$18=$C12)</f>
        <v>0</v>
      </c>
      <c r="PA12" s="385" cm="1">
        <f t="array" ref="PA12">SUMPRODUCT((CBRM_data!RB$28:RB$232)*(CBRM_data!$H$28:$H$232=$E12))*(CBRM_data!RB$18=$C12)</f>
        <v>0</v>
      </c>
      <c r="PB12" s="385" cm="1">
        <f t="array" ref="PB12">SUMPRODUCT((CBRM_data!RC$28:RC$232)*(CBRM_data!$H$28:$H$232=$E12))*(CBRM_data!RC$18=$C12)</f>
        <v>0</v>
      </c>
      <c r="PC12" s="385" cm="1">
        <f t="array" ref="PC12">SUMPRODUCT((CBRM_data!RD$28:RD$232)*(CBRM_data!$H$28:$H$232=$E12))*(CBRM_data!RD$18=$C12)</f>
        <v>0</v>
      </c>
      <c r="PD12" s="385" cm="1">
        <f t="array" ref="PD12">SUMPRODUCT((CBRM_data!RE$28:RE$232)*(CBRM_data!$H$28:$H$232=$E12))*(CBRM_data!RE$18=$C12)</f>
        <v>0</v>
      </c>
      <c r="PE12" s="385" cm="1">
        <f t="array" ref="PE12">SUMPRODUCT((CBRM_data!RF$28:RF$232)*(CBRM_data!$H$28:$H$232=$E12))*(CBRM_data!RF$18=$C12)</f>
        <v>0</v>
      </c>
      <c r="PF12" s="385" cm="1">
        <f t="array" ref="PF12">SUMPRODUCT((CBRM_data!RG$28:RG$232)*(CBRM_data!$H$28:$H$232=$E12))*(CBRM_data!RG$18=$C12)</f>
        <v>0</v>
      </c>
      <c r="PG12" s="385" cm="1">
        <f t="array" ref="PG12">SUMPRODUCT((CBRM_data!RH$28:RH$232)*(CBRM_data!$H$28:$H$232=$E12))*(CBRM_data!RH$18=$C12)</f>
        <v>0</v>
      </c>
      <c r="PH12" s="385" cm="1">
        <f t="array" ref="PH12">SUMPRODUCT((CBRM_data!RI$28:RI$232)*(CBRM_data!$H$28:$H$232=$E12))*(CBRM_data!RI$18=$C12)</f>
        <v>0</v>
      </c>
      <c r="PI12" s="385" cm="1">
        <f t="array" ref="PI12">SUMPRODUCT((CBRM_data!RJ$28:RJ$232)*(CBRM_data!$H$28:$H$232=$E12))*(CBRM_data!RJ$18=$C12)</f>
        <v>0</v>
      </c>
      <c r="PJ12" s="385" cm="1">
        <f t="array" ref="PJ12">SUMPRODUCT((CBRM_data!RK$28:RK$232)*(CBRM_data!$H$28:$H$232=$E12))*(CBRM_data!RK$18=$C12)</f>
        <v>0</v>
      </c>
      <c r="PK12" s="385" cm="1">
        <f t="array" ref="PK12">SUMPRODUCT((CBRM_data!RL$28:RL$232)*(CBRM_data!$H$28:$H$232=$E12))*(CBRM_data!RL$18=$C12)</f>
        <v>0</v>
      </c>
      <c r="PL12" s="385" cm="1">
        <f t="array" ref="PL12">SUMPRODUCT((CBRM_data!RM$28:RM$232)*(CBRM_data!$H$28:$H$232=$E12))*(CBRM_data!RM$18=$C12)</f>
        <v>0</v>
      </c>
      <c r="PM12" s="385" cm="1">
        <f t="array" ref="PM12">SUMPRODUCT((CBRM_data!RN$28:RN$232)*(CBRM_data!$H$28:$H$232=$E12))*(CBRM_data!RN$18=$C12)</f>
        <v>0</v>
      </c>
      <c r="PN12" s="385" cm="1">
        <f t="array" ref="PN12">SUMPRODUCT((CBRM_data!RO$28:RO$232)*(CBRM_data!$H$28:$H$232=$E12))*(CBRM_data!RO$18=$C12)</f>
        <v>0</v>
      </c>
      <c r="PO12" s="385" cm="1">
        <f t="array" ref="PO12">SUMPRODUCT((CBRM_data!RP$28:RP$232)*(CBRM_data!$H$28:$H$232=$E12))*(CBRM_data!RP$18=$C12)</f>
        <v>0</v>
      </c>
      <c r="PP12" s="385" cm="1">
        <f t="array" ref="PP12">SUMPRODUCT((CBRM_data!RQ$28:RQ$232)*(CBRM_data!$H$28:$H$232=$E12))*(CBRM_data!RQ$18=$C12)</f>
        <v>0</v>
      </c>
      <c r="PQ12" s="385" cm="1">
        <f t="array" ref="PQ12">SUMPRODUCT((CBRM_data!RR$28:RR$232)*(CBRM_data!$H$28:$H$232=$E12))*(CBRM_data!RR$18=$C12)</f>
        <v>0</v>
      </c>
      <c r="PR12" s="385" cm="1">
        <f t="array" ref="PR12">SUMPRODUCT((CBRM_data!RS$28:RS$232)*(CBRM_data!$H$28:$H$232=$E12))*(CBRM_data!RS$18=$C12)</f>
        <v>0</v>
      </c>
      <c r="PS12" s="385" cm="1">
        <f t="array" ref="PS12">SUMPRODUCT((CBRM_data!RT$28:RT$232)*(CBRM_data!$H$28:$H$232=$E12))*(CBRM_data!RT$18=$C12)</f>
        <v>0</v>
      </c>
      <c r="PT12" s="385" cm="1">
        <f t="array" ref="PT12">SUMPRODUCT((CBRM_data!RU$28:RU$232)*(CBRM_data!$H$28:$H$232=$E12))*(CBRM_data!RU$18=$C12)</f>
        <v>0</v>
      </c>
      <c r="PU12" s="385" cm="1">
        <f t="array" ref="PU12">SUMPRODUCT((CBRM_data!RV$28:RV$232)*(CBRM_data!$H$28:$H$232=$E12))*(CBRM_data!RV$18=$C12)</f>
        <v>0</v>
      </c>
      <c r="PV12" s="385" cm="1">
        <f t="array" ref="PV12">SUMPRODUCT((CBRM_data!RW$28:RW$232)*(CBRM_data!$H$28:$H$232=$E12))*(CBRM_data!RW$18=$C12)</f>
        <v>0</v>
      </c>
      <c r="PW12" s="385" cm="1">
        <f t="array" ref="PW12">SUMPRODUCT((CBRM_data!RX$28:RX$232)*(CBRM_data!$H$28:$H$232=$E12))*(CBRM_data!RX$18=$C12)</f>
        <v>0</v>
      </c>
      <c r="PX12" s="385" cm="1">
        <f t="array" ref="PX12">SUMPRODUCT((CBRM_data!RY$28:RY$232)*(CBRM_data!$H$28:$H$232=$E12))*(CBRM_data!RY$18=$C12)</f>
        <v>0</v>
      </c>
      <c r="PY12" s="385" cm="1">
        <f t="array" ref="PY12">SUMPRODUCT((CBRM_data!RZ$28:RZ$232)*(CBRM_data!$H$28:$H$232=$E12))*(CBRM_data!RZ$18=$C12)</f>
        <v>0</v>
      </c>
      <c r="PZ12" s="385" cm="1">
        <f t="array" ref="PZ12">SUMPRODUCT((CBRM_data!SA$28:SA$232)*(CBRM_data!$H$28:$H$232=$E12))*(CBRM_data!SA$18=$C12)</f>
        <v>0</v>
      </c>
      <c r="QA12" s="385" cm="1">
        <f t="array" ref="QA12">SUMPRODUCT((CBRM_data!SB$28:SB$232)*(CBRM_data!$H$28:$H$232=$E12))*(CBRM_data!SB$18=$C12)</f>
        <v>0</v>
      </c>
      <c r="QB12" s="385" cm="1">
        <f t="array" ref="QB12">SUMPRODUCT((CBRM_data!SC$28:SC$232)*(CBRM_data!$H$28:$H$232=$E12))*(CBRM_data!SC$18=$C12)</f>
        <v>0</v>
      </c>
      <c r="QC12" s="385" cm="1">
        <f t="array" ref="QC12">SUMPRODUCT((CBRM_data!SD$28:SD$232)*(CBRM_data!$H$28:$H$232=$E12))*(CBRM_data!SD$18=$C12)</f>
        <v>0</v>
      </c>
      <c r="QD12" s="385" cm="1">
        <f t="array" ref="QD12">SUMPRODUCT((CBRM_data!SE$28:SE$232)*(CBRM_data!$H$28:$H$232=$E12))*(CBRM_data!SE$18=$C12)</f>
        <v>0</v>
      </c>
      <c r="QE12" s="385" cm="1">
        <f t="array" ref="QE12">SUMPRODUCT((CBRM_data!SF$28:SF$232)*(CBRM_data!$H$28:$H$232=$E12))*(CBRM_data!SF$18=$C12)</f>
        <v>0</v>
      </c>
      <c r="QF12" s="385" cm="1">
        <f t="array" ref="QF12">SUMPRODUCT((CBRM_data!SG$28:SG$232)*(CBRM_data!$H$28:$H$232=$E12))*(CBRM_data!SG$18=$C12)</f>
        <v>0</v>
      </c>
      <c r="QG12" s="385" cm="1">
        <f t="array" ref="QG12">SUMPRODUCT((CBRM_data!SH$28:SH$232)*(CBRM_data!$H$28:$H$232=$E12))*(CBRM_data!SH$18=$C12)</f>
        <v>0</v>
      </c>
      <c r="QH12" s="385" cm="1">
        <f t="array" ref="QH12">SUMPRODUCT((CBRM_data!SI$28:SI$232)*(CBRM_data!$H$28:$H$232=$E12))*(CBRM_data!SI$18=$C12)</f>
        <v>0</v>
      </c>
      <c r="QI12" s="385" cm="1">
        <f t="array" ref="QI12">SUMPRODUCT((CBRM_data!SJ$28:SJ$232)*(CBRM_data!$H$28:$H$232=$E12))*(CBRM_data!SJ$18=$C12)</f>
        <v>0</v>
      </c>
      <c r="QJ12" s="385" cm="1">
        <f t="array" ref="QJ12">SUMPRODUCT((CBRM_data!SK$28:SK$232)*(CBRM_data!$H$28:$H$232=$E12))*(CBRM_data!SK$18=$C12)</f>
        <v>0</v>
      </c>
      <c r="QK12" s="385" cm="1">
        <f t="array" ref="QK12">SUMPRODUCT((CBRM_data!SL$28:SL$232)*(CBRM_data!$H$28:$H$232=$E12))*(CBRM_data!SL$18=$C12)</f>
        <v>0</v>
      </c>
      <c r="QL12" s="385" cm="1">
        <f t="array" ref="QL12">SUMPRODUCT((CBRM_data!SM$28:SM$232)*(CBRM_data!$H$28:$H$232=$E12))*(CBRM_data!SM$18=$C12)</f>
        <v>0</v>
      </c>
      <c r="QM12" s="385" cm="1">
        <f t="array" ref="QM12">SUMPRODUCT((CBRM_data!SN$28:SN$232)*(CBRM_data!$H$28:$H$232=$E12))*(CBRM_data!SN$18=$C12)</f>
        <v>0</v>
      </c>
      <c r="QN12" s="385" cm="1">
        <f t="array" ref="QN12">SUMPRODUCT((CBRM_data!SO$28:SO$232)*(CBRM_data!$H$28:$H$232=$E12))*(CBRM_data!SO$18=$C12)</f>
        <v>0</v>
      </c>
      <c r="QO12" s="385" cm="1">
        <f t="array" ref="QO12">SUMPRODUCT((CBRM_data!SP$28:SP$232)*(CBRM_data!$H$28:$H$232=$E12))*(CBRM_data!SP$18=$C12)</f>
        <v>0</v>
      </c>
      <c r="QP12" s="385" cm="1">
        <f t="array" ref="QP12">SUMPRODUCT((CBRM_data!SQ$28:SQ$232)*(CBRM_data!$H$28:$H$232=$E12))*(CBRM_data!SQ$18=$C12)</f>
        <v>0</v>
      </c>
      <c r="QQ12" s="385" cm="1">
        <f t="array" ref="QQ12">SUMPRODUCT((CBRM_data!SR$28:SR$232)*(CBRM_data!$H$28:$H$232=$E12))*(CBRM_data!SR$18=$C12)</f>
        <v>0</v>
      </c>
      <c r="QR12" s="385" cm="1">
        <f t="array" ref="QR12">SUMPRODUCT((CBRM_data!SS$28:SS$232)*(CBRM_data!$H$28:$H$232=$E12))*(CBRM_data!SS$18=$C12)</f>
        <v>0</v>
      </c>
      <c r="QS12" s="385" cm="1">
        <f t="array" ref="QS12">SUMPRODUCT((CBRM_data!ST$28:ST$232)*(CBRM_data!$H$28:$H$232=$E12))*(CBRM_data!ST$18=$C12)</f>
        <v>0</v>
      </c>
      <c r="QT12" s="385" cm="1">
        <f t="array" ref="QT12">SUMPRODUCT((CBRM_data!SU$28:SU$232)*(CBRM_data!$H$28:$H$232=$E12))*(CBRM_data!SU$18=$C12)</f>
        <v>0</v>
      </c>
      <c r="QU12" s="385" cm="1">
        <f t="array" ref="QU12">SUMPRODUCT((CBRM_data!SV$28:SV$232)*(CBRM_data!$H$28:$H$232=$E12))*(CBRM_data!SV$18=$C12)</f>
        <v>0</v>
      </c>
      <c r="QV12" s="385" cm="1">
        <f t="array" ref="QV12">SUMPRODUCT((CBRM_data!SW$28:SW$232)*(CBRM_data!$H$28:$H$232=$E12))*(CBRM_data!SW$18=$C12)</f>
        <v>0</v>
      </c>
      <c r="QW12" s="385" cm="1">
        <f t="array" ref="QW12">SUMPRODUCT((CBRM_data!SX$28:SX$232)*(CBRM_data!$H$28:$H$232=$E12))*(CBRM_data!SX$18=$C12)</f>
        <v>0</v>
      </c>
      <c r="QX12" s="385" cm="1">
        <f t="array" ref="QX12">SUMPRODUCT((CBRM_data!SY$28:SY$232)*(CBRM_data!$H$28:$H$232=$E12))*(CBRM_data!SY$18=$C12)</f>
        <v>0</v>
      </c>
      <c r="QY12" s="385" cm="1">
        <f t="array" ref="QY12">SUMPRODUCT((CBRM_data!SZ$28:SZ$232)*(CBRM_data!$H$28:$H$232=$E12))*(CBRM_data!SZ$18=$C12)</f>
        <v>0</v>
      </c>
      <c r="QZ12" s="385" cm="1">
        <f t="array" ref="QZ12">SUMPRODUCT((CBRM_data!TA$28:TA$232)*(CBRM_data!$H$28:$H$232=$E12))*(CBRM_data!TA$18=$C12)</f>
        <v>0</v>
      </c>
      <c r="RA12" s="385" cm="1">
        <f t="array" ref="RA12">SUMPRODUCT((CBRM_data!TB$28:TB$232)*(CBRM_data!$H$28:$H$232=$E12))*(CBRM_data!TB$18=$C12)</f>
        <v>0</v>
      </c>
      <c r="RB12" s="385" cm="1">
        <f t="array" ref="RB12">SUMPRODUCT((CBRM_data!TC$28:TC$232)*(CBRM_data!$H$28:$H$232=$E12))*(CBRM_data!TC$18=$C12)</f>
        <v>0</v>
      </c>
      <c r="RC12" s="385" cm="1">
        <f t="array" ref="RC12">SUMPRODUCT((CBRM_data!TD$28:TD$232)*(CBRM_data!$H$28:$H$232=$E12))*(CBRM_data!TD$18=$C12)</f>
        <v>0</v>
      </c>
      <c r="RD12" s="385" cm="1">
        <f t="array" ref="RD12">SUMPRODUCT((CBRM_data!TE$28:TE$232)*(CBRM_data!$H$28:$H$232=$E12))*(CBRM_data!TE$18=$C12)</f>
        <v>0</v>
      </c>
      <c r="RE12" s="385" cm="1">
        <f t="array" ref="RE12">SUMPRODUCT((CBRM_data!TF$28:TF$232)*(CBRM_data!$H$28:$H$232=$E12))*(CBRM_data!TF$18=$C12)</f>
        <v>0</v>
      </c>
      <c r="RF12" s="385" cm="1">
        <f t="array" ref="RF12">SUMPRODUCT((CBRM_data!TG$28:TG$232)*(CBRM_data!$H$28:$H$232=$E12))*(CBRM_data!TG$18=$C12)</f>
        <v>254.74415833864026</v>
      </c>
      <c r="RG12" s="385" cm="1">
        <f t="array" ref="RG12">SUMPRODUCT((CBRM_data!TH$28:TH$232)*(CBRM_data!$H$28:$H$232=$E12))*(CBRM_data!TH$18=$C12)</f>
        <v>272.58673140727603</v>
      </c>
      <c r="RH12" s="385" cm="1">
        <f t="array" ref="RH12">SUMPRODUCT((CBRM_data!TI$28:TI$232)*(CBRM_data!$H$28:$H$232=$E12))*(CBRM_data!TI$18=$C12)</f>
        <v>292.43301363526564</v>
      </c>
      <c r="RI12" s="385" cm="1">
        <f t="array" ref="RI12">SUMPRODUCT((CBRM_data!TJ$28:TJ$232)*(CBRM_data!$H$28:$H$232=$E12))*(CBRM_data!TJ$18=$C12)</f>
        <v>314.56659977942303</v>
      </c>
      <c r="RJ12" s="385" cm="1">
        <f t="array" ref="RJ12">SUMPRODUCT((CBRM_data!TK$28:TK$232)*(CBRM_data!$H$28:$H$232=$E12))*(CBRM_data!TK$18=$C12)</f>
        <v>339.56252795424092</v>
      </c>
      <c r="RK12" s="385" cm="1">
        <f t="array" ref="RK12">SUMPRODUCT((CBRM_data!TL$28:TL$232)*(CBRM_data!$H$28:$H$232=$E12))*(CBRM_data!TL$18=$C12)</f>
        <v>369.36154656172528</v>
      </c>
      <c r="RL12" s="385" cm="1">
        <f t="array" ref="RL12">SUMPRODUCT((CBRM_data!TM$28:TM$232)*(CBRM_data!$H$28:$H$232=$E12))*(CBRM_data!TM$18=$C12)</f>
        <v>412.9651452447211</v>
      </c>
      <c r="RM12" s="385" cm="1">
        <f t="array" ref="RM12">SUMPRODUCT((CBRM_data!TN$28:TN$232)*(CBRM_data!$H$28:$H$232=$E12))*(CBRM_data!TN$18=$C12)</f>
        <v>468.1222360363405</v>
      </c>
      <c r="RN12" s="385" cm="1">
        <f t="array" ref="RN12">SUMPRODUCT((CBRM_data!TO$28:TO$232)*(CBRM_data!$H$28:$H$232=$E12))*(CBRM_data!TO$18=$C12)</f>
        <v>542.61345579924989</v>
      </c>
      <c r="RO12" s="385" cm="1">
        <f t="array" ref="RO12">SUMPRODUCT((CBRM_data!TP$28:TP$232)*(CBRM_data!$H$28:$H$232=$E12))*(CBRM_data!TP$18=$C12)</f>
        <v>641.21247949542521</v>
      </c>
      <c r="RP12" s="385" cm="1">
        <f t="array" ref="RP12">SUMPRODUCT((CBRM_data!TQ$28:TQ$232)*(CBRM_data!$H$28:$H$232=$E12))*(CBRM_data!TQ$18=$C12)</f>
        <v>770.04508242195868</v>
      </c>
      <c r="RQ12" s="385" cm="1">
        <f t="array" ref="RQ12">SUMPRODUCT((CBRM_data!TR$28:TR$232)*(CBRM_data!$H$28:$H$232=$E12))*(CBRM_data!TR$18=$C12)</f>
        <v>941.55063192035846</v>
      </c>
      <c r="RR12" s="385" cm="1">
        <f t="array" ref="RR12">SUMPRODUCT((CBRM_data!TS$28:TS$232)*(CBRM_data!$H$28:$H$232=$E12))*(CBRM_data!TS$18=$C12)</f>
        <v>1173.9492267203559</v>
      </c>
      <c r="RS12" s="385" cm="1">
        <f t="array" ref="RS12">SUMPRODUCT((CBRM_data!TT$28:TT$232)*(CBRM_data!$H$28:$H$232=$E12))*(CBRM_data!TT$18=$C12)</f>
        <v>1494.07589457925</v>
      </c>
      <c r="RT12" s="385" cm="1">
        <f t="array" ref="RT12">SUMPRODUCT((CBRM_data!TU$28:TU$232)*(CBRM_data!$H$28:$H$232=$E12))*(CBRM_data!TU$18=$C12)</f>
        <v>1941.6447597631736</v>
      </c>
      <c r="RU12" s="385" cm="1">
        <f t="array" ref="RU12">SUMPRODUCT((CBRM_data!TV$28:TV$232)*(CBRM_data!$H$28:$H$232=$E12))*(CBRM_data!TV$18=$C12)</f>
        <v>2575.6776236788905</v>
      </c>
      <c r="RV12" s="385" cm="1">
        <f t="array" ref="RV12">SUMPRODUCT((CBRM_data!TW$28:TW$232)*(CBRM_data!$H$28:$H$232=$E12))*(CBRM_data!TW$18=$C12)</f>
        <v>3484.2132227483671</v>
      </c>
      <c r="RW12" s="385" cm="1">
        <f t="array" ref="RW12">SUMPRODUCT((CBRM_data!TX$28:TX$232)*(CBRM_data!$H$28:$H$232=$E12))*(CBRM_data!TX$18=$C12)</f>
        <v>4798.9955158544617</v>
      </c>
      <c r="RX12" s="385" cm="1">
        <f t="array" ref="RX12">SUMPRODUCT((CBRM_data!TY$28:TY$232)*(CBRM_data!$H$28:$H$232=$E12))*(CBRM_data!TY$18=$C12)</f>
        <v>6639.5509944702835</v>
      </c>
      <c r="RY12" s="385" cm="1">
        <f t="array" ref="RY12">SUMPRODUCT((CBRM_data!TZ$28:TZ$232)*(CBRM_data!$H$28:$H$232=$E12))*(CBRM_data!TZ$18=$C12)</f>
        <v>8803.1035548746477</v>
      </c>
      <c r="RZ12" s="385" cm="1">
        <f t="array" ref="RZ12">SUMPRODUCT((CBRM_data!UA$28:UA$232)*(CBRM_data!$H$28:$H$232=$E12))*(CBRM_data!UA$18=$C12)</f>
        <v>9747.2962299409301</v>
      </c>
      <c r="SA12" s="385" cm="1">
        <f t="array" ref="SA12">SUMPRODUCT((CBRM_data!UB$28:UB$232)*(CBRM_data!$H$28:$H$232=$E12))*(CBRM_data!UB$18=$C12)</f>
        <v>10564.600626724432</v>
      </c>
      <c r="SB12" s="385" cm="1">
        <f t="array" ref="SB12">SUMPRODUCT((CBRM_data!UC$28:UC$232)*(CBRM_data!$H$28:$H$232=$E12))*(CBRM_data!UC$18=$C12)</f>
        <v>11470.062378177603</v>
      </c>
      <c r="SC12" s="385" cm="1">
        <f t="array" ref="SC12">SUMPRODUCT((CBRM_data!UD$28:UD$232)*(CBRM_data!$H$28:$H$232=$E12))*(CBRM_data!UD$18=$C12)</f>
        <v>12586.271455101667</v>
      </c>
      <c r="SD12" s="385" cm="1">
        <f t="array" ref="SD12">SUMPRODUCT((CBRM_data!UE$28:UE$232)*(CBRM_data!$H$28:$H$232=$E12))*(CBRM_data!UE$18=$C12)</f>
        <v>13471.213315080131</v>
      </c>
      <c r="SE12" s="385" cm="1">
        <f t="array" ref="SE12">SUMPRODUCT((CBRM_data!UF$28:UF$232)*(CBRM_data!$H$28:$H$232=$E12))*(CBRM_data!UF$18=$C12)</f>
        <v>13621.643895834843</v>
      </c>
      <c r="SF12" s="385" cm="1">
        <f t="array" ref="SF12">SUMPRODUCT((CBRM_data!UG$28:UG$232)*(CBRM_data!$H$28:$H$232=$E12))*(CBRM_data!UG$18=$C12)</f>
        <v>13787.887861685827</v>
      </c>
      <c r="SG12" s="385" cm="1">
        <f t="array" ref="SG12">SUMPRODUCT((CBRM_data!UH$28:UH$232)*(CBRM_data!$H$28:$H$232=$E12))*(CBRM_data!UH$18=$C12)</f>
        <v>13971.736236657096</v>
      </c>
      <c r="SH12" s="385" cm="1">
        <f t="array" ref="SH12">SUMPRODUCT((CBRM_data!UI$28:UI$232)*(CBRM_data!$H$28:$H$232=$E12))*(CBRM_data!UI$18=$C12)</f>
        <v>14175.204082683204</v>
      </c>
      <c r="SI12" s="385" cm="1">
        <f t="array" ref="SI12">SUMPRODUCT((CBRM_data!UJ$28:UJ$232)*(CBRM_data!$H$28:$H$232=$E12))*(CBRM_data!UJ$18=$C12)</f>
        <v>14400.562130966642</v>
      </c>
      <c r="SJ12" s="385" cm="1">
        <f t="array" ref="SJ12">SUMPRODUCT((CBRM_data!UK$28:UK$232)*(CBRM_data!$H$28:$H$232=$E12))*(CBRM_data!UK$18=$C12)</f>
        <v>0</v>
      </c>
      <c r="SK12" s="385" cm="1">
        <f t="array" ref="SK12">SUMPRODUCT((CBRM_data!UL$28:UL$232)*(CBRM_data!$H$28:$H$232=$E12))*(CBRM_data!UL$18=$C12)</f>
        <v>0</v>
      </c>
      <c r="SL12" s="385" cm="1">
        <f t="array" ref="SL12">SUMPRODUCT((CBRM_data!UM$28:UM$232)*(CBRM_data!$H$28:$H$232=$E12))*(CBRM_data!UM$18=$C12)</f>
        <v>0</v>
      </c>
      <c r="SM12" s="385" cm="1">
        <f t="array" ref="SM12">SUMPRODUCT((CBRM_data!UN$28:UN$232)*(CBRM_data!$H$28:$H$232=$E12))*(CBRM_data!UN$18=$C12)</f>
        <v>0</v>
      </c>
      <c r="SN12" s="385" cm="1">
        <f t="array" ref="SN12">SUMPRODUCT((CBRM_data!UO$28:UO$232)*(CBRM_data!$H$28:$H$232=$E12))*(CBRM_data!UO$18=$C12)</f>
        <v>0</v>
      </c>
      <c r="SO12" s="385" cm="1">
        <f t="array" ref="SO12">SUMPRODUCT((CBRM_data!UP$28:UP$232)*(CBRM_data!$H$28:$H$232=$E12))*(CBRM_data!UP$18=$C12)</f>
        <v>0</v>
      </c>
      <c r="SP12" s="385" cm="1">
        <f t="array" ref="SP12">SUMPRODUCT((CBRM_data!UQ$28:UQ$232)*(CBRM_data!$H$28:$H$232=$E12))*(CBRM_data!UQ$18=$C12)</f>
        <v>0</v>
      </c>
      <c r="SQ12" s="385" cm="1">
        <f t="array" ref="SQ12">SUMPRODUCT((CBRM_data!UR$28:UR$232)*(CBRM_data!$H$28:$H$232=$E12))*(CBRM_data!UR$18=$C12)</f>
        <v>0</v>
      </c>
      <c r="SR12" s="385" cm="1">
        <f t="array" ref="SR12">SUMPRODUCT((CBRM_data!US$28:US$232)*(CBRM_data!$H$28:$H$232=$E12))*(CBRM_data!US$18=$C12)</f>
        <v>0</v>
      </c>
      <c r="SS12" s="385" cm="1">
        <f t="array" ref="SS12">SUMPRODUCT((CBRM_data!UT$28:UT$232)*(CBRM_data!$H$28:$H$232=$E12))*(CBRM_data!UT$18=$C12)</f>
        <v>0</v>
      </c>
      <c r="ST12" s="385" cm="1">
        <f t="array" ref="ST12">SUMPRODUCT((CBRM_data!UU$28:UU$232)*(CBRM_data!$H$28:$H$232=$E12))*(CBRM_data!UU$18=$C12)</f>
        <v>0</v>
      </c>
      <c r="SU12" s="385" cm="1">
        <f t="array" ref="SU12">SUMPRODUCT((CBRM_data!UV$28:UV$232)*(CBRM_data!$H$28:$H$232=$E12))*(CBRM_data!UV$18=$C12)</f>
        <v>0</v>
      </c>
      <c r="SV12" s="385" cm="1">
        <f t="array" ref="SV12">SUMPRODUCT((CBRM_data!UW$28:UW$232)*(CBRM_data!$H$28:$H$232=$E12))*(CBRM_data!UW$18=$C12)</f>
        <v>0</v>
      </c>
      <c r="SW12" s="385" cm="1">
        <f t="array" ref="SW12">SUMPRODUCT((CBRM_data!UX$28:UX$232)*(CBRM_data!$H$28:$H$232=$E12))*(CBRM_data!UX$18=$C12)</f>
        <v>0</v>
      </c>
      <c r="SX12" s="385" cm="1">
        <f t="array" ref="SX12">SUMPRODUCT((CBRM_data!UY$28:UY$232)*(CBRM_data!$H$28:$H$232=$E12))*(CBRM_data!UY$18=$C12)</f>
        <v>0</v>
      </c>
      <c r="SY12" s="385" cm="1">
        <f t="array" ref="SY12">SUMPRODUCT((CBRM_data!UZ$28:UZ$232)*(CBRM_data!$H$28:$H$232=$E12))*(CBRM_data!UZ$18=$C12)</f>
        <v>0</v>
      </c>
      <c r="SZ12" s="385" cm="1">
        <f t="array" ref="SZ12">SUMPRODUCT((CBRM_data!VA$28:VA$232)*(CBRM_data!$H$28:$H$232=$E12))*(CBRM_data!VA$18=$C12)</f>
        <v>0</v>
      </c>
      <c r="TA12" s="385" cm="1">
        <f t="array" ref="TA12">SUMPRODUCT((CBRM_data!VB$28:VB$232)*(CBRM_data!$H$28:$H$232=$E12))*(CBRM_data!VB$18=$C12)</f>
        <v>0</v>
      </c>
      <c r="TB12" s="385" cm="1">
        <f t="array" ref="TB12">SUMPRODUCT((CBRM_data!VC$28:VC$232)*(CBRM_data!$H$28:$H$232=$E12))*(CBRM_data!VC$18=$C12)</f>
        <v>0</v>
      </c>
      <c r="TC12" s="385" cm="1">
        <f t="array" ref="TC12">SUMPRODUCT((CBRM_data!VD$28:VD$232)*(CBRM_data!$H$28:$H$232=$E12))*(CBRM_data!VD$18=$C12)</f>
        <v>0</v>
      </c>
      <c r="TD12" s="385" cm="1">
        <f t="array" ref="TD12">SUMPRODUCT((CBRM_data!VE$28:VE$232)*(CBRM_data!$H$28:$H$232=$E12))*(CBRM_data!VE$18=$C12)</f>
        <v>0</v>
      </c>
      <c r="TE12" s="385" cm="1">
        <f t="array" ref="TE12">SUMPRODUCT((CBRM_data!VF$28:VF$232)*(CBRM_data!$H$28:$H$232=$E12))*(CBRM_data!VF$18=$C12)</f>
        <v>0</v>
      </c>
      <c r="TF12" s="385" cm="1">
        <f t="array" ref="TF12">SUMPRODUCT((CBRM_data!VG$28:VG$232)*(CBRM_data!$H$28:$H$232=$E12))*(CBRM_data!VG$18=$C12)</f>
        <v>0</v>
      </c>
      <c r="TG12" s="385" cm="1">
        <f t="array" ref="TG12">SUMPRODUCT((CBRM_data!VH$28:VH$232)*(CBRM_data!$H$28:$H$232=$E12))*(CBRM_data!VH$18=$C12)</f>
        <v>0</v>
      </c>
      <c r="TH12" s="385" cm="1">
        <f t="array" ref="TH12">SUMPRODUCT((CBRM_data!VI$28:VI$232)*(CBRM_data!$H$28:$H$232=$E12))*(CBRM_data!VI$18=$C12)</f>
        <v>0</v>
      </c>
      <c r="TI12" s="385" cm="1">
        <f t="array" ref="TI12">SUMPRODUCT((CBRM_data!VJ$28:VJ$232)*(CBRM_data!$H$28:$H$232=$E12))*(CBRM_data!VJ$18=$C12)</f>
        <v>0</v>
      </c>
      <c r="TJ12" s="385" cm="1">
        <f t="array" ref="TJ12">SUMPRODUCT((CBRM_data!VK$28:VK$232)*(CBRM_data!$H$28:$H$232=$E12))*(CBRM_data!VK$18=$C12)</f>
        <v>0</v>
      </c>
      <c r="TK12" s="385" cm="1">
        <f t="array" ref="TK12">SUMPRODUCT((CBRM_data!VL$28:VL$232)*(CBRM_data!$H$28:$H$232=$E12))*(CBRM_data!VL$18=$C12)</f>
        <v>0</v>
      </c>
      <c r="TL12" s="385" cm="1">
        <f t="array" ref="TL12">SUMPRODUCT((CBRM_data!VM$28:VM$232)*(CBRM_data!$H$28:$H$232=$E12))*(CBRM_data!VM$18=$C12)</f>
        <v>0</v>
      </c>
      <c r="TM12" s="385" cm="1">
        <f t="array" ref="TM12">SUMPRODUCT((CBRM_data!VN$28:VN$232)*(CBRM_data!$H$28:$H$232=$E12))*(CBRM_data!VN$18=$C12)</f>
        <v>0</v>
      </c>
      <c r="TN12" s="385" cm="1">
        <f t="array" ref="TN12">SUMPRODUCT((CBRM_data!VO$28:VO$232)*(CBRM_data!$H$28:$H$232=$E12))*(CBRM_data!VO$18=$C12)</f>
        <v>0</v>
      </c>
      <c r="TO12" s="385" cm="1">
        <f t="array" ref="TO12">SUMPRODUCT((CBRM_data!VP$28:VP$232)*(CBRM_data!$H$28:$H$232=$E12))*(CBRM_data!VP$18=$C12)</f>
        <v>0</v>
      </c>
      <c r="TP12" s="385" cm="1">
        <f t="array" ref="TP12">SUMPRODUCT((CBRM_data!VQ$28:VQ$232)*(CBRM_data!$H$28:$H$232=$E12))*(CBRM_data!VQ$18=$C12)</f>
        <v>0</v>
      </c>
      <c r="TQ12" s="385" cm="1">
        <f t="array" ref="TQ12">SUMPRODUCT((CBRM_data!VR$28:VR$232)*(CBRM_data!$H$28:$H$232=$E12))*(CBRM_data!VR$18=$C12)</f>
        <v>0</v>
      </c>
      <c r="TR12" s="385" cm="1">
        <f t="array" ref="TR12">SUMPRODUCT((CBRM_data!VS$28:VS$232)*(CBRM_data!$H$28:$H$232=$E12))*(CBRM_data!VS$18=$C12)</f>
        <v>0</v>
      </c>
      <c r="TS12" s="385" cm="1">
        <f t="array" ref="TS12">SUMPRODUCT((CBRM_data!VT$28:VT$232)*(CBRM_data!$H$28:$H$232=$E12))*(CBRM_data!VT$18=$C12)</f>
        <v>0</v>
      </c>
      <c r="TT12" s="385" cm="1">
        <f t="array" ref="TT12">SUMPRODUCT((CBRM_data!VU$28:VU$232)*(CBRM_data!$H$28:$H$232=$E12))*(CBRM_data!VU$18=$C12)</f>
        <v>0</v>
      </c>
      <c r="TU12" s="385" cm="1">
        <f t="array" ref="TU12">SUMPRODUCT((CBRM_data!VV$28:VV$232)*(CBRM_data!$H$28:$H$232=$E12))*(CBRM_data!VV$18=$C12)</f>
        <v>0</v>
      </c>
      <c r="TV12" s="385" cm="1">
        <f t="array" ref="TV12">SUMPRODUCT((CBRM_data!VW$28:VW$232)*(CBRM_data!$H$28:$H$232=$E12))*(CBRM_data!VW$18=$C12)</f>
        <v>0</v>
      </c>
      <c r="TW12" s="385" cm="1">
        <f t="array" ref="TW12">SUMPRODUCT((CBRM_data!VX$28:VX$232)*(CBRM_data!$H$28:$H$232=$E12))*(CBRM_data!VX$18=$C12)</f>
        <v>0</v>
      </c>
      <c r="TX12" s="385" cm="1">
        <f t="array" ref="TX12">SUMPRODUCT((CBRM_data!VY$28:VY$232)*(CBRM_data!$H$28:$H$232=$E12))*(CBRM_data!VY$18=$C12)</f>
        <v>0</v>
      </c>
      <c r="TY12" s="385" cm="1">
        <f t="array" ref="TY12">SUMPRODUCT((CBRM_data!VZ$28:VZ$232)*(CBRM_data!$H$28:$H$232=$E12))*(CBRM_data!VZ$18=$C12)</f>
        <v>0</v>
      </c>
      <c r="TZ12" s="385" cm="1">
        <f t="array" ref="TZ12">SUMPRODUCT((CBRM_data!WA$28:WA$232)*(CBRM_data!$H$28:$H$232=$E12))*(CBRM_data!WA$18=$C12)</f>
        <v>0</v>
      </c>
      <c r="UA12" s="385" cm="1">
        <f t="array" ref="UA12">SUMPRODUCT((CBRM_data!WB$28:WB$232)*(CBRM_data!$H$28:$H$232=$E12))*(CBRM_data!WB$18=$C12)</f>
        <v>0</v>
      </c>
      <c r="UB12" s="385" cm="1">
        <f t="array" ref="UB12">SUMPRODUCT((CBRM_data!WC$28:WC$232)*(CBRM_data!$H$28:$H$232=$E12))*(CBRM_data!WC$18=$C12)</f>
        <v>0</v>
      </c>
      <c r="UC12" s="385" cm="1">
        <f t="array" ref="UC12">SUMPRODUCT((CBRM_data!WD$28:WD$232)*(CBRM_data!$H$28:$H$232=$E12))*(CBRM_data!WD$18=$C12)</f>
        <v>0</v>
      </c>
      <c r="UD12" s="385" cm="1">
        <f t="array" ref="UD12">SUMPRODUCT((CBRM_data!WE$28:WE$232)*(CBRM_data!$H$28:$H$232=$E12))*(CBRM_data!WE$18=$C12)</f>
        <v>0</v>
      </c>
      <c r="UE12" s="385" cm="1">
        <f t="array" ref="UE12">SUMPRODUCT((CBRM_data!WF$28:WF$232)*(CBRM_data!$H$28:$H$232=$E12))*(CBRM_data!WF$18=$C12)</f>
        <v>0</v>
      </c>
      <c r="UF12" s="385" cm="1">
        <f t="array" ref="UF12">SUMPRODUCT((CBRM_data!WG$28:WG$232)*(CBRM_data!$H$28:$H$232=$E12))*(CBRM_data!WG$18=$C12)</f>
        <v>0</v>
      </c>
      <c r="UG12" s="385" cm="1">
        <f t="array" ref="UG12">SUMPRODUCT((CBRM_data!WH$28:WH$232)*(CBRM_data!$H$28:$H$232=$E12))*(CBRM_data!WH$18=$C12)</f>
        <v>0</v>
      </c>
      <c r="UH12" s="385" cm="1">
        <f t="array" ref="UH12">SUMPRODUCT((CBRM_data!WI$28:WI$232)*(CBRM_data!$H$28:$H$232=$E12))*(CBRM_data!WI$18=$C12)</f>
        <v>0</v>
      </c>
      <c r="UI12" s="385" cm="1">
        <f t="array" ref="UI12">SUMPRODUCT((CBRM_data!WJ$28:WJ$232)*(CBRM_data!$H$28:$H$232=$E12))*(CBRM_data!WJ$18=$C12)</f>
        <v>0</v>
      </c>
      <c r="UJ12" s="385" cm="1">
        <f t="array" ref="UJ12">SUMPRODUCT((CBRM_data!WK$28:WK$232)*(CBRM_data!$H$28:$H$232=$E12))*(CBRM_data!WK$18=$C12)</f>
        <v>0</v>
      </c>
      <c r="UK12" s="385" cm="1">
        <f t="array" ref="UK12">SUMPRODUCT((CBRM_data!WL$28:WL$232)*(CBRM_data!$H$28:$H$232=$E12))*(CBRM_data!WL$18=$C12)</f>
        <v>0</v>
      </c>
      <c r="UL12" s="385" cm="1">
        <f t="array" ref="UL12">SUMPRODUCT((CBRM_data!WM$28:WM$232)*(CBRM_data!$H$28:$H$232=$E12))*(CBRM_data!WM$18=$C12)</f>
        <v>0</v>
      </c>
      <c r="UM12" s="385" cm="1">
        <f t="array" ref="UM12">SUMPRODUCT((CBRM_data!WN$28:WN$232)*(CBRM_data!$H$28:$H$232=$E12))*(CBRM_data!WN$18=$C12)</f>
        <v>0</v>
      </c>
      <c r="UN12" s="385" cm="1">
        <f t="array" ref="UN12">SUMPRODUCT((CBRM_data!WO$28:WO$232)*(CBRM_data!$H$28:$H$232=$E12))*(CBRM_data!WO$18=$C12)</f>
        <v>0</v>
      </c>
      <c r="UO12" s="385" cm="1">
        <f t="array" ref="UO12">SUMPRODUCT((CBRM_data!WP$28:WP$232)*(CBRM_data!$H$28:$H$232=$E12))*(CBRM_data!WP$18=$C12)</f>
        <v>0</v>
      </c>
      <c r="UP12" s="385" cm="1">
        <f t="array" ref="UP12">SUMPRODUCT((CBRM_data!WQ$28:WQ$232)*(CBRM_data!$H$28:$H$232=$E12))*(CBRM_data!WQ$18=$C12)</f>
        <v>0</v>
      </c>
      <c r="UQ12" s="385" cm="1">
        <f t="array" ref="UQ12">SUMPRODUCT((CBRM_data!WR$28:WR$232)*(CBRM_data!$H$28:$H$232=$E12))*(CBRM_data!WR$18=$C12)</f>
        <v>0</v>
      </c>
      <c r="UR12" s="385" cm="1">
        <f t="array" ref="UR12">SUMPRODUCT((CBRM_data!WS$28:WS$232)*(CBRM_data!$H$28:$H$232=$E12))*(CBRM_data!WS$18=$C12)</f>
        <v>0</v>
      </c>
      <c r="US12" s="385" cm="1">
        <f t="array" ref="US12">SUMPRODUCT((CBRM_data!WT$28:WT$232)*(CBRM_data!$H$28:$H$232=$E12))*(CBRM_data!WT$18=$C12)</f>
        <v>0</v>
      </c>
      <c r="UT12" s="385" cm="1">
        <f t="array" ref="UT12">SUMPRODUCT((CBRM_data!WU$28:WU$232)*(CBRM_data!$H$28:$H$232=$E12))*(CBRM_data!WU$18=$C12)</f>
        <v>0</v>
      </c>
      <c r="UU12" s="385" cm="1">
        <f t="array" ref="UU12">SUMPRODUCT((CBRM_data!WV$28:WV$232)*(CBRM_data!$H$28:$H$232=$E12))*(CBRM_data!WV$18=$C12)</f>
        <v>125573.81257652897</v>
      </c>
      <c r="UV12" s="385" cm="1">
        <f t="array" ref="UV12">SUMPRODUCT((CBRM_data!WW$28:WW$232)*(CBRM_data!$H$28:$H$232=$E12))*(CBRM_data!WW$18=$C12)</f>
        <v>136641.00069032563</v>
      </c>
      <c r="UW12" s="385" cm="1">
        <f t="array" ref="UW12">SUMPRODUCT((CBRM_data!WX$28:WX$232)*(CBRM_data!$H$28:$H$232=$E12))*(CBRM_data!WX$18=$C12)</f>
        <v>148817.55265990621</v>
      </c>
      <c r="UX12" s="385" cm="1">
        <f t="array" ref="UX12">SUMPRODUCT((CBRM_data!WY$28:WY$232)*(CBRM_data!$H$28:$H$232=$E12))*(CBRM_data!WY$18=$C12)</f>
        <v>162226.92463155941</v>
      </c>
      <c r="UY12" s="385" cm="1">
        <f t="array" ref="UY12">SUMPRODUCT((CBRM_data!WZ$28:WZ$232)*(CBRM_data!$H$28:$H$232=$E12))*(CBRM_data!WZ$18=$C12)</f>
        <v>177008.47336934289</v>
      </c>
      <c r="UZ12" s="385" cm="1">
        <f t="array" ref="UZ12">SUMPRODUCT((CBRM_data!XA$28:XA$232)*(CBRM_data!$H$28:$H$232=$E12))*(CBRM_data!XA$18=$C12)</f>
        <v>193320.16602458342</v>
      </c>
      <c r="VA12" s="385" cm="1">
        <f t="array" ref="VA12">SUMPRODUCT((CBRM_data!XB$28:XB$232)*(CBRM_data!$H$28:$H$232=$E12))*(CBRM_data!XB$18=$C12)</f>
        <v>211343.5030880835</v>
      </c>
      <c r="VB12" s="385" cm="1">
        <f t="array" ref="VB12">SUMPRODUCT((CBRM_data!XC$28:XC$232)*(CBRM_data!$H$28:$H$232=$E12))*(CBRM_data!XC$18=$C12)</f>
        <v>231693.2134184106</v>
      </c>
      <c r="VC12" s="385" cm="1">
        <f t="array" ref="VC12">SUMPRODUCT((CBRM_data!XD$28:XD$232)*(CBRM_data!$H$28:$H$232=$E12))*(CBRM_data!XD$18=$C12)</f>
        <v>254453.91546730173</v>
      </c>
      <c r="VD12" s="385" cm="1">
        <f t="array" ref="VD12">SUMPRODUCT((CBRM_data!XE$28:XE$232)*(CBRM_data!$H$28:$H$232=$E12))*(CBRM_data!XE$18=$C12)</f>
        <v>279750.36969785154</v>
      </c>
      <c r="VE12" s="385" cm="1">
        <f t="array" ref="VE12">SUMPRODUCT((CBRM_data!XF$28:XF$232)*(CBRM_data!$H$28:$H$232=$E12))*(CBRM_data!XF$18=$C12)</f>
        <v>307913.43738913216</v>
      </c>
      <c r="VF12" s="385" cm="1">
        <f t="array" ref="VF12">SUMPRODUCT((CBRM_data!XG$28:XG$232)*(CBRM_data!$H$28:$H$232=$E12))*(CBRM_data!XG$18=$C12)</f>
        <v>339326.32187950471</v>
      </c>
      <c r="VG12" s="385" cm="1">
        <f t="array" ref="VG12">SUMPRODUCT((CBRM_data!XH$28:XH$232)*(CBRM_data!$H$28:$H$232=$E12))*(CBRM_data!XH$18=$C12)</f>
        <v>374434.57708048617</v>
      </c>
      <c r="VH12" s="385" cm="1">
        <f t="array" ref="VH12">SUMPRODUCT((CBRM_data!XI$28:XI$232)*(CBRM_data!$H$28:$H$232=$E12))*(CBRM_data!XI$18=$C12)</f>
        <v>413758.35581999994</v>
      </c>
      <c r="VI12" s="385" cm="1">
        <f t="array" ref="VI12">SUMPRODUCT((CBRM_data!XJ$28:XJ$232)*(CBRM_data!$H$28:$H$232=$E12))*(CBRM_data!XJ$18=$C12)</f>
        <v>457907.47070319729</v>
      </c>
      <c r="VJ12" s="385" cm="1">
        <f t="array" ref="VJ12">SUMPRODUCT((CBRM_data!XK$28:XK$232)*(CBRM_data!$H$28:$H$232=$E12))*(CBRM_data!XK$18=$C12)</f>
        <v>507600.00985551148</v>
      </c>
      <c r="VK12" s="385" cm="1">
        <f t="array" ref="VK12">SUMPRODUCT((CBRM_data!XL$28:XL$232)*(CBRM_data!$H$28:$H$232=$E12))*(CBRM_data!XL$18=$C12)</f>
        <v>563685.47745100467</v>
      </c>
      <c r="VL12" s="385" cm="1">
        <f t="array" ref="VL12">SUMPRODUCT((CBRM_data!XM$28:XM$232)*(CBRM_data!$H$28:$H$232=$E12))*(CBRM_data!XM$18=$C12)</f>
        <v>627173.73847521446</v>
      </c>
      <c r="VM12" s="385" cm="1">
        <f t="array" ref="VM12">SUMPRODUCT((CBRM_data!XN$28:XN$232)*(CBRM_data!$H$28:$H$232=$E12))*(CBRM_data!XN$18=$C12)</f>
        <v>699271.47296519042</v>
      </c>
      <c r="VN12" s="385" cm="1">
        <f t="array" ref="VN12">SUMPRODUCT((CBRM_data!XO$28:XO$232)*(CBRM_data!$H$28:$H$232=$E12))*(CBRM_data!XO$18=$C12)</f>
        <v>781327.41955401341</v>
      </c>
      <c r="VO12" s="385" cm="1">
        <f t="array" ref="VO12">SUMPRODUCT((CBRM_data!XP$28:XP$232)*(CBRM_data!$H$28:$H$232=$E12))*(CBRM_data!XP$18=$C12)</f>
        <v>874453.47791459307</v>
      </c>
      <c r="VP12" s="385" cm="1">
        <f t="array" ref="VP12">SUMPRODUCT((CBRM_data!XQ$28:XQ$232)*(CBRM_data!$H$28:$H$232=$E12))*(CBRM_data!XQ$18=$C12)</f>
        <v>980965.81633265503</v>
      </c>
      <c r="VQ12" s="385" cm="1">
        <f t="array" ref="VQ12">SUMPRODUCT((CBRM_data!XR$28:XR$232)*(CBRM_data!$H$28:$H$232=$E12))*(CBRM_data!XR$18=$C12)</f>
        <v>1076814.4390452984</v>
      </c>
      <c r="VR12" s="385" cm="1">
        <f t="array" ref="VR12">SUMPRODUCT((CBRM_data!XS$28:XS$232)*(CBRM_data!$H$28:$H$232=$E12))*(CBRM_data!XS$18=$C12)</f>
        <v>1165563.0721075658</v>
      </c>
      <c r="VS12" s="385" cm="1">
        <f t="array" ref="VS12">SUMPRODUCT((CBRM_data!XT$28:XT$232)*(CBRM_data!$H$28:$H$232=$E12))*(CBRM_data!XT$18=$C12)</f>
        <v>1263926.3172388857</v>
      </c>
      <c r="VT12" s="385" cm="1">
        <f t="array" ref="VT12">SUMPRODUCT((CBRM_data!XU$28:XU$232)*(CBRM_data!$H$28:$H$232=$E12))*(CBRM_data!XU$18=$C12)</f>
        <v>1373040.8058639236</v>
      </c>
      <c r="VU12" s="385" cm="1">
        <f t="array" ref="VU12">SUMPRODUCT((CBRM_data!XV$28:XV$232)*(CBRM_data!$H$28:$H$232=$E12))*(CBRM_data!XV$18=$C12)</f>
        <v>1494193.4151412291</v>
      </c>
      <c r="VV12" s="385" cm="1">
        <f t="array" ref="VV12">SUMPRODUCT((CBRM_data!XW$28:XW$232)*(CBRM_data!$H$28:$H$232=$E12))*(CBRM_data!XW$18=$C12)</f>
        <v>1628843.6169254715</v>
      </c>
      <c r="VW12" s="385" cm="1">
        <f t="array" ref="VW12">SUMPRODUCT((CBRM_data!XX$28:XX$232)*(CBRM_data!$H$28:$H$232=$E12))*(CBRM_data!XX$18=$C12)</f>
        <v>1778649.7594830655</v>
      </c>
      <c r="VX12" s="385" cm="1">
        <f t="array" ref="VX12">SUMPRODUCT((CBRM_data!XY$28:XY$232)*(CBRM_data!$H$28:$H$232=$E12))*(CBRM_data!XY$18=$C12)</f>
        <v>1945499.7635217994</v>
      </c>
      <c r="VY12" s="385" cm="1">
        <f t="array" ref="VY12">SUMPRODUCT((CBRM_data!XZ$28:XZ$232)*(CBRM_data!$H$28:$H$232=$E12))*(CBRM_data!XZ$18=$C12)</f>
        <v>0</v>
      </c>
      <c r="VZ12" s="385" cm="1">
        <f t="array" ref="VZ12">SUMPRODUCT((CBRM_data!YA$28:YA$232)*(CBRM_data!$H$28:$H$232=$E12))*(CBRM_data!YA$18=$C12)</f>
        <v>0</v>
      </c>
      <c r="WA12" s="385" cm="1">
        <f t="array" ref="WA12">SUMPRODUCT((CBRM_data!YB$28:YB$232)*(CBRM_data!$H$28:$H$232=$E12))*(CBRM_data!YB$18=$C12)</f>
        <v>0</v>
      </c>
      <c r="WB12" s="385" cm="1">
        <f t="array" ref="WB12">SUMPRODUCT((CBRM_data!YC$28:YC$232)*(CBRM_data!$H$28:$H$232=$E12))*(CBRM_data!YC$18=$C12)</f>
        <v>0</v>
      </c>
      <c r="WC12" s="385" cm="1">
        <f t="array" ref="WC12">SUMPRODUCT((CBRM_data!YD$28:YD$232)*(CBRM_data!$H$28:$H$232=$E12))*(CBRM_data!YD$18=$C12)</f>
        <v>0</v>
      </c>
      <c r="WD12" s="385" cm="1">
        <f t="array" ref="WD12">SUMPRODUCT((CBRM_data!YE$28:YE$232)*(CBRM_data!$H$28:$H$232=$E12))*(CBRM_data!YE$18=$C12)</f>
        <v>0</v>
      </c>
      <c r="WE12" s="385" cm="1">
        <f t="array" ref="WE12">SUMPRODUCT((CBRM_data!YF$28:YF$232)*(CBRM_data!$H$28:$H$232=$E12))*(CBRM_data!YF$18=$C12)</f>
        <v>0</v>
      </c>
      <c r="WF12" s="385" cm="1">
        <f t="array" ref="WF12">SUMPRODUCT((CBRM_data!YG$28:YG$232)*(CBRM_data!$H$28:$H$232=$E12))*(CBRM_data!YG$18=$C12)</f>
        <v>0</v>
      </c>
      <c r="WG12" s="385" cm="1">
        <f t="array" ref="WG12">SUMPRODUCT((CBRM_data!YH$28:YH$232)*(CBRM_data!$H$28:$H$232=$E12))*(CBRM_data!YH$18=$C12)</f>
        <v>0</v>
      </c>
      <c r="WH12" s="385" cm="1">
        <f t="array" ref="WH12">SUMPRODUCT((CBRM_data!YI$28:YI$232)*(CBRM_data!$H$28:$H$232=$E12))*(CBRM_data!YI$18=$C12)</f>
        <v>0</v>
      </c>
      <c r="WI12" s="385" cm="1">
        <f t="array" ref="WI12">SUMPRODUCT((CBRM_data!YJ$28:YJ$232)*(CBRM_data!$H$28:$H$232=$E12))*(CBRM_data!YJ$18=$C12)</f>
        <v>0</v>
      </c>
      <c r="WJ12" s="385" cm="1">
        <f t="array" ref="WJ12">SUMPRODUCT((CBRM_data!YK$28:YK$232)*(CBRM_data!$H$28:$H$232=$E12))*(CBRM_data!YK$18=$C12)</f>
        <v>0</v>
      </c>
      <c r="WK12" s="385" cm="1">
        <f t="array" ref="WK12">SUMPRODUCT((CBRM_data!YL$28:YL$232)*(CBRM_data!$H$28:$H$232=$E12))*(CBRM_data!YL$18=$C12)</f>
        <v>0</v>
      </c>
      <c r="WL12" s="385" cm="1">
        <f t="array" ref="WL12">SUMPRODUCT((CBRM_data!YM$28:YM$232)*(CBRM_data!$H$28:$H$232=$E12))*(CBRM_data!YM$18=$C12)</f>
        <v>0</v>
      </c>
      <c r="WM12" s="385" cm="1">
        <f t="array" ref="WM12">SUMPRODUCT((CBRM_data!YN$28:YN$232)*(CBRM_data!$H$28:$H$232=$E12))*(CBRM_data!YN$18=$C12)</f>
        <v>0</v>
      </c>
      <c r="WN12" s="385" cm="1">
        <f t="array" ref="WN12">SUMPRODUCT((CBRM_data!YO$28:YO$232)*(CBRM_data!$H$28:$H$232=$E12))*(CBRM_data!YO$18=$C12)</f>
        <v>0</v>
      </c>
      <c r="WO12" s="385" cm="1">
        <f t="array" ref="WO12">SUMPRODUCT((CBRM_data!YP$28:YP$232)*(CBRM_data!$H$28:$H$232=$E12))*(CBRM_data!YP$18=$C12)</f>
        <v>0</v>
      </c>
      <c r="WP12" s="385" cm="1">
        <f t="array" ref="WP12">SUMPRODUCT((CBRM_data!YQ$28:YQ$232)*(CBRM_data!$H$28:$H$232=$E12))*(CBRM_data!YQ$18=$C12)</f>
        <v>0</v>
      </c>
      <c r="WQ12" s="385" cm="1">
        <f t="array" ref="WQ12">SUMPRODUCT((CBRM_data!YR$28:YR$232)*(CBRM_data!$H$28:$H$232=$E12))*(CBRM_data!YR$18=$C12)</f>
        <v>0</v>
      </c>
      <c r="WR12" s="385" cm="1">
        <f t="array" ref="WR12">SUMPRODUCT((CBRM_data!YS$28:YS$232)*(CBRM_data!$H$28:$H$232=$E12))*(CBRM_data!YS$18=$C12)</f>
        <v>0</v>
      </c>
      <c r="WS12" s="385" cm="1">
        <f t="array" ref="WS12">SUMPRODUCT((CBRM_data!YT$28:YT$232)*(CBRM_data!$H$28:$H$232=$E12))*(CBRM_data!YT$18=$C12)</f>
        <v>0</v>
      </c>
      <c r="WT12" s="385" cm="1">
        <f t="array" ref="WT12">SUMPRODUCT((CBRM_data!YU$28:YU$232)*(CBRM_data!$H$28:$H$232=$E12))*(CBRM_data!YU$18=$C12)</f>
        <v>0</v>
      </c>
      <c r="WU12" s="385" cm="1">
        <f t="array" ref="WU12">SUMPRODUCT((CBRM_data!YV$28:YV$232)*(CBRM_data!$H$28:$H$232=$E12))*(CBRM_data!YV$18=$C12)</f>
        <v>0</v>
      </c>
      <c r="WV12" s="385" cm="1">
        <f t="array" ref="WV12">SUMPRODUCT((CBRM_data!YW$28:YW$232)*(CBRM_data!$H$28:$H$232=$E12))*(CBRM_data!YW$18=$C12)</f>
        <v>0</v>
      </c>
      <c r="WW12" s="385" cm="1">
        <f t="array" ref="WW12">SUMPRODUCT((CBRM_data!YX$28:YX$232)*(CBRM_data!$H$28:$H$232=$E12))*(CBRM_data!YX$18=$C12)</f>
        <v>0</v>
      </c>
      <c r="WX12" s="385" cm="1">
        <f t="array" ref="WX12">SUMPRODUCT((CBRM_data!YY$28:YY$232)*(CBRM_data!$H$28:$H$232=$E12))*(CBRM_data!YY$18=$C12)</f>
        <v>0</v>
      </c>
      <c r="WY12" s="385" cm="1">
        <f t="array" ref="WY12">SUMPRODUCT((CBRM_data!YZ$28:YZ$232)*(CBRM_data!$H$28:$H$232=$E12))*(CBRM_data!YZ$18=$C12)</f>
        <v>0</v>
      </c>
      <c r="WZ12" s="385" cm="1">
        <f t="array" ref="WZ12">SUMPRODUCT((CBRM_data!ZA$28:ZA$232)*(CBRM_data!$H$28:$H$232=$E12))*(CBRM_data!ZA$18=$C12)</f>
        <v>0</v>
      </c>
      <c r="XA12" s="385" cm="1">
        <f t="array" ref="XA12">SUMPRODUCT((CBRM_data!ZB$28:ZB$232)*(CBRM_data!$H$28:$H$232=$E12))*(CBRM_data!ZB$18=$C12)</f>
        <v>0</v>
      </c>
      <c r="XB12" s="385" cm="1">
        <f t="array" ref="XB12">SUMPRODUCT((CBRM_data!ZC$28:ZC$232)*(CBRM_data!$H$28:$H$232=$E12))*(CBRM_data!ZC$18=$C12)</f>
        <v>0</v>
      </c>
      <c r="XC12" s="385" cm="1">
        <f t="array" ref="XC12">SUMPRODUCT((CBRM_data!ZD$28:ZD$232)*(CBRM_data!$H$28:$H$232=$E12))*(CBRM_data!ZD$18=$C12)</f>
        <v>0</v>
      </c>
      <c r="XD12" s="385" cm="1">
        <f t="array" ref="XD12">SUMPRODUCT((CBRM_data!ZE$28:ZE$232)*(CBRM_data!$H$28:$H$232=$E12))*(CBRM_data!ZE$18=$C12)</f>
        <v>0</v>
      </c>
      <c r="XE12" s="385" cm="1">
        <f t="array" ref="XE12">SUMPRODUCT((CBRM_data!ZF$28:ZF$232)*(CBRM_data!$H$28:$H$232=$E12))*(CBRM_data!ZF$18=$C12)</f>
        <v>0</v>
      </c>
      <c r="XF12" s="385" cm="1">
        <f t="array" ref="XF12">SUMPRODUCT((CBRM_data!ZG$28:ZG$232)*(CBRM_data!$H$28:$H$232=$E12))*(CBRM_data!ZG$18=$C12)</f>
        <v>0</v>
      </c>
      <c r="XG12" s="385" cm="1">
        <f t="array" ref="XG12">SUMPRODUCT((CBRM_data!ZH$28:ZH$232)*(CBRM_data!$H$28:$H$232=$E12))*(CBRM_data!ZH$18=$C12)</f>
        <v>0</v>
      </c>
      <c r="XH12" s="385" cm="1">
        <f t="array" ref="XH12">SUMPRODUCT((CBRM_data!ZI$28:ZI$232)*(CBRM_data!$H$28:$H$232=$E12))*(CBRM_data!ZI$18=$C12)</f>
        <v>0</v>
      </c>
      <c r="XI12" s="385" cm="1">
        <f t="array" ref="XI12">SUMPRODUCT((CBRM_data!ZJ$28:ZJ$232)*(CBRM_data!$H$28:$H$232=$E12))*(CBRM_data!ZJ$18=$C12)</f>
        <v>0</v>
      </c>
      <c r="XJ12" s="385" cm="1">
        <f t="array" ref="XJ12">SUMPRODUCT((CBRM_data!ZK$28:ZK$232)*(CBRM_data!$H$28:$H$232=$E12))*(CBRM_data!ZK$18=$C12)</f>
        <v>0</v>
      </c>
      <c r="XK12" s="385" cm="1">
        <f t="array" ref="XK12">SUMPRODUCT((CBRM_data!ZL$28:ZL$232)*(CBRM_data!$H$28:$H$232=$E12))*(CBRM_data!ZL$18=$C12)</f>
        <v>0</v>
      </c>
      <c r="XL12" s="385" cm="1">
        <f t="array" ref="XL12">SUMPRODUCT((CBRM_data!ZM$28:ZM$232)*(CBRM_data!$H$28:$H$232=$E12))*(CBRM_data!ZM$18=$C12)</f>
        <v>0</v>
      </c>
      <c r="XM12" s="385" cm="1">
        <f t="array" ref="XM12">SUMPRODUCT((CBRM_data!ZN$28:ZN$232)*(CBRM_data!$H$28:$H$232=$E12))*(CBRM_data!ZN$18=$C12)</f>
        <v>0</v>
      </c>
      <c r="XN12" s="385" cm="1">
        <f t="array" ref="XN12">SUMPRODUCT((CBRM_data!ZO$28:ZO$232)*(CBRM_data!$H$28:$H$232=$E12))*(CBRM_data!ZO$18=$C12)</f>
        <v>0</v>
      </c>
      <c r="XO12" s="385" cm="1">
        <f t="array" ref="XO12">SUMPRODUCT((CBRM_data!ZP$28:ZP$232)*(CBRM_data!$H$28:$H$232=$E12))*(CBRM_data!ZP$18=$C12)</f>
        <v>0</v>
      </c>
      <c r="XP12" s="385" cm="1">
        <f t="array" ref="XP12">SUMPRODUCT((CBRM_data!ZQ$28:ZQ$232)*(CBRM_data!$H$28:$H$232=$E12))*(CBRM_data!ZQ$18=$C12)</f>
        <v>0</v>
      </c>
      <c r="XQ12" s="385" cm="1">
        <f t="array" ref="XQ12">SUMPRODUCT((CBRM_data!ZR$28:ZR$232)*(CBRM_data!$H$28:$H$232=$E12))*(CBRM_data!ZR$18=$C12)</f>
        <v>0</v>
      </c>
      <c r="XR12" s="385" cm="1">
        <f t="array" ref="XR12">SUMPRODUCT((CBRM_data!ZS$28:ZS$232)*(CBRM_data!$H$28:$H$232=$E12))*(CBRM_data!ZS$18=$C12)</f>
        <v>0</v>
      </c>
      <c r="XS12" s="385" cm="1">
        <f t="array" ref="XS12">SUMPRODUCT((CBRM_data!ZT$28:ZT$232)*(CBRM_data!$H$28:$H$232=$E12))*(CBRM_data!ZT$18=$C12)</f>
        <v>0</v>
      </c>
      <c r="XT12" s="385" cm="1">
        <f t="array" ref="XT12">SUMPRODUCT((CBRM_data!ZU$28:ZU$232)*(CBRM_data!$H$28:$H$232=$E12))*(CBRM_data!ZU$18=$C12)</f>
        <v>0</v>
      </c>
      <c r="XU12" s="385" cm="1">
        <f t="array" ref="XU12">SUMPRODUCT((CBRM_data!ZV$28:ZV$232)*(CBRM_data!$H$28:$H$232=$E12))*(CBRM_data!ZV$18=$C12)</f>
        <v>0</v>
      </c>
      <c r="XV12" s="385" cm="1">
        <f t="array" ref="XV12">SUMPRODUCT((CBRM_data!ZW$28:ZW$232)*(CBRM_data!$H$28:$H$232=$E12))*(CBRM_data!ZW$18=$C12)</f>
        <v>0</v>
      </c>
      <c r="XW12" s="385" cm="1">
        <f t="array" ref="XW12">SUMPRODUCT((CBRM_data!ZX$28:ZX$232)*(CBRM_data!$H$28:$H$232=$E12))*(CBRM_data!ZX$18=$C12)</f>
        <v>0</v>
      </c>
      <c r="XX12" s="385" cm="1">
        <f t="array" ref="XX12">SUMPRODUCT((CBRM_data!ZY$28:ZY$232)*(CBRM_data!$H$28:$H$232=$E12))*(CBRM_data!ZY$18=$C12)</f>
        <v>0</v>
      </c>
      <c r="XY12" s="385" cm="1">
        <f t="array" ref="XY12">SUMPRODUCT((CBRM_data!ZZ$28:ZZ$232)*(CBRM_data!$H$28:$H$232=$E12))*(CBRM_data!ZZ$18=$C12)</f>
        <v>0</v>
      </c>
      <c r="XZ12" s="385" cm="1">
        <f t="array" ref="XZ12">SUMPRODUCT((CBRM_data!AAA$28:AAA$232)*(CBRM_data!$H$28:$H$232=$E12))*(CBRM_data!AAA$18=$C12)</f>
        <v>0</v>
      </c>
      <c r="YA12" s="385" cm="1">
        <f t="array" ref="YA12">SUMPRODUCT((CBRM_data!AAB$28:AAB$232)*(CBRM_data!$H$28:$H$232=$E12))*(CBRM_data!AAB$18=$C12)</f>
        <v>0</v>
      </c>
      <c r="YB12" s="385" cm="1">
        <f t="array" ref="YB12">SUMPRODUCT((CBRM_data!AAC$28:AAC$232)*(CBRM_data!$H$28:$H$232=$E12))*(CBRM_data!AAC$18=$C12)</f>
        <v>0</v>
      </c>
      <c r="YC12" s="385" cm="1">
        <f t="array" ref="YC12">SUMPRODUCT((CBRM_data!AAD$28:AAD$232)*(CBRM_data!$H$28:$H$232=$E12))*(CBRM_data!AAD$18=$C12)</f>
        <v>0</v>
      </c>
      <c r="YD12" s="385" cm="1">
        <f t="array" ref="YD12">SUMPRODUCT((CBRM_data!AAE$28:AAE$232)*(CBRM_data!$H$28:$H$232=$E12))*(CBRM_data!AAE$18=$C12)</f>
        <v>0</v>
      </c>
      <c r="YE12" s="385" cm="1">
        <f t="array" ref="YE12">SUMPRODUCT((CBRM_data!AAF$28:AAF$232)*(CBRM_data!$H$28:$H$232=$E12))*(CBRM_data!AAF$18=$C12)</f>
        <v>0</v>
      </c>
      <c r="YF12" s="385" cm="1">
        <f t="array" ref="YF12">SUMPRODUCT((CBRM_data!AAG$28:AAG$232)*(CBRM_data!$H$28:$H$232=$E12))*(CBRM_data!AAG$18=$C12)</f>
        <v>0</v>
      </c>
      <c r="YG12" s="385" cm="1">
        <f t="array" ref="YG12">SUMPRODUCT((CBRM_data!AAH$28:AAH$232)*(CBRM_data!$H$28:$H$232=$E12))*(CBRM_data!AAH$18=$C12)</f>
        <v>0</v>
      </c>
      <c r="YH12" s="385" cm="1">
        <f t="array" ref="YH12">SUMPRODUCT((CBRM_data!AAI$28:AAI$232)*(CBRM_data!$H$28:$H$232=$E12))*(CBRM_data!AAI$18=$C12)</f>
        <v>0</v>
      </c>
      <c r="YI12" s="385" cm="1">
        <f t="array" ref="YI12">SUMPRODUCT((CBRM_data!AAJ$28:AAJ$232)*(CBRM_data!$H$28:$H$232=$E12))*(CBRM_data!AAJ$18=$C12)</f>
        <v>0</v>
      </c>
      <c r="YJ12" s="385" cm="1">
        <f t="array" ref="YJ12">SUMPRODUCT((CBRM_data!AAK$28:AAK$232)*(CBRM_data!$H$28:$H$232=$E12))*(CBRM_data!AAK$18=$C12)</f>
        <v>0</v>
      </c>
      <c r="YK12" s="385" cm="1">
        <f t="array" ref="YK12">SUMPRODUCT((CBRM_data!AAL$28:AAL$232)*(CBRM_data!$H$28:$H$232=$E12))*(CBRM_data!AAL$18=$C12)</f>
        <v>0</v>
      </c>
      <c r="YL12" s="385" cm="1">
        <f t="array" ref="YL12">SUMPRODUCT((CBRM_data!AAM$28:AAM$232)*(CBRM_data!$H$28:$H$232=$E12))*(CBRM_data!AAM$18=$C12)</f>
        <v>0</v>
      </c>
      <c r="YM12" s="385" cm="1">
        <f t="array" ref="YM12">SUMPRODUCT((CBRM_data!AAN$28:AAN$232)*(CBRM_data!$H$28:$H$232=$E12))*(CBRM_data!AAN$18=$C12)</f>
        <v>0</v>
      </c>
      <c r="YN12" s="385" cm="1">
        <f t="array" ref="YN12">SUMPRODUCT((CBRM_data!AAO$28:AAO$232)*(CBRM_data!$H$28:$H$232=$E12))*(CBRM_data!AAO$18=$C12)</f>
        <v>0</v>
      </c>
      <c r="YO12" s="385" cm="1">
        <f t="array" ref="YO12">SUMPRODUCT((CBRM_data!AAP$28:AAP$232)*(CBRM_data!$H$28:$H$232=$E12))*(CBRM_data!AAP$18=$C12)</f>
        <v>0</v>
      </c>
      <c r="YP12" s="385" cm="1">
        <f t="array" ref="YP12">SUMPRODUCT((CBRM_data!AAQ$28:AAQ$232)*(CBRM_data!$H$28:$H$232=$E12))*(CBRM_data!AAQ$18=$C12)</f>
        <v>0</v>
      </c>
      <c r="YQ12" s="385" cm="1">
        <f t="array" ref="YQ12">SUMPRODUCT((CBRM_data!AAR$28:AAR$232)*(CBRM_data!$H$28:$H$232=$E12))*(CBRM_data!AAR$18=$C12)</f>
        <v>0</v>
      </c>
      <c r="YR12" s="385" cm="1">
        <f t="array" ref="YR12">SUMPRODUCT((CBRM_data!AAS$28:AAS$232)*(CBRM_data!$H$28:$H$232=$E12))*(CBRM_data!AAS$18=$C12)</f>
        <v>0</v>
      </c>
      <c r="YS12" s="385" cm="1">
        <f t="array" ref="YS12">SUMPRODUCT((CBRM_data!AAT$28:AAT$232)*(CBRM_data!$H$28:$H$232=$E12))*(CBRM_data!AAT$18=$C12)</f>
        <v>0</v>
      </c>
      <c r="YT12" s="385" cm="1">
        <f t="array" ref="YT12">SUMPRODUCT((CBRM_data!AAU$28:AAU$232)*(CBRM_data!$H$28:$H$232=$E12))*(CBRM_data!AAU$18=$C12)</f>
        <v>0</v>
      </c>
      <c r="YU12" s="385" cm="1">
        <f t="array" ref="YU12">SUMPRODUCT((CBRM_data!AAV$28:AAV$232)*(CBRM_data!$H$28:$H$232=$E12))*(CBRM_data!AAV$18=$C12)</f>
        <v>0</v>
      </c>
      <c r="YV12" s="385" cm="1">
        <f t="array" ref="YV12">SUMPRODUCT((CBRM_data!AAW$28:AAW$232)*(CBRM_data!$H$28:$H$232=$E12))*(CBRM_data!AAW$18=$C12)</f>
        <v>0</v>
      </c>
      <c r="YW12" s="385" cm="1">
        <f t="array" ref="YW12">SUMPRODUCT((CBRM_data!AAX$28:AAX$232)*(CBRM_data!$H$28:$H$232=$E12))*(CBRM_data!AAX$18=$C12)</f>
        <v>0</v>
      </c>
      <c r="YX12" s="385" cm="1">
        <f t="array" ref="YX12">SUMPRODUCT((CBRM_data!AAY$28:AAY$232)*(CBRM_data!$H$28:$H$232=$E12))*(CBRM_data!AAY$18=$C12)</f>
        <v>0</v>
      </c>
      <c r="YY12" s="385" cm="1">
        <f t="array" ref="YY12">SUMPRODUCT((CBRM_data!AAZ$28:AAZ$232)*(CBRM_data!$H$28:$H$232=$E12))*(CBRM_data!AAZ$18=$C12)</f>
        <v>0</v>
      </c>
      <c r="YZ12" s="385" cm="1">
        <f t="array" ref="YZ12">SUMPRODUCT((CBRM_data!ABA$28:ABA$232)*(CBRM_data!$H$28:$H$232=$E12))*(CBRM_data!ABA$18=$C12)</f>
        <v>0</v>
      </c>
      <c r="ZA12" s="385" cm="1">
        <f t="array" ref="ZA12">SUMPRODUCT((CBRM_data!ABB$28:ABB$232)*(CBRM_data!$H$28:$H$232=$E12))*(CBRM_data!ABB$18=$C12)</f>
        <v>0</v>
      </c>
      <c r="ZB12" s="385" cm="1">
        <f t="array" ref="ZB12">SUMPRODUCT((CBRM_data!ABC$28:ABC$232)*(CBRM_data!$H$28:$H$232=$E12))*(CBRM_data!ABC$18=$C12)</f>
        <v>0</v>
      </c>
      <c r="ZC12" s="385" cm="1">
        <f t="array" ref="ZC12">SUMPRODUCT((CBRM_data!ABD$28:ABD$232)*(CBRM_data!$H$28:$H$232=$E12))*(CBRM_data!ABD$18=$C12)</f>
        <v>0</v>
      </c>
      <c r="ZD12" s="385" cm="1">
        <f t="array" ref="ZD12">SUMPRODUCT((CBRM_data!ABE$28:ABE$232)*(CBRM_data!$H$28:$H$232=$E12))*(CBRM_data!ABE$18=$C12)</f>
        <v>0</v>
      </c>
      <c r="ZE12" s="385" cm="1">
        <f t="array" ref="ZE12">SUMPRODUCT((CBRM_data!ABF$28:ABF$232)*(CBRM_data!$H$28:$H$232=$E12))*(CBRM_data!ABF$18=$C12)</f>
        <v>0</v>
      </c>
      <c r="ZF12" s="385" cm="1">
        <f t="array" ref="ZF12">SUMPRODUCT((CBRM_data!ABG$28:ABG$232)*(CBRM_data!$H$28:$H$232=$E12))*(CBRM_data!ABG$18=$C12)</f>
        <v>0</v>
      </c>
      <c r="ZG12" s="385" cm="1">
        <f t="array" ref="ZG12">SUMPRODUCT((CBRM_data!ABH$28:ABH$232)*(CBRM_data!$H$28:$H$232=$E12))*(CBRM_data!ABH$18=$C12)</f>
        <v>0</v>
      </c>
      <c r="ZH12" s="385" cm="1">
        <f t="array" ref="ZH12">SUMPRODUCT((CBRM_data!ABI$28:ABI$232)*(CBRM_data!$H$28:$H$232=$E12))*(CBRM_data!ABI$18=$C12)</f>
        <v>0</v>
      </c>
      <c r="ZI12" s="385" cm="1">
        <f t="array" ref="ZI12">SUMPRODUCT((CBRM_data!ABJ$28:ABJ$232)*(CBRM_data!$H$28:$H$232=$E12))*(CBRM_data!ABJ$18=$C12)</f>
        <v>0</v>
      </c>
      <c r="ZJ12" s="385" cm="1">
        <f t="array" ref="ZJ12">SUMPRODUCT((CBRM_data!ABK$28:ABK$232)*(CBRM_data!$H$28:$H$232=$E12))*(CBRM_data!ABK$18=$C12)</f>
        <v>0</v>
      </c>
      <c r="ZK12" s="385" cm="1">
        <f t="array" ref="ZK12">SUMPRODUCT((CBRM_data!ABL$28:ABL$232)*(CBRM_data!$H$28:$H$232=$E12))*(CBRM_data!ABL$18=$C12)</f>
        <v>0</v>
      </c>
      <c r="ZL12" s="385" cm="1">
        <f t="array" ref="ZL12">SUMPRODUCT((CBRM_data!ABM$28:ABM$232)*(CBRM_data!$H$28:$H$232=$E12))*(CBRM_data!ABM$18=$C12)</f>
        <v>0</v>
      </c>
      <c r="ZM12" s="385" cm="1">
        <f t="array" ref="ZM12">SUMPRODUCT((CBRM_data!ABN$28:ABN$232)*(CBRM_data!$H$28:$H$232=$E12))*(CBRM_data!ABN$18=$C12)</f>
        <v>0</v>
      </c>
    </row>
    <row r="13" spans="1:689" s="127" customFormat="1" ht="12.75" x14ac:dyDescent="0.2">
      <c r="B13" s="383" t="s">
        <v>99</v>
      </c>
      <c r="C13" s="383" t="s">
        <v>1719</v>
      </c>
      <c r="D13" s="383" t="s">
        <v>1721</v>
      </c>
      <c r="E13" s="383" t="s">
        <v>1825</v>
      </c>
      <c r="F13" s="383" t="str">
        <f t="shared" ref="F13" si="2">B13</f>
        <v>Safety</v>
      </c>
      <c r="I13" s="385">
        <f>INDEX(CBRM_data!$EY$238:$ABN$262, MATCH($D13&amp;$E13, CBRM_data!$D$238:$D$262,0), MATCH($B13&amp;$C13&amp;I$9, CBRM_data!$EY$15:$ABN$15,0))*IF($D13=$B$6,1, (I$8&gt;$G13))</f>
        <v>5539.3698725145005</v>
      </c>
      <c r="J13" s="385">
        <f>INDEX(CBRM_data!$EY$238:$ABN$262, MATCH($D13&amp;$E13, CBRM_data!$D$238:$D$262,0), MATCH($B13&amp;$C13&amp;J$9, CBRM_data!$EY$15:$ABN$15,0))*IF($D13=$B$6,1, (J$8&gt;$G13))</f>
        <v>6182.9184276757178</v>
      </c>
      <c r="K13" s="385">
        <f>INDEX(CBRM_data!$EY$238:$ABN$262, MATCH($D13&amp;$E13, CBRM_data!$D$238:$D$262,0), MATCH($B13&amp;$C13&amp;K$9, CBRM_data!$EY$15:$ABN$15,0))*IF($D13=$B$6,1, (K$8&gt;$G13))</f>
        <v>6913.6244475666608</v>
      </c>
      <c r="L13" s="385">
        <f>INDEX(CBRM_data!$EY$238:$ABN$262, MATCH($D13&amp;$E13, CBRM_data!$D$238:$D$262,0), MATCH($B13&amp;$C13&amp;L$9, CBRM_data!$EY$15:$ABN$15,0))*IF($D13=$B$6,1, (L$8&gt;$G13))</f>
        <v>7745.2588519604569</v>
      </c>
      <c r="M13" s="385">
        <f>INDEX(CBRM_data!$EY$238:$ABN$262, MATCH($D13&amp;$E13, CBRM_data!$D$238:$D$262,0), MATCH($B13&amp;$C13&amp;M$9, CBRM_data!$EY$15:$ABN$15,0))*IF($D13=$B$6,1, (M$8&gt;$G13))</f>
        <v>8694.1946956775064</v>
      </c>
      <c r="N13" s="385">
        <f>INDEX(CBRM_data!$EY$238:$ABN$262, MATCH($D13&amp;$E13, CBRM_data!$D$238:$D$262,0), MATCH($B13&amp;$C13&amp;N$9, CBRM_data!$EY$15:$ABN$15,0))*IF($D13=$B$6,1, (N$8&gt;$G13))</f>
        <v>9780.0013865957426</v>
      </c>
      <c r="O13" s="385">
        <f>INDEX(CBRM_data!$EY$238:$ABN$262, MATCH($D13&amp;$E13, CBRM_data!$D$238:$D$262,0), MATCH($B13&amp;$C13&amp;O$9, CBRM_data!$EY$15:$ABN$15,0))*IF($D13=$B$6,1, (O$8&gt;$G13))</f>
        <v>11031.979141799533</v>
      </c>
      <c r="P13" s="385">
        <f>INDEX(CBRM_data!$EY$238:$ABN$262, MATCH($D13&amp;$E13, CBRM_data!$D$238:$D$262,0), MATCH($B13&amp;$C13&amp;P$9, CBRM_data!$EY$15:$ABN$15,0))*IF($D13=$B$6,1, (P$8&gt;$G13))</f>
        <v>12478.442108092289</v>
      </c>
      <c r="Q13" s="385">
        <f>INDEX(CBRM_data!$EY$238:$ABN$262, MATCH($D13&amp;$E13, CBRM_data!$D$238:$D$262,0), MATCH($B13&amp;$C13&amp;Q$9, CBRM_data!$EY$15:$ABN$15,0))*IF($D13=$B$6,1, (Q$8&gt;$G13))</f>
        <v>14158.369668009676</v>
      </c>
      <c r="R13" s="385">
        <f>INDEX(CBRM_data!$EY$238:$ABN$262, MATCH($D13&amp;$E13, CBRM_data!$D$238:$D$262,0), MATCH($B13&amp;$C13&amp;R$9, CBRM_data!$EY$15:$ABN$15,0))*IF($D13=$B$6,1, (R$8&gt;$G13))</f>
        <v>16115.683582950549</v>
      </c>
      <c r="S13" s="385">
        <f>INDEX(CBRM_data!$EY$238:$ABN$262, MATCH($D13&amp;$E13, CBRM_data!$D$238:$D$262,0), MATCH($B13&amp;$C13&amp;S$9, CBRM_data!$EY$15:$ABN$15,0))*IF($D13=$B$6,1, (S$8&gt;$G13))</f>
        <v>18403.577760854234</v>
      </c>
      <c r="T13" s="385">
        <f>INDEX(CBRM_data!$EY$238:$ABN$262, MATCH($D13&amp;$E13, CBRM_data!$D$238:$D$262,0), MATCH($B13&amp;$C13&amp;T$9, CBRM_data!$EY$15:$ABN$15,0))*IF($D13=$B$6,1, (T$8&gt;$G13))</f>
        <v>21091.887444198754</v>
      </c>
      <c r="U13" s="385">
        <f>INDEX(CBRM_data!$EY$238:$ABN$262, MATCH($D13&amp;$E13, CBRM_data!$D$238:$D$262,0), MATCH($B13&amp;$C13&amp;U$9, CBRM_data!$EY$15:$ABN$15,0))*IF($D13=$B$6,1, (U$8&gt;$G13))</f>
        <v>24268.699329053135</v>
      </c>
      <c r="V13" s="385">
        <f>INDEX(CBRM_data!$EY$238:$ABN$262, MATCH($D13&amp;$E13, CBRM_data!$D$238:$D$262,0), MATCH($B13&amp;$C13&amp;V$9, CBRM_data!$EY$15:$ABN$15,0))*IF($D13=$B$6,1, (V$8&gt;$G13))</f>
        <v>28045.961955229934</v>
      </c>
      <c r="W13" s="385">
        <f>INDEX(CBRM_data!$EY$238:$ABN$262, MATCH($D13&amp;$E13, CBRM_data!$D$238:$D$262,0), MATCH($B13&amp;$C13&amp;W$9, CBRM_data!$EY$15:$ABN$15,0))*IF($D13=$B$6,1, (W$8&gt;$G13))</f>
        <v>32567.009621091871</v>
      </c>
      <c r="X13" s="385">
        <f>INDEX(CBRM_data!$EY$238:$ABN$262, MATCH($D13&amp;$E13, CBRM_data!$D$238:$D$262,0), MATCH($B13&amp;$C13&amp;X$9, CBRM_data!$EY$15:$ABN$15,0))*IF($D13=$B$6,1, (X$8&gt;$G13))</f>
        <v>38016.693419645911</v>
      </c>
      <c r="Y13" s="385">
        <f>INDEX(CBRM_data!$EY$238:$ABN$262, MATCH($D13&amp;$E13, CBRM_data!$D$238:$D$262,0), MATCH($B13&amp;$C13&amp;Y$9, CBRM_data!$EY$15:$ABN$15,0))*IF($D13=$B$6,1, (Y$8&gt;$G13))</f>
        <v>44635.073392066006</v>
      </c>
      <c r="Z13" s="385">
        <f>INDEX(CBRM_data!$EY$238:$ABN$262, MATCH($D13&amp;$E13, CBRM_data!$D$238:$D$262,0), MATCH($B13&amp;$C13&amp;Z$9, CBRM_data!$EY$15:$ABN$15,0))*IF($D13=$B$6,1, (Z$8&gt;$G13))</f>
        <v>51151.237177091345</v>
      </c>
      <c r="AA13" s="385">
        <f>INDEX(CBRM_data!$EY$238:$ABN$262, MATCH($D13&amp;$E13, CBRM_data!$D$238:$D$262,0), MATCH($B13&amp;$C13&amp;AA$9, CBRM_data!$EY$15:$ABN$15,0))*IF($D13=$B$6,1, (AA$8&gt;$G13))</f>
        <v>58626.578149807989</v>
      </c>
      <c r="AB13" s="385">
        <f>INDEX(CBRM_data!$EY$238:$ABN$262, MATCH($D13&amp;$E13, CBRM_data!$D$238:$D$262,0), MATCH($B13&amp;$C13&amp;AB$9, CBRM_data!$EY$15:$ABN$15,0))*IF($D13=$B$6,1, (AB$8&gt;$G13))</f>
        <v>63685.064292197247</v>
      </c>
      <c r="AC13" s="385">
        <f>INDEX(CBRM_data!$EY$238:$ABN$262, MATCH($D13&amp;$E13, CBRM_data!$D$238:$D$262,0), MATCH($B13&amp;$C13&amp;AC$9, CBRM_data!$EY$15:$ABN$15,0))*IF($D13=$B$6,1, (AC$8&gt;$G13))</f>
        <v>69255.465674929292</v>
      </c>
      <c r="AD13" s="385">
        <f>INDEX(CBRM_data!$EY$238:$ABN$262, MATCH($D13&amp;$E13, CBRM_data!$D$238:$D$262,0), MATCH($B13&amp;$C13&amp;AD$9, CBRM_data!$EY$15:$ABN$15,0))*IF($D13=$B$6,1, (AD$8&gt;$G13))</f>
        <v>75927.35826816909</v>
      </c>
      <c r="AE13" s="385">
        <f>INDEX(CBRM_data!$EY$238:$ABN$262, MATCH($D13&amp;$E13, CBRM_data!$D$238:$D$262,0), MATCH($B13&amp;$C13&amp;AE$9, CBRM_data!$EY$15:$ABN$15,0))*IF($D13=$B$6,1, (AE$8&gt;$G13))</f>
        <v>83158.139971329161</v>
      </c>
      <c r="AF13" s="385">
        <f>INDEX(CBRM_data!$EY$238:$ABN$262, MATCH($D13&amp;$E13, CBRM_data!$D$238:$D$262,0), MATCH($B13&amp;$C13&amp;AF$9, CBRM_data!$EY$15:$ABN$15,0))*IF($D13=$B$6,1, (AF$8&gt;$G13))</f>
        <v>90491.202924889469</v>
      </c>
      <c r="AG13" s="385">
        <f>INDEX(CBRM_data!$EY$238:$ABN$262, MATCH($D13&amp;$E13, CBRM_data!$D$238:$D$262,0), MATCH($B13&amp;$C13&amp;AG$9, CBRM_data!$EY$15:$ABN$15,0))*IF($D13=$B$6,1, (AG$8&gt;$G13))</f>
        <v>98292.962165443838</v>
      </c>
      <c r="AH13" s="385">
        <f>INDEX(CBRM_data!$EY$238:$ABN$262, MATCH($D13&amp;$E13, CBRM_data!$D$238:$D$262,0), MATCH($B13&amp;$C13&amp;AH$9, CBRM_data!$EY$15:$ABN$15,0))*IF($D13=$B$6,1, (AH$8&gt;$G13))</f>
        <v>106019.31526084487</v>
      </c>
      <c r="AI13" s="385">
        <f>INDEX(CBRM_data!$EY$238:$ABN$262, MATCH($D13&amp;$E13, CBRM_data!$D$238:$D$262,0), MATCH($B13&amp;$C13&amp;AI$9, CBRM_data!$EY$15:$ABN$15,0))*IF($D13=$B$6,1, (AI$8&gt;$G13))</f>
        <v>114758.27509006519</v>
      </c>
      <c r="AJ13" s="385">
        <f>INDEX(CBRM_data!$EY$238:$ABN$262, MATCH($D13&amp;$E13, CBRM_data!$D$238:$D$262,0), MATCH($B13&amp;$C13&amp;AJ$9, CBRM_data!$EY$15:$ABN$15,0))*IF($D13=$B$6,1, (AJ$8&gt;$G13))</f>
        <v>123468.80952239071</v>
      </c>
      <c r="AK13" s="385">
        <f>INDEX(CBRM_data!$EY$238:$ABN$262, MATCH($D13&amp;$E13, CBRM_data!$D$238:$D$262,0), MATCH($B13&amp;$C13&amp;AK$9, CBRM_data!$EY$15:$ABN$15,0))*IF($D13=$B$6,1, (AK$8&gt;$G13))</f>
        <v>128409.34590506231</v>
      </c>
      <c r="AL13" s="385">
        <f>INDEX(CBRM_data!$EY$238:$ABN$262, MATCH($D13&amp;$E13, CBRM_data!$D$238:$D$262,0), MATCH($B13&amp;$C13&amp;AL$9, CBRM_data!$EY$15:$ABN$15,0))*IF($D13=$B$6,1, (AL$8&gt;$G13))</f>
        <v>129542.10492044908</v>
      </c>
      <c r="EB13" s="385"/>
      <c r="EC13" s="385"/>
      <c r="ED13" s="385"/>
      <c r="EE13" s="385"/>
      <c r="EF13" s="385"/>
      <c r="EG13" s="385"/>
      <c r="EH13" s="385"/>
      <c r="EI13" s="385"/>
      <c r="EJ13" s="385"/>
      <c r="EK13" s="385"/>
      <c r="EL13" s="385"/>
      <c r="EM13" s="385"/>
      <c r="EN13" s="385"/>
      <c r="EO13" s="385"/>
      <c r="EP13" s="385"/>
      <c r="EQ13" s="385"/>
      <c r="ER13" s="385"/>
      <c r="ES13" s="385"/>
      <c r="ET13" s="385"/>
      <c r="EU13" s="385"/>
      <c r="EV13" s="385"/>
      <c r="EW13" s="385"/>
      <c r="EX13" s="385"/>
      <c r="EY13" s="385"/>
      <c r="EZ13" s="385"/>
      <c r="FA13" s="385"/>
      <c r="FB13" s="385"/>
      <c r="FC13" s="385"/>
      <c r="FD13" s="385"/>
      <c r="FE13" s="385"/>
      <c r="FF13" s="385"/>
      <c r="FG13" s="385"/>
      <c r="FH13" s="385"/>
      <c r="FI13" s="385"/>
      <c r="FJ13" s="385"/>
      <c r="FK13" s="385"/>
      <c r="FL13" s="385"/>
      <c r="FM13" s="385"/>
      <c r="FN13" s="385"/>
      <c r="FO13" s="385"/>
      <c r="FP13" s="385"/>
      <c r="FQ13" s="385"/>
      <c r="FR13" s="385"/>
      <c r="FS13" s="385"/>
      <c r="FT13" s="385"/>
      <c r="FU13" s="385"/>
      <c r="FV13" s="385"/>
      <c r="FW13" s="385"/>
      <c r="FX13" s="385"/>
      <c r="FY13" s="385"/>
      <c r="FZ13" s="385"/>
      <c r="GA13" s="385"/>
      <c r="GB13" s="385"/>
      <c r="GC13" s="385"/>
      <c r="GD13" s="385"/>
      <c r="GE13" s="385"/>
      <c r="GF13" s="385"/>
      <c r="GG13" s="385"/>
      <c r="GH13" s="385"/>
      <c r="GI13" s="385"/>
      <c r="GJ13" s="385"/>
      <c r="GK13" s="385"/>
      <c r="GL13" s="385"/>
      <c r="GM13" s="385"/>
      <c r="GN13" s="385"/>
      <c r="GO13" s="385"/>
      <c r="GP13" s="385"/>
      <c r="GQ13" s="385"/>
      <c r="GR13" s="385"/>
      <c r="GS13" s="385"/>
      <c r="GT13" s="385"/>
      <c r="GU13" s="385"/>
      <c r="GV13" s="385"/>
      <c r="GW13" s="385"/>
      <c r="GX13" s="385"/>
      <c r="GY13" s="385"/>
      <c r="GZ13" s="385"/>
      <c r="HA13" s="385"/>
      <c r="HB13" s="385"/>
      <c r="HC13" s="385"/>
      <c r="HD13" s="385"/>
      <c r="HE13" s="385"/>
      <c r="HF13" s="385"/>
      <c r="HG13" s="385"/>
      <c r="HH13" s="385"/>
      <c r="HI13" s="385"/>
      <c r="HJ13" s="385"/>
      <c r="HK13" s="385"/>
      <c r="HL13" s="385"/>
      <c r="HM13" s="385"/>
      <c r="HN13" s="385"/>
      <c r="HO13" s="385"/>
      <c r="HP13" s="385"/>
      <c r="HQ13" s="385"/>
      <c r="HR13" s="385"/>
      <c r="HS13" s="385"/>
      <c r="HT13" s="385"/>
      <c r="HU13" s="385"/>
      <c r="HV13" s="385"/>
      <c r="HW13" s="385"/>
      <c r="HX13" s="385"/>
      <c r="HY13" s="385"/>
      <c r="HZ13" s="385"/>
      <c r="IA13" s="385"/>
      <c r="IB13" s="385"/>
      <c r="IC13" s="385"/>
      <c r="ID13" s="385"/>
      <c r="IE13" s="385"/>
      <c r="IF13" s="385"/>
      <c r="IG13" s="385"/>
      <c r="IH13" s="385"/>
      <c r="II13" s="385"/>
      <c r="IJ13" s="385"/>
      <c r="IK13" s="385"/>
      <c r="IL13" s="385"/>
      <c r="IM13" s="385"/>
      <c r="IN13" s="385"/>
      <c r="IO13" s="385"/>
      <c r="IP13" s="385"/>
      <c r="IQ13" s="385"/>
      <c r="IR13" s="385"/>
      <c r="IS13" s="385"/>
      <c r="IT13" s="385"/>
      <c r="IU13" s="385"/>
      <c r="IV13" s="385"/>
      <c r="IW13" s="385"/>
      <c r="IX13" s="385"/>
      <c r="IY13" s="385"/>
      <c r="IZ13" s="385"/>
      <c r="JA13" s="385"/>
      <c r="JB13" s="385"/>
      <c r="JC13" s="385"/>
      <c r="JD13" s="385"/>
      <c r="JE13" s="385"/>
      <c r="JF13" s="385"/>
      <c r="JG13" s="385"/>
      <c r="JH13" s="385"/>
      <c r="JI13" s="385"/>
      <c r="JJ13" s="385"/>
      <c r="JK13" s="385"/>
      <c r="JL13" s="385"/>
      <c r="JM13" s="385"/>
      <c r="JN13" s="385"/>
      <c r="JO13" s="385"/>
      <c r="JP13" s="385"/>
      <c r="JQ13" s="385"/>
      <c r="JR13" s="385"/>
      <c r="JS13" s="385"/>
      <c r="JT13" s="385"/>
      <c r="JU13" s="385"/>
      <c r="JV13" s="385"/>
      <c r="JW13" s="385"/>
      <c r="JX13" s="385"/>
      <c r="JY13" s="385"/>
      <c r="JZ13" s="385"/>
      <c r="KA13" s="385"/>
      <c r="KB13" s="385"/>
      <c r="KC13" s="385"/>
      <c r="KD13" s="385"/>
      <c r="KE13" s="385"/>
      <c r="KF13" s="385"/>
      <c r="KG13" s="385"/>
      <c r="KH13" s="385"/>
      <c r="KI13" s="385"/>
      <c r="KJ13" s="385"/>
      <c r="KK13" s="385"/>
      <c r="KL13" s="385"/>
      <c r="KM13" s="385"/>
      <c r="KN13" s="385"/>
      <c r="KO13" s="385"/>
      <c r="KP13" s="385"/>
      <c r="KQ13" s="385"/>
      <c r="KR13" s="385"/>
      <c r="KS13" s="385"/>
      <c r="KT13" s="385"/>
      <c r="KU13" s="385"/>
      <c r="KV13" s="385"/>
      <c r="KW13" s="385"/>
      <c r="KX13" s="385"/>
      <c r="KY13" s="385"/>
      <c r="KZ13" s="385"/>
      <c r="LA13" s="385"/>
      <c r="LB13" s="385"/>
      <c r="LC13" s="385"/>
      <c r="LD13" s="385"/>
      <c r="LE13" s="385"/>
      <c r="LF13" s="385"/>
      <c r="LG13" s="385"/>
      <c r="LH13" s="385"/>
      <c r="LI13" s="385"/>
      <c r="LJ13" s="385"/>
      <c r="LK13" s="385"/>
      <c r="LL13" s="385"/>
      <c r="LM13" s="385"/>
      <c r="LN13" s="385"/>
      <c r="LO13" s="385"/>
      <c r="LP13" s="385"/>
      <c r="LQ13" s="385"/>
      <c r="LR13" s="385"/>
      <c r="LS13" s="385"/>
      <c r="LT13" s="385"/>
      <c r="LU13" s="385"/>
      <c r="LV13" s="385"/>
      <c r="LW13" s="385"/>
      <c r="LX13" s="385"/>
      <c r="LY13" s="385"/>
      <c r="LZ13" s="385"/>
      <c r="MA13" s="385"/>
      <c r="MB13" s="385"/>
      <c r="MC13" s="385"/>
      <c r="MD13" s="385"/>
      <c r="ME13" s="385"/>
      <c r="MF13" s="385"/>
      <c r="MG13" s="385"/>
      <c r="MH13" s="385"/>
      <c r="MI13" s="385"/>
      <c r="MJ13" s="385"/>
      <c r="MK13" s="385"/>
      <c r="ML13" s="385"/>
      <c r="MM13" s="385"/>
      <c r="MN13" s="385"/>
      <c r="MO13" s="385"/>
      <c r="MP13" s="385"/>
      <c r="MQ13" s="385"/>
      <c r="MR13" s="385"/>
      <c r="MS13" s="385"/>
      <c r="MT13" s="385"/>
      <c r="MU13" s="385"/>
      <c r="MV13" s="385"/>
      <c r="MW13" s="385"/>
      <c r="MX13" s="385"/>
      <c r="MY13" s="385"/>
      <c r="MZ13" s="385"/>
      <c r="NA13" s="385"/>
      <c r="NB13" s="385"/>
      <c r="NC13" s="385"/>
      <c r="ND13" s="385"/>
      <c r="NE13" s="385"/>
      <c r="NF13" s="385"/>
      <c r="NG13" s="385"/>
      <c r="NH13" s="385"/>
      <c r="NI13" s="385"/>
      <c r="NJ13" s="385"/>
      <c r="NK13" s="385"/>
      <c r="NL13" s="385"/>
      <c r="NM13" s="385"/>
      <c r="NN13" s="385"/>
      <c r="NO13" s="385"/>
      <c r="NP13" s="385"/>
      <c r="NQ13" s="385"/>
      <c r="NR13" s="385"/>
      <c r="NS13" s="385"/>
      <c r="NT13" s="385"/>
      <c r="NU13" s="385"/>
      <c r="NV13" s="385"/>
      <c r="NW13" s="385"/>
      <c r="NX13" s="385"/>
      <c r="NY13" s="385"/>
      <c r="NZ13" s="385"/>
      <c r="OA13" s="385"/>
      <c r="OB13" s="385"/>
      <c r="OC13" s="385"/>
      <c r="OD13" s="385"/>
      <c r="OE13" s="385"/>
      <c r="OF13" s="385"/>
      <c r="OG13" s="385"/>
      <c r="OH13" s="385"/>
      <c r="OI13" s="385"/>
      <c r="OJ13" s="385"/>
      <c r="OK13" s="385"/>
      <c r="OL13" s="385"/>
      <c r="OM13" s="385"/>
      <c r="ON13" s="385"/>
      <c r="OO13" s="385"/>
      <c r="OP13" s="385"/>
      <c r="OQ13" s="385"/>
      <c r="OR13" s="385"/>
      <c r="OS13" s="385"/>
      <c r="OT13" s="385"/>
      <c r="OU13" s="385"/>
      <c r="OV13" s="385"/>
      <c r="OW13" s="385"/>
      <c r="OX13" s="385"/>
      <c r="OY13" s="385"/>
      <c r="OZ13" s="385"/>
      <c r="PA13" s="385"/>
      <c r="PB13" s="385"/>
      <c r="PC13" s="385"/>
      <c r="PD13" s="385"/>
      <c r="PE13" s="385"/>
      <c r="PF13" s="385"/>
      <c r="PG13" s="385"/>
      <c r="PH13" s="385"/>
      <c r="PI13" s="385"/>
      <c r="PJ13" s="385"/>
      <c r="PK13" s="385"/>
      <c r="PL13" s="385"/>
      <c r="PM13" s="385"/>
      <c r="PN13" s="385"/>
      <c r="PO13" s="385"/>
      <c r="PP13" s="385"/>
      <c r="PQ13" s="385"/>
      <c r="PR13" s="385"/>
      <c r="PS13" s="385"/>
      <c r="PT13" s="385"/>
      <c r="PU13" s="385"/>
      <c r="PV13" s="385"/>
      <c r="PW13" s="385"/>
      <c r="PX13" s="385"/>
      <c r="PY13" s="385"/>
      <c r="PZ13" s="385"/>
      <c r="QA13" s="385"/>
      <c r="QB13" s="385"/>
      <c r="QC13" s="385"/>
      <c r="QD13" s="385"/>
      <c r="QE13" s="385"/>
      <c r="QF13" s="385"/>
      <c r="QG13" s="385"/>
      <c r="QH13" s="385"/>
      <c r="QI13" s="385"/>
      <c r="QJ13" s="385"/>
      <c r="QK13" s="385"/>
      <c r="QL13" s="385"/>
      <c r="QM13" s="385"/>
      <c r="QN13" s="385"/>
      <c r="QO13" s="385"/>
      <c r="QP13" s="385"/>
      <c r="QQ13" s="385"/>
      <c r="QR13" s="385"/>
      <c r="QS13" s="385"/>
      <c r="QT13" s="385"/>
      <c r="QU13" s="385"/>
      <c r="QV13" s="385"/>
      <c r="QW13" s="385"/>
      <c r="QX13" s="385"/>
      <c r="QY13" s="385"/>
      <c r="QZ13" s="385"/>
      <c r="RA13" s="385"/>
      <c r="RB13" s="385"/>
      <c r="RC13" s="385"/>
      <c r="RD13" s="385"/>
      <c r="RE13" s="385"/>
      <c r="RF13" s="385"/>
      <c r="RG13" s="385"/>
      <c r="RH13" s="385"/>
      <c r="RI13" s="385"/>
      <c r="RJ13" s="385"/>
      <c r="RK13" s="385"/>
      <c r="RL13" s="385"/>
      <c r="RM13" s="385"/>
      <c r="RN13" s="385"/>
      <c r="RO13" s="385"/>
      <c r="RP13" s="385"/>
      <c r="RQ13" s="385"/>
      <c r="RR13" s="385"/>
      <c r="RS13" s="385"/>
      <c r="RT13" s="385"/>
      <c r="RU13" s="385"/>
      <c r="RV13" s="385"/>
      <c r="RW13" s="385"/>
      <c r="RX13" s="385"/>
      <c r="RY13" s="385"/>
      <c r="RZ13" s="385"/>
      <c r="SA13" s="385"/>
      <c r="SB13" s="385"/>
      <c r="SC13" s="385"/>
      <c r="SD13" s="385"/>
      <c r="SE13" s="385"/>
      <c r="SF13" s="385"/>
      <c r="SG13" s="385"/>
      <c r="SH13" s="385"/>
      <c r="SI13" s="385"/>
      <c r="SJ13" s="385"/>
      <c r="SK13" s="385"/>
      <c r="SL13" s="385"/>
      <c r="SM13" s="385"/>
      <c r="SN13" s="385"/>
      <c r="SO13" s="385"/>
      <c r="SP13" s="385"/>
      <c r="SQ13" s="385"/>
      <c r="SR13" s="385"/>
      <c r="SS13" s="385"/>
      <c r="ST13" s="385"/>
      <c r="SU13" s="385"/>
      <c r="SV13" s="385"/>
      <c r="SW13" s="385"/>
      <c r="SX13" s="385"/>
      <c r="SY13" s="385"/>
      <c r="SZ13" s="385"/>
      <c r="TA13" s="385"/>
      <c r="TB13" s="385"/>
      <c r="TC13" s="385"/>
      <c r="TD13" s="385"/>
      <c r="TE13" s="385"/>
      <c r="TF13" s="385"/>
      <c r="TG13" s="385"/>
      <c r="TH13" s="385"/>
      <c r="TI13" s="385"/>
      <c r="TJ13" s="385"/>
      <c r="TK13" s="385"/>
      <c r="TL13" s="385"/>
      <c r="TM13" s="385"/>
      <c r="TN13" s="385"/>
      <c r="TO13" s="385"/>
      <c r="TP13" s="385"/>
      <c r="TQ13" s="385"/>
      <c r="TR13" s="385"/>
      <c r="TS13" s="385"/>
      <c r="TT13" s="385"/>
      <c r="TU13" s="385"/>
      <c r="TV13" s="385"/>
      <c r="TW13" s="385"/>
      <c r="TX13" s="385"/>
      <c r="TY13" s="385"/>
      <c r="TZ13" s="385"/>
      <c r="UA13" s="385"/>
      <c r="UB13" s="385"/>
      <c r="UC13" s="385"/>
      <c r="UD13" s="385"/>
      <c r="UE13" s="385"/>
      <c r="UF13" s="385"/>
      <c r="UG13" s="385"/>
      <c r="UH13" s="385"/>
      <c r="UI13" s="385"/>
      <c r="UJ13" s="385"/>
      <c r="UK13" s="385"/>
      <c r="UL13" s="385"/>
      <c r="UM13" s="385"/>
      <c r="UN13" s="385"/>
      <c r="UO13" s="385"/>
      <c r="UP13" s="385"/>
      <c r="UQ13" s="385"/>
      <c r="UR13" s="385"/>
      <c r="US13" s="385"/>
      <c r="UT13" s="385"/>
      <c r="UU13" s="385"/>
      <c r="UV13" s="385"/>
      <c r="UW13" s="385"/>
      <c r="UX13" s="385"/>
      <c r="UY13" s="385"/>
      <c r="UZ13" s="385"/>
      <c r="VA13" s="385"/>
      <c r="VB13" s="385"/>
      <c r="VC13" s="385"/>
      <c r="VD13" s="385"/>
      <c r="VE13" s="385"/>
      <c r="VF13" s="385"/>
      <c r="VG13" s="385"/>
      <c r="VH13" s="385"/>
      <c r="VI13" s="385"/>
      <c r="VJ13" s="385"/>
      <c r="VK13" s="385"/>
      <c r="VL13" s="385"/>
      <c r="VM13" s="385"/>
      <c r="VN13" s="385"/>
      <c r="VO13" s="385"/>
      <c r="VP13" s="385"/>
      <c r="VQ13" s="385"/>
      <c r="VR13" s="385"/>
      <c r="VS13" s="385"/>
      <c r="VT13" s="385"/>
      <c r="VU13" s="385"/>
      <c r="VV13" s="385"/>
      <c r="VW13" s="385"/>
      <c r="VX13" s="385"/>
      <c r="VY13" s="385"/>
      <c r="VZ13" s="385"/>
      <c r="WA13" s="385"/>
      <c r="WB13" s="385"/>
      <c r="WC13" s="385"/>
      <c r="WD13" s="385"/>
      <c r="WE13" s="385"/>
      <c r="WF13" s="385"/>
      <c r="WG13" s="385"/>
      <c r="WH13" s="385"/>
      <c r="WI13" s="385"/>
      <c r="WJ13" s="385"/>
      <c r="WK13" s="385"/>
      <c r="WL13" s="385"/>
      <c r="WM13" s="385"/>
      <c r="WN13" s="385"/>
      <c r="WO13" s="385"/>
      <c r="WP13" s="385"/>
      <c r="WQ13" s="385"/>
      <c r="WR13" s="385"/>
      <c r="WS13" s="385"/>
      <c r="WT13" s="385"/>
      <c r="WU13" s="385"/>
      <c r="WV13" s="385"/>
      <c r="WW13" s="385"/>
      <c r="WX13" s="385"/>
      <c r="WY13" s="385"/>
      <c r="WZ13" s="385"/>
      <c r="XA13" s="385"/>
      <c r="XB13" s="385"/>
      <c r="XC13" s="385"/>
      <c r="XD13" s="385"/>
      <c r="XE13" s="385"/>
      <c r="XF13" s="385"/>
      <c r="XG13" s="385"/>
      <c r="XH13" s="385"/>
      <c r="XI13" s="385"/>
      <c r="XJ13" s="385"/>
      <c r="XK13" s="385"/>
      <c r="XL13" s="385"/>
      <c r="XM13" s="385"/>
      <c r="XN13" s="385"/>
      <c r="XO13" s="385"/>
      <c r="XP13" s="385"/>
      <c r="XQ13" s="385"/>
      <c r="XR13" s="385"/>
      <c r="XS13" s="385"/>
      <c r="XT13" s="385"/>
      <c r="XU13" s="385"/>
      <c r="XV13" s="385"/>
      <c r="XW13" s="385"/>
      <c r="XX13" s="385"/>
      <c r="XY13" s="385"/>
      <c r="XZ13" s="385"/>
      <c r="YA13" s="385"/>
      <c r="YB13" s="385"/>
      <c r="YC13" s="385"/>
      <c r="YD13" s="385"/>
      <c r="YE13" s="385"/>
      <c r="YF13" s="385"/>
      <c r="YG13" s="385"/>
      <c r="YH13" s="385"/>
      <c r="YI13" s="385"/>
      <c r="YJ13" s="385"/>
      <c r="YK13" s="385"/>
      <c r="YL13" s="385"/>
      <c r="YM13" s="385"/>
      <c r="YN13" s="385"/>
      <c r="YO13" s="385"/>
      <c r="YP13" s="385"/>
      <c r="YQ13" s="385"/>
      <c r="YR13" s="385"/>
      <c r="YS13" s="385"/>
      <c r="YT13" s="385"/>
      <c r="YU13" s="385"/>
      <c r="YV13" s="385"/>
      <c r="YW13" s="385"/>
      <c r="YX13" s="385"/>
      <c r="YY13" s="385"/>
      <c r="YZ13" s="385"/>
      <c r="ZA13" s="385"/>
      <c r="ZB13" s="385"/>
      <c r="ZC13" s="385"/>
      <c r="ZD13" s="385"/>
      <c r="ZE13" s="385"/>
      <c r="ZF13" s="385"/>
      <c r="ZG13" s="385"/>
      <c r="ZH13" s="385"/>
      <c r="ZI13" s="385"/>
      <c r="ZJ13" s="385"/>
      <c r="ZK13" s="385"/>
      <c r="ZL13" s="385"/>
      <c r="ZM13" s="385"/>
    </row>
    <row r="14" spans="1:689" s="127" customFormat="1" ht="12.75" x14ac:dyDescent="0.2"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  <c r="Y14" s="385"/>
      <c r="Z14" s="385"/>
      <c r="AA14" s="385"/>
      <c r="AB14" s="385"/>
      <c r="AC14" s="385"/>
      <c r="AD14" s="385"/>
      <c r="AE14" s="385"/>
      <c r="AF14" s="385"/>
      <c r="AG14" s="385"/>
      <c r="AH14" s="385"/>
      <c r="AI14" s="385"/>
      <c r="AJ14" s="385"/>
      <c r="AK14" s="385"/>
      <c r="AL14" s="385"/>
      <c r="EB14" s="385"/>
      <c r="EC14" s="385"/>
      <c r="ED14" s="385"/>
      <c r="EE14" s="385"/>
      <c r="EF14" s="385"/>
      <c r="EG14" s="385"/>
      <c r="EH14" s="385"/>
      <c r="EI14" s="385"/>
      <c r="EJ14" s="385"/>
      <c r="EK14" s="385"/>
      <c r="EL14" s="385"/>
      <c r="EM14" s="385"/>
      <c r="EN14" s="385"/>
      <c r="EO14" s="385"/>
      <c r="EP14" s="385"/>
      <c r="EQ14" s="385"/>
      <c r="ER14" s="385"/>
      <c r="ES14" s="385"/>
      <c r="ET14" s="385"/>
      <c r="EU14" s="385"/>
      <c r="EV14" s="385"/>
      <c r="EW14" s="385"/>
      <c r="EX14" s="385"/>
      <c r="EY14" s="385"/>
      <c r="EZ14" s="385"/>
      <c r="FA14" s="385"/>
      <c r="FB14" s="385"/>
      <c r="FC14" s="385"/>
      <c r="FD14" s="385"/>
      <c r="FE14" s="385"/>
      <c r="FF14" s="385"/>
      <c r="FG14" s="385"/>
      <c r="FH14" s="385"/>
      <c r="FI14" s="385"/>
      <c r="FJ14" s="385"/>
      <c r="FK14" s="385"/>
      <c r="FL14" s="385"/>
      <c r="FM14" s="385"/>
      <c r="FN14" s="385"/>
      <c r="FO14" s="385"/>
      <c r="FP14" s="385"/>
      <c r="FQ14" s="385"/>
      <c r="FR14" s="385"/>
      <c r="FS14" s="385"/>
      <c r="FT14" s="385"/>
      <c r="FU14" s="385"/>
      <c r="FV14" s="385"/>
      <c r="FW14" s="385"/>
      <c r="FX14" s="385"/>
      <c r="FY14" s="385"/>
      <c r="FZ14" s="385"/>
      <c r="GA14" s="385"/>
      <c r="GB14" s="385"/>
      <c r="GC14" s="385"/>
      <c r="GD14" s="385"/>
      <c r="GE14" s="385"/>
      <c r="GF14" s="385"/>
      <c r="GG14" s="385"/>
      <c r="GH14" s="385"/>
      <c r="GI14" s="385"/>
      <c r="GJ14" s="385"/>
      <c r="GK14" s="385"/>
      <c r="GL14" s="385"/>
      <c r="GM14" s="385"/>
      <c r="GN14" s="385"/>
      <c r="GO14" s="385"/>
      <c r="GP14" s="385"/>
      <c r="GQ14" s="385"/>
      <c r="GR14" s="385"/>
      <c r="GS14" s="385"/>
      <c r="GT14" s="385"/>
      <c r="GU14" s="385"/>
      <c r="GV14" s="385"/>
      <c r="GW14" s="385"/>
      <c r="GX14" s="385"/>
      <c r="GY14" s="385"/>
      <c r="GZ14" s="385"/>
      <c r="HA14" s="385"/>
      <c r="HB14" s="385"/>
      <c r="HC14" s="385"/>
      <c r="HD14" s="385"/>
      <c r="HE14" s="385"/>
      <c r="HF14" s="385"/>
      <c r="HG14" s="385"/>
      <c r="HH14" s="385"/>
      <c r="HI14" s="385"/>
      <c r="HJ14" s="385"/>
      <c r="HK14" s="385"/>
      <c r="HL14" s="385"/>
      <c r="HM14" s="385"/>
      <c r="HN14" s="385"/>
      <c r="HO14" s="385"/>
      <c r="HP14" s="385"/>
      <c r="HQ14" s="385"/>
      <c r="HR14" s="385"/>
      <c r="HS14" s="385"/>
      <c r="HT14" s="385"/>
      <c r="HU14" s="385"/>
      <c r="HV14" s="385"/>
      <c r="HW14" s="385"/>
      <c r="HX14" s="385"/>
      <c r="HY14" s="385"/>
      <c r="HZ14" s="385"/>
      <c r="IA14" s="385"/>
      <c r="IB14" s="385"/>
      <c r="IC14" s="385"/>
      <c r="ID14" s="385"/>
      <c r="IE14" s="385"/>
      <c r="IF14" s="385"/>
      <c r="IG14" s="385"/>
      <c r="IH14" s="385"/>
      <c r="II14" s="385"/>
      <c r="IJ14" s="385"/>
      <c r="IK14" s="385"/>
      <c r="IL14" s="385"/>
      <c r="IM14" s="385"/>
      <c r="IN14" s="385"/>
      <c r="IO14" s="385"/>
      <c r="IP14" s="385"/>
      <c r="IQ14" s="385"/>
      <c r="IR14" s="385"/>
      <c r="IS14" s="385"/>
      <c r="IT14" s="385"/>
      <c r="IU14" s="385"/>
      <c r="IV14" s="385"/>
      <c r="IW14" s="385"/>
      <c r="IX14" s="385"/>
      <c r="IY14" s="385"/>
      <c r="IZ14" s="385"/>
      <c r="JA14" s="385"/>
      <c r="JB14" s="385"/>
      <c r="JC14" s="385"/>
      <c r="JD14" s="385"/>
      <c r="JE14" s="385"/>
      <c r="JF14" s="385"/>
      <c r="JG14" s="385"/>
      <c r="JH14" s="385"/>
      <c r="JI14" s="385"/>
      <c r="JJ14" s="385"/>
      <c r="JK14" s="385"/>
      <c r="JL14" s="385"/>
      <c r="JM14" s="385"/>
      <c r="JN14" s="385"/>
      <c r="JO14" s="385"/>
      <c r="JP14" s="385"/>
      <c r="JQ14" s="385"/>
      <c r="JR14" s="385"/>
      <c r="JS14" s="385"/>
      <c r="JT14" s="385"/>
      <c r="JU14" s="385"/>
      <c r="JV14" s="385"/>
      <c r="JW14" s="385"/>
      <c r="JX14" s="385"/>
      <c r="JY14" s="385"/>
      <c r="JZ14" s="385"/>
      <c r="KA14" s="385"/>
      <c r="KB14" s="385"/>
      <c r="KC14" s="385"/>
      <c r="KD14" s="385"/>
      <c r="KE14" s="385"/>
      <c r="KF14" s="385"/>
      <c r="KG14" s="385"/>
      <c r="KH14" s="385"/>
      <c r="KI14" s="385"/>
      <c r="KJ14" s="385"/>
      <c r="KK14" s="385"/>
      <c r="KL14" s="385"/>
      <c r="KM14" s="385"/>
      <c r="KN14" s="385"/>
      <c r="KO14" s="385"/>
      <c r="KP14" s="385"/>
      <c r="KQ14" s="385"/>
      <c r="KR14" s="385"/>
      <c r="KS14" s="385"/>
      <c r="KT14" s="385"/>
      <c r="KU14" s="385"/>
      <c r="KV14" s="385"/>
      <c r="KW14" s="385"/>
      <c r="KX14" s="385"/>
      <c r="KY14" s="385"/>
      <c r="KZ14" s="385"/>
      <c r="LA14" s="385"/>
      <c r="LB14" s="385"/>
      <c r="LC14" s="385"/>
      <c r="LD14" s="385"/>
      <c r="LE14" s="385"/>
      <c r="LF14" s="385"/>
      <c r="LG14" s="385"/>
      <c r="LH14" s="385"/>
      <c r="LI14" s="385"/>
      <c r="LJ14" s="385"/>
      <c r="LK14" s="385"/>
      <c r="LL14" s="385"/>
      <c r="LM14" s="385"/>
      <c r="LN14" s="385"/>
      <c r="LO14" s="385"/>
      <c r="LP14" s="385"/>
      <c r="LQ14" s="385"/>
      <c r="LR14" s="385"/>
      <c r="LS14" s="385"/>
      <c r="LT14" s="385"/>
      <c r="LU14" s="385"/>
      <c r="LV14" s="385"/>
      <c r="LW14" s="385"/>
      <c r="LX14" s="385"/>
      <c r="LY14" s="385"/>
      <c r="LZ14" s="385"/>
      <c r="MA14" s="385"/>
      <c r="MB14" s="385"/>
      <c r="MC14" s="385"/>
      <c r="MD14" s="385"/>
      <c r="ME14" s="385"/>
      <c r="MF14" s="385"/>
      <c r="MG14" s="385"/>
      <c r="MH14" s="385"/>
      <c r="MI14" s="385"/>
      <c r="MJ14" s="385"/>
      <c r="MK14" s="385"/>
      <c r="ML14" s="385"/>
      <c r="MM14" s="385"/>
      <c r="MN14" s="385"/>
      <c r="MO14" s="385"/>
      <c r="MP14" s="385"/>
      <c r="MQ14" s="385"/>
      <c r="MR14" s="385"/>
      <c r="MS14" s="385"/>
      <c r="MT14" s="385"/>
      <c r="MU14" s="385"/>
      <c r="MV14" s="385"/>
      <c r="MW14" s="385"/>
      <c r="MX14" s="385"/>
      <c r="MY14" s="385"/>
      <c r="MZ14" s="385"/>
      <c r="NA14" s="385"/>
      <c r="NB14" s="385"/>
      <c r="NC14" s="385"/>
      <c r="ND14" s="385"/>
      <c r="NE14" s="385"/>
      <c r="NF14" s="385"/>
      <c r="NG14" s="385"/>
      <c r="NH14" s="385"/>
      <c r="NI14" s="385"/>
      <c r="NJ14" s="385"/>
      <c r="NK14" s="385"/>
      <c r="NL14" s="385"/>
      <c r="NM14" s="385"/>
      <c r="NN14" s="385"/>
      <c r="NO14" s="385"/>
      <c r="NP14" s="385"/>
      <c r="NQ14" s="385"/>
      <c r="NR14" s="385"/>
      <c r="NS14" s="385"/>
      <c r="NT14" s="385"/>
      <c r="NU14" s="385"/>
      <c r="NV14" s="385"/>
      <c r="NW14" s="385"/>
      <c r="NX14" s="385"/>
      <c r="NY14" s="385"/>
      <c r="NZ14" s="385"/>
      <c r="OA14" s="385"/>
      <c r="OB14" s="385"/>
      <c r="OC14" s="385"/>
      <c r="OD14" s="385"/>
      <c r="OE14" s="385"/>
      <c r="OF14" s="385"/>
      <c r="OG14" s="385"/>
      <c r="OH14" s="385"/>
      <c r="OI14" s="385"/>
      <c r="OJ14" s="385"/>
      <c r="OK14" s="385"/>
      <c r="OL14" s="385"/>
      <c r="OM14" s="385"/>
      <c r="ON14" s="385"/>
      <c r="OO14" s="385"/>
      <c r="OP14" s="385"/>
      <c r="OQ14" s="385"/>
      <c r="OR14" s="385"/>
      <c r="OS14" s="385"/>
      <c r="OT14" s="385"/>
      <c r="OU14" s="385"/>
      <c r="OV14" s="385"/>
      <c r="OW14" s="385"/>
      <c r="OX14" s="385"/>
      <c r="OY14" s="385"/>
      <c r="OZ14" s="385"/>
      <c r="PA14" s="385"/>
      <c r="PB14" s="385"/>
      <c r="PC14" s="385"/>
      <c r="PD14" s="385"/>
      <c r="PE14" s="385"/>
      <c r="PF14" s="385"/>
      <c r="PG14" s="385"/>
      <c r="PH14" s="385"/>
      <c r="PI14" s="385"/>
      <c r="PJ14" s="385"/>
      <c r="PK14" s="385"/>
      <c r="PL14" s="385"/>
      <c r="PM14" s="385"/>
      <c r="PN14" s="385"/>
      <c r="PO14" s="385"/>
      <c r="PP14" s="385"/>
      <c r="PQ14" s="385"/>
      <c r="PR14" s="385"/>
      <c r="PS14" s="385"/>
      <c r="PT14" s="385"/>
      <c r="PU14" s="385"/>
      <c r="PV14" s="385"/>
      <c r="PW14" s="385"/>
      <c r="PX14" s="385"/>
      <c r="PY14" s="385"/>
      <c r="PZ14" s="385"/>
      <c r="QA14" s="385"/>
      <c r="QB14" s="385"/>
      <c r="QC14" s="385"/>
      <c r="QD14" s="385"/>
      <c r="QE14" s="385"/>
      <c r="QF14" s="385"/>
      <c r="QG14" s="385"/>
      <c r="QH14" s="385"/>
      <c r="QI14" s="385"/>
      <c r="QJ14" s="385"/>
      <c r="QK14" s="385"/>
      <c r="QL14" s="385"/>
      <c r="QM14" s="385"/>
      <c r="QN14" s="385"/>
      <c r="QO14" s="385"/>
      <c r="QP14" s="385"/>
      <c r="QQ14" s="385"/>
      <c r="QR14" s="385"/>
      <c r="QS14" s="385"/>
      <c r="QT14" s="385"/>
      <c r="QU14" s="385"/>
      <c r="QV14" s="385"/>
      <c r="QW14" s="385"/>
      <c r="QX14" s="385"/>
      <c r="QY14" s="385"/>
      <c r="QZ14" s="385"/>
      <c r="RA14" s="385"/>
      <c r="RB14" s="385"/>
      <c r="RC14" s="385"/>
      <c r="RD14" s="385"/>
      <c r="RE14" s="385"/>
      <c r="RF14" s="385"/>
      <c r="RG14" s="385"/>
      <c r="RH14" s="385"/>
      <c r="RI14" s="385"/>
      <c r="RJ14" s="385"/>
      <c r="RK14" s="385"/>
      <c r="RL14" s="385"/>
      <c r="RM14" s="385"/>
      <c r="RN14" s="385"/>
      <c r="RO14" s="385"/>
      <c r="RP14" s="385"/>
      <c r="RQ14" s="385"/>
      <c r="RR14" s="385"/>
      <c r="RS14" s="385"/>
      <c r="RT14" s="385"/>
      <c r="RU14" s="385"/>
      <c r="RV14" s="385"/>
      <c r="RW14" s="385"/>
      <c r="RX14" s="385"/>
      <c r="RY14" s="385"/>
      <c r="RZ14" s="385"/>
      <c r="SA14" s="385"/>
      <c r="SB14" s="385"/>
      <c r="SC14" s="385"/>
      <c r="SD14" s="385"/>
      <c r="SE14" s="385"/>
      <c r="SF14" s="385"/>
      <c r="SG14" s="385"/>
      <c r="SH14" s="385"/>
      <c r="SI14" s="385"/>
      <c r="SJ14" s="385"/>
      <c r="SK14" s="385"/>
      <c r="SL14" s="385"/>
      <c r="SM14" s="385"/>
      <c r="SN14" s="385"/>
      <c r="SO14" s="385"/>
      <c r="SP14" s="385"/>
      <c r="SQ14" s="385"/>
      <c r="SR14" s="385"/>
      <c r="SS14" s="385"/>
      <c r="ST14" s="385"/>
      <c r="SU14" s="385"/>
      <c r="SV14" s="385"/>
      <c r="SW14" s="385"/>
      <c r="SX14" s="385"/>
      <c r="SY14" s="385"/>
      <c r="SZ14" s="385"/>
      <c r="TA14" s="385"/>
      <c r="TB14" s="385"/>
      <c r="TC14" s="385"/>
      <c r="TD14" s="385"/>
      <c r="TE14" s="385"/>
      <c r="TF14" s="385"/>
      <c r="TG14" s="385"/>
      <c r="TH14" s="385"/>
      <c r="TI14" s="385"/>
      <c r="TJ14" s="385"/>
      <c r="TK14" s="385"/>
      <c r="TL14" s="385"/>
      <c r="TM14" s="385"/>
      <c r="TN14" s="385"/>
      <c r="TO14" s="385"/>
      <c r="TP14" s="385"/>
      <c r="TQ14" s="385"/>
      <c r="TR14" s="385"/>
      <c r="TS14" s="385"/>
      <c r="TT14" s="385"/>
      <c r="TU14" s="385"/>
      <c r="TV14" s="385"/>
      <c r="TW14" s="385"/>
      <c r="TX14" s="385"/>
      <c r="TY14" s="385"/>
      <c r="TZ14" s="385"/>
      <c r="UA14" s="385"/>
      <c r="UB14" s="385"/>
      <c r="UC14" s="385"/>
      <c r="UD14" s="385"/>
      <c r="UE14" s="385"/>
      <c r="UF14" s="385"/>
      <c r="UG14" s="385"/>
      <c r="UH14" s="385"/>
      <c r="UI14" s="385"/>
      <c r="UJ14" s="385"/>
      <c r="UK14" s="385"/>
      <c r="UL14" s="385"/>
      <c r="UM14" s="385"/>
      <c r="UN14" s="385"/>
      <c r="UO14" s="385"/>
      <c r="UP14" s="385"/>
      <c r="UQ14" s="385"/>
      <c r="UR14" s="385"/>
      <c r="US14" s="385"/>
      <c r="UT14" s="385"/>
      <c r="UU14" s="385"/>
      <c r="UV14" s="385"/>
      <c r="UW14" s="385"/>
      <c r="UX14" s="385"/>
      <c r="UY14" s="385"/>
      <c r="UZ14" s="385"/>
      <c r="VA14" s="385"/>
      <c r="VB14" s="385"/>
      <c r="VC14" s="385"/>
      <c r="VD14" s="385"/>
      <c r="VE14" s="385"/>
      <c r="VF14" s="385"/>
      <c r="VG14" s="385"/>
      <c r="VH14" s="385"/>
      <c r="VI14" s="385"/>
      <c r="VJ14" s="385"/>
      <c r="VK14" s="385"/>
      <c r="VL14" s="385"/>
      <c r="VM14" s="385"/>
      <c r="VN14" s="385"/>
      <c r="VO14" s="385"/>
      <c r="VP14" s="385"/>
      <c r="VQ14" s="385"/>
      <c r="VR14" s="385"/>
      <c r="VS14" s="385"/>
      <c r="VT14" s="385"/>
      <c r="VU14" s="385"/>
      <c r="VV14" s="385"/>
      <c r="VW14" s="385"/>
      <c r="VX14" s="385"/>
      <c r="VY14" s="385"/>
      <c r="VZ14" s="385"/>
      <c r="WA14" s="385"/>
      <c r="WB14" s="385"/>
      <c r="WC14" s="385"/>
      <c r="WD14" s="385"/>
      <c r="WE14" s="385"/>
      <c r="WF14" s="385"/>
      <c r="WG14" s="385"/>
      <c r="WH14" s="385"/>
      <c r="WI14" s="385"/>
      <c r="WJ14" s="385"/>
      <c r="WK14" s="385"/>
      <c r="WL14" s="385"/>
      <c r="WM14" s="385"/>
      <c r="WN14" s="385"/>
      <c r="WO14" s="385"/>
      <c r="WP14" s="385"/>
      <c r="WQ14" s="385"/>
      <c r="WR14" s="385"/>
      <c r="WS14" s="385"/>
      <c r="WT14" s="385"/>
      <c r="WU14" s="385"/>
      <c r="WV14" s="385"/>
      <c r="WW14" s="385"/>
      <c r="WX14" s="385"/>
      <c r="WY14" s="385"/>
      <c r="WZ14" s="385"/>
      <c r="XA14" s="385"/>
      <c r="XB14" s="385"/>
      <c r="XC14" s="385"/>
      <c r="XD14" s="385"/>
      <c r="XE14" s="385"/>
      <c r="XF14" s="385"/>
      <c r="XG14" s="385"/>
      <c r="XH14" s="385"/>
      <c r="XI14" s="385"/>
      <c r="XJ14" s="385"/>
      <c r="XK14" s="385"/>
      <c r="XL14" s="385"/>
      <c r="XM14" s="385"/>
      <c r="XN14" s="385"/>
      <c r="XO14" s="385"/>
      <c r="XP14" s="385"/>
      <c r="XQ14" s="385"/>
      <c r="XR14" s="385"/>
      <c r="XS14" s="385"/>
      <c r="XT14" s="385"/>
      <c r="XU14" s="385"/>
      <c r="XV14" s="385"/>
      <c r="XW14" s="385"/>
      <c r="XX14" s="385"/>
      <c r="XY14" s="385"/>
      <c r="XZ14" s="385"/>
      <c r="YA14" s="385"/>
      <c r="YB14" s="385"/>
      <c r="YC14" s="385"/>
      <c r="YD14" s="385"/>
      <c r="YE14" s="385"/>
      <c r="YF14" s="385"/>
      <c r="YG14" s="385"/>
      <c r="YH14" s="385"/>
      <c r="YI14" s="385"/>
      <c r="YJ14" s="385"/>
      <c r="YK14" s="385"/>
      <c r="YL14" s="385"/>
      <c r="YM14" s="385"/>
      <c r="YN14" s="385"/>
      <c r="YO14" s="385"/>
      <c r="YP14" s="385"/>
      <c r="YQ14" s="385"/>
      <c r="YR14" s="385"/>
      <c r="YS14" s="385"/>
      <c r="YT14" s="385"/>
      <c r="YU14" s="385"/>
      <c r="YV14" s="385"/>
      <c r="YW14" s="385"/>
      <c r="YX14" s="385"/>
      <c r="YY14" s="385"/>
      <c r="YZ14" s="385"/>
      <c r="ZA14" s="385"/>
      <c r="ZB14" s="385"/>
      <c r="ZC14" s="385"/>
      <c r="ZD14" s="385"/>
      <c r="ZE14" s="385"/>
      <c r="ZF14" s="385"/>
      <c r="ZG14" s="385"/>
      <c r="ZH14" s="385"/>
      <c r="ZI14" s="385"/>
      <c r="ZJ14" s="385"/>
      <c r="ZK14" s="385"/>
      <c r="ZL14" s="385"/>
      <c r="ZM14" s="385"/>
    </row>
    <row r="15" spans="1:689" s="127" customFormat="1" ht="12.75" x14ac:dyDescent="0.2">
      <c r="B15" s="383" t="s">
        <v>1730</v>
      </c>
      <c r="C15" s="383" t="s">
        <v>1719</v>
      </c>
      <c r="D15" s="383" t="s">
        <v>1721</v>
      </c>
      <c r="E15" s="383" t="s">
        <v>1756</v>
      </c>
      <c r="F15" s="383" t="str">
        <f t="shared" ref="F15:F18" si="3">B15</f>
        <v>Environment</v>
      </c>
      <c r="I15" s="385">
        <f>INDEX(CBRM_data!$EY$238:$ABN$262, MATCH($D15&amp;$E15, CBRM_data!$D$238:$D$262,0), MATCH($B15&amp;$C15&amp;I$9, CBRM_data!$EY$15:$ABN$15,0))*IF($D15=$B$6,1, (I$8&gt;$G15))</f>
        <v>254.74415833864026</v>
      </c>
      <c r="J15" s="385">
        <f>INDEX(CBRM_data!$EY$238:$ABN$262, MATCH($D15&amp;$E15, CBRM_data!$D$238:$D$262,0), MATCH($B15&amp;$C15&amp;J$9, CBRM_data!$EY$15:$ABN$15,0))*IF($D15=$B$6,1, (J$8&gt;$G15))</f>
        <v>272.58673140727603</v>
      </c>
      <c r="K15" s="385">
        <f>INDEX(CBRM_data!$EY$238:$ABN$262, MATCH($D15&amp;$E15, CBRM_data!$D$238:$D$262,0), MATCH($B15&amp;$C15&amp;K$9, CBRM_data!$EY$15:$ABN$15,0))*IF($D15=$B$6,1, (K$8&gt;$G15))</f>
        <v>292.43301363526564</v>
      </c>
      <c r="L15" s="385">
        <f>INDEX(CBRM_data!$EY$238:$ABN$262, MATCH($D15&amp;$E15, CBRM_data!$D$238:$D$262,0), MATCH($B15&amp;$C15&amp;L$9, CBRM_data!$EY$15:$ABN$15,0))*IF($D15=$B$6,1, (L$8&gt;$G15))</f>
        <v>314.56659977942303</v>
      </c>
      <c r="M15" s="385">
        <f>INDEX(CBRM_data!$EY$238:$ABN$262, MATCH($D15&amp;$E15, CBRM_data!$D$238:$D$262,0), MATCH($B15&amp;$C15&amp;M$9, CBRM_data!$EY$15:$ABN$15,0))*IF($D15=$B$6,1, (M$8&gt;$G15))</f>
        <v>339.56252795424092</v>
      </c>
      <c r="N15" s="385">
        <f>INDEX(CBRM_data!$EY$238:$ABN$262, MATCH($D15&amp;$E15, CBRM_data!$D$238:$D$262,0), MATCH($B15&amp;$C15&amp;N$9, CBRM_data!$EY$15:$ABN$15,0))*IF($D15=$B$6,1, (N$8&gt;$G15))</f>
        <v>369.36154656172528</v>
      </c>
      <c r="O15" s="385">
        <f>INDEX(CBRM_data!$EY$238:$ABN$262, MATCH($D15&amp;$E15, CBRM_data!$D$238:$D$262,0), MATCH($B15&amp;$C15&amp;O$9, CBRM_data!$EY$15:$ABN$15,0))*IF($D15=$B$6,1, (O$8&gt;$G15))</f>
        <v>412.9651452447211</v>
      </c>
      <c r="P15" s="385">
        <f>INDEX(CBRM_data!$EY$238:$ABN$262, MATCH($D15&amp;$E15, CBRM_data!$D$238:$D$262,0), MATCH($B15&amp;$C15&amp;P$9, CBRM_data!$EY$15:$ABN$15,0))*IF($D15=$B$6,1, (P$8&gt;$G15))</f>
        <v>468.1222360363405</v>
      </c>
      <c r="Q15" s="385">
        <f>INDEX(CBRM_data!$EY$238:$ABN$262, MATCH($D15&amp;$E15, CBRM_data!$D$238:$D$262,0), MATCH($B15&amp;$C15&amp;Q$9, CBRM_data!$EY$15:$ABN$15,0))*IF($D15=$B$6,1, (Q$8&gt;$G15))</f>
        <v>542.61345579924989</v>
      </c>
      <c r="R15" s="385">
        <f>INDEX(CBRM_data!$EY$238:$ABN$262, MATCH($D15&amp;$E15, CBRM_data!$D$238:$D$262,0), MATCH($B15&amp;$C15&amp;R$9, CBRM_data!$EY$15:$ABN$15,0))*IF($D15=$B$6,1, (R$8&gt;$G15))</f>
        <v>641.21247949542521</v>
      </c>
      <c r="S15" s="385">
        <f>INDEX(CBRM_data!$EY$238:$ABN$262, MATCH($D15&amp;$E15, CBRM_data!$D$238:$D$262,0), MATCH($B15&amp;$C15&amp;S$9, CBRM_data!$EY$15:$ABN$15,0))*IF($D15=$B$6,1, (S$8&gt;$G15))</f>
        <v>770.04508242195868</v>
      </c>
      <c r="T15" s="385">
        <f>INDEX(CBRM_data!$EY$238:$ABN$262, MATCH($D15&amp;$E15, CBRM_data!$D$238:$D$262,0), MATCH($B15&amp;$C15&amp;T$9, CBRM_data!$EY$15:$ABN$15,0))*IF($D15=$B$6,1, (T$8&gt;$G15))</f>
        <v>941.55063192035846</v>
      </c>
      <c r="U15" s="385">
        <f>INDEX(CBRM_data!$EY$238:$ABN$262, MATCH($D15&amp;$E15, CBRM_data!$D$238:$D$262,0), MATCH($B15&amp;$C15&amp;U$9, CBRM_data!$EY$15:$ABN$15,0))*IF($D15=$B$6,1, (U$8&gt;$G15))</f>
        <v>1173.9492267203559</v>
      </c>
      <c r="V15" s="385">
        <f>INDEX(CBRM_data!$EY$238:$ABN$262, MATCH($D15&amp;$E15, CBRM_data!$D$238:$D$262,0), MATCH($B15&amp;$C15&amp;V$9, CBRM_data!$EY$15:$ABN$15,0))*IF($D15=$B$6,1, (V$8&gt;$G15))</f>
        <v>1494.07589457925</v>
      </c>
      <c r="W15" s="385">
        <f>INDEX(CBRM_data!$EY$238:$ABN$262, MATCH($D15&amp;$E15, CBRM_data!$D$238:$D$262,0), MATCH($B15&amp;$C15&amp;W$9, CBRM_data!$EY$15:$ABN$15,0))*IF($D15=$B$6,1, (W$8&gt;$G15))</f>
        <v>1941.6447597631736</v>
      </c>
      <c r="X15" s="385">
        <f>INDEX(CBRM_data!$EY$238:$ABN$262, MATCH($D15&amp;$E15, CBRM_data!$D$238:$D$262,0), MATCH($B15&amp;$C15&amp;X$9, CBRM_data!$EY$15:$ABN$15,0))*IF($D15=$B$6,1, (X$8&gt;$G15))</f>
        <v>2575.6776236788905</v>
      </c>
      <c r="Y15" s="385">
        <f>INDEX(CBRM_data!$EY$238:$ABN$262, MATCH($D15&amp;$E15, CBRM_data!$D$238:$D$262,0), MATCH($B15&amp;$C15&amp;Y$9, CBRM_data!$EY$15:$ABN$15,0))*IF($D15=$B$6,1, (Y$8&gt;$G15))</f>
        <v>3484.2132227483671</v>
      </c>
      <c r="Z15" s="385">
        <f>INDEX(CBRM_data!$EY$238:$ABN$262, MATCH($D15&amp;$E15, CBRM_data!$D$238:$D$262,0), MATCH($B15&amp;$C15&amp;Z$9, CBRM_data!$EY$15:$ABN$15,0))*IF($D15=$B$6,1, (Z$8&gt;$G15))</f>
        <v>4798.9955158544617</v>
      </c>
      <c r="AA15" s="385">
        <f>INDEX(CBRM_data!$EY$238:$ABN$262, MATCH($D15&amp;$E15, CBRM_data!$D$238:$D$262,0), MATCH($B15&amp;$C15&amp;AA$9, CBRM_data!$EY$15:$ABN$15,0))*IF($D15=$B$6,1, (AA$8&gt;$G15))</f>
        <v>6639.5509944702835</v>
      </c>
      <c r="AB15" s="385">
        <f>INDEX(CBRM_data!$EY$238:$ABN$262, MATCH($D15&amp;$E15, CBRM_data!$D$238:$D$262,0), MATCH($B15&amp;$C15&amp;AB$9, CBRM_data!$EY$15:$ABN$15,0))*IF($D15=$B$6,1, (AB$8&gt;$G15))</f>
        <v>8803.1035548746477</v>
      </c>
      <c r="AC15" s="385">
        <f>INDEX(CBRM_data!$EY$238:$ABN$262, MATCH($D15&amp;$E15, CBRM_data!$D$238:$D$262,0), MATCH($B15&amp;$C15&amp;AC$9, CBRM_data!$EY$15:$ABN$15,0))*IF($D15=$B$6,1, (AC$8&gt;$G15))</f>
        <v>9747.2962299409301</v>
      </c>
      <c r="AD15" s="385">
        <f>INDEX(CBRM_data!$EY$238:$ABN$262, MATCH($D15&amp;$E15, CBRM_data!$D$238:$D$262,0), MATCH($B15&amp;$C15&amp;AD$9, CBRM_data!$EY$15:$ABN$15,0))*IF($D15=$B$6,1, (AD$8&gt;$G15))</f>
        <v>10564.600626724432</v>
      </c>
      <c r="AE15" s="385">
        <f>INDEX(CBRM_data!$EY$238:$ABN$262, MATCH($D15&amp;$E15, CBRM_data!$D$238:$D$262,0), MATCH($B15&amp;$C15&amp;AE$9, CBRM_data!$EY$15:$ABN$15,0))*IF($D15=$B$6,1, (AE$8&gt;$G15))</f>
        <v>11470.062378177603</v>
      </c>
      <c r="AF15" s="385">
        <f>INDEX(CBRM_data!$EY$238:$ABN$262, MATCH($D15&amp;$E15, CBRM_data!$D$238:$D$262,0), MATCH($B15&amp;$C15&amp;AF$9, CBRM_data!$EY$15:$ABN$15,0))*IF($D15=$B$6,1, (AF$8&gt;$G15))</f>
        <v>12586.271455101667</v>
      </c>
      <c r="AG15" s="385">
        <f>INDEX(CBRM_data!$EY$238:$ABN$262, MATCH($D15&amp;$E15, CBRM_data!$D$238:$D$262,0), MATCH($B15&amp;$C15&amp;AG$9, CBRM_data!$EY$15:$ABN$15,0))*IF($D15=$B$6,1, (AG$8&gt;$G15))</f>
        <v>13471.213315080131</v>
      </c>
      <c r="AH15" s="385">
        <f>INDEX(CBRM_data!$EY$238:$ABN$262, MATCH($D15&amp;$E15, CBRM_data!$D$238:$D$262,0), MATCH($B15&amp;$C15&amp;AH$9, CBRM_data!$EY$15:$ABN$15,0))*IF($D15=$B$6,1, (AH$8&gt;$G15))</f>
        <v>13621.643895834843</v>
      </c>
      <c r="AI15" s="385">
        <f>INDEX(CBRM_data!$EY$238:$ABN$262, MATCH($D15&amp;$E15, CBRM_data!$D$238:$D$262,0), MATCH($B15&amp;$C15&amp;AI$9, CBRM_data!$EY$15:$ABN$15,0))*IF($D15=$B$6,1, (AI$8&gt;$G15))</f>
        <v>13787.887861685827</v>
      </c>
      <c r="AJ15" s="385">
        <f>INDEX(CBRM_data!$EY$238:$ABN$262, MATCH($D15&amp;$E15, CBRM_data!$D$238:$D$262,0), MATCH($B15&amp;$C15&amp;AJ$9, CBRM_data!$EY$15:$ABN$15,0))*IF($D15=$B$6,1, (AJ$8&gt;$G15))</f>
        <v>13971.736236657096</v>
      </c>
      <c r="AK15" s="385">
        <f>INDEX(CBRM_data!$EY$238:$ABN$262, MATCH($D15&amp;$E15, CBRM_data!$D$238:$D$262,0), MATCH($B15&amp;$C15&amp;AK$9, CBRM_data!$EY$15:$ABN$15,0))*IF($D15=$B$6,1, (AK$8&gt;$G15))</f>
        <v>14175.204082683204</v>
      </c>
      <c r="AL15" s="385">
        <f>INDEX(CBRM_data!$EY$238:$ABN$262, MATCH($D15&amp;$E15, CBRM_data!$D$238:$D$262,0), MATCH($B15&amp;$C15&amp;AL$9, CBRM_data!$EY$15:$ABN$15,0))*IF($D15=$B$6,1, (AL$8&gt;$G15))</f>
        <v>14400.562130966642</v>
      </c>
      <c r="EB15" s="385" cm="1">
        <f t="array" ref="EB15">SUMPRODUCT((CBRM_data!GC$28:GC$232)*(CBRM_data!$H$28:$H$232=$E15))*(CBRM_data!GC$18=$C15)</f>
        <v>0</v>
      </c>
      <c r="EC15" s="385" cm="1">
        <f t="array" ref="EC15">SUMPRODUCT((CBRM_data!GD$28:GD$232)*(CBRM_data!$H$28:$H$232=$E15))*(CBRM_data!GD$18=$C15)</f>
        <v>0</v>
      </c>
      <c r="ED15" s="385" cm="1">
        <f t="array" ref="ED15">SUMPRODUCT((CBRM_data!GE$28:GE$232)*(CBRM_data!$H$28:$H$232=$E15))*(CBRM_data!GE$18=$C15)</f>
        <v>0</v>
      </c>
      <c r="EE15" s="385" cm="1">
        <f t="array" ref="EE15">SUMPRODUCT((CBRM_data!GF$28:GF$232)*(CBRM_data!$H$28:$H$232=$E15))*(CBRM_data!GF$18=$C15)</f>
        <v>0</v>
      </c>
      <c r="EF15" s="385" cm="1">
        <f t="array" ref="EF15">SUMPRODUCT((CBRM_data!GG$28:GG$232)*(CBRM_data!$H$28:$H$232=$E15))*(CBRM_data!GG$18=$C15)</f>
        <v>0</v>
      </c>
      <c r="EG15" s="385" cm="1">
        <f t="array" ref="EG15">SUMPRODUCT((CBRM_data!GH$28:GH$232)*(CBRM_data!$H$28:$H$232=$E15))*(CBRM_data!GH$18=$C15)</f>
        <v>0</v>
      </c>
      <c r="EH15" s="385" cm="1">
        <f t="array" ref="EH15">SUMPRODUCT((CBRM_data!GI$28:GI$232)*(CBRM_data!$H$28:$H$232=$E15))*(CBRM_data!GI$18=$C15)</f>
        <v>0</v>
      </c>
      <c r="EI15" s="385" cm="1">
        <f t="array" ref="EI15">SUMPRODUCT((CBRM_data!GJ$28:GJ$232)*(CBRM_data!$H$28:$H$232=$E15))*(CBRM_data!GJ$18=$C15)</f>
        <v>0</v>
      </c>
      <c r="EJ15" s="385" cm="1">
        <f t="array" ref="EJ15">SUMPRODUCT((CBRM_data!GK$28:GK$232)*(CBRM_data!$H$28:$H$232=$E15))*(CBRM_data!GK$18=$C15)</f>
        <v>0</v>
      </c>
      <c r="EK15" s="385" cm="1">
        <f t="array" ref="EK15">SUMPRODUCT((CBRM_data!GL$28:GL$232)*(CBRM_data!$H$28:$H$232=$E15))*(CBRM_data!GL$18=$C15)</f>
        <v>0</v>
      </c>
      <c r="EL15" s="385" cm="1">
        <f t="array" ref="EL15">SUMPRODUCT((CBRM_data!GM$28:GM$232)*(CBRM_data!$H$28:$H$232=$E15))*(CBRM_data!GM$18=$C15)</f>
        <v>0</v>
      </c>
      <c r="EM15" s="385" cm="1">
        <f t="array" ref="EM15">SUMPRODUCT((CBRM_data!GN$28:GN$232)*(CBRM_data!$H$28:$H$232=$E15))*(CBRM_data!GN$18=$C15)</f>
        <v>0</v>
      </c>
      <c r="EN15" s="385" cm="1">
        <f t="array" ref="EN15">SUMPRODUCT((CBRM_data!GO$28:GO$232)*(CBRM_data!$H$28:$H$232=$E15))*(CBRM_data!GO$18=$C15)</f>
        <v>0</v>
      </c>
      <c r="EO15" s="385" cm="1">
        <f t="array" ref="EO15">SUMPRODUCT((CBRM_data!GP$28:GP$232)*(CBRM_data!$H$28:$H$232=$E15))*(CBRM_data!GP$18=$C15)</f>
        <v>0</v>
      </c>
      <c r="EP15" s="385" cm="1">
        <f t="array" ref="EP15">SUMPRODUCT((CBRM_data!GQ$28:GQ$232)*(CBRM_data!$H$28:$H$232=$E15))*(CBRM_data!GQ$18=$C15)</f>
        <v>0</v>
      </c>
      <c r="EQ15" s="385" cm="1">
        <f t="array" ref="EQ15">SUMPRODUCT((CBRM_data!GR$28:GR$232)*(CBRM_data!$H$28:$H$232=$E15))*(CBRM_data!GR$18=$C15)</f>
        <v>0</v>
      </c>
      <c r="ER15" s="385" cm="1">
        <f t="array" ref="ER15">SUMPRODUCT((CBRM_data!GS$28:GS$232)*(CBRM_data!$H$28:$H$232=$E15))*(CBRM_data!GS$18=$C15)</f>
        <v>0</v>
      </c>
      <c r="ES15" s="385" cm="1">
        <f t="array" ref="ES15">SUMPRODUCT((CBRM_data!GT$28:GT$232)*(CBRM_data!$H$28:$H$232=$E15))*(CBRM_data!GT$18=$C15)</f>
        <v>0</v>
      </c>
      <c r="ET15" s="385" cm="1">
        <f t="array" ref="ET15">SUMPRODUCT((CBRM_data!GU$28:GU$232)*(CBRM_data!$H$28:$H$232=$E15))*(CBRM_data!GU$18=$C15)</f>
        <v>0</v>
      </c>
      <c r="EU15" s="385" cm="1">
        <f t="array" ref="EU15">SUMPRODUCT((CBRM_data!GV$28:GV$232)*(CBRM_data!$H$28:$H$232=$E15))*(CBRM_data!GV$18=$C15)</f>
        <v>0</v>
      </c>
      <c r="EV15" s="385" cm="1">
        <f t="array" ref="EV15">SUMPRODUCT((CBRM_data!GW$28:GW$232)*(CBRM_data!$H$28:$H$232=$E15))*(CBRM_data!GW$18=$C15)</f>
        <v>0</v>
      </c>
      <c r="EW15" s="385" cm="1">
        <f t="array" ref="EW15">SUMPRODUCT((CBRM_data!GX$28:GX$232)*(CBRM_data!$H$28:$H$232=$E15))*(CBRM_data!GX$18=$C15)</f>
        <v>0</v>
      </c>
      <c r="EX15" s="385" cm="1">
        <f t="array" ref="EX15">SUMPRODUCT((CBRM_data!GY$28:GY$232)*(CBRM_data!$H$28:$H$232=$E15))*(CBRM_data!GY$18=$C15)</f>
        <v>0</v>
      </c>
      <c r="EY15" s="385" cm="1">
        <f t="array" ref="EY15">SUMPRODUCT((CBRM_data!GZ$28:GZ$232)*(CBRM_data!$H$28:$H$232=$E15))*(CBRM_data!GZ$18=$C15)</f>
        <v>0</v>
      </c>
      <c r="EZ15" s="385" cm="1">
        <f t="array" ref="EZ15">SUMPRODUCT((CBRM_data!HA$28:HA$232)*(CBRM_data!$H$28:$H$232=$E15))*(CBRM_data!HA$18=$C15)</f>
        <v>0</v>
      </c>
      <c r="FA15" s="385" cm="1">
        <f t="array" ref="FA15">SUMPRODUCT((CBRM_data!HB$28:HB$232)*(CBRM_data!$H$28:$H$232=$E15))*(CBRM_data!HB$18=$C15)</f>
        <v>0</v>
      </c>
      <c r="FB15" s="385" cm="1">
        <f t="array" ref="FB15">SUMPRODUCT((CBRM_data!HC$28:HC$232)*(CBRM_data!$H$28:$H$232=$E15))*(CBRM_data!HC$18=$C15)</f>
        <v>0</v>
      </c>
      <c r="FC15" s="385" cm="1">
        <f t="array" ref="FC15">SUMPRODUCT((CBRM_data!HD$28:HD$232)*(CBRM_data!$H$28:$H$232=$E15))*(CBRM_data!HD$18=$C15)</f>
        <v>0</v>
      </c>
      <c r="FD15" s="385" cm="1">
        <f t="array" ref="FD15">SUMPRODUCT((CBRM_data!HE$28:HE$232)*(CBRM_data!$H$28:$H$232=$E15))*(CBRM_data!HE$18=$C15)</f>
        <v>0</v>
      </c>
      <c r="FE15" s="385" cm="1">
        <f t="array" ref="FE15">SUMPRODUCT((CBRM_data!HF$28:HF$232)*(CBRM_data!$H$28:$H$232=$E15))*(CBRM_data!HF$18=$C15)</f>
        <v>0</v>
      </c>
      <c r="FF15" s="385" cm="1">
        <f t="array" ref="FF15">SUMPRODUCT((CBRM_data!HG$28:HG$232)*(CBRM_data!$H$28:$H$232=$E15))*(CBRM_data!HG$18=$C15)</f>
        <v>0</v>
      </c>
      <c r="FG15" s="385" cm="1">
        <f t="array" ref="FG15">SUMPRODUCT((CBRM_data!HH$28:HH$232)*(CBRM_data!$H$28:$H$232=$E15))*(CBRM_data!HH$18=$C15)</f>
        <v>0</v>
      </c>
      <c r="FH15" s="385" cm="1">
        <f t="array" ref="FH15">SUMPRODUCT((CBRM_data!HI$28:HI$232)*(CBRM_data!$H$28:$H$232=$E15))*(CBRM_data!HI$18=$C15)</f>
        <v>3444.2154607554671</v>
      </c>
      <c r="FI15" s="385" cm="1">
        <f t="array" ref="FI15">SUMPRODUCT((CBRM_data!HJ$28:HJ$232)*(CBRM_data!$H$28:$H$232=$E15))*(CBRM_data!HJ$18=$C15)</f>
        <v>3701.563819754334</v>
      </c>
      <c r="FJ15" s="385" cm="1">
        <f t="array" ref="FJ15">SUMPRODUCT((CBRM_data!HK$28:HK$232)*(CBRM_data!$H$28:$H$232=$E15))*(CBRM_data!HK$18=$C15)</f>
        <v>3986.1038211848868</v>
      </c>
      <c r="FK15" s="385" cm="1">
        <f t="array" ref="FK15">SUMPRODUCT((CBRM_data!HL$28:HL$232)*(CBRM_data!$H$28:$H$232=$E15))*(CBRM_data!HL$18=$C15)</f>
        <v>4301.2929650035439</v>
      </c>
      <c r="FL15" s="385" cm="1">
        <f t="array" ref="FL15">SUMPRODUCT((CBRM_data!HM$28:HM$232)*(CBRM_data!$H$28:$H$232=$E15))*(CBRM_data!HM$18=$C15)</f>
        <v>4652.7958565794561</v>
      </c>
      <c r="FM15" s="385" cm="1">
        <f t="array" ref="FM15">SUMPRODUCT((CBRM_data!HN$28:HN$232)*(CBRM_data!$H$28:$H$232=$E15))*(CBRM_data!HN$18=$C15)</f>
        <v>5062.0821631538893</v>
      </c>
      <c r="FN15" s="385" cm="1">
        <f t="array" ref="FN15">SUMPRODUCT((CBRM_data!HO$28:HO$232)*(CBRM_data!$H$28:$H$232=$E15))*(CBRM_data!HO$18=$C15)</f>
        <v>5627.9749630044598</v>
      </c>
      <c r="FO15" s="385" cm="1">
        <f t="array" ref="FO15">SUMPRODUCT((CBRM_data!HP$28:HP$232)*(CBRM_data!$H$28:$H$232=$E15))*(CBRM_data!HP$18=$C15)</f>
        <v>6317.7866777809077</v>
      </c>
      <c r="FP15" s="385" cm="1">
        <f t="array" ref="FP15">SUMPRODUCT((CBRM_data!HQ$28:HQ$232)*(CBRM_data!$H$28:$H$232=$E15))*(CBRM_data!HQ$18=$C15)</f>
        <v>7215.4575267307637</v>
      </c>
      <c r="FQ15" s="385" cm="1">
        <f t="array" ref="FQ15">SUMPRODUCT((CBRM_data!HR$28:HR$232)*(CBRM_data!$H$28:$H$232=$E15))*(CBRM_data!HR$18=$C15)</f>
        <v>8372.0772695919022</v>
      </c>
      <c r="FR15" s="385" cm="1">
        <f t="array" ref="FR15">SUMPRODUCT((CBRM_data!HS$28:HS$232)*(CBRM_data!$H$28:$H$232=$E15))*(CBRM_data!HS$18=$C15)</f>
        <v>9853.75351176816</v>
      </c>
      <c r="FS15" s="385" cm="1">
        <f t="array" ref="FS15">SUMPRODUCT((CBRM_data!HT$28:HT$232)*(CBRM_data!$H$28:$H$232=$E15))*(CBRM_data!HT$18=$C15)</f>
        <v>11791.35215975481</v>
      </c>
      <c r="FT15" s="385" cm="1">
        <f t="array" ref="FT15">SUMPRODUCT((CBRM_data!HU$28:HU$232)*(CBRM_data!$H$28:$H$232=$E15))*(CBRM_data!HU$18=$C15)</f>
        <v>14376.752038607576</v>
      </c>
      <c r="FU15" s="385" cm="1">
        <f t="array" ref="FU15">SUMPRODUCT((CBRM_data!HV$28:HV$232)*(CBRM_data!$H$28:$H$232=$E15))*(CBRM_data!HV$18=$C15)</f>
        <v>17892.993366704512</v>
      </c>
      <c r="FV15" s="385" cm="1">
        <f t="array" ref="FV15">SUMPRODUCT((CBRM_data!HW$28:HW$232)*(CBRM_data!$H$28:$H$232=$E15))*(CBRM_data!HW$18=$C15)</f>
        <v>22759.752071994109</v>
      </c>
      <c r="FW15" s="385" cm="1">
        <f t="array" ref="FW15">SUMPRODUCT((CBRM_data!HX$28:HX$232)*(CBRM_data!$H$28:$H$232=$E15))*(CBRM_data!HX$18=$C15)</f>
        <v>29602.063185973762</v>
      </c>
      <c r="FX15" s="385" cm="1">
        <f t="array" ref="FX15">SUMPRODUCT((CBRM_data!HY$28:HY$232)*(CBRM_data!$H$28:$H$232=$E15))*(CBRM_data!HY$18=$C15)</f>
        <v>39354.359541726604</v>
      </c>
      <c r="FY15" s="385" cm="1">
        <f t="array" ref="FY15">SUMPRODUCT((CBRM_data!HZ$28:HZ$232)*(CBRM_data!$H$28:$H$232=$E15))*(CBRM_data!HZ$18=$C15)</f>
        <v>53418.219499622544</v>
      </c>
      <c r="FZ15" s="385" cm="1">
        <f t="array" ref="FZ15">SUMPRODUCT((CBRM_data!IA$28:IA$232)*(CBRM_data!$H$28:$H$232=$E15))*(CBRM_data!IA$18=$C15)</f>
        <v>73230.227671422617</v>
      </c>
      <c r="GA15" s="385" cm="1">
        <f t="array" ref="GA15">SUMPRODUCT((CBRM_data!IB$28:IB$232)*(CBRM_data!$H$28:$H$232=$E15))*(CBRM_data!IB$18=$C15)</f>
        <v>96061.244886566768</v>
      </c>
      <c r="GB15" s="385" cm="1">
        <f t="array" ref="GB15">SUMPRODUCT((CBRM_data!IC$28:IC$232)*(CBRM_data!$H$28:$H$232=$E15))*(CBRM_data!IC$18=$C15)</f>
        <v>105596.82138164368</v>
      </c>
      <c r="GC15" s="385" cm="1">
        <f t="array" ref="GC15">SUMPRODUCT((CBRM_data!ID$28:ID$232)*(CBRM_data!$H$28:$H$232=$E15))*(CBRM_data!ID$18=$C15)</f>
        <v>113357.0757660711</v>
      </c>
      <c r="GD15" s="385" cm="1">
        <f t="array" ref="GD15">SUMPRODUCT((CBRM_data!IE$28:IE$232)*(CBRM_data!$H$28:$H$232=$E15))*(CBRM_data!IE$18=$C15)</f>
        <v>122153.0892438119</v>
      </c>
      <c r="GE15" s="385" cm="1">
        <f t="array" ref="GE15">SUMPRODUCT((CBRM_data!IF$28:IF$232)*(CBRM_data!$H$28:$H$232=$E15))*(CBRM_data!IF$18=$C15)</f>
        <v>133050.92811976426</v>
      </c>
      <c r="GF15" s="385" cm="1">
        <f t="array" ref="GF15">SUMPRODUCT((CBRM_data!IG$28:IG$232)*(CBRM_data!$H$28:$H$232=$E15))*(CBRM_data!IG$18=$C15)</f>
        <v>141900.15692114824</v>
      </c>
      <c r="GG15" s="385" cm="1">
        <f t="array" ref="GG15">SUMPRODUCT((CBRM_data!IH$28:IH$232)*(CBRM_data!$H$28:$H$232=$E15))*(CBRM_data!IH$18=$C15)</f>
        <v>144104.75622302253</v>
      </c>
      <c r="GH15" s="385" cm="1">
        <f t="array" ref="GH15">SUMPRODUCT((CBRM_data!II$28:II$232)*(CBRM_data!$H$28:$H$232=$E15))*(CBRM_data!II$18=$C15)</f>
        <v>146533.73500294233</v>
      </c>
      <c r="GI15" s="385" cm="1">
        <f t="array" ref="GI15">SUMPRODUCT((CBRM_data!IJ$28:IJ$232)*(CBRM_data!$H$28:$H$232=$E15))*(CBRM_data!IJ$18=$C15)</f>
        <v>149211.06845991767</v>
      </c>
      <c r="GJ15" s="385" cm="1">
        <f t="array" ref="GJ15">SUMPRODUCT((CBRM_data!IK$28:IK$232)*(CBRM_data!$H$28:$H$232=$E15))*(CBRM_data!IK$18=$C15)</f>
        <v>152163.46898485805</v>
      </c>
      <c r="GK15" s="385" cm="1">
        <f t="array" ref="GK15">SUMPRODUCT((CBRM_data!IL$28:IL$232)*(CBRM_data!$H$28:$H$232=$E15))*(CBRM_data!IL$18=$C15)</f>
        <v>155420.72902890595</v>
      </c>
      <c r="GL15" s="385" cm="1">
        <f t="array" ref="GL15">SUMPRODUCT((CBRM_data!IM$28:IM$232)*(CBRM_data!$H$28:$H$232=$E15))*(CBRM_data!IM$18=$C15)</f>
        <v>0</v>
      </c>
      <c r="GM15" s="385" cm="1">
        <f t="array" ref="GM15">SUMPRODUCT((CBRM_data!IN$28:IN$232)*(CBRM_data!$H$28:$H$232=$E15))*(CBRM_data!IN$18=$C15)</f>
        <v>0</v>
      </c>
      <c r="GN15" s="385" cm="1">
        <f t="array" ref="GN15">SUMPRODUCT((CBRM_data!IO$28:IO$232)*(CBRM_data!$H$28:$H$232=$E15))*(CBRM_data!IO$18=$C15)</f>
        <v>0</v>
      </c>
      <c r="GO15" s="385" cm="1">
        <f t="array" ref="GO15">SUMPRODUCT((CBRM_data!IP$28:IP$232)*(CBRM_data!$H$28:$H$232=$E15))*(CBRM_data!IP$18=$C15)</f>
        <v>0</v>
      </c>
      <c r="GP15" s="385" cm="1">
        <f t="array" ref="GP15">SUMPRODUCT((CBRM_data!IQ$28:IQ$232)*(CBRM_data!$H$28:$H$232=$E15))*(CBRM_data!IQ$18=$C15)</f>
        <v>0</v>
      </c>
      <c r="GQ15" s="385" cm="1">
        <f t="array" ref="GQ15">SUMPRODUCT((CBRM_data!IR$28:IR$232)*(CBRM_data!$H$28:$H$232=$E15))*(CBRM_data!IR$18=$C15)</f>
        <v>0</v>
      </c>
      <c r="GR15" s="385" cm="1">
        <f t="array" ref="GR15">SUMPRODUCT((CBRM_data!IS$28:IS$232)*(CBRM_data!$H$28:$H$232=$E15))*(CBRM_data!IS$18=$C15)</f>
        <v>0</v>
      </c>
      <c r="GS15" s="385" cm="1">
        <f t="array" ref="GS15">SUMPRODUCT((CBRM_data!IT$28:IT$232)*(CBRM_data!$H$28:$H$232=$E15))*(CBRM_data!IT$18=$C15)</f>
        <v>0</v>
      </c>
      <c r="GT15" s="385" cm="1">
        <f t="array" ref="GT15">SUMPRODUCT((CBRM_data!IU$28:IU$232)*(CBRM_data!$H$28:$H$232=$E15))*(CBRM_data!IU$18=$C15)</f>
        <v>0</v>
      </c>
      <c r="GU15" s="385" cm="1">
        <f t="array" ref="GU15">SUMPRODUCT((CBRM_data!IV$28:IV$232)*(CBRM_data!$H$28:$H$232=$E15))*(CBRM_data!IV$18=$C15)</f>
        <v>0</v>
      </c>
      <c r="GV15" s="385" cm="1">
        <f t="array" ref="GV15">SUMPRODUCT((CBRM_data!IW$28:IW$232)*(CBRM_data!$H$28:$H$232=$E15))*(CBRM_data!IW$18=$C15)</f>
        <v>0</v>
      </c>
      <c r="GW15" s="385" cm="1">
        <f t="array" ref="GW15">SUMPRODUCT((CBRM_data!IX$28:IX$232)*(CBRM_data!$H$28:$H$232=$E15))*(CBRM_data!IX$18=$C15)</f>
        <v>0</v>
      </c>
      <c r="GX15" s="385" cm="1">
        <f t="array" ref="GX15">SUMPRODUCT((CBRM_data!IY$28:IY$232)*(CBRM_data!$H$28:$H$232=$E15))*(CBRM_data!IY$18=$C15)</f>
        <v>0</v>
      </c>
      <c r="GY15" s="385" cm="1">
        <f t="array" ref="GY15">SUMPRODUCT((CBRM_data!IZ$28:IZ$232)*(CBRM_data!$H$28:$H$232=$E15))*(CBRM_data!IZ$18=$C15)</f>
        <v>0</v>
      </c>
      <c r="GZ15" s="385" cm="1">
        <f t="array" ref="GZ15">SUMPRODUCT((CBRM_data!JA$28:JA$232)*(CBRM_data!$H$28:$H$232=$E15))*(CBRM_data!JA$18=$C15)</f>
        <v>0</v>
      </c>
      <c r="HA15" s="385" cm="1">
        <f t="array" ref="HA15">SUMPRODUCT((CBRM_data!JB$28:JB$232)*(CBRM_data!$H$28:$H$232=$E15))*(CBRM_data!JB$18=$C15)</f>
        <v>0</v>
      </c>
      <c r="HB15" s="385" cm="1">
        <f t="array" ref="HB15">SUMPRODUCT((CBRM_data!JC$28:JC$232)*(CBRM_data!$H$28:$H$232=$E15))*(CBRM_data!JC$18=$C15)</f>
        <v>0</v>
      </c>
      <c r="HC15" s="385" cm="1">
        <f t="array" ref="HC15">SUMPRODUCT((CBRM_data!JD$28:JD$232)*(CBRM_data!$H$28:$H$232=$E15))*(CBRM_data!JD$18=$C15)</f>
        <v>0</v>
      </c>
      <c r="HD15" s="385" cm="1">
        <f t="array" ref="HD15">SUMPRODUCT((CBRM_data!JE$28:JE$232)*(CBRM_data!$H$28:$H$232=$E15))*(CBRM_data!JE$18=$C15)</f>
        <v>0</v>
      </c>
      <c r="HE15" s="385" cm="1">
        <f t="array" ref="HE15">SUMPRODUCT((CBRM_data!JF$28:JF$232)*(CBRM_data!$H$28:$H$232=$E15))*(CBRM_data!JF$18=$C15)</f>
        <v>0</v>
      </c>
      <c r="HF15" s="385" cm="1">
        <f t="array" ref="HF15">SUMPRODUCT((CBRM_data!JG$28:JG$232)*(CBRM_data!$H$28:$H$232=$E15))*(CBRM_data!JG$18=$C15)</f>
        <v>0</v>
      </c>
      <c r="HG15" s="385" cm="1">
        <f t="array" ref="HG15">SUMPRODUCT((CBRM_data!JH$28:JH$232)*(CBRM_data!$H$28:$H$232=$E15))*(CBRM_data!JH$18=$C15)</f>
        <v>0</v>
      </c>
      <c r="HH15" s="385" cm="1">
        <f t="array" ref="HH15">SUMPRODUCT((CBRM_data!JI$28:JI$232)*(CBRM_data!$H$28:$H$232=$E15))*(CBRM_data!JI$18=$C15)</f>
        <v>0</v>
      </c>
      <c r="HI15" s="385" cm="1">
        <f t="array" ref="HI15">SUMPRODUCT((CBRM_data!JJ$28:JJ$232)*(CBRM_data!$H$28:$H$232=$E15))*(CBRM_data!JJ$18=$C15)</f>
        <v>0</v>
      </c>
      <c r="HJ15" s="385" cm="1">
        <f t="array" ref="HJ15">SUMPRODUCT((CBRM_data!JK$28:JK$232)*(CBRM_data!$H$28:$H$232=$E15))*(CBRM_data!JK$18=$C15)</f>
        <v>0</v>
      </c>
      <c r="HK15" s="385" cm="1">
        <f t="array" ref="HK15">SUMPRODUCT((CBRM_data!JL$28:JL$232)*(CBRM_data!$H$28:$H$232=$E15))*(CBRM_data!JL$18=$C15)</f>
        <v>0</v>
      </c>
      <c r="HL15" s="385" cm="1">
        <f t="array" ref="HL15">SUMPRODUCT((CBRM_data!JM$28:JM$232)*(CBRM_data!$H$28:$H$232=$E15))*(CBRM_data!JM$18=$C15)</f>
        <v>0</v>
      </c>
      <c r="HM15" s="385" cm="1">
        <f t="array" ref="HM15">SUMPRODUCT((CBRM_data!JN$28:JN$232)*(CBRM_data!$H$28:$H$232=$E15))*(CBRM_data!JN$18=$C15)</f>
        <v>0</v>
      </c>
      <c r="HN15" s="385" cm="1">
        <f t="array" ref="HN15">SUMPRODUCT((CBRM_data!JO$28:JO$232)*(CBRM_data!$H$28:$H$232=$E15))*(CBRM_data!JO$18=$C15)</f>
        <v>0</v>
      </c>
      <c r="HO15" s="385" cm="1">
        <f t="array" ref="HO15">SUMPRODUCT((CBRM_data!JP$28:JP$232)*(CBRM_data!$H$28:$H$232=$E15))*(CBRM_data!JP$18=$C15)</f>
        <v>0</v>
      </c>
      <c r="HP15" s="385" cm="1">
        <f t="array" ref="HP15">SUMPRODUCT((CBRM_data!JQ$28:JQ$232)*(CBRM_data!$H$28:$H$232=$E15))*(CBRM_data!JQ$18=$C15)</f>
        <v>0</v>
      </c>
      <c r="HQ15" s="385" cm="1">
        <f t="array" ref="HQ15">SUMPRODUCT((CBRM_data!JR$28:JR$232)*(CBRM_data!$H$28:$H$232=$E15))*(CBRM_data!JR$18=$C15)</f>
        <v>0</v>
      </c>
      <c r="HR15" s="385" cm="1">
        <f t="array" ref="HR15">SUMPRODUCT((CBRM_data!JS$28:JS$232)*(CBRM_data!$H$28:$H$232=$E15))*(CBRM_data!JS$18=$C15)</f>
        <v>0</v>
      </c>
      <c r="HS15" s="385" cm="1">
        <f t="array" ref="HS15">SUMPRODUCT((CBRM_data!JT$28:JT$232)*(CBRM_data!$H$28:$H$232=$E15))*(CBRM_data!JT$18=$C15)</f>
        <v>0</v>
      </c>
      <c r="HT15" s="385" cm="1">
        <f t="array" ref="HT15">SUMPRODUCT((CBRM_data!JU$28:JU$232)*(CBRM_data!$H$28:$H$232=$E15))*(CBRM_data!JU$18=$C15)</f>
        <v>0</v>
      </c>
      <c r="HU15" s="385" cm="1">
        <f t="array" ref="HU15">SUMPRODUCT((CBRM_data!JV$28:JV$232)*(CBRM_data!$H$28:$H$232=$E15))*(CBRM_data!JV$18=$C15)</f>
        <v>0</v>
      </c>
      <c r="HV15" s="385" cm="1">
        <f t="array" ref="HV15">SUMPRODUCT((CBRM_data!JW$28:JW$232)*(CBRM_data!$H$28:$H$232=$E15))*(CBRM_data!JW$18=$C15)</f>
        <v>0</v>
      </c>
      <c r="HW15" s="385" cm="1">
        <f t="array" ref="HW15">SUMPRODUCT((CBRM_data!JX$28:JX$232)*(CBRM_data!$H$28:$H$232=$E15))*(CBRM_data!JX$18=$C15)</f>
        <v>0</v>
      </c>
      <c r="HX15" s="385" cm="1">
        <f t="array" ref="HX15">SUMPRODUCT((CBRM_data!JY$28:JY$232)*(CBRM_data!$H$28:$H$232=$E15))*(CBRM_data!JY$18=$C15)</f>
        <v>0</v>
      </c>
      <c r="HY15" s="385" cm="1">
        <f t="array" ref="HY15">SUMPRODUCT((CBRM_data!JZ$28:JZ$232)*(CBRM_data!$H$28:$H$232=$E15))*(CBRM_data!JZ$18=$C15)</f>
        <v>0</v>
      </c>
      <c r="HZ15" s="385" cm="1">
        <f t="array" ref="HZ15">SUMPRODUCT((CBRM_data!KA$28:KA$232)*(CBRM_data!$H$28:$H$232=$E15))*(CBRM_data!KA$18=$C15)</f>
        <v>0</v>
      </c>
      <c r="IA15" s="385" cm="1">
        <f t="array" ref="IA15">SUMPRODUCT((CBRM_data!KB$28:KB$232)*(CBRM_data!$H$28:$H$232=$E15))*(CBRM_data!KB$18=$C15)</f>
        <v>0</v>
      </c>
      <c r="IB15" s="385" cm="1">
        <f t="array" ref="IB15">SUMPRODUCT((CBRM_data!KC$28:KC$232)*(CBRM_data!$H$28:$H$232=$E15))*(CBRM_data!KC$18=$C15)</f>
        <v>0</v>
      </c>
      <c r="IC15" s="385" cm="1">
        <f t="array" ref="IC15">SUMPRODUCT((CBRM_data!KD$28:KD$232)*(CBRM_data!$H$28:$H$232=$E15))*(CBRM_data!KD$18=$C15)</f>
        <v>0</v>
      </c>
      <c r="ID15" s="385" cm="1">
        <f t="array" ref="ID15">SUMPRODUCT((CBRM_data!KE$28:KE$232)*(CBRM_data!$H$28:$H$232=$E15))*(CBRM_data!KE$18=$C15)</f>
        <v>0</v>
      </c>
      <c r="IE15" s="385" cm="1">
        <f t="array" ref="IE15">SUMPRODUCT((CBRM_data!KF$28:KF$232)*(CBRM_data!$H$28:$H$232=$E15))*(CBRM_data!KF$18=$C15)</f>
        <v>0</v>
      </c>
      <c r="IF15" s="385" cm="1">
        <f t="array" ref="IF15">SUMPRODUCT((CBRM_data!KG$28:KG$232)*(CBRM_data!$H$28:$H$232=$E15))*(CBRM_data!KG$18=$C15)</f>
        <v>0</v>
      </c>
      <c r="IG15" s="385" cm="1">
        <f t="array" ref="IG15">SUMPRODUCT((CBRM_data!KH$28:KH$232)*(CBRM_data!$H$28:$H$232=$E15))*(CBRM_data!KH$18=$C15)</f>
        <v>0</v>
      </c>
      <c r="IH15" s="385" cm="1">
        <f t="array" ref="IH15">SUMPRODUCT((CBRM_data!KI$28:KI$232)*(CBRM_data!$H$28:$H$232=$E15))*(CBRM_data!KI$18=$C15)</f>
        <v>0</v>
      </c>
      <c r="II15" s="385" cm="1">
        <f t="array" ref="II15">SUMPRODUCT((CBRM_data!KJ$28:KJ$232)*(CBRM_data!$H$28:$H$232=$E15))*(CBRM_data!KJ$18=$C15)</f>
        <v>0</v>
      </c>
      <c r="IJ15" s="385" cm="1">
        <f t="array" ref="IJ15">SUMPRODUCT((CBRM_data!KK$28:KK$232)*(CBRM_data!$H$28:$H$232=$E15))*(CBRM_data!KK$18=$C15)</f>
        <v>0</v>
      </c>
      <c r="IK15" s="385" cm="1">
        <f t="array" ref="IK15">SUMPRODUCT((CBRM_data!KL$28:KL$232)*(CBRM_data!$H$28:$H$232=$E15))*(CBRM_data!KL$18=$C15)</f>
        <v>0</v>
      </c>
      <c r="IL15" s="385" cm="1">
        <f t="array" ref="IL15">SUMPRODUCT((CBRM_data!KM$28:KM$232)*(CBRM_data!$H$28:$H$232=$E15))*(CBRM_data!KM$18=$C15)</f>
        <v>0</v>
      </c>
      <c r="IM15" s="385" cm="1">
        <f t="array" ref="IM15">SUMPRODUCT((CBRM_data!KN$28:KN$232)*(CBRM_data!$H$28:$H$232=$E15))*(CBRM_data!KN$18=$C15)</f>
        <v>0</v>
      </c>
      <c r="IN15" s="385" cm="1">
        <f t="array" ref="IN15">SUMPRODUCT((CBRM_data!KO$28:KO$232)*(CBRM_data!$H$28:$H$232=$E15))*(CBRM_data!KO$18=$C15)</f>
        <v>0</v>
      </c>
      <c r="IO15" s="385" cm="1">
        <f t="array" ref="IO15">SUMPRODUCT((CBRM_data!KP$28:KP$232)*(CBRM_data!$H$28:$H$232=$E15))*(CBRM_data!KP$18=$C15)</f>
        <v>0</v>
      </c>
      <c r="IP15" s="385" cm="1">
        <f t="array" ref="IP15">SUMPRODUCT((CBRM_data!KQ$28:KQ$232)*(CBRM_data!$H$28:$H$232=$E15))*(CBRM_data!KQ$18=$C15)</f>
        <v>0</v>
      </c>
      <c r="IQ15" s="385" cm="1">
        <f t="array" ref="IQ15">SUMPRODUCT((CBRM_data!KR$28:KR$232)*(CBRM_data!$H$28:$H$232=$E15))*(CBRM_data!KR$18=$C15)</f>
        <v>0</v>
      </c>
      <c r="IR15" s="385" cm="1">
        <f t="array" ref="IR15">SUMPRODUCT((CBRM_data!KS$28:KS$232)*(CBRM_data!$H$28:$H$232=$E15))*(CBRM_data!KS$18=$C15)</f>
        <v>0</v>
      </c>
      <c r="IS15" s="385" cm="1">
        <f t="array" ref="IS15">SUMPRODUCT((CBRM_data!KT$28:KT$232)*(CBRM_data!$H$28:$H$232=$E15))*(CBRM_data!KT$18=$C15)</f>
        <v>0</v>
      </c>
      <c r="IT15" s="385" cm="1">
        <f t="array" ref="IT15">SUMPRODUCT((CBRM_data!KU$28:KU$232)*(CBRM_data!$H$28:$H$232=$E15))*(CBRM_data!KU$18=$C15)</f>
        <v>0</v>
      </c>
      <c r="IU15" s="385" cm="1">
        <f t="array" ref="IU15">SUMPRODUCT((CBRM_data!KV$28:KV$232)*(CBRM_data!$H$28:$H$232=$E15))*(CBRM_data!KV$18=$C15)</f>
        <v>0</v>
      </c>
      <c r="IV15" s="385" cm="1">
        <f t="array" ref="IV15">SUMPRODUCT((CBRM_data!KW$28:KW$232)*(CBRM_data!$H$28:$H$232=$E15))*(CBRM_data!KW$18=$C15)</f>
        <v>0</v>
      </c>
      <c r="IW15" s="385" cm="1">
        <f t="array" ref="IW15">SUMPRODUCT((CBRM_data!KX$28:KX$232)*(CBRM_data!$H$28:$H$232=$E15))*(CBRM_data!KX$18=$C15)</f>
        <v>64901.762712967233</v>
      </c>
      <c r="IX15" s="385" cm="1">
        <f t="array" ref="IX15">SUMPRODUCT((CBRM_data!KY$28:KY$232)*(CBRM_data!$H$28:$H$232=$E15))*(CBRM_data!KY$18=$C15)</f>
        <v>70698.570832650774</v>
      </c>
      <c r="IY15" s="385" cm="1">
        <f t="array" ref="IY15">SUMPRODUCT((CBRM_data!KZ$28:KZ$232)*(CBRM_data!$H$28:$H$232=$E15))*(CBRM_data!KZ$18=$C15)</f>
        <v>77063.648157256088</v>
      </c>
      <c r="IZ15" s="385" cm="1">
        <f t="array" ref="IZ15">SUMPRODUCT((CBRM_data!LA$28:LA$232)*(CBRM_data!$H$28:$H$232=$E15))*(CBRM_data!LA$18=$C15)</f>
        <v>84057.577407544843</v>
      </c>
      <c r="JA15" s="385" cm="1">
        <f t="array" ref="JA15">SUMPRODUCT((CBRM_data!LB$28:LB$232)*(CBRM_data!$H$28:$H$232=$E15))*(CBRM_data!LB$18=$C15)</f>
        <v>91748.209486435589</v>
      </c>
      <c r="JB15" s="385" cm="1">
        <f t="array" ref="JB15">SUMPRODUCT((CBRM_data!LC$28:LC$232)*(CBRM_data!$H$28:$H$232=$E15))*(CBRM_data!LC$18=$C15)</f>
        <v>100211.73162381719</v>
      </c>
      <c r="JC15" s="385" cm="1">
        <f t="array" ref="JC15">SUMPRODUCT((CBRM_data!LD$28:LD$232)*(CBRM_data!$H$28:$H$232=$E15))*(CBRM_data!LD$18=$C15)</f>
        <v>109534.17631885639</v>
      </c>
      <c r="JD15" s="385" cm="1">
        <f t="array" ref="JD15">SUMPRODUCT((CBRM_data!LE$28:LE$232)*(CBRM_data!$H$28:$H$232=$E15))*(CBRM_data!LE$18=$C15)</f>
        <v>119861.95613261293</v>
      </c>
      <c r="JE15" s="385" cm="1">
        <f t="array" ref="JE15">SUMPRODUCT((CBRM_data!LF$28:LF$232)*(CBRM_data!$H$28:$H$232=$E15))*(CBRM_data!LF$18=$C15)</f>
        <v>131286.27945441686</v>
      </c>
      <c r="JF15" s="385" cm="1">
        <f t="array" ref="JF15">SUMPRODUCT((CBRM_data!LG$28:LG$232)*(CBRM_data!$H$28:$H$232=$E15))*(CBRM_data!LG$18=$C15)</f>
        <v>143913.70282438953</v>
      </c>
      <c r="JG15" s="385" cm="1">
        <f t="array" ref="JG15">SUMPRODUCT((CBRM_data!LH$28:LH$232)*(CBRM_data!$H$28:$H$232=$E15))*(CBRM_data!LH$18=$C15)</f>
        <v>157887.887365453</v>
      </c>
      <c r="JH15" s="385" cm="1">
        <f t="array" ref="JH15">SUMPRODUCT((CBRM_data!LI$28:LI$232)*(CBRM_data!$H$28:$H$232=$E15))*(CBRM_data!LI$18=$C15)</f>
        <v>173372.88040389385</v>
      </c>
      <c r="JI15" s="385" cm="1">
        <f t="array" ref="JI15">SUMPRODUCT((CBRM_data!LJ$28:LJ$232)*(CBRM_data!$H$28:$H$232=$E15))*(CBRM_data!LJ$18=$C15)</f>
        <v>190556.63206623012</v>
      </c>
      <c r="JJ15" s="385" cm="1">
        <f t="array" ref="JJ15">SUMPRODUCT((CBRM_data!LK$28:LK$232)*(CBRM_data!$H$28:$H$232=$E15))*(CBRM_data!LK$18=$C15)</f>
        <v>209655.23657566807</v>
      </c>
      <c r="JK15" s="385" cm="1">
        <f t="array" ref="JK15">SUMPRODUCT((CBRM_data!LL$28:LL$232)*(CBRM_data!$H$28:$H$232=$E15))*(CBRM_data!LL$18=$C15)</f>
        <v>230918.06484570832</v>
      </c>
      <c r="JL15" s="385" cm="1">
        <f t="array" ref="JL15">SUMPRODUCT((CBRM_data!LM$28:LM$232)*(CBRM_data!$H$28:$H$232=$E15))*(CBRM_data!LM$18=$C15)</f>
        <v>254634.00186312306</v>
      </c>
      <c r="JM15" s="385" cm="1">
        <f t="array" ref="JM15">SUMPRODUCT((CBRM_data!LN$28:LN$232)*(CBRM_data!$H$28:$H$232=$E15))*(CBRM_data!LN$18=$C15)</f>
        <v>281139.05994510977</v>
      </c>
      <c r="JN15" s="385" cm="1">
        <f t="array" ref="JN15">SUMPRODUCT((CBRM_data!LO$28:LO$232)*(CBRM_data!$H$28:$H$232=$E15))*(CBRM_data!LO$18=$C15)</f>
        <v>310825.7143352073</v>
      </c>
      <c r="JO15" s="385" cm="1">
        <f t="array" ref="JO15">SUMPRODUCT((CBRM_data!LP$28:LP$232)*(CBRM_data!$H$28:$H$232=$E15))*(CBRM_data!LP$18=$C15)</f>
        <v>344154.40717566432</v>
      </c>
      <c r="JP15" s="385" cm="1">
        <f t="array" ref="JP15">SUMPRODUCT((CBRM_data!LQ$28:LQ$232)*(CBRM_data!$H$28:$H$232=$E15))*(CBRM_data!LQ$18=$C15)</f>
        <v>381651.89073419193</v>
      </c>
      <c r="JQ15" s="385" cm="1">
        <f t="array" ref="JQ15">SUMPRODUCT((CBRM_data!LR$28:LR$232)*(CBRM_data!$H$28:$H$232=$E15))*(CBRM_data!LR$18=$C15)</f>
        <v>423870.27665814559</v>
      </c>
      <c r="JR15" s="385" cm="1">
        <f t="array" ref="JR15">SUMPRODUCT((CBRM_data!LS$28:LS$232)*(CBRM_data!$H$28:$H$232=$E15))*(CBRM_data!LS$18=$C15)</f>
        <v>471600.62027526926</v>
      </c>
      <c r="JS15" s="385" cm="1">
        <f t="array" ref="JS15">SUMPRODUCT((CBRM_data!LT$28:LT$232)*(CBRM_data!$H$28:$H$232=$E15))*(CBRM_data!LT$18=$C15)</f>
        <v>516593.00888878142</v>
      </c>
      <c r="JT15" s="385" cm="1">
        <f t="array" ref="JT15">SUMPRODUCT((CBRM_data!LU$28:LU$232)*(CBRM_data!$H$28:$H$232=$E15))*(CBRM_data!LU$18=$C15)</f>
        <v>560151.43772089586</v>
      </c>
      <c r="JU15" s="385" cm="1">
        <f t="array" ref="JU15">SUMPRODUCT((CBRM_data!LV$28:LV$232)*(CBRM_data!$H$28:$H$232=$E15))*(CBRM_data!LV$18=$C15)</f>
        <v>608107.91162172519</v>
      </c>
      <c r="JV15" s="385" cm="1">
        <f t="array" ref="JV15">SUMPRODUCT((CBRM_data!LW$28:LW$232)*(CBRM_data!$H$28:$H$232=$E15))*(CBRM_data!LW$18=$C15)</f>
        <v>660924.13036520092</v>
      </c>
      <c r="JW15" s="385" cm="1">
        <f t="array" ref="JW15">SUMPRODUCT((CBRM_data!LX$28:LX$232)*(CBRM_data!$H$28:$H$232=$E15))*(CBRM_data!LX$18=$C15)</f>
        <v>719113.16745178052</v>
      </c>
      <c r="JX15" s="385" cm="1">
        <f t="array" ref="JX15">SUMPRODUCT((CBRM_data!LY$28:LY$232)*(CBRM_data!$H$28:$H$232=$E15))*(CBRM_data!LY$18=$C15)</f>
        <v>783245.04118547181</v>
      </c>
      <c r="JY15" s="385" cm="1">
        <f t="array" ref="JY15">SUMPRODUCT((CBRM_data!LZ$28:LZ$232)*(CBRM_data!$H$28:$H$232=$E15))*(CBRM_data!LZ$18=$C15)</f>
        <v>853953.78728761093</v>
      </c>
      <c r="JZ15" s="385" cm="1">
        <f t="array" ref="JZ15">SUMPRODUCT((CBRM_data!MA$28:MA$232)*(CBRM_data!$H$28:$H$232=$E15))*(CBRM_data!MA$18=$C15)</f>
        <v>931945.26214609842</v>
      </c>
      <c r="KA15" s="385" cm="1">
        <f t="array" ref="KA15">SUMPRODUCT((CBRM_data!MB$28:MB$232)*(CBRM_data!$H$28:$H$232=$E15))*(CBRM_data!MB$18=$C15)</f>
        <v>0</v>
      </c>
      <c r="KB15" s="385" cm="1">
        <f t="array" ref="KB15">SUMPRODUCT((CBRM_data!MC$28:MC$232)*(CBRM_data!$H$28:$H$232=$E15))*(CBRM_data!MC$18=$C15)</f>
        <v>0</v>
      </c>
      <c r="KC15" s="385" cm="1">
        <f t="array" ref="KC15">SUMPRODUCT((CBRM_data!MD$28:MD$232)*(CBRM_data!$H$28:$H$232=$E15))*(CBRM_data!MD$18=$C15)</f>
        <v>0</v>
      </c>
      <c r="KD15" s="385" cm="1">
        <f t="array" ref="KD15">SUMPRODUCT((CBRM_data!ME$28:ME$232)*(CBRM_data!$H$28:$H$232=$E15))*(CBRM_data!ME$18=$C15)</f>
        <v>0</v>
      </c>
      <c r="KE15" s="385" cm="1">
        <f t="array" ref="KE15">SUMPRODUCT((CBRM_data!MF$28:MF$232)*(CBRM_data!$H$28:$H$232=$E15))*(CBRM_data!MF$18=$C15)</f>
        <v>0</v>
      </c>
      <c r="KF15" s="385" cm="1">
        <f t="array" ref="KF15">SUMPRODUCT((CBRM_data!MG$28:MG$232)*(CBRM_data!$H$28:$H$232=$E15))*(CBRM_data!MG$18=$C15)</f>
        <v>0</v>
      </c>
      <c r="KG15" s="385" cm="1">
        <f t="array" ref="KG15">SUMPRODUCT((CBRM_data!MH$28:MH$232)*(CBRM_data!$H$28:$H$232=$E15))*(CBRM_data!MH$18=$C15)</f>
        <v>0</v>
      </c>
      <c r="KH15" s="385" cm="1">
        <f t="array" ref="KH15">SUMPRODUCT((CBRM_data!MI$28:MI$232)*(CBRM_data!$H$28:$H$232=$E15))*(CBRM_data!MI$18=$C15)</f>
        <v>0</v>
      </c>
      <c r="KI15" s="385" cm="1">
        <f t="array" ref="KI15">SUMPRODUCT((CBRM_data!MJ$28:MJ$232)*(CBRM_data!$H$28:$H$232=$E15))*(CBRM_data!MJ$18=$C15)</f>
        <v>0</v>
      </c>
      <c r="KJ15" s="385" cm="1">
        <f t="array" ref="KJ15">SUMPRODUCT((CBRM_data!MK$28:MK$232)*(CBRM_data!$H$28:$H$232=$E15))*(CBRM_data!MK$18=$C15)</f>
        <v>0</v>
      </c>
      <c r="KK15" s="385" cm="1">
        <f t="array" ref="KK15">SUMPRODUCT((CBRM_data!ML$28:ML$232)*(CBRM_data!$H$28:$H$232=$E15))*(CBRM_data!ML$18=$C15)</f>
        <v>0</v>
      </c>
      <c r="KL15" s="385" cm="1">
        <f t="array" ref="KL15">SUMPRODUCT((CBRM_data!MM$28:MM$232)*(CBRM_data!$H$28:$H$232=$E15))*(CBRM_data!MM$18=$C15)</f>
        <v>0</v>
      </c>
      <c r="KM15" s="385" cm="1">
        <f t="array" ref="KM15">SUMPRODUCT((CBRM_data!MN$28:MN$232)*(CBRM_data!$H$28:$H$232=$E15))*(CBRM_data!MN$18=$C15)</f>
        <v>0</v>
      </c>
      <c r="KN15" s="385" cm="1">
        <f t="array" ref="KN15">SUMPRODUCT((CBRM_data!MO$28:MO$232)*(CBRM_data!$H$28:$H$232=$E15))*(CBRM_data!MO$18=$C15)</f>
        <v>0</v>
      </c>
      <c r="KO15" s="385" cm="1">
        <f t="array" ref="KO15">SUMPRODUCT((CBRM_data!MP$28:MP$232)*(CBRM_data!$H$28:$H$232=$E15))*(CBRM_data!MP$18=$C15)</f>
        <v>0</v>
      </c>
      <c r="KP15" s="385" cm="1">
        <f t="array" ref="KP15">SUMPRODUCT((CBRM_data!MQ$28:MQ$232)*(CBRM_data!$H$28:$H$232=$E15))*(CBRM_data!MQ$18=$C15)</f>
        <v>0</v>
      </c>
      <c r="KQ15" s="385" cm="1">
        <f t="array" ref="KQ15">SUMPRODUCT((CBRM_data!MR$28:MR$232)*(CBRM_data!$H$28:$H$232=$E15))*(CBRM_data!MR$18=$C15)</f>
        <v>0</v>
      </c>
      <c r="KR15" s="385" cm="1">
        <f t="array" ref="KR15">SUMPRODUCT((CBRM_data!MS$28:MS$232)*(CBRM_data!$H$28:$H$232=$E15))*(CBRM_data!MS$18=$C15)</f>
        <v>0</v>
      </c>
      <c r="KS15" s="385" cm="1">
        <f t="array" ref="KS15">SUMPRODUCT((CBRM_data!MT$28:MT$232)*(CBRM_data!$H$28:$H$232=$E15))*(CBRM_data!MT$18=$C15)</f>
        <v>0</v>
      </c>
      <c r="KT15" s="385" cm="1">
        <f t="array" ref="KT15">SUMPRODUCT((CBRM_data!MU$28:MU$232)*(CBRM_data!$H$28:$H$232=$E15))*(CBRM_data!MU$18=$C15)</f>
        <v>0</v>
      </c>
      <c r="KU15" s="385" cm="1">
        <f t="array" ref="KU15">SUMPRODUCT((CBRM_data!MV$28:MV$232)*(CBRM_data!$H$28:$H$232=$E15))*(CBRM_data!MV$18=$C15)</f>
        <v>0</v>
      </c>
      <c r="KV15" s="385" cm="1">
        <f t="array" ref="KV15">SUMPRODUCT((CBRM_data!MW$28:MW$232)*(CBRM_data!$H$28:$H$232=$E15))*(CBRM_data!MW$18=$C15)</f>
        <v>0</v>
      </c>
      <c r="KW15" s="385" cm="1">
        <f t="array" ref="KW15">SUMPRODUCT((CBRM_data!MX$28:MX$232)*(CBRM_data!$H$28:$H$232=$E15))*(CBRM_data!MX$18=$C15)</f>
        <v>0</v>
      </c>
      <c r="KX15" s="385" cm="1">
        <f t="array" ref="KX15">SUMPRODUCT((CBRM_data!MY$28:MY$232)*(CBRM_data!$H$28:$H$232=$E15))*(CBRM_data!MY$18=$C15)</f>
        <v>0</v>
      </c>
      <c r="KY15" s="385" cm="1">
        <f t="array" ref="KY15">SUMPRODUCT((CBRM_data!MZ$28:MZ$232)*(CBRM_data!$H$28:$H$232=$E15))*(CBRM_data!MZ$18=$C15)</f>
        <v>0</v>
      </c>
      <c r="KZ15" s="385" cm="1">
        <f t="array" ref="KZ15">SUMPRODUCT((CBRM_data!NA$28:NA$232)*(CBRM_data!$H$28:$H$232=$E15))*(CBRM_data!NA$18=$C15)</f>
        <v>0</v>
      </c>
      <c r="LA15" s="385" cm="1">
        <f t="array" ref="LA15">SUMPRODUCT((CBRM_data!NB$28:NB$232)*(CBRM_data!$H$28:$H$232=$E15))*(CBRM_data!NB$18=$C15)</f>
        <v>0</v>
      </c>
      <c r="LB15" s="385" cm="1">
        <f t="array" ref="LB15">SUMPRODUCT((CBRM_data!NC$28:NC$232)*(CBRM_data!$H$28:$H$232=$E15))*(CBRM_data!NC$18=$C15)</f>
        <v>0</v>
      </c>
      <c r="LC15" s="385" cm="1">
        <f t="array" ref="LC15">SUMPRODUCT((CBRM_data!ND$28:ND$232)*(CBRM_data!$H$28:$H$232=$E15))*(CBRM_data!ND$18=$C15)</f>
        <v>0</v>
      </c>
      <c r="LD15" s="385" cm="1">
        <f t="array" ref="LD15">SUMPRODUCT((CBRM_data!NE$28:NE$232)*(CBRM_data!$H$28:$H$232=$E15))*(CBRM_data!NE$18=$C15)</f>
        <v>0</v>
      </c>
      <c r="LE15" s="385" cm="1">
        <f t="array" ref="LE15">SUMPRODUCT((CBRM_data!NF$28:NF$232)*(CBRM_data!$H$28:$H$232=$E15))*(CBRM_data!NF$18=$C15)</f>
        <v>0</v>
      </c>
      <c r="LF15" s="385" cm="1">
        <f t="array" ref="LF15">SUMPRODUCT((CBRM_data!NG$28:NG$232)*(CBRM_data!$H$28:$H$232=$E15))*(CBRM_data!NG$18=$C15)</f>
        <v>0</v>
      </c>
      <c r="LG15" s="385" cm="1">
        <f t="array" ref="LG15">SUMPRODUCT((CBRM_data!NH$28:NH$232)*(CBRM_data!$H$28:$H$232=$E15))*(CBRM_data!NH$18=$C15)</f>
        <v>0</v>
      </c>
      <c r="LH15" s="385" cm="1">
        <f t="array" ref="LH15">SUMPRODUCT((CBRM_data!NI$28:NI$232)*(CBRM_data!$H$28:$H$232=$E15))*(CBRM_data!NI$18=$C15)</f>
        <v>0</v>
      </c>
      <c r="LI15" s="385" cm="1">
        <f t="array" ref="LI15">SUMPRODUCT((CBRM_data!NJ$28:NJ$232)*(CBRM_data!$H$28:$H$232=$E15))*(CBRM_data!NJ$18=$C15)</f>
        <v>0</v>
      </c>
      <c r="LJ15" s="385" cm="1">
        <f t="array" ref="LJ15">SUMPRODUCT((CBRM_data!NK$28:NK$232)*(CBRM_data!$H$28:$H$232=$E15))*(CBRM_data!NK$18=$C15)</f>
        <v>0</v>
      </c>
      <c r="LK15" s="385" cm="1">
        <f t="array" ref="LK15">SUMPRODUCT((CBRM_data!NL$28:NL$232)*(CBRM_data!$H$28:$H$232=$E15))*(CBRM_data!NL$18=$C15)</f>
        <v>0</v>
      </c>
      <c r="LL15" s="385" cm="1">
        <f t="array" ref="LL15">SUMPRODUCT((CBRM_data!NM$28:NM$232)*(CBRM_data!$H$28:$H$232=$E15))*(CBRM_data!NM$18=$C15)</f>
        <v>0</v>
      </c>
      <c r="LM15" s="385" cm="1">
        <f t="array" ref="LM15">SUMPRODUCT((CBRM_data!NN$28:NN$232)*(CBRM_data!$H$28:$H$232=$E15))*(CBRM_data!NN$18=$C15)</f>
        <v>0</v>
      </c>
      <c r="LN15" s="385" cm="1">
        <f t="array" ref="LN15">SUMPRODUCT((CBRM_data!NO$28:NO$232)*(CBRM_data!$H$28:$H$232=$E15))*(CBRM_data!NO$18=$C15)</f>
        <v>0</v>
      </c>
      <c r="LO15" s="385" cm="1">
        <f t="array" ref="LO15">SUMPRODUCT((CBRM_data!NP$28:NP$232)*(CBRM_data!$H$28:$H$232=$E15))*(CBRM_data!NP$18=$C15)</f>
        <v>0</v>
      </c>
      <c r="LP15" s="385" cm="1">
        <f t="array" ref="LP15">SUMPRODUCT((CBRM_data!NQ$28:NQ$232)*(CBRM_data!$H$28:$H$232=$E15))*(CBRM_data!NQ$18=$C15)</f>
        <v>0</v>
      </c>
      <c r="LQ15" s="385" cm="1">
        <f t="array" ref="LQ15">SUMPRODUCT((CBRM_data!NR$28:NR$232)*(CBRM_data!$H$28:$H$232=$E15))*(CBRM_data!NR$18=$C15)</f>
        <v>0</v>
      </c>
      <c r="LR15" s="385" cm="1">
        <f t="array" ref="LR15">SUMPRODUCT((CBRM_data!NS$28:NS$232)*(CBRM_data!$H$28:$H$232=$E15))*(CBRM_data!NS$18=$C15)</f>
        <v>0</v>
      </c>
      <c r="LS15" s="385" cm="1">
        <f t="array" ref="LS15">SUMPRODUCT((CBRM_data!NT$28:NT$232)*(CBRM_data!$H$28:$H$232=$E15))*(CBRM_data!NT$18=$C15)</f>
        <v>0</v>
      </c>
      <c r="LT15" s="385" cm="1">
        <f t="array" ref="LT15">SUMPRODUCT((CBRM_data!NU$28:NU$232)*(CBRM_data!$H$28:$H$232=$E15))*(CBRM_data!NU$18=$C15)</f>
        <v>0</v>
      </c>
      <c r="LU15" s="385" cm="1">
        <f t="array" ref="LU15">SUMPRODUCT((CBRM_data!NV$28:NV$232)*(CBRM_data!$H$28:$H$232=$E15))*(CBRM_data!NV$18=$C15)</f>
        <v>0</v>
      </c>
      <c r="LV15" s="385" cm="1">
        <f t="array" ref="LV15">SUMPRODUCT((CBRM_data!NW$28:NW$232)*(CBRM_data!$H$28:$H$232=$E15))*(CBRM_data!NW$18=$C15)</f>
        <v>0</v>
      </c>
      <c r="LW15" s="385" cm="1">
        <f t="array" ref="LW15">SUMPRODUCT((CBRM_data!NX$28:NX$232)*(CBRM_data!$H$28:$H$232=$E15))*(CBRM_data!NX$18=$C15)</f>
        <v>0</v>
      </c>
      <c r="LX15" s="385" cm="1">
        <f t="array" ref="LX15">SUMPRODUCT((CBRM_data!NY$28:NY$232)*(CBRM_data!$H$28:$H$232=$E15))*(CBRM_data!NY$18=$C15)</f>
        <v>0</v>
      </c>
      <c r="LY15" s="385" cm="1">
        <f t="array" ref="LY15">SUMPRODUCT((CBRM_data!NZ$28:NZ$232)*(CBRM_data!$H$28:$H$232=$E15))*(CBRM_data!NZ$18=$C15)</f>
        <v>0</v>
      </c>
      <c r="LZ15" s="385" cm="1">
        <f t="array" ref="LZ15">SUMPRODUCT((CBRM_data!OA$28:OA$232)*(CBRM_data!$H$28:$H$232=$E15))*(CBRM_data!OA$18=$C15)</f>
        <v>0</v>
      </c>
      <c r="MA15" s="385" cm="1">
        <f t="array" ref="MA15">SUMPRODUCT((CBRM_data!OB$28:OB$232)*(CBRM_data!$H$28:$H$232=$E15))*(CBRM_data!OB$18=$C15)</f>
        <v>0</v>
      </c>
      <c r="MB15" s="385" cm="1">
        <f t="array" ref="MB15">SUMPRODUCT((CBRM_data!OC$28:OC$232)*(CBRM_data!$H$28:$H$232=$E15))*(CBRM_data!OC$18=$C15)</f>
        <v>0</v>
      </c>
      <c r="MC15" s="385" cm="1">
        <f t="array" ref="MC15">SUMPRODUCT((CBRM_data!OD$28:OD$232)*(CBRM_data!$H$28:$H$232=$E15))*(CBRM_data!OD$18=$C15)</f>
        <v>0</v>
      </c>
      <c r="MD15" s="385" cm="1">
        <f t="array" ref="MD15">SUMPRODUCT((CBRM_data!OE$28:OE$232)*(CBRM_data!$H$28:$H$232=$E15))*(CBRM_data!OE$18=$C15)</f>
        <v>0</v>
      </c>
      <c r="ME15" s="385" cm="1">
        <f t="array" ref="ME15">SUMPRODUCT((CBRM_data!OF$28:OF$232)*(CBRM_data!$H$28:$H$232=$E15))*(CBRM_data!OF$18=$C15)</f>
        <v>0</v>
      </c>
      <c r="MF15" s="385" cm="1">
        <f t="array" ref="MF15">SUMPRODUCT((CBRM_data!OG$28:OG$232)*(CBRM_data!$H$28:$H$232=$E15))*(CBRM_data!OG$18=$C15)</f>
        <v>0</v>
      </c>
      <c r="MG15" s="385" cm="1">
        <f t="array" ref="MG15">SUMPRODUCT((CBRM_data!OH$28:OH$232)*(CBRM_data!$H$28:$H$232=$E15))*(CBRM_data!OH$18=$C15)</f>
        <v>0</v>
      </c>
      <c r="MH15" s="385" cm="1">
        <f t="array" ref="MH15">SUMPRODUCT((CBRM_data!OI$28:OI$232)*(CBRM_data!$H$28:$H$232=$E15))*(CBRM_data!OI$18=$C15)</f>
        <v>0</v>
      </c>
      <c r="MI15" s="385" cm="1">
        <f t="array" ref="MI15">SUMPRODUCT((CBRM_data!OJ$28:OJ$232)*(CBRM_data!$H$28:$H$232=$E15))*(CBRM_data!OJ$18=$C15)</f>
        <v>0</v>
      </c>
      <c r="MJ15" s="385" cm="1">
        <f t="array" ref="MJ15">SUMPRODUCT((CBRM_data!OK$28:OK$232)*(CBRM_data!$H$28:$H$232=$E15))*(CBRM_data!OK$18=$C15)</f>
        <v>0</v>
      </c>
      <c r="MK15" s="385" cm="1">
        <f t="array" ref="MK15">SUMPRODUCT((CBRM_data!OL$28:OL$232)*(CBRM_data!$H$28:$H$232=$E15))*(CBRM_data!OL$18=$C15)</f>
        <v>0</v>
      </c>
      <c r="ML15" s="385" cm="1">
        <f t="array" ref="ML15">SUMPRODUCT((CBRM_data!OM$28:OM$232)*(CBRM_data!$H$28:$H$232=$E15))*(CBRM_data!OM$18=$C15)</f>
        <v>0</v>
      </c>
      <c r="MM15" s="385" cm="1">
        <f t="array" ref="MM15">SUMPRODUCT((CBRM_data!ON$28:ON$232)*(CBRM_data!$H$28:$H$232=$E15))*(CBRM_data!ON$18=$C15)</f>
        <v>0</v>
      </c>
      <c r="MN15" s="385" cm="1">
        <f t="array" ref="MN15">SUMPRODUCT((CBRM_data!OO$28:OO$232)*(CBRM_data!$H$28:$H$232=$E15))*(CBRM_data!OO$18=$C15)</f>
        <v>0</v>
      </c>
      <c r="MO15" s="385" cm="1">
        <f t="array" ref="MO15">SUMPRODUCT((CBRM_data!OP$28:OP$232)*(CBRM_data!$H$28:$H$232=$E15))*(CBRM_data!OP$18=$C15)</f>
        <v>0</v>
      </c>
      <c r="MP15" s="385" cm="1">
        <f t="array" ref="MP15">SUMPRODUCT((CBRM_data!OQ$28:OQ$232)*(CBRM_data!$H$28:$H$232=$E15))*(CBRM_data!OQ$18=$C15)</f>
        <v>0</v>
      </c>
      <c r="MQ15" s="385" cm="1">
        <f t="array" ref="MQ15">SUMPRODUCT((CBRM_data!OR$28:OR$232)*(CBRM_data!$H$28:$H$232=$E15))*(CBRM_data!OR$18=$C15)</f>
        <v>0</v>
      </c>
      <c r="MR15" s="385" cm="1">
        <f t="array" ref="MR15">SUMPRODUCT((CBRM_data!OS$28:OS$232)*(CBRM_data!$H$28:$H$232=$E15))*(CBRM_data!OS$18=$C15)</f>
        <v>0</v>
      </c>
      <c r="MS15" s="385" cm="1">
        <f t="array" ref="MS15">SUMPRODUCT((CBRM_data!OT$28:OT$232)*(CBRM_data!$H$28:$H$232=$E15))*(CBRM_data!OT$18=$C15)</f>
        <v>0</v>
      </c>
      <c r="MT15" s="385" cm="1">
        <f t="array" ref="MT15">SUMPRODUCT((CBRM_data!OU$28:OU$232)*(CBRM_data!$H$28:$H$232=$E15))*(CBRM_data!OU$18=$C15)</f>
        <v>0</v>
      </c>
      <c r="MU15" s="385" cm="1">
        <f t="array" ref="MU15">SUMPRODUCT((CBRM_data!OV$28:OV$232)*(CBRM_data!$H$28:$H$232=$E15))*(CBRM_data!OV$18=$C15)</f>
        <v>0</v>
      </c>
      <c r="MV15" s="385" cm="1">
        <f t="array" ref="MV15">SUMPRODUCT((CBRM_data!OW$28:OW$232)*(CBRM_data!$H$28:$H$232=$E15))*(CBRM_data!OW$18=$C15)</f>
        <v>0</v>
      </c>
      <c r="MW15" s="385" cm="1">
        <f t="array" ref="MW15">SUMPRODUCT((CBRM_data!OX$28:OX$232)*(CBRM_data!$H$28:$H$232=$E15))*(CBRM_data!OX$18=$C15)</f>
        <v>0</v>
      </c>
      <c r="MX15" s="385" cm="1">
        <f t="array" ref="MX15">SUMPRODUCT((CBRM_data!OY$28:OY$232)*(CBRM_data!$H$28:$H$232=$E15))*(CBRM_data!OY$18=$C15)</f>
        <v>0</v>
      </c>
      <c r="MY15" s="385" cm="1">
        <f t="array" ref="MY15">SUMPRODUCT((CBRM_data!OZ$28:OZ$232)*(CBRM_data!$H$28:$H$232=$E15))*(CBRM_data!OZ$18=$C15)</f>
        <v>0</v>
      </c>
      <c r="MZ15" s="385" cm="1">
        <f t="array" ref="MZ15">SUMPRODUCT((CBRM_data!PA$28:PA$232)*(CBRM_data!$H$28:$H$232=$E15))*(CBRM_data!PA$18=$C15)</f>
        <v>0</v>
      </c>
      <c r="NA15" s="385" cm="1">
        <f t="array" ref="NA15">SUMPRODUCT((CBRM_data!PB$28:PB$232)*(CBRM_data!$H$28:$H$232=$E15))*(CBRM_data!PB$18=$C15)</f>
        <v>0</v>
      </c>
      <c r="NB15" s="385" cm="1">
        <f t="array" ref="NB15">SUMPRODUCT((CBRM_data!PC$28:PC$232)*(CBRM_data!$H$28:$H$232=$E15))*(CBRM_data!PC$18=$C15)</f>
        <v>0</v>
      </c>
      <c r="NC15" s="385" cm="1">
        <f t="array" ref="NC15">SUMPRODUCT((CBRM_data!PD$28:PD$232)*(CBRM_data!$H$28:$H$232=$E15))*(CBRM_data!PD$18=$C15)</f>
        <v>0</v>
      </c>
      <c r="ND15" s="385" cm="1">
        <f t="array" ref="ND15">SUMPRODUCT((CBRM_data!PE$28:PE$232)*(CBRM_data!$H$28:$H$232=$E15))*(CBRM_data!PE$18=$C15)</f>
        <v>0</v>
      </c>
      <c r="NE15" s="385" cm="1">
        <f t="array" ref="NE15">SUMPRODUCT((CBRM_data!PF$28:PF$232)*(CBRM_data!$H$28:$H$232=$E15))*(CBRM_data!PF$18=$C15)</f>
        <v>0</v>
      </c>
      <c r="NF15" s="385" cm="1">
        <f t="array" ref="NF15">SUMPRODUCT((CBRM_data!PG$28:PG$232)*(CBRM_data!$H$28:$H$232=$E15))*(CBRM_data!PG$18=$C15)</f>
        <v>0</v>
      </c>
      <c r="NG15" s="385" cm="1">
        <f t="array" ref="NG15">SUMPRODUCT((CBRM_data!PH$28:PH$232)*(CBRM_data!$H$28:$H$232=$E15))*(CBRM_data!PH$18=$C15)</f>
        <v>0</v>
      </c>
      <c r="NH15" s="385" cm="1">
        <f t="array" ref="NH15">SUMPRODUCT((CBRM_data!PI$28:PI$232)*(CBRM_data!$H$28:$H$232=$E15))*(CBRM_data!PI$18=$C15)</f>
        <v>0</v>
      </c>
      <c r="NI15" s="385" cm="1">
        <f t="array" ref="NI15">SUMPRODUCT((CBRM_data!PJ$28:PJ$232)*(CBRM_data!$H$28:$H$232=$E15))*(CBRM_data!PJ$18=$C15)</f>
        <v>0</v>
      </c>
      <c r="NJ15" s="385" cm="1">
        <f t="array" ref="NJ15">SUMPRODUCT((CBRM_data!PK$28:PK$232)*(CBRM_data!$H$28:$H$232=$E15))*(CBRM_data!PK$18=$C15)</f>
        <v>0</v>
      </c>
      <c r="NK15" s="385" cm="1">
        <f t="array" ref="NK15">SUMPRODUCT((CBRM_data!PL$28:PL$232)*(CBRM_data!$H$28:$H$232=$E15))*(CBRM_data!PL$18=$C15)</f>
        <v>0</v>
      </c>
      <c r="NL15" s="385" cm="1">
        <f t="array" ref="NL15">SUMPRODUCT((CBRM_data!PM$28:PM$232)*(CBRM_data!$H$28:$H$232=$E15))*(CBRM_data!PM$18=$C15)</f>
        <v>0</v>
      </c>
      <c r="NM15" s="385" cm="1">
        <f t="array" ref="NM15">SUMPRODUCT((CBRM_data!PN$28:PN$232)*(CBRM_data!$H$28:$H$232=$E15))*(CBRM_data!PN$18=$C15)</f>
        <v>0</v>
      </c>
      <c r="NN15" s="385" cm="1">
        <f t="array" ref="NN15">SUMPRODUCT((CBRM_data!PO$28:PO$232)*(CBRM_data!$H$28:$H$232=$E15))*(CBRM_data!PO$18=$C15)</f>
        <v>0</v>
      </c>
      <c r="NO15" s="385" cm="1">
        <f t="array" ref="NO15">SUMPRODUCT((CBRM_data!PP$28:PP$232)*(CBRM_data!$H$28:$H$232=$E15))*(CBRM_data!PP$18=$C15)</f>
        <v>0</v>
      </c>
      <c r="NP15" s="385" cm="1">
        <f t="array" ref="NP15">SUMPRODUCT((CBRM_data!PQ$28:PQ$232)*(CBRM_data!$H$28:$H$232=$E15))*(CBRM_data!PQ$18=$C15)</f>
        <v>0</v>
      </c>
      <c r="NQ15" s="385" cm="1">
        <f t="array" ref="NQ15">SUMPRODUCT((CBRM_data!PR$28:PR$232)*(CBRM_data!$H$28:$H$232=$E15))*(CBRM_data!PR$18=$C15)</f>
        <v>2970.7377281391568</v>
      </c>
      <c r="NR15" s="385" cm="1">
        <f t="array" ref="NR15">SUMPRODUCT((CBRM_data!PS$28:PS$232)*(CBRM_data!$H$28:$H$232=$E15))*(CBRM_data!PS$18=$C15)</f>
        <v>3200.7813773124935</v>
      </c>
      <c r="NS15" s="385" cm="1">
        <f t="array" ref="NS15">SUMPRODUCT((CBRM_data!PT$28:PT$232)*(CBRM_data!$H$28:$H$232=$E15))*(CBRM_data!PT$18=$C15)</f>
        <v>3455.5811914829578</v>
      </c>
      <c r="NT15" s="385" cm="1">
        <f t="array" ref="NT15">SUMPRODUCT((CBRM_data!PU$28:PU$232)*(CBRM_data!$H$28:$H$232=$E15))*(CBRM_data!PU$18=$C15)</f>
        <v>3738.3611207784174</v>
      </c>
      <c r="NU15" s="385" cm="1">
        <f t="array" ref="NU15">SUMPRODUCT((CBRM_data!PV$28:PV$232)*(CBRM_data!$H$28:$H$232=$E15))*(CBRM_data!PV$18=$C15)</f>
        <v>4054.5770967501021</v>
      </c>
      <c r="NV15" s="385" cm="1">
        <f t="array" ref="NV15">SUMPRODUCT((CBRM_data!PW$28:PW$232)*(CBRM_data!$H$28:$H$232=$E15))*(CBRM_data!PW$18=$C15)</f>
        <v>4419.5678858849215</v>
      </c>
      <c r="NW15" s="385" cm="1">
        <f t="array" ref="NW15">SUMPRODUCT((CBRM_data!PX$28:PX$232)*(CBRM_data!$H$28:$H$232=$E15))*(CBRM_data!PX$18=$C15)</f>
        <v>4899.011677752691</v>
      </c>
      <c r="NX15" s="385" cm="1">
        <f t="array" ref="NX15">SUMPRODUCT((CBRM_data!PY$28:PY$232)*(CBRM_data!$H$28:$H$232=$E15))*(CBRM_data!PY$18=$C15)</f>
        <v>5482.4848088661302</v>
      </c>
      <c r="NY15" s="385" cm="1">
        <f t="array" ref="NY15">SUMPRODUCT((CBRM_data!PZ$28:PZ$232)*(CBRM_data!$H$28:$H$232=$E15))*(CBRM_data!PZ$18=$C15)</f>
        <v>6226.2912451289949</v>
      </c>
      <c r="NZ15" s="385" cm="1">
        <f t="array" ref="NZ15">SUMPRODUCT((CBRM_data!QA$28:QA$232)*(CBRM_data!$H$28:$H$232=$E15))*(CBRM_data!QA$18=$C15)</f>
        <v>7165.8200003985085</v>
      </c>
      <c r="OA15" s="385" cm="1">
        <f t="array" ref="OA15">SUMPRODUCT((CBRM_data!QB$28:QB$232)*(CBRM_data!$H$28:$H$232=$E15))*(CBRM_data!QB$18=$C15)</f>
        <v>8347.8989254311764</v>
      </c>
      <c r="OB15" s="385" cm="1">
        <f t="array" ref="OB15">SUMPRODUCT((CBRM_data!QC$28:QC$232)*(CBRM_data!$H$28:$H$232=$E15))*(CBRM_data!QC$18=$C15)</f>
        <v>9864.7090224889926</v>
      </c>
      <c r="OC15" s="385" cm="1">
        <f t="array" ref="OC15">SUMPRODUCT((CBRM_data!QD$28:QD$232)*(CBRM_data!$H$28:$H$232=$E15))*(CBRM_data!QD$18=$C15)</f>
        <v>11850.114820035202</v>
      </c>
      <c r="OD15" s="385" cm="1">
        <f t="array" ref="OD15">SUMPRODUCT((CBRM_data!QE$28:QE$232)*(CBRM_data!$H$28:$H$232=$E15))*(CBRM_data!QE$18=$C15)</f>
        <v>14499.908561527069</v>
      </c>
      <c r="OE15" s="385" cm="1">
        <f t="array" ref="OE15">SUMPRODUCT((CBRM_data!QF$28:QF$232)*(CBRM_data!$H$28:$H$232=$E15))*(CBRM_data!QF$18=$C15)</f>
        <v>18102.231295980178</v>
      </c>
      <c r="OF15" s="385" cm="1">
        <f t="array" ref="OF15">SUMPRODUCT((CBRM_data!QG$28:QG$232)*(CBRM_data!$H$28:$H$232=$E15))*(CBRM_data!QG$18=$C15)</f>
        <v>23083.38979831383</v>
      </c>
      <c r="OG15" s="385" cm="1">
        <f t="array" ref="OG15">SUMPRODUCT((CBRM_data!QH$28:QH$232)*(CBRM_data!$H$28:$H$232=$E15))*(CBRM_data!QH$18=$C15)</f>
        <v>30076.999610172814</v>
      </c>
      <c r="OH15" s="385" cm="1">
        <f t="array" ref="OH15">SUMPRODUCT((CBRM_data!QI$28:QI$232)*(CBRM_data!$H$28:$H$232=$E15))*(CBRM_data!QI$18=$C15)</f>
        <v>40028.51754291742</v>
      </c>
      <c r="OI15" s="385" cm="1">
        <f t="array" ref="OI15">SUMPRODUCT((CBRM_data!QJ$28:QJ$232)*(CBRM_data!$H$28:$H$232=$E15))*(CBRM_data!QJ$18=$C15)</f>
        <v>53798.88857711856</v>
      </c>
      <c r="OJ15" s="385" cm="1">
        <f t="array" ref="OJ15">SUMPRODUCT((CBRM_data!QK$28:QK$232)*(CBRM_data!$H$28:$H$232=$E15))*(CBRM_data!QK$18=$C15)</f>
        <v>69964.167518869799</v>
      </c>
      <c r="OK15" s="385" cm="1">
        <f t="array" ref="OK15">SUMPRODUCT((CBRM_data!QL$28:QL$232)*(CBRM_data!$H$28:$H$232=$E15))*(CBRM_data!QL$18=$C15)</f>
        <v>77594.859938809066</v>
      </c>
      <c r="OL15" s="385" cm="1">
        <f t="array" ref="OL15">SUMPRODUCT((CBRM_data!QM$28:QM$232)*(CBRM_data!$H$28:$H$232=$E15))*(CBRM_data!QM$18=$C15)</f>
        <v>84466.517807689655</v>
      </c>
      <c r="OM15" s="385" cm="1">
        <f t="array" ref="OM15">SUMPRODUCT((CBRM_data!QN$28:QN$232)*(CBRM_data!$H$28:$H$232=$E15))*(CBRM_data!QN$18=$C15)</f>
        <v>91811.119319779376</v>
      </c>
      <c r="ON15" s="385" cm="1">
        <f t="array" ref="ON15">SUMPRODUCT((CBRM_data!QO$28:QO$232)*(CBRM_data!$H$28:$H$232=$E15))*(CBRM_data!QO$18=$C15)</f>
        <v>100538.70369873573</v>
      </c>
      <c r="OO15" s="385" cm="1">
        <f t="array" ref="OO15">SUMPRODUCT((CBRM_data!QP$28:QP$232)*(CBRM_data!$H$28:$H$232=$E15))*(CBRM_data!QP$18=$C15)</f>
        <v>107712.43826533308</v>
      </c>
      <c r="OP15" s="385" cm="1">
        <f t="array" ref="OP15">SUMPRODUCT((CBRM_data!QQ$28:QQ$232)*(CBRM_data!$H$28:$H$232=$E15))*(CBRM_data!QQ$18=$C15)</f>
        <v>109772.0932987436</v>
      </c>
      <c r="OQ15" s="385" cm="1">
        <f t="array" ref="OQ15">SUMPRODUCT((CBRM_data!QR$28:QR$232)*(CBRM_data!$H$28:$H$232=$E15))*(CBRM_data!QR$18=$C15)</f>
        <v>112052.55894701307</v>
      </c>
      <c r="OR15" s="385" cm="1">
        <f t="array" ref="OR15">SUMPRODUCT((CBRM_data!QS$28:QS$232)*(CBRM_data!$H$28:$H$232=$E15))*(CBRM_data!QS$18=$C15)</f>
        <v>114579.56906248786</v>
      </c>
      <c r="OS15" s="385" cm="1">
        <f t="array" ref="OS15">SUMPRODUCT((CBRM_data!QT$28:QT$232)*(CBRM_data!$H$28:$H$232=$E15))*(CBRM_data!QT$18=$C15)</f>
        <v>117382.19960924357</v>
      </c>
      <c r="OT15" s="385" cm="1">
        <f t="array" ref="OT15">SUMPRODUCT((CBRM_data!QU$28:QU$232)*(CBRM_data!$H$28:$H$232=$E15))*(CBRM_data!QU$18=$C15)</f>
        <v>120493.36028399759</v>
      </c>
      <c r="OU15" s="385" cm="1">
        <f t="array" ref="OU15">SUMPRODUCT((CBRM_data!QV$28:QV$232)*(CBRM_data!$H$28:$H$232=$E15))*(CBRM_data!QV$18=$C15)</f>
        <v>0</v>
      </c>
      <c r="OV15" s="385" cm="1">
        <f t="array" ref="OV15">SUMPRODUCT((CBRM_data!QW$28:QW$232)*(CBRM_data!$H$28:$H$232=$E15))*(CBRM_data!QW$18=$C15)</f>
        <v>0</v>
      </c>
      <c r="OW15" s="385" cm="1">
        <f t="array" ref="OW15">SUMPRODUCT((CBRM_data!QX$28:QX$232)*(CBRM_data!$H$28:$H$232=$E15))*(CBRM_data!QX$18=$C15)</f>
        <v>0</v>
      </c>
      <c r="OX15" s="385" cm="1">
        <f t="array" ref="OX15">SUMPRODUCT((CBRM_data!QY$28:QY$232)*(CBRM_data!$H$28:$H$232=$E15))*(CBRM_data!QY$18=$C15)</f>
        <v>0</v>
      </c>
      <c r="OY15" s="385" cm="1">
        <f t="array" ref="OY15">SUMPRODUCT((CBRM_data!QZ$28:QZ$232)*(CBRM_data!$H$28:$H$232=$E15))*(CBRM_data!QZ$18=$C15)</f>
        <v>0</v>
      </c>
      <c r="OZ15" s="385" cm="1">
        <f t="array" ref="OZ15">SUMPRODUCT((CBRM_data!RA$28:RA$232)*(CBRM_data!$H$28:$H$232=$E15))*(CBRM_data!RA$18=$C15)</f>
        <v>0</v>
      </c>
      <c r="PA15" s="385" cm="1">
        <f t="array" ref="PA15">SUMPRODUCT((CBRM_data!RB$28:RB$232)*(CBRM_data!$H$28:$H$232=$E15))*(CBRM_data!RB$18=$C15)</f>
        <v>0</v>
      </c>
      <c r="PB15" s="385" cm="1">
        <f t="array" ref="PB15">SUMPRODUCT((CBRM_data!RC$28:RC$232)*(CBRM_data!$H$28:$H$232=$E15))*(CBRM_data!RC$18=$C15)</f>
        <v>0</v>
      </c>
      <c r="PC15" s="385" cm="1">
        <f t="array" ref="PC15">SUMPRODUCT((CBRM_data!RD$28:RD$232)*(CBRM_data!$H$28:$H$232=$E15))*(CBRM_data!RD$18=$C15)</f>
        <v>0</v>
      </c>
      <c r="PD15" s="385" cm="1">
        <f t="array" ref="PD15">SUMPRODUCT((CBRM_data!RE$28:RE$232)*(CBRM_data!$H$28:$H$232=$E15))*(CBRM_data!RE$18=$C15)</f>
        <v>0</v>
      </c>
      <c r="PE15" s="385" cm="1">
        <f t="array" ref="PE15">SUMPRODUCT((CBRM_data!RF$28:RF$232)*(CBRM_data!$H$28:$H$232=$E15))*(CBRM_data!RF$18=$C15)</f>
        <v>0</v>
      </c>
      <c r="PF15" s="385" cm="1">
        <f t="array" ref="PF15">SUMPRODUCT((CBRM_data!RG$28:RG$232)*(CBRM_data!$H$28:$H$232=$E15))*(CBRM_data!RG$18=$C15)</f>
        <v>0</v>
      </c>
      <c r="PG15" s="385" cm="1">
        <f t="array" ref="PG15">SUMPRODUCT((CBRM_data!RH$28:RH$232)*(CBRM_data!$H$28:$H$232=$E15))*(CBRM_data!RH$18=$C15)</f>
        <v>0</v>
      </c>
      <c r="PH15" s="385" cm="1">
        <f t="array" ref="PH15">SUMPRODUCT((CBRM_data!RI$28:RI$232)*(CBRM_data!$H$28:$H$232=$E15))*(CBRM_data!RI$18=$C15)</f>
        <v>0</v>
      </c>
      <c r="PI15" s="385" cm="1">
        <f t="array" ref="PI15">SUMPRODUCT((CBRM_data!RJ$28:RJ$232)*(CBRM_data!$H$28:$H$232=$E15))*(CBRM_data!RJ$18=$C15)</f>
        <v>0</v>
      </c>
      <c r="PJ15" s="385" cm="1">
        <f t="array" ref="PJ15">SUMPRODUCT((CBRM_data!RK$28:RK$232)*(CBRM_data!$H$28:$H$232=$E15))*(CBRM_data!RK$18=$C15)</f>
        <v>0</v>
      </c>
      <c r="PK15" s="385" cm="1">
        <f t="array" ref="PK15">SUMPRODUCT((CBRM_data!RL$28:RL$232)*(CBRM_data!$H$28:$H$232=$E15))*(CBRM_data!RL$18=$C15)</f>
        <v>0</v>
      </c>
      <c r="PL15" s="385" cm="1">
        <f t="array" ref="PL15">SUMPRODUCT((CBRM_data!RM$28:RM$232)*(CBRM_data!$H$28:$H$232=$E15))*(CBRM_data!RM$18=$C15)</f>
        <v>0</v>
      </c>
      <c r="PM15" s="385" cm="1">
        <f t="array" ref="PM15">SUMPRODUCT((CBRM_data!RN$28:RN$232)*(CBRM_data!$H$28:$H$232=$E15))*(CBRM_data!RN$18=$C15)</f>
        <v>0</v>
      </c>
      <c r="PN15" s="385" cm="1">
        <f t="array" ref="PN15">SUMPRODUCT((CBRM_data!RO$28:RO$232)*(CBRM_data!$H$28:$H$232=$E15))*(CBRM_data!RO$18=$C15)</f>
        <v>0</v>
      </c>
      <c r="PO15" s="385" cm="1">
        <f t="array" ref="PO15">SUMPRODUCT((CBRM_data!RP$28:RP$232)*(CBRM_data!$H$28:$H$232=$E15))*(CBRM_data!RP$18=$C15)</f>
        <v>0</v>
      </c>
      <c r="PP15" s="385" cm="1">
        <f t="array" ref="PP15">SUMPRODUCT((CBRM_data!RQ$28:RQ$232)*(CBRM_data!$H$28:$H$232=$E15))*(CBRM_data!RQ$18=$C15)</f>
        <v>0</v>
      </c>
      <c r="PQ15" s="385" cm="1">
        <f t="array" ref="PQ15">SUMPRODUCT((CBRM_data!RR$28:RR$232)*(CBRM_data!$H$28:$H$232=$E15))*(CBRM_data!RR$18=$C15)</f>
        <v>0</v>
      </c>
      <c r="PR15" s="385" cm="1">
        <f t="array" ref="PR15">SUMPRODUCT((CBRM_data!RS$28:RS$232)*(CBRM_data!$H$28:$H$232=$E15))*(CBRM_data!RS$18=$C15)</f>
        <v>0</v>
      </c>
      <c r="PS15" s="385" cm="1">
        <f t="array" ref="PS15">SUMPRODUCT((CBRM_data!RT$28:RT$232)*(CBRM_data!$H$28:$H$232=$E15))*(CBRM_data!RT$18=$C15)</f>
        <v>0</v>
      </c>
      <c r="PT15" s="385" cm="1">
        <f t="array" ref="PT15">SUMPRODUCT((CBRM_data!RU$28:RU$232)*(CBRM_data!$H$28:$H$232=$E15))*(CBRM_data!RU$18=$C15)</f>
        <v>0</v>
      </c>
      <c r="PU15" s="385" cm="1">
        <f t="array" ref="PU15">SUMPRODUCT((CBRM_data!RV$28:RV$232)*(CBRM_data!$H$28:$H$232=$E15))*(CBRM_data!RV$18=$C15)</f>
        <v>0</v>
      </c>
      <c r="PV15" s="385" cm="1">
        <f t="array" ref="PV15">SUMPRODUCT((CBRM_data!RW$28:RW$232)*(CBRM_data!$H$28:$H$232=$E15))*(CBRM_data!RW$18=$C15)</f>
        <v>0</v>
      </c>
      <c r="PW15" s="385" cm="1">
        <f t="array" ref="PW15">SUMPRODUCT((CBRM_data!RX$28:RX$232)*(CBRM_data!$H$28:$H$232=$E15))*(CBRM_data!RX$18=$C15)</f>
        <v>0</v>
      </c>
      <c r="PX15" s="385" cm="1">
        <f t="array" ref="PX15">SUMPRODUCT((CBRM_data!RY$28:RY$232)*(CBRM_data!$H$28:$H$232=$E15))*(CBRM_data!RY$18=$C15)</f>
        <v>0</v>
      </c>
      <c r="PY15" s="385" cm="1">
        <f t="array" ref="PY15">SUMPRODUCT((CBRM_data!RZ$28:RZ$232)*(CBRM_data!$H$28:$H$232=$E15))*(CBRM_data!RZ$18=$C15)</f>
        <v>0</v>
      </c>
      <c r="PZ15" s="385" cm="1">
        <f t="array" ref="PZ15">SUMPRODUCT((CBRM_data!SA$28:SA$232)*(CBRM_data!$H$28:$H$232=$E15))*(CBRM_data!SA$18=$C15)</f>
        <v>0</v>
      </c>
      <c r="QA15" s="385" cm="1">
        <f t="array" ref="QA15">SUMPRODUCT((CBRM_data!SB$28:SB$232)*(CBRM_data!$H$28:$H$232=$E15))*(CBRM_data!SB$18=$C15)</f>
        <v>0</v>
      </c>
      <c r="QB15" s="385" cm="1">
        <f t="array" ref="QB15">SUMPRODUCT((CBRM_data!SC$28:SC$232)*(CBRM_data!$H$28:$H$232=$E15))*(CBRM_data!SC$18=$C15)</f>
        <v>0</v>
      </c>
      <c r="QC15" s="385" cm="1">
        <f t="array" ref="QC15">SUMPRODUCT((CBRM_data!SD$28:SD$232)*(CBRM_data!$H$28:$H$232=$E15))*(CBRM_data!SD$18=$C15)</f>
        <v>0</v>
      </c>
      <c r="QD15" s="385" cm="1">
        <f t="array" ref="QD15">SUMPRODUCT((CBRM_data!SE$28:SE$232)*(CBRM_data!$H$28:$H$232=$E15))*(CBRM_data!SE$18=$C15)</f>
        <v>0</v>
      </c>
      <c r="QE15" s="385" cm="1">
        <f t="array" ref="QE15">SUMPRODUCT((CBRM_data!SF$28:SF$232)*(CBRM_data!$H$28:$H$232=$E15))*(CBRM_data!SF$18=$C15)</f>
        <v>0</v>
      </c>
      <c r="QF15" s="385" cm="1">
        <f t="array" ref="QF15">SUMPRODUCT((CBRM_data!SG$28:SG$232)*(CBRM_data!$H$28:$H$232=$E15))*(CBRM_data!SG$18=$C15)</f>
        <v>0</v>
      </c>
      <c r="QG15" s="385" cm="1">
        <f t="array" ref="QG15">SUMPRODUCT((CBRM_data!SH$28:SH$232)*(CBRM_data!$H$28:$H$232=$E15))*(CBRM_data!SH$18=$C15)</f>
        <v>0</v>
      </c>
      <c r="QH15" s="385" cm="1">
        <f t="array" ref="QH15">SUMPRODUCT((CBRM_data!SI$28:SI$232)*(CBRM_data!$H$28:$H$232=$E15))*(CBRM_data!SI$18=$C15)</f>
        <v>0</v>
      </c>
      <c r="QI15" s="385" cm="1">
        <f t="array" ref="QI15">SUMPRODUCT((CBRM_data!SJ$28:SJ$232)*(CBRM_data!$H$28:$H$232=$E15))*(CBRM_data!SJ$18=$C15)</f>
        <v>0</v>
      </c>
      <c r="QJ15" s="385" cm="1">
        <f t="array" ref="QJ15">SUMPRODUCT((CBRM_data!SK$28:SK$232)*(CBRM_data!$H$28:$H$232=$E15))*(CBRM_data!SK$18=$C15)</f>
        <v>0</v>
      </c>
      <c r="QK15" s="385" cm="1">
        <f t="array" ref="QK15">SUMPRODUCT((CBRM_data!SL$28:SL$232)*(CBRM_data!$H$28:$H$232=$E15))*(CBRM_data!SL$18=$C15)</f>
        <v>0</v>
      </c>
      <c r="QL15" s="385" cm="1">
        <f t="array" ref="QL15">SUMPRODUCT((CBRM_data!SM$28:SM$232)*(CBRM_data!$H$28:$H$232=$E15))*(CBRM_data!SM$18=$C15)</f>
        <v>0</v>
      </c>
      <c r="QM15" s="385" cm="1">
        <f t="array" ref="QM15">SUMPRODUCT((CBRM_data!SN$28:SN$232)*(CBRM_data!$H$28:$H$232=$E15))*(CBRM_data!SN$18=$C15)</f>
        <v>0</v>
      </c>
      <c r="QN15" s="385" cm="1">
        <f t="array" ref="QN15">SUMPRODUCT((CBRM_data!SO$28:SO$232)*(CBRM_data!$H$28:$H$232=$E15))*(CBRM_data!SO$18=$C15)</f>
        <v>0</v>
      </c>
      <c r="QO15" s="385" cm="1">
        <f t="array" ref="QO15">SUMPRODUCT((CBRM_data!SP$28:SP$232)*(CBRM_data!$H$28:$H$232=$E15))*(CBRM_data!SP$18=$C15)</f>
        <v>0</v>
      </c>
      <c r="QP15" s="385" cm="1">
        <f t="array" ref="QP15">SUMPRODUCT((CBRM_data!SQ$28:SQ$232)*(CBRM_data!$H$28:$H$232=$E15))*(CBRM_data!SQ$18=$C15)</f>
        <v>0</v>
      </c>
      <c r="QQ15" s="385" cm="1">
        <f t="array" ref="QQ15">SUMPRODUCT((CBRM_data!SR$28:SR$232)*(CBRM_data!$H$28:$H$232=$E15))*(CBRM_data!SR$18=$C15)</f>
        <v>0</v>
      </c>
      <c r="QR15" s="385" cm="1">
        <f t="array" ref="QR15">SUMPRODUCT((CBRM_data!SS$28:SS$232)*(CBRM_data!$H$28:$H$232=$E15))*(CBRM_data!SS$18=$C15)</f>
        <v>0</v>
      </c>
      <c r="QS15" s="385" cm="1">
        <f t="array" ref="QS15">SUMPRODUCT((CBRM_data!ST$28:ST$232)*(CBRM_data!$H$28:$H$232=$E15))*(CBRM_data!ST$18=$C15)</f>
        <v>0</v>
      </c>
      <c r="QT15" s="385" cm="1">
        <f t="array" ref="QT15">SUMPRODUCT((CBRM_data!SU$28:SU$232)*(CBRM_data!$H$28:$H$232=$E15))*(CBRM_data!SU$18=$C15)</f>
        <v>0</v>
      </c>
      <c r="QU15" s="385" cm="1">
        <f t="array" ref="QU15">SUMPRODUCT((CBRM_data!SV$28:SV$232)*(CBRM_data!$H$28:$H$232=$E15))*(CBRM_data!SV$18=$C15)</f>
        <v>0</v>
      </c>
      <c r="QV15" s="385" cm="1">
        <f t="array" ref="QV15">SUMPRODUCT((CBRM_data!SW$28:SW$232)*(CBRM_data!$H$28:$H$232=$E15))*(CBRM_data!SW$18=$C15)</f>
        <v>0</v>
      </c>
      <c r="QW15" s="385" cm="1">
        <f t="array" ref="QW15">SUMPRODUCT((CBRM_data!SX$28:SX$232)*(CBRM_data!$H$28:$H$232=$E15))*(CBRM_data!SX$18=$C15)</f>
        <v>0</v>
      </c>
      <c r="QX15" s="385" cm="1">
        <f t="array" ref="QX15">SUMPRODUCT((CBRM_data!SY$28:SY$232)*(CBRM_data!$H$28:$H$232=$E15))*(CBRM_data!SY$18=$C15)</f>
        <v>0</v>
      </c>
      <c r="QY15" s="385" cm="1">
        <f t="array" ref="QY15">SUMPRODUCT((CBRM_data!SZ$28:SZ$232)*(CBRM_data!$H$28:$H$232=$E15))*(CBRM_data!SZ$18=$C15)</f>
        <v>0</v>
      </c>
      <c r="QZ15" s="385" cm="1">
        <f t="array" ref="QZ15">SUMPRODUCT((CBRM_data!TA$28:TA$232)*(CBRM_data!$H$28:$H$232=$E15))*(CBRM_data!TA$18=$C15)</f>
        <v>0</v>
      </c>
      <c r="RA15" s="385" cm="1">
        <f t="array" ref="RA15">SUMPRODUCT((CBRM_data!TB$28:TB$232)*(CBRM_data!$H$28:$H$232=$E15))*(CBRM_data!TB$18=$C15)</f>
        <v>0</v>
      </c>
      <c r="RB15" s="385" cm="1">
        <f t="array" ref="RB15">SUMPRODUCT((CBRM_data!TC$28:TC$232)*(CBRM_data!$H$28:$H$232=$E15))*(CBRM_data!TC$18=$C15)</f>
        <v>0</v>
      </c>
      <c r="RC15" s="385" cm="1">
        <f t="array" ref="RC15">SUMPRODUCT((CBRM_data!TD$28:TD$232)*(CBRM_data!$H$28:$H$232=$E15))*(CBRM_data!TD$18=$C15)</f>
        <v>0</v>
      </c>
      <c r="RD15" s="385" cm="1">
        <f t="array" ref="RD15">SUMPRODUCT((CBRM_data!TE$28:TE$232)*(CBRM_data!$H$28:$H$232=$E15))*(CBRM_data!TE$18=$C15)</f>
        <v>0</v>
      </c>
      <c r="RE15" s="385" cm="1">
        <f t="array" ref="RE15">SUMPRODUCT((CBRM_data!TF$28:TF$232)*(CBRM_data!$H$28:$H$232=$E15))*(CBRM_data!TF$18=$C15)</f>
        <v>0</v>
      </c>
      <c r="RF15" s="385" cm="1">
        <f t="array" ref="RF15">SUMPRODUCT((CBRM_data!TG$28:TG$232)*(CBRM_data!$H$28:$H$232=$E15))*(CBRM_data!TG$18=$C15)</f>
        <v>254.74415833864026</v>
      </c>
      <c r="RG15" s="385" cm="1">
        <f t="array" ref="RG15">SUMPRODUCT((CBRM_data!TH$28:TH$232)*(CBRM_data!$H$28:$H$232=$E15))*(CBRM_data!TH$18=$C15)</f>
        <v>272.58673140727603</v>
      </c>
      <c r="RH15" s="385" cm="1">
        <f t="array" ref="RH15">SUMPRODUCT((CBRM_data!TI$28:TI$232)*(CBRM_data!$H$28:$H$232=$E15))*(CBRM_data!TI$18=$C15)</f>
        <v>292.43301363526564</v>
      </c>
      <c r="RI15" s="385" cm="1">
        <f t="array" ref="RI15">SUMPRODUCT((CBRM_data!TJ$28:TJ$232)*(CBRM_data!$H$28:$H$232=$E15))*(CBRM_data!TJ$18=$C15)</f>
        <v>314.56659977942303</v>
      </c>
      <c r="RJ15" s="385" cm="1">
        <f t="array" ref="RJ15">SUMPRODUCT((CBRM_data!TK$28:TK$232)*(CBRM_data!$H$28:$H$232=$E15))*(CBRM_data!TK$18=$C15)</f>
        <v>339.56252795424092</v>
      </c>
      <c r="RK15" s="385" cm="1">
        <f t="array" ref="RK15">SUMPRODUCT((CBRM_data!TL$28:TL$232)*(CBRM_data!$H$28:$H$232=$E15))*(CBRM_data!TL$18=$C15)</f>
        <v>369.36154656172528</v>
      </c>
      <c r="RL15" s="385" cm="1">
        <f t="array" ref="RL15">SUMPRODUCT((CBRM_data!TM$28:TM$232)*(CBRM_data!$H$28:$H$232=$E15))*(CBRM_data!TM$18=$C15)</f>
        <v>412.9651452447211</v>
      </c>
      <c r="RM15" s="385" cm="1">
        <f t="array" ref="RM15">SUMPRODUCT((CBRM_data!TN$28:TN$232)*(CBRM_data!$H$28:$H$232=$E15))*(CBRM_data!TN$18=$C15)</f>
        <v>468.1222360363405</v>
      </c>
      <c r="RN15" s="385" cm="1">
        <f t="array" ref="RN15">SUMPRODUCT((CBRM_data!TO$28:TO$232)*(CBRM_data!$H$28:$H$232=$E15))*(CBRM_data!TO$18=$C15)</f>
        <v>542.61345579924989</v>
      </c>
      <c r="RO15" s="385" cm="1">
        <f t="array" ref="RO15">SUMPRODUCT((CBRM_data!TP$28:TP$232)*(CBRM_data!$H$28:$H$232=$E15))*(CBRM_data!TP$18=$C15)</f>
        <v>641.21247949542521</v>
      </c>
      <c r="RP15" s="385" cm="1">
        <f t="array" ref="RP15">SUMPRODUCT((CBRM_data!TQ$28:TQ$232)*(CBRM_data!$H$28:$H$232=$E15))*(CBRM_data!TQ$18=$C15)</f>
        <v>770.04508242195868</v>
      </c>
      <c r="RQ15" s="385" cm="1">
        <f t="array" ref="RQ15">SUMPRODUCT((CBRM_data!TR$28:TR$232)*(CBRM_data!$H$28:$H$232=$E15))*(CBRM_data!TR$18=$C15)</f>
        <v>941.55063192035846</v>
      </c>
      <c r="RR15" s="385" cm="1">
        <f t="array" ref="RR15">SUMPRODUCT((CBRM_data!TS$28:TS$232)*(CBRM_data!$H$28:$H$232=$E15))*(CBRM_data!TS$18=$C15)</f>
        <v>1173.9492267203559</v>
      </c>
      <c r="RS15" s="385" cm="1">
        <f t="array" ref="RS15">SUMPRODUCT((CBRM_data!TT$28:TT$232)*(CBRM_data!$H$28:$H$232=$E15))*(CBRM_data!TT$18=$C15)</f>
        <v>1494.07589457925</v>
      </c>
      <c r="RT15" s="385" cm="1">
        <f t="array" ref="RT15">SUMPRODUCT((CBRM_data!TU$28:TU$232)*(CBRM_data!$H$28:$H$232=$E15))*(CBRM_data!TU$18=$C15)</f>
        <v>1941.6447597631736</v>
      </c>
      <c r="RU15" s="385" cm="1">
        <f t="array" ref="RU15">SUMPRODUCT((CBRM_data!TV$28:TV$232)*(CBRM_data!$H$28:$H$232=$E15))*(CBRM_data!TV$18=$C15)</f>
        <v>2575.6776236788905</v>
      </c>
      <c r="RV15" s="385" cm="1">
        <f t="array" ref="RV15">SUMPRODUCT((CBRM_data!TW$28:TW$232)*(CBRM_data!$H$28:$H$232=$E15))*(CBRM_data!TW$18=$C15)</f>
        <v>3484.2132227483671</v>
      </c>
      <c r="RW15" s="385" cm="1">
        <f t="array" ref="RW15">SUMPRODUCT((CBRM_data!TX$28:TX$232)*(CBRM_data!$H$28:$H$232=$E15))*(CBRM_data!TX$18=$C15)</f>
        <v>4798.9955158544617</v>
      </c>
      <c r="RX15" s="385" cm="1">
        <f t="array" ref="RX15">SUMPRODUCT((CBRM_data!TY$28:TY$232)*(CBRM_data!$H$28:$H$232=$E15))*(CBRM_data!TY$18=$C15)</f>
        <v>6639.5509944702835</v>
      </c>
      <c r="RY15" s="385" cm="1">
        <f t="array" ref="RY15">SUMPRODUCT((CBRM_data!TZ$28:TZ$232)*(CBRM_data!$H$28:$H$232=$E15))*(CBRM_data!TZ$18=$C15)</f>
        <v>8803.1035548746477</v>
      </c>
      <c r="RZ15" s="385" cm="1">
        <f t="array" ref="RZ15">SUMPRODUCT((CBRM_data!UA$28:UA$232)*(CBRM_data!$H$28:$H$232=$E15))*(CBRM_data!UA$18=$C15)</f>
        <v>9747.2962299409301</v>
      </c>
      <c r="SA15" s="385" cm="1">
        <f t="array" ref="SA15">SUMPRODUCT((CBRM_data!UB$28:UB$232)*(CBRM_data!$H$28:$H$232=$E15))*(CBRM_data!UB$18=$C15)</f>
        <v>10564.600626724432</v>
      </c>
      <c r="SB15" s="385" cm="1">
        <f t="array" ref="SB15">SUMPRODUCT((CBRM_data!UC$28:UC$232)*(CBRM_data!$H$28:$H$232=$E15))*(CBRM_data!UC$18=$C15)</f>
        <v>11470.062378177603</v>
      </c>
      <c r="SC15" s="385" cm="1">
        <f t="array" ref="SC15">SUMPRODUCT((CBRM_data!UD$28:UD$232)*(CBRM_data!$H$28:$H$232=$E15))*(CBRM_data!UD$18=$C15)</f>
        <v>12586.271455101667</v>
      </c>
      <c r="SD15" s="385" cm="1">
        <f t="array" ref="SD15">SUMPRODUCT((CBRM_data!UE$28:UE$232)*(CBRM_data!$H$28:$H$232=$E15))*(CBRM_data!UE$18=$C15)</f>
        <v>13471.213315080131</v>
      </c>
      <c r="SE15" s="385" cm="1">
        <f t="array" ref="SE15">SUMPRODUCT((CBRM_data!UF$28:UF$232)*(CBRM_data!$H$28:$H$232=$E15))*(CBRM_data!UF$18=$C15)</f>
        <v>13621.643895834843</v>
      </c>
      <c r="SF15" s="385" cm="1">
        <f t="array" ref="SF15">SUMPRODUCT((CBRM_data!UG$28:UG$232)*(CBRM_data!$H$28:$H$232=$E15))*(CBRM_data!UG$18=$C15)</f>
        <v>13787.887861685827</v>
      </c>
      <c r="SG15" s="385" cm="1">
        <f t="array" ref="SG15">SUMPRODUCT((CBRM_data!UH$28:UH$232)*(CBRM_data!$H$28:$H$232=$E15))*(CBRM_data!UH$18=$C15)</f>
        <v>13971.736236657096</v>
      </c>
      <c r="SH15" s="385" cm="1">
        <f t="array" ref="SH15">SUMPRODUCT((CBRM_data!UI$28:UI$232)*(CBRM_data!$H$28:$H$232=$E15))*(CBRM_data!UI$18=$C15)</f>
        <v>14175.204082683204</v>
      </c>
      <c r="SI15" s="385" cm="1">
        <f t="array" ref="SI15">SUMPRODUCT((CBRM_data!UJ$28:UJ$232)*(CBRM_data!$H$28:$H$232=$E15))*(CBRM_data!UJ$18=$C15)</f>
        <v>14400.562130966642</v>
      </c>
      <c r="SJ15" s="385" cm="1">
        <f t="array" ref="SJ15">SUMPRODUCT((CBRM_data!UK$28:UK$232)*(CBRM_data!$H$28:$H$232=$E15))*(CBRM_data!UK$18=$C15)</f>
        <v>0</v>
      </c>
      <c r="SK15" s="385" cm="1">
        <f t="array" ref="SK15">SUMPRODUCT((CBRM_data!UL$28:UL$232)*(CBRM_data!$H$28:$H$232=$E15))*(CBRM_data!UL$18=$C15)</f>
        <v>0</v>
      </c>
      <c r="SL15" s="385" cm="1">
        <f t="array" ref="SL15">SUMPRODUCT((CBRM_data!UM$28:UM$232)*(CBRM_data!$H$28:$H$232=$E15))*(CBRM_data!UM$18=$C15)</f>
        <v>0</v>
      </c>
      <c r="SM15" s="385" cm="1">
        <f t="array" ref="SM15">SUMPRODUCT((CBRM_data!UN$28:UN$232)*(CBRM_data!$H$28:$H$232=$E15))*(CBRM_data!UN$18=$C15)</f>
        <v>0</v>
      </c>
      <c r="SN15" s="385" cm="1">
        <f t="array" ref="SN15">SUMPRODUCT((CBRM_data!UO$28:UO$232)*(CBRM_data!$H$28:$H$232=$E15))*(CBRM_data!UO$18=$C15)</f>
        <v>0</v>
      </c>
      <c r="SO15" s="385" cm="1">
        <f t="array" ref="SO15">SUMPRODUCT((CBRM_data!UP$28:UP$232)*(CBRM_data!$H$28:$H$232=$E15))*(CBRM_data!UP$18=$C15)</f>
        <v>0</v>
      </c>
      <c r="SP15" s="385" cm="1">
        <f t="array" ref="SP15">SUMPRODUCT((CBRM_data!UQ$28:UQ$232)*(CBRM_data!$H$28:$H$232=$E15))*(CBRM_data!UQ$18=$C15)</f>
        <v>0</v>
      </c>
      <c r="SQ15" s="385" cm="1">
        <f t="array" ref="SQ15">SUMPRODUCT((CBRM_data!UR$28:UR$232)*(CBRM_data!$H$28:$H$232=$E15))*(CBRM_data!UR$18=$C15)</f>
        <v>0</v>
      </c>
      <c r="SR15" s="385" cm="1">
        <f t="array" ref="SR15">SUMPRODUCT((CBRM_data!US$28:US$232)*(CBRM_data!$H$28:$H$232=$E15))*(CBRM_data!US$18=$C15)</f>
        <v>0</v>
      </c>
      <c r="SS15" s="385" cm="1">
        <f t="array" ref="SS15">SUMPRODUCT((CBRM_data!UT$28:UT$232)*(CBRM_data!$H$28:$H$232=$E15))*(CBRM_data!UT$18=$C15)</f>
        <v>0</v>
      </c>
      <c r="ST15" s="385" cm="1">
        <f t="array" ref="ST15">SUMPRODUCT((CBRM_data!UU$28:UU$232)*(CBRM_data!$H$28:$H$232=$E15))*(CBRM_data!UU$18=$C15)</f>
        <v>0</v>
      </c>
      <c r="SU15" s="385" cm="1">
        <f t="array" ref="SU15">SUMPRODUCT((CBRM_data!UV$28:UV$232)*(CBRM_data!$H$28:$H$232=$E15))*(CBRM_data!UV$18=$C15)</f>
        <v>0</v>
      </c>
      <c r="SV15" s="385" cm="1">
        <f t="array" ref="SV15">SUMPRODUCT((CBRM_data!UW$28:UW$232)*(CBRM_data!$H$28:$H$232=$E15))*(CBRM_data!UW$18=$C15)</f>
        <v>0</v>
      </c>
      <c r="SW15" s="385" cm="1">
        <f t="array" ref="SW15">SUMPRODUCT((CBRM_data!UX$28:UX$232)*(CBRM_data!$H$28:$H$232=$E15))*(CBRM_data!UX$18=$C15)</f>
        <v>0</v>
      </c>
      <c r="SX15" s="385" cm="1">
        <f t="array" ref="SX15">SUMPRODUCT((CBRM_data!UY$28:UY$232)*(CBRM_data!$H$28:$H$232=$E15))*(CBRM_data!UY$18=$C15)</f>
        <v>0</v>
      </c>
      <c r="SY15" s="385" cm="1">
        <f t="array" ref="SY15">SUMPRODUCT((CBRM_data!UZ$28:UZ$232)*(CBRM_data!$H$28:$H$232=$E15))*(CBRM_data!UZ$18=$C15)</f>
        <v>0</v>
      </c>
      <c r="SZ15" s="385" cm="1">
        <f t="array" ref="SZ15">SUMPRODUCT((CBRM_data!VA$28:VA$232)*(CBRM_data!$H$28:$H$232=$E15))*(CBRM_data!VA$18=$C15)</f>
        <v>0</v>
      </c>
      <c r="TA15" s="385" cm="1">
        <f t="array" ref="TA15">SUMPRODUCT((CBRM_data!VB$28:VB$232)*(CBRM_data!$H$28:$H$232=$E15))*(CBRM_data!VB$18=$C15)</f>
        <v>0</v>
      </c>
      <c r="TB15" s="385" cm="1">
        <f t="array" ref="TB15">SUMPRODUCT((CBRM_data!VC$28:VC$232)*(CBRM_data!$H$28:$H$232=$E15))*(CBRM_data!VC$18=$C15)</f>
        <v>0</v>
      </c>
      <c r="TC15" s="385" cm="1">
        <f t="array" ref="TC15">SUMPRODUCT((CBRM_data!VD$28:VD$232)*(CBRM_data!$H$28:$H$232=$E15))*(CBRM_data!VD$18=$C15)</f>
        <v>0</v>
      </c>
      <c r="TD15" s="385" cm="1">
        <f t="array" ref="TD15">SUMPRODUCT((CBRM_data!VE$28:VE$232)*(CBRM_data!$H$28:$H$232=$E15))*(CBRM_data!VE$18=$C15)</f>
        <v>0</v>
      </c>
      <c r="TE15" s="385" cm="1">
        <f t="array" ref="TE15">SUMPRODUCT((CBRM_data!VF$28:VF$232)*(CBRM_data!$H$28:$H$232=$E15))*(CBRM_data!VF$18=$C15)</f>
        <v>0</v>
      </c>
      <c r="TF15" s="385" cm="1">
        <f t="array" ref="TF15">SUMPRODUCT((CBRM_data!VG$28:VG$232)*(CBRM_data!$H$28:$H$232=$E15))*(CBRM_data!VG$18=$C15)</f>
        <v>0</v>
      </c>
      <c r="TG15" s="385" cm="1">
        <f t="array" ref="TG15">SUMPRODUCT((CBRM_data!VH$28:VH$232)*(CBRM_data!$H$28:$H$232=$E15))*(CBRM_data!VH$18=$C15)</f>
        <v>0</v>
      </c>
      <c r="TH15" s="385" cm="1">
        <f t="array" ref="TH15">SUMPRODUCT((CBRM_data!VI$28:VI$232)*(CBRM_data!$H$28:$H$232=$E15))*(CBRM_data!VI$18=$C15)</f>
        <v>0</v>
      </c>
      <c r="TI15" s="385" cm="1">
        <f t="array" ref="TI15">SUMPRODUCT((CBRM_data!VJ$28:VJ$232)*(CBRM_data!$H$28:$H$232=$E15))*(CBRM_data!VJ$18=$C15)</f>
        <v>0</v>
      </c>
      <c r="TJ15" s="385" cm="1">
        <f t="array" ref="TJ15">SUMPRODUCT((CBRM_data!VK$28:VK$232)*(CBRM_data!$H$28:$H$232=$E15))*(CBRM_data!VK$18=$C15)</f>
        <v>0</v>
      </c>
      <c r="TK15" s="385" cm="1">
        <f t="array" ref="TK15">SUMPRODUCT((CBRM_data!VL$28:VL$232)*(CBRM_data!$H$28:$H$232=$E15))*(CBRM_data!VL$18=$C15)</f>
        <v>0</v>
      </c>
      <c r="TL15" s="385" cm="1">
        <f t="array" ref="TL15">SUMPRODUCT((CBRM_data!VM$28:VM$232)*(CBRM_data!$H$28:$H$232=$E15))*(CBRM_data!VM$18=$C15)</f>
        <v>0</v>
      </c>
      <c r="TM15" s="385" cm="1">
        <f t="array" ref="TM15">SUMPRODUCT((CBRM_data!VN$28:VN$232)*(CBRM_data!$H$28:$H$232=$E15))*(CBRM_data!VN$18=$C15)</f>
        <v>0</v>
      </c>
      <c r="TN15" s="385" cm="1">
        <f t="array" ref="TN15">SUMPRODUCT((CBRM_data!VO$28:VO$232)*(CBRM_data!$H$28:$H$232=$E15))*(CBRM_data!VO$18=$C15)</f>
        <v>0</v>
      </c>
      <c r="TO15" s="385" cm="1">
        <f t="array" ref="TO15">SUMPRODUCT((CBRM_data!VP$28:VP$232)*(CBRM_data!$H$28:$H$232=$E15))*(CBRM_data!VP$18=$C15)</f>
        <v>0</v>
      </c>
      <c r="TP15" s="385" cm="1">
        <f t="array" ref="TP15">SUMPRODUCT((CBRM_data!VQ$28:VQ$232)*(CBRM_data!$H$28:$H$232=$E15))*(CBRM_data!VQ$18=$C15)</f>
        <v>0</v>
      </c>
      <c r="TQ15" s="385" cm="1">
        <f t="array" ref="TQ15">SUMPRODUCT((CBRM_data!VR$28:VR$232)*(CBRM_data!$H$28:$H$232=$E15))*(CBRM_data!VR$18=$C15)</f>
        <v>0</v>
      </c>
      <c r="TR15" s="385" cm="1">
        <f t="array" ref="TR15">SUMPRODUCT((CBRM_data!VS$28:VS$232)*(CBRM_data!$H$28:$H$232=$E15))*(CBRM_data!VS$18=$C15)</f>
        <v>0</v>
      </c>
      <c r="TS15" s="385" cm="1">
        <f t="array" ref="TS15">SUMPRODUCT((CBRM_data!VT$28:VT$232)*(CBRM_data!$H$28:$H$232=$E15))*(CBRM_data!VT$18=$C15)</f>
        <v>0</v>
      </c>
      <c r="TT15" s="385" cm="1">
        <f t="array" ref="TT15">SUMPRODUCT((CBRM_data!VU$28:VU$232)*(CBRM_data!$H$28:$H$232=$E15))*(CBRM_data!VU$18=$C15)</f>
        <v>0</v>
      </c>
      <c r="TU15" s="385" cm="1">
        <f t="array" ref="TU15">SUMPRODUCT((CBRM_data!VV$28:VV$232)*(CBRM_data!$H$28:$H$232=$E15))*(CBRM_data!VV$18=$C15)</f>
        <v>0</v>
      </c>
      <c r="TV15" s="385" cm="1">
        <f t="array" ref="TV15">SUMPRODUCT((CBRM_data!VW$28:VW$232)*(CBRM_data!$H$28:$H$232=$E15))*(CBRM_data!VW$18=$C15)</f>
        <v>0</v>
      </c>
      <c r="TW15" s="385" cm="1">
        <f t="array" ref="TW15">SUMPRODUCT((CBRM_data!VX$28:VX$232)*(CBRM_data!$H$28:$H$232=$E15))*(CBRM_data!VX$18=$C15)</f>
        <v>0</v>
      </c>
      <c r="TX15" s="385" cm="1">
        <f t="array" ref="TX15">SUMPRODUCT((CBRM_data!VY$28:VY$232)*(CBRM_data!$H$28:$H$232=$E15))*(CBRM_data!VY$18=$C15)</f>
        <v>0</v>
      </c>
      <c r="TY15" s="385" cm="1">
        <f t="array" ref="TY15">SUMPRODUCT((CBRM_data!VZ$28:VZ$232)*(CBRM_data!$H$28:$H$232=$E15))*(CBRM_data!VZ$18=$C15)</f>
        <v>0</v>
      </c>
      <c r="TZ15" s="385" cm="1">
        <f t="array" ref="TZ15">SUMPRODUCT((CBRM_data!WA$28:WA$232)*(CBRM_data!$H$28:$H$232=$E15))*(CBRM_data!WA$18=$C15)</f>
        <v>0</v>
      </c>
      <c r="UA15" s="385" cm="1">
        <f t="array" ref="UA15">SUMPRODUCT((CBRM_data!WB$28:WB$232)*(CBRM_data!$H$28:$H$232=$E15))*(CBRM_data!WB$18=$C15)</f>
        <v>0</v>
      </c>
      <c r="UB15" s="385" cm="1">
        <f t="array" ref="UB15">SUMPRODUCT((CBRM_data!WC$28:WC$232)*(CBRM_data!$H$28:$H$232=$E15))*(CBRM_data!WC$18=$C15)</f>
        <v>0</v>
      </c>
      <c r="UC15" s="385" cm="1">
        <f t="array" ref="UC15">SUMPRODUCT((CBRM_data!WD$28:WD$232)*(CBRM_data!$H$28:$H$232=$E15))*(CBRM_data!WD$18=$C15)</f>
        <v>0</v>
      </c>
      <c r="UD15" s="385" cm="1">
        <f t="array" ref="UD15">SUMPRODUCT((CBRM_data!WE$28:WE$232)*(CBRM_data!$H$28:$H$232=$E15))*(CBRM_data!WE$18=$C15)</f>
        <v>0</v>
      </c>
      <c r="UE15" s="385" cm="1">
        <f t="array" ref="UE15">SUMPRODUCT((CBRM_data!WF$28:WF$232)*(CBRM_data!$H$28:$H$232=$E15))*(CBRM_data!WF$18=$C15)</f>
        <v>0</v>
      </c>
      <c r="UF15" s="385" cm="1">
        <f t="array" ref="UF15">SUMPRODUCT((CBRM_data!WG$28:WG$232)*(CBRM_data!$H$28:$H$232=$E15))*(CBRM_data!WG$18=$C15)</f>
        <v>0</v>
      </c>
      <c r="UG15" s="385" cm="1">
        <f t="array" ref="UG15">SUMPRODUCT((CBRM_data!WH$28:WH$232)*(CBRM_data!$H$28:$H$232=$E15))*(CBRM_data!WH$18=$C15)</f>
        <v>0</v>
      </c>
      <c r="UH15" s="385" cm="1">
        <f t="array" ref="UH15">SUMPRODUCT((CBRM_data!WI$28:WI$232)*(CBRM_data!$H$28:$H$232=$E15))*(CBRM_data!WI$18=$C15)</f>
        <v>0</v>
      </c>
      <c r="UI15" s="385" cm="1">
        <f t="array" ref="UI15">SUMPRODUCT((CBRM_data!WJ$28:WJ$232)*(CBRM_data!$H$28:$H$232=$E15))*(CBRM_data!WJ$18=$C15)</f>
        <v>0</v>
      </c>
      <c r="UJ15" s="385" cm="1">
        <f t="array" ref="UJ15">SUMPRODUCT((CBRM_data!WK$28:WK$232)*(CBRM_data!$H$28:$H$232=$E15))*(CBRM_data!WK$18=$C15)</f>
        <v>0</v>
      </c>
      <c r="UK15" s="385" cm="1">
        <f t="array" ref="UK15">SUMPRODUCT((CBRM_data!WL$28:WL$232)*(CBRM_data!$H$28:$H$232=$E15))*(CBRM_data!WL$18=$C15)</f>
        <v>0</v>
      </c>
      <c r="UL15" s="385" cm="1">
        <f t="array" ref="UL15">SUMPRODUCT((CBRM_data!WM$28:WM$232)*(CBRM_data!$H$28:$H$232=$E15))*(CBRM_data!WM$18=$C15)</f>
        <v>0</v>
      </c>
      <c r="UM15" s="385" cm="1">
        <f t="array" ref="UM15">SUMPRODUCT((CBRM_data!WN$28:WN$232)*(CBRM_data!$H$28:$H$232=$E15))*(CBRM_data!WN$18=$C15)</f>
        <v>0</v>
      </c>
      <c r="UN15" s="385" cm="1">
        <f t="array" ref="UN15">SUMPRODUCT((CBRM_data!WO$28:WO$232)*(CBRM_data!$H$28:$H$232=$E15))*(CBRM_data!WO$18=$C15)</f>
        <v>0</v>
      </c>
      <c r="UO15" s="385" cm="1">
        <f t="array" ref="UO15">SUMPRODUCT((CBRM_data!WP$28:WP$232)*(CBRM_data!$H$28:$H$232=$E15))*(CBRM_data!WP$18=$C15)</f>
        <v>0</v>
      </c>
      <c r="UP15" s="385" cm="1">
        <f t="array" ref="UP15">SUMPRODUCT((CBRM_data!WQ$28:WQ$232)*(CBRM_data!$H$28:$H$232=$E15))*(CBRM_data!WQ$18=$C15)</f>
        <v>0</v>
      </c>
      <c r="UQ15" s="385" cm="1">
        <f t="array" ref="UQ15">SUMPRODUCT((CBRM_data!WR$28:WR$232)*(CBRM_data!$H$28:$H$232=$E15))*(CBRM_data!WR$18=$C15)</f>
        <v>0</v>
      </c>
      <c r="UR15" s="385" cm="1">
        <f t="array" ref="UR15">SUMPRODUCT((CBRM_data!WS$28:WS$232)*(CBRM_data!$H$28:$H$232=$E15))*(CBRM_data!WS$18=$C15)</f>
        <v>0</v>
      </c>
      <c r="US15" s="385" cm="1">
        <f t="array" ref="US15">SUMPRODUCT((CBRM_data!WT$28:WT$232)*(CBRM_data!$H$28:$H$232=$E15))*(CBRM_data!WT$18=$C15)</f>
        <v>0</v>
      </c>
      <c r="UT15" s="385" cm="1">
        <f t="array" ref="UT15">SUMPRODUCT((CBRM_data!WU$28:WU$232)*(CBRM_data!$H$28:$H$232=$E15))*(CBRM_data!WU$18=$C15)</f>
        <v>0</v>
      </c>
      <c r="UU15" s="385" cm="1">
        <f t="array" ref="UU15">SUMPRODUCT((CBRM_data!WV$28:WV$232)*(CBRM_data!$H$28:$H$232=$E15))*(CBRM_data!WV$18=$C15)</f>
        <v>125573.81257652897</v>
      </c>
      <c r="UV15" s="385" cm="1">
        <f t="array" ref="UV15">SUMPRODUCT((CBRM_data!WW$28:WW$232)*(CBRM_data!$H$28:$H$232=$E15))*(CBRM_data!WW$18=$C15)</f>
        <v>136641.00069032563</v>
      </c>
      <c r="UW15" s="385" cm="1">
        <f t="array" ref="UW15">SUMPRODUCT((CBRM_data!WX$28:WX$232)*(CBRM_data!$H$28:$H$232=$E15))*(CBRM_data!WX$18=$C15)</f>
        <v>148817.55265990621</v>
      </c>
      <c r="UX15" s="385" cm="1">
        <f t="array" ref="UX15">SUMPRODUCT((CBRM_data!WY$28:WY$232)*(CBRM_data!$H$28:$H$232=$E15))*(CBRM_data!WY$18=$C15)</f>
        <v>162226.92463155941</v>
      </c>
      <c r="UY15" s="385" cm="1">
        <f t="array" ref="UY15">SUMPRODUCT((CBRM_data!WZ$28:WZ$232)*(CBRM_data!$H$28:$H$232=$E15))*(CBRM_data!WZ$18=$C15)</f>
        <v>177008.47336934289</v>
      </c>
      <c r="UZ15" s="385" cm="1">
        <f t="array" ref="UZ15">SUMPRODUCT((CBRM_data!XA$28:XA$232)*(CBRM_data!$H$28:$H$232=$E15))*(CBRM_data!XA$18=$C15)</f>
        <v>193320.16602458342</v>
      </c>
      <c r="VA15" s="385" cm="1">
        <f t="array" ref="VA15">SUMPRODUCT((CBRM_data!XB$28:XB$232)*(CBRM_data!$H$28:$H$232=$E15))*(CBRM_data!XB$18=$C15)</f>
        <v>211343.5030880835</v>
      </c>
      <c r="VB15" s="385" cm="1">
        <f t="array" ref="VB15">SUMPRODUCT((CBRM_data!XC$28:XC$232)*(CBRM_data!$H$28:$H$232=$E15))*(CBRM_data!XC$18=$C15)</f>
        <v>231693.2134184106</v>
      </c>
      <c r="VC15" s="385" cm="1">
        <f t="array" ref="VC15">SUMPRODUCT((CBRM_data!XD$28:XD$232)*(CBRM_data!$H$28:$H$232=$E15))*(CBRM_data!XD$18=$C15)</f>
        <v>254453.91546730173</v>
      </c>
      <c r="VD15" s="385" cm="1">
        <f t="array" ref="VD15">SUMPRODUCT((CBRM_data!XE$28:XE$232)*(CBRM_data!$H$28:$H$232=$E15))*(CBRM_data!XE$18=$C15)</f>
        <v>279750.36969785154</v>
      </c>
      <c r="VE15" s="385" cm="1">
        <f t="array" ref="VE15">SUMPRODUCT((CBRM_data!XF$28:XF$232)*(CBRM_data!$H$28:$H$232=$E15))*(CBRM_data!XF$18=$C15)</f>
        <v>307913.43738913216</v>
      </c>
      <c r="VF15" s="385" cm="1">
        <f t="array" ref="VF15">SUMPRODUCT((CBRM_data!XG$28:XG$232)*(CBRM_data!$H$28:$H$232=$E15))*(CBRM_data!XG$18=$C15)</f>
        <v>339326.32187950471</v>
      </c>
      <c r="VG15" s="385" cm="1">
        <f t="array" ref="VG15">SUMPRODUCT((CBRM_data!XH$28:XH$232)*(CBRM_data!$H$28:$H$232=$E15))*(CBRM_data!XH$18=$C15)</f>
        <v>374434.57708048617</v>
      </c>
      <c r="VH15" s="385" cm="1">
        <f t="array" ref="VH15">SUMPRODUCT((CBRM_data!XI$28:XI$232)*(CBRM_data!$H$28:$H$232=$E15))*(CBRM_data!XI$18=$C15)</f>
        <v>413758.35581999994</v>
      </c>
      <c r="VI15" s="385" cm="1">
        <f t="array" ref="VI15">SUMPRODUCT((CBRM_data!XJ$28:XJ$232)*(CBRM_data!$H$28:$H$232=$E15))*(CBRM_data!XJ$18=$C15)</f>
        <v>457907.47070319729</v>
      </c>
      <c r="VJ15" s="385" cm="1">
        <f t="array" ref="VJ15">SUMPRODUCT((CBRM_data!XK$28:XK$232)*(CBRM_data!$H$28:$H$232=$E15))*(CBRM_data!XK$18=$C15)</f>
        <v>507600.00985551148</v>
      </c>
      <c r="VK15" s="385" cm="1">
        <f t="array" ref="VK15">SUMPRODUCT((CBRM_data!XL$28:XL$232)*(CBRM_data!$H$28:$H$232=$E15))*(CBRM_data!XL$18=$C15)</f>
        <v>563685.47745100467</v>
      </c>
      <c r="VL15" s="385" cm="1">
        <f t="array" ref="VL15">SUMPRODUCT((CBRM_data!XM$28:XM$232)*(CBRM_data!$H$28:$H$232=$E15))*(CBRM_data!XM$18=$C15)</f>
        <v>627173.73847521446</v>
      </c>
      <c r="VM15" s="385" cm="1">
        <f t="array" ref="VM15">SUMPRODUCT((CBRM_data!XN$28:XN$232)*(CBRM_data!$H$28:$H$232=$E15))*(CBRM_data!XN$18=$C15)</f>
        <v>699271.47296519042</v>
      </c>
      <c r="VN15" s="385" cm="1">
        <f t="array" ref="VN15">SUMPRODUCT((CBRM_data!XO$28:XO$232)*(CBRM_data!$H$28:$H$232=$E15))*(CBRM_data!XO$18=$C15)</f>
        <v>781327.41955401341</v>
      </c>
      <c r="VO15" s="385" cm="1">
        <f t="array" ref="VO15">SUMPRODUCT((CBRM_data!XP$28:XP$232)*(CBRM_data!$H$28:$H$232=$E15))*(CBRM_data!XP$18=$C15)</f>
        <v>874453.47791459307</v>
      </c>
      <c r="VP15" s="385" cm="1">
        <f t="array" ref="VP15">SUMPRODUCT((CBRM_data!XQ$28:XQ$232)*(CBRM_data!$H$28:$H$232=$E15))*(CBRM_data!XQ$18=$C15)</f>
        <v>980965.81633265503</v>
      </c>
      <c r="VQ15" s="385" cm="1">
        <f t="array" ref="VQ15">SUMPRODUCT((CBRM_data!XR$28:XR$232)*(CBRM_data!$H$28:$H$232=$E15))*(CBRM_data!XR$18=$C15)</f>
        <v>1076814.4390452984</v>
      </c>
      <c r="VR15" s="385" cm="1">
        <f t="array" ref="VR15">SUMPRODUCT((CBRM_data!XS$28:XS$232)*(CBRM_data!$H$28:$H$232=$E15))*(CBRM_data!XS$18=$C15)</f>
        <v>1165563.0721075658</v>
      </c>
      <c r="VS15" s="385" cm="1">
        <f t="array" ref="VS15">SUMPRODUCT((CBRM_data!XT$28:XT$232)*(CBRM_data!$H$28:$H$232=$E15))*(CBRM_data!XT$18=$C15)</f>
        <v>1263926.3172388857</v>
      </c>
      <c r="VT15" s="385" cm="1">
        <f t="array" ref="VT15">SUMPRODUCT((CBRM_data!XU$28:XU$232)*(CBRM_data!$H$28:$H$232=$E15))*(CBRM_data!XU$18=$C15)</f>
        <v>1373040.8058639236</v>
      </c>
      <c r="VU15" s="385" cm="1">
        <f t="array" ref="VU15">SUMPRODUCT((CBRM_data!XV$28:XV$232)*(CBRM_data!$H$28:$H$232=$E15))*(CBRM_data!XV$18=$C15)</f>
        <v>1494193.4151412291</v>
      </c>
      <c r="VV15" s="385" cm="1">
        <f t="array" ref="VV15">SUMPRODUCT((CBRM_data!XW$28:XW$232)*(CBRM_data!$H$28:$H$232=$E15))*(CBRM_data!XW$18=$C15)</f>
        <v>1628843.6169254715</v>
      </c>
      <c r="VW15" s="385" cm="1">
        <f t="array" ref="VW15">SUMPRODUCT((CBRM_data!XX$28:XX$232)*(CBRM_data!$H$28:$H$232=$E15))*(CBRM_data!XX$18=$C15)</f>
        <v>1778649.7594830655</v>
      </c>
      <c r="VX15" s="385" cm="1">
        <f t="array" ref="VX15">SUMPRODUCT((CBRM_data!XY$28:XY$232)*(CBRM_data!$H$28:$H$232=$E15))*(CBRM_data!XY$18=$C15)</f>
        <v>1945499.7635217994</v>
      </c>
      <c r="VY15" s="385" cm="1">
        <f t="array" ref="VY15">SUMPRODUCT((CBRM_data!XZ$28:XZ$232)*(CBRM_data!$H$28:$H$232=$E15))*(CBRM_data!XZ$18=$C15)</f>
        <v>0</v>
      </c>
      <c r="VZ15" s="385" cm="1">
        <f t="array" ref="VZ15">SUMPRODUCT((CBRM_data!YA$28:YA$232)*(CBRM_data!$H$28:$H$232=$E15))*(CBRM_data!YA$18=$C15)</f>
        <v>0</v>
      </c>
      <c r="WA15" s="385" cm="1">
        <f t="array" ref="WA15">SUMPRODUCT((CBRM_data!YB$28:YB$232)*(CBRM_data!$H$28:$H$232=$E15))*(CBRM_data!YB$18=$C15)</f>
        <v>0</v>
      </c>
      <c r="WB15" s="385" cm="1">
        <f t="array" ref="WB15">SUMPRODUCT((CBRM_data!YC$28:YC$232)*(CBRM_data!$H$28:$H$232=$E15))*(CBRM_data!YC$18=$C15)</f>
        <v>0</v>
      </c>
      <c r="WC15" s="385" cm="1">
        <f t="array" ref="WC15">SUMPRODUCT((CBRM_data!YD$28:YD$232)*(CBRM_data!$H$28:$H$232=$E15))*(CBRM_data!YD$18=$C15)</f>
        <v>0</v>
      </c>
      <c r="WD15" s="385" cm="1">
        <f t="array" ref="WD15">SUMPRODUCT((CBRM_data!YE$28:YE$232)*(CBRM_data!$H$28:$H$232=$E15))*(CBRM_data!YE$18=$C15)</f>
        <v>0</v>
      </c>
      <c r="WE15" s="385" cm="1">
        <f t="array" ref="WE15">SUMPRODUCT((CBRM_data!YF$28:YF$232)*(CBRM_data!$H$28:$H$232=$E15))*(CBRM_data!YF$18=$C15)</f>
        <v>0</v>
      </c>
      <c r="WF15" s="385" cm="1">
        <f t="array" ref="WF15">SUMPRODUCT((CBRM_data!YG$28:YG$232)*(CBRM_data!$H$28:$H$232=$E15))*(CBRM_data!YG$18=$C15)</f>
        <v>0</v>
      </c>
      <c r="WG15" s="385" cm="1">
        <f t="array" ref="WG15">SUMPRODUCT((CBRM_data!YH$28:YH$232)*(CBRM_data!$H$28:$H$232=$E15))*(CBRM_data!YH$18=$C15)</f>
        <v>0</v>
      </c>
      <c r="WH15" s="385" cm="1">
        <f t="array" ref="WH15">SUMPRODUCT((CBRM_data!YI$28:YI$232)*(CBRM_data!$H$28:$H$232=$E15))*(CBRM_data!YI$18=$C15)</f>
        <v>0</v>
      </c>
      <c r="WI15" s="385" cm="1">
        <f t="array" ref="WI15">SUMPRODUCT((CBRM_data!YJ$28:YJ$232)*(CBRM_data!$H$28:$H$232=$E15))*(CBRM_data!YJ$18=$C15)</f>
        <v>0</v>
      </c>
      <c r="WJ15" s="385" cm="1">
        <f t="array" ref="WJ15">SUMPRODUCT((CBRM_data!YK$28:YK$232)*(CBRM_data!$H$28:$H$232=$E15))*(CBRM_data!YK$18=$C15)</f>
        <v>0</v>
      </c>
      <c r="WK15" s="385" cm="1">
        <f t="array" ref="WK15">SUMPRODUCT((CBRM_data!YL$28:YL$232)*(CBRM_data!$H$28:$H$232=$E15))*(CBRM_data!YL$18=$C15)</f>
        <v>0</v>
      </c>
      <c r="WL15" s="385" cm="1">
        <f t="array" ref="WL15">SUMPRODUCT((CBRM_data!YM$28:YM$232)*(CBRM_data!$H$28:$H$232=$E15))*(CBRM_data!YM$18=$C15)</f>
        <v>0</v>
      </c>
      <c r="WM15" s="385" cm="1">
        <f t="array" ref="WM15">SUMPRODUCT((CBRM_data!YN$28:YN$232)*(CBRM_data!$H$28:$H$232=$E15))*(CBRM_data!YN$18=$C15)</f>
        <v>0</v>
      </c>
      <c r="WN15" s="385" cm="1">
        <f t="array" ref="WN15">SUMPRODUCT((CBRM_data!YO$28:YO$232)*(CBRM_data!$H$28:$H$232=$E15))*(CBRM_data!YO$18=$C15)</f>
        <v>0</v>
      </c>
      <c r="WO15" s="385" cm="1">
        <f t="array" ref="WO15">SUMPRODUCT((CBRM_data!YP$28:YP$232)*(CBRM_data!$H$28:$H$232=$E15))*(CBRM_data!YP$18=$C15)</f>
        <v>0</v>
      </c>
      <c r="WP15" s="385" cm="1">
        <f t="array" ref="WP15">SUMPRODUCT((CBRM_data!YQ$28:YQ$232)*(CBRM_data!$H$28:$H$232=$E15))*(CBRM_data!YQ$18=$C15)</f>
        <v>0</v>
      </c>
      <c r="WQ15" s="385" cm="1">
        <f t="array" ref="WQ15">SUMPRODUCT((CBRM_data!YR$28:YR$232)*(CBRM_data!$H$28:$H$232=$E15))*(CBRM_data!YR$18=$C15)</f>
        <v>0</v>
      </c>
      <c r="WR15" s="385" cm="1">
        <f t="array" ref="WR15">SUMPRODUCT((CBRM_data!YS$28:YS$232)*(CBRM_data!$H$28:$H$232=$E15))*(CBRM_data!YS$18=$C15)</f>
        <v>0</v>
      </c>
      <c r="WS15" s="385" cm="1">
        <f t="array" ref="WS15">SUMPRODUCT((CBRM_data!YT$28:YT$232)*(CBRM_data!$H$28:$H$232=$E15))*(CBRM_data!YT$18=$C15)</f>
        <v>0</v>
      </c>
      <c r="WT15" s="385" cm="1">
        <f t="array" ref="WT15">SUMPRODUCT((CBRM_data!YU$28:YU$232)*(CBRM_data!$H$28:$H$232=$E15))*(CBRM_data!YU$18=$C15)</f>
        <v>0</v>
      </c>
      <c r="WU15" s="385" cm="1">
        <f t="array" ref="WU15">SUMPRODUCT((CBRM_data!YV$28:YV$232)*(CBRM_data!$H$28:$H$232=$E15))*(CBRM_data!YV$18=$C15)</f>
        <v>0</v>
      </c>
      <c r="WV15" s="385" cm="1">
        <f t="array" ref="WV15">SUMPRODUCT((CBRM_data!YW$28:YW$232)*(CBRM_data!$H$28:$H$232=$E15))*(CBRM_data!YW$18=$C15)</f>
        <v>0</v>
      </c>
      <c r="WW15" s="385" cm="1">
        <f t="array" ref="WW15">SUMPRODUCT((CBRM_data!YX$28:YX$232)*(CBRM_data!$H$28:$H$232=$E15))*(CBRM_data!YX$18=$C15)</f>
        <v>0</v>
      </c>
      <c r="WX15" s="385" cm="1">
        <f t="array" ref="WX15">SUMPRODUCT((CBRM_data!YY$28:YY$232)*(CBRM_data!$H$28:$H$232=$E15))*(CBRM_data!YY$18=$C15)</f>
        <v>0</v>
      </c>
      <c r="WY15" s="385" cm="1">
        <f t="array" ref="WY15">SUMPRODUCT((CBRM_data!YZ$28:YZ$232)*(CBRM_data!$H$28:$H$232=$E15))*(CBRM_data!YZ$18=$C15)</f>
        <v>0</v>
      </c>
      <c r="WZ15" s="385" cm="1">
        <f t="array" ref="WZ15">SUMPRODUCT((CBRM_data!ZA$28:ZA$232)*(CBRM_data!$H$28:$H$232=$E15))*(CBRM_data!ZA$18=$C15)</f>
        <v>0</v>
      </c>
      <c r="XA15" s="385" cm="1">
        <f t="array" ref="XA15">SUMPRODUCT((CBRM_data!ZB$28:ZB$232)*(CBRM_data!$H$28:$H$232=$E15))*(CBRM_data!ZB$18=$C15)</f>
        <v>0</v>
      </c>
      <c r="XB15" s="385" cm="1">
        <f t="array" ref="XB15">SUMPRODUCT((CBRM_data!ZC$28:ZC$232)*(CBRM_data!$H$28:$H$232=$E15))*(CBRM_data!ZC$18=$C15)</f>
        <v>0</v>
      </c>
      <c r="XC15" s="385" cm="1">
        <f t="array" ref="XC15">SUMPRODUCT((CBRM_data!ZD$28:ZD$232)*(CBRM_data!$H$28:$H$232=$E15))*(CBRM_data!ZD$18=$C15)</f>
        <v>0</v>
      </c>
      <c r="XD15" s="385" cm="1">
        <f t="array" ref="XD15">SUMPRODUCT((CBRM_data!ZE$28:ZE$232)*(CBRM_data!$H$28:$H$232=$E15))*(CBRM_data!ZE$18=$C15)</f>
        <v>0</v>
      </c>
      <c r="XE15" s="385" cm="1">
        <f t="array" ref="XE15">SUMPRODUCT((CBRM_data!ZF$28:ZF$232)*(CBRM_data!$H$28:$H$232=$E15))*(CBRM_data!ZF$18=$C15)</f>
        <v>0</v>
      </c>
      <c r="XF15" s="385" cm="1">
        <f t="array" ref="XF15">SUMPRODUCT((CBRM_data!ZG$28:ZG$232)*(CBRM_data!$H$28:$H$232=$E15))*(CBRM_data!ZG$18=$C15)</f>
        <v>0</v>
      </c>
      <c r="XG15" s="385" cm="1">
        <f t="array" ref="XG15">SUMPRODUCT((CBRM_data!ZH$28:ZH$232)*(CBRM_data!$H$28:$H$232=$E15))*(CBRM_data!ZH$18=$C15)</f>
        <v>0</v>
      </c>
      <c r="XH15" s="385" cm="1">
        <f t="array" ref="XH15">SUMPRODUCT((CBRM_data!ZI$28:ZI$232)*(CBRM_data!$H$28:$H$232=$E15))*(CBRM_data!ZI$18=$C15)</f>
        <v>0</v>
      </c>
      <c r="XI15" s="385" cm="1">
        <f t="array" ref="XI15">SUMPRODUCT((CBRM_data!ZJ$28:ZJ$232)*(CBRM_data!$H$28:$H$232=$E15))*(CBRM_data!ZJ$18=$C15)</f>
        <v>0</v>
      </c>
      <c r="XJ15" s="385" cm="1">
        <f t="array" ref="XJ15">SUMPRODUCT((CBRM_data!ZK$28:ZK$232)*(CBRM_data!$H$28:$H$232=$E15))*(CBRM_data!ZK$18=$C15)</f>
        <v>0</v>
      </c>
      <c r="XK15" s="385" cm="1">
        <f t="array" ref="XK15">SUMPRODUCT((CBRM_data!ZL$28:ZL$232)*(CBRM_data!$H$28:$H$232=$E15))*(CBRM_data!ZL$18=$C15)</f>
        <v>0</v>
      </c>
      <c r="XL15" s="385" cm="1">
        <f t="array" ref="XL15">SUMPRODUCT((CBRM_data!ZM$28:ZM$232)*(CBRM_data!$H$28:$H$232=$E15))*(CBRM_data!ZM$18=$C15)</f>
        <v>0</v>
      </c>
      <c r="XM15" s="385" cm="1">
        <f t="array" ref="XM15">SUMPRODUCT((CBRM_data!ZN$28:ZN$232)*(CBRM_data!$H$28:$H$232=$E15))*(CBRM_data!ZN$18=$C15)</f>
        <v>0</v>
      </c>
      <c r="XN15" s="385" cm="1">
        <f t="array" ref="XN15">SUMPRODUCT((CBRM_data!ZO$28:ZO$232)*(CBRM_data!$H$28:$H$232=$E15))*(CBRM_data!ZO$18=$C15)</f>
        <v>0</v>
      </c>
      <c r="XO15" s="385" cm="1">
        <f t="array" ref="XO15">SUMPRODUCT((CBRM_data!ZP$28:ZP$232)*(CBRM_data!$H$28:$H$232=$E15))*(CBRM_data!ZP$18=$C15)</f>
        <v>0</v>
      </c>
      <c r="XP15" s="385" cm="1">
        <f t="array" ref="XP15">SUMPRODUCT((CBRM_data!ZQ$28:ZQ$232)*(CBRM_data!$H$28:$H$232=$E15))*(CBRM_data!ZQ$18=$C15)</f>
        <v>0</v>
      </c>
      <c r="XQ15" s="385" cm="1">
        <f t="array" ref="XQ15">SUMPRODUCT((CBRM_data!ZR$28:ZR$232)*(CBRM_data!$H$28:$H$232=$E15))*(CBRM_data!ZR$18=$C15)</f>
        <v>0</v>
      </c>
      <c r="XR15" s="385" cm="1">
        <f t="array" ref="XR15">SUMPRODUCT((CBRM_data!ZS$28:ZS$232)*(CBRM_data!$H$28:$H$232=$E15))*(CBRM_data!ZS$18=$C15)</f>
        <v>0</v>
      </c>
      <c r="XS15" s="385" cm="1">
        <f t="array" ref="XS15">SUMPRODUCT((CBRM_data!ZT$28:ZT$232)*(CBRM_data!$H$28:$H$232=$E15))*(CBRM_data!ZT$18=$C15)</f>
        <v>0</v>
      </c>
      <c r="XT15" s="385" cm="1">
        <f t="array" ref="XT15">SUMPRODUCT((CBRM_data!ZU$28:ZU$232)*(CBRM_data!$H$28:$H$232=$E15))*(CBRM_data!ZU$18=$C15)</f>
        <v>0</v>
      </c>
      <c r="XU15" s="385" cm="1">
        <f t="array" ref="XU15">SUMPRODUCT((CBRM_data!ZV$28:ZV$232)*(CBRM_data!$H$28:$H$232=$E15))*(CBRM_data!ZV$18=$C15)</f>
        <v>0</v>
      </c>
      <c r="XV15" s="385" cm="1">
        <f t="array" ref="XV15">SUMPRODUCT((CBRM_data!ZW$28:ZW$232)*(CBRM_data!$H$28:$H$232=$E15))*(CBRM_data!ZW$18=$C15)</f>
        <v>0</v>
      </c>
      <c r="XW15" s="385" cm="1">
        <f t="array" ref="XW15">SUMPRODUCT((CBRM_data!ZX$28:ZX$232)*(CBRM_data!$H$28:$H$232=$E15))*(CBRM_data!ZX$18=$C15)</f>
        <v>0</v>
      </c>
      <c r="XX15" s="385" cm="1">
        <f t="array" ref="XX15">SUMPRODUCT((CBRM_data!ZY$28:ZY$232)*(CBRM_data!$H$28:$H$232=$E15))*(CBRM_data!ZY$18=$C15)</f>
        <v>0</v>
      </c>
      <c r="XY15" s="385" cm="1">
        <f t="array" ref="XY15">SUMPRODUCT((CBRM_data!ZZ$28:ZZ$232)*(CBRM_data!$H$28:$H$232=$E15))*(CBRM_data!ZZ$18=$C15)</f>
        <v>0</v>
      </c>
      <c r="XZ15" s="385" cm="1">
        <f t="array" ref="XZ15">SUMPRODUCT((CBRM_data!AAA$28:AAA$232)*(CBRM_data!$H$28:$H$232=$E15))*(CBRM_data!AAA$18=$C15)</f>
        <v>0</v>
      </c>
      <c r="YA15" s="385" cm="1">
        <f t="array" ref="YA15">SUMPRODUCT((CBRM_data!AAB$28:AAB$232)*(CBRM_data!$H$28:$H$232=$E15))*(CBRM_data!AAB$18=$C15)</f>
        <v>0</v>
      </c>
      <c r="YB15" s="385" cm="1">
        <f t="array" ref="YB15">SUMPRODUCT((CBRM_data!AAC$28:AAC$232)*(CBRM_data!$H$28:$H$232=$E15))*(CBRM_data!AAC$18=$C15)</f>
        <v>0</v>
      </c>
      <c r="YC15" s="385" cm="1">
        <f t="array" ref="YC15">SUMPRODUCT((CBRM_data!AAD$28:AAD$232)*(CBRM_data!$H$28:$H$232=$E15))*(CBRM_data!AAD$18=$C15)</f>
        <v>0</v>
      </c>
      <c r="YD15" s="385" cm="1">
        <f t="array" ref="YD15">SUMPRODUCT((CBRM_data!AAE$28:AAE$232)*(CBRM_data!$H$28:$H$232=$E15))*(CBRM_data!AAE$18=$C15)</f>
        <v>0</v>
      </c>
      <c r="YE15" s="385" cm="1">
        <f t="array" ref="YE15">SUMPRODUCT((CBRM_data!AAF$28:AAF$232)*(CBRM_data!$H$28:$H$232=$E15))*(CBRM_data!AAF$18=$C15)</f>
        <v>0</v>
      </c>
      <c r="YF15" s="385" cm="1">
        <f t="array" ref="YF15">SUMPRODUCT((CBRM_data!AAG$28:AAG$232)*(CBRM_data!$H$28:$H$232=$E15))*(CBRM_data!AAG$18=$C15)</f>
        <v>0</v>
      </c>
      <c r="YG15" s="385" cm="1">
        <f t="array" ref="YG15">SUMPRODUCT((CBRM_data!AAH$28:AAH$232)*(CBRM_data!$H$28:$H$232=$E15))*(CBRM_data!AAH$18=$C15)</f>
        <v>0</v>
      </c>
      <c r="YH15" s="385" cm="1">
        <f t="array" ref="YH15">SUMPRODUCT((CBRM_data!AAI$28:AAI$232)*(CBRM_data!$H$28:$H$232=$E15))*(CBRM_data!AAI$18=$C15)</f>
        <v>0</v>
      </c>
      <c r="YI15" s="385" cm="1">
        <f t="array" ref="YI15">SUMPRODUCT((CBRM_data!AAJ$28:AAJ$232)*(CBRM_data!$H$28:$H$232=$E15))*(CBRM_data!AAJ$18=$C15)</f>
        <v>0</v>
      </c>
      <c r="YJ15" s="385" cm="1">
        <f t="array" ref="YJ15">SUMPRODUCT((CBRM_data!AAK$28:AAK$232)*(CBRM_data!$H$28:$H$232=$E15))*(CBRM_data!AAK$18=$C15)</f>
        <v>0</v>
      </c>
      <c r="YK15" s="385" cm="1">
        <f t="array" ref="YK15">SUMPRODUCT((CBRM_data!AAL$28:AAL$232)*(CBRM_data!$H$28:$H$232=$E15))*(CBRM_data!AAL$18=$C15)</f>
        <v>0</v>
      </c>
      <c r="YL15" s="385" cm="1">
        <f t="array" ref="YL15">SUMPRODUCT((CBRM_data!AAM$28:AAM$232)*(CBRM_data!$H$28:$H$232=$E15))*(CBRM_data!AAM$18=$C15)</f>
        <v>0</v>
      </c>
      <c r="YM15" s="385" cm="1">
        <f t="array" ref="YM15">SUMPRODUCT((CBRM_data!AAN$28:AAN$232)*(CBRM_data!$H$28:$H$232=$E15))*(CBRM_data!AAN$18=$C15)</f>
        <v>0</v>
      </c>
      <c r="YN15" s="385" cm="1">
        <f t="array" ref="YN15">SUMPRODUCT((CBRM_data!AAO$28:AAO$232)*(CBRM_data!$H$28:$H$232=$E15))*(CBRM_data!AAO$18=$C15)</f>
        <v>0</v>
      </c>
      <c r="YO15" s="385" cm="1">
        <f t="array" ref="YO15">SUMPRODUCT((CBRM_data!AAP$28:AAP$232)*(CBRM_data!$H$28:$H$232=$E15))*(CBRM_data!AAP$18=$C15)</f>
        <v>0</v>
      </c>
      <c r="YP15" s="385" cm="1">
        <f t="array" ref="YP15">SUMPRODUCT((CBRM_data!AAQ$28:AAQ$232)*(CBRM_data!$H$28:$H$232=$E15))*(CBRM_data!AAQ$18=$C15)</f>
        <v>0</v>
      </c>
      <c r="YQ15" s="385" cm="1">
        <f t="array" ref="YQ15">SUMPRODUCT((CBRM_data!AAR$28:AAR$232)*(CBRM_data!$H$28:$H$232=$E15))*(CBRM_data!AAR$18=$C15)</f>
        <v>0</v>
      </c>
      <c r="YR15" s="385" cm="1">
        <f t="array" ref="YR15">SUMPRODUCT((CBRM_data!AAS$28:AAS$232)*(CBRM_data!$H$28:$H$232=$E15))*(CBRM_data!AAS$18=$C15)</f>
        <v>0</v>
      </c>
      <c r="YS15" s="385" cm="1">
        <f t="array" ref="YS15">SUMPRODUCT((CBRM_data!AAT$28:AAT$232)*(CBRM_data!$H$28:$H$232=$E15))*(CBRM_data!AAT$18=$C15)</f>
        <v>0</v>
      </c>
      <c r="YT15" s="385" cm="1">
        <f t="array" ref="YT15">SUMPRODUCT((CBRM_data!AAU$28:AAU$232)*(CBRM_data!$H$28:$H$232=$E15))*(CBRM_data!AAU$18=$C15)</f>
        <v>0</v>
      </c>
      <c r="YU15" s="385" cm="1">
        <f t="array" ref="YU15">SUMPRODUCT((CBRM_data!AAV$28:AAV$232)*(CBRM_data!$H$28:$H$232=$E15))*(CBRM_data!AAV$18=$C15)</f>
        <v>0</v>
      </c>
      <c r="YV15" s="385" cm="1">
        <f t="array" ref="YV15">SUMPRODUCT((CBRM_data!AAW$28:AAW$232)*(CBRM_data!$H$28:$H$232=$E15))*(CBRM_data!AAW$18=$C15)</f>
        <v>0</v>
      </c>
      <c r="YW15" s="385" cm="1">
        <f t="array" ref="YW15">SUMPRODUCT((CBRM_data!AAX$28:AAX$232)*(CBRM_data!$H$28:$H$232=$E15))*(CBRM_data!AAX$18=$C15)</f>
        <v>0</v>
      </c>
      <c r="YX15" s="385" cm="1">
        <f t="array" ref="YX15">SUMPRODUCT((CBRM_data!AAY$28:AAY$232)*(CBRM_data!$H$28:$H$232=$E15))*(CBRM_data!AAY$18=$C15)</f>
        <v>0</v>
      </c>
      <c r="YY15" s="385" cm="1">
        <f t="array" ref="YY15">SUMPRODUCT((CBRM_data!AAZ$28:AAZ$232)*(CBRM_data!$H$28:$H$232=$E15))*(CBRM_data!AAZ$18=$C15)</f>
        <v>0</v>
      </c>
      <c r="YZ15" s="385" cm="1">
        <f t="array" ref="YZ15">SUMPRODUCT((CBRM_data!ABA$28:ABA$232)*(CBRM_data!$H$28:$H$232=$E15))*(CBRM_data!ABA$18=$C15)</f>
        <v>0</v>
      </c>
      <c r="ZA15" s="385" cm="1">
        <f t="array" ref="ZA15">SUMPRODUCT((CBRM_data!ABB$28:ABB$232)*(CBRM_data!$H$28:$H$232=$E15))*(CBRM_data!ABB$18=$C15)</f>
        <v>0</v>
      </c>
      <c r="ZB15" s="385" cm="1">
        <f t="array" ref="ZB15">SUMPRODUCT((CBRM_data!ABC$28:ABC$232)*(CBRM_data!$H$28:$H$232=$E15))*(CBRM_data!ABC$18=$C15)</f>
        <v>0</v>
      </c>
      <c r="ZC15" s="385" cm="1">
        <f t="array" ref="ZC15">SUMPRODUCT((CBRM_data!ABD$28:ABD$232)*(CBRM_data!$H$28:$H$232=$E15))*(CBRM_data!ABD$18=$C15)</f>
        <v>0</v>
      </c>
      <c r="ZD15" s="385" cm="1">
        <f t="array" ref="ZD15">SUMPRODUCT((CBRM_data!ABE$28:ABE$232)*(CBRM_data!$H$28:$H$232=$E15))*(CBRM_data!ABE$18=$C15)</f>
        <v>0</v>
      </c>
      <c r="ZE15" s="385" cm="1">
        <f t="array" ref="ZE15">SUMPRODUCT((CBRM_data!ABF$28:ABF$232)*(CBRM_data!$H$28:$H$232=$E15))*(CBRM_data!ABF$18=$C15)</f>
        <v>0</v>
      </c>
      <c r="ZF15" s="385" cm="1">
        <f t="array" ref="ZF15">SUMPRODUCT((CBRM_data!ABG$28:ABG$232)*(CBRM_data!$H$28:$H$232=$E15))*(CBRM_data!ABG$18=$C15)</f>
        <v>0</v>
      </c>
      <c r="ZG15" s="385" cm="1">
        <f t="array" ref="ZG15">SUMPRODUCT((CBRM_data!ABH$28:ABH$232)*(CBRM_data!$H$28:$H$232=$E15))*(CBRM_data!ABH$18=$C15)</f>
        <v>0</v>
      </c>
      <c r="ZH15" s="385" cm="1">
        <f t="array" ref="ZH15">SUMPRODUCT((CBRM_data!ABI$28:ABI$232)*(CBRM_data!$H$28:$H$232=$E15))*(CBRM_data!ABI$18=$C15)</f>
        <v>0</v>
      </c>
      <c r="ZI15" s="385" cm="1">
        <f t="array" ref="ZI15">SUMPRODUCT((CBRM_data!ABJ$28:ABJ$232)*(CBRM_data!$H$28:$H$232=$E15))*(CBRM_data!ABJ$18=$C15)</f>
        <v>0</v>
      </c>
      <c r="ZJ15" s="385" cm="1">
        <f t="array" ref="ZJ15">SUMPRODUCT((CBRM_data!ABK$28:ABK$232)*(CBRM_data!$H$28:$H$232=$E15))*(CBRM_data!ABK$18=$C15)</f>
        <v>0</v>
      </c>
      <c r="ZK15" s="385" cm="1">
        <f t="array" ref="ZK15">SUMPRODUCT((CBRM_data!ABL$28:ABL$232)*(CBRM_data!$H$28:$H$232=$E15))*(CBRM_data!ABL$18=$C15)</f>
        <v>0</v>
      </c>
      <c r="ZL15" s="385" cm="1">
        <f t="array" ref="ZL15">SUMPRODUCT((CBRM_data!ABM$28:ABM$232)*(CBRM_data!$H$28:$H$232=$E15))*(CBRM_data!ABM$18=$C15)</f>
        <v>0</v>
      </c>
      <c r="ZM15" s="385" cm="1">
        <f t="array" ref="ZM15">SUMPRODUCT((CBRM_data!ABN$28:ABN$232)*(CBRM_data!$H$28:$H$232=$E15))*(CBRM_data!ABN$18=$C15)</f>
        <v>0</v>
      </c>
    </row>
    <row r="16" spans="1:689" s="127" customFormat="1" ht="12.75" x14ac:dyDescent="0.2">
      <c r="B16" s="383" t="s">
        <v>1730</v>
      </c>
      <c r="C16" s="383" t="s">
        <v>1719</v>
      </c>
      <c r="D16" s="383" t="s">
        <v>1721</v>
      </c>
      <c r="E16" s="383" t="s">
        <v>1825</v>
      </c>
      <c r="F16" s="383" t="str">
        <f t="shared" ref="F16" si="4">B16</f>
        <v>Environment</v>
      </c>
      <c r="I16" s="385">
        <f>INDEX(CBRM_data!$EY$238:$ABN$262, MATCH($D16&amp;$E16, CBRM_data!$D$238:$D$262,0), MATCH($B16&amp;$C16&amp;I$9, CBRM_data!$EY$15:$ABN$15,0))*IF($D16=$B$6,1, (I$8&gt;$G16))</f>
        <v>398.21973974521723</v>
      </c>
      <c r="J16" s="385">
        <f>INDEX(CBRM_data!$EY$238:$ABN$262, MATCH($D16&amp;$E16, CBRM_data!$D$238:$D$262,0), MATCH($B16&amp;$C16&amp;J$9, CBRM_data!$EY$15:$ABN$15,0))*IF($D16=$B$6,1, (J$8&gt;$G16))</f>
        <v>444.03073886681022</v>
      </c>
      <c r="K16" s="385">
        <f>INDEX(CBRM_data!$EY$238:$ABN$262, MATCH($D16&amp;$E16, CBRM_data!$D$238:$D$262,0), MATCH($B16&amp;$C16&amp;K$9, CBRM_data!$EY$15:$ABN$15,0))*IF($D16=$B$6,1, (K$8&gt;$G16))</f>
        <v>496.22860038723456</v>
      </c>
      <c r="L16" s="385">
        <f>INDEX(CBRM_data!$EY$238:$ABN$262, MATCH($D16&amp;$E16, CBRM_data!$D$238:$D$262,0), MATCH($B16&amp;$C16&amp;L$9, CBRM_data!$EY$15:$ABN$15,0))*IF($D16=$B$6,1, (L$8&gt;$G16))</f>
        <v>555.90326642015805</v>
      </c>
      <c r="M16" s="385">
        <f>INDEX(CBRM_data!$EY$238:$ABN$262, MATCH($D16&amp;$E16, CBRM_data!$D$238:$D$262,0), MATCH($B16&amp;$C16&amp;M$9, CBRM_data!$EY$15:$ABN$15,0))*IF($D16=$B$6,1, (M$8&gt;$G16))</f>
        <v>624.37828875744685</v>
      </c>
      <c r="N16" s="385">
        <f>INDEX(CBRM_data!$EY$238:$ABN$262, MATCH($D16&amp;$E16, CBRM_data!$D$238:$D$262,0), MATCH($B16&amp;$C16&amp;N$9, CBRM_data!$EY$15:$ABN$15,0))*IF($D16=$B$6,1, (N$8&gt;$G16))</f>
        <v>703.27233449144262</v>
      </c>
      <c r="O16" s="385">
        <f>INDEX(CBRM_data!$EY$238:$ABN$262, MATCH($D16&amp;$E16, CBRM_data!$D$238:$D$262,0), MATCH($B16&amp;$C16&amp;O$9, CBRM_data!$EY$15:$ABN$15,0))*IF($D16=$B$6,1, (O$8&gt;$G16))</f>
        <v>795.39386352316296</v>
      </c>
      <c r="P16" s="385">
        <f>INDEX(CBRM_data!$EY$238:$ABN$262, MATCH($D16&amp;$E16, CBRM_data!$D$238:$D$262,0), MATCH($B16&amp;$C16&amp;P$9, CBRM_data!$EY$15:$ABN$15,0))*IF($D16=$B$6,1, (P$8&gt;$G16))</f>
        <v>903.20020938725577</v>
      </c>
      <c r="Q16" s="385">
        <f>INDEX(CBRM_data!$EY$238:$ABN$262, MATCH($D16&amp;$E16, CBRM_data!$D$238:$D$262,0), MATCH($B16&amp;$C16&amp;Q$9, CBRM_data!$EY$15:$ABN$15,0))*IF($D16=$B$6,1, (Q$8&gt;$G16))</f>
        <v>1030.4034305356915</v>
      </c>
      <c r="R16" s="385">
        <f>INDEX(CBRM_data!$EY$238:$ABN$262, MATCH($D16&amp;$E16, CBRM_data!$D$238:$D$262,0), MATCH($B16&amp;$C16&amp;R$9, CBRM_data!$EY$15:$ABN$15,0))*IF($D16=$B$6,1, (R$8&gt;$G16))</f>
        <v>1181.120838256652</v>
      </c>
      <c r="S16" s="385">
        <f>INDEX(CBRM_data!$EY$238:$ABN$262, MATCH($D16&amp;$E16, CBRM_data!$D$238:$D$262,0), MATCH($B16&amp;$C16&amp;S$9, CBRM_data!$EY$15:$ABN$15,0))*IF($D16=$B$6,1, (S$8&gt;$G16))</f>
        <v>1360.435004025695</v>
      </c>
      <c r="T16" s="385">
        <f>INDEX(CBRM_data!$EY$238:$ABN$262, MATCH($D16&amp;$E16, CBRM_data!$D$238:$D$262,0), MATCH($B16&amp;$C16&amp;T$9, CBRM_data!$EY$15:$ABN$15,0))*IF($D16=$B$6,1, (T$8&gt;$G16))</f>
        <v>1575.3730178932594</v>
      </c>
      <c r="U16" s="385">
        <f>INDEX(CBRM_data!$EY$238:$ABN$262, MATCH($D16&amp;$E16, CBRM_data!$D$238:$D$262,0), MATCH($B16&amp;$C16&amp;U$9, CBRM_data!$EY$15:$ABN$15,0))*IF($D16=$B$6,1, (U$8&gt;$G16))</f>
        <v>1835.0632665760259</v>
      </c>
      <c r="V16" s="385">
        <f>INDEX(CBRM_data!$EY$238:$ABN$262, MATCH($D16&amp;$E16, CBRM_data!$D$238:$D$262,0), MATCH($B16&amp;$C16&amp;V$9, CBRM_data!$EY$15:$ABN$15,0))*IF($D16=$B$6,1, (V$8&gt;$G16))</f>
        <v>2151.4433036011728</v>
      </c>
      <c r="W16" s="385">
        <f>INDEX(CBRM_data!$EY$238:$ABN$262, MATCH($D16&amp;$E16, CBRM_data!$D$238:$D$262,0), MATCH($B16&amp;$C16&amp;W$9, CBRM_data!$EY$15:$ABN$15,0))*IF($D16=$B$6,1, (W$8&gt;$G16))</f>
        <v>2540.2223121488469</v>
      </c>
      <c r="X16" s="385">
        <f>INDEX(CBRM_data!$EY$238:$ABN$262, MATCH($D16&amp;$E16, CBRM_data!$D$238:$D$262,0), MATCH($B16&amp;$C16&amp;X$9, CBRM_data!$EY$15:$ABN$15,0))*IF($D16=$B$6,1, (X$8&gt;$G16))</f>
        <v>3022.1930971198221</v>
      </c>
      <c r="Y16" s="385">
        <f>INDEX(CBRM_data!$EY$238:$ABN$262, MATCH($D16&amp;$E16, CBRM_data!$D$238:$D$262,0), MATCH($B16&amp;$C16&amp;Y$9, CBRM_data!$EY$15:$ABN$15,0))*IF($D16=$B$6,1, (Y$8&gt;$G16))</f>
        <v>3625.0247087182674</v>
      </c>
      <c r="Z16" s="385">
        <f>INDEX(CBRM_data!$EY$238:$ABN$262, MATCH($D16&amp;$E16, CBRM_data!$D$238:$D$262,0), MATCH($B16&amp;$C16&amp;Z$9, CBRM_data!$EY$15:$ABN$15,0))*IF($D16=$B$6,1, (Z$8&gt;$G16))</f>
        <v>4292.4697391097479</v>
      </c>
      <c r="AA16" s="385">
        <f>INDEX(CBRM_data!$EY$238:$ABN$262, MATCH($D16&amp;$E16, CBRM_data!$D$238:$D$262,0), MATCH($B16&amp;$C16&amp;AA$9, CBRM_data!$EY$15:$ABN$15,0))*IF($D16=$B$6,1, (AA$8&gt;$G16))</f>
        <v>5104.8310876169317</v>
      </c>
      <c r="AB16" s="385">
        <f>INDEX(CBRM_data!$EY$238:$ABN$262, MATCH($D16&amp;$E16, CBRM_data!$D$238:$D$262,0), MATCH($B16&amp;$C16&amp;AB$9, CBRM_data!$EY$15:$ABN$15,0))*IF($D16=$B$6,1, (AB$8&gt;$G16))</f>
        <v>5545.7119161665651</v>
      </c>
      <c r="AC16" s="385">
        <f>INDEX(CBRM_data!$EY$238:$ABN$262, MATCH($D16&amp;$E16, CBRM_data!$D$238:$D$262,0), MATCH($B16&amp;$C16&amp;AC$9, CBRM_data!$EY$15:$ABN$15,0))*IF($D16=$B$6,1, (AC$8&gt;$G16))</f>
        <v>6023.7185927587107</v>
      </c>
      <c r="AD16" s="385">
        <f>INDEX(CBRM_data!$EY$238:$ABN$262, MATCH($D16&amp;$E16, CBRM_data!$D$238:$D$262,0), MATCH($B16&amp;$C16&amp;AD$9, CBRM_data!$EY$15:$ABN$15,0))*IF($D16=$B$6,1, (AD$8&gt;$G16))</f>
        <v>6617.1909944218478</v>
      </c>
      <c r="AE16" s="385">
        <f>INDEX(CBRM_data!$EY$238:$ABN$262, MATCH($D16&amp;$E16, CBRM_data!$D$238:$D$262,0), MATCH($B16&amp;$C16&amp;AE$9, CBRM_data!$EY$15:$ABN$15,0))*IF($D16=$B$6,1, (AE$8&gt;$G16))</f>
        <v>7244.238451142206</v>
      </c>
      <c r="AF16" s="385">
        <f>INDEX(CBRM_data!$EY$238:$ABN$262, MATCH($D16&amp;$E16, CBRM_data!$D$238:$D$262,0), MATCH($B16&amp;$C16&amp;AF$9, CBRM_data!$EY$15:$ABN$15,0))*IF($D16=$B$6,1, (AF$8&gt;$G16))</f>
        <v>7834.3110106684462</v>
      </c>
      <c r="AG16" s="385">
        <f>INDEX(CBRM_data!$EY$238:$ABN$262, MATCH($D16&amp;$E16, CBRM_data!$D$238:$D$262,0), MATCH($B16&amp;$C16&amp;AG$9, CBRM_data!$EY$15:$ABN$15,0))*IF($D16=$B$6,1, (AG$8&gt;$G16))</f>
        <v>8431.9144092881706</v>
      </c>
      <c r="AH16" s="385">
        <f>INDEX(CBRM_data!$EY$238:$ABN$262, MATCH($D16&amp;$E16, CBRM_data!$D$238:$D$262,0), MATCH($B16&amp;$C16&amp;AH$9, CBRM_data!$EY$15:$ABN$15,0))*IF($D16=$B$6,1, (AH$8&gt;$G16))</f>
        <v>8952.2208428005306</v>
      </c>
      <c r="AI16" s="385">
        <f>INDEX(CBRM_data!$EY$238:$ABN$262, MATCH($D16&amp;$E16, CBRM_data!$D$238:$D$262,0), MATCH($B16&amp;$C16&amp;AI$9, CBRM_data!$EY$15:$ABN$15,0))*IF($D16=$B$6,1, (AI$8&gt;$G16))</f>
        <v>9539.2634480621637</v>
      </c>
      <c r="AJ16" s="385">
        <f>INDEX(CBRM_data!$EY$238:$ABN$262, MATCH($D16&amp;$E16, CBRM_data!$D$238:$D$262,0), MATCH($B16&amp;$C16&amp;AJ$9, CBRM_data!$EY$15:$ABN$15,0))*IF($D16=$B$6,1, (AJ$8&gt;$G16))</f>
        <v>10132.577854294257</v>
      </c>
      <c r="AK16" s="385">
        <f>INDEX(CBRM_data!$EY$238:$ABN$262, MATCH($D16&amp;$E16, CBRM_data!$D$238:$D$262,0), MATCH($B16&amp;$C16&amp;AK$9, CBRM_data!$EY$15:$ABN$15,0))*IF($D16=$B$6,1, (AK$8&gt;$G16))</f>
        <v>10491.479509129929</v>
      </c>
      <c r="AL16" s="385">
        <f>INDEX(CBRM_data!$EY$238:$ABN$262, MATCH($D16&amp;$E16, CBRM_data!$D$238:$D$262,0), MATCH($B16&amp;$C16&amp;AL$9, CBRM_data!$EY$15:$ABN$15,0))*IF($D16=$B$6,1, (AL$8&gt;$G16))</f>
        <v>10573.285852046471</v>
      </c>
      <c r="EB16" s="385"/>
      <c r="EC16" s="385"/>
      <c r="ED16" s="385"/>
      <c r="EE16" s="385"/>
      <c r="EF16" s="385"/>
      <c r="EG16" s="385"/>
      <c r="EH16" s="385"/>
      <c r="EI16" s="385"/>
      <c r="EJ16" s="385"/>
      <c r="EK16" s="385"/>
      <c r="EL16" s="385"/>
      <c r="EM16" s="385"/>
      <c r="EN16" s="385"/>
      <c r="EO16" s="385"/>
      <c r="EP16" s="385"/>
      <c r="EQ16" s="385"/>
      <c r="ER16" s="385"/>
      <c r="ES16" s="385"/>
      <c r="ET16" s="385"/>
      <c r="EU16" s="385"/>
      <c r="EV16" s="385"/>
      <c r="EW16" s="385"/>
      <c r="EX16" s="385"/>
      <c r="EY16" s="385"/>
      <c r="EZ16" s="385"/>
      <c r="FA16" s="385"/>
      <c r="FB16" s="385"/>
      <c r="FC16" s="385"/>
      <c r="FD16" s="385"/>
      <c r="FE16" s="385"/>
      <c r="FF16" s="385"/>
      <c r="FG16" s="385"/>
      <c r="FH16" s="385"/>
      <c r="FI16" s="385"/>
      <c r="FJ16" s="385"/>
      <c r="FK16" s="385"/>
      <c r="FL16" s="385"/>
      <c r="FM16" s="385"/>
      <c r="FN16" s="385"/>
      <c r="FO16" s="385"/>
      <c r="FP16" s="385"/>
      <c r="FQ16" s="385"/>
      <c r="FR16" s="385"/>
      <c r="FS16" s="385"/>
      <c r="FT16" s="385"/>
      <c r="FU16" s="385"/>
      <c r="FV16" s="385"/>
      <c r="FW16" s="385"/>
      <c r="FX16" s="385"/>
      <c r="FY16" s="385"/>
      <c r="FZ16" s="385"/>
      <c r="GA16" s="385"/>
      <c r="GB16" s="385"/>
      <c r="GC16" s="385"/>
      <c r="GD16" s="385"/>
      <c r="GE16" s="385"/>
      <c r="GF16" s="385"/>
      <c r="GG16" s="385"/>
      <c r="GH16" s="385"/>
      <c r="GI16" s="385"/>
      <c r="GJ16" s="385"/>
      <c r="GK16" s="385"/>
      <c r="GL16" s="385"/>
      <c r="GM16" s="385"/>
      <c r="GN16" s="385"/>
      <c r="GO16" s="385"/>
      <c r="GP16" s="385"/>
      <c r="GQ16" s="385"/>
      <c r="GR16" s="385"/>
      <c r="GS16" s="385"/>
      <c r="GT16" s="385"/>
      <c r="GU16" s="385"/>
      <c r="GV16" s="385"/>
      <c r="GW16" s="385"/>
      <c r="GX16" s="385"/>
      <c r="GY16" s="385"/>
      <c r="GZ16" s="385"/>
      <c r="HA16" s="385"/>
      <c r="HB16" s="385"/>
      <c r="HC16" s="385"/>
      <c r="HD16" s="385"/>
      <c r="HE16" s="385"/>
      <c r="HF16" s="385"/>
      <c r="HG16" s="385"/>
      <c r="HH16" s="385"/>
      <c r="HI16" s="385"/>
      <c r="HJ16" s="385"/>
      <c r="HK16" s="385"/>
      <c r="HL16" s="385"/>
      <c r="HM16" s="385"/>
      <c r="HN16" s="385"/>
      <c r="HO16" s="385"/>
      <c r="HP16" s="385"/>
      <c r="HQ16" s="385"/>
      <c r="HR16" s="385"/>
      <c r="HS16" s="385"/>
      <c r="HT16" s="385"/>
      <c r="HU16" s="385"/>
      <c r="HV16" s="385"/>
      <c r="HW16" s="385"/>
      <c r="HX16" s="385"/>
      <c r="HY16" s="385"/>
      <c r="HZ16" s="385"/>
      <c r="IA16" s="385"/>
      <c r="IB16" s="385"/>
      <c r="IC16" s="385"/>
      <c r="ID16" s="385"/>
      <c r="IE16" s="385"/>
      <c r="IF16" s="385"/>
      <c r="IG16" s="385"/>
      <c r="IH16" s="385"/>
      <c r="II16" s="385"/>
      <c r="IJ16" s="385"/>
      <c r="IK16" s="385"/>
      <c r="IL16" s="385"/>
      <c r="IM16" s="385"/>
      <c r="IN16" s="385"/>
      <c r="IO16" s="385"/>
      <c r="IP16" s="385"/>
      <c r="IQ16" s="385"/>
      <c r="IR16" s="385"/>
      <c r="IS16" s="385"/>
      <c r="IT16" s="385"/>
      <c r="IU16" s="385"/>
      <c r="IV16" s="385"/>
      <c r="IW16" s="385"/>
      <c r="IX16" s="385"/>
      <c r="IY16" s="385"/>
      <c r="IZ16" s="385"/>
      <c r="JA16" s="385"/>
      <c r="JB16" s="385"/>
      <c r="JC16" s="385"/>
      <c r="JD16" s="385"/>
      <c r="JE16" s="385"/>
      <c r="JF16" s="385"/>
      <c r="JG16" s="385"/>
      <c r="JH16" s="385"/>
      <c r="JI16" s="385"/>
      <c r="JJ16" s="385"/>
      <c r="JK16" s="385"/>
      <c r="JL16" s="385"/>
      <c r="JM16" s="385"/>
      <c r="JN16" s="385"/>
      <c r="JO16" s="385"/>
      <c r="JP16" s="385"/>
      <c r="JQ16" s="385"/>
      <c r="JR16" s="385"/>
      <c r="JS16" s="385"/>
      <c r="JT16" s="385"/>
      <c r="JU16" s="385"/>
      <c r="JV16" s="385"/>
      <c r="JW16" s="385"/>
      <c r="JX16" s="385"/>
      <c r="JY16" s="385"/>
      <c r="JZ16" s="385"/>
      <c r="KA16" s="385"/>
      <c r="KB16" s="385"/>
      <c r="KC16" s="385"/>
      <c r="KD16" s="385"/>
      <c r="KE16" s="385"/>
      <c r="KF16" s="385"/>
      <c r="KG16" s="385"/>
      <c r="KH16" s="385"/>
      <c r="KI16" s="385"/>
      <c r="KJ16" s="385"/>
      <c r="KK16" s="385"/>
      <c r="KL16" s="385"/>
      <c r="KM16" s="385"/>
      <c r="KN16" s="385"/>
      <c r="KO16" s="385"/>
      <c r="KP16" s="385"/>
      <c r="KQ16" s="385"/>
      <c r="KR16" s="385"/>
      <c r="KS16" s="385"/>
      <c r="KT16" s="385"/>
      <c r="KU16" s="385"/>
      <c r="KV16" s="385"/>
      <c r="KW16" s="385"/>
      <c r="KX16" s="385"/>
      <c r="KY16" s="385"/>
      <c r="KZ16" s="385"/>
      <c r="LA16" s="385"/>
      <c r="LB16" s="385"/>
      <c r="LC16" s="385"/>
      <c r="LD16" s="385"/>
      <c r="LE16" s="385"/>
      <c r="LF16" s="385"/>
      <c r="LG16" s="385"/>
      <c r="LH16" s="385"/>
      <c r="LI16" s="385"/>
      <c r="LJ16" s="385"/>
      <c r="LK16" s="385"/>
      <c r="LL16" s="385"/>
      <c r="LM16" s="385"/>
      <c r="LN16" s="385"/>
      <c r="LO16" s="385"/>
      <c r="LP16" s="385"/>
      <c r="LQ16" s="385"/>
      <c r="LR16" s="385"/>
      <c r="LS16" s="385"/>
      <c r="LT16" s="385"/>
      <c r="LU16" s="385"/>
      <c r="LV16" s="385"/>
      <c r="LW16" s="385"/>
      <c r="LX16" s="385"/>
      <c r="LY16" s="385"/>
      <c r="LZ16" s="385"/>
      <c r="MA16" s="385"/>
      <c r="MB16" s="385"/>
      <c r="MC16" s="385"/>
      <c r="MD16" s="385"/>
      <c r="ME16" s="385"/>
      <c r="MF16" s="385"/>
      <c r="MG16" s="385"/>
      <c r="MH16" s="385"/>
      <c r="MI16" s="385"/>
      <c r="MJ16" s="385"/>
      <c r="MK16" s="385"/>
      <c r="ML16" s="385"/>
      <c r="MM16" s="385"/>
      <c r="MN16" s="385"/>
      <c r="MO16" s="385"/>
      <c r="MP16" s="385"/>
      <c r="MQ16" s="385"/>
      <c r="MR16" s="385"/>
      <c r="MS16" s="385"/>
      <c r="MT16" s="385"/>
      <c r="MU16" s="385"/>
      <c r="MV16" s="385"/>
      <c r="MW16" s="385"/>
      <c r="MX16" s="385"/>
      <c r="MY16" s="385"/>
      <c r="MZ16" s="385"/>
      <c r="NA16" s="385"/>
      <c r="NB16" s="385"/>
      <c r="NC16" s="385"/>
      <c r="ND16" s="385"/>
      <c r="NE16" s="385"/>
      <c r="NF16" s="385"/>
      <c r="NG16" s="385"/>
      <c r="NH16" s="385"/>
      <c r="NI16" s="385"/>
      <c r="NJ16" s="385"/>
      <c r="NK16" s="385"/>
      <c r="NL16" s="385"/>
      <c r="NM16" s="385"/>
      <c r="NN16" s="385"/>
      <c r="NO16" s="385"/>
      <c r="NP16" s="385"/>
      <c r="NQ16" s="385"/>
      <c r="NR16" s="385"/>
      <c r="NS16" s="385"/>
      <c r="NT16" s="385"/>
      <c r="NU16" s="385"/>
      <c r="NV16" s="385"/>
      <c r="NW16" s="385"/>
      <c r="NX16" s="385"/>
      <c r="NY16" s="385"/>
      <c r="NZ16" s="385"/>
      <c r="OA16" s="385"/>
      <c r="OB16" s="385"/>
      <c r="OC16" s="385"/>
      <c r="OD16" s="385"/>
      <c r="OE16" s="385"/>
      <c r="OF16" s="385"/>
      <c r="OG16" s="385"/>
      <c r="OH16" s="385"/>
      <c r="OI16" s="385"/>
      <c r="OJ16" s="385"/>
      <c r="OK16" s="385"/>
      <c r="OL16" s="385"/>
      <c r="OM16" s="385"/>
      <c r="ON16" s="385"/>
      <c r="OO16" s="385"/>
      <c r="OP16" s="385"/>
      <c r="OQ16" s="385"/>
      <c r="OR16" s="385"/>
      <c r="OS16" s="385"/>
      <c r="OT16" s="385"/>
      <c r="OU16" s="385"/>
      <c r="OV16" s="385"/>
      <c r="OW16" s="385"/>
      <c r="OX16" s="385"/>
      <c r="OY16" s="385"/>
      <c r="OZ16" s="385"/>
      <c r="PA16" s="385"/>
      <c r="PB16" s="385"/>
      <c r="PC16" s="385"/>
      <c r="PD16" s="385"/>
      <c r="PE16" s="385"/>
      <c r="PF16" s="385"/>
      <c r="PG16" s="385"/>
      <c r="PH16" s="385"/>
      <c r="PI16" s="385"/>
      <c r="PJ16" s="385"/>
      <c r="PK16" s="385"/>
      <c r="PL16" s="385"/>
      <c r="PM16" s="385"/>
      <c r="PN16" s="385"/>
      <c r="PO16" s="385"/>
      <c r="PP16" s="385"/>
      <c r="PQ16" s="385"/>
      <c r="PR16" s="385"/>
      <c r="PS16" s="385"/>
      <c r="PT16" s="385"/>
      <c r="PU16" s="385"/>
      <c r="PV16" s="385"/>
      <c r="PW16" s="385"/>
      <c r="PX16" s="385"/>
      <c r="PY16" s="385"/>
      <c r="PZ16" s="385"/>
      <c r="QA16" s="385"/>
      <c r="QB16" s="385"/>
      <c r="QC16" s="385"/>
      <c r="QD16" s="385"/>
      <c r="QE16" s="385"/>
      <c r="QF16" s="385"/>
      <c r="QG16" s="385"/>
      <c r="QH16" s="385"/>
      <c r="QI16" s="385"/>
      <c r="QJ16" s="385"/>
      <c r="QK16" s="385"/>
      <c r="QL16" s="385"/>
      <c r="QM16" s="385"/>
      <c r="QN16" s="385"/>
      <c r="QO16" s="385"/>
      <c r="QP16" s="385"/>
      <c r="QQ16" s="385"/>
      <c r="QR16" s="385"/>
      <c r="QS16" s="385"/>
      <c r="QT16" s="385"/>
      <c r="QU16" s="385"/>
      <c r="QV16" s="385"/>
      <c r="QW16" s="385"/>
      <c r="QX16" s="385"/>
      <c r="QY16" s="385"/>
      <c r="QZ16" s="385"/>
      <c r="RA16" s="385"/>
      <c r="RB16" s="385"/>
      <c r="RC16" s="385"/>
      <c r="RD16" s="385"/>
      <c r="RE16" s="385"/>
      <c r="RF16" s="385"/>
      <c r="RG16" s="385"/>
      <c r="RH16" s="385"/>
      <c r="RI16" s="385"/>
      <c r="RJ16" s="385"/>
      <c r="RK16" s="385"/>
      <c r="RL16" s="385"/>
      <c r="RM16" s="385"/>
      <c r="RN16" s="385"/>
      <c r="RO16" s="385"/>
      <c r="RP16" s="385"/>
      <c r="RQ16" s="385"/>
      <c r="RR16" s="385"/>
      <c r="RS16" s="385"/>
      <c r="RT16" s="385"/>
      <c r="RU16" s="385"/>
      <c r="RV16" s="385"/>
      <c r="RW16" s="385"/>
      <c r="RX16" s="385"/>
      <c r="RY16" s="385"/>
      <c r="RZ16" s="385"/>
      <c r="SA16" s="385"/>
      <c r="SB16" s="385"/>
      <c r="SC16" s="385"/>
      <c r="SD16" s="385"/>
      <c r="SE16" s="385"/>
      <c r="SF16" s="385"/>
      <c r="SG16" s="385"/>
      <c r="SH16" s="385"/>
      <c r="SI16" s="385"/>
      <c r="SJ16" s="385"/>
      <c r="SK16" s="385"/>
      <c r="SL16" s="385"/>
      <c r="SM16" s="385"/>
      <c r="SN16" s="385"/>
      <c r="SO16" s="385"/>
      <c r="SP16" s="385"/>
      <c r="SQ16" s="385"/>
      <c r="SR16" s="385"/>
      <c r="SS16" s="385"/>
      <c r="ST16" s="385"/>
      <c r="SU16" s="385"/>
      <c r="SV16" s="385"/>
      <c r="SW16" s="385"/>
      <c r="SX16" s="385"/>
      <c r="SY16" s="385"/>
      <c r="SZ16" s="385"/>
      <c r="TA16" s="385"/>
      <c r="TB16" s="385"/>
      <c r="TC16" s="385"/>
      <c r="TD16" s="385"/>
      <c r="TE16" s="385"/>
      <c r="TF16" s="385"/>
      <c r="TG16" s="385"/>
      <c r="TH16" s="385"/>
      <c r="TI16" s="385"/>
      <c r="TJ16" s="385"/>
      <c r="TK16" s="385"/>
      <c r="TL16" s="385"/>
      <c r="TM16" s="385"/>
      <c r="TN16" s="385"/>
      <c r="TO16" s="385"/>
      <c r="TP16" s="385"/>
      <c r="TQ16" s="385"/>
      <c r="TR16" s="385"/>
      <c r="TS16" s="385"/>
      <c r="TT16" s="385"/>
      <c r="TU16" s="385"/>
      <c r="TV16" s="385"/>
      <c r="TW16" s="385"/>
      <c r="TX16" s="385"/>
      <c r="TY16" s="385"/>
      <c r="TZ16" s="385"/>
      <c r="UA16" s="385"/>
      <c r="UB16" s="385"/>
      <c r="UC16" s="385"/>
      <c r="UD16" s="385"/>
      <c r="UE16" s="385"/>
      <c r="UF16" s="385"/>
      <c r="UG16" s="385"/>
      <c r="UH16" s="385"/>
      <c r="UI16" s="385"/>
      <c r="UJ16" s="385"/>
      <c r="UK16" s="385"/>
      <c r="UL16" s="385"/>
      <c r="UM16" s="385"/>
      <c r="UN16" s="385"/>
      <c r="UO16" s="385"/>
      <c r="UP16" s="385"/>
      <c r="UQ16" s="385"/>
      <c r="UR16" s="385"/>
      <c r="US16" s="385"/>
      <c r="UT16" s="385"/>
      <c r="UU16" s="385"/>
      <c r="UV16" s="385"/>
      <c r="UW16" s="385"/>
      <c r="UX16" s="385"/>
      <c r="UY16" s="385"/>
      <c r="UZ16" s="385"/>
      <c r="VA16" s="385"/>
      <c r="VB16" s="385"/>
      <c r="VC16" s="385"/>
      <c r="VD16" s="385"/>
      <c r="VE16" s="385"/>
      <c r="VF16" s="385"/>
      <c r="VG16" s="385"/>
      <c r="VH16" s="385"/>
      <c r="VI16" s="385"/>
      <c r="VJ16" s="385"/>
      <c r="VK16" s="385"/>
      <c r="VL16" s="385"/>
      <c r="VM16" s="385"/>
      <c r="VN16" s="385"/>
      <c r="VO16" s="385"/>
      <c r="VP16" s="385"/>
      <c r="VQ16" s="385"/>
      <c r="VR16" s="385"/>
      <c r="VS16" s="385"/>
      <c r="VT16" s="385"/>
      <c r="VU16" s="385"/>
      <c r="VV16" s="385"/>
      <c r="VW16" s="385"/>
      <c r="VX16" s="385"/>
      <c r="VY16" s="385"/>
      <c r="VZ16" s="385"/>
      <c r="WA16" s="385"/>
      <c r="WB16" s="385"/>
      <c r="WC16" s="385"/>
      <c r="WD16" s="385"/>
      <c r="WE16" s="385"/>
      <c r="WF16" s="385"/>
      <c r="WG16" s="385"/>
      <c r="WH16" s="385"/>
      <c r="WI16" s="385"/>
      <c r="WJ16" s="385"/>
      <c r="WK16" s="385"/>
      <c r="WL16" s="385"/>
      <c r="WM16" s="385"/>
      <c r="WN16" s="385"/>
      <c r="WO16" s="385"/>
      <c r="WP16" s="385"/>
      <c r="WQ16" s="385"/>
      <c r="WR16" s="385"/>
      <c r="WS16" s="385"/>
      <c r="WT16" s="385"/>
      <c r="WU16" s="385"/>
      <c r="WV16" s="385"/>
      <c r="WW16" s="385"/>
      <c r="WX16" s="385"/>
      <c r="WY16" s="385"/>
      <c r="WZ16" s="385"/>
      <c r="XA16" s="385"/>
      <c r="XB16" s="385"/>
      <c r="XC16" s="385"/>
      <c r="XD16" s="385"/>
      <c r="XE16" s="385"/>
      <c r="XF16" s="385"/>
      <c r="XG16" s="385"/>
      <c r="XH16" s="385"/>
      <c r="XI16" s="385"/>
      <c r="XJ16" s="385"/>
      <c r="XK16" s="385"/>
      <c r="XL16" s="385"/>
      <c r="XM16" s="385"/>
      <c r="XN16" s="385"/>
      <c r="XO16" s="385"/>
      <c r="XP16" s="385"/>
      <c r="XQ16" s="385"/>
      <c r="XR16" s="385"/>
      <c r="XS16" s="385"/>
      <c r="XT16" s="385"/>
      <c r="XU16" s="385"/>
      <c r="XV16" s="385"/>
      <c r="XW16" s="385"/>
      <c r="XX16" s="385"/>
      <c r="XY16" s="385"/>
      <c r="XZ16" s="385"/>
      <c r="YA16" s="385"/>
      <c r="YB16" s="385"/>
      <c r="YC16" s="385"/>
      <c r="YD16" s="385"/>
      <c r="YE16" s="385"/>
      <c r="YF16" s="385"/>
      <c r="YG16" s="385"/>
      <c r="YH16" s="385"/>
      <c r="YI16" s="385"/>
      <c r="YJ16" s="385"/>
      <c r="YK16" s="385"/>
      <c r="YL16" s="385"/>
      <c r="YM16" s="385"/>
      <c r="YN16" s="385"/>
      <c r="YO16" s="385"/>
      <c r="YP16" s="385"/>
      <c r="YQ16" s="385"/>
      <c r="YR16" s="385"/>
      <c r="YS16" s="385"/>
      <c r="YT16" s="385"/>
      <c r="YU16" s="385"/>
      <c r="YV16" s="385"/>
      <c r="YW16" s="385"/>
      <c r="YX16" s="385"/>
      <c r="YY16" s="385"/>
      <c r="YZ16" s="385"/>
      <c r="ZA16" s="385"/>
      <c r="ZB16" s="385"/>
      <c r="ZC16" s="385"/>
      <c r="ZD16" s="385"/>
      <c r="ZE16" s="385"/>
      <c r="ZF16" s="385"/>
      <c r="ZG16" s="385"/>
      <c r="ZH16" s="385"/>
      <c r="ZI16" s="385"/>
      <c r="ZJ16" s="385"/>
      <c r="ZK16" s="385"/>
      <c r="ZL16" s="385"/>
      <c r="ZM16" s="385"/>
    </row>
    <row r="17" spans="1:689" s="127" customFormat="1" ht="12.75" x14ac:dyDescent="0.2">
      <c r="I17" s="385"/>
      <c r="J17" s="385"/>
      <c r="K17" s="385"/>
      <c r="L17" s="385"/>
      <c r="M17" s="385"/>
      <c r="N17" s="385"/>
      <c r="O17" s="385"/>
      <c r="P17" s="385"/>
      <c r="Q17" s="385"/>
      <c r="R17" s="385"/>
      <c r="S17" s="385"/>
      <c r="T17" s="385"/>
      <c r="U17" s="385"/>
      <c r="V17" s="385"/>
      <c r="W17" s="385"/>
      <c r="X17" s="385"/>
      <c r="Y17" s="385"/>
      <c r="Z17" s="385"/>
      <c r="AA17" s="385"/>
      <c r="AB17" s="385"/>
      <c r="AC17" s="385"/>
      <c r="AD17" s="385"/>
      <c r="AE17" s="385"/>
      <c r="AF17" s="385"/>
      <c r="AG17" s="385"/>
      <c r="AH17" s="385"/>
      <c r="AI17" s="385"/>
      <c r="AJ17" s="385"/>
      <c r="AK17" s="385"/>
      <c r="AL17" s="385"/>
      <c r="EB17" s="385"/>
      <c r="EC17" s="385"/>
      <c r="ED17" s="385"/>
      <c r="EE17" s="385"/>
      <c r="EF17" s="385"/>
      <c r="EG17" s="385"/>
      <c r="EH17" s="385"/>
      <c r="EI17" s="385"/>
      <c r="EJ17" s="385"/>
      <c r="EK17" s="385"/>
      <c r="EL17" s="385"/>
      <c r="EM17" s="385"/>
      <c r="EN17" s="385"/>
      <c r="EO17" s="385"/>
      <c r="EP17" s="385"/>
      <c r="EQ17" s="385"/>
      <c r="ER17" s="385"/>
      <c r="ES17" s="385"/>
      <c r="ET17" s="385"/>
      <c r="EU17" s="385"/>
      <c r="EV17" s="385"/>
      <c r="EW17" s="385"/>
      <c r="EX17" s="385"/>
      <c r="EY17" s="385"/>
      <c r="EZ17" s="385"/>
      <c r="FA17" s="385"/>
      <c r="FB17" s="385"/>
      <c r="FC17" s="385"/>
      <c r="FD17" s="385"/>
      <c r="FE17" s="385"/>
      <c r="FF17" s="385"/>
      <c r="FG17" s="385"/>
      <c r="FH17" s="385"/>
      <c r="FI17" s="385"/>
      <c r="FJ17" s="385"/>
      <c r="FK17" s="385"/>
      <c r="FL17" s="385"/>
      <c r="FM17" s="385"/>
      <c r="FN17" s="385"/>
      <c r="FO17" s="385"/>
      <c r="FP17" s="385"/>
      <c r="FQ17" s="385"/>
      <c r="FR17" s="385"/>
      <c r="FS17" s="385"/>
      <c r="FT17" s="385"/>
      <c r="FU17" s="385"/>
      <c r="FV17" s="385"/>
      <c r="FW17" s="385"/>
      <c r="FX17" s="385"/>
      <c r="FY17" s="385"/>
      <c r="FZ17" s="385"/>
      <c r="GA17" s="385"/>
      <c r="GB17" s="385"/>
      <c r="GC17" s="385"/>
      <c r="GD17" s="385"/>
      <c r="GE17" s="385"/>
      <c r="GF17" s="385"/>
      <c r="GG17" s="385"/>
      <c r="GH17" s="385"/>
      <c r="GI17" s="385"/>
      <c r="GJ17" s="385"/>
      <c r="GK17" s="385"/>
      <c r="GL17" s="385"/>
      <c r="GM17" s="385"/>
      <c r="GN17" s="385"/>
      <c r="GO17" s="385"/>
      <c r="GP17" s="385"/>
      <c r="GQ17" s="385"/>
      <c r="GR17" s="385"/>
      <c r="GS17" s="385"/>
      <c r="GT17" s="385"/>
      <c r="GU17" s="385"/>
      <c r="GV17" s="385"/>
      <c r="GW17" s="385"/>
      <c r="GX17" s="385"/>
      <c r="GY17" s="385"/>
      <c r="GZ17" s="385"/>
      <c r="HA17" s="385"/>
      <c r="HB17" s="385"/>
      <c r="HC17" s="385"/>
      <c r="HD17" s="385"/>
      <c r="HE17" s="385"/>
      <c r="HF17" s="385"/>
      <c r="HG17" s="385"/>
      <c r="HH17" s="385"/>
      <c r="HI17" s="385"/>
      <c r="HJ17" s="385"/>
      <c r="HK17" s="385"/>
      <c r="HL17" s="385"/>
      <c r="HM17" s="385"/>
      <c r="HN17" s="385"/>
      <c r="HO17" s="385"/>
      <c r="HP17" s="385"/>
      <c r="HQ17" s="385"/>
      <c r="HR17" s="385"/>
      <c r="HS17" s="385"/>
      <c r="HT17" s="385"/>
      <c r="HU17" s="385"/>
      <c r="HV17" s="385"/>
      <c r="HW17" s="385"/>
      <c r="HX17" s="385"/>
      <c r="HY17" s="385"/>
      <c r="HZ17" s="385"/>
      <c r="IA17" s="385"/>
      <c r="IB17" s="385"/>
      <c r="IC17" s="385"/>
      <c r="ID17" s="385"/>
      <c r="IE17" s="385"/>
      <c r="IF17" s="385"/>
      <c r="IG17" s="385"/>
      <c r="IH17" s="385"/>
      <c r="II17" s="385"/>
      <c r="IJ17" s="385"/>
      <c r="IK17" s="385"/>
      <c r="IL17" s="385"/>
      <c r="IM17" s="385"/>
      <c r="IN17" s="385"/>
      <c r="IO17" s="385"/>
      <c r="IP17" s="385"/>
      <c r="IQ17" s="385"/>
      <c r="IR17" s="385"/>
      <c r="IS17" s="385"/>
      <c r="IT17" s="385"/>
      <c r="IU17" s="385"/>
      <c r="IV17" s="385"/>
      <c r="IW17" s="385"/>
      <c r="IX17" s="385"/>
      <c r="IY17" s="385"/>
      <c r="IZ17" s="385"/>
      <c r="JA17" s="385"/>
      <c r="JB17" s="385"/>
      <c r="JC17" s="385"/>
      <c r="JD17" s="385"/>
      <c r="JE17" s="385"/>
      <c r="JF17" s="385"/>
      <c r="JG17" s="385"/>
      <c r="JH17" s="385"/>
      <c r="JI17" s="385"/>
      <c r="JJ17" s="385"/>
      <c r="JK17" s="385"/>
      <c r="JL17" s="385"/>
      <c r="JM17" s="385"/>
      <c r="JN17" s="385"/>
      <c r="JO17" s="385"/>
      <c r="JP17" s="385"/>
      <c r="JQ17" s="385"/>
      <c r="JR17" s="385"/>
      <c r="JS17" s="385"/>
      <c r="JT17" s="385"/>
      <c r="JU17" s="385"/>
      <c r="JV17" s="385"/>
      <c r="JW17" s="385"/>
      <c r="JX17" s="385"/>
      <c r="JY17" s="385"/>
      <c r="JZ17" s="385"/>
      <c r="KA17" s="385"/>
      <c r="KB17" s="385"/>
      <c r="KC17" s="385"/>
      <c r="KD17" s="385"/>
      <c r="KE17" s="385"/>
      <c r="KF17" s="385"/>
      <c r="KG17" s="385"/>
      <c r="KH17" s="385"/>
      <c r="KI17" s="385"/>
      <c r="KJ17" s="385"/>
      <c r="KK17" s="385"/>
      <c r="KL17" s="385"/>
      <c r="KM17" s="385"/>
      <c r="KN17" s="385"/>
      <c r="KO17" s="385"/>
      <c r="KP17" s="385"/>
      <c r="KQ17" s="385"/>
      <c r="KR17" s="385"/>
      <c r="KS17" s="385"/>
      <c r="KT17" s="385"/>
      <c r="KU17" s="385"/>
      <c r="KV17" s="385"/>
      <c r="KW17" s="385"/>
      <c r="KX17" s="385"/>
      <c r="KY17" s="385"/>
      <c r="KZ17" s="385"/>
      <c r="LA17" s="385"/>
      <c r="LB17" s="385"/>
      <c r="LC17" s="385"/>
      <c r="LD17" s="385"/>
      <c r="LE17" s="385"/>
      <c r="LF17" s="385"/>
      <c r="LG17" s="385"/>
      <c r="LH17" s="385"/>
      <c r="LI17" s="385"/>
      <c r="LJ17" s="385"/>
      <c r="LK17" s="385"/>
      <c r="LL17" s="385"/>
      <c r="LM17" s="385"/>
      <c r="LN17" s="385"/>
      <c r="LO17" s="385"/>
      <c r="LP17" s="385"/>
      <c r="LQ17" s="385"/>
      <c r="LR17" s="385"/>
      <c r="LS17" s="385"/>
      <c r="LT17" s="385"/>
      <c r="LU17" s="385"/>
      <c r="LV17" s="385"/>
      <c r="LW17" s="385"/>
      <c r="LX17" s="385"/>
      <c r="LY17" s="385"/>
      <c r="LZ17" s="385"/>
      <c r="MA17" s="385"/>
      <c r="MB17" s="385"/>
      <c r="MC17" s="385"/>
      <c r="MD17" s="385"/>
      <c r="ME17" s="385"/>
      <c r="MF17" s="385"/>
      <c r="MG17" s="385"/>
      <c r="MH17" s="385"/>
      <c r="MI17" s="385"/>
      <c r="MJ17" s="385"/>
      <c r="MK17" s="385"/>
      <c r="ML17" s="385"/>
      <c r="MM17" s="385"/>
      <c r="MN17" s="385"/>
      <c r="MO17" s="385"/>
      <c r="MP17" s="385"/>
      <c r="MQ17" s="385"/>
      <c r="MR17" s="385"/>
      <c r="MS17" s="385"/>
      <c r="MT17" s="385"/>
      <c r="MU17" s="385"/>
      <c r="MV17" s="385"/>
      <c r="MW17" s="385"/>
      <c r="MX17" s="385"/>
      <c r="MY17" s="385"/>
      <c r="MZ17" s="385"/>
      <c r="NA17" s="385"/>
      <c r="NB17" s="385"/>
      <c r="NC17" s="385"/>
      <c r="ND17" s="385"/>
      <c r="NE17" s="385"/>
      <c r="NF17" s="385"/>
      <c r="NG17" s="385"/>
      <c r="NH17" s="385"/>
      <c r="NI17" s="385"/>
      <c r="NJ17" s="385"/>
      <c r="NK17" s="385"/>
      <c r="NL17" s="385"/>
      <c r="NM17" s="385"/>
      <c r="NN17" s="385"/>
      <c r="NO17" s="385"/>
      <c r="NP17" s="385"/>
      <c r="NQ17" s="385"/>
      <c r="NR17" s="385"/>
      <c r="NS17" s="385"/>
      <c r="NT17" s="385"/>
      <c r="NU17" s="385"/>
      <c r="NV17" s="385"/>
      <c r="NW17" s="385"/>
      <c r="NX17" s="385"/>
      <c r="NY17" s="385"/>
      <c r="NZ17" s="385"/>
      <c r="OA17" s="385"/>
      <c r="OB17" s="385"/>
      <c r="OC17" s="385"/>
      <c r="OD17" s="385"/>
      <c r="OE17" s="385"/>
      <c r="OF17" s="385"/>
      <c r="OG17" s="385"/>
      <c r="OH17" s="385"/>
      <c r="OI17" s="385"/>
      <c r="OJ17" s="385"/>
      <c r="OK17" s="385"/>
      <c r="OL17" s="385"/>
      <c r="OM17" s="385"/>
      <c r="ON17" s="385"/>
      <c r="OO17" s="385"/>
      <c r="OP17" s="385"/>
      <c r="OQ17" s="385"/>
      <c r="OR17" s="385"/>
      <c r="OS17" s="385"/>
      <c r="OT17" s="385"/>
      <c r="OU17" s="385"/>
      <c r="OV17" s="385"/>
      <c r="OW17" s="385"/>
      <c r="OX17" s="385"/>
      <c r="OY17" s="385"/>
      <c r="OZ17" s="385"/>
      <c r="PA17" s="385"/>
      <c r="PB17" s="385"/>
      <c r="PC17" s="385"/>
      <c r="PD17" s="385"/>
      <c r="PE17" s="385"/>
      <c r="PF17" s="385"/>
      <c r="PG17" s="385"/>
      <c r="PH17" s="385"/>
      <c r="PI17" s="385"/>
      <c r="PJ17" s="385"/>
      <c r="PK17" s="385"/>
      <c r="PL17" s="385"/>
      <c r="PM17" s="385"/>
      <c r="PN17" s="385"/>
      <c r="PO17" s="385"/>
      <c r="PP17" s="385"/>
      <c r="PQ17" s="385"/>
      <c r="PR17" s="385"/>
      <c r="PS17" s="385"/>
      <c r="PT17" s="385"/>
      <c r="PU17" s="385"/>
      <c r="PV17" s="385"/>
      <c r="PW17" s="385"/>
      <c r="PX17" s="385"/>
      <c r="PY17" s="385"/>
      <c r="PZ17" s="385"/>
      <c r="QA17" s="385"/>
      <c r="QB17" s="385"/>
      <c r="QC17" s="385"/>
      <c r="QD17" s="385"/>
      <c r="QE17" s="385"/>
      <c r="QF17" s="385"/>
      <c r="QG17" s="385"/>
      <c r="QH17" s="385"/>
      <c r="QI17" s="385"/>
      <c r="QJ17" s="385"/>
      <c r="QK17" s="385"/>
      <c r="QL17" s="385"/>
      <c r="QM17" s="385"/>
      <c r="QN17" s="385"/>
      <c r="QO17" s="385"/>
      <c r="QP17" s="385"/>
      <c r="QQ17" s="385"/>
      <c r="QR17" s="385"/>
      <c r="QS17" s="385"/>
      <c r="QT17" s="385"/>
      <c r="QU17" s="385"/>
      <c r="QV17" s="385"/>
      <c r="QW17" s="385"/>
      <c r="QX17" s="385"/>
      <c r="QY17" s="385"/>
      <c r="QZ17" s="385"/>
      <c r="RA17" s="385"/>
      <c r="RB17" s="385"/>
      <c r="RC17" s="385"/>
      <c r="RD17" s="385"/>
      <c r="RE17" s="385"/>
      <c r="RF17" s="385"/>
      <c r="RG17" s="385"/>
      <c r="RH17" s="385"/>
      <c r="RI17" s="385"/>
      <c r="RJ17" s="385"/>
      <c r="RK17" s="385"/>
      <c r="RL17" s="385"/>
      <c r="RM17" s="385"/>
      <c r="RN17" s="385"/>
      <c r="RO17" s="385"/>
      <c r="RP17" s="385"/>
      <c r="RQ17" s="385"/>
      <c r="RR17" s="385"/>
      <c r="RS17" s="385"/>
      <c r="RT17" s="385"/>
      <c r="RU17" s="385"/>
      <c r="RV17" s="385"/>
      <c r="RW17" s="385"/>
      <c r="RX17" s="385"/>
      <c r="RY17" s="385"/>
      <c r="RZ17" s="385"/>
      <c r="SA17" s="385"/>
      <c r="SB17" s="385"/>
      <c r="SC17" s="385"/>
      <c r="SD17" s="385"/>
      <c r="SE17" s="385"/>
      <c r="SF17" s="385"/>
      <c r="SG17" s="385"/>
      <c r="SH17" s="385"/>
      <c r="SI17" s="385"/>
      <c r="SJ17" s="385"/>
      <c r="SK17" s="385"/>
      <c r="SL17" s="385"/>
      <c r="SM17" s="385"/>
      <c r="SN17" s="385"/>
      <c r="SO17" s="385"/>
      <c r="SP17" s="385"/>
      <c r="SQ17" s="385"/>
      <c r="SR17" s="385"/>
      <c r="SS17" s="385"/>
      <c r="ST17" s="385"/>
      <c r="SU17" s="385"/>
      <c r="SV17" s="385"/>
      <c r="SW17" s="385"/>
      <c r="SX17" s="385"/>
      <c r="SY17" s="385"/>
      <c r="SZ17" s="385"/>
      <c r="TA17" s="385"/>
      <c r="TB17" s="385"/>
      <c r="TC17" s="385"/>
      <c r="TD17" s="385"/>
      <c r="TE17" s="385"/>
      <c r="TF17" s="385"/>
      <c r="TG17" s="385"/>
      <c r="TH17" s="385"/>
      <c r="TI17" s="385"/>
      <c r="TJ17" s="385"/>
      <c r="TK17" s="385"/>
      <c r="TL17" s="385"/>
      <c r="TM17" s="385"/>
      <c r="TN17" s="385"/>
      <c r="TO17" s="385"/>
      <c r="TP17" s="385"/>
      <c r="TQ17" s="385"/>
      <c r="TR17" s="385"/>
      <c r="TS17" s="385"/>
      <c r="TT17" s="385"/>
      <c r="TU17" s="385"/>
      <c r="TV17" s="385"/>
      <c r="TW17" s="385"/>
      <c r="TX17" s="385"/>
      <c r="TY17" s="385"/>
      <c r="TZ17" s="385"/>
      <c r="UA17" s="385"/>
      <c r="UB17" s="385"/>
      <c r="UC17" s="385"/>
      <c r="UD17" s="385"/>
      <c r="UE17" s="385"/>
      <c r="UF17" s="385"/>
      <c r="UG17" s="385"/>
      <c r="UH17" s="385"/>
      <c r="UI17" s="385"/>
      <c r="UJ17" s="385"/>
      <c r="UK17" s="385"/>
      <c r="UL17" s="385"/>
      <c r="UM17" s="385"/>
      <c r="UN17" s="385"/>
      <c r="UO17" s="385"/>
      <c r="UP17" s="385"/>
      <c r="UQ17" s="385"/>
      <c r="UR17" s="385"/>
      <c r="US17" s="385"/>
      <c r="UT17" s="385"/>
      <c r="UU17" s="385"/>
      <c r="UV17" s="385"/>
      <c r="UW17" s="385"/>
      <c r="UX17" s="385"/>
      <c r="UY17" s="385"/>
      <c r="UZ17" s="385"/>
      <c r="VA17" s="385"/>
      <c r="VB17" s="385"/>
      <c r="VC17" s="385"/>
      <c r="VD17" s="385"/>
      <c r="VE17" s="385"/>
      <c r="VF17" s="385"/>
      <c r="VG17" s="385"/>
      <c r="VH17" s="385"/>
      <c r="VI17" s="385"/>
      <c r="VJ17" s="385"/>
      <c r="VK17" s="385"/>
      <c r="VL17" s="385"/>
      <c r="VM17" s="385"/>
      <c r="VN17" s="385"/>
      <c r="VO17" s="385"/>
      <c r="VP17" s="385"/>
      <c r="VQ17" s="385"/>
      <c r="VR17" s="385"/>
      <c r="VS17" s="385"/>
      <c r="VT17" s="385"/>
      <c r="VU17" s="385"/>
      <c r="VV17" s="385"/>
      <c r="VW17" s="385"/>
      <c r="VX17" s="385"/>
      <c r="VY17" s="385"/>
      <c r="VZ17" s="385"/>
      <c r="WA17" s="385"/>
      <c r="WB17" s="385"/>
      <c r="WC17" s="385"/>
      <c r="WD17" s="385"/>
      <c r="WE17" s="385"/>
      <c r="WF17" s="385"/>
      <c r="WG17" s="385"/>
      <c r="WH17" s="385"/>
      <c r="WI17" s="385"/>
      <c r="WJ17" s="385"/>
      <c r="WK17" s="385"/>
      <c r="WL17" s="385"/>
      <c r="WM17" s="385"/>
      <c r="WN17" s="385"/>
      <c r="WO17" s="385"/>
      <c r="WP17" s="385"/>
      <c r="WQ17" s="385"/>
      <c r="WR17" s="385"/>
      <c r="WS17" s="385"/>
      <c r="WT17" s="385"/>
      <c r="WU17" s="385"/>
      <c r="WV17" s="385"/>
      <c r="WW17" s="385"/>
      <c r="WX17" s="385"/>
      <c r="WY17" s="385"/>
      <c r="WZ17" s="385"/>
      <c r="XA17" s="385"/>
      <c r="XB17" s="385"/>
      <c r="XC17" s="385"/>
      <c r="XD17" s="385"/>
      <c r="XE17" s="385"/>
      <c r="XF17" s="385"/>
      <c r="XG17" s="385"/>
      <c r="XH17" s="385"/>
      <c r="XI17" s="385"/>
      <c r="XJ17" s="385"/>
      <c r="XK17" s="385"/>
      <c r="XL17" s="385"/>
      <c r="XM17" s="385"/>
      <c r="XN17" s="385"/>
      <c r="XO17" s="385"/>
      <c r="XP17" s="385"/>
      <c r="XQ17" s="385"/>
      <c r="XR17" s="385"/>
      <c r="XS17" s="385"/>
      <c r="XT17" s="385"/>
      <c r="XU17" s="385"/>
      <c r="XV17" s="385"/>
      <c r="XW17" s="385"/>
      <c r="XX17" s="385"/>
      <c r="XY17" s="385"/>
      <c r="XZ17" s="385"/>
      <c r="YA17" s="385"/>
      <c r="YB17" s="385"/>
      <c r="YC17" s="385"/>
      <c r="YD17" s="385"/>
      <c r="YE17" s="385"/>
      <c r="YF17" s="385"/>
      <c r="YG17" s="385"/>
      <c r="YH17" s="385"/>
      <c r="YI17" s="385"/>
      <c r="YJ17" s="385"/>
      <c r="YK17" s="385"/>
      <c r="YL17" s="385"/>
      <c r="YM17" s="385"/>
      <c r="YN17" s="385"/>
      <c r="YO17" s="385"/>
      <c r="YP17" s="385"/>
      <c r="YQ17" s="385"/>
      <c r="YR17" s="385"/>
      <c r="YS17" s="385"/>
      <c r="YT17" s="385"/>
      <c r="YU17" s="385"/>
      <c r="YV17" s="385"/>
      <c r="YW17" s="385"/>
      <c r="YX17" s="385"/>
      <c r="YY17" s="385"/>
      <c r="YZ17" s="385"/>
      <c r="ZA17" s="385"/>
      <c r="ZB17" s="385"/>
      <c r="ZC17" s="385"/>
      <c r="ZD17" s="385"/>
      <c r="ZE17" s="385"/>
      <c r="ZF17" s="385"/>
      <c r="ZG17" s="385"/>
      <c r="ZH17" s="385"/>
      <c r="ZI17" s="385"/>
      <c r="ZJ17" s="385"/>
      <c r="ZK17" s="385"/>
      <c r="ZL17" s="385"/>
      <c r="ZM17" s="385"/>
    </row>
    <row r="18" spans="1:689" s="127" customFormat="1" ht="12.75" x14ac:dyDescent="0.2">
      <c r="B18" s="383" t="s">
        <v>1731</v>
      </c>
      <c r="C18" s="383" t="s">
        <v>1719</v>
      </c>
      <c r="D18" s="383" t="s">
        <v>1721</v>
      </c>
      <c r="E18" s="383" t="s">
        <v>1756</v>
      </c>
      <c r="F18" s="383" t="str">
        <f t="shared" si="3"/>
        <v>NP</v>
      </c>
      <c r="I18" s="385">
        <f>INDEX(CBRM_data!$EY$238:$ABN$262, MATCH($D18&amp;$E18, CBRM_data!$D$238:$D$262,0), MATCH($B18&amp;$C18&amp;I$9, CBRM_data!$EY$15:$ABN$15,0))*IF($D18=$B$6,1, (I$8&gt;$G18))</f>
        <v>125573.81257652897</v>
      </c>
      <c r="J18" s="385">
        <f>INDEX(CBRM_data!$EY$238:$ABN$262, MATCH($D18&amp;$E18, CBRM_data!$D$238:$D$262,0), MATCH($B18&amp;$C18&amp;J$9, CBRM_data!$EY$15:$ABN$15,0))*IF($D18=$B$6,1, (J$8&gt;$G18))</f>
        <v>136641.00069032563</v>
      </c>
      <c r="K18" s="385">
        <f>INDEX(CBRM_data!$EY$238:$ABN$262, MATCH($D18&amp;$E18, CBRM_data!$D$238:$D$262,0), MATCH($B18&amp;$C18&amp;K$9, CBRM_data!$EY$15:$ABN$15,0))*IF($D18=$B$6,1, (K$8&gt;$G18))</f>
        <v>148817.55265990621</v>
      </c>
      <c r="L18" s="385">
        <f>INDEX(CBRM_data!$EY$238:$ABN$262, MATCH($D18&amp;$E18, CBRM_data!$D$238:$D$262,0), MATCH($B18&amp;$C18&amp;L$9, CBRM_data!$EY$15:$ABN$15,0))*IF($D18=$B$6,1, (L$8&gt;$G18))</f>
        <v>162226.92463155941</v>
      </c>
      <c r="M18" s="385">
        <f>INDEX(CBRM_data!$EY$238:$ABN$262, MATCH($D18&amp;$E18, CBRM_data!$D$238:$D$262,0), MATCH($B18&amp;$C18&amp;M$9, CBRM_data!$EY$15:$ABN$15,0))*IF($D18=$B$6,1, (M$8&gt;$G18))</f>
        <v>177008.47336934289</v>
      </c>
      <c r="N18" s="385">
        <f>INDEX(CBRM_data!$EY$238:$ABN$262, MATCH($D18&amp;$E18, CBRM_data!$D$238:$D$262,0), MATCH($B18&amp;$C18&amp;N$9, CBRM_data!$EY$15:$ABN$15,0))*IF($D18=$B$6,1, (N$8&gt;$G18))</f>
        <v>193320.16602458342</v>
      </c>
      <c r="O18" s="385">
        <f>INDEX(CBRM_data!$EY$238:$ABN$262, MATCH($D18&amp;$E18, CBRM_data!$D$238:$D$262,0), MATCH($B18&amp;$C18&amp;O$9, CBRM_data!$EY$15:$ABN$15,0))*IF($D18=$B$6,1, (O$8&gt;$G18))</f>
        <v>211343.5030880835</v>
      </c>
      <c r="P18" s="385">
        <f>INDEX(CBRM_data!$EY$238:$ABN$262, MATCH($D18&amp;$E18, CBRM_data!$D$238:$D$262,0), MATCH($B18&amp;$C18&amp;P$9, CBRM_data!$EY$15:$ABN$15,0))*IF($D18=$B$6,1, (P$8&gt;$G18))</f>
        <v>231693.2134184106</v>
      </c>
      <c r="Q18" s="385">
        <f>INDEX(CBRM_data!$EY$238:$ABN$262, MATCH($D18&amp;$E18, CBRM_data!$D$238:$D$262,0), MATCH($B18&amp;$C18&amp;Q$9, CBRM_data!$EY$15:$ABN$15,0))*IF($D18=$B$6,1, (Q$8&gt;$G18))</f>
        <v>254453.91546730173</v>
      </c>
      <c r="R18" s="385">
        <f>INDEX(CBRM_data!$EY$238:$ABN$262, MATCH($D18&amp;$E18, CBRM_data!$D$238:$D$262,0), MATCH($B18&amp;$C18&amp;R$9, CBRM_data!$EY$15:$ABN$15,0))*IF($D18=$B$6,1, (R$8&gt;$G18))</f>
        <v>279750.36969785154</v>
      </c>
      <c r="S18" s="385">
        <f>INDEX(CBRM_data!$EY$238:$ABN$262, MATCH($D18&amp;$E18, CBRM_data!$D$238:$D$262,0), MATCH($B18&amp;$C18&amp;S$9, CBRM_data!$EY$15:$ABN$15,0))*IF($D18=$B$6,1, (S$8&gt;$G18))</f>
        <v>307913.43738913216</v>
      </c>
      <c r="T18" s="385">
        <f>INDEX(CBRM_data!$EY$238:$ABN$262, MATCH($D18&amp;$E18, CBRM_data!$D$238:$D$262,0), MATCH($B18&amp;$C18&amp;T$9, CBRM_data!$EY$15:$ABN$15,0))*IF($D18=$B$6,1, (T$8&gt;$G18))</f>
        <v>339326.32187950471</v>
      </c>
      <c r="U18" s="385">
        <f>INDEX(CBRM_data!$EY$238:$ABN$262, MATCH($D18&amp;$E18, CBRM_data!$D$238:$D$262,0), MATCH($B18&amp;$C18&amp;U$9, CBRM_data!$EY$15:$ABN$15,0))*IF($D18=$B$6,1, (U$8&gt;$G18))</f>
        <v>374434.57708048617</v>
      </c>
      <c r="V18" s="385">
        <f>INDEX(CBRM_data!$EY$238:$ABN$262, MATCH($D18&amp;$E18, CBRM_data!$D$238:$D$262,0), MATCH($B18&amp;$C18&amp;V$9, CBRM_data!$EY$15:$ABN$15,0))*IF($D18=$B$6,1, (V$8&gt;$G18))</f>
        <v>413758.35581999994</v>
      </c>
      <c r="W18" s="385">
        <f>INDEX(CBRM_data!$EY$238:$ABN$262, MATCH($D18&amp;$E18, CBRM_data!$D$238:$D$262,0), MATCH($B18&amp;$C18&amp;W$9, CBRM_data!$EY$15:$ABN$15,0))*IF($D18=$B$6,1, (W$8&gt;$G18))</f>
        <v>457907.47070319729</v>
      </c>
      <c r="X18" s="385">
        <f>INDEX(CBRM_data!$EY$238:$ABN$262, MATCH($D18&amp;$E18, CBRM_data!$D$238:$D$262,0), MATCH($B18&amp;$C18&amp;X$9, CBRM_data!$EY$15:$ABN$15,0))*IF($D18=$B$6,1, (X$8&gt;$G18))</f>
        <v>507600.00985551148</v>
      </c>
      <c r="Y18" s="385">
        <f>INDEX(CBRM_data!$EY$238:$ABN$262, MATCH($D18&amp;$E18, CBRM_data!$D$238:$D$262,0), MATCH($B18&amp;$C18&amp;Y$9, CBRM_data!$EY$15:$ABN$15,0))*IF($D18=$B$6,1, (Y$8&gt;$G18))</f>
        <v>563685.47745100467</v>
      </c>
      <c r="Z18" s="385">
        <f>INDEX(CBRM_data!$EY$238:$ABN$262, MATCH($D18&amp;$E18, CBRM_data!$D$238:$D$262,0), MATCH($B18&amp;$C18&amp;Z$9, CBRM_data!$EY$15:$ABN$15,0))*IF($D18=$B$6,1, (Z$8&gt;$G18))</f>
        <v>627173.73847521446</v>
      </c>
      <c r="AA18" s="385">
        <f>INDEX(CBRM_data!$EY$238:$ABN$262, MATCH($D18&amp;$E18, CBRM_data!$D$238:$D$262,0), MATCH($B18&amp;$C18&amp;AA$9, CBRM_data!$EY$15:$ABN$15,0))*IF($D18=$B$6,1, (AA$8&gt;$G18))</f>
        <v>699271.47296519042</v>
      </c>
      <c r="AB18" s="385">
        <f>INDEX(CBRM_data!$EY$238:$ABN$262, MATCH($D18&amp;$E18, CBRM_data!$D$238:$D$262,0), MATCH($B18&amp;$C18&amp;AB$9, CBRM_data!$EY$15:$ABN$15,0))*IF($D18=$B$6,1, (AB$8&gt;$G18))</f>
        <v>781327.41955401341</v>
      </c>
      <c r="AC18" s="385">
        <f>INDEX(CBRM_data!$EY$238:$ABN$262, MATCH($D18&amp;$E18, CBRM_data!$D$238:$D$262,0), MATCH($B18&amp;$C18&amp;AC$9, CBRM_data!$EY$15:$ABN$15,0))*IF($D18=$B$6,1, (AC$8&gt;$G18))</f>
        <v>874453.47791459307</v>
      </c>
      <c r="AD18" s="385">
        <f>INDEX(CBRM_data!$EY$238:$ABN$262, MATCH($D18&amp;$E18, CBRM_data!$D$238:$D$262,0), MATCH($B18&amp;$C18&amp;AD$9, CBRM_data!$EY$15:$ABN$15,0))*IF($D18=$B$6,1, (AD$8&gt;$G18))</f>
        <v>980965.81633265503</v>
      </c>
      <c r="AE18" s="385">
        <f>INDEX(CBRM_data!$EY$238:$ABN$262, MATCH($D18&amp;$E18, CBRM_data!$D$238:$D$262,0), MATCH($B18&amp;$C18&amp;AE$9, CBRM_data!$EY$15:$ABN$15,0))*IF($D18=$B$6,1, (AE$8&gt;$G18))</f>
        <v>1076814.4390452984</v>
      </c>
      <c r="AF18" s="385">
        <f>INDEX(CBRM_data!$EY$238:$ABN$262, MATCH($D18&amp;$E18, CBRM_data!$D$238:$D$262,0), MATCH($B18&amp;$C18&amp;AF$9, CBRM_data!$EY$15:$ABN$15,0))*IF($D18=$B$6,1, (AF$8&gt;$G18))</f>
        <v>1165563.0721075658</v>
      </c>
      <c r="AG18" s="385">
        <f>INDEX(CBRM_data!$EY$238:$ABN$262, MATCH($D18&amp;$E18, CBRM_data!$D$238:$D$262,0), MATCH($B18&amp;$C18&amp;AG$9, CBRM_data!$EY$15:$ABN$15,0))*IF($D18=$B$6,1, (AG$8&gt;$G18))</f>
        <v>1263926.3172388857</v>
      </c>
      <c r="AH18" s="385">
        <f>INDEX(CBRM_data!$EY$238:$ABN$262, MATCH($D18&amp;$E18, CBRM_data!$D$238:$D$262,0), MATCH($B18&amp;$C18&amp;AH$9, CBRM_data!$EY$15:$ABN$15,0))*IF($D18=$B$6,1, (AH$8&gt;$G18))</f>
        <v>1373040.8058639236</v>
      </c>
      <c r="AI18" s="385">
        <f>INDEX(CBRM_data!$EY$238:$ABN$262, MATCH($D18&amp;$E18, CBRM_data!$D$238:$D$262,0), MATCH($B18&amp;$C18&amp;AI$9, CBRM_data!$EY$15:$ABN$15,0))*IF($D18=$B$6,1, (AI$8&gt;$G18))</f>
        <v>1494193.4151412291</v>
      </c>
      <c r="AJ18" s="385">
        <f>INDEX(CBRM_data!$EY$238:$ABN$262, MATCH($D18&amp;$E18, CBRM_data!$D$238:$D$262,0), MATCH($B18&amp;$C18&amp;AJ$9, CBRM_data!$EY$15:$ABN$15,0))*IF($D18=$B$6,1, (AJ$8&gt;$G18))</f>
        <v>1628843.6169254715</v>
      </c>
      <c r="AK18" s="385">
        <f>INDEX(CBRM_data!$EY$238:$ABN$262, MATCH($D18&amp;$E18, CBRM_data!$D$238:$D$262,0), MATCH($B18&amp;$C18&amp;AK$9, CBRM_data!$EY$15:$ABN$15,0))*IF($D18=$B$6,1, (AK$8&gt;$G18))</f>
        <v>1778649.7594830655</v>
      </c>
      <c r="AL18" s="385">
        <f>INDEX(CBRM_data!$EY$238:$ABN$262, MATCH($D18&amp;$E18, CBRM_data!$D$238:$D$262,0), MATCH($B18&amp;$C18&amp;AL$9, CBRM_data!$EY$15:$ABN$15,0))*IF($D18=$B$6,1, (AL$8&gt;$G18))</f>
        <v>1945499.7635217994</v>
      </c>
    </row>
    <row r="19" spans="1:689" s="127" customFormat="1" ht="12.75" x14ac:dyDescent="0.2">
      <c r="B19" s="383" t="s">
        <v>1731</v>
      </c>
      <c r="C19" s="383" t="s">
        <v>1719</v>
      </c>
      <c r="D19" s="383" t="s">
        <v>1721</v>
      </c>
      <c r="E19" s="383" t="s">
        <v>1825</v>
      </c>
      <c r="F19" s="383" t="str">
        <f t="shared" ref="F19" si="5">B19</f>
        <v>NP</v>
      </c>
      <c r="I19" s="385">
        <f>INDEX(CBRM_data!$EY$238:$ABN$262, MATCH($D19&amp;$E19, CBRM_data!$D$238:$D$262,0), MATCH($B19&amp;$C19&amp;I$9, CBRM_data!$EY$15:$ABN$15,0))*IF($D19=$B$6,1, (I$8&gt;$G19))</f>
        <v>11644.33704121865</v>
      </c>
      <c r="J19" s="385">
        <f>INDEX(CBRM_data!$EY$238:$ABN$262, MATCH($D19&amp;$E19, CBRM_data!$D$238:$D$262,0), MATCH($B19&amp;$C19&amp;J$9, CBRM_data!$EY$15:$ABN$15,0))*IF($D19=$B$6,1, (J$8&gt;$G19))</f>
        <v>12872.301329146061</v>
      </c>
      <c r="K19" s="385">
        <f>INDEX(CBRM_data!$EY$238:$ABN$262, MATCH($D19&amp;$E19, CBRM_data!$D$238:$D$262,0), MATCH($B19&amp;$C19&amp;K$9, CBRM_data!$EY$15:$ABN$15,0))*IF($D19=$B$6,1, (K$8&gt;$G19))</f>
        <v>14247.607076228045</v>
      </c>
      <c r="L19" s="385">
        <f>INDEX(CBRM_data!$EY$238:$ABN$262, MATCH($D19&amp;$E19, CBRM_data!$D$238:$D$262,0), MATCH($B19&amp;$C19&amp;L$9, CBRM_data!$EY$15:$ABN$15,0))*IF($D19=$B$6,1, (L$8&gt;$G19))</f>
        <v>15789.926343047704</v>
      </c>
      <c r="M19" s="385">
        <f>INDEX(CBRM_data!$EY$238:$ABN$262, MATCH($D19&amp;$E19, CBRM_data!$D$238:$D$262,0), MATCH($B19&amp;$C19&amp;M$9, CBRM_data!$EY$15:$ABN$15,0))*IF($D19=$B$6,1, (M$8&gt;$G19))</f>
        <v>17521.821117324573</v>
      </c>
      <c r="N19" s="385">
        <f>INDEX(CBRM_data!$EY$238:$ABN$262, MATCH($D19&amp;$E19, CBRM_data!$D$238:$D$262,0), MATCH($B19&amp;$C19&amp;N$9, CBRM_data!$EY$15:$ABN$15,0))*IF($D19=$B$6,1, (N$8&gt;$G19))</f>
        <v>19469.203674902295</v>
      </c>
      <c r="O19" s="385">
        <f>INDEX(CBRM_data!$EY$238:$ABN$262, MATCH($D19&amp;$E19, CBRM_data!$D$238:$D$262,0), MATCH($B19&amp;$C19&amp;O$9, CBRM_data!$EY$15:$ABN$15,0))*IF($D19=$B$6,1, (O$8&gt;$G19))</f>
        <v>21661.93942044261</v>
      </c>
      <c r="P19" s="385">
        <f>INDEX(CBRM_data!$EY$238:$ABN$262, MATCH($D19&amp;$E19, CBRM_data!$D$238:$D$262,0), MATCH($B19&amp;$C19&amp;P$9, CBRM_data!$EY$15:$ABN$15,0))*IF($D19=$B$6,1, (P$8&gt;$G19))</f>
        <v>24134.34734934456</v>
      </c>
      <c r="Q19" s="385">
        <f>INDEX(CBRM_data!$EY$238:$ABN$262, MATCH($D19&amp;$E19, CBRM_data!$D$238:$D$262,0), MATCH($B19&amp;$C19&amp;Q$9, CBRM_data!$EY$15:$ABN$15,0))*IF($D19=$B$6,1, (Q$8&gt;$G19))</f>
        <v>26925.990603169499</v>
      </c>
      <c r="R19" s="385">
        <f>INDEX(CBRM_data!$EY$238:$ABN$262, MATCH($D19&amp;$E19, CBRM_data!$D$238:$D$262,0), MATCH($B19&amp;$C19&amp;R$9, CBRM_data!$EY$15:$ABN$15,0))*IF($D19=$B$6,1, (R$8&gt;$G19))</f>
        <v>30082.591829316814</v>
      </c>
      <c r="S19" s="385">
        <f>INDEX(CBRM_data!$EY$238:$ABN$262, MATCH($D19&amp;$E19, CBRM_data!$D$238:$D$262,0), MATCH($B19&amp;$C19&amp;S$9, CBRM_data!$EY$15:$ABN$15,0))*IF($D19=$B$6,1, (S$8&gt;$G19))</f>
        <v>33657.024501119959</v>
      </c>
      <c r="T19" s="385">
        <f>INDEX(CBRM_data!$EY$238:$ABN$262, MATCH($D19&amp;$E19, CBRM_data!$D$238:$D$262,0), MATCH($B19&amp;$C19&amp;T$9, CBRM_data!$EY$15:$ABN$15,0))*IF($D19=$B$6,1, (T$8&gt;$G19))</f>
        <v>37710.512402615175</v>
      </c>
      <c r="U19" s="385">
        <f>INDEX(CBRM_data!$EY$238:$ABN$262, MATCH($D19&amp;$E19, CBRM_data!$D$238:$D$262,0), MATCH($B19&amp;$C19&amp;U$9, CBRM_data!$EY$15:$ABN$15,0))*IF($D19=$B$6,1, (U$8&gt;$G19))</f>
        <v>42314.041252521267</v>
      </c>
      <c r="V19" s="385">
        <f>INDEX(CBRM_data!$EY$238:$ABN$262, MATCH($D19&amp;$E19, CBRM_data!$D$238:$D$262,0), MATCH($B19&amp;$C19&amp;V$9, CBRM_data!$EY$15:$ABN$15,0))*IF($D19=$B$6,1, (V$8&gt;$G19))</f>
        <v>47550.021529021593</v>
      </c>
      <c r="W19" s="385">
        <f>INDEX(CBRM_data!$EY$238:$ABN$262, MATCH($D19&amp;$E19, CBRM_data!$D$238:$D$262,0), MATCH($B19&amp;$C19&amp;W$9, CBRM_data!$EY$15:$ABN$15,0))*IF($D19=$B$6,1, (W$8&gt;$G19))</f>
        <v>53514.249004158446</v>
      </c>
      <c r="X19" s="385">
        <f>INDEX(CBRM_data!$EY$238:$ABN$262, MATCH($D19&amp;$E19, CBRM_data!$D$238:$D$262,0), MATCH($B19&amp;$C19&amp;X$9, CBRM_data!$EY$15:$ABN$15,0))*IF($D19=$B$6,1, (X$8&gt;$G19))</f>
        <v>60318.218420379693</v>
      </c>
      <c r="Y19" s="385">
        <f>INDEX(CBRM_data!$EY$238:$ABN$262, MATCH($D19&amp;$E19, CBRM_data!$D$238:$D$262,0), MATCH($B19&amp;$C19&amp;Y$9, CBRM_data!$EY$15:$ABN$15,0))*IF($D19=$B$6,1, (Y$8&gt;$G19))</f>
        <v>68091.856451942163</v>
      </c>
      <c r="Z19" s="385">
        <f>INDEX(CBRM_data!$EY$238:$ABN$262, MATCH($D19&amp;$E19, CBRM_data!$D$238:$D$262,0), MATCH($B19&amp;$C19&amp;Z$9, CBRM_data!$EY$15:$ABN$15,0))*IF($D19=$B$6,1, (Z$8&gt;$G19))</f>
        <v>74617.161521229442</v>
      </c>
      <c r="AA19" s="385">
        <f>INDEX(CBRM_data!$EY$238:$ABN$262, MATCH($D19&amp;$E19, CBRM_data!$D$238:$D$262,0), MATCH($B19&amp;$C19&amp;AA$9, CBRM_data!$EY$15:$ABN$15,0))*IF($D19=$B$6,1, (AA$8&gt;$G19))</f>
        <v>81178.211884852775</v>
      </c>
      <c r="AB19" s="385">
        <f>INDEX(CBRM_data!$EY$238:$ABN$262, MATCH($D19&amp;$E19, CBRM_data!$D$238:$D$262,0), MATCH($B19&amp;$C19&amp;AB$9, CBRM_data!$EY$15:$ABN$15,0))*IF($D19=$B$6,1, (AB$8&gt;$G19))</f>
        <v>88536.827680337257</v>
      </c>
      <c r="AC19" s="385">
        <f>INDEX(CBRM_data!$EY$238:$ABN$262, MATCH($D19&amp;$E19, CBRM_data!$D$238:$D$262,0), MATCH($B19&amp;$C19&amp;AC$9, CBRM_data!$EY$15:$ABN$15,0))*IF($D19=$B$6,1, (AC$8&gt;$G19))</f>
        <v>96799.520777830301</v>
      </c>
      <c r="AD19" s="385">
        <f>INDEX(CBRM_data!$EY$238:$ABN$262, MATCH($D19&amp;$E19, CBRM_data!$D$238:$D$262,0), MATCH($B19&amp;$C19&amp;AD$9, CBRM_data!$EY$15:$ABN$15,0))*IF($D19=$B$6,1, (AD$8&gt;$G19))</f>
        <v>106085.22697787933</v>
      </c>
      <c r="AE19" s="385">
        <f>INDEX(CBRM_data!$EY$238:$ABN$262, MATCH($D19&amp;$E19, CBRM_data!$D$238:$D$262,0), MATCH($B19&amp;$C19&amp;AE$9, CBRM_data!$EY$15:$ABN$15,0))*IF($D19=$B$6,1, (AE$8&gt;$G19))</f>
        <v>116520.17304230147</v>
      </c>
      <c r="AF19" s="385">
        <f>INDEX(CBRM_data!$EY$238:$ABN$262, MATCH($D19&amp;$E19, CBRM_data!$D$238:$D$262,0), MATCH($B19&amp;$C19&amp;AF$9, CBRM_data!$EY$15:$ABN$15,0))*IF($D19=$B$6,1, (AF$8&gt;$G19))</f>
        <v>128249.6812219884</v>
      </c>
      <c r="AG19" s="385">
        <f>INDEX(CBRM_data!$EY$238:$ABN$262, MATCH($D19&amp;$E19, CBRM_data!$D$238:$D$262,0), MATCH($B19&amp;$C19&amp;AG$9, CBRM_data!$EY$15:$ABN$15,0))*IF($D19=$B$6,1, (AG$8&gt;$G19))</f>
        <v>141458.4218758131</v>
      </c>
      <c r="AH19" s="385">
        <f>INDEX(CBRM_data!$EY$238:$ABN$262, MATCH($D19&amp;$E19, CBRM_data!$D$238:$D$262,0), MATCH($B19&amp;$C19&amp;AH$9, CBRM_data!$EY$15:$ABN$15,0))*IF($D19=$B$6,1, (AH$8&gt;$G19))</f>
        <v>156344.78389707932</v>
      </c>
      <c r="AI19" s="385">
        <f>INDEX(CBRM_data!$EY$238:$ABN$262, MATCH($D19&amp;$E19, CBRM_data!$D$238:$D$262,0), MATCH($B19&amp;$C19&amp;AI$9, CBRM_data!$EY$15:$ABN$15,0))*IF($D19=$B$6,1, (AI$8&gt;$G19))</f>
        <v>173135.23818161531</v>
      </c>
      <c r="AJ19" s="385">
        <f>INDEX(CBRM_data!$EY$238:$ABN$262, MATCH($D19&amp;$E19, CBRM_data!$D$238:$D$262,0), MATCH($B19&amp;$C19&amp;AJ$9, CBRM_data!$EY$15:$ABN$15,0))*IF($D19=$B$6,1, (AJ$8&gt;$G19))</f>
        <v>189934.93710233114</v>
      </c>
      <c r="AK19" s="385">
        <f>INDEX(CBRM_data!$EY$238:$ABN$262, MATCH($D19&amp;$E19, CBRM_data!$D$238:$D$262,0), MATCH($B19&amp;$C19&amp;AK$9, CBRM_data!$EY$15:$ABN$15,0))*IF($D19=$B$6,1, (AK$8&gt;$G19))</f>
        <v>200066.74364813662</v>
      </c>
      <c r="AL19" s="385">
        <f>INDEX(CBRM_data!$EY$238:$ABN$262, MATCH($D19&amp;$E19, CBRM_data!$D$238:$D$262,0), MATCH($B19&amp;$C19&amp;AL$9, CBRM_data!$EY$15:$ABN$15,0))*IF($D19=$B$6,1, (AL$8&gt;$G19))</f>
        <v>203742.54581086937</v>
      </c>
    </row>
    <row r="20" spans="1:689" s="127" customFormat="1" ht="12.75" x14ac:dyDescent="0.2">
      <c r="I20" s="385"/>
      <c r="J20" s="385"/>
      <c r="K20" s="385"/>
      <c r="L20" s="385"/>
      <c r="M20" s="385"/>
      <c r="N20" s="385"/>
      <c r="O20" s="385"/>
      <c r="P20" s="385"/>
      <c r="Q20" s="385"/>
      <c r="R20" s="385"/>
      <c r="S20" s="385"/>
      <c r="T20" s="385"/>
      <c r="U20" s="385"/>
      <c r="V20" s="385"/>
      <c r="W20" s="385"/>
      <c r="X20" s="385"/>
      <c r="Y20" s="385"/>
      <c r="Z20" s="385"/>
      <c r="AA20" s="385"/>
      <c r="AB20" s="385"/>
      <c r="AC20" s="385"/>
      <c r="AD20" s="385"/>
      <c r="AE20" s="385"/>
      <c r="AF20" s="385"/>
      <c r="AG20" s="385"/>
      <c r="AH20" s="385"/>
      <c r="AI20" s="385"/>
      <c r="AJ20" s="385"/>
      <c r="AK20" s="385"/>
      <c r="AL20" s="385"/>
    </row>
    <row r="21" spans="1:689" s="127" customFormat="1" ht="12.75" x14ac:dyDescent="0.2">
      <c r="B21" s="383" t="s">
        <v>2</v>
      </c>
      <c r="C21" s="383" t="s">
        <v>1719</v>
      </c>
      <c r="D21" s="383" t="s">
        <v>1721</v>
      </c>
      <c r="E21" s="383" t="s">
        <v>1756</v>
      </c>
      <c r="F21" s="383" t="s">
        <v>1732</v>
      </c>
      <c r="I21" s="385">
        <f>INDEX(CBRM_data!$EY$238:$ABN$262, MATCH($D21&amp;$E21, CBRM_data!$D$238:$D$262,0), MATCH($B21&amp;$C21&amp;I$9, CBRM_data!$EY$15:$ABN$15,0))*IF($D21=$B$6,1, (I$8&gt;$G21))</f>
        <v>3444.2154607554671</v>
      </c>
      <c r="J21" s="385">
        <f>INDEX(CBRM_data!$EY$238:$ABN$262, MATCH($D21&amp;$E21, CBRM_data!$D$238:$D$262,0), MATCH($B21&amp;$C21&amp;J$9, CBRM_data!$EY$15:$ABN$15,0))*IF($D21=$B$6,1, (J$8&gt;$G21))</f>
        <v>3701.563819754334</v>
      </c>
      <c r="K21" s="385">
        <f>INDEX(CBRM_data!$EY$238:$ABN$262, MATCH($D21&amp;$E21, CBRM_data!$D$238:$D$262,0), MATCH($B21&amp;$C21&amp;K$9, CBRM_data!$EY$15:$ABN$15,0))*IF($D21=$B$6,1, (K$8&gt;$G21))</f>
        <v>3986.1038211848868</v>
      </c>
      <c r="L21" s="385">
        <f>INDEX(CBRM_data!$EY$238:$ABN$262, MATCH($D21&amp;$E21, CBRM_data!$D$238:$D$262,0), MATCH($B21&amp;$C21&amp;L$9, CBRM_data!$EY$15:$ABN$15,0))*IF($D21=$B$6,1, (L$8&gt;$G21))</f>
        <v>4301.2929650035439</v>
      </c>
      <c r="M21" s="385">
        <f>INDEX(CBRM_data!$EY$238:$ABN$262, MATCH($D21&amp;$E21, CBRM_data!$D$238:$D$262,0), MATCH($B21&amp;$C21&amp;M$9, CBRM_data!$EY$15:$ABN$15,0))*IF($D21=$B$6,1, (M$8&gt;$G21))</f>
        <v>4652.7958565794561</v>
      </c>
      <c r="N21" s="385">
        <f>INDEX(CBRM_data!$EY$238:$ABN$262, MATCH($D21&amp;$E21, CBRM_data!$D$238:$D$262,0), MATCH($B21&amp;$C21&amp;N$9, CBRM_data!$EY$15:$ABN$15,0))*IF($D21=$B$6,1, (N$8&gt;$G21))</f>
        <v>5062.0821631538893</v>
      </c>
      <c r="O21" s="385">
        <f>INDEX(CBRM_data!$EY$238:$ABN$262, MATCH($D21&amp;$E21, CBRM_data!$D$238:$D$262,0), MATCH($B21&amp;$C21&amp;O$9, CBRM_data!$EY$15:$ABN$15,0))*IF($D21=$B$6,1, (O$8&gt;$G21))</f>
        <v>5627.9749630044598</v>
      </c>
      <c r="P21" s="385">
        <f>INDEX(CBRM_data!$EY$238:$ABN$262, MATCH($D21&amp;$E21, CBRM_data!$D$238:$D$262,0), MATCH($B21&amp;$C21&amp;P$9, CBRM_data!$EY$15:$ABN$15,0))*IF($D21=$B$6,1, (P$8&gt;$G21))</f>
        <v>6317.7866777809077</v>
      </c>
      <c r="Q21" s="385">
        <f>INDEX(CBRM_data!$EY$238:$ABN$262, MATCH($D21&amp;$E21, CBRM_data!$D$238:$D$262,0), MATCH($B21&amp;$C21&amp;Q$9, CBRM_data!$EY$15:$ABN$15,0))*IF($D21=$B$6,1, (Q$8&gt;$G21))</f>
        <v>7215.4575267307637</v>
      </c>
      <c r="R21" s="385">
        <f>INDEX(CBRM_data!$EY$238:$ABN$262, MATCH($D21&amp;$E21, CBRM_data!$D$238:$D$262,0), MATCH($B21&amp;$C21&amp;R$9, CBRM_data!$EY$15:$ABN$15,0))*IF($D21=$B$6,1, (R$8&gt;$G21))</f>
        <v>8372.0772695919022</v>
      </c>
      <c r="S21" s="385">
        <f>INDEX(CBRM_data!$EY$238:$ABN$262, MATCH($D21&amp;$E21, CBRM_data!$D$238:$D$262,0), MATCH($B21&amp;$C21&amp;S$9, CBRM_data!$EY$15:$ABN$15,0))*IF($D21=$B$6,1, (S$8&gt;$G21))</f>
        <v>9853.75351176816</v>
      </c>
      <c r="T21" s="385">
        <f>INDEX(CBRM_data!$EY$238:$ABN$262, MATCH($D21&amp;$E21, CBRM_data!$D$238:$D$262,0), MATCH($B21&amp;$C21&amp;T$9, CBRM_data!$EY$15:$ABN$15,0))*IF($D21=$B$6,1, (T$8&gt;$G21))</f>
        <v>11791.35215975481</v>
      </c>
      <c r="U21" s="385">
        <f>INDEX(CBRM_data!$EY$238:$ABN$262, MATCH($D21&amp;$E21, CBRM_data!$D$238:$D$262,0), MATCH($B21&amp;$C21&amp;U$9, CBRM_data!$EY$15:$ABN$15,0))*IF($D21=$B$6,1, (U$8&gt;$G21))</f>
        <v>14376.752038607576</v>
      </c>
      <c r="V21" s="385">
        <f>INDEX(CBRM_data!$EY$238:$ABN$262, MATCH($D21&amp;$E21, CBRM_data!$D$238:$D$262,0), MATCH($B21&amp;$C21&amp;V$9, CBRM_data!$EY$15:$ABN$15,0))*IF($D21=$B$6,1, (V$8&gt;$G21))</f>
        <v>17892.993366704512</v>
      </c>
      <c r="W21" s="385">
        <f>INDEX(CBRM_data!$EY$238:$ABN$262, MATCH($D21&amp;$E21, CBRM_data!$D$238:$D$262,0), MATCH($B21&amp;$C21&amp;W$9, CBRM_data!$EY$15:$ABN$15,0))*IF($D21=$B$6,1, (W$8&gt;$G21))</f>
        <v>22759.752071994109</v>
      </c>
      <c r="X21" s="385">
        <f>INDEX(CBRM_data!$EY$238:$ABN$262, MATCH($D21&amp;$E21, CBRM_data!$D$238:$D$262,0), MATCH($B21&amp;$C21&amp;X$9, CBRM_data!$EY$15:$ABN$15,0))*IF($D21=$B$6,1, (X$8&gt;$G21))</f>
        <v>29602.063185973762</v>
      </c>
      <c r="Y21" s="385">
        <f>INDEX(CBRM_data!$EY$238:$ABN$262, MATCH($D21&amp;$E21, CBRM_data!$D$238:$D$262,0), MATCH($B21&amp;$C21&amp;Y$9, CBRM_data!$EY$15:$ABN$15,0))*IF($D21=$B$6,1, (Y$8&gt;$G21))</f>
        <v>39354.359541726604</v>
      </c>
      <c r="Z21" s="385">
        <f>INDEX(CBRM_data!$EY$238:$ABN$262, MATCH($D21&amp;$E21, CBRM_data!$D$238:$D$262,0), MATCH($B21&amp;$C21&amp;Z$9, CBRM_data!$EY$15:$ABN$15,0))*IF($D21=$B$6,1, (Z$8&gt;$G21))</f>
        <v>53418.219499622544</v>
      </c>
      <c r="AA21" s="385">
        <f>INDEX(CBRM_data!$EY$238:$ABN$262, MATCH($D21&amp;$E21, CBRM_data!$D$238:$D$262,0), MATCH($B21&amp;$C21&amp;AA$9, CBRM_data!$EY$15:$ABN$15,0))*IF($D21=$B$6,1, (AA$8&gt;$G21))</f>
        <v>73230.227671422617</v>
      </c>
      <c r="AB21" s="385">
        <f>INDEX(CBRM_data!$EY$238:$ABN$262, MATCH($D21&amp;$E21, CBRM_data!$D$238:$D$262,0), MATCH($B21&amp;$C21&amp;AB$9, CBRM_data!$EY$15:$ABN$15,0))*IF($D21=$B$6,1, (AB$8&gt;$G21))</f>
        <v>96061.244886566768</v>
      </c>
      <c r="AC21" s="385">
        <f>INDEX(CBRM_data!$EY$238:$ABN$262, MATCH($D21&amp;$E21, CBRM_data!$D$238:$D$262,0), MATCH($B21&amp;$C21&amp;AC$9, CBRM_data!$EY$15:$ABN$15,0))*IF($D21=$B$6,1, (AC$8&gt;$G21))</f>
        <v>105596.82138164368</v>
      </c>
      <c r="AD21" s="385">
        <f>INDEX(CBRM_data!$EY$238:$ABN$262, MATCH($D21&amp;$E21, CBRM_data!$D$238:$D$262,0), MATCH($B21&amp;$C21&amp;AD$9, CBRM_data!$EY$15:$ABN$15,0))*IF($D21=$B$6,1, (AD$8&gt;$G21))</f>
        <v>113357.0757660711</v>
      </c>
      <c r="AE21" s="385">
        <f>INDEX(CBRM_data!$EY$238:$ABN$262, MATCH($D21&amp;$E21, CBRM_data!$D$238:$D$262,0), MATCH($B21&amp;$C21&amp;AE$9, CBRM_data!$EY$15:$ABN$15,0))*IF($D21=$B$6,1, (AE$8&gt;$G21))</f>
        <v>122153.0892438119</v>
      </c>
      <c r="AF21" s="385">
        <f>INDEX(CBRM_data!$EY$238:$ABN$262, MATCH($D21&amp;$E21, CBRM_data!$D$238:$D$262,0), MATCH($B21&amp;$C21&amp;AF$9, CBRM_data!$EY$15:$ABN$15,0))*IF($D21=$B$6,1, (AF$8&gt;$G21))</f>
        <v>133050.92811976426</v>
      </c>
      <c r="AG21" s="385">
        <f>INDEX(CBRM_data!$EY$238:$ABN$262, MATCH($D21&amp;$E21, CBRM_data!$D$238:$D$262,0), MATCH($B21&amp;$C21&amp;AG$9, CBRM_data!$EY$15:$ABN$15,0))*IF($D21=$B$6,1, (AG$8&gt;$G21))</f>
        <v>141900.15692114824</v>
      </c>
      <c r="AH21" s="385">
        <f>INDEX(CBRM_data!$EY$238:$ABN$262, MATCH($D21&amp;$E21, CBRM_data!$D$238:$D$262,0), MATCH($B21&amp;$C21&amp;AH$9, CBRM_data!$EY$15:$ABN$15,0))*IF($D21=$B$6,1, (AH$8&gt;$G21))</f>
        <v>144104.75622302253</v>
      </c>
      <c r="AI21" s="385">
        <f>INDEX(CBRM_data!$EY$238:$ABN$262, MATCH($D21&amp;$E21, CBRM_data!$D$238:$D$262,0), MATCH($B21&amp;$C21&amp;AI$9, CBRM_data!$EY$15:$ABN$15,0))*IF($D21=$B$6,1, (AI$8&gt;$G21))</f>
        <v>146533.73500294233</v>
      </c>
      <c r="AJ21" s="385">
        <f>INDEX(CBRM_data!$EY$238:$ABN$262, MATCH($D21&amp;$E21, CBRM_data!$D$238:$D$262,0), MATCH($B21&amp;$C21&amp;AJ$9, CBRM_data!$EY$15:$ABN$15,0))*IF($D21=$B$6,1, (AJ$8&gt;$G21))</f>
        <v>149211.06845991767</v>
      </c>
      <c r="AK21" s="385">
        <f>INDEX(CBRM_data!$EY$238:$ABN$262, MATCH($D21&amp;$E21, CBRM_data!$D$238:$D$262,0), MATCH($B21&amp;$C21&amp;AK$9, CBRM_data!$EY$15:$ABN$15,0))*IF($D21=$B$6,1, (AK$8&gt;$G21))</f>
        <v>152163.46898485805</v>
      </c>
      <c r="AL21" s="385">
        <f>INDEX(CBRM_data!$EY$238:$ABN$262, MATCH($D21&amp;$E21, CBRM_data!$D$238:$D$262,0), MATCH($B21&amp;$C21&amp;AL$9, CBRM_data!$EY$15:$ABN$15,0))*IF($D21=$B$6,1, (AL$8&gt;$G21))</f>
        <v>155420.72902890595</v>
      </c>
    </row>
    <row r="22" spans="1:689" s="127" customFormat="1" ht="12.75" x14ac:dyDescent="0.2">
      <c r="B22" s="383" t="s">
        <v>2</v>
      </c>
      <c r="C22" s="383" t="s">
        <v>1719</v>
      </c>
      <c r="D22" s="383" t="s">
        <v>1721</v>
      </c>
      <c r="E22" s="383" t="s">
        <v>1825</v>
      </c>
      <c r="F22" s="383" t="s">
        <v>1732</v>
      </c>
      <c r="I22" s="385">
        <f>INDEX(CBRM_data!$EY$238:$ABN$262, MATCH($D22&amp;$E22, CBRM_data!$D$238:$D$262,0), MATCH($B22&amp;$C22&amp;I$9, CBRM_data!$EY$15:$ABN$15,0))*IF($D22=$B$6,1, (I$8&gt;$G22))</f>
        <v>6760.6000796849921</v>
      </c>
      <c r="J22" s="385">
        <f>INDEX(CBRM_data!$EY$238:$ABN$262, MATCH($D22&amp;$E22, CBRM_data!$D$238:$D$262,0), MATCH($B22&amp;$C22&amp;J$9, CBRM_data!$EY$15:$ABN$15,0))*IF($D22=$B$6,1, (J$8&gt;$G22))</f>
        <v>7514.313848926281</v>
      </c>
      <c r="K22" s="385">
        <f>INDEX(CBRM_data!$EY$238:$ABN$262, MATCH($D22&amp;$E22, CBRM_data!$D$238:$D$262,0), MATCH($B22&amp;$C22&amp;K$9, CBRM_data!$EY$15:$ABN$15,0))*IF($D22=$B$6,1, (K$8&gt;$G22))</f>
        <v>8366.7419319770052</v>
      </c>
      <c r="L22" s="385">
        <f>INDEX(CBRM_data!$EY$238:$ABN$262, MATCH($D22&amp;$E22, CBRM_data!$D$238:$D$262,0), MATCH($B22&amp;$C22&amp;L$9, CBRM_data!$EY$15:$ABN$15,0))*IF($D22=$B$6,1, (L$8&gt;$G22))</f>
        <v>9333.2751036015197</v>
      </c>
      <c r="M22" s="385">
        <f>INDEX(CBRM_data!$EY$238:$ABN$262, MATCH($D22&amp;$E22, CBRM_data!$D$238:$D$262,0), MATCH($B22&amp;$C22&amp;M$9, CBRM_data!$EY$15:$ABN$15,0))*IF($D22=$B$6,1, (M$8&gt;$G22))</f>
        <v>10432.269966468903</v>
      </c>
      <c r="N22" s="385">
        <f>INDEX(CBRM_data!$EY$238:$ABN$262, MATCH($D22&amp;$E22, CBRM_data!$D$238:$D$262,0), MATCH($B22&amp;$C22&amp;N$9, CBRM_data!$EY$15:$ABN$15,0))*IF($D22=$B$6,1, (N$8&gt;$G22))</f>
        <v>11685.758061721437</v>
      </c>
      <c r="O22" s="385">
        <f>INDEX(CBRM_data!$EY$238:$ABN$262, MATCH($D22&amp;$E22, CBRM_data!$D$238:$D$262,0), MATCH($B22&amp;$C22&amp;O$9, CBRM_data!$EY$15:$ABN$15,0))*IF($D22=$B$6,1, (O$8&gt;$G22))</f>
        <v>13131.04323105434</v>
      </c>
      <c r="P22" s="385">
        <f>INDEX(CBRM_data!$EY$238:$ABN$262, MATCH($D22&amp;$E22, CBRM_data!$D$238:$D$262,0), MATCH($B22&amp;$C22&amp;P$9, CBRM_data!$EY$15:$ABN$15,0))*IF($D22=$B$6,1, (P$8&gt;$G22))</f>
        <v>14800.277189658373</v>
      </c>
      <c r="Q22" s="385">
        <f>INDEX(CBRM_data!$EY$238:$ABN$262, MATCH($D22&amp;$E22, CBRM_data!$D$238:$D$262,0), MATCH($B22&amp;$C22&amp;Q$9, CBRM_data!$EY$15:$ABN$15,0))*IF($D22=$B$6,1, (Q$8&gt;$G22))</f>
        <v>16736.150672946442</v>
      </c>
      <c r="R22" s="385">
        <f>INDEX(CBRM_data!$EY$238:$ABN$262, MATCH($D22&amp;$E22, CBRM_data!$D$238:$D$262,0), MATCH($B22&amp;$C22&amp;R$9, CBRM_data!$EY$15:$ABN$15,0))*IF($D22=$B$6,1, (R$8&gt;$G22))</f>
        <v>18990.620379545842</v>
      </c>
      <c r="S22" s="385">
        <f>INDEX(CBRM_data!$EY$238:$ABN$262, MATCH($D22&amp;$E22, CBRM_data!$D$238:$D$262,0), MATCH($B22&amp;$C22&amp;S$9, CBRM_data!$EY$15:$ABN$15,0))*IF($D22=$B$6,1, (S$8&gt;$G22))</f>
        <v>21627.597872165352</v>
      </c>
      <c r="T22" s="385">
        <f>INDEX(CBRM_data!$EY$238:$ABN$262, MATCH($D22&amp;$E22, CBRM_data!$D$238:$D$262,0), MATCH($B22&amp;$C22&amp;T$9, CBRM_data!$EY$15:$ABN$15,0))*IF($D22=$B$6,1, (T$8&gt;$G22))</f>
        <v>24731.153860240258</v>
      </c>
      <c r="U22" s="385">
        <f>INDEX(CBRM_data!$EY$238:$ABN$262, MATCH($D22&amp;$E22, CBRM_data!$D$238:$D$262,0), MATCH($B22&amp;$C22&amp;U$9, CBRM_data!$EY$15:$ABN$15,0))*IF($D22=$B$6,1, (U$8&gt;$G22))</f>
        <v>28408.541271253067</v>
      </c>
      <c r="V22" s="385">
        <f>INDEX(CBRM_data!$EY$238:$ABN$262, MATCH($D22&amp;$E22, CBRM_data!$D$238:$D$262,0), MATCH($B22&amp;$C22&amp;V$9, CBRM_data!$EY$15:$ABN$15,0))*IF($D22=$B$6,1, (V$8&gt;$G22))</f>
        <v>32797.643132809935</v>
      </c>
      <c r="W22" s="385">
        <f>INDEX(CBRM_data!$EY$238:$ABN$262, MATCH($D22&amp;$E22, CBRM_data!$D$238:$D$262,0), MATCH($B22&amp;$C22&amp;W$9, CBRM_data!$EY$15:$ABN$15,0))*IF($D22=$B$6,1, (W$8&gt;$G22))</f>
        <v>38077.03321202386</v>
      </c>
      <c r="X22" s="385">
        <f>INDEX(CBRM_data!$EY$238:$ABN$262, MATCH($D22&amp;$E22, CBRM_data!$D$238:$D$262,0), MATCH($B22&amp;$C22&amp;X$9, CBRM_data!$EY$15:$ABN$15,0))*IF($D22=$B$6,1, (X$8&gt;$G22))</f>
        <v>44479.611709436344</v>
      </c>
      <c r="Y22" s="385">
        <f>INDEX(CBRM_data!$EY$238:$ABN$262, MATCH($D22&amp;$E22, CBRM_data!$D$238:$D$262,0), MATCH($B22&amp;$C22&amp;Y$9, CBRM_data!$EY$15:$ABN$15,0))*IF($D22=$B$6,1, (Y$8&gt;$G22))</f>
        <v>52311.142848191921</v>
      </c>
      <c r="Z22" s="385">
        <f>INDEX(CBRM_data!$EY$238:$ABN$262, MATCH($D22&amp;$E22, CBRM_data!$D$238:$D$262,0), MATCH($B22&amp;$C22&amp;Z$9, CBRM_data!$EY$15:$ABN$15,0))*IF($D22=$B$6,1, (Z$8&gt;$G22))</f>
        <v>60625.766153713754</v>
      </c>
      <c r="AA22" s="385">
        <f>INDEX(CBRM_data!$EY$238:$ABN$262, MATCH($D22&amp;$E22, CBRM_data!$D$238:$D$262,0), MATCH($B22&amp;$C22&amp;AA$9, CBRM_data!$EY$15:$ABN$15,0))*IF($D22=$B$6,1, (AA$8&gt;$G22))</f>
        <v>70420.619778946348</v>
      </c>
      <c r="AB22" s="385">
        <f>INDEX(CBRM_data!$EY$238:$ABN$262, MATCH($D22&amp;$E22, CBRM_data!$D$238:$D$262,0), MATCH($B22&amp;$C22&amp;AB$9, CBRM_data!$EY$15:$ABN$15,0))*IF($D22=$B$6,1, (AB$8&gt;$G22))</f>
        <v>76720.581671193417</v>
      </c>
      <c r="AC22" s="385">
        <f>INDEX(CBRM_data!$EY$238:$ABN$262, MATCH($D22&amp;$E22, CBRM_data!$D$238:$D$262,0), MATCH($B22&amp;$C22&amp;AC$9, CBRM_data!$EY$15:$ABN$15,0))*IF($D22=$B$6,1, (AC$8&gt;$G22))</f>
        <v>83692.99803431156</v>
      </c>
      <c r="AD22" s="385">
        <f>INDEX(CBRM_data!$EY$238:$ABN$262, MATCH($D22&amp;$E22, CBRM_data!$D$238:$D$262,0), MATCH($B22&amp;$C22&amp;AD$9, CBRM_data!$EY$15:$ABN$15,0))*IF($D22=$B$6,1, (AD$8&gt;$G22))</f>
        <v>92140.728435191981</v>
      </c>
      <c r="AE22" s="385">
        <f>INDEX(CBRM_data!$EY$238:$ABN$262, MATCH($D22&amp;$E22, CBRM_data!$D$238:$D$262,0), MATCH($B22&amp;$C22&amp;AE$9, CBRM_data!$EY$15:$ABN$15,0))*IF($D22=$B$6,1, (AE$8&gt;$G22))</f>
        <v>100934.46104426881</v>
      </c>
      <c r="AF22" s="385">
        <f>INDEX(CBRM_data!$EY$238:$ABN$262, MATCH($D22&amp;$E22, CBRM_data!$D$238:$D$262,0), MATCH($B22&amp;$C22&amp;AF$9, CBRM_data!$EY$15:$ABN$15,0))*IF($D22=$B$6,1, (AF$8&gt;$G22))</f>
        <v>109065.87817688927</v>
      </c>
      <c r="AG22" s="385">
        <f>INDEX(CBRM_data!$EY$238:$ABN$262, MATCH($D22&amp;$E22, CBRM_data!$D$238:$D$262,0), MATCH($B22&amp;$C22&amp;AG$9, CBRM_data!$EY$15:$ABN$15,0))*IF($D22=$B$6,1, (AG$8&gt;$G22))</f>
        <v>117748.12782773684</v>
      </c>
      <c r="AH22" s="385">
        <f>INDEX(CBRM_data!$EY$238:$ABN$262, MATCH($D22&amp;$E22, CBRM_data!$D$238:$D$262,0), MATCH($B22&amp;$C22&amp;AH$9, CBRM_data!$EY$15:$ABN$15,0))*IF($D22=$B$6,1, (AH$8&gt;$G22))</f>
        <v>126462.3756370348</v>
      </c>
      <c r="AI22" s="385">
        <f>INDEX(CBRM_data!$EY$238:$ABN$262, MATCH($D22&amp;$E22, CBRM_data!$D$238:$D$262,0), MATCH($B22&amp;$C22&amp;AI$9, CBRM_data!$EY$15:$ABN$15,0))*IF($D22=$B$6,1, (AI$8&gt;$G22))</f>
        <v>136271.48008105331</v>
      </c>
      <c r="AJ22" s="385">
        <f>INDEX(CBRM_data!$EY$238:$ABN$262, MATCH($D22&amp;$E22, CBRM_data!$D$238:$D$262,0), MATCH($B22&amp;$C22&amp;AJ$9, CBRM_data!$EY$15:$ABN$15,0))*IF($D22=$B$6,1, (AJ$8&gt;$G22))</f>
        <v>146314.46805196322</v>
      </c>
      <c r="AK22" s="385">
        <f>INDEX(CBRM_data!$EY$238:$ABN$262, MATCH($D22&amp;$E22, CBRM_data!$D$238:$D$262,0), MATCH($B22&amp;$C22&amp;AK$9, CBRM_data!$EY$15:$ABN$15,0))*IF($D22=$B$6,1, (AK$8&gt;$G22))</f>
        <v>152713.19034959382</v>
      </c>
      <c r="AL22" s="385">
        <f>INDEX(CBRM_data!$EY$238:$ABN$262, MATCH($D22&amp;$E22, CBRM_data!$D$238:$D$262,0), MATCH($B22&amp;$C22&amp;AL$9, CBRM_data!$EY$15:$ABN$15,0))*IF($D22=$B$6,1, (AL$8&gt;$G22))</f>
        <v>154073.70960621457</v>
      </c>
    </row>
    <row r="23" spans="1:689" s="127" customFormat="1" ht="12.75" x14ac:dyDescent="0.2">
      <c r="I23" s="385"/>
      <c r="J23" s="385"/>
      <c r="K23" s="385"/>
      <c r="L23" s="385"/>
      <c r="M23" s="385"/>
      <c r="N23" s="385"/>
      <c r="O23" s="385"/>
      <c r="P23" s="385"/>
      <c r="Q23" s="385"/>
      <c r="R23" s="385"/>
      <c r="S23" s="385"/>
      <c r="T23" s="385"/>
      <c r="U23" s="385"/>
      <c r="V23" s="385"/>
      <c r="W23" s="385"/>
      <c r="X23" s="385"/>
      <c r="Y23" s="385"/>
      <c r="Z23" s="385"/>
      <c r="AA23" s="385"/>
      <c r="AB23" s="385"/>
      <c r="AC23" s="385"/>
      <c r="AD23" s="385"/>
      <c r="AE23" s="385"/>
      <c r="AF23" s="385"/>
      <c r="AG23" s="385"/>
      <c r="AH23" s="385"/>
      <c r="AI23" s="385"/>
      <c r="AJ23" s="385"/>
      <c r="AK23" s="385"/>
      <c r="AL23" s="385"/>
    </row>
    <row r="24" spans="1:689" s="127" customFormat="1" ht="12.75" x14ac:dyDescent="0.2">
      <c r="B24" s="383" t="s">
        <v>17</v>
      </c>
      <c r="C24" s="383" t="s">
        <v>1719</v>
      </c>
      <c r="D24" s="383" t="s">
        <v>1721</v>
      </c>
      <c r="E24" s="383" t="s">
        <v>1756</v>
      </c>
      <c r="F24" s="383" t="s">
        <v>1732</v>
      </c>
      <c r="I24" s="385">
        <f>INDEX(CBRM_data!$EY$238:$ABN$262, MATCH($D24&amp;$E24, CBRM_data!$D$238:$D$262,0), MATCH($B24&amp;$C24&amp;I$9, CBRM_data!$EY$15:$ABN$15,0))*IF($D24=$B$6,1, (I$8&gt;$G24))</f>
        <v>64901.762712967233</v>
      </c>
      <c r="J24" s="385">
        <f>INDEX(CBRM_data!$EY$238:$ABN$262, MATCH($D24&amp;$E24, CBRM_data!$D$238:$D$262,0), MATCH($B24&amp;$C24&amp;J$9, CBRM_data!$EY$15:$ABN$15,0))*IF($D24=$B$6,1, (J$8&gt;$G24))</f>
        <v>70698.570832650774</v>
      </c>
      <c r="K24" s="385">
        <f>INDEX(CBRM_data!$EY$238:$ABN$262, MATCH($D24&amp;$E24, CBRM_data!$D$238:$D$262,0), MATCH($B24&amp;$C24&amp;K$9, CBRM_data!$EY$15:$ABN$15,0))*IF($D24=$B$6,1, (K$8&gt;$G24))</f>
        <v>77063.648157256088</v>
      </c>
      <c r="L24" s="385">
        <f>INDEX(CBRM_data!$EY$238:$ABN$262, MATCH($D24&amp;$E24, CBRM_data!$D$238:$D$262,0), MATCH($B24&amp;$C24&amp;L$9, CBRM_data!$EY$15:$ABN$15,0))*IF($D24=$B$6,1, (L$8&gt;$G24))</f>
        <v>84057.577407544843</v>
      </c>
      <c r="M24" s="385">
        <f>INDEX(CBRM_data!$EY$238:$ABN$262, MATCH($D24&amp;$E24, CBRM_data!$D$238:$D$262,0), MATCH($B24&amp;$C24&amp;M$9, CBRM_data!$EY$15:$ABN$15,0))*IF($D24=$B$6,1, (M$8&gt;$G24))</f>
        <v>91748.209486435589</v>
      </c>
      <c r="N24" s="385">
        <f>INDEX(CBRM_data!$EY$238:$ABN$262, MATCH($D24&amp;$E24, CBRM_data!$D$238:$D$262,0), MATCH($B24&amp;$C24&amp;N$9, CBRM_data!$EY$15:$ABN$15,0))*IF($D24=$B$6,1, (N$8&gt;$G24))</f>
        <v>100211.73162381719</v>
      </c>
      <c r="O24" s="385">
        <f>INDEX(CBRM_data!$EY$238:$ABN$262, MATCH($D24&amp;$E24, CBRM_data!$D$238:$D$262,0), MATCH($B24&amp;$C24&amp;O$9, CBRM_data!$EY$15:$ABN$15,0))*IF($D24=$B$6,1, (O$8&gt;$G24))</f>
        <v>109534.17631885639</v>
      </c>
      <c r="P24" s="385">
        <f>INDEX(CBRM_data!$EY$238:$ABN$262, MATCH($D24&amp;$E24, CBRM_data!$D$238:$D$262,0), MATCH($B24&amp;$C24&amp;P$9, CBRM_data!$EY$15:$ABN$15,0))*IF($D24=$B$6,1, (P$8&gt;$G24))</f>
        <v>119861.95613261293</v>
      </c>
      <c r="Q24" s="385">
        <f>INDEX(CBRM_data!$EY$238:$ABN$262, MATCH($D24&amp;$E24, CBRM_data!$D$238:$D$262,0), MATCH($B24&amp;$C24&amp;Q$9, CBRM_data!$EY$15:$ABN$15,0))*IF($D24=$B$6,1, (Q$8&gt;$G24))</f>
        <v>131286.27945441686</v>
      </c>
      <c r="R24" s="385">
        <f>INDEX(CBRM_data!$EY$238:$ABN$262, MATCH($D24&amp;$E24, CBRM_data!$D$238:$D$262,0), MATCH($B24&amp;$C24&amp;R$9, CBRM_data!$EY$15:$ABN$15,0))*IF($D24=$B$6,1, (R$8&gt;$G24))</f>
        <v>143913.70282438953</v>
      </c>
      <c r="S24" s="385">
        <f>INDEX(CBRM_data!$EY$238:$ABN$262, MATCH($D24&amp;$E24, CBRM_data!$D$238:$D$262,0), MATCH($B24&amp;$C24&amp;S$9, CBRM_data!$EY$15:$ABN$15,0))*IF($D24=$B$6,1, (S$8&gt;$G24))</f>
        <v>157887.887365453</v>
      </c>
      <c r="T24" s="385">
        <f>INDEX(CBRM_data!$EY$238:$ABN$262, MATCH($D24&amp;$E24, CBRM_data!$D$238:$D$262,0), MATCH($B24&amp;$C24&amp;T$9, CBRM_data!$EY$15:$ABN$15,0))*IF($D24=$B$6,1, (T$8&gt;$G24))</f>
        <v>173372.88040389385</v>
      </c>
      <c r="U24" s="385">
        <f>INDEX(CBRM_data!$EY$238:$ABN$262, MATCH($D24&amp;$E24, CBRM_data!$D$238:$D$262,0), MATCH($B24&amp;$C24&amp;U$9, CBRM_data!$EY$15:$ABN$15,0))*IF($D24=$B$6,1, (U$8&gt;$G24))</f>
        <v>190556.63206623012</v>
      </c>
      <c r="V24" s="385">
        <f>INDEX(CBRM_data!$EY$238:$ABN$262, MATCH($D24&amp;$E24, CBRM_data!$D$238:$D$262,0), MATCH($B24&amp;$C24&amp;V$9, CBRM_data!$EY$15:$ABN$15,0))*IF($D24=$B$6,1, (V$8&gt;$G24))</f>
        <v>209655.23657566807</v>
      </c>
      <c r="W24" s="385">
        <f>INDEX(CBRM_data!$EY$238:$ABN$262, MATCH($D24&amp;$E24, CBRM_data!$D$238:$D$262,0), MATCH($B24&amp;$C24&amp;W$9, CBRM_data!$EY$15:$ABN$15,0))*IF($D24=$B$6,1, (W$8&gt;$G24))</f>
        <v>230918.06484570832</v>
      </c>
      <c r="X24" s="385">
        <f>INDEX(CBRM_data!$EY$238:$ABN$262, MATCH($D24&amp;$E24, CBRM_data!$D$238:$D$262,0), MATCH($B24&amp;$C24&amp;X$9, CBRM_data!$EY$15:$ABN$15,0))*IF($D24=$B$6,1, (X$8&gt;$G24))</f>
        <v>254634.00186312306</v>
      </c>
      <c r="Y24" s="385">
        <f>INDEX(CBRM_data!$EY$238:$ABN$262, MATCH($D24&amp;$E24, CBRM_data!$D$238:$D$262,0), MATCH($B24&amp;$C24&amp;Y$9, CBRM_data!$EY$15:$ABN$15,0))*IF($D24=$B$6,1, (Y$8&gt;$G24))</f>
        <v>281139.05994510977</v>
      </c>
      <c r="Z24" s="385">
        <f>INDEX(CBRM_data!$EY$238:$ABN$262, MATCH($D24&amp;$E24, CBRM_data!$D$238:$D$262,0), MATCH($B24&amp;$C24&amp;Z$9, CBRM_data!$EY$15:$ABN$15,0))*IF($D24=$B$6,1, (Z$8&gt;$G24))</f>
        <v>310825.7143352073</v>
      </c>
      <c r="AA24" s="385">
        <f>INDEX(CBRM_data!$EY$238:$ABN$262, MATCH($D24&amp;$E24, CBRM_data!$D$238:$D$262,0), MATCH($B24&amp;$C24&amp;AA$9, CBRM_data!$EY$15:$ABN$15,0))*IF($D24=$B$6,1, (AA$8&gt;$G24))</f>
        <v>344154.40717566432</v>
      </c>
      <c r="AB24" s="385">
        <f>INDEX(CBRM_data!$EY$238:$ABN$262, MATCH($D24&amp;$E24, CBRM_data!$D$238:$D$262,0), MATCH($B24&amp;$C24&amp;AB$9, CBRM_data!$EY$15:$ABN$15,0))*IF($D24=$B$6,1, (AB$8&gt;$G24))</f>
        <v>381651.89073419193</v>
      </c>
      <c r="AC24" s="385">
        <f>INDEX(CBRM_data!$EY$238:$ABN$262, MATCH($D24&amp;$E24, CBRM_data!$D$238:$D$262,0), MATCH($B24&amp;$C24&amp;AC$9, CBRM_data!$EY$15:$ABN$15,0))*IF($D24=$B$6,1, (AC$8&gt;$G24))</f>
        <v>423870.27665814559</v>
      </c>
      <c r="AD24" s="385">
        <f>INDEX(CBRM_data!$EY$238:$ABN$262, MATCH($D24&amp;$E24, CBRM_data!$D$238:$D$262,0), MATCH($B24&amp;$C24&amp;AD$9, CBRM_data!$EY$15:$ABN$15,0))*IF($D24=$B$6,1, (AD$8&gt;$G24))</f>
        <v>471600.62027526926</v>
      </c>
      <c r="AE24" s="385">
        <f>INDEX(CBRM_data!$EY$238:$ABN$262, MATCH($D24&amp;$E24, CBRM_data!$D$238:$D$262,0), MATCH($B24&amp;$C24&amp;AE$9, CBRM_data!$EY$15:$ABN$15,0))*IF($D24=$B$6,1, (AE$8&gt;$G24))</f>
        <v>516593.00888878142</v>
      </c>
      <c r="AF24" s="385">
        <f>INDEX(CBRM_data!$EY$238:$ABN$262, MATCH($D24&amp;$E24, CBRM_data!$D$238:$D$262,0), MATCH($B24&amp;$C24&amp;AF$9, CBRM_data!$EY$15:$ABN$15,0))*IF($D24=$B$6,1, (AF$8&gt;$G24))</f>
        <v>560151.43772089586</v>
      </c>
      <c r="AG24" s="385">
        <f>INDEX(CBRM_data!$EY$238:$ABN$262, MATCH($D24&amp;$E24, CBRM_data!$D$238:$D$262,0), MATCH($B24&amp;$C24&amp;AG$9, CBRM_data!$EY$15:$ABN$15,0))*IF($D24=$B$6,1, (AG$8&gt;$G24))</f>
        <v>608107.91162172519</v>
      </c>
      <c r="AH24" s="385">
        <f>INDEX(CBRM_data!$EY$238:$ABN$262, MATCH($D24&amp;$E24, CBRM_data!$D$238:$D$262,0), MATCH($B24&amp;$C24&amp;AH$9, CBRM_data!$EY$15:$ABN$15,0))*IF($D24=$B$6,1, (AH$8&gt;$G24))</f>
        <v>660924.13036520092</v>
      </c>
      <c r="AI24" s="385">
        <f>INDEX(CBRM_data!$EY$238:$ABN$262, MATCH($D24&amp;$E24, CBRM_data!$D$238:$D$262,0), MATCH($B24&amp;$C24&amp;AI$9, CBRM_data!$EY$15:$ABN$15,0))*IF($D24=$B$6,1, (AI$8&gt;$G24))</f>
        <v>719113.16745178052</v>
      </c>
      <c r="AJ24" s="385">
        <f>INDEX(CBRM_data!$EY$238:$ABN$262, MATCH($D24&amp;$E24, CBRM_data!$D$238:$D$262,0), MATCH($B24&amp;$C24&amp;AJ$9, CBRM_data!$EY$15:$ABN$15,0))*IF($D24=$B$6,1, (AJ$8&gt;$G24))</f>
        <v>783245.04118547181</v>
      </c>
      <c r="AK24" s="385">
        <f>INDEX(CBRM_data!$EY$238:$ABN$262, MATCH($D24&amp;$E24, CBRM_data!$D$238:$D$262,0), MATCH($B24&amp;$C24&amp;AK$9, CBRM_data!$EY$15:$ABN$15,0))*IF($D24=$B$6,1, (AK$8&gt;$G24))</f>
        <v>853953.78728761093</v>
      </c>
      <c r="AL24" s="385">
        <f>INDEX(CBRM_data!$EY$238:$ABN$262, MATCH($D24&amp;$E24, CBRM_data!$D$238:$D$262,0), MATCH($B24&amp;$C24&amp;AL$9, CBRM_data!$EY$15:$ABN$15,0))*IF($D24=$B$6,1, (AL$8&gt;$G24))</f>
        <v>931945.26214609842</v>
      </c>
    </row>
    <row r="25" spans="1:689" s="127" customFormat="1" ht="12.75" x14ac:dyDescent="0.2">
      <c r="B25" s="383" t="s">
        <v>17</v>
      </c>
      <c r="C25" s="383" t="s">
        <v>1719</v>
      </c>
      <c r="D25" s="383" t="s">
        <v>1721</v>
      </c>
      <c r="E25" s="383" t="s">
        <v>1825</v>
      </c>
      <c r="F25" s="383" t="s">
        <v>1732</v>
      </c>
      <c r="I25" s="385">
        <f>INDEX(CBRM_data!$EY$238:$ABN$262, MATCH($D25&amp;$E25, CBRM_data!$D$238:$D$262,0), MATCH($B25&amp;$C25&amp;I$9, CBRM_data!$EY$15:$ABN$15,0))*IF($D25=$B$6,1, (I$8&gt;$G25))</f>
        <v>162043.04548788973</v>
      </c>
      <c r="J25" s="385">
        <f>INDEX(CBRM_data!$EY$238:$ABN$262, MATCH($D25&amp;$E25, CBRM_data!$D$238:$D$262,0), MATCH($B25&amp;$C25&amp;J$9, CBRM_data!$EY$15:$ABN$15,0))*IF($D25=$B$6,1, (J$8&gt;$G25))</f>
        <v>180896.69107378297</v>
      </c>
      <c r="K25" s="385">
        <f>INDEX(CBRM_data!$EY$238:$ABN$262, MATCH($D25&amp;$E25, CBRM_data!$D$238:$D$262,0), MATCH($B25&amp;$C25&amp;K$9, CBRM_data!$EY$15:$ABN$15,0))*IF($D25=$B$6,1, (K$8&gt;$G25))</f>
        <v>202206.79290439739</v>
      </c>
      <c r="L25" s="385">
        <f>INDEX(CBRM_data!$EY$238:$ABN$262, MATCH($D25&amp;$E25, CBRM_data!$D$238:$D$262,0), MATCH($B25&amp;$C25&amp;L$9, CBRM_data!$EY$15:$ABN$15,0))*IF($D25=$B$6,1, (L$8&gt;$G25))</f>
        <v>226325.1434772599</v>
      </c>
      <c r="M25" s="385">
        <f>INDEX(CBRM_data!$EY$238:$ABN$262, MATCH($D25&amp;$E25, CBRM_data!$D$238:$D$262,0), MATCH($B25&amp;$C25&amp;M$9, CBRM_data!$EY$15:$ABN$15,0))*IF($D25=$B$6,1, (M$8&gt;$G25))</f>
        <v>253658.22781885613</v>
      </c>
      <c r="N25" s="385">
        <f>INDEX(CBRM_data!$EY$238:$ABN$262, MATCH($D25&amp;$E25, CBRM_data!$D$238:$D$262,0), MATCH($B25&amp;$C25&amp;N$9, CBRM_data!$EY$15:$ABN$15,0))*IF($D25=$B$6,1, (N$8&gt;$G25))</f>
        <v>284676.31703274959</v>
      </c>
      <c r="O25" s="385">
        <f>INDEX(CBRM_data!$EY$238:$ABN$262, MATCH($D25&amp;$E25, CBRM_data!$D$238:$D$262,0), MATCH($B25&amp;$C25&amp;O$9, CBRM_data!$EY$15:$ABN$15,0))*IF($D25=$B$6,1, (O$8&gt;$G25))</f>
        <v>319924.18220032472</v>
      </c>
      <c r="P25" s="385">
        <f>INDEX(CBRM_data!$EY$238:$ABN$262, MATCH($D25&amp;$E25, CBRM_data!$D$238:$D$262,0), MATCH($B25&amp;$C25&amp;P$9, CBRM_data!$EY$15:$ABN$15,0))*IF($D25=$B$6,1, (P$8&gt;$G25))</f>
        <v>360033.60043970693</v>
      </c>
      <c r="Q25" s="385">
        <f>INDEX(CBRM_data!$EY$238:$ABN$262, MATCH($D25&amp;$E25, CBRM_data!$D$238:$D$262,0), MATCH($B25&amp;$C25&amp;Q$9, CBRM_data!$EY$15:$ABN$15,0))*IF($D25=$B$6,1, (Q$8&gt;$G25))</f>
        <v>405738.16583533864</v>
      </c>
      <c r="R25" s="385">
        <f>INDEX(CBRM_data!$EY$238:$ABN$262, MATCH($D25&amp;$E25, CBRM_data!$D$238:$D$262,0), MATCH($B25&amp;$C25&amp;R$9, CBRM_data!$EY$15:$ABN$15,0))*IF($D25=$B$6,1, (R$8&gt;$G25))</f>
        <v>457890.72824807157</v>
      </c>
      <c r="S25" s="385">
        <f>INDEX(CBRM_data!$EY$238:$ABN$262, MATCH($D25&amp;$E25, CBRM_data!$D$238:$D$262,0), MATCH($B25&amp;$C25&amp;S$9, CBRM_data!$EY$15:$ABN$15,0))*IF($D25=$B$6,1, (S$8&gt;$G25))</f>
        <v>517483.91015728249</v>
      </c>
      <c r="T25" s="385">
        <f>INDEX(CBRM_data!$EY$238:$ABN$262, MATCH($D25&amp;$E25, CBRM_data!$D$238:$D$262,0), MATCH($B25&amp;$C25&amp;T$9, CBRM_data!$EY$15:$ABN$15,0))*IF($D25=$B$6,1, (T$8&gt;$G25))</f>
        <v>585674.32220842596</v>
      </c>
      <c r="U25" s="385">
        <f>INDEX(CBRM_data!$EY$238:$ABN$262, MATCH($D25&amp;$E25, CBRM_data!$D$238:$D$262,0), MATCH($B25&amp;$C25&amp;U$9, CBRM_data!$EY$15:$ABN$15,0))*IF($D25=$B$6,1, (U$8&gt;$G25))</f>
        <v>663811.14564424125</v>
      </c>
      <c r="V25" s="385">
        <f>INDEX(CBRM_data!$EY$238:$ABN$262, MATCH($D25&amp;$E25, CBRM_data!$D$238:$D$262,0), MATCH($B25&amp;$C25&amp;V$9, CBRM_data!$EY$15:$ABN$15,0))*IF($D25=$B$6,1, (V$8&gt;$G25))</f>
        <v>753469.89130183659</v>
      </c>
      <c r="W25" s="385">
        <f>INDEX(CBRM_data!$EY$238:$ABN$262, MATCH($D25&amp;$E25, CBRM_data!$D$238:$D$262,0), MATCH($B25&amp;$C25&amp;W$9, CBRM_data!$EY$15:$ABN$15,0))*IF($D25=$B$6,1, (W$8&gt;$G25))</f>
        <v>856492.29786121647</v>
      </c>
      <c r="X25" s="385">
        <f>INDEX(CBRM_data!$EY$238:$ABN$262, MATCH($D25&amp;$E25, CBRM_data!$D$238:$D$262,0), MATCH($B25&amp;$C25&amp;X$9, CBRM_data!$EY$15:$ABN$15,0))*IF($D25=$B$6,1, (X$8&gt;$G25))</f>
        <v>975033.51433116477</v>
      </c>
      <c r="Y25" s="385">
        <f>INDEX(CBRM_data!$EY$238:$ABN$262, MATCH($D25&amp;$E25, CBRM_data!$D$238:$D$262,0), MATCH($B25&amp;$C25&amp;Y$9, CBRM_data!$EY$15:$ABN$15,0))*IF($D25=$B$6,1, (Y$8&gt;$G25))</f>
        <v>1111617.9290213117</v>
      </c>
      <c r="Z25" s="385">
        <f>INDEX(CBRM_data!$EY$238:$ABN$262, MATCH($D25&amp;$E25, CBRM_data!$D$238:$D$262,0), MATCH($B25&amp;$C25&amp;Z$9, CBRM_data!$EY$15:$ABN$15,0))*IF($D25=$B$6,1, (Z$8&gt;$G25))</f>
        <v>1216511.1548517828</v>
      </c>
      <c r="AA25" s="385">
        <f>INDEX(CBRM_data!$EY$238:$ABN$262, MATCH($D25&amp;$E25, CBRM_data!$D$238:$D$262,0), MATCH($B25&amp;$C25&amp;AA$9, CBRM_data!$EY$15:$ABN$15,0))*IF($D25=$B$6,1, (AA$8&gt;$G25))</f>
        <v>1317811.0248815322</v>
      </c>
      <c r="AB25" s="385">
        <f>INDEX(CBRM_data!$EY$238:$ABN$262, MATCH($D25&amp;$E25, CBRM_data!$D$238:$D$262,0), MATCH($B25&amp;$C25&amp;AB$9, CBRM_data!$EY$15:$ABN$15,0))*IF($D25=$B$6,1, (AB$8&gt;$G25))</f>
        <v>1431984.0693980129</v>
      </c>
      <c r="AC25" s="385">
        <f>INDEX(CBRM_data!$EY$238:$ABN$262, MATCH($D25&amp;$E25, CBRM_data!$D$238:$D$262,0), MATCH($B25&amp;$C25&amp;AC$9, CBRM_data!$EY$15:$ABN$15,0))*IF($D25=$B$6,1, (AC$8&gt;$G25))</f>
        <v>1560764.1811752683</v>
      </c>
      <c r="AD25" s="385">
        <f>INDEX(CBRM_data!$EY$238:$ABN$262, MATCH($D25&amp;$E25, CBRM_data!$D$238:$D$262,0), MATCH($B25&amp;$C25&amp;AD$9, CBRM_data!$EY$15:$ABN$15,0))*IF($D25=$B$6,1, (AD$8&gt;$G25))</f>
        <v>1706124.2783816792</v>
      </c>
      <c r="AE25" s="385">
        <f>INDEX(CBRM_data!$EY$238:$ABN$262, MATCH($D25&amp;$E25, CBRM_data!$D$238:$D$262,0), MATCH($B25&amp;$C25&amp;AE$9, CBRM_data!$EY$15:$ABN$15,0))*IF($D25=$B$6,1, (AE$8&gt;$G25))</f>
        <v>1870312.8528467836</v>
      </c>
      <c r="AF25" s="385">
        <f>INDEX(CBRM_data!$EY$238:$ABN$262, MATCH($D25&amp;$E25, CBRM_data!$D$238:$D$262,0), MATCH($B25&amp;$C25&amp;AF$9, CBRM_data!$EY$15:$ABN$15,0))*IF($D25=$B$6,1, (AF$8&gt;$G25))</f>
        <v>2055899.6038553421</v>
      </c>
      <c r="AG25" s="385">
        <f>INDEX(CBRM_data!$EY$238:$ABN$262, MATCH($D25&amp;$E25, CBRM_data!$D$238:$D$262,0), MATCH($B25&amp;$C25&amp;AG$9, CBRM_data!$EY$15:$ABN$15,0))*IF($D25=$B$6,1, (AG$8&gt;$G25))</f>
        <v>2265831.069042536</v>
      </c>
      <c r="AH25" s="385">
        <f>INDEX(CBRM_data!$EY$238:$ABN$262, MATCH($D25&amp;$E25, CBRM_data!$D$238:$D$262,0), MATCH($B25&amp;$C25&amp;AH$9, CBRM_data!$EY$15:$ABN$15,0))*IF($D25=$B$6,1, (AH$8&gt;$G25))</f>
        <v>2503472.6502009332</v>
      </c>
      <c r="AI25" s="385">
        <f>INDEX(CBRM_data!$EY$238:$ABN$262, MATCH($D25&amp;$E25, CBRM_data!$D$238:$D$262,0), MATCH($B25&amp;$C25&amp;AI$9, CBRM_data!$EY$15:$ABN$15,0))*IF($D25=$B$6,1, (AI$8&gt;$G25))</f>
        <v>2772677.0077881999</v>
      </c>
      <c r="AJ25" s="385">
        <f>INDEX(CBRM_data!$EY$238:$ABN$262, MATCH($D25&amp;$E25, CBRM_data!$D$238:$D$262,0), MATCH($B25&amp;$C25&amp;AJ$9, CBRM_data!$EY$15:$ABN$15,0))*IF($D25=$B$6,1, (AJ$8&gt;$G25))</f>
        <v>3038595.5726113655</v>
      </c>
      <c r="AK25" s="385">
        <f>INDEX(CBRM_data!$EY$238:$ABN$262, MATCH($D25&amp;$E25, CBRM_data!$D$238:$D$262,0), MATCH($B25&amp;$C25&amp;AK$9, CBRM_data!$EY$15:$ABN$15,0))*IF($D25=$B$6,1, (AK$8&gt;$G25))</f>
        <v>3182832.0017974502</v>
      </c>
      <c r="AL25" s="385">
        <f>INDEX(CBRM_data!$EY$238:$ABN$262, MATCH($D25&amp;$E25, CBRM_data!$D$238:$D$262,0), MATCH($B25&amp;$C25&amp;AL$9, CBRM_data!$EY$15:$ABN$15,0))*IF($D25=$B$6,1, (AL$8&gt;$G25))</f>
        <v>3215984.1487268084</v>
      </c>
    </row>
    <row r="26" spans="1:689" s="127" customFormat="1" ht="12.75" x14ac:dyDescent="0.2">
      <c r="I26" s="385"/>
      <c r="J26" s="385"/>
      <c r="K26" s="385"/>
      <c r="L26" s="385"/>
      <c r="M26" s="385"/>
      <c r="N26" s="385"/>
      <c r="O26" s="385"/>
      <c r="P26" s="385"/>
      <c r="Q26" s="385"/>
      <c r="R26" s="385"/>
      <c r="S26" s="385"/>
      <c r="T26" s="385"/>
      <c r="U26" s="385"/>
      <c r="V26" s="385"/>
      <c r="W26" s="385"/>
      <c r="X26" s="385"/>
      <c r="Y26" s="385"/>
      <c r="Z26" s="385"/>
      <c r="AA26" s="385"/>
      <c r="AB26" s="385"/>
      <c r="AC26" s="385"/>
      <c r="AD26" s="385"/>
      <c r="AE26" s="385"/>
      <c r="AF26" s="385"/>
      <c r="AG26" s="385"/>
      <c r="AH26" s="385"/>
      <c r="AI26" s="385"/>
      <c r="AJ26" s="385"/>
      <c r="AK26" s="385"/>
      <c r="AL26" s="385"/>
    </row>
    <row r="27" spans="1:689" s="127" customFormat="1" ht="12.75" x14ac:dyDescent="0.2">
      <c r="I27" s="385"/>
      <c r="J27" s="385"/>
      <c r="K27" s="385"/>
      <c r="L27" s="385"/>
      <c r="M27" s="385"/>
      <c r="N27" s="385"/>
      <c r="O27" s="385"/>
      <c r="P27" s="385"/>
      <c r="Q27" s="385"/>
      <c r="R27" s="385"/>
      <c r="S27" s="385"/>
      <c r="T27" s="385"/>
      <c r="U27" s="385"/>
      <c r="V27" s="385"/>
      <c r="W27" s="385"/>
      <c r="X27" s="385"/>
      <c r="Y27" s="385"/>
      <c r="Z27" s="385"/>
      <c r="AA27" s="385"/>
      <c r="AB27" s="385"/>
      <c r="AC27" s="385"/>
      <c r="AD27" s="385"/>
      <c r="AE27" s="385"/>
      <c r="AF27" s="385"/>
      <c r="AG27" s="385"/>
      <c r="AH27" s="385"/>
      <c r="AI27" s="385"/>
      <c r="AJ27" s="385"/>
      <c r="AK27" s="385"/>
      <c r="AL27" s="385"/>
    </row>
    <row r="28" spans="1:689" s="127" customFormat="1" ht="12.75" x14ac:dyDescent="0.2">
      <c r="I28" s="385"/>
      <c r="J28" s="385"/>
      <c r="K28" s="385"/>
      <c r="L28" s="385"/>
      <c r="M28" s="385"/>
      <c r="N28" s="385"/>
      <c r="O28" s="385"/>
      <c r="P28" s="385"/>
      <c r="Q28" s="385"/>
      <c r="R28" s="385"/>
      <c r="S28" s="385"/>
      <c r="T28" s="385"/>
      <c r="U28" s="385"/>
      <c r="V28" s="385"/>
      <c r="W28" s="385"/>
      <c r="X28" s="385"/>
      <c r="Y28" s="385"/>
      <c r="Z28" s="385"/>
      <c r="AA28" s="385"/>
      <c r="AB28" s="385"/>
      <c r="AC28" s="385"/>
      <c r="AD28" s="385"/>
      <c r="AE28" s="385"/>
      <c r="AF28" s="385"/>
      <c r="AG28" s="385"/>
      <c r="AH28" s="385"/>
      <c r="AI28" s="385"/>
      <c r="AJ28" s="385"/>
      <c r="AK28" s="385"/>
      <c r="AL28" s="385"/>
    </row>
    <row r="29" spans="1:689" s="127" customFormat="1" ht="12.75" x14ac:dyDescent="0.2">
      <c r="I29" s="385"/>
      <c r="J29" s="385"/>
      <c r="K29" s="385"/>
      <c r="L29" s="385"/>
      <c r="M29" s="385"/>
      <c r="N29" s="385"/>
      <c r="O29" s="385"/>
      <c r="P29" s="385"/>
      <c r="Q29" s="385"/>
      <c r="R29" s="385"/>
      <c r="S29" s="385"/>
      <c r="T29" s="385"/>
      <c r="U29" s="385"/>
      <c r="V29" s="385"/>
      <c r="W29" s="385"/>
      <c r="X29" s="385"/>
      <c r="Y29" s="385"/>
      <c r="Z29" s="385"/>
      <c r="AA29" s="385"/>
      <c r="AB29" s="385"/>
      <c r="AC29" s="385"/>
      <c r="AD29" s="385"/>
      <c r="AE29" s="385"/>
      <c r="AF29" s="385"/>
      <c r="AG29" s="385"/>
      <c r="AH29" s="385"/>
      <c r="AI29" s="385"/>
      <c r="AJ29" s="385"/>
      <c r="AK29" s="385"/>
      <c r="AL29" s="385"/>
    </row>
    <row r="30" spans="1:689" s="127" customFormat="1" ht="12.75" x14ac:dyDescent="0.2">
      <c r="A30" s="386" t="s">
        <v>1740</v>
      </c>
      <c r="B30" s="387"/>
      <c r="C30" s="387"/>
      <c r="D30" s="387"/>
      <c r="E30" s="387"/>
      <c r="F30" s="387"/>
      <c r="G30" s="387"/>
      <c r="H30" s="387"/>
      <c r="I30" s="387"/>
      <c r="J30" s="387"/>
      <c r="K30" s="387"/>
      <c r="L30" s="387"/>
      <c r="M30" s="387"/>
      <c r="N30" s="387"/>
      <c r="O30" s="387"/>
      <c r="P30" s="387"/>
      <c r="Q30" s="387"/>
      <c r="R30" s="387"/>
      <c r="S30" s="387"/>
      <c r="T30" s="387"/>
      <c r="U30" s="387"/>
      <c r="V30" s="387"/>
      <c r="W30" s="387"/>
      <c r="X30" s="387"/>
      <c r="Y30" s="387"/>
      <c r="Z30" s="387"/>
      <c r="AA30" s="387"/>
      <c r="AB30" s="387"/>
      <c r="AC30" s="387"/>
      <c r="AD30" s="387"/>
      <c r="AE30" s="387"/>
      <c r="AF30" s="387"/>
      <c r="AG30" s="387"/>
      <c r="AH30" s="387"/>
      <c r="AI30" s="387"/>
      <c r="AJ30" s="387"/>
      <c r="AK30" s="387"/>
      <c r="AL30" s="387"/>
    </row>
    <row r="31" spans="1:689" s="127" customFormat="1" ht="12.75" x14ac:dyDescent="0.2">
      <c r="I31" s="385"/>
      <c r="J31" s="385"/>
      <c r="K31" s="385"/>
      <c r="L31" s="385"/>
      <c r="M31" s="385"/>
      <c r="N31" s="385"/>
      <c r="O31" s="385"/>
      <c r="P31" s="385"/>
      <c r="Q31" s="385"/>
      <c r="R31" s="385"/>
      <c r="S31" s="385"/>
      <c r="T31" s="385"/>
      <c r="U31" s="385"/>
      <c r="V31" s="385"/>
      <c r="W31" s="385"/>
      <c r="X31" s="385"/>
      <c r="Y31" s="385"/>
      <c r="Z31" s="385"/>
      <c r="AA31" s="385"/>
      <c r="AB31" s="385"/>
      <c r="AC31" s="385"/>
      <c r="AD31" s="385"/>
      <c r="AE31" s="385"/>
      <c r="AF31" s="385"/>
      <c r="AG31" s="385"/>
      <c r="AH31" s="385"/>
      <c r="AI31" s="385"/>
      <c r="AJ31" s="385"/>
      <c r="AK31" s="385"/>
      <c r="AL31" s="385"/>
      <c r="EB31" s="385"/>
      <c r="EC31" s="385"/>
      <c r="ED31" s="385"/>
      <c r="EE31" s="385"/>
      <c r="EF31" s="385"/>
      <c r="EG31" s="385"/>
      <c r="EH31" s="385"/>
      <c r="EI31" s="385"/>
      <c r="EJ31" s="385"/>
      <c r="EK31" s="385"/>
      <c r="EL31" s="385"/>
      <c r="EM31" s="385"/>
      <c r="EN31" s="385"/>
      <c r="EO31" s="385"/>
      <c r="EP31" s="385"/>
      <c r="EQ31" s="385"/>
      <c r="ER31" s="385"/>
      <c r="ES31" s="385"/>
      <c r="ET31" s="385"/>
      <c r="EU31" s="385"/>
      <c r="EV31" s="385"/>
      <c r="EW31" s="385"/>
      <c r="EX31" s="385"/>
      <c r="EY31" s="385"/>
      <c r="EZ31" s="385"/>
      <c r="FA31" s="385"/>
      <c r="FB31" s="385"/>
      <c r="FC31" s="385"/>
      <c r="FD31" s="385"/>
      <c r="FE31" s="385"/>
      <c r="FF31" s="385"/>
      <c r="FG31" s="385"/>
      <c r="FH31" s="385"/>
      <c r="FI31" s="385"/>
      <c r="FJ31" s="385"/>
      <c r="FK31" s="385"/>
      <c r="FL31" s="385"/>
      <c r="FM31" s="385"/>
      <c r="FN31" s="385"/>
      <c r="FO31" s="385"/>
      <c r="FP31" s="385"/>
      <c r="FQ31" s="385"/>
      <c r="FR31" s="385"/>
      <c r="FS31" s="385"/>
      <c r="FT31" s="385"/>
      <c r="FU31" s="385"/>
      <c r="FV31" s="385"/>
      <c r="FW31" s="385"/>
      <c r="FX31" s="385"/>
      <c r="FY31" s="385"/>
      <c r="FZ31" s="385"/>
      <c r="GA31" s="385"/>
      <c r="GB31" s="385"/>
      <c r="GC31" s="385"/>
      <c r="GD31" s="385"/>
      <c r="GE31" s="385"/>
      <c r="GF31" s="385"/>
      <c r="GG31" s="385"/>
      <c r="GH31" s="385"/>
      <c r="GI31" s="385"/>
      <c r="GJ31" s="385"/>
      <c r="GK31" s="385"/>
      <c r="GL31" s="385"/>
      <c r="GM31" s="385"/>
      <c r="GN31" s="385"/>
      <c r="GO31" s="385"/>
      <c r="GP31" s="385"/>
      <c r="GQ31" s="385"/>
      <c r="GR31" s="385"/>
      <c r="GS31" s="385"/>
      <c r="GT31" s="385"/>
      <c r="GU31" s="385"/>
      <c r="GV31" s="385"/>
      <c r="GW31" s="385"/>
      <c r="GX31" s="385"/>
      <c r="GY31" s="385"/>
      <c r="GZ31" s="385"/>
      <c r="HA31" s="385"/>
      <c r="HB31" s="385"/>
      <c r="HC31" s="385"/>
      <c r="HD31" s="385"/>
      <c r="HE31" s="385"/>
      <c r="HF31" s="385"/>
      <c r="HG31" s="385"/>
      <c r="HH31" s="385"/>
      <c r="HI31" s="385"/>
      <c r="HJ31" s="385"/>
      <c r="HK31" s="385"/>
      <c r="HL31" s="385"/>
      <c r="HM31" s="385"/>
      <c r="HN31" s="385"/>
      <c r="HO31" s="385"/>
      <c r="HP31" s="385"/>
      <c r="HQ31" s="385"/>
      <c r="HR31" s="385"/>
      <c r="HS31" s="385"/>
      <c r="HT31" s="385"/>
      <c r="HU31" s="385"/>
      <c r="HV31" s="385"/>
      <c r="HW31" s="385"/>
      <c r="HX31" s="385"/>
      <c r="HY31" s="385"/>
      <c r="HZ31" s="385"/>
      <c r="IA31" s="385"/>
      <c r="IB31" s="385"/>
      <c r="IC31" s="385"/>
      <c r="ID31" s="385"/>
      <c r="IE31" s="385"/>
      <c r="IF31" s="385"/>
      <c r="IG31" s="385"/>
      <c r="IH31" s="385"/>
      <c r="II31" s="385"/>
      <c r="IJ31" s="385"/>
      <c r="IK31" s="385"/>
      <c r="IL31" s="385"/>
      <c r="IM31" s="385"/>
      <c r="IN31" s="385"/>
      <c r="IO31" s="385"/>
      <c r="IP31" s="385"/>
      <c r="IQ31" s="385"/>
      <c r="IR31" s="385"/>
      <c r="IS31" s="385"/>
      <c r="IT31" s="385"/>
      <c r="IU31" s="385"/>
      <c r="IV31" s="385"/>
      <c r="IW31" s="385"/>
      <c r="IX31" s="385"/>
      <c r="IY31" s="385"/>
      <c r="IZ31" s="385"/>
      <c r="JA31" s="385"/>
      <c r="JB31" s="385"/>
      <c r="JC31" s="385"/>
      <c r="JD31" s="385"/>
      <c r="JE31" s="385"/>
      <c r="JF31" s="385"/>
      <c r="JG31" s="385"/>
      <c r="JH31" s="385"/>
      <c r="JI31" s="385"/>
      <c r="JJ31" s="385"/>
      <c r="JK31" s="385"/>
      <c r="JL31" s="385"/>
      <c r="JM31" s="385"/>
      <c r="JN31" s="385"/>
      <c r="JO31" s="385"/>
      <c r="JP31" s="385"/>
      <c r="JQ31" s="385"/>
      <c r="JR31" s="385"/>
      <c r="JS31" s="385"/>
      <c r="JT31" s="385"/>
      <c r="JU31" s="385"/>
      <c r="JV31" s="385"/>
      <c r="JW31" s="385"/>
      <c r="JX31" s="385"/>
      <c r="JY31" s="385"/>
      <c r="JZ31" s="385"/>
      <c r="KA31" s="385"/>
      <c r="KB31" s="385"/>
      <c r="KC31" s="385"/>
      <c r="KD31" s="385"/>
      <c r="KE31" s="385"/>
      <c r="KF31" s="385"/>
      <c r="KG31" s="385"/>
      <c r="KH31" s="385"/>
      <c r="KI31" s="385"/>
      <c r="KJ31" s="385"/>
      <c r="KK31" s="385"/>
      <c r="KL31" s="385"/>
      <c r="KM31" s="385"/>
      <c r="KN31" s="385"/>
      <c r="KO31" s="385"/>
      <c r="KP31" s="385"/>
      <c r="KQ31" s="385"/>
      <c r="KR31" s="385"/>
      <c r="KS31" s="385"/>
      <c r="KT31" s="385"/>
      <c r="KU31" s="385"/>
      <c r="KV31" s="385"/>
      <c r="KW31" s="385"/>
      <c r="KX31" s="385"/>
      <c r="KY31" s="385"/>
      <c r="KZ31" s="385"/>
      <c r="LA31" s="385"/>
      <c r="LB31" s="385"/>
      <c r="LC31" s="385"/>
      <c r="LD31" s="385"/>
      <c r="LE31" s="385"/>
      <c r="LF31" s="385"/>
      <c r="LG31" s="385"/>
      <c r="LH31" s="385"/>
      <c r="LI31" s="385"/>
      <c r="LJ31" s="385"/>
      <c r="LK31" s="385"/>
      <c r="LL31" s="385"/>
      <c r="LM31" s="385"/>
      <c r="LN31" s="385"/>
      <c r="LO31" s="385"/>
      <c r="LP31" s="385"/>
      <c r="LQ31" s="385"/>
      <c r="LR31" s="385"/>
      <c r="LS31" s="385"/>
      <c r="LT31" s="385"/>
      <c r="LU31" s="385"/>
      <c r="LV31" s="385"/>
      <c r="LW31" s="385"/>
      <c r="LX31" s="385"/>
      <c r="LY31" s="385"/>
      <c r="LZ31" s="385"/>
      <c r="MA31" s="385"/>
      <c r="MB31" s="385"/>
      <c r="MC31" s="385"/>
      <c r="MD31" s="385"/>
      <c r="ME31" s="385"/>
      <c r="MF31" s="385"/>
      <c r="MG31" s="385"/>
      <c r="MH31" s="385"/>
      <c r="MI31" s="385"/>
      <c r="MJ31" s="385"/>
      <c r="MK31" s="385"/>
      <c r="ML31" s="385"/>
      <c r="MM31" s="385"/>
      <c r="MN31" s="385"/>
      <c r="MO31" s="385"/>
      <c r="MP31" s="385"/>
      <c r="MQ31" s="385"/>
      <c r="MR31" s="385"/>
      <c r="MS31" s="385"/>
      <c r="MT31" s="385"/>
      <c r="MU31" s="385"/>
      <c r="MV31" s="385"/>
      <c r="MW31" s="385"/>
      <c r="MX31" s="385"/>
      <c r="MY31" s="385"/>
      <c r="MZ31" s="385"/>
      <c r="NA31" s="385"/>
      <c r="NB31" s="385"/>
      <c r="NC31" s="385"/>
      <c r="ND31" s="385"/>
      <c r="NE31" s="385"/>
      <c r="NF31" s="385"/>
      <c r="NG31" s="385"/>
      <c r="NH31" s="385"/>
      <c r="NI31" s="385"/>
      <c r="NJ31" s="385"/>
      <c r="NK31" s="385"/>
      <c r="NL31" s="385"/>
      <c r="NM31" s="385"/>
      <c r="NN31" s="385"/>
      <c r="NO31" s="385"/>
      <c r="NP31" s="385"/>
      <c r="NQ31" s="385"/>
      <c r="NR31" s="385"/>
      <c r="NS31" s="385"/>
      <c r="NT31" s="385"/>
      <c r="NU31" s="385"/>
      <c r="NV31" s="385"/>
      <c r="NW31" s="385"/>
      <c r="NX31" s="385"/>
      <c r="NY31" s="385"/>
      <c r="NZ31" s="385"/>
      <c r="OA31" s="385"/>
      <c r="OB31" s="385"/>
      <c r="OC31" s="385"/>
      <c r="OD31" s="385"/>
      <c r="OE31" s="385"/>
      <c r="OF31" s="385"/>
      <c r="OG31" s="385"/>
      <c r="OH31" s="385"/>
      <c r="OI31" s="385"/>
      <c r="OJ31" s="385"/>
      <c r="OK31" s="385"/>
      <c r="OL31" s="385"/>
      <c r="OM31" s="385"/>
      <c r="ON31" s="385"/>
      <c r="OO31" s="385"/>
      <c r="OP31" s="385"/>
      <c r="OQ31" s="385"/>
      <c r="OR31" s="385"/>
      <c r="OS31" s="385"/>
      <c r="OT31" s="385"/>
      <c r="OU31" s="385"/>
      <c r="OV31" s="385"/>
      <c r="OW31" s="385"/>
      <c r="OX31" s="385"/>
      <c r="OY31" s="385"/>
      <c r="OZ31" s="385"/>
      <c r="PA31" s="385"/>
      <c r="PB31" s="385"/>
      <c r="PC31" s="385"/>
      <c r="PD31" s="385"/>
      <c r="PE31" s="385"/>
      <c r="PF31" s="385"/>
      <c r="PG31" s="385"/>
      <c r="PH31" s="385"/>
      <c r="PI31" s="385"/>
      <c r="PJ31" s="385"/>
      <c r="PK31" s="385"/>
      <c r="PL31" s="385"/>
      <c r="PM31" s="385"/>
      <c r="PN31" s="385"/>
      <c r="PO31" s="385"/>
      <c r="PP31" s="385"/>
      <c r="PQ31" s="385"/>
      <c r="PR31" s="385"/>
      <c r="PS31" s="385"/>
      <c r="PT31" s="385"/>
      <c r="PU31" s="385"/>
      <c r="PV31" s="385"/>
      <c r="PW31" s="385"/>
      <c r="PX31" s="385"/>
      <c r="PY31" s="385"/>
      <c r="PZ31" s="385"/>
      <c r="QA31" s="385"/>
      <c r="QB31" s="385"/>
      <c r="QC31" s="385"/>
      <c r="QD31" s="385"/>
      <c r="QE31" s="385"/>
      <c r="QF31" s="385"/>
      <c r="QG31" s="385"/>
      <c r="QH31" s="385"/>
      <c r="QI31" s="385"/>
      <c r="QJ31" s="385"/>
      <c r="QK31" s="385"/>
      <c r="QL31" s="385"/>
      <c r="QM31" s="385"/>
      <c r="QN31" s="385"/>
      <c r="QO31" s="385"/>
      <c r="QP31" s="385"/>
      <c r="QQ31" s="385"/>
      <c r="QR31" s="385"/>
      <c r="QS31" s="385"/>
      <c r="QT31" s="385"/>
      <c r="QU31" s="385"/>
      <c r="QV31" s="385"/>
      <c r="QW31" s="385"/>
      <c r="QX31" s="385"/>
      <c r="QY31" s="385"/>
      <c r="QZ31" s="385"/>
      <c r="RA31" s="385"/>
      <c r="RB31" s="385"/>
      <c r="RC31" s="385"/>
      <c r="RD31" s="385"/>
      <c r="RE31" s="385"/>
      <c r="RF31" s="385"/>
      <c r="RG31" s="385"/>
      <c r="RH31" s="385"/>
      <c r="RI31" s="385"/>
      <c r="RJ31" s="385"/>
      <c r="RK31" s="385"/>
      <c r="RL31" s="385"/>
      <c r="RM31" s="385"/>
      <c r="RN31" s="385"/>
      <c r="RO31" s="385"/>
      <c r="RP31" s="385"/>
      <c r="RQ31" s="385"/>
      <c r="RR31" s="385"/>
      <c r="RS31" s="385"/>
      <c r="RT31" s="385"/>
      <c r="RU31" s="385"/>
      <c r="RV31" s="385"/>
      <c r="RW31" s="385"/>
      <c r="RX31" s="385"/>
      <c r="RY31" s="385"/>
      <c r="RZ31" s="385"/>
      <c r="SA31" s="385"/>
      <c r="SB31" s="385"/>
      <c r="SC31" s="385"/>
      <c r="SD31" s="385"/>
      <c r="SE31" s="385"/>
      <c r="SF31" s="385"/>
      <c r="SG31" s="385"/>
      <c r="SH31" s="385"/>
      <c r="SI31" s="385"/>
      <c r="SJ31" s="385"/>
      <c r="SK31" s="385"/>
      <c r="SL31" s="385"/>
      <c r="SM31" s="385"/>
      <c r="SN31" s="385"/>
      <c r="SO31" s="385"/>
      <c r="SP31" s="385"/>
      <c r="SQ31" s="385"/>
      <c r="SR31" s="385"/>
      <c r="SS31" s="385"/>
      <c r="ST31" s="385"/>
      <c r="SU31" s="385"/>
      <c r="SV31" s="385"/>
      <c r="SW31" s="385"/>
      <c r="SX31" s="385"/>
      <c r="SY31" s="385"/>
      <c r="SZ31" s="385"/>
      <c r="TA31" s="385"/>
      <c r="TB31" s="385"/>
      <c r="TC31" s="385"/>
      <c r="TD31" s="385"/>
      <c r="TE31" s="385"/>
      <c r="TF31" s="385"/>
      <c r="TG31" s="385"/>
      <c r="TH31" s="385"/>
      <c r="TI31" s="385"/>
      <c r="TJ31" s="385"/>
      <c r="TK31" s="385"/>
      <c r="TL31" s="385"/>
      <c r="TM31" s="385"/>
      <c r="TN31" s="385"/>
      <c r="TO31" s="385"/>
      <c r="TP31" s="385"/>
      <c r="TQ31" s="385"/>
      <c r="TR31" s="385"/>
      <c r="TS31" s="385"/>
      <c r="TT31" s="385"/>
      <c r="TU31" s="385"/>
      <c r="TV31" s="385"/>
      <c r="TW31" s="385"/>
      <c r="TX31" s="385"/>
      <c r="TY31" s="385"/>
      <c r="TZ31" s="385"/>
      <c r="UA31" s="385"/>
      <c r="UB31" s="385"/>
      <c r="UC31" s="385"/>
      <c r="UD31" s="385"/>
      <c r="UE31" s="385"/>
      <c r="UF31" s="385"/>
      <c r="UG31" s="385"/>
      <c r="UH31" s="385"/>
      <c r="UI31" s="385"/>
      <c r="UJ31" s="385"/>
      <c r="UK31" s="385"/>
      <c r="UL31" s="385"/>
      <c r="UM31" s="385"/>
      <c r="UN31" s="385"/>
      <c r="UO31" s="385"/>
      <c r="UP31" s="385"/>
      <c r="UQ31" s="385"/>
      <c r="UR31" s="385"/>
      <c r="US31" s="385"/>
      <c r="UT31" s="385"/>
      <c r="UU31" s="385"/>
      <c r="UV31" s="385"/>
      <c r="UW31" s="385"/>
      <c r="UX31" s="385"/>
      <c r="UY31" s="385"/>
      <c r="UZ31" s="385"/>
      <c r="VA31" s="385"/>
      <c r="VB31" s="385"/>
      <c r="VC31" s="385"/>
      <c r="VD31" s="385"/>
      <c r="VE31" s="385"/>
      <c r="VF31" s="385"/>
      <c r="VG31" s="385"/>
      <c r="VH31" s="385"/>
      <c r="VI31" s="385"/>
      <c r="VJ31" s="385"/>
      <c r="VK31" s="385"/>
      <c r="VL31" s="385"/>
      <c r="VM31" s="385"/>
      <c r="VN31" s="385"/>
      <c r="VO31" s="385"/>
      <c r="VP31" s="385"/>
      <c r="VQ31" s="385"/>
      <c r="VR31" s="385"/>
      <c r="VS31" s="385"/>
      <c r="VT31" s="385"/>
      <c r="VU31" s="385"/>
      <c r="VV31" s="385"/>
      <c r="VW31" s="385"/>
      <c r="VX31" s="385"/>
      <c r="VY31" s="385"/>
      <c r="VZ31" s="385"/>
      <c r="WA31" s="385"/>
      <c r="WB31" s="385"/>
      <c r="WC31" s="385"/>
      <c r="WD31" s="385"/>
      <c r="WE31" s="385"/>
      <c r="WF31" s="385"/>
      <c r="WG31" s="385"/>
      <c r="WH31" s="385"/>
      <c r="WI31" s="385"/>
      <c r="WJ31" s="385"/>
      <c r="WK31" s="385"/>
      <c r="WL31" s="385"/>
      <c r="WM31" s="385"/>
      <c r="WN31" s="385"/>
      <c r="WO31" s="385"/>
      <c r="WP31" s="385"/>
      <c r="WQ31" s="385"/>
      <c r="WR31" s="385"/>
      <c r="WS31" s="385"/>
      <c r="WT31" s="385"/>
      <c r="WU31" s="385"/>
      <c r="WV31" s="385"/>
      <c r="WW31" s="385"/>
      <c r="WX31" s="385"/>
      <c r="WY31" s="385"/>
      <c r="WZ31" s="385"/>
      <c r="XA31" s="385"/>
      <c r="XB31" s="385"/>
      <c r="XC31" s="385"/>
      <c r="XD31" s="385"/>
      <c r="XE31" s="385"/>
      <c r="XF31" s="385"/>
      <c r="XG31" s="385"/>
      <c r="XH31" s="385"/>
      <c r="XI31" s="385"/>
      <c r="XJ31" s="385"/>
      <c r="XK31" s="385"/>
      <c r="XL31" s="385"/>
      <c r="XM31" s="385"/>
      <c r="XN31" s="385"/>
      <c r="XO31" s="385"/>
      <c r="XP31" s="385"/>
      <c r="XQ31" s="385"/>
      <c r="XR31" s="385"/>
      <c r="XS31" s="385"/>
      <c r="XT31" s="385"/>
      <c r="XU31" s="385"/>
      <c r="XV31" s="385"/>
      <c r="XW31" s="385"/>
      <c r="XX31" s="385"/>
      <c r="XY31" s="385"/>
      <c r="XZ31" s="385"/>
      <c r="YA31" s="385"/>
      <c r="YB31" s="385"/>
      <c r="YC31" s="385"/>
      <c r="YD31" s="385"/>
      <c r="YE31" s="385"/>
      <c r="YF31" s="385"/>
      <c r="YG31" s="385"/>
      <c r="YH31" s="385"/>
      <c r="YI31" s="385"/>
      <c r="YJ31" s="385"/>
      <c r="YK31" s="385"/>
      <c r="YL31" s="385"/>
      <c r="YM31" s="385"/>
      <c r="YN31" s="385"/>
      <c r="YO31" s="385"/>
      <c r="YP31" s="385"/>
      <c r="YQ31" s="385"/>
      <c r="YR31" s="385"/>
      <c r="YS31" s="385"/>
      <c r="YT31" s="385"/>
      <c r="YU31" s="385"/>
      <c r="YV31" s="385"/>
      <c r="YW31" s="385"/>
      <c r="YX31" s="385"/>
      <c r="YY31" s="385"/>
      <c r="YZ31" s="385"/>
      <c r="ZA31" s="385"/>
      <c r="ZB31" s="385"/>
      <c r="ZC31" s="385"/>
      <c r="ZD31" s="385"/>
      <c r="ZE31" s="385"/>
      <c r="ZF31" s="385"/>
      <c r="ZG31" s="385"/>
      <c r="ZH31" s="385"/>
      <c r="ZI31" s="385"/>
      <c r="ZJ31" s="385"/>
      <c r="ZK31" s="385"/>
      <c r="ZL31" s="385"/>
      <c r="ZM31" s="385"/>
    </row>
    <row r="32" spans="1:689" s="127" customFormat="1" ht="12.75" x14ac:dyDescent="0.2">
      <c r="B32" s="383" t="s">
        <v>99</v>
      </c>
      <c r="C32" s="383" t="s">
        <v>1719</v>
      </c>
      <c r="D32" s="383" t="s">
        <v>1722</v>
      </c>
      <c r="E32" s="383" t="s">
        <v>1756</v>
      </c>
      <c r="F32" s="383" t="str">
        <f>B32</f>
        <v>Safety</v>
      </c>
      <c r="G32" s="388">
        <f>INDEX(Workings_calcs!E$11:E$12, MATCH($E32, Workings_calcs!$C$11:$C$12,0))</f>
        <v>27</v>
      </c>
      <c r="I32" s="385" cm="1">
        <f t="array" ref="I32">IF((I$8&gt;$G32), INDEX(CBRM_data!$EY$238:$ABN$262, MATCH($D32&amp;$E32, CBRM_data!$D$238:$D$262,0), MATCH($B32&amp;$C32&amp;I$9, CBRM_data!$EY$15:$ABN$15,0)),SUMPRODUCT((I$12:I$25)*($E$12:$E$25=$E32)*($B$12:$B$25=$B32)))</f>
        <v>2970.7377281391568</v>
      </c>
      <c r="J32" s="385" cm="1">
        <f t="array" ref="J32">IF((J$8&gt;$G32), INDEX(CBRM_data!$EY$238:$ABN$262, MATCH($D32&amp;$E32, CBRM_data!$D$238:$D$262,0), MATCH($B32&amp;$C32&amp;J$9, CBRM_data!$EY$15:$ABN$15,0)),SUMPRODUCT((J$12:J$25)*($E$12:$E$25=$E32)*($B$12:$B$25=$B32)))</f>
        <v>3200.7813773124935</v>
      </c>
      <c r="K32" s="385" cm="1">
        <f t="array" ref="K32">IF((K$8&gt;$G32), INDEX(CBRM_data!$EY$238:$ABN$262, MATCH($D32&amp;$E32, CBRM_data!$D$238:$D$262,0), MATCH($B32&amp;$C32&amp;K$9, CBRM_data!$EY$15:$ABN$15,0)),SUMPRODUCT((K$12:K$25)*($E$12:$E$25=$E32)*($B$12:$B$25=$B32)))</f>
        <v>491.99481949770063</v>
      </c>
      <c r="L32" s="385" cm="1">
        <f t="array" ref="L32">IF((L$8&gt;$G32), INDEX(CBRM_data!$EY$238:$ABN$262, MATCH($D32&amp;$E32, CBRM_data!$D$238:$D$262,0), MATCH($B32&amp;$C32&amp;L$9, CBRM_data!$EY$15:$ABN$15,0)),SUMPRODUCT((L$12:L$25)*($E$12:$E$25=$E32)*($B$12:$B$25=$B32)))</f>
        <v>507.67639862907788</v>
      </c>
      <c r="M32" s="385" cm="1">
        <f t="array" ref="M32">IF((M$8&gt;$G32), INDEX(CBRM_data!$EY$238:$ABN$262, MATCH($D32&amp;$E32, CBRM_data!$D$238:$D$262,0), MATCH($B32&amp;$C32&amp;M$9, CBRM_data!$EY$15:$ABN$15,0)),SUMPRODUCT((M$12:M$25)*($E$12:$E$25=$E32)*($B$12:$B$25=$B32)))</f>
        <v>529.22090032705466</v>
      </c>
      <c r="N32" s="385" cm="1">
        <f t="array" ref="N32">IF((N$8&gt;$G32), INDEX(CBRM_data!$EY$238:$ABN$262, MATCH($D32&amp;$E32, CBRM_data!$D$238:$D$262,0), MATCH($B32&amp;$C32&amp;N$9, CBRM_data!$EY$15:$ABN$15,0)),SUMPRODUCT((N$12:N$25)*($E$12:$E$25=$E32)*($B$12:$B$25=$B32)))</f>
        <v>568.72078069810482</v>
      </c>
      <c r="O32" s="385" cm="1">
        <f t="array" ref="O32">IF((O$8&gt;$G32), INDEX(CBRM_data!$EY$238:$ABN$262, MATCH($D32&amp;$E32, CBRM_data!$D$238:$D$262,0), MATCH($B32&amp;$C32&amp;O$9, CBRM_data!$EY$15:$ABN$15,0)),SUMPRODUCT((O$12:O$25)*($E$12:$E$25=$E32)*($B$12:$B$25=$B32)))</f>
        <v>685.25880113014932</v>
      </c>
      <c r="P32" s="385" cm="1">
        <f t="array" ref="P32">IF((P$8&gt;$G32), INDEX(CBRM_data!$EY$238:$ABN$262, MATCH($D32&amp;$E32, CBRM_data!$D$238:$D$262,0), MATCH($B32&amp;$C32&amp;P$9, CBRM_data!$EY$15:$ABN$15,0)),SUMPRODUCT((P$12:P$25)*($E$12:$E$25=$E32)*($B$12:$B$25=$B32)))</f>
        <v>858.26953873849186</v>
      </c>
      <c r="Q32" s="385" cm="1">
        <f t="array" ref="Q32">IF((Q$8&gt;$G32), INDEX(CBRM_data!$EY$238:$ABN$262, MATCH($D32&amp;$E32, CBRM_data!$D$238:$D$262,0), MATCH($B32&amp;$C32&amp;Q$9, CBRM_data!$EY$15:$ABN$15,0)),SUMPRODUCT((Q$12:Q$25)*($E$12:$E$25=$E32)*($B$12:$B$25=$B32)))</f>
        <v>1142.04135265078</v>
      </c>
      <c r="R32" s="385" cm="1">
        <f t="array" ref="R32">IF((R$8&gt;$G32), INDEX(CBRM_data!$EY$238:$ABN$262, MATCH($D32&amp;$E32, CBRM_data!$D$238:$D$262,0), MATCH($B32&amp;$C32&amp;R$9, CBRM_data!$EY$15:$ABN$15,0)),SUMPRODUCT((R$12:R$25)*($E$12:$E$25=$E32)*($B$12:$B$25=$B32)))</f>
        <v>1567.5971028786353</v>
      </c>
      <c r="S32" s="385" cm="1">
        <f t="array" ref="S32">IF((S$8&gt;$G32), INDEX(CBRM_data!$EY$238:$ABN$262, MATCH($D32&amp;$E32, CBRM_data!$D$238:$D$262,0), MATCH($B32&amp;$C32&amp;S$9, CBRM_data!$EY$15:$ABN$15,0)),SUMPRODUCT((S$12:S$25)*($E$12:$E$25=$E32)*($B$12:$B$25=$B32)))</f>
        <v>2173.7735255185185</v>
      </c>
      <c r="T32" s="385" cm="1">
        <f t="array" ref="T32">IF((T$8&gt;$G32), INDEX(CBRM_data!$EY$238:$ABN$262, MATCH($D32&amp;$E32, CBRM_data!$D$238:$D$262,0), MATCH($B32&amp;$C32&amp;T$9, CBRM_data!$EY$15:$ABN$15,0)),SUMPRODUCT((T$12:T$25)*($E$12:$E$25=$E32)*($B$12:$B$25=$B32)))</f>
        <v>3043.1696903396073</v>
      </c>
      <c r="U32" s="385" cm="1">
        <f t="array" ref="U32">IF((U$8&gt;$G32), INDEX(CBRM_data!$EY$238:$ABN$262, MATCH($D32&amp;$E32, CBRM_data!$D$238:$D$262,0), MATCH($B32&amp;$C32&amp;U$9, CBRM_data!$EY$15:$ABN$15,0)),SUMPRODUCT((U$12:U$25)*($E$12:$E$25=$E32)*($B$12:$B$25=$B32)))</f>
        <v>4298.0608945961567</v>
      </c>
      <c r="V32" s="385" cm="1">
        <f t="array" ref="V32">IF((V$8&gt;$G32), INDEX(CBRM_data!$EY$238:$ABN$262, MATCH($D32&amp;$E32, CBRM_data!$D$238:$D$262,0), MATCH($B32&amp;$C32&amp;V$9, CBRM_data!$EY$15:$ABN$15,0)),SUMPRODUCT((V$12:V$25)*($E$12:$E$25=$E32)*($B$12:$B$25=$B32)))</f>
        <v>6120.0939080199705</v>
      </c>
      <c r="W32" s="385" cm="1">
        <f t="array" ref="W32">IF((W$8&gt;$G32), INDEX(CBRM_data!$EY$238:$ABN$262, MATCH($D32&amp;$E32, CBRM_data!$D$238:$D$262,0), MATCH($B32&amp;$C32&amp;W$9, CBRM_data!$EY$15:$ABN$15,0)),SUMPRODUCT((W$12:W$25)*($E$12:$E$25=$E32)*($B$12:$B$25=$B32)))</f>
        <v>8779.979048416606</v>
      </c>
      <c r="X32" s="385" cm="1">
        <f t="array" ref="X32">IF((X$8&gt;$G32), INDEX(CBRM_data!$EY$238:$ABN$262, MATCH($D32&amp;$E32, CBRM_data!$D$238:$D$262,0), MATCH($B32&amp;$C32&amp;X$9, CBRM_data!$EY$15:$ABN$15,0)),SUMPRODUCT((X$12:X$25)*($E$12:$E$25=$E32)*($B$12:$B$25=$B32)))</f>
        <v>12682.331966027559</v>
      </c>
      <c r="Y32" s="385" cm="1">
        <f t="array" ref="Y32">IF((Y$8&gt;$G32), INDEX(CBRM_data!$EY$238:$ABN$262, MATCH($D32&amp;$E32, CBRM_data!$D$238:$D$262,0), MATCH($B32&amp;$C32&amp;Y$9, CBRM_data!$EY$15:$ABN$15,0)),SUMPRODUCT((Y$12:Y$25)*($E$12:$E$25=$E32)*($B$12:$B$25=$B32)))</f>
        <v>18433.503458941021</v>
      </c>
      <c r="Z32" s="385" cm="1">
        <f t="array" ref="Z32">IF((Z$8&gt;$G32), INDEX(CBRM_data!$EY$238:$ABN$262, MATCH($D32&amp;$E32, CBRM_data!$D$238:$D$262,0), MATCH($B32&amp;$C32&amp;Z$9, CBRM_data!$EY$15:$ABN$15,0)),SUMPRODUCT((Z$12:Z$25)*($E$12:$E$25=$E32)*($B$12:$B$25=$B32)))</f>
        <v>26944.332181654885</v>
      </c>
      <c r="AA32" s="385" cm="1">
        <f t="array" ref="AA32">IF((AA$8&gt;$G32), INDEX(CBRM_data!$EY$238:$ABN$262, MATCH($D32&amp;$E32, CBRM_data!$D$238:$D$262,0), MATCH($B32&amp;$C32&amp;AA$9, CBRM_data!$EY$15:$ABN$15,0)),SUMPRODUCT((AA$12:AA$25)*($E$12:$E$25=$E32)*($B$12:$B$25=$B32)))</f>
        <v>39031.365162715942</v>
      </c>
      <c r="AB32" s="385" cm="1">
        <f t="array" ref="AB32">IF((AB$8&gt;$G32), INDEX(CBRM_data!$EY$238:$ABN$262, MATCH($D32&amp;$E32, CBRM_data!$D$238:$D$262,0), MATCH($B32&amp;$C32&amp;AB$9, CBRM_data!$EY$15:$ABN$15,0)),SUMPRODUCT((AB$12:AB$25)*($E$12:$E$25=$E32)*($B$12:$B$25=$B32)))</f>
        <v>53213.153588384186</v>
      </c>
      <c r="AC32" s="385" cm="1">
        <f t="array" ref="AC32">IF((AC$8&gt;$G32), INDEX(CBRM_data!$EY$238:$ABN$262, MATCH($D32&amp;$E32, CBRM_data!$D$238:$D$262,0), MATCH($B32&amp;$C32&amp;AC$9, CBRM_data!$EY$15:$ABN$15,0)),SUMPRODUCT((AC$12:AC$25)*($E$12:$E$25=$E32)*($B$12:$B$25=$B32)))</f>
        <v>58485.012235460505</v>
      </c>
      <c r="AD32" s="385" cm="1">
        <f t="array" ref="AD32">IF((AD$8&gt;$G32), INDEX(CBRM_data!$EY$238:$ABN$262, MATCH($D32&amp;$E32, CBRM_data!$D$238:$D$262,0), MATCH($B32&amp;$C32&amp;AD$9, CBRM_data!$EY$15:$ABN$15,0)),SUMPRODUCT((AD$12:AD$25)*($E$12:$E$25=$E32)*($B$12:$B$25=$B32)))</f>
        <v>62523.275379054976</v>
      </c>
      <c r="AE32" s="385" cm="1">
        <f t="array" ref="AE32">IF((AE$8&gt;$G32), INDEX(CBRM_data!$EY$238:$ABN$262, MATCH($D32&amp;$E32, CBRM_data!$D$238:$D$262,0), MATCH($B32&amp;$C32&amp;AE$9, CBRM_data!$EY$15:$ABN$15,0)),SUMPRODUCT((AE$12:AE$25)*($E$12:$E$25=$E32)*($B$12:$B$25=$B32)))</f>
        <v>67487.634033134396</v>
      </c>
      <c r="AF32" s="385" cm="1">
        <f t="array" ref="AF32">IF((AF$8&gt;$G32), INDEX(CBRM_data!$EY$238:$ABN$262, MATCH($D32&amp;$E32, CBRM_data!$D$238:$D$262,0), MATCH($B32&amp;$C32&amp;AF$9, CBRM_data!$EY$15:$ABN$15,0)),SUMPRODUCT((AF$12:AF$25)*($E$12:$E$25=$E32)*($B$12:$B$25=$B32)))</f>
        <v>74533.302001717049</v>
      </c>
      <c r="AG32" s="385" cm="1">
        <f t="array" ref="AG32">IF((AG$8&gt;$G32), INDEX(CBRM_data!$EY$238:$ABN$262, MATCH($D32&amp;$E32, CBRM_data!$D$238:$D$262,0), MATCH($B32&amp;$C32&amp;AG$9, CBRM_data!$EY$15:$ABN$15,0)),SUMPRODUCT((AG$12:AG$25)*($E$12:$E$25=$E32)*($B$12:$B$25=$B32)))</f>
        <v>79847.539678487155</v>
      </c>
      <c r="AH32" s="385" cm="1">
        <f t="array" ref="AH32">IF((AH$8&gt;$G32), INDEX(CBRM_data!$EY$238:$ABN$262, MATCH($D32&amp;$E32, CBRM_data!$D$238:$D$262,0), MATCH($B32&amp;$C32&amp;AH$9, CBRM_data!$EY$15:$ABN$15,0)),SUMPRODUCT((AH$12:AH$25)*($E$12:$E$25=$E32)*($B$12:$B$25=$B32)))</f>
        <v>79849.870916220767</v>
      </c>
      <c r="AI32" s="385" cm="1">
        <f t="array" ref="AI32">IF((AI$8&gt;$G32), INDEX(CBRM_data!$EY$238:$ABN$262, MATCH($D32&amp;$E32, CBRM_data!$D$238:$D$262,0), MATCH($B32&amp;$C32&amp;AI$9, CBRM_data!$EY$15:$ABN$15,0)),SUMPRODUCT((AI$12:AI$25)*($E$12:$E$25=$E32)*($B$12:$B$25=$B32)))</f>
        <v>79852.385039412256</v>
      </c>
      <c r="AJ32" s="385" cm="1">
        <f t="array" ref="AJ32">IF((AJ$8&gt;$G32), INDEX(CBRM_data!$EY$238:$ABN$262, MATCH($D32&amp;$E32, CBRM_data!$D$238:$D$262,0), MATCH($B32&amp;$C32&amp;AJ$9, CBRM_data!$EY$15:$ABN$15,0)),SUMPRODUCT((AJ$12:AJ$25)*($E$12:$E$25=$E32)*($B$12:$B$25=$B32)))</f>
        <v>79855.096702790848</v>
      </c>
      <c r="AK32" s="385" cm="1">
        <f t="array" ref="AK32">IF((AK$8&gt;$G32), INDEX(CBRM_data!$EY$238:$ABN$262, MATCH($D32&amp;$E32, CBRM_data!$D$238:$D$262,0), MATCH($B32&amp;$C32&amp;AK$9, CBRM_data!$EY$15:$ABN$15,0)),SUMPRODUCT((AK$12:AK$25)*($E$12:$E$25=$E32)*($B$12:$B$25=$B32)))</f>
        <v>79858.021750878746</v>
      </c>
      <c r="AL32" s="385" cm="1">
        <f t="array" ref="AL32">IF((AL$8&gt;$G32), INDEX(CBRM_data!$EY$238:$ABN$262, MATCH($D32&amp;$E32, CBRM_data!$D$238:$D$262,0), MATCH($B32&amp;$C32&amp;AL$9, CBRM_data!$EY$15:$ABN$15,0)),SUMPRODUCT((AL$12:AL$25)*($E$12:$E$25=$E32)*($B$12:$B$25=$B32)))</f>
        <v>79861.177315404857</v>
      </c>
      <c r="EB32" s="385" cm="1">
        <f t="array" ref="EB32">SUMPRODUCT((CBRM_data!GC$28:GC$232)*(CBRM_data!$H$28:$H$232=$E32)*(CBRM_data!$D$28:$D$232=FALSE))*(CBRM_data!GC$18=$C32)</f>
        <v>0</v>
      </c>
      <c r="EC32" s="385" cm="1">
        <f t="array" ref="EC32">SUMPRODUCT((CBRM_data!GD$28:GD$232)*(CBRM_data!$H$28:$H$232=$E32)*(CBRM_data!$D$28:$D$232=FALSE))*(CBRM_data!GD$18=$C32)</f>
        <v>0</v>
      </c>
      <c r="ED32" s="385" cm="1">
        <f t="array" ref="ED32">SUMPRODUCT((CBRM_data!GE$28:GE$232)*(CBRM_data!$H$28:$H$232=$E32)*(CBRM_data!$D$28:$D$232=FALSE))*(CBRM_data!GE$18=$C32)</f>
        <v>0</v>
      </c>
      <c r="EE32" s="385" cm="1">
        <f t="array" ref="EE32">SUMPRODUCT((CBRM_data!GF$28:GF$232)*(CBRM_data!$H$28:$H$232=$E32)*(CBRM_data!$D$28:$D$232=FALSE))*(CBRM_data!GF$18=$C32)</f>
        <v>0</v>
      </c>
      <c r="EF32" s="385" cm="1">
        <f t="array" ref="EF32">SUMPRODUCT((CBRM_data!GG$28:GG$232)*(CBRM_data!$H$28:$H$232=$E32)*(CBRM_data!$D$28:$D$232=FALSE))*(CBRM_data!GG$18=$C32)</f>
        <v>0</v>
      </c>
      <c r="EG32" s="385" cm="1">
        <f t="array" ref="EG32">SUMPRODUCT((CBRM_data!GH$28:GH$232)*(CBRM_data!$H$28:$H$232=$E32)*(CBRM_data!$D$28:$D$232=FALSE))*(CBRM_data!GH$18=$C32)</f>
        <v>0</v>
      </c>
      <c r="EH32" s="385" cm="1">
        <f t="array" ref="EH32">SUMPRODUCT((CBRM_data!GI$28:GI$232)*(CBRM_data!$H$28:$H$232=$E32)*(CBRM_data!$D$28:$D$232=FALSE))*(CBRM_data!GI$18=$C32)</f>
        <v>0</v>
      </c>
      <c r="EI32" s="385" cm="1">
        <f t="array" ref="EI32">SUMPRODUCT((CBRM_data!GJ$28:GJ$232)*(CBRM_data!$H$28:$H$232=$E32)*(CBRM_data!$D$28:$D$232=FALSE))*(CBRM_data!GJ$18=$C32)</f>
        <v>0</v>
      </c>
      <c r="EJ32" s="385" cm="1">
        <f t="array" ref="EJ32">SUMPRODUCT((CBRM_data!GK$28:GK$232)*(CBRM_data!$H$28:$H$232=$E32)*(CBRM_data!$D$28:$D$232=FALSE))*(CBRM_data!GK$18=$C32)</f>
        <v>0</v>
      </c>
      <c r="EK32" s="385" cm="1">
        <f t="array" ref="EK32">SUMPRODUCT((CBRM_data!GL$28:GL$232)*(CBRM_data!$H$28:$H$232=$E32)*(CBRM_data!$D$28:$D$232=FALSE))*(CBRM_data!GL$18=$C32)</f>
        <v>0</v>
      </c>
      <c r="EL32" s="385" cm="1">
        <f t="array" ref="EL32">SUMPRODUCT((CBRM_data!GM$28:GM$232)*(CBRM_data!$H$28:$H$232=$E32)*(CBRM_data!$D$28:$D$232=FALSE))*(CBRM_data!GM$18=$C32)</f>
        <v>0</v>
      </c>
      <c r="EM32" s="385" cm="1">
        <f t="array" ref="EM32">SUMPRODUCT((CBRM_data!GN$28:GN$232)*(CBRM_data!$H$28:$H$232=$E32)*(CBRM_data!$D$28:$D$232=FALSE))*(CBRM_data!GN$18=$C32)</f>
        <v>0</v>
      </c>
      <c r="EN32" s="385" cm="1">
        <f t="array" ref="EN32">SUMPRODUCT((CBRM_data!GO$28:GO$232)*(CBRM_data!$H$28:$H$232=$E32)*(CBRM_data!$D$28:$D$232=FALSE))*(CBRM_data!GO$18=$C32)</f>
        <v>0</v>
      </c>
      <c r="EO32" s="385" cm="1">
        <f t="array" ref="EO32">SUMPRODUCT((CBRM_data!GP$28:GP$232)*(CBRM_data!$H$28:$H$232=$E32)*(CBRM_data!$D$28:$D$232=FALSE))*(CBRM_data!GP$18=$C32)</f>
        <v>0</v>
      </c>
      <c r="EP32" s="385" cm="1">
        <f t="array" ref="EP32">SUMPRODUCT((CBRM_data!GQ$28:GQ$232)*(CBRM_data!$H$28:$H$232=$E32)*(CBRM_data!$D$28:$D$232=FALSE))*(CBRM_data!GQ$18=$C32)</f>
        <v>0</v>
      </c>
      <c r="EQ32" s="385" cm="1">
        <f t="array" ref="EQ32">SUMPRODUCT((CBRM_data!GR$28:GR$232)*(CBRM_data!$H$28:$H$232=$E32)*(CBRM_data!$D$28:$D$232=FALSE))*(CBRM_data!GR$18=$C32)</f>
        <v>0</v>
      </c>
      <c r="ER32" s="385" cm="1">
        <f t="array" ref="ER32">SUMPRODUCT((CBRM_data!GS$28:GS$232)*(CBRM_data!$H$28:$H$232=$E32)*(CBRM_data!$D$28:$D$232=FALSE))*(CBRM_data!GS$18=$C32)</f>
        <v>0</v>
      </c>
      <c r="ES32" s="385" cm="1">
        <f t="array" ref="ES32">SUMPRODUCT((CBRM_data!GT$28:GT$232)*(CBRM_data!$H$28:$H$232=$E32)*(CBRM_data!$D$28:$D$232=FALSE))*(CBRM_data!GT$18=$C32)</f>
        <v>0</v>
      </c>
      <c r="ET32" s="385" cm="1">
        <f t="array" ref="ET32">SUMPRODUCT((CBRM_data!GU$28:GU$232)*(CBRM_data!$H$28:$H$232=$E32)*(CBRM_data!$D$28:$D$232=FALSE))*(CBRM_data!GU$18=$C32)</f>
        <v>0</v>
      </c>
      <c r="EU32" s="385" cm="1">
        <f t="array" ref="EU32">SUMPRODUCT((CBRM_data!GV$28:GV$232)*(CBRM_data!$H$28:$H$232=$E32)*(CBRM_data!$D$28:$D$232=FALSE))*(CBRM_data!GV$18=$C32)</f>
        <v>0</v>
      </c>
      <c r="EV32" s="385" cm="1">
        <f t="array" ref="EV32">SUMPRODUCT((CBRM_data!GW$28:GW$232)*(CBRM_data!$H$28:$H$232=$E32)*(CBRM_data!$D$28:$D$232=FALSE))*(CBRM_data!GW$18=$C32)</f>
        <v>0</v>
      </c>
      <c r="EW32" s="385" cm="1">
        <f t="array" ref="EW32">SUMPRODUCT((CBRM_data!GX$28:GX$232)*(CBRM_data!$H$28:$H$232=$E32)*(CBRM_data!$D$28:$D$232=FALSE))*(CBRM_data!GX$18=$C32)</f>
        <v>0</v>
      </c>
      <c r="EX32" s="385" cm="1">
        <f t="array" ref="EX32">SUMPRODUCT((CBRM_data!GY$28:GY$232)*(CBRM_data!$H$28:$H$232=$E32)*(CBRM_data!$D$28:$D$232=FALSE))*(CBRM_data!GY$18=$C32)</f>
        <v>0</v>
      </c>
      <c r="EY32" s="385" cm="1">
        <f t="array" ref="EY32">SUMPRODUCT((CBRM_data!GZ$28:GZ$232)*(CBRM_data!$H$28:$H$232=$E32)*(CBRM_data!$D$28:$D$232=FALSE))*(CBRM_data!GZ$18=$C32)</f>
        <v>0</v>
      </c>
      <c r="EZ32" s="385" cm="1">
        <f t="array" ref="EZ32">SUMPRODUCT((CBRM_data!HA$28:HA$232)*(CBRM_data!$H$28:$H$232=$E32)*(CBRM_data!$D$28:$D$232=FALSE))*(CBRM_data!HA$18=$C32)</f>
        <v>0</v>
      </c>
      <c r="FA32" s="385" cm="1">
        <f t="array" ref="FA32">SUMPRODUCT((CBRM_data!HB$28:HB$232)*(CBRM_data!$H$28:$H$232=$E32)*(CBRM_data!$D$28:$D$232=FALSE))*(CBRM_data!HB$18=$C32)</f>
        <v>0</v>
      </c>
      <c r="FB32" s="385" cm="1">
        <f t="array" ref="FB32">SUMPRODUCT((CBRM_data!HC$28:HC$232)*(CBRM_data!$H$28:$H$232=$E32)*(CBRM_data!$D$28:$D$232=FALSE))*(CBRM_data!HC$18=$C32)</f>
        <v>0</v>
      </c>
      <c r="FC32" s="385" cm="1">
        <f t="array" ref="FC32">SUMPRODUCT((CBRM_data!HD$28:HD$232)*(CBRM_data!$H$28:$H$232=$E32)*(CBRM_data!$D$28:$D$232=FALSE))*(CBRM_data!HD$18=$C32)</f>
        <v>0</v>
      </c>
      <c r="FD32" s="385" cm="1">
        <f t="array" ref="FD32">SUMPRODUCT((CBRM_data!HE$28:HE$232)*(CBRM_data!$H$28:$H$232=$E32)*(CBRM_data!$D$28:$D$232=FALSE))*(CBRM_data!HE$18=$C32)</f>
        <v>0</v>
      </c>
      <c r="FE32" s="385" cm="1">
        <f t="array" ref="FE32">SUMPRODUCT((CBRM_data!HF$28:HF$232)*(CBRM_data!$H$28:$H$232=$E32)*(CBRM_data!$D$28:$D$232=FALSE))*(CBRM_data!HF$18=$C32)</f>
        <v>0</v>
      </c>
      <c r="FF32" s="385" cm="1">
        <f t="array" ref="FF32">SUMPRODUCT((CBRM_data!HG$28:HG$232)*(CBRM_data!$H$28:$H$232=$E32)*(CBRM_data!$D$28:$D$232=FALSE))*(CBRM_data!HG$18=$C32)</f>
        <v>0</v>
      </c>
      <c r="FG32" s="385" cm="1">
        <f t="array" ref="FG32">SUMPRODUCT((CBRM_data!HH$28:HH$232)*(CBRM_data!$H$28:$H$232=$E32)*(CBRM_data!$D$28:$D$232=FALSE))*(CBRM_data!HH$18=$C32)</f>
        <v>0</v>
      </c>
      <c r="FH32" s="385" cm="1">
        <f t="array" ref="FH32">SUMPRODUCT((CBRM_data!HI$28:HI$232)*(CBRM_data!$H$28:$H$232=$E32)*(CBRM_data!$D$28:$D$232=FALSE))*(CBRM_data!HI$18=$C32)</f>
        <v>663.69737595849551</v>
      </c>
      <c r="FI32" s="385" cm="1">
        <f t="array" ref="FI32">SUMPRODUCT((CBRM_data!HJ$28:HJ$232)*(CBRM_data!$H$28:$H$232=$E32)*(CBRM_data!$D$28:$D$232=FALSE))*(CBRM_data!HJ$18=$C32)</f>
        <v>675.92715640977156</v>
      </c>
      <c r="FJ32" s="385" cm="1">
        <f t="array" ref="FJ32">SUMPRODUCT((CBRM_data!HK$28:HK$232)*(CBRM_data!$H$28:$H$232=$E32)*(CBRM_data!$D$28:$D$232=FALSE))*(CBRM_data!HK$18=$C32)</f>
        <v>691.27616975213357</v>
      </c>
      <c r="FK32" s="385" cm="1">
        <f t="array" ref="FK32">SUMPRODUCT((CBRM_data!HL$28:HL$232)*(CBRM_data!$H$28:$H$232=$E32)*(CBRM_data!$D$28:$D$232=FALSE))*(CBRM_data!HL$18=$C32)</f>
        <v>710.59929372307465</v>
      </c>
      <c r="FL32" s="385" cm="1">
        <f t="array" ref="FL32">SUMPRODUCT((CBRM_data!HM$28:HM$232)*(CBRM_data!$H$28:$H$232=$E32)*(CBRM_data!$D$28:$D$232=FALSE))*(CBRM_data!HM$18=$C32)</f>
        <v>736.63646481196565</v>
      </c>
      <c r="FM32" s="385" cm="1">
        <f t="array" ref="FM32">SUMPRODUCT((CBRM_data!HN$28:HN$232)*(CBRM_data!$H$28:$H$232=$E32)*(CBRM_data!$D$28:$D$232=FALSE))*(CBRM_data!HN$18=$C32)</f>
        <v>787.56292806976376</v>
      </c>
      <c r="FN32" s="385" cm="1">
        <f t="array" ref="FN32">SUMPRODUCT((CBRM_data!HO$28:HO$232)*(CBRM_data!$H$28:$H$232=$E32)*(CBRM_data!$D$28:$D$232=FALSE))*(CBRM_data!HO$18=$C32)</f>
        <v>955.6822987384578</v>
      </c>
      <c r="FO32" s="385" cm="1">
        <f t="array" ref="FO32">SUMPRODUCT((CBRM_data!HP$28:HP$232)*(CBRM_data!$H$28:$H$232=$E32)*(CBRM_data!$D$28:$D$232=FALSE))*(CBRM_data!HP$18=$C32)</f>
        <v>1201.6281548854004</v>
      </c>
      <c r="FP32" s="385" cm="1">
        <f t="array" ref="FP32">SUMPRODUCT((CBRM_data!HQ$28:HQ$232)*(CBRM_data!$H$28:$H$232=$E32)*(CBRM_data!$D$28:$D$232=FALSE))*(CBRM_data!HQ$18=$C32)</f>
        <v>1606.140398694037</v>
      </c>
      <c r="FQ32" s="385" cm="1">
        <f t="array" ref="FQ32">SUMPRODUCT((CBRM_data!HR$28:HR$232)*(CBRM_data!$H$28:$H$232=$E32)*(CBRM_data!$D$28:$D$232=FALSE))*(CBRM_data!HR$18=$C32)</f>
        <v>2214.9217080755675</v>
      </c>
      <c r="FR32" s="385" cm="1">
        <f t="array" ref="FR32">SUMPRODUCT((CBRM_data!HS$28:HS$232)*(CBRM_data!$H$28:$H$232=$E32)*(CBRM_data!$D$28:$D$232=FALSE))*(CBRM_data!HS$18=$C32)</f>
        <v>3086.5625211356482</v>
      </c>
      <c r="FS32" s="385" cm="1">
        <f t="array" ref="FS32">SUMPRODUCT((CBRM_data!HT$28:HT$232)*(CBRM_data!$H$28:$H$232=$E32)*(CBRM_data!$D$28:$D$232=FALSE))*(CBRM_data!HT$18=$C32)</f>
        <v>4342.9982793411627</v>
      </c>
      <c r="FT32" s="385" cm="1">
        <f t="array" ref="FT32">SUMPRODUCT((CBRM_data!HU$28:HU$232)*(CBRM_data!$H$28:$H$232=$E32)*(CBRM_data!$D$28:$D$232=FALSE))*(CBRM_data!HU$18=$C32)</f>
        <v>6165.3980640233058</v>
      </c>
      <c r="FU32" s="385" cm="1">
        <f t="array" ref="FU32">SUMPRODUCT((CBRM_data!HV$28:HV$232)*(CBRM_data!$H$28:$H$232=$E32)*(CBRM_data!$D$28:$D$232=FALSE))*(CBRM_data!HV$18=$C32)</f>
        <v>8823.8284016462694</v>
      </c>
      <c r="FV32" s="385" cm="1">
        <f t="array" ref="FV32">SUMPRODUCT((CBRM_data!HW$28:HW$232)*(CBRM_data!$H$28:$H$232=$E32)*(CBRM_data!$D$28:$D$232=FALSE))*(CBRM_data!HW$18=$C32)</f>
        <v>12722.080484602586</v>
      </c>
      <c r="FW32" s="385" cm="1">
        <f t="array" ref="FW32">SUMPRODUCT((CBRM_data!HX$28:HX$232)*(CBRM_data!$H$28:$H$232=$E32)*(CBRM_data!$D$28:$D$232=FALSE))*(CBRM_data!HX$18=$C32)</f>
        <v>18465.523026491614</v>
      </c>
      <c r="FX32" s="385" cm="1">
        <f t="array" ref="FX32">SUMPRODUCT((CBRM_data!HY$28:HY$232)*(CBRM_data!$H$28:$H$232=$E32)*(CBRM_data!$D$28:$D$232=FALSE))*(CBRM_data!HY$18=$C32)</f>
        <v>26963.961582875443</v>
      </c>
      <c r="FY32" s="385" cm="1">
        <f t="array" ref="FY32">SUMPRODUCT((CBRM_data!HZ$28:HZ$232)*(CBRM_data!$H$28:$H$232=$E32)*(CBRM_data!$D$28:$D$232=FALSE))*(CBRM_data!HZ$18=$C32)</f>
        <v>39587.778208036711</v>
      </c>
      <c r="FZ32" s="385" cm="1">
        <f t="array" ref="FZ32">SUMPRODUCT((CBRM_data!IA$28:IA$232)*(CBRM_data!$H$28:$H$232=$E32)*(CBRM_data!$D$28:$D$232=FALSE))*(CBRM_data!IA$18=$C32)</f>
        <v>57733.586777919685</v>
      </c>
      <c r="GA32" s="385" cm="1">
        <f t="array" ref="GA32">SUMPRODUCT((CBRM_data!IB$28:IB$232)*(CBRM_data!$H$28:$H$232=$E32)*(CBRM_data!$D$28:$D$232=FALSE))*(CBRM_data!IB$18=$C32)</f>
        <v>78620.462402995356</v>
      </c>
      <c r="GB32" s="385" cm="1">
        <f t="array" ref="GB32">SUMPRODUCT((CBRM_data!IC$28:IC$232)*(CBRM_data!$H$28:$H$232=$E32)*(CBRM_data!$D$28:$D$232=FALSE))*(CBRM_data!IC$18=$C32)</f>
        <v>85866.142868274765</v>
      </c>
      <c r="GC32" s="385" cm="1">
        <f t="array" ref="GC32">SUMPRODUCT((CBRM_data!ID$28:ID$232)*(CBRM_data!$H$28:$H$232=$E32)*(CBRM_data!$D$28:$D$232=FALSE))*(CBRM_data!ID$18=$C32)</f>
        <v>90901.048986738955</v>
      </c>
      <c r="GD32" s="385" cm="1">
        <f t="array" ref="GD32">SUMPRODUCT((CBRM_data!IE$28:IE$232)*(CBRM_data!$H$28:$H$232=$E32)*(CBRM_data!$D$28:$D$232=FALSE))*(CBRM_data!IE$18=$C32)</f>
        <v>97301.50429293557</v>
      </c>
      <c r="GE32" s="385" cm="1">
        <f t="array" ref="GE32">SUMPRODUCT((CBRM_data!IF$28:IF$232)*(CBRM_data!$H$28:$H$232=$E32)*(CBRM_data!$D$28:$D$232=FALSE))*(CBRM_data!IF$18=$C32)</f>
        <v>106384.94145805822</v>
      </c>
      <c r="GF32" s="385" cm="1">
        <f t="array" ref="GF32">SUMPRODUCT((CBRM_data!IG$28:IG$232)*(CBRM_data!$H$28:$H$232=$E32)*(CBRM_data!$D$28:$D$232=FALSE))*(CBRM_data!IG$18=$C32)</f>
        <v>113236.60011689345</v>
      </c>
      <c r="GG32" s="385" cm="1">
        <f t="array" ref="GG32">SUMPRODUCT((CBRM_data!IH$28:IH$232)*(CBRM_data!$H$28:$H$232=$E32)*(CBRM_data!$D$28:$D$232=FALSE))*(CBRM_data!IH$18=$C32)</f>
        <v>113241.11703902596</v>
      </c>
      <c r="GH32" s="385" cm="1">
        <f t="array" ref="GH32">SUMPRODUCT((CBRM_data!II$28:II$232)*(CBRM_data!$H$28:$H$232=$E32)*(CBRM_data!$D$28:$D$232=FALSE))*(CBRM_data!II$18=$C32)</f>
        <v>113245.98831342408</v>
      </c>
      <c r="GI32" s="385" cm="1">
        <f t="array" ref="GI32">SUMPRODUCT((CBRM_data!IJ$28:IJ$232)*(CBRM_data!$H$28:$H$232=$E32)*(CBRM_data!$D$28:$D$232=FALSE))*(CBRM_data!IJ$18=$C32)</f>
        <v>113251.24233456238</v>
      </c>
      <c r="GJ32" s="385" cm="1">
        <f t="array" ref="GJ32">SUMPRODUCT((CBRM_data!IK$28:IK$232)*(CBRM_data!$H$28:$H$232=$E32)*(CBRM_data!$D$28:$D$232=FALSE))*(CBRM_data!IK$18=$C32)</f>
        <v>113256.90980221552</v>
      </c>
      <c r="GK32" s="385" cm="1">
        <f t="array" ref="GK32">SUMPRODUCT((CBRM_data!IL$28:IL$232)*(CBRM_data!$H$28:$H$232=$E32)*(CBRM_data!$D$28:$D$232=FALSE))*(CBRM_data!IL$18=$C32)</f>
        <v>113263.0239102034</v>
      </c>
      <c r="GL32" s="385" cm="1">
        <f t="array" ref="GL32">SUMPRODUCT((CBRM_data!IM$28:IM$232)*(CBRM_data!$H$28:$H$232=$E32)*(CBRM_data!$D$28:$D$232=FALSE))*(CBRM_data!IM$18=$C32)</f>
        <v>0</v>
      </c>
      <c r="GM32" s="385" cm="1">
        <f t="array" ref="GM32">SUMPRODUCT((CBRM_data!IN$28:IN$232)*(CBRM_data!$H$28:$H$232=$E32)*(CBRM_data!$D$28:$D$232=FALSE))*(CBRM_data!IN$18=$C32)</f>
        <v>0</v>
      </c>
      <c r="GN32" s="385" cm="1">
        <f t="array" ref="GN32">SUMPRODUCT((CBRM_data!IO$28:IO$232)*(CBRM_data!$H$28:$H$232=$E32)*(CBRM_data!$D$28:$D$232=FALSE))*(CBRM_data!IO$18=$C32)</f>
        <v>0</v>
      </c>
      <c r="GO32" s="385" cm="1">
        <f t="array" ref="GO32">SUMPRODUCT((CBRM_data!IP$28:IP$232)*(CBRM_data!$H$28:$H$232=$E32)*(CBRM_data!$D$28:$D$232=FALSE))*(CBRM_data!IP$18=$C32)</f>
        <v>0</v>
      </c>
      <c r="GP32" s="385" cm="1">
        <f t="array" ref="GP32">SUMPRODUCT((CBRM_data!IQ$28:IQ$232)*(CBRM_data!$H$28:$H$232=$E32)*(CBRM_data!$D$28:$D$232=FALSE))*(CBRM_data!IQ$18=$C32)</f>
        <v>0</v>
      </c>
      <c r="GQ32" s="385" cm="1">
        <f t="array" ref="GQ32">SUMPRODUCT((CBRM_data!IR$28:IR$232)*(CBRM_data!$H$28:$H$232=$E32)*(CBRM_data!$D$28:$D$232=FALSE))*(CBRM_data!IR$18=$C32)</f>
        <v>0</v>
      </c>
      <c r="GR32" s="385" cm="1">
        <f t="array" ref="GR32">SUMPRODUCT((CBRM_data!IS$28:IS$232)*(CBRM_data!$H$28:$H$232=$E32)*(CBRM_data!$D$28:$D$232=FALSE))*(CBRM_data!IS$18=$C32)</f>
        <v>0</v>
      </c>
      <c r="GS32" s="385" cm="1">
        <f t="array" ref="GS32">SUMPRODUCT((CBRM_data!IT$28:IT$232)*(CBRM_data!$H$28:$H$232=$E32)*(CBRM_data!$D$28:$D$232=FALSE))*(CBRM_data!IT$18=$C32)</f>
        <v>0</v>
      </c>
      <c r="GT32" s="385" cm="1">
        <f t="array" ref="GT32">SUMPRODUCT((CBRM_data!IU$28:IU$232)*(CBRM_data!$H$28:$H$232=$E32)*(CBRM_data!$D$28:$D$232=FALSE))*(CBRM_data!IU$18=$C32)</f>
        <v>0</v>
      </c>
      <c r="GU32" s="385" cm="1">
        <f t="array" ref="GU32">SUMPRODUCT((CBRM_data!IV$28:IV$232)*(CBRM_data!$H$28:$H$232=$E32)*(CBRM_data!$D$28:$D$232=FALSE))*(CBRM_data!IV$18=$C32)</f>
        <v>0</v>
      </c>
      <c r="GV32" s="385" cm="1">
        <f t="array" ref="GV32">SUMPRODUCT((CBRM_data!IW$28:IW$232)*(CBRM_data!$H$28:$H$232=$E32)*(CBRM_data!$D$28:$D$232=FALSE))*(CBRM_data!IW$18=$C32)</f>
        <v>0</v>
      </c>
      <c r="GW32" s="385" cm="1">
        <f t="array" ref="GW32">SUMPRODUCT((CBRM_data!IX$28:IX$232)*(CBRM_data!$H$28:$H$232=$E32)*(CBRM_data!$D$28:$D$232=FALSE))*(CBRM_data!IX$18=$C32)</f>
        <v>0</v>
      </c>
      <c r="GX32" s="385" cm="1">
        <f t="array" ref="GX32">SUMPRODUCT((CBRM_data!IY$28:IY$232)*(CBRM_data!$H$28:$H$232=$E32)*(CBRM_data!$D$28:$D$232=FALSE))*(CBRM_data!IY$18=$C32)</f>
        <v>0</v>
      </c>
      <c r="GY32" s="385" cm="1">
        <f t="array" ref="GY32">SUMPRODUCT((CBRM_data!IZ$28:IZ$232)*(CBRM_data!$H$28:$H$232=$E32)*(CBRM_data!$D$28:$D$232=FALSE))*(CBRM_data!IZ$18=$C32)</f>
        <v>0</v>
      </c>
      <c r="GZ32" s="385" cm="1">
        <f t="array" ref="GZ32">SUMPRODUCT((CBRM_data!JA$28:JA$232)*(CBRM_data!$H$28:$H$232=$E32)*(CBRM_data!$D$28:$D$232=FALSE))*(CBRM_data!JA$18=$C32)</f>
        <v>0</v>
      </c>
      <c r="HA32" s="385" cm="1">
        <f t="array" ref="HA32">SUMPRODUCT((CBRM_data!JB$28:JB$232)*(CBRM_data!$H$28:$H$232=$E32)*(CBRM_data!$D$28:$D$232=FALSE))*(CBRM_data!JB$18=$C32)</f>
        <v>0</v>
      </c>
      <c r="HB32" s="385" cm="1">
        <f t="array" ref="HB32">SUMPRODUCT((CBRM_data!JC$28:JC$232)*(CBRM_data!$H$28:$H$232=$E32)*(CBRM_data!$D$28:$D$232=FALSE))*(CBRM_data!JC$18=$C32)</f>
        <v>0</v>
      </c>
      <c r="HC32" s="385" cm="1">
        <f t="array" ref="HC32">SUMPRODUCT((CBRM_data!JD$28:JD$232)*(CBRM_data!$H$28:$H$232=$E32)*(CBRM_data!$D$28:$D$232=FALSE))*(CBRM_data!JD$18=$C32)</f>
        <v>0</v>
      </c>
      <c r="HD32" s="385" cm="1">
        <f t="array" ref="HD32">SUMPRODUCT((CBRM_data!JE$28:JE$232)*(CBRM_data!$H$28:$H$232=$E32)*(CBRM_data!$D$28:$D$232=FALSE))*(CBRM_data!JE$18=$C32)</f>
        <v>0</v>
      </c>
      <c r="HE32" s="385" cm="1">
        <f t="array" ref="HE32">SUMPRODUCT((CBRM_data!JF$28:JF$232)*(CBRM_data!$H$28:$H$232=$E32)*(CBRM_data!$D$28:$D$232=FALSE))*(CBRM_data!JF$18=$C32)</f>
        <v>0</v>
      </c>
      <c r="HF32" s="385" cm="1">
        <f t="array" ref="HF32">SUMPRODUCT((CBRM_data!JG$28:JG$232)*(CBRM_data!$H$28:$H$232=$E32)*(CBRM_data!$D$28:$D$232=FALSE))*(CBRM_data!JG$18=$C32)</f>
        <v>0</v>
      </c>
      <c r="HG32" s="385" cm="1">
        <f t="array" ref="HG32">SUMPRODUCT((CBRM_data!JH$28:JH$232)*(CBRM_data!$H$28:$H$232=$E32)*(CBRM_data!$D$28:$D$232=FALSE))*(CBRM_data!JH$18=$C32)</f>
        <v>0</v>
      </c>
      <c r="HH32" s="385" cm="1">
        <f t="array" ref="HH32">SUMPRODUCT((CBRM_data!JI$28:JI$232)*(CBRM_data!$H$28:$H$232=$E32)*(CBRM_data!$D$28:$D$232=FALSE))*(CBRM_data!JI$18=$C32)</f>
        <v>0</v>
      </c>
      <c r="HI32" s="385" cm="1">
        <f t="array" ref="HI32">SUMPRODUCT((CBRM_data!JJ$28:JJ$232)*(CBRM_data!$H$28:$H$232=$E32)*(CBRM_data!$D$28:$D$232=FALSE))*(CBRM_data!JJ$18=$C32)</f>
        <v>0</v>
      </c>
      <c r="HJ32" s="385" cm="1">
        <f t="array" ref="HJ32">SUMPRODUCT((CBRM_data!JK$28:JK$232)*(CBRM_data!$H$28:$H$232=$E32)*(CBRM_data!$D$28:$D$232=FALSE))*(CBRM_data!JK$18=$C32)</f>
        <v>0</v>
      </c>
      <c r="HK32" s="385" cm="1">
        <f t="array" ref="HK32">SUMPRODUCT((CBRM_data!JL$28:JL$232)*(CBRM_data!$H$28:$H$232=$E32)*(CBRM_data!$D$28:$D$232=FALSE))*(CBRM_data!JL$18=$C32)</f>
        <v>0</v>
      </c>
      <c r="HL32" s="385" cm="1">
        <f t="array" ref="HL32">SUMPRODUCT((CBRM_data!JM$28:JM$232)*(CBRM_data!$H$28:$H$232=$E32)*(CBRM_data!$D$28:$D$232=FALSE))*(CBRM_data!JM$18=$C32)</f>
        <v>0</v>
      </c>
      <c r="HM32" s="385" cm="1">
        <f t="array" ref="HM32">SUMPRODUCT((CBRM_data!JN$28:JN$232)*(CBRM_data!$H$28:$H$232=$E32)*(CBRM_data!$D$28:$D$232=FALSE))*(CBRM_data!JN$18=$C32)</f>
        <v>0</v>
      </c>
      <c r="HN32" s="385" cm="1">
        <f t="array" ref="HN32">SUMPRODUCT((CBRM_data!JO$28:JO$232)*(CBRM_data!$H$28:$H$232=$E32)*(CBRM_data!$D$28:$D$232=FALSE))*(CBRM_data!JO$18=$C32)</f>
        <v>0</v>
      </c>
      <c r="HO32" s="385" cm="1">
        <f t="array" ref="HO32">SUMPRODUCT((CBRM_data!JP$28:JP$232)*(CBRM_data!$H$28:$H$232=$E32)*(CBRM_data!$D$28:$D$232=FALSE))*(CBRM_data!JP$18=$C32)</f>
        <v>0</v>
      </c>
      <c r="HP32" s="385" cm="1">
        <f t="array" ref="HP32">SUMPRODUCT((CBRM_data!JQ$28:JQ$232)*(CBRM_data!$H$28:$H$232=$E32)*(CBRM_data!$D$28:$D$232=FALSE))*(CBRM_data!JQ$18=$C32)</f>
        <v>0</v>
      </c>
      <c r="HQ32" s="385" cm="1">
        <f t="array" ref="HQ32">SUMPRODUCT((CBRM_data!JR$28:JR$232)*(CBRM_data!$H$28:$H$232=$E32)*(CBRM_data!$D$28:$D$232=FALSE))*(CBRM_data!JR$18=$C32)</f>
        <v>0</v>
      </c>
      <c r="HR32" s="385" cm="1">
        <f t="array" ref="HR32">SUMPRODUCT((CBRM_data!JS$28:JS$232)*(CBRM_data!$H$28:$H$232=$E32)*(CBRM_data!$D$28:$D$232=FALSE))*(CBRM_data!JS$18=$C32)</f>
        <v>0</v>
      </c>
      <c r="HS32" s="385" cm="1">
        <f t="array" ref="HS32">SUMPRODUCT((CBRM_data!JT$28:JT$232)*(CBRM_data!$H$28:$H$232=$E32)*(CBRM_data!$D$28:$D$232=FALSE))*(CBRM_data!JT$18=$C32)</f>
        <v>0</v>
      </c>
      <c r="HT32" s="385" cm="1">
        <f t="array" ref="HT32">SUMPRODUCT((CBRM_data!JU$28:JU$232)*(CBRM_data!$H$28:$H$232=$E32)*(CBRM_data!$D$28:$D$232=FALSE))*(CBRM_data!JU$18=$C32)</f>
        <v>0</v>
      </c>
      <c r="HU32" s="385" cm="1">
        <f t="array" ref="HU32">SUMPRODUCT((CBRM_data!JV$28:JV$232)*(CBRM_data!$H$28:$H$232=$E32)*(CBRM_data!$D$28:$D$232=FALSE))*(CBRM_data!JV$18=$C32)</f>
        <v>0</v>
      </c>
      <c r="HV32" s="385" cm="1">
        <f t="array" ref="HV32">SUMPRODUCT((CBRM_data!JW$28:JW$232)*(CBRM_data!$H$28:$H$232=$E32)*(CBRM_data!$D$28:$D$232=FALSE))*(CBRM_data!JW$18=$C32)</f>
        <v>0</v>
      </c>
      <c r="HW32" s="385" cm="1">
        <f t="array" ref="HW32">SUMPRODUCT((CBRM_data!JX$28:JX$232)*(CBRM_data!$H$28:$H$232=$E32)*(CBRM_data!$D$28:$D$232=FALSE))*(CBRM_data!JX$18=$C32)</f>
        <v>0</v>
      </c>
      <c r="HX32" s="385" cm="1">
        <f t="array" ref="HX32">SUMPRODUCT((CBRM_data!JY$28:JY$232)*(CBRM_data!$H$28:$H$232=$E32)*(CBRM_data!$D$28:$D$232=FALSE))*(CBRM_data!JY$18=$C32)</f>
        <v>0</v>
      </c>
      <c r="HY32" s="385" cm="1">
        <f t="array" ref="HY32">SUMPRODUCT((CBRM_data!JZ$28:JZ$232)*(CBRM_data!$H$28:$H$232=$E32)*(CBRM_data!$D$28:$D$232=FALSE))*(CBRM_data!JZ$18=$C32)</f>
        <v>0</v>
      </c>
      <c r="HZ32" s="385" cm="1">
        <f t="array" ref="HZ32">SUMPRODUCT((CBRM_data!KA$28:KA$232)*(CBRM_data!$H$28:$H$232=$E32)*(CBRM_data!$D$28:$D$232=FALSE))*(CBRM_data!KA$18=$C32)</f>
        <v>0</v>
      </c>
      <c r="IA32" s="385" cm="1">
        <f t="array" ref="IA32">SUMPRODUCT((CBRM_data!KB$28:KB$232)*(CBRM_data!$H$28:$H$232=$E32)*(CBRM_data!$D$28:$D$232=FALSE))*(CBRM_data!KB$18=$C32)</f>
        <v>0</v>
      </c>
      <c r="IB32" s="385" cm="1">
        <f t="array" ref="IB32">SUMPRODUCT((CBRM_data!KC$28:KC$232)*(CBRM_data!$H$28:$H$232=$E32)*(CBRM_data!$D$28:$D$232=FALSE))*(CBRM_data!KC$18=$C32)</f>
        <v>0</v>
      </c>
      <c r="IC32" s="385" cm="1">
        <f t="array" ref="IC32">SUMPRODUCT((CBRM_data!KD$28:KD$232)*(CBRM_data!$H$28:$H$232=$E32)*(CBRM_data!$D$28:$D$232=FALSE))*(CBRM_data!KD$18=$C32)</f>
        <v>0</v>
      </c>
      <c r="ID32" s="385" cm="1">
        <f t="array" ref="ID32">SUMPRODUCT((CBRM_data!KE$28:KE$232)*(CBRM_data!$H$28:$H$232=$E32)*(CBRM_data!$D$28:$D$232=FALSE))*(CBRM_data!KE$18=$C32)</f>
        <v>0</v>
      </c>
      <c r="IE32" s="385" cm="1">
        <f t="array" ref="IE32">SUMPRODUCT((CBRM_data!KF$28:KF$232)*(CBRM_data!$H$28:$H$232=$E32)*(CBRM_data!$D$28:$D$232=FALSE))*(CBRM_data!KF$18=$C32)</f>
        <v>0</v>
      </c>
      <c r="IF32" s="385" cm="1">
        <f t="array" ref="IF32">SUMPRODUCT((CBRM_data!KG$28:KG$232)*(CBRM_data!$H$28:$H$232=$E32)*(CBRM_data!$D$28:$D$232=FALSE))*(CBRM_data!KG$18=$C32)</f>
        <v>0</v>
      </c>
      <c r="IG32" s="385" cm="1">
        <f t="array" ref="IG32">SUMPRODUCT((CBRM_data!KH$28:KH$232)*(CBRM_data!$H$28:$H$232=$E32)*(CBRM_data!$D$28:$D$232=FALSE))*(CBRM_data!KH$18=$C32)</f>
        <v>0</v>
      </c>
      <c r="IH32" s="385" cm="1">
        <f t="array" ref="IH32">SUMPRODUCT((CBRM_data!KI$28:KI$232)*(CBRM_data!$H$28:$H$232=$E32)*(CBRM_data!$D$28:$D$232=FALSE))*(CBRM_data!KI$18=$C32)</f>
        <v>0</v>
      </c>
      <c r="II32" s="385" cm="1">
        <f t="array" ref="II32">SUMPRODUCT((CBRM_data!KJ$28:KJ$232)*(CBRM_data!$H$28:$H$232=$E32)*(CBRM_data!$D$28:$D$232=FALSE))*(CBRM_data!KJ$18=$C32)</f>
        <v>0</v>
      </c>
      <c r="IJ32" s="385" cm="1">
        <f t="array" ref="IJ32">SUMPRODUCT((CBRM_data!KK$28:KK$232)*(CBRM_data!$H$28:$H$232=$E32)*(CBRM_data!$D$28:$D$232=FALSE))*(CBRM_data!KK$18=$C32)</f>
        <v>0</v>
      </c>
      <c r="IK32" s="385" cm="1">
        <f t="array" ref="IK32">SUMPRODUCT((CBRM_data!KL$28:KL$232)*(CBRM_data!$H$28:$H$232=$E32)*(CBRM_data!$D$28:$D$232=FALSE))*(CBRM_data!KL$18=$C32)</f>
        <v>0</v>
      </c>
      <c r="IL32" s="385" cm="1">
        <f t="array" ref="IL32">SUMPRODUCT((CBRM_data!KM$28:KM$232)*(CBRM_data!$H$28:$H$232=$E32)*(CBRM_data!$D$28:$D$232=FALSE))*(CBRM_data!KM$18=$C32)</f>
        <v>0</v>
      </c>
      <c r="IM32" s="385" cm="1">
        <f t="array" ref="IM32">SUMPRODUCT((CBRM_data!KN$28:KN$232)*(CBRM_data!$H$28:$H$232=$E32)*(CBRM_data!$D$28:$D$232=FALSE))*(CBRM_data!KN$18=$C32)</f>
        <v>0</v>
      </c>
      <c r="IN32" s="385" cm="1">
        <f t="array" ref="IN32">SUMPRODUCT((CBRM_data!KO$28:KO$232)*(CBRM_data!$H$28:$H$232=$E32)*(CBRM_data!$D$28:$D$232=FALSE))*(CBRM_data!KO$18=$C32)</f>
        <v>0</v>
      </c>
      <c r="IO32" s="385" cm="1">
        <f t="array" ref="IO32">SUMPRODUCT((CBRM_data!KP$28:KP$232)*(CBRM_data!$H$28:$H$232=$E32)*(CBRM_data!$D$28:$D$232=FALSE))*(CBRM_data!KP$18=$C32)</f>
        <v>0</v>
      </c>
      <c r="IP32" s="385" cm="1">
        <f t="array" ref="IP32">SUMPRODUCT((CBRM_data!KQ$28:KQ$232)*(CBRM_data!$H$28:$H$232=$E32)*(CBRM_data!$D$28:$D$232=FALSE))*(CBRM_data!KQ$18=$C32)</f>
        <v>0</v>
      </c>
      <c r="IQ32" s="385" cm="1">
        <f t="array" ref="IQ32">SUMPRODUCT((CBRM_data!KR$28:KR$232)*(CBRM_data!$H$28:$H$232=$E32)*(CBRM_data!$D$28:$D$232=FALSE))*(CBRM_data!KR$18=$C32)</f>
        <v>0</v>
      </c>
      <c r="IR32" s="385" cm="1">
        <f t="array" ref="IR32">SUMPRODUCT((CBRM_data!KS$28:KS$232)*(CBRM_data!$H$28:$H$232=$E32)*(CBRM_data!$D$28:$D$232=FALSE))*(CBRM_data!KS$18=$C32)</f>
        <v>0</v>
      </c>
      <c r="IS32" s="385" cm="1">
        <f t="array" ref="IS32">SUMPRODUCT((CBRM_data!KT$28:KT$232)*(CBRM_data!$H$28:$H$232=$E32)*(CBRM_data!$D$28:$D$232=FALSE))*(CBRM_data!KT$18=$C32)</f>
        <v>0</v>
      </c>
      <c r="IT32" s="385" cm="1">
        <f t="array" ref="IT32">SUMPRODUCT((CBRM_data!KU$28:KU$232)*(CBRM_data!$H$28:$H$232=$E32)*(CBRM_data!$D$28:$D$232=FALSE))*(CBRM_data!KU$18=$C32)</f>
        <v>0</v>
      </c>
      <c r="IU32" s="385" cm="1">
        <f t="array" ref="IU32">SUMPRODUCT((CBRM_data!KV$28:KV$232)*(CBRM_data!$H$28:$H$232=$E32)*(CBRM_data!$D$28:$D$232=FALSE))*(CBRM_data!KV$18=$C32)</f>
        <v>0</v>
      </c>
      <c r="IV32" s="385" cm="1">
        <f t="array" ref="IV32">SUMPRODUCT((CBRM_data!KW$28:KW$232)*(CBRM_data!$H$28:$H$232=$E32)*(CBRM_data!$D$28:$D$232=FALSE))*(CBRM_data!KW$18=$C32)</f>
        <v>0</v>
      </c>
      <c r="IW32" s="385" cm="1">
        <f t="array" ref="IW32">SUMPRODUCT((CBRM_data!KX$28:KX$232)*(CBRM_data!$H$28:$H$232=$E32)*(CBRM_data!$D$28:$D$232=FALSE))*(CBRM_data!KX$18=$C32)</f>
        <v>1.4228901424060736</v>
      </c>
      <c r="IX32" s="385" cm="1">
        <f t="array" ref="IX32">SUMPRODUCT((CBRM_data!KY$28:KY$232)*(CBRM_data!$H$28:$H$232=$E32)*(CBRM_data!$D$28:$D$232=FALSE))*(CBRM_data!KY$18=$C32)</f>
        <v>1.4228901424060736</v>
      </c>
      <c r="IY32" s="385" cm="1">
        <f t="array" ref="IY32">SUMPRODUCT((CBRM_data!KZ$28:KZ$232)*(CBRM_data!$H$28:$H$232=$E32)*(CBRM_data!$D$28:$D$232=FALSE))*(CBRM_data!KZ$18=$C32)</f>
        <v>1.4228901424060736</v>
      </c>
      <c r="IZ32" s="385" cm="1">
        <f t="array" ref="IZ32">SUMPRODUCT((CBRM_data!LA$28:LA$232)*(CBRM_data!$H$28:$H$232=$E32)*(CBRM_data!$D$28:$D$232=FALSE))*(CBRM_data!LA$18=$C32)</f>
        <v>1.4228901424060736</v>
      </c>
      <c r="JA32" s="385" cm="1">
        <f t="array" ref="JA32">SUMPRODUCT((CBRM_data!LB$28:LB$232)*(CBRM_data!$H$28:$H$232=$E32)*(CBRM_data!$D$28:$D$232=FALSE))*(CBRM_data!LB$18=$C32)</f>
        <v>1.4228901424060736</v>
      </c>
      <c r="JB32" s="385" cm="1">
        <f t="array" ref="JB32">SUMPRODUCT((CBRM_data!LC$28:LC$232)*(CBRM_data!$H$28:$H$232=$E32)*(CBRM_data!$D$28:$D$232=FALSE))*(CBRM_data!LC$18=$C32)</f>
        <v>1.4615418958352437</v>
      </c>
      <c r="JC32" s="385" cm="1">
        <f t="array" ref="JC32">SUMPRODUCT((CBRM_data!LD$28:LD$232)*(CBRM_data!$H$28:$H$232=$E32)*(CBRM_data!$D$28:$D$232=FALSE))*(CBRM_data!LD$18=$C32)</f>
        <v>1.85560385579035</v>
      </c>
      <c r="JD32" s="385" cm="1">
        <f t="array" ref="JD32">SUMPRODUCT((CBRM_data!LE$28:LE$232)*(CBRM_data!$H$28:$H$232=$E32)*(CBRM_data!$D$28:$D$232=FALSE))*(CBRM_data!LE$18=$C32)</f>
        <v>2.5872420171542432</v>
      </c>
      <c r="JE32" s="385" cm="1">
        <f t="array" ref="JE32">SUMPRODUCT((CBRM_data!LF$28:LF$232)*(CBRM_data!$H$28:$H$232=$E32)*(CBRM_data!$D$28:$D$232=FALSE))*(CBRM_data!LF$18=$C32)</f>
        <v>3.6596531028639365</v>
      </c>
      <c r="JF32" s="385" cm="1">
        <f t="array" ref="JF32">SUMPRODUCT((CBRM_data!LG$28:LG$232)*(CBRM_data!$H$28:$H$232=$E32)*(CBRM_data!$D$28:$D$232=FALSE))*(CBRM_data!LG$18=$C32)</f>
        <v>5.2344787196650753</v>
      </c>
      <c r="JG32" s="385" cm="1">
        <f t="array" ref="JG32">SUMPRODUCT((CBRM_data!LH$28:LH$232)*(CBRM_data!$H$28:$H$232=$E32)*(CBRM_data!$D$28:$D$232=FALSE))*(CBRM_data!LH$18=$C32)</f>
        <v>7.5538568593046795</v>
      </c>
      <c r="JH32" s="385" cm="1">
        <f t="array" ref="JH32">SUMPRODUCT((CBRM_data!LI$28:LI$232)*(CBRM_data!$H$28:$H$232=$E32)*(CBRM_data!$D$28:$D$232=FALSE))*(CBRM_data!LI$18=$C32)</f>
        <v>10.985771087806892</v>
      </c>
      <c r="JI32" s="385" cm="1">
        <f t="array" ref="JI32">SUMPRODUCT((CBRM_data!LJ$28:LJ$232)*(CBRM_data!$H$28:$H$232=$E32)*(CBRM_data!$D$28:$D$232=FALSE))*(CBRM_data!LJ$18=$C32)</f>
        <v>16.08482118028051</v>
      </c>
      <c r="JJ32" s="385" cm="1">
        <f t="array" ref="JJ32">SUMPRODUCT((CBRM_data!LK$28:LK$232)*(CBRM_data!$H$28:$H$232=$E32)*(CBRM_data!$D$28:$D$232=FALSE))*(CBRM_data!LK$18=$C32)</f>
        <v>23.688356811466988</v>
      </c>
      <c r="JK32" s="385" cm="1">
        <f t="array" ref="JK32">SUMPRODUCT((CBRM_data!LL$28:LL$232)*(CBRM_data!$H$28:$H$232=$E32)*(CBRM_data!$D$28:$D$232=FALSE))*(CBRM_data!LL$18=$C32)</f>
        <v>35.062621833830477</v>
      </c>
      <c r="JL32" s="385" cm="1">
        <f t="array" ref="JL32">SUMPRODUCT((CBRM_data!LM$28:LM$232)*(CBRM_data!$H$28:$H$232=$E32)*(CBRM_data!$D$28:$D$232=FALSE))*(CBRM_data!LM$18=$C32)</f>
        <v>52.125088730045384</v>
      </c>
      <c r="JM32" s="385" cm="1">
        <f t="array" ref="JM32">SUMPRODUCT((CBRM_data!LN$28:LN$232)*(CBRM_data!$H$28:$H$232=$E32)*(CBRM_data!$D$28:$D$232=FALSE))*(CBRM_data!LN$18=$C32)</f>
        <v>77.782922943309671</v>
      </c>
      <c r="JN32" s="385" cm="1">
        <f t="array" ref="JN32">SUMPRODUCT((CBRM_data!LO$28:LO$232)*(CBRM_data!$H$28:$H$232=$E32)*(CBRM_data!$D$28:$D$232=FALSE))*(CBRM_data!LO$18=$C32)</f>
        <v>116.44852873180783</v>
      </c>
      <c r="JO32" s="385" cm="1">
        <f t="array" ref="JO32">SUMPRODUCT((CBRM_data!LP$28:LP$232)*(CBRM_data!$H$28:$H$232=$E32)*(CBRM_data!$D$28:$D$232=FALSE))*(CBRM_data!LP$18=$C32)</f>
        <v>174.82522086354157</v>
      </c>
      <c r="JP32" s="385" cm="1">
        <f t="array" ref="JP32">SUMPRODUCT((CBRM_data!LQ$28:LQ$232)*(CBRM_data!$H$28:$H$232=$E32)*(CBRM_data!$D$28:$D$232=FALSE))*(CBRM_data!LQ$18=$C32)</f>
        <v>247.19709482249121</v>
      </c>
      <c r="JQ32" s="385" cm="1">
        <f t="array" ref="JQ32">SUMPRODUCT((CBRM_data!LR$28:LR$232)*(CBRM_data!$H$28:$H$232=$E32)*(CBRM_data!$D$28:$D$232=FALSE))*(CBRM_data!LR$18=$C32)</f>
        <v>258.54889668261535</v>
      </c>
      <c r="JR32" s="385" cm="1">
        <f t="array" ref="JR32">SUMPRODUCT((CBRM_data!LS$28:LS$232)*(CBRM_data!$H$28:$H$232=$E32)*(CBRM_data!$D$28:$D$232=FALSE))*(CBRM_data!LS$18=$C32)</f>
        <v>258.6743840440526</v>
      </c>
      <c r="JS32" s="385" cm="1">
        <f t="array" ref="JS32">SUMPRODUCT((CBRM_data!LT$28:LT$232)*(CBRM_data!$H$28:$H$232=$E32)*(CBRM_data!$D$28:$D$232=FALSE))*(CBRM_data!LT$18=$C32)</f>
        <v>258.85228486919067</v>
      </c>
      <c r="JT32" s="385" cm="1">
        <f t="array" ref="JT32">SUMPRODUCT((CBRM_data!LU$28:LU$232)*(CBRM_data!$H$28:$H$232=$E32)*(CBRM_data!$D$28:$D$232=FALSE))*(CBRM_data!LU$18=$C32)</f>
        <v>259.10479343415642</v>
      </c>
      <c r="JU32" s="385" cm="1">
        <f t="array" ref="JU32">SUMPRODUCT((CBRM_data!LV$28:LV$232)*(CBRM_data!$H$28:$H$232=$E32)*(CBRM_data!$D$28:$D$232=FALSE))*(CBRM_data!LV$18=$C32)</f>
        <v>259.2952262611451</v>
      </c>
      <c r="JV32" s="385" cm="1">
        <f t="array" ref="JV32">SUMPRODUCT((CBRM_data!LW$28:LW$232)*(CBRM_data!$H$28:$H$232=$E32)*(CBRM_data!$D$28:$D$232=FALSE))*(CBRM_data!LW$18=$C32)</f>
        <v>259.2952262611451</v>
      </c>
      <c r="JW32" s="385" cm="1">
        <f t="array" ref="JW32">SUMPRODUCT((CBRM_data!LX$28:LX$232)*(CBRM_data!$H$28:$H$232=$E32)*(CBRM_data!$D$28:$D$232=FALSE))*(CBRM_data!LX$18=$C32)</f>
        <v>259.2952262611451</v>
      </c>
      <c r="JX32" s="385" cm="1">
        <f t="array" ref="JX32">SUMPRODUCT((CBRM_data!LY$28:LY$232)*(CBRM_data!$H$28:$H$232=$E32)*(CBRM_data!$D$28:$D$232=FALSE))*(CBRM_data!LY$18=$C32)</f>
        <v>259.2952262611451</v>
      </c>
      <c r="JY32" s="385" cm="1">
        <f t="array" ref="JY32">SUMPRODUCT((CBRM_data!LZ$28:LZ$232)*(CBRM_data!$H$28:$H$232=$E32)*(CBRM_data!$D$28:$D$232=FALSE))*(CBRM_data!LZ$18=$C32)</f>
        <v>259.2952262611451</v>
      </c>
      <c r="JZ32" s="385" cm="1">
        <f t="array" ref="JZ32">SUMPRODUCT((CBRM_data!MA$28:MA$232)*(CBRM_data!$H$28:$H$232=$E32)*(CBRM_data!$D$28:$D$232=FALSE))*(CBRM_data!MA$18=$C32)</f>
        <v>259.2952262611451</v>
      </c>
      <c r="KA32" s="385" cm="1">
        <f t="array" ref="KA32">SUMPRODUCT((CBRM_data!MB$28:MB$232)*(CBRM_data!$H$28:$H$232=$E32)*(CBRM_data!$D$28:$D$232=FALSE))*(CBRM_data!MB$18=$C32)</f>
        <v>0</v>
      </c>
      <c r="KB32" s="385" cm="1">
        <f t="array" ref="KB32">SUMPRODUCT((CBRM_data!MC$28:MC$232)*(CBRM_data!$H$28:$H$232=$E32)*(CBRM_data!$D$28:$D$232=FALSE))*(CBRM_data!MC$18=$C32)</f>
        <v>0</v>
      </c>
      <c r="KC32" s="385" cm="1">
        <f t="array" ref="KC32">SUMPRODUCT((CBRM_data!MD$28:MD$232)*(CBRM_data!$H$28:$H$232=$E32)*(CBRM_data!$D$28:$D$232=FALSE))*(CBRM_data!MD$18=$C32)</f>
        <v>0</v>
      </c>
      <c r="KD32" s="385" cm="1">
        <f t="array" ref="KD32">SUMPRODUCT((CBRM_data!ME$28:ME$232)*(CBRM_data!$H$28:$H$232=$E32)*(CBRM_data!$D$28:$D$232=FALSE))*(CBRM_data!ME$18=$C32)</f>
        <v>0</v>
      </c>
      <c r="KE32" s="385" cm="1">
        <f t="array" ref="KE32">SUMPRODUCT((CBRM_data!MF$28:MF$232)*(CBRM_data!$H$28:$H$232=$E32)*(CBRM_data!$D$28:$D$232=FALSE))*(CBRM_data!MF$18=$C32)</f>
        <v>0</v>
      </c>
      <c r="KF32" s="385" cm="1">
        <f t="array" ref="KF32">SUMPRODUCT((CBRM_data!MG$28:MG$232)*(CBRM_data!$H$28:$H$232=$E32)*(CBRM_data!$D$28:$D$232=FALSE))*(CBRM_data!MG$18=$C32)</f>
        <v>0</v>
      </c>
      <c r="KG32" s="385" cm="1">
        <f t="array" ref="KG32">SUMPRODUCT((CBRM_data!MH$28:MH$232)*(CBRM_data!$H$28:$H$232=$E32)*(CBRM_data!$D$28:$D$232=FALSE))*(CBRM_data!MH$18=$C32)</f>
        <v>0</v>
      </c>
      <c r="KH32" s="385" cm="1">
        <f t="array" ref="KH32">SUMPRODUCT((CBRM_data!MI$28:MI$232)*(CBRM_data!$H$28:$H$232=$E32)*(CBRM_data!$D$28:$D$232=FALSE))*(CBRM_data!MI$18=$C32)</f>
        <v>0</v>
      </c>
      <c r="KI32" s="385" cm="1">
        <f t="array" ref="KI32">SUMPRODUCT((CBRM_data!MJ$28:MJ$232)*(CBRM_data!$H$28:$H$232=$E32)*(CBRM_data!$D$28:$D$232=FALSE))*(CBRM_data!MJ$18=$C32)</f>
        <v>0</v>
      </c>
      <c r="KJ32" s="385" cm="1">
        <f t="array" ref="KJ32">SUMPRODUCT((CBRM_data!MK$28:MK$232)*(CBRM_data!$H$28:$H$232=$E32)*(CBRM_data!$D$28:$D$232=FALSE))*(CBRM_data!MK$18=$C32)</f>
        <v>0</v>
      </c>
      <c r="KK32" s="385" cm="1">
        <f t="array" ref="KK32">SUMPRODUCT((CBRM_data!ML$28:ML$232)*(CBRM_data!$H$28:$H$232=$E32)*(CBRM_data!$D$28:$D$232=FALSE))*(CBRM_data!ML$18=$C32)</f>
        <v>0</v>
      </c>
      <c r="KL32" s="385" cm="1">
        <f t="array" ref="KL32">SUMPRODUCT((CBRM_data!MM$28:MM$232)*(CBRM_data!$H$28:$H$232=$E32)*(CBRM_data!$D$28:$D$232=FALSE))*(CBRM_data!MM$18=$C32)</f>
        <v>0</v>
      </c>
      <c r="KM32" s="385" cm="1">
        <f t="array" ref="KM32">SUMPRODUCT((CBRM_data!MN$28:MN$232)*(CBRM_data!$H$28:$H$232=$E32)*(CBRM_data!$D$28:$D$232=FALSE))*(CBRM_data!MN$18=$C32)</f>
        <v>0</v>
      </c>
      <c r="KN32" s="385" cm="1">
        <f t="array" ref="KN32">SUMPRODUCT((CBRM_data!MO$28:MO$232)*(CBRM_data!$H$28:$H$232=$E32)*(CBRM_data!$D$28:$D$232=FALSE))*(CBRM_data!MO$18=$C32)</f>
        <v>0</v>
      </c>
      <c r="KO32" s="385" cm="1">
        <f t="array" ref="KO32">SUMPRODUCT((CBRM_data!MP$28:MP$232)*(CBRM_data!$H$28:$H$232=$E32)*(CBRM_data!$D$28:$D$232=FALSE))*(CBRM_data!MP$18=$C32)</f>
        <v>0</v>
      </c>
      <c r="KP32" s="385" cm="1">
        <f t="array" ref="KP32">SUMPRODUCT((CBRM_data!MQ$28:MQ$232)*(CBRM_data!$H$28:$H$232=$E32)*(CBRM_data!$D$28:$D$232=FALSE))*(CBRM_data!MQ$18=$C32)</f>
        <v>0</v>
      </c>
      <c r="KQ32" s="385" cm="1">
        <f t="array" ref="KQ32">SUMPRODUCT((CBRM_data!MR$28:MR$232)*(CBRM_data!$H$28:$H$232=$E32)*(CBRM_data!$D$28:$D$232=FALSE))*(CBRM_data!MR$18=$C32)</f>
        <v>0</v>
      </c>
      <c r="KR32" s="385" cm="1">
        <f t="array" ref="KR32">SUMPRODUCT((CBRM_data!MS$28:MS$232)*(CBRM_data!$H$28:$H$232=$E32)*(CBRM_data!$D$28:$D$232=FALSE))*(CBRM_data!MS$18=$C32)</f>
        <v>0</v>
      </c>
      <c r="KS32" s="385" cm="1">
        <f t="array" ref="KS32">SUMPRODUCT((CBRM_data!MT$28:MT$232)*(CBRM_data!$H$28:$H$232=$E32)*(CBRM_data!$D$28:$D$232=FALSE))*(CBRM_data!MT$18=$C32)</f>
        <v>0</v>
      </c>
      <c r="KT32" s="385" cm="1">
        <f t="array" ref="KT32">SUMPRODUCT((CBRM_data!MU$28:MU$232)*(CBRM_data!$H$28:$H$232=$E32)*(CBRM_data!$D$28:$D$232=FALSE))*(CBRM_data!MU$18=$C32)</f>
        <v>0</v>
      </c>
      <c r="KU32" s="385" cm="1">
        <f t="array" ref="KU32">SUMPRODUCT((CBRM_data!MV$28:MV$232)*(CBRM_data!$H$28:$H$232=$E32)*(CBRM_data!$D$28:$D$232=FALSE))*(CBRM_data!MV$18=$C32)</f>
        <v>0</v>
      </c>
      <c r="KV32" s="385" cm="1">
        <f t="array" ref="KV32">SUMPRODUCT((CBRM_data!MW$28:MW$232)*(CBRM_data!$H$28:$H$232=$E32)*(CBRM_data!$D$28:$D$232=FALSE))*(CBRM_data!MW$18=$C32)</f>
        <v>0</v>
      </c>
      <c r="KW32" s="385" cm="1">
        <f t="array" ref="KW32">SUMPRODUCT((CBRM_data!MX$28:MX$232)*(CBRM_data!$H$28:$H$232=$E32)*(CBRM_data!$D$28:$D$232=FALSE))*(CBRM_data!MX$18=$C32)</f>
        <v>0</v>
      </c>
      <c r="KX32" s="385" cm="1">
        <f t="array" ref="KX32">SUMPRODUCT((CBRM_data!MY$28:MY$232)*(CBRM_data!$H$28:$H$232=$E32)*(CBRM_data!$D$28:$D$232=FALSE))*(CBRM_data!MY$18=$C32)</f>
        <v>0</v>
      </c>
      <c r="KY32" s="385" cm="1">
        <f t="array" ref="KY32">SUMPRODUCT((CBRM_data!MZ$28:MZ$232)*(CBRM_data!$H$28:$H$232=$E32)*(CBRM_data!$D$28:$D$232=FALSE))*(CBRM_data!MZ$18=$C32)</f>
        <v>0</v>
      </c>
      <c r="KZ32" s="385" cm="1">
        <f t="array" ref="KZ32">SUMPRODUCT((CBRM_data!NA$28:NA$232)*(CBRM_data!$H$28:$H$232=$E32)*(CBRM_data!$D$28:$D$232=FALSE))*(CBRM_data!NA$18=$C32)</f>
        <v>0</v>
      </c>
      <c r="LA32" s="385" cm="1">
        <f t="array" ref="LA32">SUMPRODUCT((CBRM_data!NB$28:NB$232)*(CBRM_data!$H$28:$H$232=$E32)*(CBRM_data!$D$28:$D$232=FALSE))*(CBRM_data!NB$18=$C32)</f>
        <v>0</v>
      </c>
      <c r="LB32" s="385" cm="1">
        <f t="array" ref="LB32">SUMPRODUCT((CBRM_data!NC$28:NC$232)*(CBRM_data!$H$28:$H$232=$E32)*(CBRM_data!$D$28:$D$232=FALSE))*(CBRM_data!NC$18=$C32)</f>
        <v>0</v>
      </c>
      <c r="LC32" s="385" cm="1">
        <f t="array" ref="LC32">SUMPRODUCT((CBRM_data!ND$28:ND$232)*(CBRM_data!$H$28:$H$232=$E32)*(CBRM_data!$D$28:$D$232=FALSE))*(CBRM_data!ND$18=$C32)</f>
        <v>0</v>
      </c>
      <c r="LD32" s="385" cm="1">
        <f t="array" ref="LD32">SUMPRODUCT((CBRM_data!NE$28:NE$232)*(CBRM_data!$H$28:$H$232=$E32)*(CBRM_data!$D$28:$D$232=FALSE))*(CBRM_data!NE$18=$C32)</f>
        <v>0</v>
      </c>
      <c r="LE32" s="385" cm="1">
        <f t="array" ref="LE32">SUMPRODUCT((CBRM_data!NF$28:NF$232)*(CBRM_data!$H$28:$H$232=$E32)*(CBRM_data!$D$28:$D$232=FALSE))*(CBRM_data!NF$18=$C32)</f>
        <v>0</v>
      </c>
      <c r="LF32" s="385" cm="1">
        <f t="array" ref="LF32">SUMPRODUCT((CBRM_data!NG$28:NG$232)*(CBRM_data!$H$28:$H$232=$E32)*(CBRM_data!$D$28:$D$232=FALSE))*(CBRM_data!NG$18=$C32)</f>
        <v>0</v>
      </c>
      <c r="LG32" s="385" cm="1">
        <f t="array" ref="LG32">SUMPRODUCT((CBRM_data!NH$28:NH$232)*(CBRM_data!$H$28:$H$232=$E32)*(CBRM_data!$D$28:$D$232=FALSE))*(CBRM_data!NH$18=$C32)</f>
        <v>0</v>
      </c>
      <c r="LH32" s="385" cm="1">
        <f t="array" ref="LH32">SUMPRODUCT((CBRM_data!NI$28:NI$232)*(CBRM_data!$H$28:$H$232=$E32)*(CBRM_data!$D$28:$D$232=FALSE))*(CBRM_data!NI$18=$C32)</f>
        <v>0</v>
      </c>
      <c r="LI32" s="385" cm="1">
        <f t="array" ref="LI32">SUMPRODUCT((CBRM_data!NJ$28:NJ$232)*(CBRM_data!$H$28:$H$232=$E32)*(CBRM_data!$D$28:$D$232=FALSE))*(CBRM_data!NJ$18=$C32)</f>
        <v>0</v>
      </c>
      <c r="LJ32" s="385" cm="1">
        <f t="array" ref="LJ32">SUMPRODUCT((CBRM_data!NK$28:NK$232)*(CBRM_data!$H$28:$H$232=$E32)*(CBRM_data!$D$28:$D$232=FALSE))*(CBRM_data!NK$18=$C32)</f>
        <v>0</v>
      </c>
      <c r="LK32" s="385" cm="1">
        <f t="array" ref="LK32">SUMPRODUCT((CBRM_data!NL$28:NL$232)*(CBRM_data!$H$28:$H$232=$E32)*(CBRM_data!$D$28:$D$232=FALSE))*(CBRM_data!NL$18=$C32)</f>
        <v>0</v>
      </c>
      <c r="LL32" s="385" cm="1">
        <f t="array" ref="LL32">SUMPRODUCT((CBRM_data!NM$28:NM$232)*(CBRM_data!$H$28:$H$232=$E32)*(CBRM_data!$D$28:$D$232=FALSE))*(CBRM_data!NM$18=$C32)</f>
        <v>0</v>
      </c>
      <c r="LM32" s="385" cm="1">
        <f t="array" ref="LM32">SUMPRODUCT((CBRM_data!NN$28:NN$232)*(CBRM_data!$H$28:$H$232=$E32)*(CBRM_data!$D$28:$D$232=FALSE))*(CBRM_data!NN$18=$C32)</f>
        <v>0</v>
      </c>
      <c r="LN32" s="385" cm="1">
        <f t="array" ref="LN32">SUMPRODUCT((CBRM_data!NO$28:NO$232)*(CBRM_data!$H$28:$H$232=$E32)*(CBRM_data!$D$28:$D$232=FALSE))*(CBRM_data!NO$18=$C32)</f>
        <v>0</v>
      </c>
      <c r="LO32" s="385" cm="1">
        <f t="array" ref="LO32">SUMPRODUCT((CBRM_data!NP$28:NP$232)*(CBRM_data!$H$28:$H$232=$E32)*(CBRM_data!$D$28:$D$232=FALSE))*(CBRM_data!NP$18=$C32)</f>
        <v>0</v>
      </c>
      <c r="LP32" s="385" cm="1">
        <f t="array" ref="LP32">SUMPRODUCT((CBRM_data!NQ$28:NQ$232)*(CBRM_data!$H$28:$H$232=$E32)*(CBRM_data!$D$28:$D$232=FALSE))*(CBRM_data!NQ$18=$C32)</f>
        <v>0</v>
      </c>
      <c r="LQ32" s="385" cm="1">
        <f t="array" ref="LQ32">SUMPRODUCT((CBRM_data!NR$28:NR$232)*(CBRM_data!$H$28:$H$232=$E32)*(CBRM_data!$D$28:$D$232=FALSE))*(CBRM_data!NR$18=$C32)</f>
        <v>0</v>
      </c>
      <c r="LR32" s="385" cm="1">
        <f t="array" ref="LR32">SUMPRODUCT((CBRM_data!NS$28:NS$232)*(CBRM_data!$H$28:$H$232=$E32)*(CBRM_data!$D$28:$D$232=FALSE))*(CBRM_data!NS$18=$C32)</f>
        <v>0</v>
      </c>
      <c r="LS32" s="385" cm="1">
        <f t="array" ref="LS32">SUMPRODUCT((CBRM_data!NT$28:NT$232)*(CBRM_data!$H$28:$H$232=$E32)*(CBRM_data!$D$28:$D$232=FALSE))*(CBRM_data!NT$18=$C32)</f>
        <v>0</v>
      </c>
      <c r="LT32" s="385" cm="1">
        <f t="array" ref="LT32">SUMPRODUCT((CBRM_data!NU$28:NU$232)*(CBRM_data!$H$28:$H$232=$E32)*(CBRM_data!$D$28:$D$232=FALSE))*(CBRM_data!NU$18=$C32)</f>
        <v>0</v>
      </c>
      <c r="LU32" s="385" cm="1">
        <f t="array" ref="LU32">SUMPRODUCT((CBRM_data!NV$28:NV$232)*(CBRM_data!$H$28:$H$232=$E32)*(CBRM_data!$D$28:$D$232=FALSE))*(CBRM_data!NV$18=$C32)</f>
        <v>0</v>
      </c>
      <c r="LV32" s="385" cm="1">
        <f t="array" ref="LV32">SUMPRODUCT((CBRM_data!NW$28:NW$232)*(CBRM_data!$H$28:$H$232=$E32)*(CBRM_data!$D$28:$D$232=FALSE))*(CBRM_data!NW$18=$C32)</f>
        <v>0</v>
      </c>
      <c r="LW32" s="385" cm="1">
        <f t="array" ref="LW32">SUMPRODUCT((CBRM_data!NX$28:NX$232)*(CBRM_data!$H$28:$H$232=$E32)*(CBRM_data!$D$28:$D$232=FALSE))*(CBRM_data!NX$18=$C32)</f>
        <v>0</v>
      </c>
      <c r="LX32" s="385" cm="1">
        <f t="array" ref="LX32">SUMPRODUCT((CBRM_data!NY$28:NY$232)*(CBRM_data!$H$28:$H$232=$E32)*(CBRM_data!$D$28:$D$232=FALSE))*(CBRM_data!NY$18=$C32)</f>
        <v>0</v>
      </c>
      <c r="LY32" s="385" cm="1">
        <f t="array" ref="LY32">SUMPRODUCT((CBRM_data!NZ$28:NZ$232)*(CBRM_data!$H$28:$H$232=$E32)*(CBRM_data!$D$28:$D$232=FALSE))*(CBRM_data!NZ$18=$C32)</f>
        <v>0</v>
      </c>
      <c r="LZ32" s="385" cm="1">
        <f t="array" ref="LZ32">SUMPRODUCT((CBRM_data!OA$28:OA$232)*(CBRM_data!$H$28:$H$232=$E32)*(CBRM_data!$D$28:$D$232=FALSE))*(CBRM_data!OA$18=$C32)</f>
        <v>0</v>
      </c>
      <c r="MA32" s="385" cm="1">
        <f t="array" ref="MA32">SUMPRODUCT((CBRM_data!OB$28:OB$232)*(CBRM_data!$H$28:$H$232=$E32)*(CBRM_data!$D$28:$D$232=FALSE))*(CBRM_data!OB$18=$C32)</f>
        <v>0</v>
      </c>
      <c r="MB32" s="385" cm="1">
        <f t="array" ref="MB32">SUMPRODUCT((CBRM_data!OC$28:OC$232)*(CBRM_data!$H$28:$H$232=$E32)*(CBRM_data!$D$28:$D$232=FALSE))*(CBRM_data!OC$18=$C32)</f>
        <v>0</v>
      </c>
      <c r="MC32" s="385" cm="1">
        <f t="array" ref="MC32">SUMPRODUCT((CBRM_data!OD$28:OD$232)*(CBRM_data!$H$28:$H$232=$E32)*(CBRM_data!$D$28:$D$232=FALSE))*(CBRM_data!OD$18=$C32)</f>
        <v>0</v>
      </c>
      <c r="MD32" s="385" cm="1">
        <f t="array" ref="MD32">SUMPRODUCT((CBRM_data!OE$28:OE$232)*(CBRM_data!$H$28:$H$232=$E32)*(CBRM_data!$D$28:$D$232=FALSE))*(CBRM_data!OE$18=$C32)</f>
        <v>0</v>
      </c>
      <c r="ME32" s="385" cm="1">
        <f t="array" ref="ME32">SUMPRODUCT((CBRM_data!OF$28:OF$232)*(CBRM_data!$H$28:$H$232=$E32)*(CBRM_data!$D$28:$D$232=FALSE))*(CBRM_data!OF$18=$C32)</f>
        <v>0</v>
      </c>
      <c r="MF32" s="385" cm="1">
        <f t="array" ref="MF32">SUMPRODUCT((CBRM_data!OG$28:OG$232)*(CBRM_data!$H$28:$H$232=$E32)*(CBRM_data!$D$28:$D$232=FALSE))*(CBRM_data!OG$18=$C32)</f>
        <v>0</v>
      </c>
      <c r="MG32" s="385" cm="1">
        <f t="array" ref="MG32">SUMPRODUCT((CBRM_data!OH$28:OH$232)*(CBRM_data!$H$28:$H$232=$E32)*(CBRM_data!$D$28:$D$232=FALSE))*(CBRM_data!OH$18=$C32)</f>
        <v>0</v>
      </c>
      <c r="MH32" s="385" cm="1">
        <f t="array" ref="MH32">SUMPRODUCT((CBRM_data!OI$28:OI$232)*(CBRM_data!$H$28:$H$232=$E32)*(CBRM_data!$D$28:$D$232=FALSE))*(CBRM_data!OI$18=$C32)</f>
        <v>0</v>
      </c>
      <c r="MI32" s="385" cm="1">
        <f t="array" ref="MI32">SUMPRODUCT((CBRM_data!OJ$28:OJ$232)*(CBRM_data!$H$28:$H$232=$E32)*(CBRM_data!$D$28:$D$232=FALSE))*(CBRM_data!OJ$18=$C32)</f>
        <v>0</v>
      </c>
      <c r="MJ32" s="385" cm="1">
        <f t="array" ref="MJ32">SUMPRODUCT((CBRM_data!OK$28:OK$232)*(CBRM_data!$H$28:$H$232=$E32)*(CBRM_data!$D$28:$D$232=FALSE))*(CBRM_data!OK$18=$C32)</f>
        <v>0</v>
      </c>
      <c r="MK32" s="385" cm="1">
        <f t="array" ref="MK32">SUMPRODUCT((CBRM_data!OL$28:OL$232)*(CBRM_data!$H$28:$H$232=$E32)*(CBRM_data!$D$28:$D$232=FALSE))*(CBRM_data!OL$18=$C32)</f>
        <v>0</v>
      </c>
      <c r="ML32" s="385" cm="1">
        <f t="array" ref="ML32">SUMPRODUCT((CBRM_data!OM$28:OM$232)*(CBRM_data!$H$28:$H$232=$E32)*(CBRM_data!$D$28:$D$232=FALSE))*(CBRM_data!OM$18=$C32)</f>
        <v>0</v>
      </c>
      <c r="MM32" s="385" cm="1">
        <f t="array" ref="MM32">SUMPRODUCT((CBRM_data!ON$28:ON$232)*(CBRM_data!$H$28:$H$232=$E32)*(CBRM_data!$D$28:$D$232=FALSE))*(CBRM_data!ON$18=$C32)</f>
        <v>0</v>
      </c>
      <c r="MN32" s="385" cm="1">
        <f t="array" ref="MN32">SUMPRODUCT((CBRM_data!OO$28:OO$232)*(CBRM_data!$H$28:$H$232=$E32)*(CBRM_data!$D$28:$D$232=FALSE))*(CBRM_data!OO$18=$C32)</f>
        <v>0</v>
      </c>
      <c r="MO32" s="385" cm="1">
        <f t="array" ref="MO32">SUMPRODUCT((CBRM_data!OP$28:OP$232)*(CBRM_data!$H$28:$H$232=$E32)*(CBRM_data!$D$28:$D$232=FALSE))*(CBRM_data!OP$18=$C32)</f>
        <v>0</v>
      </c>
      <c r="MP32" s="385" cm="1">
        <f t="array" ref="MP32">SUMPRODUCT((CBRM_data!OQ$28:OQ$232)*(CBRM_data!$H$28:$H$232=$E32)*(CBRM_data!$D$28:$D$232=FALSE))*(CBRM_data!OQ$18=$C32)</f>
        <v>0</v>
      </c>
      <c r="MQ32" s="385" cm="1">
        <f t="array" ref="MQ32">SUMPRODUCT((CBRM_data!OR$28:OR$232)*(CBRM_data!$H$28:$H$232=$E32)*(CBRM_data!$D$28:$D$232=FALSE))*(CBRM_data!OR$18=$C32)</f>
        <v>0</v>
      </c>
      <c r="MR32" s="385" cm="1">
        <f t="array" ref="MR32">SUMPRODUCT((CBRM_data!OS$28:OS$232)*(CBRM_data!$H$28:$H$232=$E32)*(CBRM_data!$D$28:$D$232=FALSE))*(CBRM_data!OS$18=$C32)</f>
        <v>0</v>
      </c>
      <c r="MS32" s="385" cm="1">
        <f t="array" ref="MS32">SUMPRODUCT((CBRM_data!OT$28:OT$232)*(CBRM_data!$H$28:$H$232=$E32)*(CBRM_data!$D$28:$D$232=FALSE))*(CBRM_data!OT$18=$C32)</f>
        <v>0</v>
      </c>
      <c r="MT32" s="385" cm="1">
        <f t="array" ref="MT32">SUMPRODUCT((CBRM_data!OU$28:OU$232)*(CBRM_data!$H$28:$H$232=$E32)*(CBRM_data!$D$28:$D$232=FALSE))*(CBRM_data!OU$18=$C32)</f>
        <v>0</v>
      </c>
      <c r="MU32" s="385" cm="1">
        <f t="array" ref="MU32">SUMPRODUCT((CBRM_data!OV$28:OV$232)*(CBRM_data!$H$28:$H$232=$E32)*(CBRM_data!$D$28:$D$232=FALSE))*(CBRM_data!OV$18=$C32)</f>
        <v>0</v>
      </c>
      <c r="MV32" s="385" cm="1">
        <f t="array" ref="MV32">SUMPRODUCT((CBRM_data!OW$28:OW$232)*(CBRM_data!$H$28:$H$232=$E32)*(CBRM_data!$D$28:$D$232=FALSE))*(CBRM_data!OW$18=$C32)</f>
        <v>0</v>
      </c>
      <c r="MW32" s="385" cm="1">
        <f t="array" ref="MW32">SUMPRODUCT((CBRM_data!OX$28:OX$232)*(CBRM_data!$H$28:$H$232=$E32)*(CBRM_data!$D$28:$D$232=FALSE))*(CBRM_data!OX$18=$C32)</f>
        <v>0</v>
      </c>
      <c r="MX32" s="385" cm="1">
        <f t="array" ref="MX32">SUMPRODUCT((CBRM_data!OY$28:OY$232)*(CBRM_data!$H$28:$H$232=$E32)*(CBRM_data!$D$28:$D$232=FALSE))*(CBRM_data!OY$18=$C32)</f>
        <v>0</v>
      </c>
      <c r="MY32" s="385" cm="1">
        <f t="array" ref="MY32">SUMPRODUCT((CBRM_data!OZ$28:OZ$232)*(CBRM_data!$H$28:$H$232=$E32)*(CBRM_data!$D$28:$D$232=FALSE))*(CBRM_data!OZ$18=$C32)</f>
        <v>0</v>
      </c>
      <c r="MZ32" s="385" cm="1">
        <f t="array" ref="MZ32">SUMPRODUCT((CBRM_data!PA$28:PA$232)*(CBRM_data!$H$28:$H$232=$E32)*(CBRM_data!$D$28:$D$232=FALSE))*(CBRM_data!PA$18=$C32)</f>
        <v>0</v>
      </c>
      <c r="NA32" s="385" cm="1">
        <f t="array" ref="NA32">SUMPRODUCT((CBRM_data!PB$28:PB$232)*(CBRM_data!$H$28:$H$232=$E32)*(CBRM_data!$D$28:$D$232=FALSE))*(CBRM_data!PB$18=$C32)</f>
        <v>0</v>
      </c>
      <c r="NB32" s="385" cm="1">
        <f t="array" ref="NB32">SUMPRODUCT((CBRM_data!PC$28:PC$232)*(CBRM_data!$H$28:$H$232=$E32)*(CBRM_data!$D$28:$D$232=FALSE))*(CBRM_data!PC$18=$C32)</f>
        <v>0</v>
      </c>
      <c r="NC32" s="385" cm="1">
        <f t="array" ref="NC32">SUMPRODUCT((CBRM_data!PD$28:PD$232)*(CBRM_data!$H$28:$H$232=$E32)*(CBRM_data!$D$28:$D$232=FALSE))*(CBRM_data!PD$18=$C32)</f>
        <v>0</v>
      </c>
      <c r="ND32" s="385" cm="1">
        <f t="array" ref="ND32">SUMPRODUCT((CBRM_data!PE$28:PE$232)*(CBRM_data!$H$28:$H$232=$E32)*(CBRM_data!$D$28:$D$232=FALSE))*(CBRM_data!PE$18=$C32)</f>
        <v>0</v>
      </c>
      <c r="NE32" s="385" cm="1">
        <f t="array" ref="NE32">SUMPRODUCT((CBRM_data!PF$28:PF$232)*(CBRM_data!$H$28:$H$232=$E32)*(CBRM_data!$D$28:$D$232=FALSE))*(CBRM_data!PF$18=$C32)</f>
        <v>0</v>
      </c>
      <c r="NF32" s="385" cm="1">
        <f t="array" ref="NF32">SUMPRODUCT((CBRM_data!PG$28:PG$232)*(CBRM_data!$H$28:$H$232=$E32)*(CBRM_data!$D$28:$D$232=FALSE))*(CBRM_data!PG$18=$C32)</f>
        <v>0</v>
      </c>
      <c r="NG32" s="385" cm="1">
        <f t="array" ref="NG32">SUMPRODUCT((CBRM_data!PH$28:PH$232)*(CBRM_data!$H$28:$H$232=$E32)*(CBRM_data!$D$28:$D$232=FALSE))*(CBRM_data!PH$18=$C32)</f>
        <v>0</v>
      </c>
      <c r="NH32" s="385" cm="1">
        <f t="array" ref="NH32">SUMPRODUCT((CBRM_data!PI$28:PI$232)*(CBRM_data!$H$28:$H$232=$E32)*(CBRM_data!$D$28:$D$232=FALSE))*(CBRM_data!PI$18=$C32)</f>
        <v>0</v>
      </c>
      <c r="NI32" s="385" cm="1">
        <f t="array" ref="NI32">SUMPRODUCT((CBRM_data!PJ$28:PJ$232)*(CBRM_data!$H$28:$H$232=$E32)*(CBRM_data!$D$28:$D$232=FALSE))*(CBRM_data!PJ$18=$C32)</f>
        <v>0</v>
      </c>
      <c r="NJ32" s="385" cm="1">
        <f t="array" ref="NJ32">SUMPRODUCT((CBRM_data!PK$28:PK$232)*(CBRM_data!$H$28:$H$232=$E32)*(CBRM_data!$D$28:$D$232=FALSE))*(CBRM_data!PK$18=$C32)</f>
        <v>0</v>
      </c>
      <c r="NK32" s="385" cm="1">
        <f t="array" ref="NK32">SUMPRODUCT((CBRM_data!PL$28:PL$232)*(CBRM_data!$H$28:$H$232=$E32)*(CBRM_data!$D$28:$D$232=FALSE))*(CBRM_data!PL$18=$C32)</f>
        <v>0</v>
      </c>
      <c r="NL32" s="385" cm="1">
        <f t="array" ref="NL32">SUMPRODUCT((CBRM_data!PM$28:PM$232)*(CBRM_data!$H$28:$H$232=$E32)*(CBRM_data!$D$28:$D$232=FALSE))*(CBRM_data!PM$18=$C32)</f>
        <v>0</v>
      </c>
      <c r="NM32" s="385" cm="1">
        <f t="array" ref="NM32">SUMPRODUCT((CBRM_data!PN$28:PN$232)*(CBRM_data!$H$28:$H$232=$E32)*(CBRM_data!$D$28:$D$232=FALSE))*(CBRM_data!PN$18=$C32)</f>
        <v>0</v>
      </c>
      <c r="NN32" s="385" cm="1">
        <f t="array" ref="NN32">SUMPRODUCT((CBRM_data!PO$28:PO$232)*(CBRM_data!$H$28:$H$232=$E32)*(CBRM_data!$D$28:$D$232=FALSE))*(CBRM_data!PO$18=$C32)</f>
        <v>0</v>
      </c>
      <c r="NO32" s="385" cm="1">
        <f t="array" ref="NO32">SUMPRODUCT((CBRM_data!PP$28:PP$232)*(CBRM_data!$H$28:$H$232=$E32)*(CBRM_data!$D$28:$D$232=FALSE))*(CBRM_data!PP$18=$C32)</f>
        <v>0</v>
      </c>
      <c r="NP32" s="385" cm="1">
        <f t="array" ref="NP32">SUMPRODUCT((CBRM_data!PQ$28:PQ$232)*(CBRM_data!$H$28:$H$232=$E32)*(CBRM_data!$D$28:$D$232=FALSE))*(CBRM_data!PQ$18=$C32)</f>
        <v>0</v>
      </c>
      <c r="NQ32" s="385" cm="1">
        <f t="array" ref="NQ32">SUMPRODUCT((CBRM_data!PR$28:PR$232)*(CBRM_data!$H$28:$H$232=$E32)*(CBRM_data!$D$28:$D$232=FALSE))*(CBRM_data!PR$18=$C32)</f>
        <v>469.71499263597639</v>
      </c>
      <c r="NR32" s="385" cm="1">
        <f t="array" ref="NR32">SUMPRODUCT((CBRM_data!PS$28:PS$232)*(CBRM_data!$H$28:$H$232=$E32)*(CBRM_data!$D$28:$D$232=FALSE))*(CBRM_data!PS$18=$C32)</f>
        <v>479.57587262491023</v>
      </c>
      <c r="NS32" s="385" cm="1">
        <f t="array" ref="NS32">SUMPRODUCT((CBRM_data!PT$28:PT$232)*(CBRM_data!$H$28:$H$232=$E32)*(CBRM_data!$D$28:$D$232=FALSE))*(CBRM_data!PT$18=$C32)</f>
        <v>491.99481949770063</v>
      </c>
      <c r="NT32" s="385" cm="1">
        <f t="array" ref="NT32">SUMPRODUCT((CBRM_data!PU$28:PU$232)*(CBRM_data!$H$28:$H$232=$E32)*(CBRM_data!$D$28:$D$232=FALSE))*(CBRM_data!PU$18=$C32)</f>
        <v>507.67639862907788</v>
      </c>
      <c r="NU32" s="385" cm="1">
        <f t="array" ref="NU32">SUMPRODUCT((CBRM_data!PV$28:PV$232)*(CBRM_data!$H$28:$H$232=$E32)*(CBRM_data!$D$28:$D$232=FALSE))*(CBRM_data!PV$18=$C32)</f>
        <v>529.22090032705466</v>
      </c>
      <c r="NV32" s="385" cm="1">
        <f t="array" ref="NV32">SUMPRODUCT((CBRM_data!PW$28:PW$232)*(CBRM_data!$H$28:$H$232=$E32)*(CBRM_data!$D$28:$D$232=FALSE))*(CBRM_data!PW$18=$C32)</f>
        <v>568.72078069810482</v>
      </c>
      <c r="NW32" s="385" cm="1">
        <f t="array" ref="NW32">SUMPRODUCT((CBRM_data!PX$28:PX$232)*(CBRM_data!$H$28:$H$232=$E32)*(CBRM_data!$D$28:$D$232=FALSE))*(CBRM_data!PX$18=$C32)</f>
        <v>685.25880113014932</v>
      </c>
      <c r="NX32" s="385" cm="1">
        <f t="array" ref="NX32">SUMPRODUCT((CBRM_data!PY$28:PY$232)*(CBRM_data!$H$28:$H$232=$E32)*(CBRM_data!$D$28:$D$232=FALSE))*(CBRM_data!PY$18=$C32)</f>
        <v>858.26953873849186</v>
      </c>
      <c r="NY32" s="385" cm="1">
        <f t="array" ref="NY32">SUMPRODUCT((CBRM_data!PZ$28:PZ$232)*(CBRM_data!$H$28:$H$232=$E32)*(CBRM_data!$D$28:$D$232=FALSE))*(CBRM_data!PZ$18=$C32)</f>
        <v>1142.04135265078</v>
      </c>
      <c r="NZ32" s="385" cm="1">
        <f t="array" ref="NZ32">SUMPRODUCT((CBRM_data!QA$28:QA$232)*(CBRM_data!$H$28:$H$232=$E32)*(CBRM_data!$D$28:$D$232=FALSE))*(CBRM_data!QA$18=$C32)</f>
        <v>1567.5971028786353</v>
      </c>
      <c r="OA32" s="385" cm="1">
        <f t="array" ref="OA32">SUMPRODUCT((CBRM_data!QB$28:QB$232)*(CBRM_data!$H$28:$H$232=$E32)*(CBRM_data!$D$28:$D$232=FALSE))*(CBRM_data!QB$18=$C32)</f>
        <v>2173.7735255185185</v>
      </c>
      <c r="OB32" s="385" cm="1">
        <f t="array" ref="OB32">SUMPRODUCT((CBRM_data!QC$28:QC$232)*(CBRM_data!$H$28:$H$232=$E32)*(CBRM_data!$D$28:$D$232=FALSE))*(CBRM_data!QC$18=$C32)</f>
        <v>3043.1696903396073</v>
      </c>
      <c r="OC32" s="385" cm="1">
        <f t="array" ref="OC32">SUMPRODUCT((CBRM_data!QD$28:QD$232)*(CBRM_data!$H$28:$H$232=$E32)*(CBRM_data!$D$28:$D$232=FALSE))*(CBRM_data!QD$18=$C32)</f>
        <v>4298.0608945961567</v>
      </c>
      <c r="OD32" s="385" cm="1">
        <f t="array" ref="OD32">SUMPRODUCT((CBRM_data!QE$28:QE$232)*(CBRM_data!$H$28:$H$232=$E32)*(CBRM_data!$D$28:$D$232=FALSE))*(CBRM_data!QE$18=$C32)</f>
        <v>6120.0939080199705</v>
      </c>
      <c r="OE32" s="385" cm="1">
        <f t="array" ref="OE32">SUMPRODUCT((CBRM_data!QF$28:QF$232)*(CBRM_data!$H$28:$H$232=$E32)*(CBRM_data!$D$28:$D$232=FALSE))*(CBRM_data!QF$18=$C32)</f>
        <v>8779.979048416606</v>
      </c>
      <c r="OF32" s="385" cm="1">
        <f t="array" ref="OF32">SUMPRODUCT((CBRM_data!QG$28:QG$232)*(CBRM_data!$H$28:$H$232=$E32)*(CBRM_data!$D$28:$D$232=FALSE))*(CBRM_data!QG$18=$C32)</f>
        <v>12682.331966027559</v>
      </c>
      <c r="OG32" s="385" cm="1">
        <f t="array" ref="OG32">SUMPRODUCT((CBRM_data!QH$28:QH$232)*(CBRM_data!$H$28:$H$232=$E32)*(CBRM_data!$D$28:$D$232=FALSE))*(CBRM_data!QH$18=$C32)</f>
        <v>18433.503458941021</v>
      </c>
      <c r="OH32" s="385" cm="1">
        <f t="array" ref="OH32">SUMPRODUCT((CBRM_data!QI$28:QI$232)*(CBRM_data!$H$28:$H$232=$E32)*(CBRM_data!$D$28:$D$232=FALSE))*(CBRM_data!QI$18=$C32)</f>
        <v>26944.332181654885</v>
      </c>
      <c r="OI32" s="385" cm="1">
        <f t="array" ref="OI32">SUMPRODUCT((CBRM_data!QJ$28:QJ$232)*(CBRM_data!$H$28:$H$232=$E32)*(CBRM_data!$D$28:$D$232=FALSE))*(CBRM_data!QJ$18=$C32)</f>
        <v>39031.365162715942</v>
      </c>
      <c r="OJ32" s="385" cm="1">
        <f t="array" ref="OJ32">SUMPRODUCT((CBRM_data!QK$28:QK$232)*(CBRM_data!$H$28:$H$232=$E32)*(CBRM_data!$D$28:$D$232=FALSE))*(CBRM_data!QK$18=$C32)</f>
        <v>53213.153588384186</v>
      </c>
      <c r="OK32" s="385" cm="1">
        <f t="array" ref="OK32">SUMPRODUCT((CBRM_data!QL$28:QL$232)*(CBRM_data!$H$28:$H$232=$E32)*(CBRM_data!$D$28:$D$232=FALSE))*(CBRM_data!QL$18=$C32)</f>
        <v>58485.012235460505</v>
      </c>
      <c r="OL32" s="385" cm="1">
        <f t="array" ref="OL32">SUMPRODUCT((CBRM_data!QM$28:QM$232)*(CBRM_data!$H$28:$H$232=$E32)*(CBRM_data!$D$28:$D$232=FALSE))*(CBRM_data!QM$18=$C32)</f>
        <v>62523.275379054976</v>
      </c>
      <c r="OM32" s="385" cm="1">
        <f t="array" ref="OM32">SUMPRODUCT((CBRM_data!QN$28:QN$232)*(CBRM_data!$H$28:$H$232=$E32)*(CBRM_data!$D$28:$D$232=FALSE))*(CBRM_data!QN$18=$C32)</f>
        <v>67487.634033134396</v>
      </c>
      <c r="ON32" s="385" cm="1">
        <f t="array" ref="ON32">SUMPRODUCT((CBRM_data!QO$28:QO$232)*(CBRM_data!$H$28:$H$232=$E32)*(CBRM_data!$D$28:$D$232=FALSE))*(CBRM_data!QO$18=$C32)</f>
        <v>74533.302001717049</v>
      </c>
      <c r="OO32" s="385" cm="1">
        <f t="array" ref="OO32">SUMPRODUCT((CBRM_data!QP$28:QP$232)*(CBRM_data!$H$28:$H$232=$E32)*(CBRM_data!$D$28:$D$232=FALSE))*(CBRM_data!QP$18=$C32)</f>
        <v>79847.539678487155</v>
      </c>
      <c r="OP32" s="385" cm="1">
        <f t="array" ref="OP32">SUMPRODUCT((CBRM_data!QQ$28:QQ$232)*(CBRM_data!$H$28:$H$232=$E32)*(CBRM_data!$D$28:$D$232=FALSE))*(CBRM_data!QQ$18=$C32)</f>
        <v>79849.870916220767</v>
      </c>
      <c r="OQ32" s="385" cm="1">
        <f t="array" ref="OQ32">SUMPRODUCT((CBRM_data!QR$28:QR$232)*(CBRM_data!$H$28:$H$232=$E32)*(CBRM_data!$D$28:$D$232=FALSE))*(CBRM_data!QR$18=$C32)</f>
        <v>79852.385039412256</v>
      </c>
      <c r="OR32" s="385" cm="1">
        <f t="array" ref="OR32">SUMPRODUCT((CBRM_data!QS$28:QS$232)*(CBRM_data!$H$28:$H$232=$E32)*(CBRM_data!$D$28:$D$232=FALSE))*(CBRM_data!QS$18=$C32)</f>
        <v>79855.096702790848</v>
      </c>
      <c r="OS32" s="385" cm="1">
        <f t="array" ref="OS32">SUMPRODUCT((CBRM_data!QT$28:QT$232)*(CBRM_data!$H$28:$H$232=$E32)*(CBRM_data!$D$28:$D$232=FALSE))*(CBRM_data!QT$18=$C32)</f>
        <v>79858.021750878746</v>
      </c>
      <c r="OT32" s="385" cm="1">
        <f t="array" ref="OT32">SUMPRODUCT((CBRM_data!QU$28:QU$232)*(CBRM_data!$H$28:$H$232=$E32)*(CBRM_data!$D$28:$D$232=FALSE))*(CBRM_data!QU$18=$C32)</f>
        <v>79861.177315404857</v>
      </c>
      <c r="OU32" s="385" cm="1">
        <f t="array" ref="OU32">SUMPRODUCT((CBRM_data!QV$28:QV$232)*(CBRM_data!$H$28:$H$232=$E32)*(CBRM_data!$D$28:$D$232=FALSE))*(CBRM_data!QV$18=$C32)</f>
        <v>0</v>
      </c>
      <c r="OV32" s="385" cm="1">
        <f t="array" ref="OV32">SUMPRODUCT((CBRM_data!QW$28:QW$232)*(CBRM_data!$H$28:$H$232=$E32)*(CBRM_data!$D$28:$D$232=FALSE))*(CBRM_data!QW$18=$C32)</f>
        <v>0</v>
      </c>
      <c r="OW32" s="385" cm="1">
        <f t="array" ref="OW32">SUMPRODUCT((CBRM_data!QX$28:QX$232)*(CBRM_data!$H$28:$H$232=$E32)*(CBRM_data!$D$28:$D$232=FALSE))*(CBRM_data!QX$18=$C32)</f>
        <v>0</v>
      </c>
      <c r="OX32" s="385" cm="1">
        <f t="array" ref="OX32">SUMPRODUCT((CBRM_data!QY$28:QY$232)*(CBRM_data!$H$28:$H$232=$E32)*(CBRM_data!$D$28:$D$232=FALSE))*(CBRM_data!QY$18=$C32)</f>
        <v>0</v>
      </c>
      <c r="OY32" s="385" cm="1">
        <f t="array" ref="OY32">SUMPRODUCT((CBRM_data!QZ$28:QZ$232)*(CBRM_data!$H$28:$H$232=$E32)*(CBRM_data!$D$28:$D$232=FALSE))*(CBRM_data!QZ$18=$C32)</f>
        <v>0</v>
      </c>
      <c r="OZ32" s="385" cm="1">
        <f t="array" ref="OZ32">SUMPRODUCT((CBRM_data!RA$28:RA$232)*(CBRM_data!$H$28:$H$232=$E32)*(CBRM_data!$D$28:$D$232=FALSE))*(CBRM_data!RA$18=$C32)</f>
        <v>0</v>
      </c>
      <c r="PA32" s="385" cm="1">
        <f t="array" ref="PA32">SUMPRODUCT((CBRM_data!RB$28:RB$232)*(CBRM_data!$H$28:$H$232=$E32)*(CBRM_data!$D$28:$D$232=FALSE))*(CBRM_data!RB$18=$C32)</f>
        <v>0</v>
      </c>
      <c r="PB32" s="385" cm="1">
        <f t="array" ref="PB32">SUMPRODUCT((CBRM_data!RC$28:RC$232)*(CBRM_data!$H$28:$H$232=$E32)*(CBRM_data!$D$28:$D$232=FALSE))*(CBRM_data!RC$18=$C32)</f>
        <v>0</v>
      </c>
      <c r="PC32" s="385" cm="1">
        <f t="array" ref="PC32">SUMPRODUCT((CBRM_data!RD$28:RD$232)*(CBRM_data!$H$28:$H$232=$E32)*(CBRM_data!$D$28:$D$232=FALSE))*(CBRM_data!RD$18=$C32)</f>
        <v>0</v>
      </c>
      <c r="PD32" s="385" cm="1">
        <f t="array" ref="PD32">SUMPRODUCT((CBRM_data!RE$28:RE$232)*(CBRM_data!$H$28:$H$232=$E32)*(CBRM_data!$D$28:$D$232=FALSE))*(CBRM_data!RE$18=$C32)</f>
        <v>0</v>
      </c>
      <c r="PE32" s="385" cm="1">
        <f t="array" ref="PE32">SUMPRODUCT((CBRM_data!RF$28:RF$232)*(CBRM_data!$H$28:$H$232=$E32)*(CBRM_data!$D$28:$D$232=FALSE))*(CBRM_data!RF$18=$C32)</f>
        <v>0</v>
      </c>
      <c r="PF32" s="385" cm="1">
        <f t="array" ref="PF32">SUMPRODUCT((CBRM_data!RG$28:RG$232)*(CBRM_data!$H$28:$H$232=$E32)*(CBRM_data!$D$28:$D$232=FALSE))*(CBRM_data!RG$18=$C32)</f>
        <v>0</v>
      </c>
      <c r="PG32" s="385" cm="1">
        <f t="array" ref="PG32">SUMPRODUCT((CBRM_data!RH$28:RH$232)*(CBRM_data!$H$28:$H$232=$E32)*(CBRM_data!$D$28:$D$232=FALSE))*(CBRM_data!RH$18=$C32)</f>
        <v>0</v>
      </c>
      <c r="PH32" s="385" cm="1">
        <f t="array" ref="PH32">SUMPRODUCT((CBRM_data!RI$28:RI$232)*(CBRM_data!$H$28:$H$232=$E32)*(CBRM_data!$D$28:$D$232=FALSE))*(CBRM_data!RI$18=$C32)</f>
        <v>0</v>
      </c>
      <c r="PI32" s="385" cm="1">
        <f t="array" ref="PI32">SUMPRODUCT((CBRM_data!RJ$28:RJ$232)*(CBRM_data!$H$28:$H$232=$E32)*(CBRM_data!$D$28:$D$232=FALSE))*(CBRM_data!RJ$18=$C32)</f>
        <v>0</v>
      </c>
      <c r="PJ32" s="385" cm="1">
        <f t="array" ref="PJ32">SUMPRODUCT((CBRM_data!RK$28:RK$232)*(CBRM_data!$H$28:$H$232=$E32)*(CBRM_data!$D$28:$D$232=FALSE))*(CBRM_data!RK$18=$C32)</f>
        <v>0</v>
      </c>
      <c r="PK32" s="385" cm="1">
        <f t="array" ref="PK32">SUMPRODUCT((CBRM_data!RL$28:RL$232)*(CBRM_data!$H$28:$H$232=$E32)*(CBRM_data!$D$28:$D$232=FALSE))*(CBRM_data!RL$18=$C32)</f>
        <v>0</v>
      </c>
      <c r="PL32" s="385" cm="1">
        <f t="array" ref="PL32">SUMPRODUCT((CBRM_data!RM$28:RM$232)*(CBRM_data!$H$28:$H$232=$E32)*(CBRM_data!$D$28:$D$232=FALSE))*(CBRM_data!RM$18=$C32)</f>
        <v>0</v>
      </c>
      <c r="PM32" s="385" cm="1">
        <f t="array" ref="PM32">SUMPRODUCT((CBRM_data!RN$28:RN$232)*(CBRM_data!$H$28:$H$232=$E32)*(CBRM_data!$D$28:$D$232=FALSE))*(CBRM_data!RN$18=$C32)</f>
        <v>0</v>
      </c>
      <c r="PN32" s="385" cm="1">
        <f t="array" ref="PN32">SUMPRODUCT((CBRM_data!RO$28:RO$232)*(CBRM_data!$H$28:$H$232=$E32)*(CBRM_data!$D$28:$D$232=FALSE))*(CBRM_data!RO$18=$C32)</f>
        <v>0</v>
      </c>
      <c r="PO32" s="385" cm="1">
        <f t="array" ref="PO32">SUMPRODUCT((CBRM_data!RP$28:RP$232)*(CBRM_data!$H$28:$H$232=$E32)*(CBRM_data!$D$28:$D$232=FALSE))*(CBRM_data!RP$18=$C32)</f>
        <v>0</v>
      </c>
      <c r="PP32" s="385" cm="1">
        <f t="array" ref="PP32">SUMPRODUCT((CBRM_data!RQ$28:RQ$232)*(CBRM_data!$H$28:$H$232=$E32)*(CBRM_data!$D$28:$D$232=FALSE))*(CBRM_data!RQ$18=$C32)</f>
        <v>0</v>
      </c>
      <c r="PQ32" s="385" cm="1">
        <f t="array" ref="PQ32">SUMPRODUCT((CBRM_data!RR$28:RR$232)*(CBRM_data!$H$28:$H$232=$E32)*(CBRM_data!$D$28:$D$232=FALSE))*(CBRM_data!RR$18=$C32)</f>
        <v>0</v>
      </c>
      <c r="PR32" s="385" cm="1">
        <f t="array" ref="PR32">SUMPRODUCT((CBRM_data!RS$28:RS$232)*(CBRM_data!$H$28:$H$232=$E32)*(CBRM_data!$D$28:$D$232=FALSE))*(CBRM_data!RS$18=$C32)</f>
        <v>0</v>
      </c>
      <c r="PS32" s="385" cm="1">
        <f t="array" ref="PS32">SUMPRODUCT((CBRM_data!RT$28:RT$232)*(CBRM_data!$H$28:$H$232=$E32)*(CBRM_data!$D$28:$D$232=FALSE))*(CBRM_data!RT$18=$C32)</f>
        <v>0</v>
      </c>
      <c r="PT32" s="385" cm="1">
        <f t="array" ref="PT32">SUMPRODUCT((CBRM_data!RU$28:RU$232)*(CBRM_data!$H$28:$H$232=$E32)*(CBRM_data!$D$28:$D$232=FALSE))*(CBRM_data!RU$18=$C32)</f>
        <v>0</v>
      </c>
      <c r="PU32" s="385" cm="1">
        <f t="array" ref="PU32">SUMPRODUCT((CBRM_data!RV$28:RV$232)*(CBRM_data!$H$28:$H$232=$E32)*(CBRM_data!$D$28:$D$232=FALSE))*(CBRM_data!RV$18=$C32)</f>
        <v>0</v>
      </c>
      <c r="PV32" s="385" cm="1">
        <f t="array" ref="PV32">SUMPRODUCT((CBRM_data!RW$28:RW$232)*(CBRM_data!$H$28:$H$232=$E32)*(CBRM_data!$D$28:$D$232=FALSE))*(CBRM_data!RW$18=$C32)</f>
        <v>0</v>
      </c>
      <c r="PW32" s="385" cm="1">
        <f t="array" ref="PW32">SUMPRODUCT((CBRM_data!RX$28:RX$232)*(CBRM_data!$H$28:$H$232=$E32)*(CBRM_data!$D$28:$D$232=FALSE))*(CBRM_data!RX$18=$C32)</f>
        <v>0</v>
      </c>
      <c r="PX32" s="385" cm="1">
        <f t="array" ref="PX32">SUMPRODUCT((CBRM_data!RY$28:RY$232)*(CBRM_data!$H$28:$H$232=$E32)*(CBRM_data!$D$28:$D$232=FALSE))*(CBRM_data!RY$18=$C32)</f>
        <v>0</v>
      </c>
      <c r="PY32" s="385" cm="1">
        <f t="array" ref="PY32">SUMPRODUCT((CBRM_data!RZ$28:RZ$232)*(CBRM_data!$H$28:$H$232=$E32)*(CBRM_data!$D$28:$D$232=FALSE))*(CBRM_data!RZ$18=$C32)</f>
        <v>0</v>
      </c>
      <c r="PZ32" s="385" cm="1">
        <f t="array" ref="PZ32">SUMPRODUCT((CBRM_data!SA$28:SA$232)*(CBRM_data!$H$28:$H$232=$E32)*(CBRM_data!$D$28:$D$232=FALSE))*(CBRM_data!SA$18=$C32)</f>
        <v>0</v>
      </c>
      <c r="QA32" s="385" cm="1">
        <f t="array" ref="QA32">SUMPRODUCT((CBRM_data!SB$28:SB$232)*(CBRM_data!$H$28:$H$232=$E32)*(CBRM_data!$D$28:$D$232=FALSE))*(CBRM_data!SB$18=$C32)</f>
        <v>0</v>
      </c>
      <c r="QB32" s="385" cm="1">
        <f t="array" ref="QB32">SUMPRODUCT((CBRM_data!SC$28:SC$232)*(CBRM_data!$H$28:$H$232=$E32)*(CBRM_data!$D$28:$D$232=FALSE))*(CBRM_data!SC$18=$C32)</f>
        <v>0</v>
      </c>
      <c r="QC32" s="385" cm="1">
        <f t="array" ref="QC32">SUMPRODUCT((CBRM_data!SD$28:SD$232)*(CBRM_data!$H$28:$H$232=$E32)*(CBRM_data!$D$28:$D$232=FALSE))*(CBRM_data!SD$18=$C32)</f>
        <v>0</v>
      </c>
      <c r="QD32" s="385" cm="1">
        <f t="array" ref="QD32">SUMPRODUCT((CBRM_data!SE$28:SE$232)*(CBRM_data!$H$28:$H$232=$E32)*(CBRM_data!$D$28:$D$232=FALSE))*(CBRM_data!SE$18=$C32)</f>
        <v>0</v>
      </c>
      <c r="QE32" s="385" cm="1">
        <f t="array" ref="QE32">SUMPRODUCT((CBRM_data!SF$28:SF$232)*(CBRM_data!$H$28:$H$232=$E32)*(CBRM_data!$D$28:$D$232=FALSE))*(CBRM_data!SF$18=$C32)</f>
        <v>0</v>
      </c>
      <c r="QF32" s="385" cm="1">
        <f t="array" ref="QF32">SUMPRODUCT((CBRM_data!SG$28:SG$232)*(CBRM_data!$H$28:$H$232=$E32)*(CBRM_data!$D$28:$D$232=FALSE))*(CBRM_data!SG$18=$C32)</f>
        <v>0</v>
      </c>
      <c r="QG32" s="385" cm="1">
        <f t="array" ref="QG32">SUMPRODUCT((CBRM_data!SH$28:SH$232)*(CBRM_data!$H$28:$H$232=$E32)*(CBRM_data!$D$28:$D$232=FALSE))*(CBRM_data!SH$18=$C32)</f>
        <v>0</v>
      </c>
      <c r="QH32" s="385" cm="1">
        <f t="array" ref="QH32">SUMPRODUCT((CBRM_data!SI$28:SI$232)*(CBRM_data!$H$28:$H$232=$E32)*(CBRM_data!$D$28:$D$232=FALSE))*(CBRM_data!SI$18=$C32)</f>
        <v>0</v>
      </c>
      <c r="QI32" s="385" cm="1">
        <f t="array" ref="QI32">SUMPRODUCT((CBRM_data!SJ$28:SJ$232)*(CBRM_data!$H$28:$H$232=$E32)*(CBRM_data!$D$28:$D$232=FALSE))*(CBRM_data!SJ$18=$C32)</f>
        <v>0</v>
      </c>
      <c r="QJ32" s="385" cm="1">
        <f t="array" ref="QJ32">SUMPRODUCT((CBRM_data!SK$28:SK$232)*(CBRM_data!$H$28:$H$232=$E32)*(CBRM_data!$D$28:$D$232=FALSE))*(CBRM_data!SK$18=$C32)</f>
        <v>0</v>
      </c>
      <c r="QK32" s="385" cm="1">
        <f t="array" ref="QK32">SUMPRODUCT((CBRM_data!SL$28:SL$232)*(CBRM_data!$H$28:$H$232=$E32)*(CBRM_data!$D$28:$D$232=FALSE))*(CBRM_data!SL$18=$C32)</f>
        <v>0</v>
      </c>
      <c r="QL32" s="385" cm="1">
        <f t="array" ref="QL32">SUMPRODUCT((CBRM_data!SM$28:SM$232)*(CBRM_data!$H$28:$H$232=$E32)*(CBRM_data!$D$28:$D$232=FALSE))*(CBRM_data!SM$18=$C32)</f>
        <v>0</v>
      </c>
      <c r="QM32" s="385" cm="1">
        <f t="array" ref="QM32">SUMPRODUCT((CBRM_data!SN$28:SN$232)*(CBRM_data!$H$28:$H$232=$E32)*(CBRM_data!$D$28:$D$232=FALSE))*(CBRM_data!SN$18=$C32)</f>
        <v>0</v>
      </c>
      <c r="QN32" s="385" cm="1">
        <f t="array" ref="QN32">SUMPRODUCT((CBRM_data!SO$28:SO$232)*(CBRM_data!$H$28:$H$232=$E32)*(CBRM_data!$D$28:$D$232=FALSE))*(CBRM_data!SO$18=$C32)</f>
        <v>0</v>
      </c>
      <c r="QO32" s="385" cm="1">
        <f t="array" ref="QO32">SUMPRODUCT((CBRM_data!SP$28:SP$232)*(CBRM_data!$H$28:$H$232=$E32)*(CBRM_data!$D$28:$D$232=FALSE))*(CBRM_data!SP$18=$C32)</f>
        <v>0</v>
      </c>
      <c r="QP32" s="385" cm="1">
        <f t="array" ref="QP32">SUMPRODUCT((CBRM_data!SQ$28:SQ$232)*(CBRM_data!$H$28:$H$232=$E32)*(CBRM_data!$D$28:$D$232=FALSE))*(CBRM_data!SQ$18=$C32)</f>
        <v>0</v>
      </c>
      <c r="QQ32" s="385" cm="1">
        <f t="array" ref="QQ32">SUMPRODUCT((CBRM_data!SR$28:SR$232)*(CBRM_data!$H$28:$H$232=$E32)*(CBRM_data!$D$28:$D$232=FALSE))*(CBRM_data!SR$18=$C32)</f>
        <v>0</v>
      </c>
      <c r="QR32" s="385" cm="1">
        <f t="array" ref="QR32">SUMPRODUCT((CBRM_data!SS$28:SS$232)*(CBRM_data!$H$28:$H$232=$E32)*(CBRM_data!$D$28:$D$232=FALSE))*(CBRM_data!SS$18=$C32)</f>
        <v>0</v>
      </c>
      <c r="QS32" s="385" cm="1">
        <f t="array" ref="QS32">SUMPRODUCT((CBRM_data!ST$28:ST$232)*(CBRM_data!$H$28:$H$232=$E32)*(CBRM_data!$D$28:$D$232=FALSE))*(CBRM_data!ST$18=$C32)</f>
        <v>0</v>
      </c>
      <c r="QT32" s="385" cm="1">
        <f t="array" ref="QT32">SUMPRODUCT((CBRM_data!SU$28:SU$232)*(CBRM_data!$H$28:$H$232=$E32)*(CBRM_data!$D$28:$D$232=FALSE))*(CBRM_data!SU$18=$C32)</f>
        <v>0</v>
      </c>
      <c r="QU32" s="385" cm="1">
        <f t="array" ref="QU32">SUMPRODUCT((CBRM_data!SV$28:SV$232)*(CBRM_data!$H$28:$H$232=$E32)*(CBRM_data!$D$28:$D$232=FALSE))*(CBRM_data!SV$18=$C32)</f>
        <v>0</v>
      </c>
      <c r="QV32" s="385" cm="1">
        <f t="array" ref="QV32">SUMPRODUCT((CBRM_data!SW$28:SW$232)*(CBRM_data!$H$28:$H$232=$E32)*(CBRM_data!$D$28:$D$232=FALSE))*(CBRM_data!SW$18=$C32)</f>
        <v>0</v>
      </c>
      <c r="QW32" s="385" cm="1">
        <f t="array" ref="QW32">SUMPRODUCT((CBRM_data!SX$28:SX$232)*(CBRM_data!$H$28:$H$232=$E32)*(CBRM_data!$D$28:$D$232=FALSE))*(CBRM_data!SX$18=$C32)</f>
        <v>0</v>
      </c>
      <c r="QX32" s="385" cm="1">
        <f t="array" ref="QX32">SUMPRODUCT((CBRM_data!SY$28:SY$232)*(CBRM_data!$H$28:$H$232=$E32)*(CBRM_data!$D$28:$D$232=FALSE))*(CBRM_data!SY$18=$C32)</f>
        <v>0</v>
      </c>
      <c r="QY32" s="385" cm="1">
        <f t="array" ref="QY32">SUMPRODUCT((CBRM_data!SZ$28:SZ$232)*(CBRM_data!$H$28:$H$232=$E32)*(CBRM_data!$D$28:$D$232=FALSE))*(CBRM_data!SZ$18=$C32)</f>
        <v>0</v>
      </c>
      <c r="QZ32" s="385" cm="1">
        <f t="array" ref="QZ32">SUMPRODUCT((CBRM_data!TA$28:TA$232)*(CBRM_data!$H$28:$H$232=$E32)*(CBRM_data!$D$28:$D$232=FALSE))*(CBRM_data!TA$18=$C32)</f>
        <v>0</v>
      </c>
      <c r="RA32" s="385" cm="1">
        <f t="array" ref="RA32">SUMPRODUCT((CBRM_data!TB$28:TB$232)*(CBRM_data!$H$28:$H$232=$E32)*(CBRM_data!$D$28:$D$232=FALSE))*(CBRM_data!TB$18=$C32)</f>
        <v>0</v>
      </c>
      <c r="RB32" s="385" cm="1">
        <f t="array" ref="RB32">SUMPRODUCT((CBRM_data!TC$28:TC$232)*(CBRM_data!$H$28:$H$232=$E32)*(CBRM_data!$D$28:$D$232=FALSE))*(CBRM_data!TC$18=$C32)</f>
        <v>0</v>
      </c>
      <c r="RC32" s="385" cm="1">
        <f t="array" ref="RC32">SUMPRODUCT((CBRM_data!TD$28:TD$232)*(CBRM_data!$H$28:$H$232=$E32)*(CBRM_data!$D$28:$D$232=FALSE))*(CBRM_data!TD$18=$C32)</f>
        <v>0</v>
      </c>
      <c r="RD32" s="385" cm="1">
        <f t="array" ref="RD32">SUMPRODUCT((CBRM_data!TE$28:TE$232)*(CBRM_data!$H$28:$H$232=$E32)*(CBRM_data!$D$28:$D$232=FALSE))*(CBRM_data!TE$18=$C32)</f>
        <v>0</v>
      </c>
      <c r="RE32" s="385" cm="1">
        <f t="array" ref="RE32">SUMPRODUCT((CBRM_data!TF$28:TF$232)*(CBRM_data!$H$28:$H$232=$E32)*(CBRM_data!$D$28:$D$232=FALSE))*(CBRM_data!TF$18=$C32)</f>
        <v>0</v>
      </c>
      <c r="RF32" s="385" cm="1">
        <f t="array" ref="RF32">SUMPRODUCT((CBRM_data!TG$28:TG$232)*(CBRM_data!$H$28:$H$232=$E32)*(CBRM_data!$D$28:$D$232=FALSE))*(CBRM_data!TG$18=$C32)</f>
        <v>66.193198393453272</v>
      </c>
      <c r="RG32" s="385" cm="1">
        <f t="array" ref="RG32">SUMPRODUCT((CBRM_data!TH$28:TH$232)*(CBRM_data!$H$28:$H$232=$E32)*(CBRM_data!$D$28:$D$232=FALSE))*(CBRM_data!TH$18=$C32)</f>
        <v>67.583079255542955</v>
      </c>
      <c r="RH32" s="385" cm="1">
        <f t="array" ref="RH32">SUMPRODUCT((CBRM_data!TI$28:TI$232)*(CBRM_data!$H$28:$H$232=$E32)*(CBRM_data!$D$28:$D$232=FALSE))*(CBRM_data!TI$18=$C32)</f>
        <v>69.333517006044971</v>
      </c>
      <c r="RI32" s="385" cm="1">
        <f t="array" ref="RI32">SUMPRODUCT((CBRM_data!TJ$28:TJ$232)*(CBRM_data!$H$28:$H$232=$E32)*(CBRM_data!$D$28:$D$232=FALSE))*(CBRM_data!TJ$18=$C32)</f>
        <v>71.543819407707474</v>
      </c>
      <c r="RJ32" s="385" cm="1">
        <f t="array" ref="RJ32">SUMPRODUCT((CBRM_data!TK$28:TK$232)*(CBRM_data!$H$28:$H$232=$E32)*(CBRM_data!$D$28:$D$232=FALSE))*(CBRM_data!TK$18=$C32)</f>
        <v>74.580494697020455</v>
      </c>
      <c r="RK32" s="385" cm="1">
        <f t="array" ref="RK32">SUMPRODUCT((CBRM_data!TL$28:TL$232)*(CBRM_data!$H$28:$H$232=$E32)*(CBRM_data!$D$28:$D$232=FALSE))*(CBRM_data!TL$18=$C32)</f>
        <v>80.147650654920312</v>
      </c>
      <c r="RL32" s="385" cm="1">
        <f t="array" ref="RL32">SUMPRODUCT((CBRM_data!TM$28:TM$232)*(CBRM_data!$H$28:$H$232=$E32)*(CBRM_data!$D$28:$D$232=FALSE))*(CBRM_data!TM$18=$C32)</f>
        <v>96.570208057967733</v>
      </c>
      <c r="RM32" s="385" cm="1">
        <f t="array" ref="RM32">SUMPRODUCT((CBRM_data!TN$28:TN$232)*(CBRM_data!$H$28:$H$232=$E32)*(CBRM_data!$D$28:$D$232=FALSE))*(CBRM_data!TN$18=$C32)</f>
        <v>120.94944124026095</v>
      </c>
      <c r="RN32" s="385" cm="1">
        <f t="array" ref="RN32">SUMPRODUCT((CBRM_data!TO$28:TO$232)*(CBRM_data!$H$28:$H$232=$E32)*(CBRM_data!$D$28:$D$232=FALSE))*(CBRM_data!TO$18=$C32)</f>
        <v>160.93734316564561</v>
      </c>
      <c r="RO32" s="385" cm="1">
        <f t="array" ref="RO32">SUMPRODUCT((CBRM_data!TP$28:TP$232)*(CBRM_data!$H$28:$H$232=$E32)*(CBRM_data!$D$28:$D$232=FALSE))*(CBRM_data!TP$18=$C32)</f>
        <v>220.90512735927317</v>
      </c>
      <c r="RP32" s="385" cm="1">
        <f t="array" ref="RP32">SUMPRODUCT((CBRM_data!TQ$28:TQ$232)*(CBRM_data!$H$28:$H$232=$E32)*(CBRM_data!$D$28:$D$232=FALSE))*(CBRM_data!TQ$18=$C32)</f>
        <v>306.3246532631851</v>
      </c>
      <c r="RQ32" s="385" cm="1">
        <f t="array" ref="RQ32">SUMPRODUCT((CBRM_data!TR$28:TR$232)*(CBRM_data!$H$28:$H$232=$E32)*(CBRM_data!$D$28:$D$232=FALSE))*(CBRM_data!TR$18=$C32)</f>
        <v>428.83493248197789</v>
      </c>
      <c r="RR32" s="385" cm="1">
        <f t="array" ref="RR32">SUMPRODUCT((CBRM_data!TS$28:TS$232)*(CBRM_data!$H$28:$H$232=$E32)*(CBRM_data!$D$28:$D$232=FALSE))*(CBRM_data!TS$18=$C32)</f>
        <v>605.66565467656642</v>
      </c>
      <c r="RS32" s="385" cm="1">
        <f t="array" ref="RS32">SUMPRODUCT((CBRM_data!TT$28:TT$232)*(CBRM_data!$H$28:$H$232=$E32)*(CBRM_data!$D$28:$D$232=FALSE))*(CBRM_data!TT$18=$C32)</f>
        <v>862.41236388592233</v>
      </c>
      <c r="RT32" s="385" cm="1">
        <f t="array" ref="RT32">SUMPRODUCT((CBRM_data!TU$28:TU$232)*(CBRM_data!$H$28:$H$232=$E32)*(CBRM_data!$D$28:$D$232=FALSE))*(CBRM_data!TU$18=$C32)</f>
        <v>1237.2202362868713</v>
      </c>
      <c r="RU32" s="385" cm="1">
        <f t="array" ref="RU32">SUMPRODUCT((CBRM_data!TV$28:TV$232)*(CBRM_data!$H$28:$H$232=$E32)*(CBRM_data!$D$28:$D$232=FALSE))*(CBRM_data!TV$18=$C32)</f>
        <v>1787.1025209731706</v>
      </c>
      <c r="RV32" s="385" cm="1">
        <f t="array" ref="RV32">SUMPRODUCT((CBRM_data!TW$28:TW$232)*(CBRM_data!$H$28:$H$232=$E32)*(CBRM_data!$D$28:$D$232=FALSE))*(CBRM_data!TW$18=$C32)</f>
        <v>2597.4980942778366</v>
      </c>
      <c r="RW32" s="385" cm="1">
        <f t="array" ref="RW32">SUMPRODUCT((CBRM_data!TX$28:TX$232)*(CBRM_data!$H$28:$H$232=$E32)*(CBRM_data!$D$28:$D$232=FALSE))*(CBRM_data!TX$18=$C32)</f>
        <v>3796.7497954494843</v>
      </c>
      <c r="RX32" s="385" cm="1">
        <f t="array" ref="RX32">SUMPRODUCT((CBRM_data!TY$28:TY$232)*(CBRM_data!$H$28:$H$232=$E32)*(CBRM_data!$D$28:$D$232=FALSE))*(CBRM_data!TY$18=$C32)</f>
        <v>5499.889930495603</v>
      </c>
      <c r="RY32" s="385" cm="1">
        <f t="array" ref="RY32">SUMPRODUCT((CBRM_data!TZ$28:TZ$232)*(CBRM_data!$H$28:$H$232=$E32)*(CBRM_data!$D$28:$D$232=FALSE))*(CBRM_data!TZ$18=$C32)</f>
        <v>7498.1480309040171</v>
      </c>
      <c r="RZ32" s="385" cm="1">
        <f t="array" ref="RZ32">SUMPRODUCT((CBRM_data!UA$28:UA$232)*(CBRM_data!$H$28:$H$232=$E32)*(CBRM_data!$D$28:$D$232=FALSE))*(CBRM_data!UA$18=$C32)</f>
        <v>8241.1026924445541</v>
      </c>
      <c r="SA32" s="385" cm="1">
        <f t="array" ref="SA32">SUMPRODUCT((CBRM_data!UB$28:UB$232)*(CBRM_data!$H$28:$H$232=$E32)*(CBRM_data!$D$28:$D$232=FALSE))*(CBRM_data!UB$18=$C32)</f>
        <v>8810.2908903822281</v>
      </c>
      <c r="SB32" s="385" cm="1">
        <f t="array" ref="SB32">SUMPRODUCT((CBRM_data!UC$28:UC$232)*(CBRM_data!$H$28:$H$232=$E32)*(CBRM_data!$D$28:$D$232=FALSE))*(CBRM_data!UC$18=$C32)</f>
        <v>9510.0109500324797</v>
      </c>
      <c r="SC32" s="385" cm="1">
        <f t="array" ref="SC32">SUMPRODUCT((CBRM_data!UD$28:UD$232)*(CBRM_data!$H$28:$H$232=$E32)*(CBRM_data!$D$28:$D$232=FALSE))*(CBRM_data!UD$18=$C32)</f>
        <v>10503.088919219432</v>
      </c>
      <c r="SD32" s="385" cm="1">
        <f t="array" ref="SD32">SUMPRODUCT((CBRM_data!UE$28:UE$232)*(CBRM_data!$H$28:$H$232=$E32)*(CBRM_data!$D$28:$D$232=FALSE))*(CBRM_data!UE$18=$C32)</f>
        <v>11252.123983664234</v>
      </c>
      <c r="SE32" s="385" cm="1">
        <f t="array" ref="SE32">SUMPRODUCT((CBRM_data!UF$28:UF$232)*(CBRM_data!$H$28:$H$232=$E32)*(CBRM_data!$D$28:$D$232=FALSE))*(CBRM_data!UF$18=$C32)</f>
        <v>11252.452569217912</v>
      </c>
      <c r="SF32" s="385" cm="1">
        <f t="array" ref="SF32">SUMPRODUCT((CBRM_data!UG$28:UG$232)*(CBRM_data!$H$28:$H$232=$E32)*(CBRM_data!$D$28:$D$232=FALSE))*(CBRM_data!UG$18=$C32)</f>
        <v>11252.806932288218</v>
      </c>
      <c r="SG32" s="385" cm="1">
        <f t="array" ref="SG32">SUMPRODUCT((CBRM_data!UH$28:UH$232)*(CBRM_data!$H$28:$H$232=$E32)*(CBRM_data!$D$28:$D$232=FALSE))*(CBRM_data!UH$18=$C32)</f>
        <v>11253.189138444115</v>
      </c>
      <c r="SH32" s="385" cm="1">
        <f t="array" ref="SH32">SUMPRODUCT((CBRM_data!UI$28:UI$232)*(CBRM_data!$H$28:$H$232=$E32)*(CBRM_data!$D$28:$D$232=FALSE))*(CBRM_data!UI$18=$C32)</f>
        <v>11253.601420954665</v>
      </c>
      <c r="SI32" s="385" cm="1">
        <f t="array" ref="SI32">SUMPRODUCT((CBRM_data!UJ$28:UJ$232)*(CBRM_data!$H$28:$H$232=$E32)*(CBRM_data!$D$28:$D$232=FALSE))*(CBRM_data!UJ$18=$C32)</f>
        <v>11254.046194519382</v>
      </c>
      <c r="SJ32" s="385" cm="1">
        <f t="array" ref="SJ32">SUMPRODUCT((CBRM_data!UK$28:UK$232)*(CBRM_data!$H$28:$H$232=$E32)*(CBRM_data!$D$28:$D$232=FALSE))*(CBRM_data!UK$18=$C32)</f>
        <v>0</v>
      </c>
      <c r="SK32" s="385" cm="1">
        <f t="array" ref="SK32">SUMPRODUCT((CBRM_data!UL$28:UL$232)*(CBRM_data!$H$28:$H$232=$E32)*(CBRM_data!$D$28:$D$232=FALSE))*(CBRM_data!UL$18=$C32)</f>
        <v>0</v>
      </c>
      <c r="SL32" s="385" cm="1">
        <f t="array" ref="SL32">SUMPRODUCT((CBRM_data!UM$28:UM$232)*(CBRM_data!$H$28:$H$232=$E32)*(CBRM_data!$D$28:$D$232=FALSE))*(CBRM_data!UM$18=$C32)</f>
        <v>0</v>
      </c>
      <c r="SM32" s="385" cm="1">
        <f t="array" ref="SM32">SUMPRODUCT((CBRM_data!UN$28:UN$232)*(CBRM_data!$H$28:$H$232=$E32)*(CBRM_data!$D$28:$D$232=FALSE))*(CBRM_data!UN$18=$C32)</f>
        <v>0</v>
      </c>
      <c r="SN32" s="385" cm="1">
        <f t="array" ref="SN32">SUMPRODUCT((CBRM_data!UO$28:UO$232)*(CBRM_data!$H$28:$H$232=$E32)*(CBRM_data!$D$28:$D$232=FALSE))*(CBRM_data!UO$18=$C32)</f>
        <v>0</v>
      </c>
      <c r="SO32" s="385" cm="1">
        <f t="array" ref="SO32">SUMPRODUCT((CBRM_data!UP$28:UP$232)*(CBRM_data!$H$28:$H$232=$E32)*(CBRM_data!$D$28:$D$232=FALSE))*(CBRM_data!UP$18=$C32)</f>
        <v>0</v>
      </c>
      <c r="SP32" s="385" cm="1">
        <f t="array" ref="SP32">SUMPRODUCT((CBRM_data!UQ$28:UQ$232)*(CBRM_data!$H$28:$H$232=$E32)*(CBRM_data!$D$28:$D$232=FALSE))*(CBRM_data!UQ$18=$C32)</f>
        <v>0</v>
      </c>
      <c r="SQ32" s="385" cm="1">
        <f t="array" ref="SQ32">SUMPRODUCT((CBRM_data!UR$28:UR$232)*(CBRM_data!$H$28:$H$232=$E32)*(CBRM_data!$D$28:$D$232=FALSE))*(CBRM_data!UR$18=$C32)</f>
        <v>0</v>
      </c>
      <c r="SR32" s="385" cm="1">
        <f t="array" ref="SR32">SUMPRODUCT((CBRM_data!US$28:US$232)*(CBRM_data!$H$28:$H$232=$E32)*(CBRM_data!$D$28:$D$232=FALSE))*(CBRM_data!US$18=$C32)</f>
        <v>0</v>
      </c>
      <c r="SS32" s="385" cm="1">
        <f t="array" ref="SS32">SUMPRODUCT((CBRM_data!UT$28:UT$232)*(CBRM_data!$H$28:$H$232=$E32)*(CBRM_data!$D$28:$D$232=FALSE))*(CBRM_data!UT$18=$C32)</f>
        <v>0</v>
      </c>
      <c r="ST32" s="385" cm="1">
        <f t="array" ref="ST32">SUMPRODUCT((CBRM_data!UU$28:UU$232)*(CBRM_data!$H$28:$H$232=$E32)*(CBRM_data!$D$28:$D$232=FALSE))*(CBRM_data!UU$18=$C32)</f>
        <v>0</v>
      </c>
      <c r="SU32" s="385" cm="1">
        <f t="array" ref="SU32">SUMPRODUCT((CBRM_data!UV$28:UV$232)*(CBRM_data!$H$28:$H$232=$E32)*(CBRM_data!$D$28:$D$232=FALSE))*(CBRM_data!UV$18=$C32)</f>
        <v>0</v>
      </c>
      <c r="SV32" s="385" cm="1">
        <f t="array" ref="SV32">SUMPRODUCT((CBRM_data!UW$28:UW$232)*(CBRM_data!$H$28:$H$232=$E32)*(CBRM_data!$D$28:$D$232=FALSE))*(CBRM_data!UW$18=$C32)</f>
        <v>0</v>
      </c>
      <c r="SW32" s="385" cm="1">
        <f t="array" ref="SW32">SUMPRODUCT((CBRM_data!UX$28:UX$232)*(CBRM_data!$H$28:$H$232=$E32)*(CBRM_data!$D$28:$D$232=FALSE))*(CBRM_data!UX$18=$C32)</f>
        <v>0</v>
      </c>
      <c r="SX32" s="385" cm="1">
        <f t="array" ref="SX32">SUMPRODUCT((CBRM_data!UY$28:UY$232)*(CBRM_data!$H$28:$H$232=$E32)*(CBRM_data!$D$28:$D$232=FALSE))*(CBRM_data!UY$18=$C32)</f>
        <v>0</v>
      </c>
      <c r="SY32" s="385" cm="1">
        <f t="array" ref="SY32">SUMPRODUCT((CBRM_data!UZ$28:UZ$232)*(CBRM_data!$H$28:$H$232=$E32)*(CBRM_data!$D$28:$D$232=FALSE))*(CBRM_data!UZ$18=$C32)</f>
        <v>0</v>
      </c>
      <c r="SZ32" s="385" cm="1">
        <f t="array" ref="SZ32">SUMPRODUCT((CBRM_data!VA$28:VA$232)*(CBRM_data!$H$28:$H$232=$E32)*(CBRM_data!$D$28:$D$232=FALSE))*(CBRM_data!VA$18=$C32)</f>
        <v>0</v>
      </c>
      <c r="TA32" s="385" cm="1">
        <f t="array" ref="TA32">SUMPRODUCT((CBRM_data!VB$28:VB$232)*(CBRM_data!$H$28:$H$232=$E32)*(CBRM_data!$D$28:$D$232=FALSE))*(CBRM_data!VB$18=$C32)</f>
        <v>0</v>
      </c>
      <c r="TB32" s="385" cm="1">
        <f t="array" ref="TB32">SUMPRODUCT((CBRM_data!VC$28:VC$232)*(CBRM_data!$H$28:$H$232=$E32)*(CBRM_data!$D$28:$D$232=FALSE))*(CBRM_data!VC$18=$C32)</f>
        <v>0</v>
      </c>
      <c r="TC32" s="385" cm="1">
        <f t="array" ref="TC32">SUMPRODUCT((CBRM_data!VD$28:VD$232)*(CBRM_data!$H$28:$H$232=$E32)*(CBRM_data!$D$28:$D$232=FALSE))*(CBRM_data!VD$18=$C32)</f>
        <v>0</v>
      </c>
      <c r="TD32" s="385" cm="1">
        <f t="array" ref="TD32">SUMPRODUCT((CBRM_data!VE$28:VE$232)*(CBRM_data!$H$28:$H$232=$E32)*(CBRM_data!$D$28:$D$232=FALSE))*(CBRM_data!VE$18=$C32)</f>
        <v>0</v>
      </c>
      <c r="TE32" s="385" cm="1">
        <f t="array" ref="TE32">SUMPRODUCT((CBRM_data!VF$28:VF$232)*(CBRM_data!$H$28:$H$232=$E32)*(CBRM_data!$D$28:$D$232=FALSE))*(CBRM_data!VF$18=$C32)</f>
        <v>0</v>
      </c>
      <c r="TF32" s="385" cm="1">
        <f t="array" ref="TF32">SUMPRODUCT((CBRM_data!VG$28:VG$232)*(CBRM_data!$H$28:$H$232=$E32)*(CBRM_data!$D$28:$D$232=FALSE))*(CBRM_data!VG$18=$C32)</f>
        <v>0</v>
      </c>
      <c r="TG32" s="385" cm="1">
        <f t="array" ref="TG32">SUMPRODUCT((CBRM_data!VH$28:VH$232)*(CBRM_data!$H$28:$H$232=$E32)*(CBRM_data!$D$28:$D$232=FALSE))*(CBRM_data!VH$18=$C32)</f>
        <v>0</v>
      </c>
      <c r="TH32" s="385" cm="1">
        <f t="array" ref="TH32">SUMPRODUCT((CBRM_data!VI$28:VI$232)*(CBRM_data!$H$28:$H$232=$E32)*(CBRM_data!$D$28:$D$232=FALSE))*(CBRM_data!VI$18=$C32)</f>
        <v>0</v>
      </c>
      <c r="TI32" s="385" cm="1">
        <f t="array" ref="TI32">SUMPRODUCT((CBRM_data!VJ$28:VJ$232)*(CBRM_data!$H$28:$H$232=$E32)*(CBRM_data!$D$28:$D$232=FALSE))*(CBRM_data!VJ$18=$C32)</f>
        <v>0</v>
      </c>
      <c r="TJ32" s="385" cm="1">
        <f t="array" ref="TJ32">SUMPRODUCT((CBRM_data!VK$28:VK$232)*(CBRM_data!$H$28:$H$232=$E32)*(CBRM_data!$D$28:$D$232=FALSE))*(CBRM_data!VK$18=$C32)</f>
        <v>0</v>
      </c>
      <c r="TK32" s="385" cm="1">
        <f t="array" ref="TK32">SUMPRODUCT((CBRM_data!VL$28:VL$232)*(CBRM_data!$H$28:$H$232=$E32)*(CBRM_data!$D$28:$D$232=FALSE))*(CBRM_data!VL$18=$C32)</f>
        <v>0</v>
      </c>
      <c r="TL32" s="385" cm="1">
        <f t="array" ref="TL32">SUMPRODUCT((CBRM_data!VM$28:VM$232)*(CBRM_data!$H$28:$H$232=$E32)*(CBRM_data!$D$28:$D$232=FALSE))*(CBRM_data!VM$18=$C32)</f>
        <v>0</v>
      </c>
      <c r="TM32" s="385" cm="1">
        <f t="array" ref="TM32">SUMPRODUCT((CBRM_data!VN$28:VN$232)*(CBRM_data!$H$28:$H$232=$E32)*(CBRM_data!$D$28:$D$232=FALSE))*(CBRM_data!VN$18=$C32)</f>
        <v>0</v>
      </c>
      <c r="TN32" s="385" cm="1">
        <f t="array" ref="TN32">SUMPRODUCT((CBRM_data!VO$28:VO$232)*(CBRM_data!$H$28:$H$232=$E32)*(CBRM_data!$D$28:$D$232=FALSE))*(CBRM_data!VO$18=$C32)</f>
        <v>0</v>
      </c>
      <c r="TO32" s="385" cm="1">
        <f t="array" ref="TO32">SUMPRODUCT((CBRM_data!VP$28:VP$232)*(CBRM_data!$H$28:$H$232=$E32)*(CBRM_data!$D$28:$D$232=FALSE))*(CBRM_data!VP$18=$C32)</f>
        <v>0</v>
      </c>
      <c r="TP32" s="385" cm="1">
        <f t="array" ref="TP32">SUMPRODUCT((CBRM_data!VQ$28:VQ$232)*(CBRM_data!$H$28:$H$232=$E32)*(CBRM_data!$D$28:$D$232=FALSE))*(CBRM_data!VQ$18=$C32)</f>
        <v>0</v>
      </c>
      <c r="TQ32" s="385" cm="1">
        <f t="array" ref="TQ32">SUMPRODUCT((CBRM_data!VR$28:VR$232)*(CBRM_data!$H$28:$H$232=$E32)*(CBRM_data!$D$28:$D$232=FALSE))*(CBRM_data!VR$18=$C32)</f>
        <v>0</v>
      </c>
      <c r="TR32" s="385" cm="1">
        <f t="array" ref="TR32">SUMPRODUCT((CBRM_data!VS$28:VS$232)*(CBRM_data!$H$28:$H$232=$E32)*(CBRM_data!$D$28:$D$232=FALSE))*(CBRM_data!VS$18=$C32)</f>
        <v>0</v>
      </c>
      <c r="TS32" s="385" cm="1">
        <f t="array" ref="TS32">SUMPRODUCT((CBRM_data!VT$28:VT$232)*(CBRM_data!$H$28:$H$232=$E32)*(CBRM_data!$D$28:$D$232=FALSE))*(CBRM_data!VT$18=$C32)</f>
        <v>0</v>
      </c>
      <c r="TT32" s="385" cm="1">
        <f t="array" ref="TT32">SUMPRODUCT((CBRM_data!VU$28:VU$232)*(CBRM_data!$H$28:$H$232=$E32)*(CBRM_data!$D$28:$D$232=FALSE))*(CBRM_data!VU$18=$C32)</f>
        <v>0</v>
      </c>
      <c r="TU32" s="385" cm="1">
        <f t="array" ref="TU32">SUMPRODUCT((CBRM_data!VV$28:VV$232)*(CBRM_data!$H$28:$H$232=$E32)*(CBRM_data!$D$28:$D$232=FALSE))*(CBRM_data!VV$18=$C32)</f>
        <v>0</v>
      </c>
      <c r="TV32" s="385" cm="1">
        <f t="array" ref="TV32">SUMPRODUCT((CBRM_data!VW$28:VW$232)*(CBRM_data!$H$28:$H$232=$E32)*(CBRM_data!$D$28:$D$232=FALSE))*(CBRM_data!VW$18=$C32)</f>
        <v>0</v>
      </c>
      <c r="TW32" s="385" cm="1">
        <f t="array" ref="TW32">SUMPRODUCT((CBRM_data!VX$28:VX$232)*(CBRM_data!$H$28:$H$232=$E32)*(CBRM_data!$D$28:$D$232=FALSE))*(CBRM_data!VX$18=$C32)</f>
        <v>0</v>
      </c>
      <c r="TX32" s="385" cm="1">
        <f t="array" ref="TX32">SUMPRODUCT((CBRM_data!VY$28:VY$232)*(CBRM_data!$H$28:$H$232=$E32)*(CBRM_data!$D$28:$D$232=FALSE))*(CBRM_data!VY$18=$C32)</f>
        <v>0</v>
      </c>
      <c r="TY32" s="385" cm="1">
        <f t="array" ref="TY32">SUMPRODUCT((CBRM_data!VZ$28:VZ$232)*(CBRM_data!$H$28:$H$232=$E32)*(CBRM_data!$D$28:$D$232=FALSE))*(CBRM_data!VZ$18=$C32)</f>
        <v>0</v>
      </c>
      <c r="TZ32" s="385" cm="1">
        <f t="array" ref="TZ32">SUMPRODUCT((CBRM_data!WA$28:WA$232)*(CBRM_data!$H$28:$H$232=$E32)*(CBRM_data!$D$28:$D$232=FALSE))*(CBRM_data!WA$18=$C32)</f>
        <v>0</v>
      </c>
      <c r="UA32" s="385" cm="1">
        <f t="array" ref="UA32">SUMPRODUCT((CBRM_data!WB$28:WB$232)*(CBRM_data!$H$28:$H$232=$E32)*(CBRM_data!$D$28:$D$232=FALSE))*(CBRM_data!WB$18=$C32)</f>
        <v>0</v>
      </c>
      <c r="UB32" s="385" cm="1">
        <f t="array" ref="UB32">SUMPRODUCT((CBRM_data!WC$28:WC$232)*(CBRM_data!$H$28:$H$232=$E32)*(CBRM_data!$D$28:$D$232=FALSE))*(CBRM_data!WC$18=$C32)</f>
        <v>0</v>
      </c>
      <c r="UC32" s="385" cm="1">
        <f t="array" ref="UC32">SUMPRODUCT((CBRM_data!WD$28:WD$232)*(CBRM_data!$H$28:$H$232=$E32)*(CBRM_data!$D$28:$D$232=FALSE))*(CBRM_data!WD$18=$C32)</f>
        <v>0</v>
      </c>
      <c r="UD32" s="385" cm="1">
        <f t="array" ref="UD32">SUMPRODUCT((CBRM_data!WE$28:WE$232)*(CBRM_data!$H$28:$H$232=$E32)*(CBRM_data!$D$28:$D$232=FALSE))*(CBRM_data!WE$18=$C32)</f>
        <v>0</v>
      </c>
      <c r="UE32" s="385" cm="1">
        <f t="array" ref="UE32">SUMPRODUCT((CBRM_data!WF$28:WF$232)*(CBRM_data!$H$28:$H$232=$E32)*(CBRM_data!$D$28:$D$232=FALSE))*(CBRM_data!WF$18=$C32)</f>
        <v>0</v>
      </c>
      <c r="UF32" s="385" cm="1">
        <f t="array" ref="UF32">SUMPRODUCT((CBRM_data!WG$28:WG$232)*(CBRM_data!$H$28:$H$232=$E32)*(CBRM_data!$D$28:$D$232=FALSE))*(CBRM_data!WG$18=$C32)</f>
        <v>0</v>
      </c>
      <c r="UG32" s="385" cm="1">
        <f t="array" ref="UG32">SUMPRODUCT((CBRM_data!WH$28:WH$232)*(CBRM_data!$H$28:$H$232=$E32)*(CBRM_data!$D$28:$D$232=FALSE))*(CBRM_data!WH$18=$C32)</f>
        <v>0</v>
      </c>
      <c r="UH32" s="385" cm="1">
        <f t="array" ref="UH32">SUMPRODUCT((CBRM_data!WI$28:WI$232)*(CBRM_data!$H$28:$H$232=$E32)*(CBRM_data!$D$28:$D$232=FALSE))*(CBRM_data!WI$18=$C32)</f>
        <v>0</v>
      </c>
      <c r="UI32" s="385" cm="1">
        <f t="array" ref="UI32">SUMPRODUCT((CBRM_data!WJ$28:WJ$232)*(CBRM_data!$H$28:$H$232=$E32)*(CBRM_data!$D$28:$D$232=FALSE))*(CBRM_data!WJ$18=$C32)</f>
        <v>0</v>
      </c>
      <c r="UJ32" s="385" cm="1">
        <f t="array" ref="UJ32">SUMPRODUCT((CBRM_data!WK$28:WK$232)*(CBRM_data!$H$28:$H$232=$E32)*(CBRM_data!$D$28:$D$232=FALSE))*(CBRM_data!WK$18=$C32)</f>
        <v>0</v>
      </c>
      <c r="UK32" s="385" cm="1">
        <f t="array" ref="UK32">SUMPRODUCT((CBRM_data!WL$28:WL$232)*(CBRM_data!$H$28:$H$232=$E32)*(CBRM_data!$D$28:$D$232=FALSE))*(CBRM_data!WL$18=$C32)</f>
        <v>0</v>
      </c>
      <c r="UL32" s="385" cm="1">
        <f t="array" ref="UL32">SUMPRODUCT((CBRM_data!WM$28:WM$232)*(CBRM_data!$H$28:$H$232=$E32)*(CBRM_data!$D$28:$D$232=FALSE))*(CBRM_data!WM$18=$C32)</f>
        <v>0</v>
      </c>
      <c r="UM32" s="385" cm="1">
        <f t="array" ref="UM32">SUMPRODUCT((CBRM_data!WN$28:WN$232)*(CBRM_data!$H$28:$H$232=$E32)*(CBRM_data!$D$28:$D$232=FALSE))*(CBRM_data!WN$18=$C32)</f>
        <v>0</v>
      </c>
      <c r="UN32" s="385" cm="1">
        <f t="array" ref="UN32">SUMPRODUCT((CBRM_data!WO$28:WO$232)*(CBRM_data!$H$28:$H$232=$E32)*(CBRM_data!$D$28:$D$232=FALSE))*(CBRM_data!WO$18=$C32)</f>
        <v>0</v>
      </c>
      <c r="UO32" s="385" cm="1">
        <f t="array" ref="UO32">SUMPRODUCT((CBRM_data!WP$28:WP$232)*(CBRM_data!$H$28:$H$232=$E32)*(CBRM_data!$D$28:$D$232=FALSE))*(CBRM_data!WP$18=$C32)</f>
        <v>0</v>
      </c>
      <c r="UP32" s="385" cm="1">
        <f t="array" ref="UP32">SUMPRODUCT((CBRM_data!WQ$28:WQ$232)*(CBRM_data!$H$28:$H$232=$E32)*(CBRM_data!$D$28:$D$232=FALSE))*(CBRM_data!WQ$18=$C32)</f>
        <v>0</v>
      </c>
      <c r="UQ32" s="385" cm="1">
        <f t="array" ref="UQ32">SUMPRODUCT((CBRM_data!WR$28:WR$232)*(CBRM_data!$H$28:$H$232=$E32)*(CBRM_data!$D$28:$D$232=FALSE))*(CBRM_data!WR$18=$C32)</f>
        <v>0</v>
      </c>
      <c r="UR32" s="385" cm="1">
        <f t="array" ref="UR32">SUMPRODUCT((CBRM_data!WS$28:WS$232)*(CBRM_data!$H$28:$H$232=$E32)*(CBRM_data!$D$28:$D$232=FALSE))*(CBRM_data!WS$18=$C32)</f>
        <v>0</v>
      </c>
      <c r="US32" s="385" cm="1">
        <f t="array" ref="US32">SUMPRODUCT((CBRM_data!WT$28:WT$232)*(CBRM_data!$H$28:$H$232=$E32)*(CBRM_data!$D$28:$D$232=FALSE))*(CBRM_data!WT$18=$C32)</f>
        <v>0</v>
      </c>
      <c r="UT32" s="385" cm="1">
        <f t="array" ref="UT32">SUMPRODUCT((CBRM_data!WU$28:WU$232)*(CBRM_data!$H$28:$H$232=$E32)*(CBRM_data!$D$28:$D$232=FALSE))*(CBRM_data!WU$18=$C32)</f>
        <v>0</v>
      </c>
      <c r="UU32" s="385" cm="1">
        <f t="array" ref="UU32">SUMPRODUCT((CBRM_data!WV$28:WV$232)*(CBRM_data!$H$28:$H$232=$E32)*(CBRM_data!$D$28:$D$232=FALSE))*(CBRM_data!WV$18=$C32)</f>
        <v>9.8432078688018851</v>
      </c>
      <c r="UV32" s="385" cm="1">
        <f t="array" ref="UV32">SUMPRODUCT((CBRM_data!WW$28:WW$232)*(CBRM_data!$H$28:$H$232=$E32)*(CBRM_data!$D$28:$D$232=FALSE))*(CBRM_data!WW$18=$C32)</f>
        <v>9.8432078688018851</v>
      </c>
      <c r="UW32" s="385" cm="1">
        <f t="array" ref="UW32">SUMPRODUCT((CBRM_data!WX$28:WX$232)*(CBRM_data!$H$28:$H$232=$E32)*(CBRM_data!$D$28:$D$232=FALSE))*(CBRM_data!WX$18=$C32)</f>
        <v>9.8432078688018851</v>
      </c>
      <c r="UX32" s="385" cm="1">
        <f t="array" ref="UX32">SUMPRODUCT((CBRM_data!WY$28:WY$232)*(CBRM_data!$H$28:$H$232=$E32)*(CBRM_data!$D$28:$D$232=FALSE))*(CBRM_data!WY$18=$C32)</f>
        <v>9.8432078688018851</v>
      </c>
      <c r="UY32" s="385" cm="1">
        <f t="array" ref="UY32">SUMPRODUCT((CBRM_data!WZ$28:WZ$232)*(CBRM_data!$H$28:$H$232=$E32)*(CBRM_data!$D$28:$D$232=FALSE))*(CBRM_data!WZ$18=$C32)</f>
        <v>9.8432078688018851</v>
      </c>
      <c r="UZ32" s="385" cm="1">
        <f t="array" ref="UZ32">SUMPRODUCT((CBRM_data!XA$28:XA$232)*(CBRM_data!$H$28:$H$232=$E32)*(CBRM_data!$D$28:$D$232=FALSE))*(CBRM_data!XA$18=$C32)</f>
        <v>10.088650885848342</v>
      </c>
      <c r="VA32" s="385" cm="1">
        <f t="array" ref="VA32">SUMPRODUCT((CBRM_data!XB$28:XB$232)*(CBRM_data!$H$28:$H$232=$E32)*(CBRM_data!$D$28:$D$232=FALSE))*(CBRM_data!XB$18=$C32)</f>
        <v>12.734720521323121</v>
      </c>
      <c r="VB32" s="385" cm="1">
        <f t="array" ref="VB32">SUMPRODUCT((CBRM_data!XC$28:XC$232)*(CBRM_data!$H$28:$H$232=$E32)*(CBRM_data!$D$28:$D$232=FALSE))*(CBRM_data!XC$18=$C32)</f>
        <v>17.822194323933065</v>
      </c>
      <c r="VC32" s="385" cm="1">
        <f t="array" ref="VC32">SUMPRODUCT((CBRM_data!XD$28:XD$232)*(CBRM_data!$H$28:$H$232=$E32)*(CBRM_data!$D$28:$D$232=FALSE))*(CBRM_data!XD$18=$C32)</f>
        <v>25.233680509834656</v>
      </c>
      <c r="VD32" s="385" cm="1">
        <f t="array" ref="VD32">SUMPRODUCT((CBRM_data!XE$28:XE$232)*(CBRM_data!$H$28:$H$232=$E32)*(CBRM_data!$D$28:$D$232=FALSE))*(CBRM_data!XE$18=$C32)</f>
        <v>36.093420948136078</v>
      </c>
      <c r="VE32" s="385" cm="1">
        <f t="array" ref="VE32">SUMPRODUCT((CBRM_data!XF$28:XF$232)*(CBRM_data!$H$28:$H$232=$E32)*(CBRM_data!$D$28:$D$232=FALSE))*(CBRM_data!XF$18=$C32)</f>
        <v>52.088460853351215</v>
      </c>
      <c r="VF32" s="385" cm="1">
        <f t="array" ref="VF32">SUMPRODUCT((CBRM_data!XG$28:XG$232)*(CBRM_data!$H$28:$H$232=$E32)*(CBRM_data!$D$28:$D$232=FALSE))*(CBRM_data!XG$18=$C32)</f>
        <v>75.757211601979392</v>
      </c>
      <c r="VG32" s="385" cm="1">
        <f t="array" ref="VG32">SUMPRODUCT((CBRM_data!XH$28:XH$232)*(CBRM_data!$H$28:$H$232=$E32)*(CBRM_data!$D$28:$D$232=FALSE))*(CBRM_data!XH$18=$C32)</f>
        <v>110.92545056227993</v>
      </c>
      <c r="VH32" s="385" cm="1">
        <f t="array" ref="VH32">SUMPRODUCT((CBRM_data!XI$28:XI$232)*(CBRM_data!$H$28:$H$232=$E32)*(CBRM_data!$D$28:$D$232=FALSE))*(CBRM_data!XI$18=$C32)</f>
        <v>163.36943363436225</v>
      </c>
      <c r="VI32" s="385" cm="1">
        <f t="array" ref="VI32">SUMPRODUCT((CBRM_data!XJ$28:XJ$232)*(CBRM_data!$H$28:$H$232=$E32)*(CBRM_data!$D$28:$D$232=FALSE))*(CBRM_data!XJ$18=$C32)</f>
        <v>241.82388109310287</v>
      </c>
      <c r="VJ32" s="385" cm="1">
        <f t="array" ref="VJ32">SUMPRODUCT((CBRM_data!XK$28:XK$232)*(CBRM_data!$H$28:$H$232=$E32)*(CBRM_data!$D$28:$D$232=FALSE))*(CBRM_data!XK$18=$C32)</f>
        <v>359.51528875137944</v>
      </c>
      <c r="VK32" s="385" cm="1">
        <f t="array" ref="VK32">SUMPRODUCT((CBRM_data!XL$28:XL$232)*(CBRM_data!$H$28:$H$232=$E32)*(CBRM_data!$D$28:$D$232=FALSE))*(CBRM_data!XL$18=$C32)</f>
        <v>536.49579851257772</v>
      </c>
      <c r="VL32" s="385" cm="1">
        <f t="array" ref="VL32">SUMPRODUCT((CBRM_data!XM$28:XM$232)*(CBRM_data!$H$28:$H$232=$E32)*(CBRM_data!$D$28:$D$232=FALSE))*(CBRM_data!XM$18=$C32)</f>
        <v>803.19754987301042</v>
      </c>
      <c r="VM32" s="385" cm="1">
        <f t="array" ref="VM32">SUMPRODUCT((CBRM_data!XN$28:XN$232)*(CBRM_data!$H$28:$H$232=$E32)*(CBRM_data!$D$28:$D$232=FALSE))*(CBRM_data!XN$18=$C32)</f>
        <v>1205.8483446479249</v>
      </c>
      <c r="VN32" s="385" cm="1">
        <f t="array" ref="VN32">SUMPRODUCT((CBRM_data!XO$28:XO$232)*(CBRM_data!$H$28:$H$232=$E32)*(CBRM_data!$D$28:$D$232=FALSE))*(CBRM_data!XO$18=$C32)</f>
        <v>1713.7092090046137</v>
      </c>
      <c r="VO32" s="385" cm="1">
        <f t="array" ref="VO32">SUMPRODUCT((CBRM_data!XP$28:XP$232)*(CBRM_data!$H$28:$H$232=$E32)*(CBRM_data!$D$28:$D$232=FALSE))*(CBRM_data!XP$18=$C32)</f>
        <v>1793.5669669512567</v>
      </c>
      <c r="VP32" s="385" cm="1">
        <f t="array" ref="VP32">SUMPRODUCT((CBRM_data!XQ$28:XQ$232)*(CBRM_data!$H$28:$H$232=$E32)*(CBRM_data!$D$28:$D$232=FALSE))*(CBRM_data!XQ$18=$C32)</f>
        <v>1793.5962789205337</v>
      </c>
      <c r="VQ32" s="385" cm="1">
        <f t="array" ref="VQ32">SUMPRODUCT((CBRM_data!XR$28:XR$232)*(CBRM_data!$H$28:$H$232=$E32)*(CBRM_data!$D$28:$D$232=FALSE))*(CBRM_data!XR$18=$C32)</f>
        <v>1793.6378338903814</v>
      </c>
      <c r="VR32" s="385" cm="1">
        <f t="array" ref="VR32">SUMPRODUCT((CBRM_data!XS$28:XS$232)*(CBRM_data!$H$28:$H$232=$E32)*(CBRM_data!$D$28:$D$232=FALSE))*(CBRM_data!XS$18=$C32)</f>
        <v>1793.6968161114887</v>
      </c>
      <c r="VS32" s="385" cm="1">
        <f t="array" ref="VS32">SUMPRODUCT((CBRM_data!XT$28:XT$232)*(CBRM_data!$H$28:$H$232=$E32)*(CBRM_data!$D$28:$D$232=FALSE))*(CBRM_data!XT$18=$C32)</f>
        <v>1793.7412983693837</v>
      </c>
      <c r="VT32" s="385" cm="1">
        <f t="array" ref="VT32">SUMPRODUCT((CBRM_data!XU$28:XU$232)*(CBRM_data!$H$28:$H$232=$E32)*(CBRM_data!$D$28:$D$232=FALSE))*(CBRM_data!XU$18=$C32)</f>
        <v>1793.7412983693837</v>
      </c>
      <c r="VU32" s="385" cm="1">
        <f t="array" ref="VU32">SUMPRODUCT((CBRM_data!XV$28:XV$232)*(CBRM_data!$H$28:$H$232=$E32)*(CBRM_data!$D$28:$D$232=FALSE))*(CBRM_data!XV$18=$C32)</f>
        <v>1793.7412983693837</v>
      </c>
      <c r="VV32" s="385" cm="1">
        <f t="array" ref="VV32">SUMPRODUCT((CBRM_data!XW$28:XW$232)*(CBRM_data!$H$28:$H$232=$E32)*(CBRM_data!$D$28:$D$232=FALSE))*(CBRM_data!XW$18=$C32)</f>
        <v>1793.7412983693837</v>
      </c>
      <c r="VW32" s="385" cm="1">
        <f t="array" ref="VW32">SUMPRODUCT((CBRM_data!XX$28:XX$232)*(CBRM_data!$H$28:$H$232=$E32)*(CBRM_data!$D$28:$D$232=FALSE))*(CBRM_data!XX$18=$C32)</f>
        <v>1793.7412983693837</v>
      </c>
      <c r="VX32" s="385" cm="1">
        <f t="array" ref="VX32">SUMPRODUCT((CBRM_data!XY$28:XY$232)*(CBRM_data!$H$28:$H$232=$E32)*(CBRM_data!$D$28:$D$232=FALSE))*(CBRM_data!XY$18=$C32)</f>
        <v>1793.7412983693837</v>
      </c>
      <c r="VY32" s="385" cm="1">
        <f t="array" ref="VY32">SUMPRODUCT((CBRM_data!XZ$28:XZ$232)*(CBRM_data!$H$28:$H$232=$E32)*(CBRM_data!$D$28:$D$232=FALSE))*(CBRM_data!XZ$18=$C32)</f>
        <v>0</v>
      </c>
      <c r="VZ32" s="385" cm="1">
        <f t="array" ref="VZ32">SUMPRODUCT((CBRM_data!YA$28:YA$232)*(CBRM_data!$H$28:$H$232=$E32)*(CBRM_data!$D$28:$D$232=FALSE))*(CBRM_data!YA$18=$C32)</f>
        <v>0</v>
      </c>
      <c r="WA32" s="385" cm="1">
        <f t="array" ref="WA32">SUMPRODUCT((CBRM_data!YB$28:YB$232)*(CBRM_data!$H$28:$H$232=$E32)*(CBRM_data!$D$28:$D$232=FALSE))*(CBRM_data!YB$18=$C32)</f>
        <v>0</v>
      </c>
      <c r="WB32" s="385" cm="1">
        <f t="array" ref="WB32">SUMPRODUCT((CBRM_data!YC$28:YC$232)*(CBRM_data!$H$28:$H$232=$E32)*(CBRM_data!$D$28:$D$232=FALSE))*(CBRM_data!YC$18=$C32)</f>
        <v>0</v>
      </c>
      <c r="WC32" s="385" cm="1">
        <f t="array" ref="WC32">SUMPRODUCT((CBRM_data!YD$28:YD$232)*(CBRM_data!$H$28:$H$232=$E32)*(CBRM_data!$D$28:$D$232=FALSE))*(CBRM_data!YD$18=$C32)</f>
        <v>0</v>
      </c>
      <c r="WD32" s="385" cm="1">
        <f t="array" ref="WD32">SUMPRODUCT((CBRM_data!YE$28:YE$232)*(CBRM_data!$H$28:$H$232=$E32)*(CBRM_data!$D$28:$D$232=FALSE))*(CBRM_data!YE$18=$C32)</f>
        <v>0</v>
      </c>
      <c r="WE32" s="385" cm="1">
        <f t="array" ref="WE32">SUMPRODUCT((CBRM_data!YF$28:YF$232)*(CBRM_data!$H$28:$H$232=$E32)*(CBRM_data!$D$28:$D$232=FALSE))*(CBRM_data!YF$18=$C32)</f>
        <v>0</v>
      </c>
      <c r="WF32" s="385" cm="1">
        <f t="array" ref="WF32">SUMPRODUCT((CBRM_data!YG$28:YG$232)*(CBRM_data!$H$28:$H$232=$E32)*(CBRM_data!$D$28:$D$232=FALSE))*(CBRM_data!YG$18=$C32)</f>
        <v>0</v>
      </c>
      <c r="WG32" s="385" cm="1">
        <f t="array" ref="WG32">SUMPRODUCT((CBRM_data!YH$28:YH$232)*(CBRM_data!$H$28:$H$232=$E32)*(CBRM_data!$D$28:$D$232=FALSE))*(CBRM_data!YH$18=$C32)</f>
        <v>0</v>
      </c>
      <c r="WH32" s="385" cm="1">
        <f t="array" ref="WH32">SUMPRODUCT((CBRM_data!YI$28:YI$232)*(CBRM_data!$H$28:$H$232=$E32)*(CBRM_data!$D$28:$D$232=FALSE))*(CBRM_data!YI$18=$C32)</f>
        <v>0</v>
      </c>
      <c r="WI32" s="385" cm="1">
        <f t="array" ref="WI32">SUMPRODUCT((CBRM_data!YJ$28:YJ$232)*(CBRM_data!$H$28:$H$232=$E32)*(CBRM_data!$D$28:$D$232=FALSE))*(CBRM_data!YJ$18=$C32)</f>
        <v>0</v>
      </c>
      <c r="WJ32" s="385" cm="1">
        <f t="array" ref="WJ32">SUMPRODUCT((CBRM_data!YK$28:YK$232)*(CBRM_data!$H$28:$H$232=$E32)*(CBRM_data!$D$28:$D$232=FALSE))*(CBRM_data!YK$18=$C32)</f>
        <v>0</v>
      </c>
      <c r="WK32" s="385" cm="1">
        <f t="array" ref="WK32">SUMPRODUCT((CBRM_data!YL$28:YL$232)*(CBRM_data!$H$28:$H$232=$E32)*(CBRM_data!$D$28:$D$232=FALSE))*(CBRM_data!YL$18=$C32)</f>
        <v>0</v>
      </c>
      <c r="WL32" s="385" cm="1">
        <f t="array" ref="WL32">SUMPRODUCT((CBRM_data!YM$28:YM$232)*(CBRM_data!$H$28:$H$232=$E32)*(CBRM_data!$D$28:$D$232=FALSE))*(CBRM_data!YM$18=$C32)</f>
        <v>0</v>
      </c>
      <c r="WM32" s="385" cm="1">
        <f t="array" ref="WM32">SUMPRODUCT((CBRM_data!YN$28:YN$232)*(CBRM_data!$H$28:$H$232=$E32)*(CBRM_data!$D$28:$D$232=FALSE))*(CBRM_data!YN$18=$C32)</f>
        <v>0</v>
      </c>
      <c r="WN32" s="385" cm="1">
        <f t="array" ref="WN32">SUMPRODUCT((CBRM_data!YO$28:YO$232)*(CBRM_data!$H$28:$H$232=$E32)*(CBRM_data!$D$28:$D$232=FALSE))*(CBRM_data!YO$18=$C32)</f>
        <v>0</v>
      </c>
      <c r="WO32" s="385" cm="1">
        <f t="array" ref="WO32">SUMPRODUCT((CBRM_data!YP$28:YP$232)*(CBRM_data!$H$28:$H$232=$E32)*(CBRM_data!$D$28:$D$232=FALSE))*(CBRM_data!YP$18=$C32)</f>
        <v>0</v>
      </c>
      <c r="WP32" s="385" cm="1">
        <f t="array" ref="WP32">SUMPRODUCT((CBRM_data!YQ$28:YQ$232)*(CBRM_data!$H$28:$H$232=$E32)*(CBRM_data!$D$28:$D$232=FALSE))*(CBRM_data!YQ$18=$C32)</f>
        <v>0</v>
      </c>
      <c r="WQ32" s="385" cm="1">
        <f t="array" ref="WQ32">SUMPRODUCT((CBRM_data!YR$28:YR$232)*(CBRM_data!$H$28:$H$232=$E32)*(CBRM_data!$D$28:$D$232=FALSE))*(CBRM_data!YR$18=$C32)</f>
        <v>0</v>
      </c>
      <c r="WR32" s="385" cm="1">
        <f t="array" ref="WR32">SUMPRODUCT((CBRM_data!YS$28:YS$232)*(CBRM_data!$H$28:$H$232=$E32)*(CBRM_data!$D$28:$D$232=FALSE))*(CBRM_data!YS$18=$C32)</f>
        <v>0</v>
      </c>
      <c r="WS32" s="385" cm="1">
        <f t="array" ref="WS32">SUMPRODUCT((CBRM_data!YT$28:YT$232)*(CBRM_data!$H$28:$H$232=$E32)*(CBRM_data!$D$28:$D$232=FALSE))*(CBRM_data!YT$18=$C32)</f>
        <v>0</v>
      </c>
      <c r="WT32" s="385" cm="1">
        <f t="array" ref="WT32">SUMPRODUCT((CBRM_data!YU$28:YU$232)*(CBRM_data!$H$28:$H$232=$E32)*(CBRM_data!$D$28:$D$232=FALSE))*(CBRM_data!YU$18=$C32)</f>
        <v>0</v>
      </c>
      <c r="WU32" s="385" cm="1">
        <f t="array" ref="WU32">SUMPRODUCT((CBRM_data!YV$28:YV$232)*(CBRM_data!$H$28:$H$232=$E32)*(CBRM_data!$D$28:$D$232=FALSE))*(CBRM_data!YV$18=$C32)</f>
        <v>0</v>
      </c>
      <c r="WV32" s="385" cm="1">
        <f t="array" ref="WV32">SUMPRODUCT((CBRM_data!YW$28:YW$232)*(CBRM_data!$H$28:$H$232=$E32)*(CBRM_data!$D$28:$D$232=FALSE))*(CBRM_data!YW$18=$C32)</f>
        <v>0</v>
      </c>
      <c r="WW32" s="385" cm="1">
        <f t="array" ref="WW32">SUMPRODUCT((CBRM_data!YX$28:YX$232)*(CBRM_data!$H$28:$H$232=$E32)*(CBRM_data!$D$28:$D$232=FALSE))*(CBRM_data!YX$18=$C32)</f>
        <v>0</v>
      </c>
      <c r="WX32" s="385" cm="1">
        <f t="array" ref="WX32">SUMPRODUCT((CBRM_data!YY$28:YY$232)*(CBRM_data!$H$28:$H$232=$E32)*(CBRM_data!$D$28:$D$232=FALSE))*(CBRM_data!YY$18=$C32)</f>
        <v>0</v>
      </c>
      <c r="WY32" s="385" cm="1">
        <f t="array" ref="WY32">SUMPRODUCT((CBRM_data!YZ$28:YZ$232)*(CBRM_data!$H$28:$H$232=$E32)*(CBRM_data!$D$28:$D$232=FALSE))*(CBRM_data!YZ$18=$C32)</f>
        <v>0</v>
      </c>
      <c r="WZ32" s="385" cm="1">
        <f t="array" ref="WZ32">SUMPRODUCT((CBRM_data!ZA$28:ZA$232)*(CBRM_data!$H$28:$H$232=$E32)*(CBRM_data!$D$28:$D$232=FALSE))*(CBRM_data!ZA$18=$C32)</f>
        <v>0</v>
      </c>
      <c r="XA32" s="385" cm="1">
        <f t="array" ref="XA32">SUMPRODUCT((CBRM_data!ZB$28:ZB$232)*(CBRM_data!$H$28:$H$232=$E32)*(CBRM_data!$D$28:$D$232=FALSE))*(CBRM_data!ZB$18=$C32)</f>
        <v>0</v>
      </c>
      <c r="XB32" s="385" cm="1">
        <f t="array" ref="XB32">SUMPRODUCT((CBRM_data!ZC$28:ZC$232)*(CBRM_data!$H$28:$H$232=$E32)*(CBRM_data!$D$28:$D$232=FALSE))*(CBRM_data!ZC$18=$C32)</f>
        <v>0</v>
      </c>
      <c r="XC32" s="385" cm="1">
        <f t="array" ref="XC32">SUMPRODUCT((CBRM_data!ZD$28:ZD$232)*(CBRM_data!$H$28:$H$232=$E32)*(CBRM_data!$D$28:$D$232=FALSE))*(CBRM_data!ZD$18=$C32)</f>
        <v>0</v>
      </c>
      <c r="XD32" s="385" cm="1">
        <f t="array" ref="XD32">SUMPRODUCT((CBRM_data!ZE$28:ZE$232)*(CBRM_data!$H$28:$H$232=$E32)*(CBRM_data!$D$28:$D$232=FALSE))*(CBRM_data!ZE$18=$C32)</f>
        <v>0</v>
      </c>
      <c r="XE32" s="385" cm="1">
        <f t="array" ref="XE32">SUMPRODUCT((CBRM_data!ZF$28:ZF$232)*(CBRM_data!$H$28:$H$232=$E32)*(CBRM_data!$D$28:$D$232=FALSE))*(CBRM_data!ZF$18=$C32)</f>
        <v>0</v>
      </c>
      <c r="XF32" s="385" cm="1">
        <f t="array" ref="XF32">SUMPRODUCT((CBRM_data!ZG$28:ZG$232)*(CBRM_data!$H$28:$H$232=$E32)*(CBRM_data!$D$28:$D$232=FALSE))*(CBRM_data!ZG$18=$C32)</f>
        <v>0</v>
      </c>
      <c r="XG32" s="385" cm="1">
        <f t="array" ref="XG32">SUMPRODUCT((CBRM_data!ZH$28:ZH$232)*(CBRM_data!$H$28:$H$232=$E32)*(CBRM_data!$D$28:$D$232=FALSE))*(CBRM_data!ZH$18=$C32)</f>
        <v>0</v>
      </c>
      <c r="XH32" s="385" cm="1">
        <f t="array" ref="XH32">SUMPRODUCT((CBRM_data!ZI$28:ZI$232)*(CBRM_data!$H$28:$H$232=$E32)*(CBRM_data!$D$28:$D$232=FALSE))*(CBRM_data!ZI$18=$C32)</f>
        <v>0</v>
      </c>
      <c r="XI32" s="385" cm="1">
        <f t="array" ref="XI32">SUMPRODUCT((CBRM_data!ZJ$28:ZJ$232)*(CBRM_data!$H$28:$H$232=$E32)*(CBRM_data!$D$28:$D$232=FALSE))*(CBRM_data!ZJ$18=$C32)</f>
        <v>0</v>
      </c>
      <c r="XJ32" s="385" cm="1">
        <f t="array" ref="XJ32">SUMPRODUCT((CBRM_data!ZK$28:ZK$232)*(CBRM_data!$H$28:$H$232=$E32)*(CBRM_data!$D$28:$D$232=FALSE))*(CBRM_data!ZK$18=$C32)</f>
        <v>0</v>
      </c>
      <c r="XK32" s="385" cm="1">
        <f t="array" ref="XK32">SUMPRODUCT((CBRM_data!ZL$28:ZL$232)*(CBRM_data!$H$28:$H$232=$E32)*(CBRM_data!$D$28:$D$232=FALSE))*(CBRM_data!ZL$18=$C32)</f>
        <v>0</v>
      </c>
      <c r="XL32" s="385" cm="1">
        <f t="array" ref="XL32">SUMPRODUCT((CBRM_data!ZM$28:ZM$232)*(CBRM_data!$H$28:$H$232=$E32)*(CBRM_data!$D$28:$D$232=FALSE))*(CBRM_data!ZM$18=$C32)</f>
        <v>0</v>
      </c>
      <c r="XM32" s="385" cm="1">
        <f t="array" ref="XM32">SUMPRODUCT((CBRM_data!ZN$28:ZN$232)*(CBRM_data!$H$28:$H$232=$E32)*(CBRM_data!$D$28:$D$232=FALSE))*(CBRM_data!ZN$18=$C32)</f>
        <v>0</v>
      </c>
      <c r="XN32" s="385" cm="1">
        <f t="array" ref="XN32">SUMPRODUCT((CBRM_data!ZO$28:ZO$232)*(CBRM_data!$H$28:$H$232=$E32)*(CBRM_data!$D$28:$D$232=FALSE))*(CBRM_data!ZO$18=$C32)</f>
        <v>0</v>
      </c>
      <c r="XO32" s="385" cm="1">
        <f t="array" ref="XO32">SUMPRODUCT((CBRM_data!ZP$28:ZP$232)*(CBRM_data!$H$28:$H$232=$E32)*(CBRM_data!$D$28:$D$232=FALSE))*(CBRM_data!ZP$18=$C32)</f>
        <v>0</v>
      </c>
      <c r="XP32" s="385" cm="1">
        <f t="array" ref="XP32">SUMPRODUCT((CBRM_data!ZQ$28:ZQ$232)*(CBRM_data!$H$28:$H$232=$E32)*(CBRM_data!$D$28:$D$232=FALSE))*(CBRM_data!ZQ$18=$C32)</f>
        <v>0</v>
      </c>
      <c r="XQ32" s="385" cm="1">
        <f t="array" ref="XQ32">SUMPRODUCT((CBRM_data!ZR$28:ZR$232)*(CBRM_data!$H$28:$H$232=$E32)*(CBRM_data!$D$28:$D$232=FALSE))*(CBRM_data!ZR$18=$C32)</f>
        <v>0</v>
      </c>
      <c r="XR32" s="385" cm="1">
        <f t="array" ref="XR32">SUMPRODUCT((CBRM_data!ZS$28:ZS$232)*(CBRM_data!$H$28:$H$232=$E32)*(CBRM_data!$D$28:$D$232=FALSE))*(CBRM_data!ZS$18=$C32)</f>
        <v>0</v>
      </c>
      <c r="XS32" s="385" cm="1">
        <f t="array" ref="XS32">SUMPRODUCT((CBRM_data!ZT$28:ZT$232)*(CBRM_data!$H$28:$H$232=$E32)*(CBRM_data!$D$28:$D$232=FALSE))*(CBRM_data!ZT$18=$C32)</f>
        <v>0</v>
      </c>
      <c r="XT32" s="385" cm="1">
        <f t="array" ref="XT32">SUMPRODUCT((CBRM_data!ZU$28:ZU$232)*(CBRM_data!$H$28:$H$232=$E32)*(CBRM_data!$D$28:$D$232=FALSE))*(CBRM_data!ZU$18=$C32)</f>
        <v>0</v>
      </c>
      <c r="XU32" s="385" cm="1">
        <f t="array" ref="XU32">SUMPRODUCT((CBRM_data!ZV$28:ZV$232)*(CBRM_data!$H$28:$H$232=$E32)*(CBRM_data!$D$28:$D$232=FALSE))*(CBRM_data!ZV$18=$C32)</f>
        <v>0</v>
      </c>
      <c r="XV32" s="385" cm="1">
        <f t="array" ref="XV32">SUMPRODUCT((CBRM_data!ZW$28:ZW$232)*(CBRM_data!$H$28:$H$232=$E32)*(CBRM_data!$D$28:$D$232=FALSE))*(CBRM_data!ZW$18=$C32)</f>
        <v>0</v>
      </c>
      <c r="XW32" s="385" cm="1">
        <f t="array" ref="XW32">SUMPRODUCT((CBRM_data!ZX$28:ZX$232)*(CBRM_data!$H$28:$H$232=$E32)*(CBRM_data!$D$28:$D$232=FALSE))*(CBRM_data!ZX$18=$C32)</f>
        <v>0</v>
      </c>
      <c r="XX32" s="385" cm="1">
        <f t="array" ref="XX32">SUMPRODUCT((CBRM_data!ZY$28:ZY$232)*(CBRM_data!$H$28:$H$232=$E32)*(CBRM_data!$D$28:$D$232=FALSE))*(CBRM_data!ZY$18=$C32)</f>
        <v>0</v>
      </c>
      <c r="XY32" s="385" cm="1">
        <f t="array" ref="XY32">SUMPRODUCT((CBRM_data!ZZ$28:ZZ$232)*(CBRM_data!$H$28:$H$232=$E32)*(CBRM_data!$D$28:$D$232=FALSE))*(CBRM_data!ZZ$18=$C32)</f>
        <v>0</v>
      </c>
      <c r="XZ32" s="385" cm="1">
        <f t="array" ref="XZ32">SUMPRODUCT((CBRM_data!AAA$28:AAA$232)*(CBRM_data!$H$28:$H$232=$E32)*(CBRM_data!$D$28:$D$232=FALSE))*(CBRM_data!AAA$18=$C32)</f>
        <v>0</v>
      </c>
      <c r="YA32" s="385" cm="1">
        <f t="array" ref="YA32">SUMPRODUCT((CBRM_data!AAB$28:AAB$232)*(CBRM_data!$H$28:$H$232=$E32)*(CBRM_data!$D$28:$D$232=FALSE))*(CBRM_data!AAB$18=$C32)</f>
        <v>0</v>
      </c>
      <c r="YB32" s="385" cm="1">
        <f t="array" ref="YB32">SUMPRODUCT((CBRM_data!AAC$28:AAC$232)*(CBRM_data!$H$28:$H$232=$E32)*(CBRM_data!$D$28:$D$232=FALSE))*(CBRM_data!AAC$18=$C32)</f>
        <v>0</v>
      </c>
      <c r="YC32" s="385" cm="1">
        <f t="array" ref="YC32">SUMPRODUCT((CBRM_data!AAD$28:AAD$232)*(CBRM_data!$H$28:$H$232=$E32)*(CBRM_data!$D$28:$D$232=FALSE))*(CBRM_data!AAD$18=$C32)</f>
        <v>0</v>
      </c>
      <c r="YD32" s="385" cm="1">
        <f t="array" ref="YD32">SUMPRODUCT((CBRM_data!AAE$28:AAE$232)*(CBRM_data!$H$28:$H$232=$E32)*(CBRM_data!$D$28:$D$232=FALSE))*(CBRM_data!AAE$18=$C32)</f>
        <v>0</v>
      </c>
      <c r="YE32" s="385" cm="1">
        <f t="array" ref="YE32">SUMPRODUCT((CBRM_data!AAF$28:AAF$232)*(CBRM_data!$H$28:$H$232=$E32)*(CBRM_data!$D$28:$D$232=FALSE))*(CBRM_data!AAF$18=$C32)</f>
        <v>0</v>
      </c>
      <c r="YF32" s="385" cm="1">
        <f t="array" ref="YF32">SUMPRODUCT((CBRM_data!AAG$28:AAG$232)*(CBRM_data!$H$28:$H$232=$E32)*(CBRM_data!$D$28:$D$232=FALSE))*(CBRM_data!AAG$18=$C32)</f>
        <v>0</v>
      </c>
      <c r="YG32" s="385" cm="1">
        <f t="array" ref="YG32">SUMPRODUCT((CBRM_data!AAH$28:AAH$232)*(CBRM_data!$H$28:$H$232=$E32)*(CBRM_data!$D$28:$D$232=FALSE))*(CBRM_data!AAH$18=$C32)</f>
        <v>0</v>
      </c>
      <c r="YH32" s="385" cm="1">
        <f t="array" ref="YH32">SUMPRODUCT((CBRM_data!AAI$28:AAI$232)*(CBRM_data!$H$28:$H$232=$E32)*(CBRM_data!$D$28:$D$232=FALSE))*(CBRM_data!AAI$18=$C32)</f>
        <v>0</v>
      </c>
      <c r="YI32" s="385" cm="1">
        <f t="array" ref="YI32">SUMPRODUCT((CBRM_data!AAJ$28:AAJ$232)*(CBRM_data!$H$28:$H$232=$E32)*(CBRM_data!$D$28:$D$232=FALSE))*(CBRM_data!AAJ$18=$C32)</f>
        <v>0</v>
      </c>
      <c r="YJ32" s="385" cm="1">
        <f t="array" ref="YJ32">SUMPRODUCT((CBRM_data!AAK$28:AAK$232)*(CBRM_data!$H$28:$H$232=$E32)*(CBRM_data!$D$28:$D$232=FALSE))*(CBRM_data!AAK$18=$C32)</f>
        <v>0</v>
      </c>
      <c r="YK32" s="385" cm="1">
        <f t="array" ref="YK32">SUMPRODUCT((CBRM_data!AAL$28:AAL$232)*(CBRM_data!$H$28:$H$232=$E32)*(CBRM_data!$D$28:$D$232=FALSE))*(CBRM_data!AAL$18=$C32)</f>
        <v>0</v>
      </c>
      <c r="YL32" s="385" cm="1">
        <f t="array" ref="YL32">SUMPRODUCT((CBRM_data!AAM$28:AAM$232)*(CBRM_data!$H$28:$H$232=$E32)*(CBRM_data!$D$28:$D$232=FALSE))*(CBRM_data!AAM$18=$C32)</f>
        <v>0</v>
      </c>
      <c r="YM32" s="385" cm="1">
        <f t="array" ref="YM32">SUMPRODUCT((CBRM_data!AAN$28:AAN$232)*(CBRM_data!$H$28:$H$232=$E32)*(CBRM_data!$D$28:$D$232=FALSE))*(CBRM_data!AAN$18=$C32)</f>
        <v>0</v>
      </c>
      <c r="YN32" s="385" cm="1">
        <f t="array" ref="YN32">SUMPRODUCT((CBRM_data!AAO$28:AAO$232)*(CBRM_data!$H$28:$H$232=$E32)*(CBRM_data!$D$28:$D$232=FALSE))*(CBRM_data!AAO$18=$C32)</f>
        <v>0</v>
      </c>
      <c r="YO32" s="385" cm="1">
        <f t="array" ref="YO32">SUMPRODUCT((CBRM_data!AAP$28:AAP$232)*(CBRM_data!$H$28:$H$232=$E32)*(CBRM_data!$D$28:$D$232=FALSE))*(CBRM_data!AAP$18=$C32)</f>
        <v>0</v>
      </c>
      <c r="YP32" s="385" cm="1">
        <f t="array" ref="YP32">SUMPRODUCT((CBRM_data!AAQ$28:AAQ$232)*(CBRM_data!$H$28:$H$232=$E32)*(CBRM_data!$D$28:$D$232=FALSE))*(CBRM_data!AAQ$18=$C32)</f>
        <v>0</v>
      </c>
      <c r="YQ32" s="385" cm="1">
        <f t="array" ref="YQ32">SUMPRODUCT((CBRM_data!AAR$28:AAR$232)*(CBRM_data!$H$28:$H$232=$E32)*(CBRM_data!$D$28:$D$232=FALSE))*(CBRM_data!AAR$18=$C32)</f>
        <v>0</v>
      </c>
      <c r="YR32" s="385" cm="1">
        <f t="array" ref="YR32">SUMPRODUCT((CBRM_data!AAS$28:AAS$232)*(CBRM_data!$H$28:$H$232=$E32)*(CBRM_data!$D$28:$D$232=FALSE))*(CBRM_data!AAS$18=$C32)</f>
        <v>0</v>
      </c>
      <c r="YS32" s="385" cm="1">
        <f t="array" ref="YS32">SUMPRODUCT((CBRM_data!AAT$28:AAT$232)*(CBRM_data!$H$28:$H$232=$E32)*(CBRM_data!$D$28:$D$232=FALSE))*(CBRM_data!AAT$18=$C32)</f>
        <v>0</v>
      </c>
      <c r="YT32" s="385" cm="1">
        <f t="array" ref="YT32">SUMPRODUCT((CBRM_data!AAU$28:AAU$232)*(CBRM_data!$H$28:$H$232=$E32)*(CBRM_data!$D$28:$D$232=FALSE))*(CBRM_data!AAU$18=$C32)</f>
        <v>0</v>
      </c>
      <c r="YU32" s="385" cm="1">
        <f t="array" ref="YU32">SUMPRODUCT((CBRM_data!AAV$28:AAV$232)*(CBRM_data!$H$28:$H$232=$E32)*(CBRM_data!$D$28:$D$232=FALSE))*(CBRM_data!AAV$18=$C32)</f>
        <v>0</v>
      </c>
      <c r="YV32" s="385" cm="1">
        <f t="array" ref="YV32">SUMPRODUCT((CBRM_data!AAW$28:AAW$232)*(CBRM_data!$H$28:$H$232=$E32)*(CBRM_data!$D$28:$D$232=FALSE))*(CBRM_data!AAW$18=$C32)</f>
        <v>0</v>
      </c>
      <c r="YW32" s="385" cm="1">
        <f t="array" ref="YW32">SUMPRODUCT((CBRM_data!AAX$28:AAX$232)*(CBRM_data!$H$28:$H$232=$E32)*(CBRM_data!$D$28:$D$232=FALSE))*(CBRM_data!AAX$18=$C32)</f>
        <v>0</v>
      </c>
      <c r="YX32" s="385" cm="1">
        <f t="array" ref="YX32">SUMPRODUCT((CBRM_data!AAY$28:AAY$232)*(CBRM_data!$H$28:$H$232=$E32)*(CBRM_data!$D$28:$D$232=FALSE))*(CBRM_data!AAY$18=$C32)</f>
        <v>0</v>
      </c>
      <c r="YY32" s="385" cm="1">
        <f t="array" ref="YY32">SUMPRODUCT((CBRM_data!AAZ$28:AAZ$232)*(CBRM_data!$H$28:$H$232=$E32)*(CBRM_data!$D$28:$D$232=FALSE))*(CBRM_data!AAZ$18=$C32)</f>
        <v>0</v>
      </c>
      <c r="YZ32" s="385" cm="1">
        <f t="array" ref="YZ32">SUMPRODUCT((CBRM_data!ABA$28:ABA$232)*(CBRM_data!$H$28:$H$232=$E32)*(CBRM_data!$D$28:$D$232=FALSE))*(CBRM_data!ABA$18=$C32)</f>
        <v>0</v>
      </c>
      <c r="ZA32" s="385" cm="1">
        <f t="array" ref="ZA32">SUMPRODUCT((CBRM_data!ABB$28:ABB$232)*(CBRM_data!$H$28:$H$232=$E32)*(CBRM_data!$D$28:$D$232=FALSE))*(CBRM_data!ABB$18=$C32)</f>
        <v>0</v>
      </c>
      <c r="ZB32" s="385" cm="1">
        <f t="array" ref="ZB32">SUMPRODUCT((CBRM_data!ABC$28:ABC$232)*(CBRM_data!$H$28:$H$232=$E32)*(CBRM_data!$D$28:$D$232=FALSE))*(CBRM_data!ABC$18=$C32)</f>
        <v>0</v>
      </c>
      <c r="ZC32" s="385" cm="1">
        <f t="array" ref="ZC32">SUMPRODUCT((CBRM_data!ABD$28:ABD$232)*(CBRM_data!$H$28:$H$232=$E32)*(CBRM_data!$D$28:$D$232=FALSE))*(CBRM_data!ABD$18=$C32)</f>
        <v>0</v>
      </c>
      <c r="ZD32" s="385" cm="1">
        <f t="array" ref="ZD32">SUMPRODUCT((CBRM_data!ABE$28:ABE$232)*(CBRM_data!$H$28:$H$232=$E32)*(CBRM_data!$D$28:$D$232=FALSE))*(CBRM_data!ABE$18=$C32)</f>
        <v>0</v>
      </c>
      <c r="ZE32" s="385" cm="1">
        <f t="array" ref="ZE32">SUMPRODUCT((CBRM_data!ABF$28:ABF$232)*(CBRM_data!$H$28:$H$232=$E32)*(CBRM_data!$D$28:$D$232=FALSE))*(CBRM_data!ABF$18=$C32)</f>
        <v>0</v>
      </c>
      <c r="ZF32" s="385" cm="1">
        <f t="array" ref="ZF32">SUMPRODUCT((CBRM_data!ABG$28:ABG$232)*(CBRM_data!$H$28:$H$232=$E32)*(CBRM_data!$D$28:$D$232=FALSE))*(CBRM_data!ABG$18=$C32)</f>
        <v>0</v>
      </c>
      <c r="ZG32" s="385" cm="1">
        <f t="array" ref="ZG32">SUMPRODUCT((CBRM_data!ABH$28:ABH$232)*(CBRM_data!$H$28:$H$232=$E32)*(CBRM_data!$D$28:$D$232=FALSE))*(CBRM_data!ABH$18=$C32)</f>
        <v>0</v>
      </c>
      <c r="ZH32" s="385" cm="1">
        <f t="array" ref="ZH32">SUMPRODUCT((CBRM_data!ABI$28:ABI$232)*(CBRM_data!$H$28:$H$232=$E32)*(CBRM_data!$D$28:$D$232=FALSE))*(CBRM_data!ABI$18=$C32)</f>
        <v>0</v>
      </c>
      <c r="ZI32" s="385" cm="1">
        <f t="array" ref="ZI32">SUMPRODUCT((CBRM_data!ABJ$28:ABJ$232)*(CBRM_data!$H$28:$H$232=$E32)*(CBRM_data!$D$28:$D$232=FALSE))*(CBRM_data!ABJ$18=$C32)</f>
        <v>0</v>
      </c>
      <c r="ZJ32" s="385" cm="1">
        <f t="array" ref="ZJ32">SUMPRODUCT((CBRM_data!ABK$28:ABK$232)*(CBRM_data!$H$28:$H$232=$E32)*(CBRM_data!$D$28:$D$232=FALSE))*(CBRM_data!ABK$18=$C32)</f>
        <v>0</v>
      </c>
      <c r="ZK32" s="385" cm="1">
        <f t="array" ref="ZK32">SUMPRODUCT((CBRM_data!ABL$28:ABL$232)*(CBRM_data!$H$28:$H$232=$E32)*(CBRM_data!$D$28:$D$232=FALSE))*(CBRM_data!ABL$18=$C32)</f>
        <v>0</v>
      </c>
      <c r="ZL32" s="385" cm="1">
        <f t="array" ref="ZL32">SUMPRODUCT((CBRM_data!ABM$28:ABM$232)*(CBRM_data!$H$28:$H$232=$E32)*(CBRM_data!$D$28:$D$232=FALSE))*(CBRM_data!ABM$18=$C32)</f>
        <v>0</v>
      </c>
      <c r="ZM32" s="385" cm="1">
        <f t="array" ref="ZM32">SUMPRODUCT((CBRM_data!ABN$28:ABN$232)*(CBRM_data!$H$28:$H$232=$E32)*(CBRM_data!$D$28:$D$232=FALSE))*(CBRM_data!ABN$18=$C32)</f>
        <v>0</v>
      </c>
    </row>
    <row r="33" spans="2:689" s="127" customFormat="1" ht="12.75" x14ac:dyDescent="0.2">
      <c r="B33" s="383" t="s">
        <v>99</v>
      </c>
      <c r="C33" s="383" t="s">
        <v>1719</v>
      </c>
      <c r="D33" s="383" t="s">
        <v>1722</v>
      </c>
      <c r="E33" s="383" t="s">
        <v>1825</v>
      </c>
      <c r="F33" s="383" t="str">
        <f t="shared" ref="F33" si="6">B33</f>
        <v>Safety</v>
      </c>
      <c r="G33" s="388">
        <f>INDEX(Workings_calcs!E$11:E$12, MATCH($E33, Workings_calcs!$C$11:$C$12,0))</f>
        <v>28</v>
      </c>
      <c r="I33" s="385" cm="1">
        <f t="array" ref="I33">IF((I$8&gt;$G33), INDEX(CBRM_data!$EY$238:$ABN$262, MATCH($D33&amp;$E33, CBRM_data!$D$238:$D$262,0), MATCH($B33&amp;$C33&amp;I$9, CBRM_data!$EY$15:$ABN$15,0)),SUMPRODUCT((I$12:I$25)*($E$12:$E$25=$E33)*($B$12:$B$25=$B33)))</f>
        <v>5539.3698725145005</v>
      </c>
      <c r="J33" s="385" cm="1">
        <f t="array" ref="J33">IF((J$8&gt;$G33), INDEX(CBRM_data!$EY$238:$ABN$262, MATCH($D33&amp;$E33, CBRM_data!$D$238:$D$262,0), MATCH($B33&amp;$C33&amp;J$9, CBRM_data!$EY$15:$ABN$15,0)),SUMPRODUCT((J$12:J$25)*($E$12:$E$25=$E33)*($B$12:$B$25=$B33)))</f>
        <v>6182.9184276757178</v>
      </c>
      <c r="K33" s="385" cm="1">
        <f t="array" ref="K33">IF((K$8&gt;$G33), INDEX(CBRM_data!$EY$238:$ABN$262, MATCH($D33&amp;$E33, CBRM_data!$D$238:$D$262,0), MATCH($B33&amp;$C33&amp;K$9, CBRM_data!$EY$15:$ABN$15,0)),SUMPRODUCT((K$12:K$25)*($E$12:$E$25=$E33)*($B$12:$B$25=$B33)))</f>
        <v>6913.6244475666608</v>
      </c>
      <c r="L33" s="385" cm="1">
        <f t="array" ref="L33">IF((L$8&gt;$G33), INDEX(CBRM_data!$EY$238:$ABN$262, MATCH($D33&amp;$E33, CBRM_data!$D$238:$D$262,0), MATCH($B33&amp;$C33&amp;L$9, CBRM_data!$EY$15:$ABN$15,0)),SUMPRODUCT((L$12:L$25)*($E$12:$E$25=$E33)*($B$12:$B$25=$B33)))</f>
        <v>402.22318807847466</v>
      </c>
      <c r="M33" s="385" cm="1">
        <f t="array" ref="M33">IF((M$8&gt;$G33), INDEX(CBRM_data!$EY$238:$ABN$262, MATCH($D33&amp;$E33, CBRM_data!$D$238:$D$262,0), MATCH($B33&amp;$C33&amp;M$9, CBRM_data!$EY$15:$ABN$15,0)),SUMPRODUCT((M$12:M$25)*($E$12:$E$25=$E33)*($B$12:$B$25=$B33)))</f>
        <v>441.42702773513145</v>
      </c>
      <c r="N33" s="385" cm="1">
        <f t="array" ref="N33">IF((N$8&gt;$G33), INDEX(CBRM_data!$EY$238:$ABN$262, MATCH($D33&amp;$E33, CBRM_data!$D$238:$D$262,0), MATCH($B33&amp;$C33&amp;N$9, CBRM_data!$EY$15:$ABN$15,0)),SUMPRODUCT((N$12:N$25)*($E$12:$E$25=$E33)*($B$12:$B$25=$B33)))</f>
        <v>487.39238767325077</v>
      </c>
      <c r="O33" s="385" cm="1">
        <f t="array" ref="O33">IF((O$8&gt;$G33), INDEX(CBRM_data!$EY$238:$ABN$262, MATCH($D33&amp;$E33, CBRM_data!$D$238:$D$262,0), MATCH($B33&amp;$C33&amp;O$9, CBRM_data!$EY$15:$ABN$15,0)),SUMPRODUCT((O$12:O$25)*($E$12:$E$25=$E33)*($B$12:$B$25=$B33)))</f>
        <v>547.4943873975368</v>
      </c>
      <c r="P33" s="385" cm="1">
        <f t="array" ref="P33">IF((P$8&gt;$G33), INDEX(CBRM_data!$EY$238:$ABN$262, MATCH($D33&amp;$E33, CBRM_data!$D$238:$D$262,0), MATCH($B33&amp;$C33&amp;P$9, CBRM_data!$EY$15:$ABN$15,0)),SUMPRODUCT((P$12:P$25)*($E$12:$E$25=$E33)*($B$12:$B$25=$B33)))</f>
        <v>623.64600206927196</v>
      </c>
      <c r="Q33" s="385" cm="1">
        <f t="array" ref="Q33">IF((Q$8&gt;$G33), INDEX(CBRM_data!$EY$238:$ABN$262, MATCH($D33&amp;$E33, CBRM_data!$D$238:$D$262,0), MATCH($B33&amp;$C33&amp;Q$9, CBRM_data!$EY$15:$ABN$15,0)),SUMPRODUCT((Q$12:Q$25)*($E$12:$E$25=$E33)*($B$12:$B$25=$B33)))</f>
        <v>722.83733883747345</v>
      </c>
      <c r="R33" s="385" cm="1">
        <f t="array" ref="R33">IF((R$8&gt;$G33), INDEX(CBRM_data!$EY$238:$ABN$262, MATCH($D33&amp;$E33, CBRM_data!$D$238:$D$262,0), MATCH($B33&amp;$C33&amp;R$9, CBRM_data!$EY$15:$ABN$15,0)),SUMPRODUCT((R$12:R$25)*($E$12:$E$25=$E33)*($B$12:$B$25=$B33)))</f>
        <v>849.97521733367557</v>
      </c>
      <c r="S33" s="385" cm="1">
        <f t="array" ref="S33">IF((S$8&gt;$G33), INDEX(CBRM_data!$EY$238:$ABN$262, MATCH($D33&amp;$E33, CBRM_data!$D$238:$D$262,0), MATCH($B33&amp;$C33&amp;S$9, CBRM_data!$EY$15:$ABN$15,0)),SUMPRODUCT((S$12:S$25)*($E$12:$E$25=$E33)*($B$12:$B$25=$B33)))</f>
        <v>1010.3431710856496</v>
      </c>
      <c r="T33" s="385" cm="1">
        <f t="array" ref="T33">IF((T$8&gt;$G33), INDEX(CBRM_data!$EY$238:$ABN$262, MATCH($D33&amp;$E33, CBRM_data!$D$238:$D$262,0), MATCH($B33&amp;$C33&amp;T$9, CBRM_data!$EY$15:$ABN$15,0)),SUMPRODUCT((T$12:T$25)*($E$12:$E$25=$E33)*($B$12:$B$25=$B33)))</f>
        <v>1214.5246073526694</v>
      </c>
      <c r="U33" s="385" cm="1">
        <f t="array" ref="U33">IF((U$8&gt;$G33), INDEX(CBRM_data!$EY$238:$ABN$262, MATCH($D33&amp;$E33, CBRM_data!$D$238:$D$262,0), MATCH($B33&amp;$C33&amp;U$9, CBRM_data!$EY$15:$ABN$15,0)),SUMPRODUCT((U$12:U$25)*($E$12:$E$25=$E33)*($B$12:$B$25=$B33)))</f>
        <v>1476.7955910004916</v>
      </c>
      <c r="V33" s="385" cm="1">
        <f t="array" ref="V33">IF((V$8&gt;$G33), INDEX(CBRM_data!$EY$238:$ABN$262, MATCH($D33&amp;$E33, CBRM_data!$D$238:$D$262,0), MATCH($B33&amp;$C33&amp;V$9, CBRM_data!$EY$15:$ABN$15,0)),SUMPRODUCT((V$12:V$25)*($E$12:$E$25=$E33)*($B$12:$B$25=$B33)))</f>
        <v>1816.4819163497475</v>
      </c>
      <c r="W33" s="385" cm="1">
        <f t="array" ref="W33">IF((W$8&gt;$G33), INDEX(CBRM_data!$EY$238:$ABN$262, MATCH($D33&amp;$E33, CBRM_data!$D$238:$D$262,0), MATCH($B33&amp;$C33&amp;W$9, CBRM_data!$EY$15:$ABN$15,0)),SUMPRODUCT((W$12:W$25)*($E$12:$E$25=$E33)*($B$12:$B$25=$B33)))</f>
        <v>2259.8338334751893</v>
      </c>
      <c r="X33" s="385" cm="1">
        <f t="array" ref="X33">IF((X$8&gt;$G33), INDEX(CBRM_data!$EY$238:$ABN$262, MATCH($D33&amp;$E33, CBRM_data!$D$238:$D$262,0), MATCH($B33&amp;$C33&amp;X$9, CBRM_data!$EY$15:$ABN$15,0)),SUMPRODUCT((X$12:X$25)*($E$12:$E$25=$E33)*($B$12:$B$25=$B33)))</f>
        <v>2842.621808246141</v>
      </c>
      <c r="Y33" s="385" cm="1">
        <f t="array" ref="Y33">IF((Y$8&gt;$G33), INDEX(CBRM_data!$EY$238:$ABN$262, MATCH($D33&amp;$E33, CBRM_data!$D$238:$D$262,0), MATCH($B33&amp;$C33&amp;Y$9, CBRM_data!$EY$15:$ABN$15,0)),SUMPRODUCT((Y$12:Y$25)*($E$12:$E$25=$E33)*($B$12:$B$25=$B33)))</f>
        <v>3613.7385205950904</v>
      </c>
      <c r="Z33" s="385" cm="1">
        <f t="array" ref="Z33">IF((Z$8&gt;$G33), INDEX(CBRM_data!$EY$238:$ABN$262, MATCH($D33&amp;$E33, CBRM_data!$D$238:$D$262,0), MATCH($B33&amp;$C33&amp;Z$9, CBRM_data!$EY$15:$ABN$15,0)),SUMPRODUCT((Z$12:Z$25)*($E$12:$E$25=$E33)*($B$12:$B$25=$B33)))</f>
        <v>4640.2076745485683</v>
      </c>
      <c r="AA33" s="385" cm="1">
        <f t="array" ref="AA33">IF((AA$8&gt;$G33), INDEX(CBRM_data!$EY$238:$ABN$262, MATCH($D33&amp;$E33, CBRM_data!$D$238:$D$262,0), MATCH($B33&amp;$C33&amp;AA$9, CBRM_data!$EY$15:$ABN$15,0)),SUMPRODUCT((AA$12:AA$25)*($E$12:$E$25=$E33)*($B$12:$B$25=$B33)))</f>
        <v>5922.0934580523744</v>
      </c>
      <c r="AB33" s="385" cm="1">
        <f t="array" ref="AB33">IF((AB$8&gt;$G33), INDEX(CBRM_data!$EY$238:$ABN$262, MATCH($D33&amp;$E33, CBRM_data!$D$238:$D$262,0), MATCH($B33&amp;$C33&amp;AB$9, CBRM_data!$EY$15:$ABN$15,0)),SUMPRODUCT((AB$12:AB$25)*($E$12:$E$25=$E33)*($B$12:$B$25=$B33)))</f>
        <v>6951.4714310239742</v>
      </c>
      <c r="AC33" s="385" cm="1">
        <f t="array" ref="AC33">IF((AC$8&gt;$G33), INDEX(CBRM_data!$EY$238:$ABN$262, MATCH($D33&amp;$E33, CBRM_data!$D$238:$D$262,0), MATCH($B33&amp;$C33&amp;AC$9, CBRM_data!$EY$15:$ABN$15,0)),SUMPRODUCT((AC$12:AC$25)*($E$12:$E$25=$E33)*($B$12:$B$25=$B33)))</f>
        <v>8384.8268917629048</v>
      </c>
      <c r="AD33" s="385" cm="1">
        <f t="array" ref="AD33">IF((AD$8&gt;$G33), INDEX(CBRM_data!$EY$238:$ABN$262, MATCH($D33&amp;$E33, CBRM_data!$D$238:$D$262,0), MATCH($B33&amp;$C33&amp;AD$9, CBRM_data!$EY$15:$ABN$15,0)),SUMPRODUCT((AD$12:AD$25)*($E$12:$E$25=$E33)*($B$12:$B$25=$B33)))</f>
        <v>10390.708106549639</v>
      </c>
      <c r="AE33" s="385" cm="1">
        <f t="array" ref="AE33">IF((AE$8&gt;$G33), INDEX(CBRM_data!$EY$238:$ABN$262, MATCH($D33&amp;$E33, CBRM_data!$D$238:$D$262,0), MATCH($B33&amp;$C33&amp;AE$9, CBRM_data!$EY$15:$ABN$15,0)),SUMPRODUCT((AE$12:AE$25)*($E$12:$E$25=$E33)*($B$12:$B$25=$B33)))</f>
        <v>12355.288920815578</v>
      </c>
      <c r="AF33" s="385" cm="1">
        <f t="array" ref="AF33">IF((AF$8&gt;$G33), INDEX(CBRM_data!$EY$238:$ABN$262, MATCH($D33&amp;$E33, CBRM_data!$D$238:$D$262,0), MATCH($B33&amp;$C33&amp;AF$9, CBRM_data!$EY$15:$ABN$15,0)),SUMPRODUCT((AF$12:AF$25)*($E$12:$E$25=$E33)*($B$12:$B$25=$B33)))</f>
        <v>13740.681245545878</v>
      </c>
      <c r="AG33" s="385" cm="1">
        <f t="array" ref="AG33">IF((AG$8&gt;$G33), INDEX(CBRM_data!$EY$238:$ABN$262, MATCH($D33&amp;$E33, CBRM_data!$D$238:$D$262,0), MATCH($B33&amp;$C33&amp;AG$9, CBRM_data!$EY$15:$ABN$15,0)),SUMPRODUCT((AG$12:AG$25)*($E$12:$E$25=$E33)*($B$12:$B$25=$B33)))</f>
        <v>14820.48287394597</v>
      </c>
      <c r="AH33" s="385" cm="1">
        <f t="array" ref="AH33">IF((AH$8&gt;$G33), INDEX(CBRM_data!$EY$238:$ABN$262, MATCH($D33&amp;$E33, CBRM_data!$D$238:$D$262,0), MATCH($B33&amp;$C33&amp;AH$9, CBRM_data!$EY$15:$ABN$15,0)),SUMPRODUCT((AH$12:AH$25)*($E$12:$E$25=$E33)*($B$12:$B$25=$B33)))</f>
        <v>14944.530339946201</v>
      </c>
      <c r="AI33" s="385" cm="1">
        <f t="array" ref="AI33">IF((AI$8&gt;$G33), INDEX(CBRM_data!$EY$238:$ABN$262, MATCH($D33&amp;$E33, CBRM_data!$D$238:$D$262,0), MATCH($B33&amp;$C33&amp;AI$9, CBRM_data!$EY$15:$ABN$15,0)),SUMPRODUCT((AI$12:AI$25)*($E$12:$E$25=$E33)*($B$12:$B$25=$B33)))</f>
        <v>15079.563516520511</v>
      </c>
      <c r="AJ33" s="385" cm="1">
        <f t="array" ref="AJ33">IF((AJ$8&gt;$G33), INDEX(CBRM_data!$EY$238:$ABN$262, MATCH($D33&amp;$E33, CBRM_data!$D$238:$D$262,0), MATCH($B33&amp;$C33&amp;AJ$9, CBRM_data!$EY$15:$ABN$15,0)),SUMPRODUCT((AJ$12:AJ$25)*($E$12:$E$25=$E33)*($B$12:$B$25=$B33)))</f>
        <v>15226.57516572876</v>
      </c>
      <c r="AK33" s="385" cm="1">
        <f t="array" ref="AK33">IF((AK$8&gt;$G33), INDEX(CBRM_data!$EY$238:$ABN$262, MATCH($D33&amp;$E33, CBRM_data!$D$238:$D$262,0), MATCH($B33&amp;$C33&amp;AK$9, CBRM_data!$EY$15:$ABN$15,0)),SUMPRODUCT((AK$12:AK$25)*($E$12:$E$25=$E33)*($B$12:$B$25=$B33)))</f>
        <v>15386.648940316758</v>
      </c>
      <c r="AL33" s="385" cm="1">
        <f t="array" ref="AL33">IF((AL$8&gt;$G33), INDEX(CBRM_data!$EY$238:$ABN$262, MATCH($D33&amp;$E33, CBRM_data!$D$238:$D$262,0), MATCH($B33&amp;$C33&amp;AL$9, CBRM_data!$EY$15:$ABN$15,0)),SUMPRODUCT((AL$12:AL$25)*($E$12:$E$25=$E33)*($B$12:$B$25=$B33)))</f>
        <v>15560.967778983284</v>
      </c>
      <c r="EB33" s="385"/>
      <c r="EC33" s="385"/>
      <c r="ED33" s="385"/>
      <c r="EE33" s="385"/>
      <c r="EF33" s="385"/>
      <c r="EG33" s="385"/>
      <c r="EH33" s="385"/>
      <c r="EI33" s="385"/>
      <c r="EJ33" s="385"/>
      <c r="EK33" s="385"/>
      <c r="EL33" s="385"/>
      <c r="EM33" s="385"/>
      <c r="EN33" s="385"/>
      <c r="EO33" s="385"/>
      <c r="EP33" s="385"/>
      <c r="EQ33" s="385"/>
      <c r="ER33" s="385"/>
      <c r="ES33" s="385"/>
      <c r="ET33" s="385"/>
      <c r="EU33" s="385"/>
      <c r="EV33" s="385"/>
      <c r="EW33" s="385"/>
      <c r="EX33" s="385"/>
      <c r="EY33" s="385"/>
      <c r="EZ33" s="385"/>
      <c r="FA33" s="385"/>
      <c r="FB33" s="385"/>
      <c r="FC33" s="385"/>
      <c r="FD33" s="385"/>
      <c r="FE33" s="385"/>
      <c r="FF33" s="385"/>
      <c r="FG33" s="385"/>
      <c r="FH33" s="385"/>
      <c r="FI33" s="385"/>
      <c r="FJ33" s="385"/>
      <c r="FK33" s="385"/>
      <c r="FL33" s="385"/>
      <c r="FM33" s="385"/>
      <c r="FN33" s="385"/>
      <c r="FO33" s="385"/>
      <c r="FP33" s="385"/>
      <c r="FQ33" s="385"/>
      <c r="FR33" s="385"/>
      <c r="FS33" s="385"/>
      <c r="FT33" s="385"/>
      <c r="FU33" s="385"/>
      <c r="FV33" s="385"/>
      <c r="FW33" s="385"/>
      <c r="FX33" s="385"/>
      <c r="FY33" s="385"/>
      <c r="FZ33" s="385"/>
      <c r="GA33" s="385"/>
      <c r="GB33" s="385"/>
      <c r="GC33" s="385"/>
      <c r="GD33" s="385"/>
      <c r="GE33" s="385"/>
      <c r="GF33" s="385"/>
      <c r="GG33" s="385"/>
      <c r="GH33" s="385"/>
      <c r="GI33" s="385"/>
      <c r="GJ33" s="385"/>
      <c r="GK33" s="385"/>
      <c r="GL33" s="385"/>
      <c r="GM33" s="385"/>
      <c r="GN33" s="385"/>
      <c r="GO33" s="385"/>
      <c r="GP33" s="385"/>
      <c r="GQ33" s="385"/>
      <c r="GR33" s="385"/>
      <c r="GS33" s="385"/>
      <c r="GT33" s="385"/>
      <c r="GU33" s="385"/>
      <c r="GV33" s="385"/>
      <c r="GW33" s="385"/>
      <c r="GX33" s="385"/>
      <c r="GY33" s="385"/>
      <c r="GZ33" s="385"/>
      <c r="HA33" s="385"/>
      <c r="HB33" s="385"/>
      <c r="HC33" s="385"/>
      <c r="HD33" s="385"/>
      <c r="HE33" s="385"/>
      <c r="HF33" s="385"/>
      <c r="HG33" s="385"/>
      <c r="HH33" s="385"/>
      <c r="HI33" s="385"/>
      <c r="HJ33" s="385"/>
      <c r="HK33" s="385"/>
      <c r="HL33" s="385"/>
      <c r="HM33" s="385"/>
      <c r="HN33" s="385"/>
      <c r="HO33" s="385"/>
      <c r="HP33" s="385"/>
      <c r="HQ33" s="385"/>
      <c r="HR33" s="385"/>
      <c r="HS33" s="385"/>
      <c r="HT33" s="385"/>
      <c r="HU33" s="385"/>
      <c r="HV33" s="385"/>
      <c r="HW33" s="385"/>
      <c r="HX33" s="385"/>
      <c r="HY33" s="385"/>
      <c r="HZ33" s="385"/>
      <c r="IA33" s="385"/>
      <c r="IB33" s="385"/>
      <c r="IC33" s="385"/>
      <c r="ID33" s="385"/>
      <c r="IE33" s="385"/>
      <c r="IF33" s="385"/>
      <c r="IG33" s="385"/>
      <c r="IH33" s="385"/>
      <c r="II33" s="385"/>
      <c r="IJ33" s="385"/>
      <c r="IK33" s="385"/>
      <c r="IL33" s="385"/>
      <c r="IM33" s="385"/>
      <c r="IN33" s="385"/>
      <c r="IO33" s="385"/>
      <c r="IP33" s="385"/>
      <c r="IQ33" s="385"/>
      <c r="IR33" s="385"/>
      <c r="IS33" s="385"/>
      <c r="IT33" s="385"/>
      <c r="IU33" s="385"/>
      <c r="IV33" s="385"/>
      <c r="IW33" s="385"/>
      <c r="IX33" s="385"/>
      <c r="IY33" s="385"/>
      <c r="IZ33" s="385"/>
      <c r="JA33" s="385"/>
      <c r="JB33" s="385"/>
      <c r="JC33" s="385"/>
      <c r="JD33" s="385"/>
      <c r="JE33" s="385"/>
      <c r="JF33" s="385"/>
      <c r="JG33" s="385"/>
      <c r="JH33" s="385"/>
      <c r="JI33" s="385"/>
      <c r="JJ33" s="385"/>
      <c r="JK33" s="385"/>
      <c r="JL33" s="385"/>
      <c r="JM33" s="385"/>
      <c r="JN33" s="385"/>
      <c r="JO33" s="385"/>
      <c r="JP33" s="385"/>
      <c r="JQ33" s="385"/>
      <c r="JR33" s="385"/>
      <c r="JS33" s="385"/>
      <c r="JT33" s="385"/>
      <c r="JU33" s="385"/>
      <c r="JV33" s="385"/>
      <c r="JW33" s="385"/>
      <c r="JX33" s="385"/>
      <c r="JY33" s="385"/>
      <c r="JZ33" s="385"/>
      <c r="KA33" s="385"/>
      <c r="KB33" s="385"/>
      <c r="KC33" s="385"/>
      <c r="KD33" s="385"/>
      <c r="KE33" s="385"/>
      <c r="KF33" s="385"/>
      <c r="KG33" s="385"/>
      <c r="KH33" s="385"/>
      <c r="KI33" s="385"/>
      <c r="KJ33" s="385"/>
      <c r="KK33" s="385"/>
      <c r="KL33" s="385"/>
      <c r="KM33" s="385"/>
      <c r="KN33" s="385"/>
      <c r="KO33" s="385"/>
      <c r="KP33" s="385"/>
      <c r="KQ33" s="385"/>
      <c r="KR33" s="385"/>
      <c r="KS33" s="385"/>
      <c r="KT33" s="385"/>
      <c r="KU33" s="385"/>
      <c r="KV33" s="385"/>
      <c r="KW33" s="385"/>
      <c r="KX33" s="385"/>
      <c r="KY33" s="385"/>
      <c r="KZ33" s="385"/>
      <c r="LA33" s="385"/>
      <c r="LB33" s="385"/>
      <c r="LC33" s="385"/>
      <c r="LD33" s="385"/>
      <c r="LE33" s="385"/>
      <c r="LF33" s="385"/>
      <c r="LG33" s="385"/>
      <c r="LH33" s="385"/>
      <c r="LI33" s="385"/>
      <c r="LJ33" s="385"/>
      <c r="LK33" s="385"/>
      <c r="LL33" s="385"/>
      <c r="LM33" s="385"/>
      <c r="LN33" s="385"/>
      <c r="LO33" s="385"/>
      <c r="LP33" s="385"/>
      <c r="LQ33" s="385"/>
      <c r="LR33" s="385"/>
      <c r="LS33" s="385"/>
      <c r="LT33" s="385"/>
      <c r="LU33" s="385"/>
      <c r="LV33" s="385"/>
      <c r="LW33" s="385"/>
      <c r="LX33" s="385"/>
      <c r="LY33" s="385"/>
      <c r="LZ33" s="385"/>
      <c r="MA33" s="385"/>
      <c r="MB33" s="385"/>
      <c r="MC33" s="385"/>
      <c r="MD33" s="385"/>
      <c r="ME33" s="385"/>
      <c r="MF33" s="385"/>
      <c r="MG33" s="385"/>
      <c r="MH33" s="385"/>
      <c r="MI33" s="385"/>
      <c r="MJ33" s="385"/>
      <c r="MK33" s="385"/>
      <c r="ML33" s="385"/>
      <c r="MM33" s="385"/>
      <c r="MN33" s="385"/>
      <c r="MO33" s="385"/>
      <c r="MP33" s="385"/>
      <c r="MQ33" s="385"/>
      <c r="MR33" s="385"/>
      <c r="MS33" s="385"/>
      <c r="MT33" s="385"/>
      <c r="MU33" s="385"/>
      <c r="MV33" s="385"/>
      <c r="MW33" s="385"/>
      <c r="MX33" s="385"/>
      <c r="MY33" s="385"/>
      <c r="MZ33" s="385"/>
      <c r="NA33" s="385"/>
      <c r="NB33" s="385"/>
      <c r="NC33" s="385"/>
      <c r="ND33" s="385"/>
      <c r="NE33" s="385"/>
      <c r="NF33" s="385"/>
      <c r="NG33" s="385"/>
      <c r="NH33" s="385"/>
      <c r="NI33" s="385"/>
      <c r="NJ33" s="385"/>
      <c r="NK33" s="385"/>
      <c r="NL33" s="385"/>
      <c r="NM33" s="385"/>
      <c r="NN33" s="385"/>
      <c r="NO33" s="385"/>
      <c r="NP33" s="385"/>
      <c r="NQ33" s="385"/>
      <c r="NR33" s="385"/>
      <c r="NS33" s="385"/>
      <c r="NT33" s="385"/>
      <c r="NU33" s="385"/>
      <c r="NV33" s="385"/>
      <c r="NW33" s="385"/>
      <c r="NX33" s="385"/>
      <c r="NY33" s="385"/>
      <c r="NZ33" s="385"/>
      <c r="OA33" s="385"/>
      <c r="OB33" s="385"/>
      <c r="OC33" s="385"/>
      <c r="OD33" s="385"/>
      <c r="OE33" s="385"/>
      <c r="OF33" s="385"/>
      <c r="OG33" s="385"/>
      <c r="OH33" s="385"/>
      <c r="OI33" s="385"/>
      <c r="OJ33" s="385"/>
      <c r="OK33" s="385"/>
      <c r="OL33" s="385"/>
      <c r="OM33" s="385"/>
      <c r="ON33" s="385"/>
      <c r="OO33" s="385"/>
      <c r="OP33" s="385"/>
      <c r="OQ33" s="385"/>
      <c r="OR33" s="385"/>
      <c r="OS33" s="385"/>
      <c r="OT33" s="385"/>
      <c r="OU33" s="385"/>
      <c r="OV33" s="385"/>
      <c r="OW33" s="385"/>
      <c r="OX33" s="385"/>
      <c r="OY33" s="385"/>
      <c r="OZ33" s="385"/>
      <c r="PA33" s="385"/>
      <c r="PB33" s="385"/>
      <c r="PC33" s="385"/>
      <c r="PD33" s="385"/>
      <c r="PE33" s="385"/>
      <c r="PF33" s="385"/>
      <c r="PG33" s="385"/>
      <c r="PH33" s="385"/>
      <c r="PI33" s="385"/>
      <c r="PJ33" s="385"/>
      <c r="PK33" s="385"/>
      <c r="PL33" s="385"/>
      <c r="PM33" s="385"/>
      <c r="PN33" s="385"/>
      <c r="PO33" s="385"/>
      <c r="PP33" s="385"/>
      <c r="PQ33" s="385"/>
      <c r="PR33" s="385"/>
      <c r="PS33" s="385"/>
      <c r="PT33" s="385"/>
      <c r="PU33" s="385"/>
      <c r="PV33" s="385"/>
      <c r="PW33" s="385"/>
      <c r="PX33" s="385"/>
      <c r="PY33" s="385"/>
      <c r="PZ33" s="385"/>
      <c r="QA33" s="385"/>
      <c r="QB33" s="385"/>
      <c r="QC33" s="385"/>
      <c r="QD33" s="385"/>
      <c r="QE33" s="385"/>
      <c r="QF33" s="385"/>
      <c r="QG33" s="385"/>
      <c r="QH33" s="385"/>
      <c r="QI33" s="385"/>
      <c r="QJ33" s="385"/>
      <c r="QK33" s="385"/>
      <c r="QL33" s="385"/>
      <c r="QM33" s="385"/>
      <c r="QN33" s="385"/>
      <c r="QO33" s="385"/>
      <c r="QP33" s="385"/>
      <c r="QQ33" s="385"/>
      <c r="QR33" s="385"/>
      <c r="QS33" s="385"/>
      <c r="QT33" s="385"/>
      <c r="QU33" s="385"/>
      <c r="QV33" s="385"/>
      <c r="QW33" s="385"/>
      <c r="QX33" s="385"/>
      <c r="QY33" s="385"/>
      <c r="QZ33" s="385"/>
      <c r="RA33" s="385"/>
      <c r="RB33" s="385"/>
      <c r="RC33" s="385"/>
      <c r="RD33" s="385"/>
      <c r="RE33" s="385"/>
      <c r="RF33" s="385"/>
      <c r="RG33" s="385"/>
      <c r="RH33" s="385"/>
      <c r="RI33" s="385"/>
      <c r="RJ33" s="385"/>
      <c r="RK33" s="385"/>
      <c r="RL33" s="385"/>
      <c r="RM33" s="385"/>
      <c r="RN33" s="385"/>
      <c r="RO33" s="385"/>
      <c r="RP33" s="385"/>
      <c r="RQ33" s="385"/>
      <c r="RR33" s="385"/>
      <c r="RS33" s="385"/>
      <c r="RT33" s="385"/>
      <c r="RU33" s="385"/>
      <c r="RV33" s="385"/>
      <c r="RW33" s="385"/>
      <c r="RX33" s="385"/>
      <c r="RY33" s="385"/>
      <c r="RZ33" s="385"/>
      <c r="SA33" s="385"/>
      <c r="SB33" s="385"/>
      <c r="SC33" s="385"/>
      <c r="SD33" s="385"/>
      <c r="SE33" s="385"/>
      <c r="SF33" s="385"/>
      <c r="SG33" s="385"/>
      <c r="SH33" s="385"/>
      <c r="SI33" s="385"/>
      <c r="SJ33" s="385"/>
      <c r="SK33" s="385"/>
      <c r="SL33" s="385"/>
      <c r="SM33" s="385"/>
      <c r="SN33" s="385"/>
      <c r="SO33" s="385"/>
      <c r="SP33" s="385"/>
      <c r="SQ33" s="385"/>
      <c r="SR33" s="385"/>
      <c r="SS33" s="385"/>
      <c r="ST33" s="385"/>
      <c r="SU33" s="385"/>
      <c r="SV33" s="385"/>
      <c r="SW33" s="385"/>
      <c r="SX33" s="385"/>
      <c r="SY33" s="385"/>
      <c r="SZ33" s="385"/>
      <c r="TA33" s="385"/>
      <c r="TB33" s="385"/>
      <c r="TC33" s="385"/>
      <c r="TD33" s="385"/>
      <c r="TE33" s="385"/>
      <c r="TF33" s="385"/>
      <c r="TG33" s="385"/>
      <c r="TH33" s="385"/>
      <c r="TI33" s="385"/>
      <c r="TJ33" s="385"/>
      <c r="TK33" s="385"/>
      <c r="TL33" s="385"/>
      <c r="TM33" s="385"/>
      <c r="TN33" s="385"/>
      <c r="TO33" s="385"/>
      <c r="TP33" s="385"/>
      <c r="TQ33" s="385"/>
      <c r="TR33" s="385"/>
      <c r="TS33" s="385"/>
      <c r="TT33" s="385"/>
      <c r="TU33" s="385"/>
      <c r="TV33" s="385"/>
      <c r="TW33" s="385"/>
      <c r="TX33" s="385"/>
      <c r="TY33" s="385"/>
      <c r="TZ33" s="385"/>
      <c r="UA33" s="385"/>
      <c r="UB33" s="385"/>
      <c r="UC33" s="385"/>
      <c r="UD33" s="385"/>
      <c r="UE33" s="385"/>
      <c r="UF33" s="385"/>
      <c r="UG33" s="385"/>
      <c r="UH33" s="385"/>
      <c r="UI33" s="385"/>
      <c r="UJ33" s="385"/>
      <c r="UK33" s="385"/>
      <c r="UL33" s="385"/>
      <c r="UM33" s="385"/>
      <c r="UN33" s="385"/>
      <c r="UO33" s="385"/>
      <c r="UP33" s="385"/>
      <c r="UQ33" s="385"/>
      <c r="UR33" s="385"/>
      <c r="US33" s="385"/>
      <c r="UT33" s="385"/>
      <c r="UU33" s="385"/>
      <c r="UV33" s="385"/>
      <c r="UW33" s="385"/>
      <c r="UX33" s="385"/>
      <c r="UY33" s="385"/>
      <c r="UZ33" s="385"/>
      <c r="VA33" s="385"/>
      <c r="VB33" s="385"/>
      <c r="VC33" s="385"/>
      <c r="VD33" s="385"/>
      <c r="VE33" s="385"/>
      <c r="VF33" s="385"/>
      <c r="VG33" s="385"/>
      <c r="VH33" s="385"/>
      <c r="VI33" s="385"/>
      <c r="VJ33" s="385"/>
      <c r="VK33" s="385"/>
      <c r="VL33" s="385"/>
      <c r="VM33" s="385"/>
      <c r="VN33" s="385"/>
      <c r="VO33" s="385"/>
      <c r="VP33" s="385"/>
      <c r="VQ33" s="385"/>
      <c r="VR33" s="385"/>
      <c r="VS33" s="385"/>
      <c r="VT33" s="385"/>
      <c r="VU33" s="385"/>
      <c r="VV33" s="385"/>
      <c r="VW33" s="385"/>
      <c r="VX33" s="385"/>
      <c r="VY33" s="385"/>
      <c r="VZ33" s="385"/>
      <c r="WA33" s="385"/>
      <c r="WB33" s="385"/>
      <c r="WC33" s="385"/>
      <c r="WD33" s="385"/>
      <c r="WE33" s="385"/>
      <c r="WF33" s="385"/>
      <c r="WG33" s="385"/>
      <c r="WH33" s="385"/>
      <c r="WI33" s="385"/>
      <c r="WJ33" s="385"/>
      <c r="WK33" s="385"/>
      <c r="WL33" s="385"/>
      <c r="WM33" s="385"/>
      <c r="WN33" s="385"/>
      <c r="WO33" s="385"/>
      <c r="WP33" s="385"/>
      <c r="WQ33" s="385"/>
      <c r="WR33" s="385"/>
      <c r="WS33" s="385"/>
      <c r="WT33" s="385"/>
      <c r="WU33" s="385"/>
      <c r="WV33" s="385"/>
      <c r="WW33" s="385"/>
      <c r="WX33" s="385"/>
      <c r="WY33" s="385"/>
      <c r="WZ33" s="385"/>
      <c r="XA33" s="385"/>
      <c r="XB33" s="385"/>
      <c r="XC33" s="385"/>
      <c r="XD33" s="385"/>
      <c r="XE33" s="385"/>
      <c r="XF33" s="385"/>
      <c r="XG33" s="385"/>
      <c r="XH33" s="385"/>
      <c r="XI33" s="385"/>
      <c r="XJ33" s="385"/>
      <c r="XK33" s="385"/>
      <c r="XL33" s="385"/>
      <c r="XM33" s="385"/>
      <c r="XN33" s="385"/>
      <c r="XO33" s="385"/>
      <c r="XP33" s="385"/>
      <c r="XQ33" s="385"/>
      <c r="XR33" s="385"/>
      <c r="XS33" s="385"/>
      <c r="XT33" s="385"/>
      <c r="XU33" s="385"/>
      <c r="XV33" s="385"/>
      <c r="XW33" s="385"/>
      <c r="XX33" s="385"/>
      <c r="XY33" s="385"/>
      <c r="XZ33" s="385"/>
      <c r="YA33" s="385"/>
      <c r="YB33" s="385"/>
      <c r="YC33" s="385"/>
      <c r="YD33" s="385"/>
      <c r="YE33" s="385"/>
      <c r="YF33" s="385"/>
      <c r="YG33" s="385"/>
      <c r="YH33" s="385"/>
      <c r="YI33" s="385"/>
      <c r="YJ33" s="385"/>
      <c r="YK33" s="385"/>
      <c r="YL33" s="385"/>
      <c r="YM33" s="385"/>
      <c r="YN33" s="385"/>
      <c r="YO33" s="385"/>
      <c r="YP33" s="385"/>
      <c r="YQ33" s="385"/>
      <c r="YR33" s="385"/>
      <c r="YS33" s="385"/>
      <c r="YT33" s="385"/>
      <c r="YU33" s="385"/>
      <c r="YV33" s="385"/>
      <c r="YW33" s="385"/>
      <c r="YX33" s="385"/>
      <c r="YY33" s="385"/>
      <c r="YZ33" s="385"/>
      <c r="ZA33" s="385"/>
      <c r="ZB33" s="385"/>
      <c r="ZC33" s="385"/>
      <c r="ZD33" s="385"/>
      <c r="ZE33" s="385"/>
      <c r="ZF33" s="385"/>
      <c r="ZG33" s="385"/>
      <c r="ZH33" s="385"/>
      <c r="ZI33" s="385"/>
      <c r="ZJ33" s="385"/>
      <c r="ZK33" s="385"/>
      <c r="ZL33" s="385"/>
      <c r="ZM33" s="385"/>
    </row>
    <row r="34" spans="2:689" s="127" customFormat="1" ht="12.75" x14ac:dyDescent="0.2">
      <c r="G34" s="388"/>
      <c r="I34" s="385"/>
      <c r="J34" s="385"/>
      <c r="K34" s="385"/>
      <c r="L34" s="385"/>
      <c r="M34" s="385"/>
      <c r="N34" s="385"/>
      <c r="O34" s="385"/>
      <c r="P34" s="385"/>
      <c r="Q34" s="385"/>
      <c r="R34" s="385"/>
      <c r="S34" s="385"/>
      <c r="T34" s="385"/>
      <c r="U34" s="385"/>
      <c r="V34" s="385"/>
      <c r="W34" s="385"/>
      <c r="X34" s="385"/>
      <c r="Y34" s="385"/>
      <c r="Z34" s="385"/>
      <c r="AA34" s="385"/>
      <c r="AB34" s="385"/>
      <c r="AC34" s="385"/>
      <c r="AD34" s="385"/>
      <c r="AE34" s="385"/>
      <c r="AF34" s="385"/>
      <c r="AG34" s="385"/>
      <c r="AH34" s="385"/>
      <c r="AI34" s="385"/>
      <c r="AJ34" s="385"/>
      <c r="AK34" s="385"/>
      <c r="AL34" s="385"/>
      <c r="EB34" s="385"/>
      <c r="EC34" s="385"/>
      <c r="ED34" s="385"/>
      <c r="EE34" s="385"/>
      <c r="EF34" s="385"/>
      <c r="EG34" s="385"/>
      <c r="EH34" s="385"/>
      <c r="EI34" s="385"/>
      <c r="EJ34" s="385"/>
      <c r="EK34" s="385"/>
      <c r="EL34" s="385"/>
      <c r="EM34" s="385"/>
      <c r="EN34" s="385"/>
      <c r="EO34" s="385"/>
      <c r="EP34" s="385"/>
      <c r="EQ34" s="385"/>
      <c r="ER34" s="385"/>
      <c r="ES34" s="385"/>
      <c r="ET34" s="385"/>
      <c r="EU34" s="385"/>
      <c r="EV34" s="385"/>
      <c r="EW34" s="385"/>
      <c r="EX34" s="385"/>
      <c r="EY34" s="385"/>
      <c r="EZ34" s="385"/>
      <c r="FA34" s="385"/>
      <c r="FB34" s="385"/>
      <c r="FC34" s="385"/>
      <c r="FD34" s="385"/>
      <c r="FE34" s="385"/>
      <c r="FF34" s="385"/>
      <c r="FG34" s="385"/>
      <c r="FH34" s="385"/>
      <c r="FI34" s="385"/>
      <c r="FJ34" s="385"/>
      <c r="FK34" s="385"/>
      <c r="FL34" s="385"/>
      <c r="FM34" s="385"/>
      <c r="FN34" s="385"/>
      <c r="FO34" s="385"/>
      <c r="FP34" s="385"/>
      <c r="FQ34" s="385"/>
      <c r="FR34" s="385"/>
      <c r="FS34" s="385"/>
      <c r="FT34" s="385"/>
      <c r="FU34" s="385"/>
      <c r="FV34" s="385"/>
      <c r="FW34" s="385"/>
      <c r="FX34" s="385"/>
      <c r="FY34" s="385"/>
      <c r="FZ34" s="385"/>
      <c r="GA34" s="385"/>
      <c r="GB34" s="385"/>
      <c r="GC34" s="385"/>
      <c r="GD34" s="385"/>
      <c r="GE34" s="385"/>
      <c r="GF34" s="385"/>
      <c r="GG34" s="385"/>
      <c r="GH34" s="385"/>
      <c r="GI34" s="385"/>
      <c r="GJ34" s="385"/>
      <c r="GK34" s="385"/>
      <c r="GL34" s="385"/>
      <c r="GM34" s="385"/>
      <c r="GN34" s="385"/>
      <c r="GO34" s="385"/>
      <c r="GP34" s="385"/>
      <c r="GQ34" s="385"/>
      <c r="GR34" s="385"/>
      <c r="GS34" s="385"/>
      <c r="GT34" s="385"/>
      <c r="GU34" s="385"/>
      <c r="GV34" s="385"/>
      <c r="GW34" s="385"/>
      <c r="GX34" s="385"/>
      <c r="GY34" s="385"/>
      <c r="GZ34" s="385"/>
      <c r="HA34" s="385"/>
      <c r="HB34" s="385"/>
      <c r="HC34" s="385"/>
      <c r="HD34" s="385"/>
      <c r="HE34" s="385"/>
      <c r="HF34" s="385"/>
      <c r="HG34" s="385"/>
      <c r="HH34" s="385"/>
      <c r="HI34" s="385"/>
      <c r="HJ34" s="385"/>
      <c r="HK34" s="385"/>
      <c r="HL34" s="385"/>
      <c r="HM34" s="385"/>
      <c r="HN34" s="385"/>
      <c r="HO34" s="385"/>
      <c r="HP34" s="385"/>
      <c r="HQ34" s="385"/>
      <c r="HR34" s="385"/>
      <c r="HS34" s="385"/>
      <c r="HT34" s="385"/>
      <c r="HU34" s="385"/>
      <c r="HV34" s="385"/>
      <c r="HW34" s="385"/>
      <c r="HX34" s="385"/>
      <c r="HY34" s="385"/>
      <c r="HZ34" s="385"/>
      <c r="IA34" s="385"/>
      <c r="IB34" s="385"/>
      <c r="IC34" s="385"/>
      <c r="ID34" s="385"/>
      <c r="IE34" s="385"/>
      <c r="IF34" s="385"/>
      <c r="IG34" s="385"/>
      <c r="IH34" s="385"/>
      <c r="II34" s="385"/>
      <c r="IJ34" s="385"/>
      <c r="IK34" s="385"/>
      <c r="IL34" s="385"/>
      <c r="IM34" s="385"/>
      <c r="IN34" s="385"/>
      <c r="IO34" s="385"/>
      <c r="IP34" s="385"/>
      <c r="IQ34" s="385"/>
      <c r="IR34" s="385"/>
      <c r="IS34" s="385"/>
      <c r="IT34" s="385"/>
      <c r="IU34" s="385"/>
      <c r="IV34" s="385"/>
      <c r="IW34" s="385"/>
      <c r="IX34" s="385"/>
      <c r="IY34" s="385"/>
      <c r="IZ34" s="385"/>
      <c r="JA34" s="385"/>
      <c r="JB34" s="385"/>
      <c r="JC34" s="385"/>
      <c r="JD34" s="385"/>
      <c r="JE34" s="385"/>
      <c r="JF34" s="385"/>
      <c r="JG34" s="385"/>
      <c r="JH34" s="385"/>
      <c r="JI34" s="385"/>
      <c r="JJ34" s="385"/>
      <c r="JK34" s="385"/>
      <c r="JL34" s="385"/>
      <c r="JM34" s="385"/>
      <c r="JN34" s="385"/>
      <c r="JO34" s="385"/>
      <c r="JP34" s="385"/>
      <c r="JQ34" s="385"/>
      <c r="JR34" s="385"/>
      <c r="JS34" s="385"/>
      <c r="JT34" s="385"/>
      <c r="JU34" s="385"/>
      <c r="JV34" s="385"/>
      <c r="JW34" s="385"/>
      <c r="JX34" s="385"/>
      <c r="JY34" s="385"/>
      <c r="JZ34" s="385"/>
      <c r="KA34" s="385"/>
      <c r="KB34" s="385"/>
      <c r="KC34" s="385"/>
      <c r="KD34" s="385"/>
      <c r="KE34" s="385"/>
      <c r="KF34" s="385"/>
      <c r="KG34" s="385"/>
      <c r="KH34" s="385"/>
      <c r="KI34" s="385"/>
      <c r="KJ34" s="385"/>
      <c r="KK34" s="385"/>
      <c r="KL34" s="385"/>
      <c r="KM34" s="385"/>
      <c r="KN34" s="385"/>
      <c r="KO34" s="385"/>
      <c r="KP34" s="385"/>
      <c r="KQ34" s="385"/>
      <c r="KR34" s="385"/>
      <c r="KS34" s="385"/>
      <c r="KT34" s="385"/>
      <c r="KU34" s="385"/>
      <c r="KV34" s="385"/>
      <c r="KW34" s="385"/>
      <c r="KX34" s="385"/>
      <c r="KY34" s="385"/>
      <c r="KZ34" s="385"/>
      <c r="LA34" s="385"/>
      <c r="LB34" s="385"/>
      <c r="LC34" s="385"/>
      <c r="LD34" s="385"/>
      <c r="LE34" s="385"/>
      <c r="LF34" s="385"/>
      <c r="LG34" s="385"/>
      <c r="LH34" s="385"/>
      <c r="LI34" s="385"/>
      <c r="LJ34" s="385"/>
      <c r="LK34" s="385"/>
      <c r="LL34" s="385"/>
      <c r="LM34" s="385"/>
      <c r="LN34" s="385"/>
      <c r="LO34" s="385"/>
      <c r="LP34" s="385"/>
      <c r="LQ34" s="385"/>
      <c r="LR34" s="385"/>
      <c r="LS34" s="385"/>
      <c r="LT34" s="385"/>
      <c r="LU34" s="385"/>
      <c r="LV34" s="385"/>
      <c r="LW34" s="385"/>
      <c r="LX34" s="385"/>
      <c r="LY34" s="385"/>
      <c r="LZ34" s="385"/>
      <c r="MA34" s="385"/>
      <c r="MB34" s="385"/>
      <c r="MC34" s="385"/>
      <c r="MD34" s="385"/>
      <c r="ME34" s="385"/>
      <c r="MF34" s="385"/>
      <c r="MG34" s="385"/>
      <c r="MH34" s="385"/>
      <c r="MI34" s="385"/>
      <c r="MJ34" s="385"/>
      <c r="MK34" s="385"/>
      <c r="ML34" s="385"/>
      <c r="MM34" s="385"/>
      <c r="MN34" s="385"/>
      <c r="MO34" s="385"/>
      <c r="MP34" s="385"/>
      <c r="MQ34" s="385"/>
      <c r="MR34" s="385"/>
      <c r="MS34" s="385"/>
      <c r="MT34" s="385"/>
      <c r="MU34" s="385"/>
      <c r="MV34" s="385"/>
      <c r="MW34" s="385"/>
      <c r="MX34" s="385"/>
      <c r="MY34" s="385"/>
      <c r="MZ34" s="385"/>
      <c r="NA34" s="385"/>
      <c r="NB34" s="385"/>
      <c r="NC34" s="385"/>
      <c r="ND34" s="385"/>
      <c r="NE34" s="385"/>
      <c r="NF34" s="385"/>
      <c r="NG34" s="385"/>
      <c r="NH34" s="385"/>
      <c r="NI34" s="385"/>
      <c r="NJ34" s="385"/>
      <c r="NK34" s="385"/>
      <c r="NL34" s="385"/>
      <c r="NM34" s="385"/>
      <c r="NN34" s="385"/>
      <c r="NO34" s="385"/>
      <c r="NP34" s="385"/>
      <c r="NQ34" s="385"/>
      <c r="NR34" s="385"/>
      <c r="NS34" s="385"/>
      <c r="NT34" s="385"/>
      <c r="NU34" s="385"/>
      <c r="NV34" s="385"/>
      <c r="NW34" s="385"/>
      <c r="NX34" s="385"/>
      <c r="NY34" s="385"/>
      <c r="NZ34" s="385"/>
      <c r="OA34" s="385"/>
      <c r="OB34" s="385"/>
      <c r="OC34" s="385"/>
      <c r="OD34" s="385"/>
      <c r="OE34" s="385"/>
      <c r="OF34" s="385"/>
      <c r="OG34" s="385"/>
      <c r="OH34" s="385"/>
      <c r="OI34" s="385"/>
      <c r="OJ34" s="385"/>
      <c r="OK34" s="385"/>
      <c r="OL34" s="385"/>
      <c r="OM34" s="385"/>
      <c r="ON34" s="385"/>
      <c r="OO34" s="385"/>
      <c r="OP34" s="385"/>
      <c r="OQ34" s="385"/>
      <c r="OR34" s="385"/>
      <c r="OS34" s="385"/>
      <c r="OT34" s="385"/>
      <c r="OU34" s="385"/>
      <c r="OV34" s="385"/>
      <c r="OW34" s="385"/>
      <c r="OX34" s="385"/>
      <c r="OY34" s="385"/>
      <c r="OZ34" s="385"/>
      <c r="PA34" s="385"/>
      <c r="PB34" s="385"/>
      <c r="PC34" s="385"/>
      <c r="PD34" s="385"/>
      <c r="PE34" s="385"/>
      <c r="PF34" s="385"/>
      <c r="PG34" s="385"/>
      <c r="PH34" s="385"/>
      <c r="PI34" s="385"/>
      <c r="PJ34" s="385"/>
      <c r="PK34" s="385"/>
      <c r="PL34" s="385"/>
      <c r="PM34" s="385"/>
      <c r="PN34" s="385"/>
      <c r="PO34" s="385"/>
      <c r="PP34" s="385"/>
      <c r="PQ34" s="385"/>
      <c r="PR34" s="385"/>
      <c r="PS34" s="385"/>
      <c r="PT34" s="385"/>
      <c r="PU34" s="385"/>
      <c r="PV34" s="385"/>
      <c r="PW34" s="385"/>
      <c r="PX34" s="385"/>
      <c r="PY34" s="385"/>
      <c r="PZ34" s="385"/>
      <c r="QA34" s="385"/>
      <c r="QB34" s="385"/>
      <c r="QC34" s="385"/>
      <c r="QD34" s="385"/>
      <c r="QE34" s="385"/>
      <c r="QF34" s="385"/>
      <c r="QG34" s="385"/>
      <c r="QH34" s="385"/>
      <c r="QI34" s="385"/>
      <c r="QJ34" s="385"/>
      <c r="QK34" s="385"/>
      <c r="QL34" s="385"/>
      <c r="QM34" s="385"/>
      <c r="QN34" s="385"/>
      <c r="QO34" s="385"/>
      <c r="QP34" s="385"/>
      <c r="QQ34" s="385"/>
      <c r="QR34" s="385"/>
      <c r="QS34" s="385"/>
      <c r="QT34" s="385"/>
      <c r="QU34" s="385"/>
      <c r="QV34" s="385"/>
      <c r="QW34" s="385"/>
      <c r="QX34" s="385"/>
      <c r="QY34" s="385"/>
      <c r="QZ34" s="385"/>
      <c r="RA34" s="385"/>
      <c r="RB34" s="385"/>
      <c r="RC34" s="385"/>
      <c r="RD34" s="385"/>
      <c r="RE34" s="385"/>
      <c r="RF34" s="385"/>
      <c r="RG34" s="385"/>
      <c r="RH34" s="385"/>
      <c r="RI34" s="385"/>
      <c r="RJ34" s="385"/>
      <c r="RK34" s="385"/>
      <c r="RL34" s="385"/>
      <c r="RM34" s="385"/>
      <c r="RN34" s="385"/>
      <c r="RO34" s="385"/>
      <c r="RP34" s="385"/>
      <c r="RQ34" s="385"/>
      <c r="RR34" s="385"/>
      <c r="RS34" s="385"/>
      <c r="RT34" s="385"/>
      <c r="RU34" s="385"/>
      <c r="RV34" s="385"/>
      <c r="RW34" s="385"/>
      <c r="RX34" s="385"/>
      <c r="RY34" s="385"/>
      <c r="RZ34" s="385"/>
      <c r="SA34" s="385"/>
      <c r="SB34" s="385"/>
      <c r="SC34" s="385"/>
      <c r="SD34" s="385"/>
      <c r="SE34" s="385"/>
      <c r="SF34" s="385"/>
      <c r="SG34" s="385"/>
      <c r="SH34" s="385"/>
      <c r="SI34" s="385"/>
      <c r="SJ34" s="385"/>
      <c r="SK34" s="385"/>
      <c r="SL34" s="385"/>
      <c r="SM34" s="385"/>
      <c r="SN34" s="385"/>
      <c r="SO34" s="385"/>
      <c r="SP34" s="385"/>
      <c r="SQ34" s="385"/>
      <c r="SR34" s="385"/>
      <c r="SS34" s="385"/>
      <c r="ST34" s="385"/>
      <c r="SU34" s="385"/>
      <c r="SV34" s="385"/>
      <c r="SW34" s="385"/>
      <c r="SX34" s="385"/>
      <c r="SY34" s="385"/>
      <c r="SZ34" s="385"/>
      <c r="TA34" s="385"/>
      <c r="TB34" s="385"/>
      <c r="TC34" s="385"/>
      <c r="TD34" s="385"/>
      <c r="TE34" s="385"/>
      <c r="TF34" s="385"/>
      <c r="TG34" s="385"/>
      <c r="TH34" s="385"/>
      <c r="TI34" s="385"/>
      <c r="TJ34" s="385"/>
      <c r="TK34" s="385"/>
      <c r="TL34" s="385"/>
      <c r="TM34" s="385"/>
      <c r="TN34" s="385"/>
      <c r="TO34" s="385"/>
      <c r="TP34" s="385"/>
      <c r="TQ34" s="385"/>
      <c r="TR34" s="385"/>
      <c r="TS34" s="385"/>
      <c r="TT34" s="385"/>
      <c r="TU34" s="385"/>
      <c r="TV34" s="385"/>
      <c r="TW34" s="385"/>
      <c r="TX34" s="385"/>
      <c r="TY34" s="385"/>
      <c r="TZ34" s="385"/>
      <c r="UA34" s="385"/>
      <c r="UB34" s="385"/>
      <c r="UC34" s="385"/>
      <c r="UD34" s="385"/>
      <c r="UE34" s="385"/>
      <c r="UF34" s="385"/>
      <c r="UG34" s="385"/>
      <c r="UH34" s="385"/>
      <c r="UI34" s="385"/>
      <c r="UJ34" s="385"/>
      <c r="UK34" s="385"/>
      <c r="UL34" s="385"/>
      <c r="UM34" s="385"/>
      <c r="UN34" s="385"/>
      <c r="UO34" s="385"/>
      <c r="UP34" s="385"/>
      <c r="UQ34" s="385"/>
      <c r="UR34" s="385"/>
      <c r="US34" s="385"/>
      <c r="UT34" s="385"/>
      <c r="UU34" s="385"/>
      <c r="UV34" s="385"/>
      <c r="UW34" s="385"/>
      <c r="UX34" s="385"/>
      <c r="UY34" s="385"/>
      <c r="UZ34" s="385"/>
      <c r="VA34" s="385"/>
      <c r="VB34" s="385"/>
      <c r="VC34" s="385"/>
      <c r="VD34" s="385"/>
      <c r="VE34" s="385"/>
      <c r="VF34" s="385"/>
      <c r="VG34" s="385"/>
      <c r="VH34" s="385"/>
      <c r="VI34" s="385"/>
      <c r="VJ34" s="385"/>
      <c r="VK34" s="385"/>
      <c r="VL34" s="385"/>
      <c r="VM34" s="385"/>
      <c r="VN34" s="385"/>
      <c r="VO34" s="385"/>
      <c r="VP34" s="385"/>
      <c r="VQ34" s="385"/>
      <c r="VR34" s="385"/>
      <c r="VS34" s="385"/>
      <c r="VT34" s="385"/>
      <c r="VU34" s="385"/>
      <c r="VV34" s="385"/>
      <c r="VW34" s="385"/>
      <c r="VX34" s="385"/>
      <c r="VY34" s="385"/>
      <c r="VZ34" s="385"/>
      <c r="WA34" s="385"/>
      <c r="WB34" s="385"/>
      <c r="WC34" s="385"/>
      <c r="WD34" s="385"/>
      <c r="WE34" s="385"/>
      <c r="WF34" s="385"/>
      <c r="WG34" s="385"/>
      <c r="WH34" s="385"/>
      <c r="WI34" s="385"/>
      <c r="WJ34" s="385"/>
      <c r="WK34" s="385"/>
      <c r="WL34" s="385"/>
      <c r="WM34" s="385"/>
      <c r="WN34" s="385"/>
      <c r="WO34" s="385"/>
      <c r="WP34" s="385"/>
      <c r="WQ34" s="385"/>
      <c r="WR34" s="385"/>
      <c r="WS34" s="385"/>
      <c r="WT34" s="385"/>
      <c r="WU34" s="385"/>
      <c r="WV34" s="385"/>
      <c r="WW34" s="385"/>
      <c r="WX34" s="385"/>
      <c r="WY34" s="385"/>
      <c r="WZ34" s="385"/>
      <c r="XA34" s="385"/>
      <c r="XB34" s="385"/>
      <c r="XC34" s="385"/>
      <c r="XD34" s="385"/>
      <c r="XE34" s="385"/>
      <c r="XF34" s="385"/>
      <c r="XG34" s="385"/>
      <c r="XH34" s="385"/>
      <c r="XI34" s="385"/>
      <c r="XJ34" s="385"/>
      <c r="XK34" s="385"/>
      <c r="XL34" s="385"/>
      <c r="XM34" s="385"/>
      <c r="XN34" s="385"/>
      <c r="XO34" s="385"/>
      <c r="XP34" s="385"/>
      <c r="XQ34" s="385"/>
      <c r="XR34" s="385"/>
      <c r="XS34" s="385"/>
      <c r="XT34" s="385"/>
      <c r="XU34" s="385"/>
      <c r="XV34" s="385"/>
      <c r="XW34" s="385"/>
      <c r="XX34" s="385"/>
      <c r="XY34" s="385"/>
      <c r="XZ34" s="385"/>
      <c r="YA34" s="385"/>
      <c r="YB34" s="385"/>
      <c r="YC34" s="385"/>
      <c r="YD34" s="385"/>
      <c r="YE34" s="385"/>
      <c r="YF34" s="385"/>
      <c r="YG34" s="385"/>
      <c r="YH34" s="385"/>
      <c r="YI34" s="385"/>
      <c r="YJ34" s="385"/>
      <c r="YK34" s="385"/>
      <c r="YL34" s="385"/>
      <c r="YM34" s="385"/>
      <c r="YN34" s="385"/>
      <c r="YO34" s="385"/>
      <c r="YP34" s="385"/>
      <c r="YQ34" s="385"/>
      <c r="YR34" s="385"/>
      <c r="YS34" s="385"/>
      <c r="YT34" s="385"/>
      <c r="YU34" s="385"/>
      <c r="YV34" s="385"/>
      <c r="YW34" s="385"/>
      <c r="YX34" s="385"/>
      <c r="YY34" s="385"/>
      <c r="YZ34" s="385"/>
      <c r="ZA34" s="385"/>
      <c r="ZB34" s="385"/>
      <c r="ZC34" s="385"/>
      <c r="ZD34" s="385"/>
      <c r="ZE34" s="385"/>
      <c r="ZF34" s="385"/>
      <c r="ZG34" s="385"/>
      <c r="ZH34" s="385"/>
      <c r="ZI34" s="385"/>
      <c r="ZJ34" s="385"/>
      <c r="ZK34" s="385"/>
      <c r="ZL34" s="385"/>
      <c r="ZM34" s="385"/>
    </row>
    <row r="35" spans="2:689" s="127" customFormat="1" ht="12.75" x14ac:dyDescent="0.2">
      <c r="B35" s="383" t="s">
        <v>1730</v>
      </c>
      <c r="C35" s="383" t="s">
        <v>1719</v>
      </c>
      <c r="D35" s="383" t="s">
        <v>1722</v>
      </c>
      <c r="E35" s="383" t="s">
        <v>1756</v>
      </c>
      <c r="F35" s="383" t="str">
        <f t="shared" ref="F35:F36" si="7">B35</f>
        <v>Environment</v>
      </c>
      <c r="G35" s="388">
        <f>INDEX(Workings_calcs!E$11:E$12, MATCH($E35, Workings_calcs!$C$11:$C$12,0))</f>
        <v>27</v>
      </c>
      <c r="I35" s="385" cm="1">
        <f t="array" ref="I35">IF((I$8&gt;$G35), INDEX(CBRM_data!$EY$238:$ABN$262, MATCH($D35&amp;$E35, CBRM_data!$D$238:$D$262,0), MATCH($B35&amp;$C35&amp;I$9, CBRM_data!$EY$15:$ABN$15,0)),SUMPRODUCT((I$12:I$25)*($E$12:$E$25=$E35)*($B$12:$B$25=$B35)))</f>
        <v>254.74415833864026</v>
      </c>
      <c r="J35" s="385" cm="1">
        <f t="array" ref="J35">IF((J$8&gt;$G35), INDEX(CBRM_data!$EY$238:$ABN$262, MATCH($D35&amp;$E35, CBRM_data!$D$238:$D$262,0), MATCH($B35&amp;$C35&amp;J$9, CBRM_data!$EY$15:$ABN$15,0)),SUMPRODUCT((J$12:J$25)*($E$12:$E$25=$E35)*($B$12:$B$25=$B35)))</f>
        <v>272.58673140727603</v>
      </c>
      <c r="K35" s="385" cm="1">
        <f t="array" ref="K35">IF((K$8&gt;$G35), INDEX(CBRM_data!$EY$238:$ABN$262, MATCH($D35&amp;$E35, CBRM_data!$D$238:$D$262,0), MATCH($B35&amp;$C35&amp;K$9, CBRM_data!$EY$15:$ABN$15,0)),SUMPRODUCT((K$12:K$25)*($E$12:$E$25=$E35)*($B$12:$B$25=$B35)))</f>
        <v>69.333517006044971</v>
      </c>
      <c r="L35" s="385" cm="1">
        <f t="array" ref="L35">IF((L$8&gt;$G35), INDEX(CBRM_data!$EY$238:$ABN$262, MATCH($D35&amp;$E35, CBRM_data!$D$238:$D$262,0), MATCH($B35&amp;$C35&amp;L$9, CBRM_data!$EY$15:$ABN$15,0)),SUMPRODUCT((L$12:L$25)*($E$12:$E$25=$E35)*($B$12:$B$25=$B35)))</f>
        <v>71.543819407707474</v>
      </c>
      <c r="M35" s="385" cm="1">
        <f t="array" ref="M35">IF((M$8&gt;$G35), INDEX(CBRM_data!$EY$238:$ABN$262, MATCH($D35&amp;$E35, CBRM_data!$D$238:$D$262,0), MATCH($B35&amp;$C35&amp;M$9, CBRM_data!$EY$15:$ABN$15,0)),SUMPRODUCT((M$12:M$25)*($E$12:$E$25=$E35)*($B$12:$B$25=$B35)))</f>
        <v>74.580494697020455</v>
      </c>
      <c r="N35" s="385" cm="1">
        <f t="array" ref="N35">IF((N$8&gt;$G35), INDEX(CBRM_data!$EY$238:$ABN$262, MATCH($D35&amp;$E35, CBRM_data!$D$238:$D$262,0), MATCH($B35&amp;$C35&amp;N$9, CBRM_data!$EY$15:$ABN$15,0)),SUMPRODUCT((N$12:N$25)*($E$12:$E$25=$E35)*($B$12:$B$25=$B35)))</f>
        <v>80.147650654920312</v>
      </c>
      <c r="O35" s="385" cm="1">
        <f t="array" ref="O35">IF((O$8&gt;$G35), INDEX(CBRM_data!$EY$238:$ABN$262, MATCH($D35&amp;$E35, CBRM_data!$D$238:$D$262,0), MATCH($B35&amp;$C35&amp;O$9, CBRM_data!$EY$15:$ABN$15,0)),SUMPRODUCT((O$12:O$25)*($E$12:$E$25=$E35)*($B$12:$B$25=$B35)))</f>
        <v>96.570208057967733</v>
      </c>
      <c r="P35" s="385" cm="1">
        <f t="array" ref="P35">IF((P$8&gt;$G35), INDEX(CBRM_data!$EY$238:$ABN$262, MATCH($D35&amp;$E35, CBRM_data!$D$238:$D$262,0), MATCH($B35&amp;$C35&amp;P$9, CBRM_data!$EY$15:$ABN$15,0)),SUMPRODUCT((P$12:P$25)*($E$12:$E$25=$E35)*($B$12:$B$25=$B35)))</f>
        <v>120.94944124026095</v>
      </c>
      <c r="Q35" s="385" cm="1">
        <f t="array" ref="Q35">IF((Q$8&gt;$G35), INDEX(CBRM_data!$EY$238:$ABN$262, MATCH($D35&amp;$E35, CBRM_data!$D$238:$D$262,0), MATCH($B35&amp;$C35&amp;Q$9, CBRM_data!$EY$15:$ABN$15,0)),SUMPRODUCT((Q$12:Q$25)*($E$12:$E$25=$E35)*($B$12:$B$25=$B35)))</f>
        <v>160.93734316564561</v>
      </c>
      <c r="R35" s="385" cm="1">
        <f t="array" ref="R35">IF((R$8&gt;$G35), INDEX(CBRM_data!$EY$238:$ABN$262, MATCH($D35&amp;$E35, CBRM_data!$D$238:$D$262,0), MATCH($B35&amp;$C35&amp;R$9, CBRM_data!$EY$15:$ABN$15,0)),SUMPRODUCT((R$12:R$25)*($E$12:$E$25=$E35)*($B$12:$B$25=$B35)))</f>
        <v>220.90512735927317</v>
      </c>
      <c r="S35" s="385" cm="1">
        <f t="array" ref="S35">IF((S$8&gt;$G35), INDEX(CBRM_data!$EY$238:$ABN$262, MATCH($D35&amp;$E35, CBRM_data!$D$238:$D$262,0), MATCH($B35&amp;$C35&amp;S$9, CBRM_data!$EY$15:$ABN$15,0)),SUMPRODUCT((S$12:S$25)*($E$12:$E$25=$E35)*($B$12:$B$25=$B35)))</f>
        <v>306.3246532631851</v>
      </c>
      <c r="T35" s="385" cm="1">
        <f t="array" ref="T35">IF((T$8&gt;$G35), INDEX(CBRM_data!$EY$238:$ABN$262, MATCH($D35&amp;$E35, CBRM_data!$D$238:$D$262,0), MATCH($B35&amp;$C35&amp;T$9, CBRM_data!$EY$15:$ABN$15,0)),SUMPRODUCT((T$12:T$25)*($E$12:$E$25=$E35)*($B$12:$B$25=$B35)))</f>
        <v>428.83493248197789</v>
      </c>
      <c r="U35" s="385" cm="1">
        <f t="array" ref="U35">IF((U$8&gt;$G35), INDEX(CBRM_data!$EY$238:$ABN$262, MATCH($D35&amp;$E35, CBRM_data!$D$238:$D$262,0), MATCH($B35&amp;$C35&amp;U$9, CBRM_data!$EY$15:$ABN$15,0)),SUMPRODUCT((U$12:U$25)*($E$12:$E$25=$E35)*($B$12:$B$25=$B35)))</f>
        <v>605.66565467656642</v>
      </c>
      <c r="V35" s="385" cm="1">
        <f t="array" ref="V35">IF((V$8&gt;$G35), INDEX(CBRM_data!$EY$238:$ABN$262, MATCH($D35&amp;$E35, CBRM_data!$D$238:$D$262,0), MATCH($B35&amp;$C35&amp;V$9, CBRM_data!$EY$15:$ABN$15,0)),SUMPRODUCT((V$12:V$25)*($E$12:$E$25=$E35)*($B$12:$B$25=$B35)))</f>
        <v>862.41236388592233</v>
      </c>
      <c r="W35" s="385" cm="1">
        <f t="array" ref="W35">IF((W$8&gt;$G35), INDEX(CBRM_data!$EY$238:$ABN$262, MATCH($D35&amp;$E35, CBRM_data!$D$238:$D$262,0), MATCH($B35&amp;$C35&amp;W$9, CBRM_data!$EY$15:$ABN$15,0)),SUMPRODUCT((W$12:W$25)*($E$12:$E$25=$E35)*($B$12:$B$25=$B35)))</f>
        <v>1237.2202362868713</v>
      </c>
      <c r="X35" s="385" cm="1">
        <f t="array" ref="X35">IF((X$8&gt;$G35), INDEX(CBRM_data!$EY$238:$ABN$262, MATCH($D35&amp;$E35, CBRM_data!$D$238:$D$262,0), MATCH($B35&amp;$C35&amp;X$9, CBRM_data!$EY$15:$ABN$15,0)),SUMPRODUCT((X$12:X$25)*($E$12:$E$25=$E35)*($B$12:$B$25=$B35)))</f>
        <v>1787.1025209731706</v>
      </c>
      <c r="Y35" s="385" cm="1">
        <f t="array" ref="Y35">IF((Y$8&gt;$G35), INDEX(CBRM_data!$EY$238:$ABN$262, MATCH($D35&amp;$E35, CBRM_data!$D$238:$D$262,0), MATCH($B35&amp;$C35&amp;Y$9, CBRM_data!$EY$15:$ABN$15,0)),SUMPRODUCT((Y$12:Y$25)*($E$12:$E$25=$E35)*($B$12:$B$25=$B35)))</f>
        <v>2597.4980942778366</v>
      </c>
      <c r="Z35" s="385" cm="1">
        <f t="array" ref="Z35">IF((Z$8&gt;$G35), INDEX(CBRM_data!$EY$238:$ABN$262, MATCH($D35&amp;$E35, CBRM_data!$D$238:$D$262,0), MATCH($B35&amp;$C35&amp;Z$9, CBRM_data!$EY$15:$ABN$15,0)),SUMPRODUCT((Z$12:Z$25)*($E$12:$E$25=$E35)*($B$12:$B$25=$B35)))</f>
        <v>3796.7497954494843</v>
      </c>
      <c r="AA35" s="385" cm="1">
        <f t="array" ref="AA35">IF((AA$8&gt;$G35), INDEX(CBRM_data!$EY$238:$ABN$262, MATCH($D35&amp;$E35, CBRM_data!$D$238:$D$262,0), MATCH($B35&amp;$C35&amp;AA$9, CBRM_data!$EY$15:$ABN$15,0)),SUMPRODUCT((AA$12:AA$25)*($E$12:$E$25=$E35)*($B$12:$B$25=$B35)))</f>
        <v>5499.889930495603</v>
      </c>
      <c r="AB35" s="385" cm="1">
        <f t="array" ref="AB35">IF((AB$8&gt;$G35), INDEX(CBRM_data!$EY$238:$ABN$262, MATCH($D35&amp;$E35, CBRM_data!$D$238:$D$262,0), MATCH($B35&amp;$C35&amp;AB$9, CBRM_data!$EY$15:$ABN$15,0)),SUMPRODUCT((AB$12:AB$25)*($E$12:$E$25=$E35)*($B$12:$B$25=$B35)))</f>
        <v>7498.1480309040171</v>
      </c>
      <c r="AC35" s="385" cm="1">
        <f t="array" ref="AC35">IF((AC$8&gt;$G35), INDEX(CBRM_data!$EY$238:$ABN$262, MATCH($D35&amp;$E35, CBRM_data!$D$238:$D$262,0), MATCH($B35&amp;$C35&amp;AC$9, CBRM_data!$EY$15:$ABN$15,0)),SUMPRODUCT((AC$12:AC$25)*($E$12:$E$25=$E35)*($B$12:$B$25=$B35)))</f>
        <v>8241.1026924445541</v>
      </c>
      <c r="AD35" s="385" cm="1">
        <f t="array" ref="AD35">IF((AD$8&gt;$G35), INDEX(CBRM_data!$EY$238:$ABN$262, MATCH($D35&amp;$E35, CBRM_data!$D$238:$D$262,0), MATCH($B35&amp;$C35&amp;AD$9, CBRM_data!$EY$15:$ABN$15,0)),SUMPRODUCT((AD$12:AD$25)*($E$12:$E$25=$E35)*($B$12:$B$25=$B35)))</f>
        <v>8810.2908903822281</v>
      </c>
      <c r="AE35" s="385" cm="1">
        <f t="array" ref="AE35">IF((AE$8&gt;$G35), INDEX(CBRM_data!$EY$238:$ABN$262, MATCH($D35&amp;$E35, CBRM_data!$D$238:$D$262,0), MATCH($B35&amp;$C35&amp;AE$9, CBRM_data!$EY$15:$ABN$15,0)),SUMPRODUCT((AE$12:AE$25)*($E$12:$E$25=$E35)*($B$12:$B$25=$B35)))</f>
        <v>9510.0109500324797</v>
      </c>
      <c r="AF35" s="385" cm="1">
        <f t="array" ref="AF35">IF((AF$8&gt;$G35), INDEX(CBRM_data!$EY$238:$ABN$262, MATCH($D35&amp;$E35, CBRM_data!$D$238:$D$262,0), MATCH($B35&amp;$C35&amp;AF$9, CBRM_data!$EY$15:$ABN$15,0)),SUMPRODUCT((AF$12:AF$25)*($E$12:$E$25=$E35)*($B$12:$B$25=$B35)))</f>
        <v>10503.088919219432</v>
      </c>
      <c r="AG35" s="385" cm="1">
        <f t="array" ref="AG35">IF((AG$8&gt;$G35), INDEX(CBRM_data!$EY$238:$ABN$262, MATCH($D35&amp;$E35, CBRM_data!$D$238:$D$262,0), MATCH($B35&amp;$C35&amp;AG$9, CBRM_data!$EY$15:$ABN$15,0)),SUMPRODUCT((AG$12:AG$25)*($E$12:$E$25=$E35)*($B$12:$B$25=$B35)))</f>
        <v>11252.123983664234</v>
      </c>
      <c r="AH35" s="385" cm="1">
        <f t="array" ref="AH35">IF((AH$8&gt;$G35), INDEX(CBRM_data!$EY$238:$ABN$262, MATCH($D35&amp;$E35, CBRM_data!$D$238:$D$262,0), MATCH($B35&amp;$C35&amp;AH$9, CBRM_data!$EY$15:$ABN$15,0)),SUMPRODUCT((AH$12:AH$25)*($E$12:$E$25=$E35)*($B$12:$B$25=$B35)))</f>
        <v>11252.452569217912</v>
      </c>
      <c r="AI35" s="385" cm="1">
        <f t="array" ref="AI35">IF((AI$8&gt;$G35), INDEX(CBRM_data!$EY$238:$ABN$262, MATCH($D35&amp;$E35, CBRM_data!$D$238:$D$262,0), MATCH($B35&amp;$C35&amp;AI$9, CBRM_data!$EY$15:$ABN$15,0)),SUMPRODUCT((AI$12:AI$25)*($E$12:$E$25=$E35)*($B$12:$B$25=$B35)))</f>
        <v>11252.806932288218</v>
      </c>
      <c r="AJ35" s="385" cm="1">
        <f t="array" ref="AJ35">IF((AJ$8&gt;$G35), INDEX(CBRM_data!$EY$238:$ABN$262, MATCH($D35&amp;$E35, CBRM_data!$D$238:$D$262,0), MATCH($B35&amp;$C35&amp;AJ$9, CBRM_data!$EY$15:$ABN$15,0)),SUMPRODUCT((AJ$12:AJ$25)*($E$12:$E$25=$E35)*($B$12:$B$25=$B35)))</f>
        <v>11253.189138444115</v>
      </c>
      <c r="AK35" s="385" cm="1">
        <f t="array" ref="AK35">IF((AK$8&gt;$G35), INDEX(CBRM_data!$EY$238:$ABN$262, MATCH($D35&amp;$E35, CBRM_data!$D$238:$D$262,0), MATCH($B35&amp;$C35&amp;AK$9, CBRM_data!$EY$15:$ABN$15,0)),SUMPRODUCT((AK$12:AK$25)*($E$12:$E$25=$E35)*($B$12:$B$25=$B35)))</f>
        <v>11253.601420954665</v>
      </c>
      <c r="AL35" s="385" cm="1">
        <f t="array" ref="AL35">IF((AL$8&gt;$G35), INDEX(CBRM_data!$EY$238:$ABN$262, MATCH($D35&amp;$E35, CBRM_data!$D$238:$D$262,0), MATCH($B35&amp;$C35&amp;AL$9, CBRM_data!$EY$15:$ABN$15,0)),SUMPRODUCT((AL$12:AL$25)*($E$12:$E$25=$E35)*($B$12:$B$25=$B35)))</f>
        <v>11254.046194519382</v>
      </c>
      <c r="EB35" s="385"/>
      <c r="EC35" s="385"/>
      <c r="ED35" s="385"/>
      <c r="EE35" s="385"/>
      <c r="EF35" s="385"/>
      <c r="EG35" s="385"/>
      <c r="EH35" s="385"/>
      <c r="EI35" s="385"/>
      <c r="EJ35" s="385"/>
      <c r="EK35" s="385"/>
      <c r="EL35" s="385"/>
      <c r="EM35" s="385"/>
      <c r="EN35" s="385"/>
      <c r="EO35" s="385"/>
      <c r="EP35" s="385"/>
      <c r="EQ35" s="385"/>
      <c r="ER35" s="385"/>
      <c r="ES35" s="385"/>
      <c r="ET35" s="385"/>
      <c r="EU35" s="385"/>
      <c r="EV35" s="385"/>
      <c r="EW35" s="385"/>
      <c r="EX35" s="385"/>
      <c r="EY35" s="385"/>
      <c r="EZ35" s="385"/>
      <c r="FA35" s="385"/>
      <c r="FB35" s="385"/>
      <c r="FC35" s="385"/>
      <c r="FD35" s="385"/>
      <c r="FE35" s="385"/>
      <c r="FF35" s="385"/>
      <c r="FG35" s="385"/>
      <c r="FH35" s="385"/>
      <c r="FI35" s="385"/>
      <c r="FJ35" s="385"/>
      <c r="FK35" s="385"/>
      <c r="FL35" s="385"/>
      <c r="FM35" s="385"/>
      <c r="FN35" s="385"/>
      <c r="FO35" s="385"/>
      <c r="FP35" s="385"/>
      <c r="FQ35" s="385"/>
      <c r="FR35" s="385"/>
      <c r="FS35" s="385"/>
      <c r="FT35" s="385"/>
      <c r="FU35" s="385"/>
      <c r="FV35" s="385"/>
      <c r="FW35" s="385"/>
      <c r="FX35" s="385"/>
      <c r="FY35" s="385"/>
      <c r="FZ35" s="385"/>
      <c r="GA35" s="385"/>
      <c r="GB35" s="385"/>
      <c r="GC35" s="385"/>
      <c r="GD35" s="385"/>
      <c r="GE35" s="385"/>
      <c r="GF35" s="385"/>
      <c r="GG35" s="385"/>
      <c r="GH35" s="385"/>
      <c r="GI35" s="385"/>
      <c r="GJ35" s="385"/>
      <c r="GK35" s="385"/>
      <c r="GL35" s="385"/>
      <c r="GM35" s="385"/>
      <c r="GN35" s="385"/>
      <c r="GO35" s="385"/>
      <c r="GP35" s="385"/>
      <c r="GQ35" s="385"/>
      <c r="GR35" s="385"/>
      <c r="GS35" s="385"/>
      <c r="GT35" s="385"/>
      <c r="GU35" s="385"/>
      <c r="GV35" s="385"/>
      <c r="GW35" s="385"/>
      <c r="GX35" s="385"/>
      <c r="GY35" s="385"/>
      <c r="GZ35" s="385"/>
      <c r="HA35" s="385"/>
      <c r="HB35" s="385"/>
      <c r="HC35" s="385"/>
      <c r="HD35" s="385"/>
      <c r="HE35" s="385"/>
      <c r="HF35" s="385"/>
      <c r="HG35" s="385"/>
      <c r="HH35" s="385"/>
      <c r="HI35" s="385"/>
      <c r="HJ35" s="385"/>
      <c r="HK35" s="385"/>
      <c r="HL35" s="385"/>
      <c r="HM35" s="385"/>
      <c r="HN35" s="385"/>
      <c r="HO35" s="385"/>
      <c r="HP35" s="385"/>
      <c r="HQ35" s="385"/>
      <c r="HR35" s="385"/>
      <c r="HS35" s="385"/>
      <c r="HT35" s="385"/>
      <c r="HU35" s="385"/>
      <c r="HV35" s="385"/>
      <c r="HW35" s="385"/>
      <c r="HX35" s="385"/>
      <c r="HY35" s="385"/>
      <c r="HZ35" s="385"/>
      <c r="IA35" s="385"/>
      <c r="IB35" s="385"/>
      <c r="IC35" s="385"/>
      <c r="ID35" s="385"/>
      <c r="IE35" s="385"/>
      <c r="IF35" s="385"/>
      <c r="IG35" s="385"/>
      <c r="IH35" s="385"/>
      <c r="II35" s="385"/>
      <c r="IJ35" s="385"/>
      <c r="IK35" s="385"/>
      <c r="IL35" s="385"/>
      <c r="IM35" s="385"/>
      <c r="IN35" s="385"/>
      <c r="IO35" s="385"/>
      <c r="IP35" s="385"/>
      <c r="IQ35" s="385"/>
      <c r="IR35" s="385"/>
      <c r="IS35" s="385"/>
      <c r="IT35" s="385"/>
      <c r="IU35" s="385"/>
      <c r="IV35" s="385"/>
      <c r="IW35" s="385"/>
      <c r="IX35" s="385"/>
      <c r="IY35" s="385"/>
      <c r="IZ35" s="385"/>
      <c r="JA35" s="385"/>
      <c r="JB35" s="385"/>
      <c r="JC35" s="385"/>
      <c r="JD35" s="385"/>
      <c r="JE35" s="385"/>
      <c r="JF35" s="385"/>
      <c r="JG35" s="385"/>
      <c r="JH35" s="385"/>
      <c r="JI35" s="385"/>
      <c r="JJ35" s="385"/>
      <c r="JK35" s="385"/>
      <c r="JL35" s="385"/>
      <c r="JM35" s="385"/>
      <c r="JN35" s="385"/>
      <c r="JO35" s="385"/>
      <c r="JP35" s="385"/>
      <c r="JQ35" s="385"/>
      <c r="JR35" s="385"/>
      <c r="JS35" s="385"/>
      <c r="JT35" s="385"/>
      <c r="JU35" s="385"/>
      <c r="JV35" s="385"/>
      <c r="JW35" s="385"/>
      <c r="JX35" s="385"/>
      <c r="JY35" s="385"/>
      <c r="JZ35" s="385"/>
      <c r="KA35" s="385"/>
      <c r="KB35" s="385"/>
      <c r="KC35" s="385"/>
      <c r="KD35" s="385"/>
      <c r="KE35" s="385"/>
      <c r="KF35" s="385"/>
      <c r="KG35" s="385"/>
      <c r="KH35" s="385"/>
      <c r="KI35" s="385"/>
      <c r="KJ35" s="385"/>
      <c r="KK35" s="385"/>
      <c r="KL35" s="385"/>
      <c r="KM35" s="385"/>
      <c r="KN35" s="385"/>
      <c r="KO35" s="385"/>
      <c r="KP35" s="385"/>
      <c r="KQ35" s="385"/>
      <c r="KR35" s="385"/>
      <c r="KS35" s="385"/>
      <c r="KT35" s="385"/>
      <c r="KU35" s="385"/>
      <c r="KV35" s="385"/>
      <c r="KW35" s="385"/>
      <c r="KX35" s="385"/>
      <c r="KY35" s="385"/>
      <c r="KZ35" s="385"/>
      <c r="LA35" s="385"/>
      <c r="LB35" s="385"/>
      <c r="LC35" s="385"/>
      <c r="LD35" s="385"/>
      <c r="LE35" s="385"/>
      <c r="LF35" s="385"/>
      <c r="LG35" s="385"/>
      <c r="LH35" s="385"/>
      <c r="LI35" s="385"/>
      <c r="LJ35" s="385"/>
      <c r="LK35" s="385"/>
      <c r="LL35" s="385"/>
      <c r="LM35" s="385"/>
      <c r="LN35" s="385"/>
      <c r="LO35" s="385"/>
      <c r="LP35" s="385"/>
      <c r="LQ35" s="385"/>
      <c r="LR35" s="385"/>
      <c r="LS35" s="385"/>
      <c r="LT35" s="385"/>
      <c r="LU35" s="385"/>
      <c r="LV35" s="385"/>
      <c r="LW35" s="385"/>
      <c r="LX35" s="385"/>
      <c r="LY35" s="385"/>
      <c r="LZ35" s="385"/>
      <c r="MA35" s="385"/>
      <c r="MB35" s="385"/>
      <c r="MC35" s="385"/>
      <c r="MD35" s="385"/>
      <c r="ME35" s="385"/>
      <c r="MF35" s="385"/>
      <c r="MG35" s="385"/>
      <c r="MH35" s="385"/>
      <c r="MI35" s="385"/>
      <c r="MJ35" s="385"/>
      <c r="MK35" s="385"/>
      <c r="ML35" s="385"/>
      <c r="MM35" s="385"/>
      <c r="MN35" s="385"/>
      <c r="MO35" s="385"/>
      <c r="MP35" s="385"/>
      <c r="MQ35" s="385"/>
      <c r="MR35" s="385"/>
      <c r="MS35" s="385"/>
      <c r="MT35" s="385"/>
      <c r="MU35" s="385"/>
      <c r="MV35" s="385"/>
      <c r="MW35" s="385"/>
      <c r="MX35" s="385"/>
      <c r="MY35" s="385"/>
      <c r="MZ35" s="385"/>
      <c r="NA35" s="385"/>
      <c r="NB35" s="385"/>
      <c r="NC35" s="385"/>
      <c r="ND35" s="385"/>
      <c r="NE35" s="385"/>
      <c r="NF35" s="385"/>
      <c r="NG35" s="385"/>
      <c r="NH35" s="385"/>
      <c r="NI35" s="385"/>
      <c r="NJ35" s="385"/>
      <c r="NK35" s="385"/>
      <c r="NL35" s="385"/>
      <c r="NM35" s="385"/>
      <c r="NN35" s="385"/>
      <c r="NO35" s="385"/>
      <c r="NP35" s="385"/>
      <c r="NQ35" s="385"/>
      <c r="NR35" s="385"/>
      <c r="NS35" s="385"/>
      <c r="NT35" s="385"/>
      <c r="NU35" s="385"/>
      <c r="NV35" s="385"/>
      <c r="NW35" s="385"/>
      <c r="NX35" s="385"/>
      <c r="NY35" s="385"/>
      <c r="NZ35" s="385"/>
      <c r="OA35" s="385"/>
      <c r="OB35" s="385"/>
      <c r="OC35" s="385"/>
      <c r="OD35" s="385"/>
      <c r="OE35" s="385"/>
      <c r="OF35" s="385"/>
      <c r="OG35" s="385"/>
      <c r="OH35" s="385"/>
      <c r="OI35" s="385"/>
      <c r="OJ35" s="385"/>
      <c r="OK35" s="385"/>
      <c r="OL35" s="385"/>
      <c r="OM35" s="385"/>
      <c r="ON35" s="385"/>
      <c r="OO35" s="385"/>
      <c r="OP35" s="385"/>
      <c r="OQ35" s="385"/>
      <c r="OR35" s="385"/>
      <c r="OS35" s="385"/>
      <c r="OT35" s="385"/>
      <c r="OU35" s="385"/>
      <c r="OV35" s="385"/>
      <c r="OW35" s="385"/>
      <c r="OX35" s="385"/>
      <c r="OY35" s="385"/>
      <c r="OZ35" s="385"/>
      <c r="PA35" s="385"/>
      <c r="PB35" s="385"/>
      <c r="PC35" s="385"/>
      <c r="PD35" s="385"/>
      <c r="PE35" s="385"/>
      <c r="PF35" s="385"/>
      <c r="PG35" s="385"/>
      <c r="PH35" s="385"/>
      <c r="PI35" s="385"/>
      <c r="PJ35" s="385"/>
      <c r="PK35" s="385"/>
      <c r="PL35" s="385"/>
      <c r="PM35" s="385"/>
      <c r="PN35" s="385"/>
      <c r="PO35" s="385"/>
      <c r="PP35" s="385"/>
      <c r="PQ35" s="385"/>
      <c r="PR35" s="385"/>
      <c r="PS35" s="385"/>
      <c r="PT35" s="385"/>
      <c r="PU35" s="385"/>
      <c r="PV35" s="385"/>
      <c r="PW35" s="385"/>
      <c r="PX35" s="385"/>
      <c r="PY35" s="385"/>
      <c r="PZ35" s="385"/>
      <c r="QA35" s="385"/>
      <c r="QB35" s="385"/>
      <c r="QC35" s="385"/>
      <c r="QD35" s="385"/>
      <c r="QE35" s="385"/>
      <c r="QF35" s="385"/>
      <c r="QG35" s="385"/>
      <c r="QH35" s="385"/>
      <c r="QI35" s="385"/>
      <c r="QJ35" s="385"/>
      <c r="QK35" s="385"/>
      <c r="QL35" s="385"/>
      <c r="QM35" s="385"/>
      <c r="QN35" s="385"/>
      <c r="QO35" s="385"/>
      <c r="QP35" s="385"/>
      <c r="QQ35" s="385"/>
      <c r="QR35" s="385"/>
      <c r="QS35" s="385"/>
      <c r="QT35" s="385"/>
      <c r="QU35" s="385"/>
      <c r="QV35" s="385"/>
      <c r="QW35" s="385"/>
      <c r="QX35" s="385"/>
      <c r="QY35" s="385"/>
      <c r="QZ35" s="385"/>
      <c r="RA35" s="385"/>
      <c r="RB35" s="385"/>
      <c r="RC35" s="385"/>
      <c r="RD35" s="385"/>
      <c r="RE35" s="385"/>
      <c r="RF35" s="385"/>
      <c r="RG35" s="385"/>
      <c r="RH35" s="385"/>
      <c r="RI35" s="385"/>
      <c r="RJ35" s="385"/>
      <c r="RK35" s="385"/>
      <c r="RL35" s="385"/>
      <c r="RM35" s="385"/>
      <c r="RN35" s="385"/>
      <c r="RO35" s="385"/>
      <c r="RP35" s="385"/>
      <c r="RQ35" s="385"/>
      <c r="RR35" s="385"/>
      <c r="RS35" s="385"/>
      <c r="RT35" s="385"/>
      <c r="RU35" s="385"/>
      <c r="RV35" s="385"/>
      <c r="RW35" s="385"/>
      <c r="RX35" s="385"/>
      <c r="RY35" s="385"/>
      <c r="RZ35" s="385"/>
      <c r="SA35" s="385"/>
      <c r="SB35" s="385"/>
      <c r="SC35" s="385"/>
      <c r="SD35" s="385"/>
      <c r="SE35" s="385"/>
      <c r="SF35" s="385"/>
      <c r="SG35" s="385"/>
      <c r="SH35" s="385"/>
      <c r="SI35" s="385"/>
      <c r="SJ35" s="385"/>
      <c r="SK35" s="385"/>
      <c r="SL35" s="385"/>
      <c r="SM35" s="385"/>
      <c r="SN35" s="385"/>
      <c r="SO35" s="385"/>
      <c r="SP35" s="385"/>
      <c r="SQ35" s="385"/>
      <c r="SR35" s="385"/>
      <c r="SS35" s="385"/>
      <c r="ST35" s="385"/>
      <c r="SU35" s="385"/>
      <c r="SV35" s="385"/>
      <c r="SW35" s="385"/>
      <c r="SX35" s="385"/>
      <c r="SY35" s="385"/>
      <c r="SZ35" s="385"/>
      <c r="TA35" s="385"/>
      <c r="TB35" s="385"/>
      <c r="TC35" s="385"/>
      <c r="TD35" s="385"/>
      <c r="TE35" s="385"/>
      <c r="TF35" s="385"/>
      <c r="TG35" s="385"/>
      <c r="TH35" s="385"/>
      <c r="TI35" s="385"/>
      <c r="TJ35" s="385"/>
      <c r="TK35" s="385"/>
      <c r="TL35" s="385"/>
      <c r="TM35" s="385"/>
      <c r="TN35" s="385"/>
      <c r="TO35" s="385"/>
      <c r="TP35" s="385"/>
      <c r="TQ35" s="385"/>
      <c r="TR35" s="385"/>
      <c r="TS35" s="385"/>
      <c r="TT35" s="385"/>
      <c r="TU35" s="385"/>
      <c r="TV35" s="385"/>
      <c r="TW35" s="385"/>
      <c r="TX35" s="385"/>
      <c r="TY35" s="385"/>
      <c r="TZ35" s="385"/>
      <c r="UA35" s="385"/>
      <c r="UB35" s="385"/>
      <c r="UC35" s="385"/>
      <c r="UD35" s="385"/>
      <c r="UE35" s="385"/>
      <c r="UF35" s="385"/>
      <c r="UG35" s="385"/>
      <c r="UH35" s="385"/>
      <c r="UI35" s="385"/>
      <c r="UJ35" s="385"/>
      <c r="UK35" s="385"/>
      <c r="UL35" s="385"/>
      <c r="UM35" s="385"/>
      <c r="UN35" s="385"/>
      <c r="UO35" s="385"/>
      <c r="UP35" s="385"/>
      <c r="UQ35" s="385"/>
      <c r="UR35" s="385"/>
      <c r="US35" s="385"/>
      <c r="UT35" s="385"/>
      <c r="UU35" s="385"/>
      <c r="UV35" s="385"/>
      <c r="UW35" s="385"/>
      <c r="UX35" s="385"/>
      <c r="UY35" s="385"/>
      <c r="UZ35" s="385"/>
      <c r="VA35" s="385"/>
      <c r="VB35" s="385"/>
      <c r="VC35" s="385"/>
      <c r="VD35" s="385"/>
      <c r="VE35" s="385"/>
      <c r="VF35" s="385"/>
      <c r="VG35" s="385"/>
      <c r="VH35" s="385"/>
      <c r="VI35" s="385"/>
      <c r="VJ35" s="385"/>
      <c r="VK35" s="385"/>
      <c r="VL35" s="385"/>
      <c r="VM35" s="385"/>
      <c r="VN35" s="385"/>
      <c r="VO35" s="385"/>
      <c r="VP35" s="385"/>
      <c r="VQ35" s="385"/>
      <c r="VR35" s="385"/>
      <c r="VS35" s="385"/>
      <c r="VT35" s="385"/>
      <c r="VU35" s="385"/>
      <c r="VV35" s="385"/>
      <c r="VW35" s="385"/>
      <c r="VX35" s="385"/>
      <c r="VY35" s="385"/>
      <c r="VZ35" s="385"/>
      <c r="WA35" s="385"/>
      <c r="WB35" s="385"/>
      <c r="WC35" s="385"/>
      <c r="WD35" s="385"/>
      <c r="WE35" s="385"/>
      <c r="WF35" s="385"/>
      <c r="WG35" s="385"/>
      <c r="WH35" s="385"/>
      <c r="WI35" s="385"/>
      <c r="WJ35" s="385"/>
      <c r="WK35" s="385"/>
      <c r="WL35" s="385"/>
      <c r="WM35" s="385"/>
      <c r="WN35" s="385"/>
      <c r="WO35" s="385"/>
      <c r="WP35" s="385"/>
      <c r="WQ35" s="385"/>
      <c r="WR35" s="385"/>
      <c r="WS35" s="385"/>
      <c r="WT35" s="385"/>
      <c r="WU35" s="385"/>
      <c r="WV35" s="385"/>
      <c r="WW35" s="385"/>
      <c r="WX35" s="385"/>
      <c r="WY35" s="385"/>
      <c r="WZ35" s="385"/>
      <c r="XA35" s="385"/>
      <c r="XB35" s="385"/>
      <c r="XC35" s="385"/>
      <c r="XD35" s="385"/>
      <c r="XE35" s="385"/>
      <c r="XF35" s="385"/>
      <c r="XG35" s="385"/>
      <c r="XH35" s="385"/>
      <c r="XI35" s="385"/>
      <c r="XJ35" s="385"/>
      <c r="XK35" s="385"/>
      <c r="XL35" s="385"/>
      <c r="XM35" s="385"/>
      <c r="XN35" s="385"/>
      <c r="XO35" s="385"/>
      <c r="XP35" s="385"/>
      <c r="XQ35" s="385"/>
      <c r="XR35" s="385"/>
      <c r="XS35" s="385"/>
      <c r="XT35" s="385"/>
      <c r="XU35" s="385"/>
      <c r="XV35" s="385"/>
      <c r="XW35" s="385"/>
      <c r="XX35" s="385"/>
      <c r="XY35" s="385"/>
      <c r="XZ35" s="385"/>
      <c r="YA35" s="385"/>
      <c r="YB35" s="385"/>
      <c r="YC35" s="385"/>
      <c r="YD35" s="385"/>
      <c r="YE35" s="385"/>
      <c r="YF35" s="385"/>
      <c r="YG35" s="385"/>
      <c r="YH35" s="385"/>
      <c r="YI35" s="385"/>
      <c r="YJ35" s="385"/>
      <c r="YK35" s="385"/>
      <c r="YL35" s="385"/>
      <c r="YM35" s="385"/>
      <c r="YN35" s="385"/>
      <c r="YO35" s="385"/>
      <c r="YP35" s="385"/>
      <c r="YQ35" s="385"/>
      <c r="YR35" s="385"/>
      <c r="YS35" s="385"/>
      <c r="YT35" s="385"/>
      <c r="YU35" s="385"/>
      <c r="YV35" s="385"/>
      <c r="YW35" s="385"/>
      <c r="YX35" s="385"/>
      <c r="YY35" s="385"/>
      <c r="YZ35" s="385"/>
      <c r="ZA35" s="385"/>
      <c r="ZB35" s="385"/>
      <c r="ZC35" s="385"/>
      <c r="ZD35" s="385"/>
      <c r="ZE35" s="385"/>
      <c r="ZF35" s="385"/>
      <c r="ZG35" s="385"/>
      <c r="ZH35" s="385"/>
      <c r="ZI35" s="385"/>
      <c r="ZJ35" s="385"/>
      <c r="ZK35" s="385"/>
      <c r="ZL35" s="385"/>
      <c r="ZM35" s="385"/>
    </row>
    <row r="36" spans="2:689" s="127" customFormat="1" ht="12.75" x14ac:dyDescent="0.2">
      <c r="B36" s="383" t="s">
        <v>1730</v>
      </c>
      <c r="C36" s="383" t="s">
        <v>1719</v>
      </c>
      <c r="D36" s="383" t="s">
        <v>1722</v>
      </c>
      <c r="E36" s="383" t="s">
        <v>1825</v>
      </c>
      <c r="F36" s="383" t="str">
        <f t="shared" si="7"/>
        <v>Environment</v>
      </c>
      <c r="G36" s="388">
        <f>INDEX(Workings_calcs!E$11:E$12, MATCH($E36, Workings_calcs!$C$11:$C$12,0))</f>
        <v>28</v>
      </c>
      <c r="I36" s="385" cm="1">
        <f t="array" ref="I36">IF((I$8&gt;$G36), INDEX(CBRM_data!$EY$238:$ABN$262, MATCH($D36&amp;$E36, CBRM_data!$D$238:$D$262,0), MATCH($B36&amp;$C36&amp;I$9, CBRM_data!$EY$15:$ABN$15,0)),SUMPRODUCT((I$12:I$25)*($E$12:$E$25=$E36)*($B$12:$B$25=$B36)))</f>
        <v>398.21973974521723</v>
      </c>
      <c r="J36" s="385" cm="1">
        <f t="array" ref="J36">IF((J$8&gt;$G36), INDEX(CBRM_data!$EY$238:$ABN$262, MATCH($D36&amp;$E36, CBRM_data!$D$238:$D$262,0), MATCH($B36&amp;$C36&amp;J$9, CBRM_data!$EY$15:$ABN$15,0)),SUMPRODUCT((J$12:J$25)*($E$12:$E$25=$E36)*($B$12:$B$25=$B36)))</f>
        <v>444.03073886681022</v>
      </c>
      <c r="K36" s="385" cm="1">
        <f t="array" ref="K36">IF((K$8&gt;$G36), INDEX(CBRM_data!$EY$238:$ABN$262, MATCH($D36&amp;$E36, CBRM_data!$D$238:$D$262,0), MATCH($B36&amp;$C36&amp;K$9, CBRM_data!$EY$15:$ABN$15,0)),SUMPRODUCT((K$12:K$25)*($E$12:$E$25=$E36)*($B$12:$B$25=$B36)))</f>
        <v>496.22860038723456</v>
      </c>
      <c r="L36" s="385" cm="1">
        <f t="array" ref="L36">IF((L$8&gt;$G36), INDEX(CBRM_data!$EY$238:$ABN$262, MATCH($D36&amp;$E36, CBRM_data!$D$238:$D$262,0), MATCH($B36&amp;$C36&amp;L$9, CBRM_data!$EY$15:$ABN$15,0)),SUMPRODUCT((L$12:L$25)*($E$12:$E$25=$E36)*($B$12:$B$25=$B36)))</f>
        <v>45.36869898940347</v>
      </c>
      <c r="M36" s="385" cm="1">
        <f t="array" ref="M36">IF((M$8&gt;$G36), INDEX(CBRM_data!$EY$238:$ABN$262, MATCH($D36&amp;$E36, CBRM_data!$D$238:$D$262,0), MATCH($B36&amp;$C36&amp;M$9, CBRM_data!$EY$15:$ABN$15,0)),SUMPRODUCT((M$12:M$25)*($E$12:$E$25=$E36)*($B$12:$B$25=$B36)))</f>
        <v>50.03166917636284</v>
      </c>
      <c r="N36" s="385" cm="1">
        <f t="array" ref="N36">IF((N$8&gt;$G36), INDEX(CBRM_data!$EY$238:$ABN$262, MATCH($D36&amp;$E36, CBRM_data!$D$238:$D$262,0), MATCH($B36&amp;$C36&amp;N$9, CBRM_data!$EY$15:$ABN$15,0)),SUMPRODUCT((N$12:N$25)*($E$12:$E$25=$E36)*($B$12:$B$25=$B36)))</f>
        <v>55.576485892034206</v>
      </c>
      <c r="O36" s="385" cm="1">
        <f t="array" ref="O36">IF((O$8&gt;$G36), INDEX(CBRM_data!$EY$238:$ABN$262, MATCH($D36&amp;$E36, CBRM_data!$D$238:$D$262,0), MATCH($B36&amp;$C36&amp;O$9, CBRM_data!$EY$15:$ABN$15,0)),SUMPRODUCT((O$12:O$25)*($E$12:$E$25=$E36)*($B$12:$B$25=$B36)))</f>
        <v>63.03633282936508</v>
      </c>
      <c r="P36" s="385" cm="1">
        <f t="array" ref="P36">IF((P$8&gt;$G36), INDEX(CBRM_data!$EY$238:$ABN$262, MATCH($D36&amp;$E36, CBRM_data!$D$238:$D$262,0), MATCH($B36&amp;$C36&amp;P$9, CBRM_data!$EY$15:$ABN$15,0)),SUMPRODUCT((P$12:P$25)*($E$12:$E$25=$E36)*($B$12:$B$25=$B36)))</f>
        <v>72.674151371123074</v>
      </c>
      <c r="Q36" s="385" cm="1">
        <f t="array" ref="Q36">IF((Q$8&gt;$G36), INDEX(CBRM_data!$EY$238:$ABN$262, MATCH($D36&amp;$E36, CBRM_data!$D$238:$D$262,0), MATCH($B36&amp;$C36&amp;Q$9, CBRM_data!$EY$15:$ABN$15,0)),SUMPRODUCT((Q$12:Q$25)*($E$12:$E$25=$E36)*($B$12:$B$25=$B36)))</f>
        <v>85.467932570546225</v>
      </c>
      <c r="R36" s="385" cm="1">
        <f t="array" ref="R36">IF((R$8&gt;$G36), INDEX(CBRM_data!$EY$238:$ABN$262, MATCH($D36&amp;$E36, CBRM_data!$D$238:$D$262,0), MATCH($B36&amp;$C36&amp;R$9, CBRM_data!$EY$15:$ABN$15,0)),SUMPRODUCT((R$12:R$25)*($E$12:$E$25=$E36)*($B$12:$B$25=$B36)))</f>
        <v>102.10125807084776</v>
      </c>
      <c r="S36" s="385" cm="1">
        <f t="array" ref="S36">IF((S$8&gt;$G36), INDEX(CBRM_data!$EY$238:$ABN$262, MATCH($D36&amp;$E36, CBRM_data!$D$238:$D$262,0), MATCH($B36&amp;$C36&amp;S$9, CBRM_data!$EY$15:$ABN$15,0)),SUMPRODUCT((S$12:S$25)*($E$12:$E$25=$E36)*($B$12:$B$25=$B36)))</f>
        <v>123.31004534895732</v>
      </c>
      <c r="T36" s="385" cm="1">
        <f t="array" ref="T36">IF((T$8&gt;$G36), INDEX(CBRM_data!$EY$238:$ABN$262, MATCH($D36&amp;$E36, CBRM_data!$D$238:$D$262,0), MATCH($B36&amp;$C36&amp;T$9, CBRM_data!$EY$15:$ABN$15,0)),SUMPRODUCT((T$12:T$25)*($E$12:$E$25=$E36)*($B$12:$B$25=$B36)))</f>
        <v>150.57637485014948</v>
      </c>
      <c r="U36" s="385" cm="1">
        <f t="array" ref="U36">IF((U$8&gt;$G36), INDEX(CBRM_data!$EY$238:$ABN$262, MATCH($D36&amp;$E36, CBRM_data!$D$238:$D$262,0), MATCH($B36&amp;$C36&amp;U$9, CBRM_data!$EY$15:$ABN$15,0)),SUMPRODUCT((U$12:U$25)*($E$12:$E$25=$E36)*($B$12:$B$25=$B36)))</f>
        <v>185.90185272831323</v>
      </c>
      <c r="V36" s="385" cm="1">
        <f t="array" ref="V36">IF((V$8&gt;$G36), INDEX(CBRM_data!$EY$238:$ABN$262, MATCH($D36&amp;$E36, CBRM_data!$D$238:$D$262,0), MATCH($B36&amp;$C36&amp;V$9, CBRM_data!$EY$15:$ABN$15,0)),SUMPRODUCT((V$12:V$25)*($E$12:$E$25=$E36)*($B$12:$B$25=$B36)))</f>
        <v>231.99876848735454</v>
      </c>
      <c r="W36" s="385" cm="1">
        <f t="array" ref="W36">IF((W$8&gt;$G36), INDEX(CBRM_data!$EY$238:$ABN$262, MATCH($D36&amp;$E36, CBRM_data!$D$238:$D$262,0), MATCH($B36&amp;$C36&amp;W$9, CBRM_data!$EY$15:$ABN$15,0)),SUMPRODUCT((W$12:W$25)*($E$12:$E$25=$E36)*($B$12:$B$25=$B36)))</f>
        <v>292.55419199420572</v>
      </c>
      <c r="X36" s="385" cm="1">
        <f t="array" ref="X36">IF((X$8&gt;$G36), INDEX(CBRM_data!$EY$238:$ABN$262, MATCH($D36&amp;$E36, CBRM_data!$D$238:$D$262,0), MATCH($B36&amp;$C36&amp;X$9, CBRM_data!$EY$15:$ABN$15,0)),SUMPRODUCT((X$12:X$25)*($E$12:$E$25=$E36)*($B$12:$B$25=$B36)))</f>
        <v>372.59566916852168</v>
      </c>
      <c r="Y36" s="385" cm="1">
        <f t="array" ref="Y36">IF((Y$8&gt;$G36), INDEX(CBRM_data!$EY$238:$ABN$262, MATCH($D36&amp;$E36, CBRM_data!$D$238:$D$262,0), MATCH($B36&amp;$C36&amp;Y$9, CBRM_data!$EY$15:$ABN$15,0)),SUMPRODUCT((Y$12:Y$25)*($E$12:$E$25=$E36)*($B$12:$B$25=$B36)))</f>
        <v>478.99870643968688</v>
      </c>
      <c r="Z36" s="385" cm="1">
        <f t="array" ref="Z36">IF((Z$8&gt;$G36), INDEX(CBRM_data!$EY$238:$ABN$262, MATCH($D36&amp;$E36, CBRM_data!$D$238:$D$262,0), MATCH($B36&amp;$C36&amp;Z$9, CBRM_data!$EY$15:$ABN$15,0)),SUMPRODUCT((Z$12:Z$25)*($E$12:$E$25=$E36)*($B$12:$B$25=$B36)))</f>
        <v>621.192491907982</v>
      </c>
      <c r="AA36" s="385" cm="1">
        <f t="array" ref="AA36">IF((AA$8&gt;$G36), INDEX(CBRM_data!$EY$238:$ABN$262, MATCH($D36&amp;$E36, CBRM_data!$D$238:$D$262,0), MATCH($B36&amp;$C36&amp;AA$9, CBRM_data!$EY$15:$ABN$15,0)),SUMPRODUCT((AA$12:AA$25)*($E$12:$E$25=$E36)*($B$12:$B$25=$B36)))</f>
        <v>799.17164780214262</v>
      </c>
      <c r="AB36" s="385" cm="1">
        <f t="array" ref="AB36">IF((AB$8&gt;$G36), INDEX(CBRM_data!$EY$238:$ABN$262, MATCH($D36&amp;$E36, CBRM_data!$D$238:$D$262,0), MATCH($B36&amp;$C36&amp;AB$9, CBRM_data!$EY$15:$ABN$15,0)),SUMPRODUCT((AB$12:AB$25)*($E$12:$E$25=$E36)*($B$12:$B$25=$B36)))</f>
        <v>941.36018597510179</v>
      </c>
      <c r="AC36" s="385" cm="1">
        <f t="array" ref="AC36">IF((AC$8&gt;$G36), INDEX(CBRM_data!$EY$238:$ABN$262, MATCH($D36&amp;$E36, CBRM_data!$D$238:$D$262,0), MATCH($B36&amp;$C36&amp;AC$9, CBRM_data!$EY$15:$ABN$15,0)),SUMPRODUCT((AC$12:AC$25)*($E$12:$E$25=$E36)*($B$12:$B$25=$B36)))</f>
        <v>1140.2344957248133</v>
      </c>
      <c r="AD36" s="385" cm="1">
        <f t="array" ref="AD36">IF((AD$8&gt;$G36), INDEX(CBRM_data!$EY$238:$ABN$262, MATCH($D36&amp;$E36, CBRM_data!$D$238:$D$262,0), MATCH($B36&amp;$C36&amp;AD$9, CBRM_data!$EY$15:$ABN$15,0)),SUMPRODUCT((AD$12:AD$25)*($E$12:$E$25=$E36)*($B$12:$B$25=$B36)))</f>
        <v>1419.5260933309273</v>
      </c>
      <c r="AE36" s="385" cm="1">
        <f t="array" ref="AE36">IF((AE$8&gt;$G36), INDEX(CBRM_data!$EY$238:$ABN$262, MATCH($D36&amp;$E36, CBRM_data!$D$238:$D$262,0), MATCH($B36&amp;$C36&amp;AE$9, CBRM_data!$EY$15:$ABN$15,0)),SUMPRODUCT((AE$12:AE$25)*($E$12:$E$25=$E36)*($B$12:$B$25=$B36)))</f>
        <v>1692.716453462067</v>
      </c>
      <c r="AF36" s="385" cm="1">
        <f t="array" ref="AF36">IF((AF$8&gt;$G36), INDEX(CBRM_data!$EY$238:$ABN$262, MATCH($D36&amp;$E36, CBRM_data!$D$238:$D$262,0), MATCH($B36&amp;$C36&amp;AF$9, CBRM_data!$EY$15:$ABN$15,0)),SUMPRODUCT((AF$12:AF$25)*($E$12:$E$25=$E36)*($B$12:$B$25=$B36)))</f>
        <v>1883.986970127542</v>
      </c>
      <c r="AG36" s="385" cm="1">
        <f t="array" ref="AG36">IF((AG$8&gt;$G36), INDEX(CBRM_data!$EY$238:$ABN$262, MATCH($D36&amp;$E36, CBRM_data!$D$238:$D$262,0), MATCH($B36&amp;$C36&amp;AG$9, CBRM_data!$EY$15:$ABN$15,0)),SUMPRODUCT((AG$12:AG$25)*($E$12:$E$25=$E36)*($B$12:$B$25=$B36)))</f>
        <v>2031.8412485171966</v>
      </c>
      <c r="AH36" s="385" cm="1">
        <f t="array" ref="AH36">IF((AH$8&gt;$G36), INDEX(CBRM_data!$EY$238:$ABN$262, MATCH($D36&amp;$E36, CBRM_data!$D$238:$D$262,0), MATCH($B36&amp;$C36&amp;AH$9, CBRM_data!$EY$15:$ABN$15,0)),SUMPRODUCT((AH$12:AH$25)*($E$12:$E$25=$E36)*($B$12:$B$25=$B36)))</f>
        <v>2044.6092737689746</v>
      </c>
      <c r="AI36" s="385" cm="1">
        <f t="array" ref="AI36">IF((AI$8&gt;$G36), INDEX(CBRM_data!$EY$238:$ABN$262, MATCH($D36&amp;$E36, CBRM_data!$D$238:$D$262,0), MATCH($B36&amp;$C36&amp;AI$9, CBRM_data!$EY$15:$ABN$15,0)),SUMPRODUCT((AI$12:AI$25)*($E$12:$E$25=$E36)*($B$12:$B$25=$B36)))</f>
        <v>2058.5192086455054</v>
      </c>
      <c r="AJ36" s="385" cm="1">
        <f t="array" ref="AJ36">IF((AJ$8&gt;$G36), INDEX(CBRM_data!$EY$238:$ABN$262, MATCH($D36&amp;$E36, CBRM_data!$D$238:$D$262,0), MATCH($B36&amp;$C36&amp;AJ$9, CBRM_data!$EY$15:$ABN$15,0)),SUMPRODUCT((AJ$12:AJ$25)*($E$12:$E$25=$E36)*($B$12:$B$25=$B36)))</f>
        <v>2073.6752365603611</v>
      </c>
      <c r="AK36" s="385" cm="1">
        <f t="array" ref="AK36">IF((AK$8&gt;$G36), INDEX(CBRM_data!$EY$238:$ABN$262, MATCH($D36&amp;$E36, CBRM_data!$D$238:$D$262,0), MATCH($B36&amp;$C36&amp;AK$9, CBRM_data!$EY$15:$ABN$15,0)),SUMPRODUCT((AK$12:AK$25)*($E$12:$E$25=$E36)*($B$12:$B$25=$B36)))</f>
        <v>2090.1911696176485</v>
      </c>
      <c r="AL36" s="385" cm="1">
        <f t="array" ref="AL36">IF((AL$8&gt;$G36), INDEX(CBRM_data!$EY$238:$ABN$262, MATCH($D36&amp;$E36, CBRM_data!$D$238:$D$262,0), MATCH($B36&amp;$C36&amp;AL$9, CBRM_data!$EY$15:$ABN$15,0)),SUMPRODUCT((AL$12:AL$25)*($E$12:$E$25=$E36)*($B$12:$B$25=$B36)))</f>
        <v>2108.1913463549718</v>
      </c>
      <c r="EB36" s="385"/>
      <c r="EC36" s="385"/>
      <c r="ED36" s="385"/>
      <c r="EE36" s="385"/>
      <c r="EF36" s="385"/>
      <c r="EG36" s="385"/>
      <c r="EH36" s="385"/>
      <c r="EI36" s="385"/>
      <c r="EJ36" s="385"/>
      <c r="EK36" s="385"/>
      <c r="EL36" s="385"/>
      <c r="EM36" s="385"/>
      <c r="EN36" s="385"/>
      <c r="EO36" s="385"/>
      <c r="EP36" s="385"/>
      <c r="EQ36" s="385"/>
      <c r="ER36" s="385"/>
      <c r="ES36" s="385"/>
      <c r="ET36" s="385"/>
      <c r="EU36" s="385"/>
      <c r="EV36" s="385"/>
      <c r="EW36" s="385"/>
      <c r="EX36" s="385"/>
      <c r="EY36" s="385"/>
      <c r="EZ36" s="385"/>
      <c r="FA36" s="385"/>
      <c r="FB36" s="385"/>
      <c r="FC36" s="385"/>
      <c r="FD36" s="385"/>
      <c r="FE36" s="385"/>
      <c r="FF36" s="385"/>
      <c r="FG36" s="385"/>
      <c r="FH36" s="385"/>
      <c r="FI36" s="385"/>
      <c r="FJ36" s="385"/>
      <c r="FK36" s="385"/>
      <c r="FL36" s="385"/>
      <c r="FM36" s="385"/>
      <c r="FN36" s="385"/>
      <c r="FO36" s="385"/>
      <c r="FP36" s="385"/>
      <c r="FQ36" s="385"/>
      <c r="FR36" s="385"/>
      <c r="FS36" s="385"/>
      <c r="FT36" s="385"/>
      <c r="FU36" s="385"/>
      <c r="FV36" s="385"/>
      <c r="FW36" s="385"/>
      <c r="FX36" s="385"/>
      <c r="FY36" s="385"/>
      <c r="FZ36" s="385"/>
      <c r="GA36" s="385"/>
      <c r="GB36" s="385"/>
      <c r="GC36" s="385"/>
      <c r="GD36" s="385"/>
      <c r="GE36" s="385"/>
      <c r="GF36" s="385"/>
      <c r="GG36" s="385"/>
      <c r="GH36" s="385"/>
      <c r="GI36" s="385"/>
      <c r="GJ36" s="385"/>
      <c r="GK36" s="385"/>
      <c r="GL36" s="385"/>
      <c r="GM36" s="385"/>
      <c r="GN36" s="385"/>
      <c r="GO36" s="385"/>
      <c r="GP36" s="385"/>
      <c r="GQ36" s="385"/>
      <c r="GR36" s="385"/>
      <c r="GS36" s="385"/>
      <c r="GT36" s="385"/>
      <c r="GU36" s="385"/>
      <c r="GV36" s="385"/>
      <c r="GW36" s="385"/>
      <c r="GX36" s="385"/>
      <c r="GY36" s="385"/>
      <c r="GZ36" s="385"/>
      <c r="HA36" s="385"/>
      <c r="HB36" s="385"/>
      <c r="HC36" s="385"/>
      <c r="HD36" s="385"/>
      <c r="HE36" s="385"/>
      <c r="HF36" s="385"/>
      <c r="HG36" s="385"/>
      <c r="HH36" s="385"/>
      <c r="HI36" s="385"/>
      <c r="HJ36" s="385"/>
      <c r="HK36" s="385"/>
      <c r="HL36" s="385"/>
      <c r="HM36" s="385"/>
      <c r="HN36" s="385"/>
      <c r="HO36" s="385"/>
      <c r="HP36" s="385"/>
      <c r="HQ36" s="385"/>
      <c r="HR36" s="385"/>
      <c r="HS36" s="385"/>
      <c r="HT36" s="385"/>
      <c r="HU36" s="385"/>
      <c r="HV36" s="385"/>
      <c r="HW36" s="385"/>
      <c r="HX36" s="385"/>
      <c r="HY36" s="385"/>
      <c r="HZ36" s="385"/>
      <c r="IA36" s="385"/>
      <c r="IB36" s="385"/>
      <c r="IC36" s="385"/>
      <c r="ID36" s="385"/>
      <c r="IE36" s="385"/>
      <c r="IF36" s="385"/>
      <c r="IG36" s="385"/>
      <c r="IH36" s="385"/>
      <c r="II36" s="385"/>
      <c r="IJ36" s="385"/>
      <c r="IK36" s="385"/>
      <c r="IL36" s="385"/>
      <c r="IM36" s="385"/>
      <c r="IN36" s="385"/>
      <c r="IO36" s="385"/>
      <c r="IP36" s="385"/>
      <c r="IQ36" s="385"/>
      <c r="IR36" s="385"/>
      <c r="IS36" s="385"/>
      <c r="IT36" s="385"/>
      <c r="IU36" s="385"/>
      <c r="IV36" s="385"/>
      <c r="IW36" s="385"/>
      <c r="IX36" s="385"/>
      <c r="IY36" s="385"/>
      <c r="IZ36" s="385"/>
      <c r="JA36" s="385"/>
      <c r="JB36" s="385"/>
      <c r="JC36" s="385"/>
      <c r="JD36" s="385"/>
      <c r="JE36" s="385"/>
      <c r="JF36" s="385"/>
      <c r="JG36" s="385"/>
      <c r="JH36" s="385"/>
      <c r="JI36" s="385"/>
      <c r="JJ36" s="385"/>
      <c r="JK36" s="385"/>
      <c r="JL36" s="385"/>
      <c r="JM36" s="385"/>
      <c r="JN36" s="385"/>
      <c r="JO36" s="385"/>
      <c r="JP36" s="385"/>
      <c r="JQ36" s="385"/>
      <c r="JR36" s="385"/>
      <c r="JS36" s="385"/>
      <c r="JT36" s="385"/>
      <c r="JU36" s="385"/>
      <c r="JV36" s="385"/>
      <c r="JW36" s="385"/>
      <c r="JX36" s="385"/>
      <c r="JY36" s="385"/>
      <c r="JZ36" s="385"/>
      <c r="KA36" s="385"/>
      <c r="KB36" s="385"/>
      <c r="KC36" s="385"/>
      <c r="KD36" s="385"/>
      <c r="KE36" s="385"/>
      <c r="KF36" s="385"/>
      <c r="KG36" s="385"/>
      <c r="KH36" s="385"/>
      <c r="KI36" s="385"/>
      <c r="KJ36" s="385"/>
      <c r="KK36" s="385"/>
      <c r="KL36" s="385"/>
      <c r="KM36" s="385"/>
      <c r="KN36" s="385"/>
      <c r="KO36" s="385"/>
      <c r="KP36" s="385"/>
      <c r="KQ36" s="385"/>
      <c r="KR36" s="385"/>
      <c r="KS36" s="385"/>
      <c r="KT36" s="385"/>
      <c r="KU36" s="385"/>
      <c r="KV36" s="385"/>
      <c r="KW36" s="385"/>
      <c r="KX36" s="385"/>
      <c r="KY36" s="385"/>
      <c r="KZ36" s="385"/>
      <c r="LA36" s="385"/>
      <c r="LB36" s="385"/>
      <c r="LC36" s="385"/>
      <c r="LD36" s="385"/>
      <c r="LE36" s="385"/>
      <c r="LF36" s="385"/>
      <c r="LG36" s="385"/>
      <c r="LH36" s="385"/>
      <c r="LI36" s="385"/>
      <c r="LJ36" s="385"/>
      <c r="LK36" s="385"/>
      <c r="LL36" s="385"/>
      <c r="LM36" s="385"/>
      <c r="LN36" s="385"/>
      <c r="LO36" s="385"/>
      <c r="LP36" s="385"/>
      <c r="LQ36" s="385"/>
      <c r="LR36" s="385"/>
      <c r="LS36" s="385"/>
      <c r="LT36" s="385"/>
      <c r="LU36" s="385"/>
      <c r="LV36" s="385"/>
      <c r="LW36" s="385"/>
      <c r="LX36" s="385"/>
      <c r="LY36" s="385"/>
      <c r="LZ36" s="385"/>
      <c r="MA36" s="385"/>
      <c r="MB36" s="385"/>
      <c r="MC36" s="385"/>
      <c r="MD36" s="385"/>
      <c r="ME36" s="385"/>
      <c r="MF36" s="385"/>
      <c r="MG36" s="385"/>
      <c r="MH36" s="385"/>
      <c r="MI36" s="385"/>
      <c r="MJ36" s="385"/>
      <c r="MK36" s="385"/>
      <c r="ML36" s="385"/>
      <c r="MM36" s="385"/>
      <c r="MN36" s="385"/>
      <c r="MO36" s="385"/>
      <c r="MP36" s="385"/>
      <c r="MQ36" s="385"/>
      <c r="MR36" s="385"/>
      <c r="MS36" s="385"/>
      <c r="MT36" s="385"/>
      <c r="MU36" s="385"/>
      <c r="MV36" s="385"/>
      <c r="MW36" s="385"/>
      <c r="MX36" s="385"/>
      <c r="MY36" s="385"/>
      <c r="MZ36" s="385"/>
      <c r="NA36" s="385"/>
      <c r="NB36" s="385"/>
      <c r="NC36" s="385"/>
      <c r="ND36" s="385"/>
      <c r="NE36" s="385"/>
      <c r="NF36" s="385"/>
      <c r="NG36" s="385"/>
      <c r="NH36" s="385"/>
      <c r="NI36" s="385"/>
      <c r="NJ36" s="385"/>
      <c r="NK36" s="385"/>
      <c r="NL36" s="385"/>
      <c r="NM36" s="385"/>
      <c r="NN36" s="385"/>
      <c r="NO36" s="385"/>
      <c r="NP36" s="385"/>
      <c r="NQ36" s="385"/>
      <c r="NR36" s="385"/>
      <c r="NS36" s="385"/>
      <c r="NT36" s="385"/>
      <c r="NU36" s="385"/>
      <c r="NV36" s="385"/>
      <c r="NW36" s="385"/>
      <c r="NX36" s="385"/>
      <c r="NY36" s="385"/>
      <c r="NZ36" s="385"/>
      <c r="OA36" s="385"/>
      <c r="OB36" s="385"/>
      <c r="OC36" s="385"/>
      <c r="OD36" s="385"/>
      <c r="OE36" s="385"/>
      <c r="OF36" s="385"/>
      <c r="OG36" s="385"/>
      <c r="OH36" s="385"/>
      <c r="OI36" s="385"/>
      <c r="OJ36" s="385"/>
      <c r="OK36" s="385"/>
      <c r="OL36" s="385"/>
      <c r="OM36" s="385"/>
      <c r="ON36" s="385"/>
      <c r="OO36" s="385"/>
      <c r="OP36" s="385"/>
      <c r="OQ36" s="385"/>
      <c r="OR36" s="385"/>
      <c r="OS36" s="385"/>
      <c r="OT36" s="385"/>
      <c r="OU36" s="385"/>
      <c r="OV36" s="385"/>
      <c r="OW36" s="385"/>
      <c r="OX36" s="385"/>
      <c r="OY36" s="385"/>
      <c r="OZ36" s="385"/>
      <c r="PA36" s="385"/>
      <c r="PB36" s="385"/>
      <c r="PC36" s="385"/>
      <c r="PD36" s="385"/>
      <c r="PE36" s="385"/>
      <c r="PF36" s="385"/>
      <c r="PG36" s="385"/>
      <c r="PH36" s="385"/>
      <c r="PI36" s="385"/>
      <c r="PJ36" s="385"/>
      <c r="PK36" s="385"/>
      <c r="PL36" s="385"/>
      <c r="PM36" s="385"/>
      <c r="PN36" s="385"/>
      <c r="PO36" s="385"/>
      <c r="PP36" s="385"/>
      <c r="PQ36" s="385"/>
      <c r="PR36" s="385"/>
      <c r="PS36" s="385"/>
      <c r="PT36" s="385"/>
      <c r="PU36" s="385"/>
      <c r="PV36" s="385"/>
      <c r="PW36" s="385"/>
      <c r="PX36" s="385"/>
      <c r="PY36" s="385"/>
      <c r="PZ36" s="385"/>
      <c r="QA36" s="385"/>
      <c r="QB36" s="385"/>
      <c r="QC36" s="385"/>
      <c r="QD36" s="385"/>
      <c r="QE36" s="385"/>
      <c r="QF36" s="385"/>
      <c r="QG36" s="385"/>
      <c r="QH36" s="385"/>
      <c r="QI36" s="385"/>
      <c r="QJ36" s="385"/>
      <c r="QK36" s="385"/>
      <c r="QL36" s="385"/>
      <c r="QM36" s="385"/>
      <c r="QN36" s="385"/>
      <c r="QO36" s="385"/>
      <c r="QP36" s="385"/>
      <c r="QQ36" s="385"/>
      <c r="QR36" s="385"/>
      <c r="QS36" s="385"/>
      <c r="QT36" s="385"/>
      <c r="QU36" s="385"/>
      <c r="QV36" s="385"/>
      <c r="QW36" s="385"/>
      <c r="QX36" s="385"/>
      <c r="QY36" s="385"/>
      <c r="QZ36" s="385"/>
      <c r="RA36" s="385"/>
      <c r="RB36" s="385"/>
      <c r="RC36" s="385"/>
      <c r="RD36" s="385"/>
      <c r="RE36" s="385"/>
      <c r="RF36" s="385"/>
      <c r="RG36" s="385"/>
      <c r="RH36" s="385"/>
      <c r="RI36" s="385"/>
      <c r="RJ36" s="385"/>
      <c r="RK36" s="385"/>
      <c r="RL36" s="385"/>
      <c r="RM36" s="385"/>
      <c r="RN36" s="385"/>
      <c r="RO36" s="385"/>
      <c r="RP36" s="385"/>
      <c r="RQ36" s="385"/>
      <c r="RR36" s="385"/>
      <c r="RS36" s="385"/>
      <c r="RT36" s="385"/>
      <c r="RU36" s="385"/>
      <c r="RV36" s="385"/>
      <c r="RW36" s="385"/>
      <c r="RX36" s="385"/>
      <c r="RY36" s="385"/>
      <c r="RZ36" s="385"/>
      <c r="SA36" s="385"/>
      <c r="SB36" s="385"/>
      <c r="SC36" s="385"/>
      <c r="SD36" s="385"/>
      <c r="SE36" s="385"/>
      <c r="SF36" s="385"/>
      <c r="SG36" s="385"/>
      <c r="SH36" s="385"/>
      <c r="SI36" s="385"/>
      <c r="SJ36" s="385"/>
      <c r="SK36" s="385"/>
      <c r="SL36" s="385"/>
      <c r="SM36" s="385"/>
      <c r="SN36" s="385"/>
      <c r="SO36" s="385"/>
      <c r="SP36" s="385"/>
      <c r="SQ36" s="385"/>
      <c r="SR36" s="385"/>
      <c r="SS36" s="385"/>
      <c r="ST36" s="385"/>
      <c r="SU36" s="385"/>
      <c r="SV36" s="385"/>
      <c r="SW36" s="385"/>
      <c r="SX36" s="385"/>
      <c r="SY36" s="385"/>
      <c r="SZ36" s="385"/>
      <c r="TA36" s="385"/>
      <c r="TB36" s="385"/>
      <c r="TC36" s="385"/>
      <c r="TD36" s="385"/>
      <c r="TE36" s="385"/>
      <c r="TF36" s="385"/>
      <c r="TG36" s="385"/>
      <c r="TH36" s="385"/>
      <c r="TI36" s="385"/>
      <c r="TJ36" s="385"/>
      <c r="TK36" s="385"/>
      <c r="TL36" s="385"/>
      <c r="TM36" s="385"/>
      <c r="TN36" s="385"/>
      <c r="TO36" s="385"/>
      <c r="TP36" s="385"/>
      <c r="TQ36" s="385"/>
      <c r="TR36" s="385"/>
      <c r="TS36" s="385"/>
      <c r="TT36" s="385"/>
      <c r="TU36" s="385"/>
      <c r="TV36" s="385"/>
      <c r="TW36" s="385"/>
      <c r="TX36" s="385"/>
      <c r="TY36" s="385"/>
      <c r="TZ36" s="385"/>
      <c r="UA36" s="385"/>
      <c r="UB36" s="385"/>
      <c r="UC36" s="385"/>
      <c r="UD36" s="385"/>
      <c r="UE36" s="385"/>
      <c r="UF36" s="385"/>
      <c r="UG36" s="385"/>
      <c r="UH36" s="385"/>
      <c r="UI36" s="385"/>
      <c r="UJ36" s="385"/>
      <c r="UK36" s="385"/>
      <c r="UL36" s="385"/>
      <c r="UM36" s="385"/>
      <c r="UN36" s="385"/>
      <c r="UO36" s="385"/>
      <c r="UP36" s="385"/>
      <c r="UQ36" s="385"/>
      <c r="UR36" s="385"/>
      <c r="US36" s="385"/>
      <c r="UT36" s="385"/>
      <c r="UU36" s="385"/>
      <c r="UV36" s="385"/>
      <c r="UW36" s="385"/>
      <c r="UX36" s="385"/>
      <c r="UY36" s="385"/>
      <c r="UZ36" s="385"/>
      <c r="VA36" s="385"/>
      <c r="VB36" s="385"/>
      <c r="VC36" s="385"/>
      <c r="VD36" s="385"/>
      <c r="VE36" s="385"/>
      <c r="VF36" s="385"/>
      <c r="VG36" s="385"/>
      <c r="VH36" s="385"/>
      <c r="VI36" s="385"/>
      <c r="VJ36" s="385"/>
      <c r="VK36" s="385"/>
      <c r="VL36" s="385"/>
      <c r="VM36" s="385"/>
      <c r="VN36" s="385"/>
      <c r="VO36" s="385"/>
      <c r="VP36" s="385"/>
      <c r="VQ36" s="385"/>
      <c r="VR36" s="385"/>
      <c r="VS36" s="385"/>
      <c r="VT36" s="385"/>
      <c r="VU36" s="385"/>
      <c r="VV36" s="385"/>
      <c r="VW36" s="385"/>
      <c r="VX36" s="385"/>
      <c r="VY36" s="385"/>
      <c r="VZ36" s="385"/>
      <c r="WA36" s="385"/>
      <c r="WB36" s="385"/>
      <c r="WC36" s="385"/>
      <c r="WD36" s="385"/>
      <c r="WE36" s="385"/>
      <c r="WF36" s="385"/>
      <c r="WG36" s="385"/>
      <c r="WH36" s="385"/>
      <c r="WI36" s="385"/>
      <c r="WJ36" s="385"/>
      <c r="WK36" s="385"/>
      <c r="WL36" s="385"/>
      <c r="WM36" s="385"/>
      <c r="WN36" s="385"/>
      <c r="WO36" s="385"/>
      <c r="WP36" s="385"/>
      <c r="WQ36" s="385"/>
      <c r="WR36" s="385"/>
      <c r="WS36" s="385"/>
      <c r="WT36" s="385"/>
      <c r="WU36" s="385"/>
      <c r="WV36" s="385"/>
      <c r="WW36" s="385"/>
      <c r="WX36" s="385"/>
      <c r="WY36" s="385"/>
      <c r="WZ36" s="385"/>
      <c r="XA36" s="385"/>
      <c r="XB36" s="385"/>
      <c r="XC36" s="385"/>
      <c r="XD36" s="385"/>
      <c r="XE36" s="385"/>
      <c r="XF36" s="385"/>
      <c r="XG36" s="385"/>
      <c r="XH36" s="385"/>
      <c r="XI36" s="385"/>
      <c r="XJ36" s="385"/>
      <c r="XK36" s="385"/>
      <c r="XL36" s="385"/>
      <c r="XM36" s="385"/>
      <c r="XN36" s="385"/>
      <c r="XO36" s="385"/>
      <c r="XP36" s="385"/>
      <c r="XQ36" s="385"/>
      <c r="XR36" s="385"/>
      <c r="XS36" s="385"/>
      <c r="XT36" s="385"/>
      <c r="XU36" s="385"/>
      <c r="XV36" s="385"/>
      <c r="XW36" s="385"/>
      <c r="XX36" s="385"/>
      <c r="XY36" s="385"/>
      <c r="XZ36" s="385"/>
      <c r="YA36" s="385"/>
      <c r="YB36" s="385"/>
      <c r="YC36" s="385"/>
      <c r="YD36" s="385"/>
      <c r="YE36" s="385"/>
      <c r="YF36" s="385"/>
      <c r="YG36" s="385"/>
      <c r="YH36" s="385"/>
      <c r="YI36" s="385"/>
      <c r="YJ36" s="385"/>
      <c r="YK36" s="385"/>
      <c r="YL36" s="385"/>
      <c r="YM36" s="385"/>
      <c r="YN36" s="385"/>
      <c r="YO36" s="385"/>
      <c r="YP36" s="385"/>
      <c r="YQ36" s="385"/>
      <c r="YR36" s="385"/>
      <c r="YS36" s="385"/>
      <c r="YT36" s="385"/>
      <c r="YU36" s="385"/>
      <c r="YV36" s="385"/>
      <c r="YW36" s="385"/>
      <c r="YX36" s="385"/>
      <c r="YY36" s="385"/>
      <c r="YZ36" s="385"/>
      <c r="ZA36" s="385"/>
      <c r="ZB36" s="385"/>
      <c r="ZC36" s="385"/>
      <c r="ZD36" s="385"/>
      <c r="ZE36" s="385"/>
      <c r="ZF36" s="385"/>
      <c r="ZG36" s="385"/>
      <c r="ZH36" s="385"/>
      <c r="ZI36" s="385"/>
      <c r="ZJ36" s="385"/>
      <c r="ZK36" s="385"/>
      <c r="ZL36" s="385"/>
      <c r="ZM36" s="385"/>
    </row>
    <row r="37" spans="2:689" s="127" customFormat="1" ht="12.75" x14ac:dyDescent="0.2">
      <c r="G37" s="388"/>
      <c r="I37" s="385"/>
      <c r="J37" s="385"/>
      <c r="K37" s="385"/>
      <c r="L37" s="385"/>
      <c r="M37" s="385"/>
      <c r="N37" s="385"/>
      <c r="O37" s="385"/>
      <c r="P37" s="385"/>
      <c r="Q37" s="385"/>
      <c r="R37" s="385"/>
      <c r="S37" s="385"/>
      <c r="T37" s="385"/>
      <c r="U37" s="385"/>
      <c r="V37" s="385"/>
      <c r="W37" s="385"/>
      <c r="X37" s="385"/>
      <c r="Y37" s="385"/>
      <c r="Z37" s="385"/>
      <c r="AA37" s="385"/>
      <c r="AB37" s="385"/>
      <c r="AC37" s="385"/>
      <c r="AD37" s="385"/>
      <c r="AE37" s="385"/>
      <c r="AF37" s="385"/>
      <c r="AG37" s="385"/>
      <c r="AH37" s="385"/>
      <c r="AI37" s="385"/>
      <c r="AJ37" s="385"/>
      <c r="AK37" s="385"/>
      <c r="AL37" s="385"/>
      <c r="EB37" s="385"/>
      <c r="EC37" s="385"/>
      <c r="ED37" s="385"/>
      <c r="EE37" s="385"/>
      <c r="EF37" s="385"/>
      <c r="EG37" s="385"/>
      <c r="EH37" s="385"/>
      <c r="EI37" s="385"/>
      <c r="EJ37" s="385"/>
      <c r="EK37" s="385"/>
      <c r="EL37" s="385"/>
      <c r="EM37" s="385"/>
      <c r="EN37" s="385"/>
      <c r="EO37" s="385"/>
      <c r="EP37" s="385"/>
      <c r="EQ37" s="385"/>
      <c r="ER37" s="385"/>
      <c r="ES37" s="385"/>
      <c r="ET37" s="385"/>
      <c r="EU37" s="385"/>
      <c r="EV37" s="385"/>
      <c r="EW37" s="385"/>
      <c r="EX37" s="385"/>
      <c r="EY37" s="385"/>
      <c r="EZ37" s="385"/>
      <c r="FA37" s="385"/>
      <c r="FB37" s="385"/>
      <c r="FC37" s="385"/>
      <c r="FD37" s="385"/>
      <c r="FE37" s="385"/>
      <c r="FF37" s="385"/>
      <c r="FG37" s="385"/>
      <c r="FH37" s="385"/>
      <c r="FI37" s="385"/>
      <c r="FJ37" s="385"/>
      <c r="FK37" s="385"/>
      <c r="FL37" s="385"/>
      <c r="FM37" s="385"/>
      <c r="FN37" s="385"/>
      <c r="FO37" s="385"/>
      <c r="FP37" s="385"/>
      <c r="FQ37" s="385"/>
      <c r="FR37" s="385"/>
      <c r="FS37" s="385"/>
      <c r="FT37" s="385"/>
      <c r="FU37" s="385"/>
      <c r="FV37" s="385"/>
      <c r="FW37" s="385"/>
      <c r="FX37" s="385"/>
      <c r="FY37" s="385"/>
      <c r="FZ37" s="385"/>
      <c r="GA37" s="385"/>
      <c r="GB37" s="385"/>
      <c r="GC37" s="385"/>
      <c r="GD37" s="385"/>
      <c r="GE37" s="385"/>
      <c r="GF37" s="385"/>
      <c r="GG37" s="385"/>
      <c r="GH37" s="385"/>
      <c r="GI37" s="385"/>
      <c r="GJ37" s="385"/>
      <c r="GK37" s="385"/>
      <c r="GL37" s="385"/>
      <c r="GM37" s="385"/>
      <c r="GN37" s="385"/>
      <c r="GO37" s="385"/>
      <c r="GP37" s="385"/>
      <c r="GQ37" s="385"/>
      <c r="GR37" s="385"/>
      <c r="GS37" s="385"/>
      <c r="GT37" s="385"/>
      <c r="GU37" s="385"/>
      <c r="GV37" s="385"/>
      <c r="GW37" s="385"/>
      <c r="GX37" s="385"/>
      <c r="GY37" s="385"/>
      <c r="GZ37" s="385"/>
      <c r="HA37" s="385"/>
      <c r="HB37" s="385"/>
      <c r="HC37" s="385"/>
      <c r="HD37" s="385"/>
      <c r="HE37" s="385"/>
      <c r="HF37" s="385"/>
      <c r="HG37" s="385"/>
      <c r="HH37" s="385"/>
      <c r="HI37" s="385"/>
      <c r="HJ37" s="385"/>
      <c r="HK37" s="385"/>
      <c r="HL37" s="385"/>
      <c r="HM37" s="385"/>
      <c r="HN37" s="385"/>
      <c r="HO37" s="385"/>
      <c r="HP37" s="385"/>
      <c r="HQ37" s="385"/>
      <c r="HR37" s="385"/>
      <c r="HS37" s="385"/>
      <c r="HT37" s="385"/>
      <c r="HU37" s="385"/>
      <c r="HV37" s="385"/>
      <c r="HW37" s="385"/>
      <c r="HX37" s="385"/>
      <c r="HY37" s="385"/>
      <c r="HZ37" s="385"/>
      <c r="IA37" s="385"/>
      <c r="IB37" s="385"/>
      <c r="IC37" s="385"/>
      <c r="ID37" s="385"/>
      <c r="IE37" s="385"/>
      <c r="IF37" s="385"/>
      <c r="IG37" s="385"/>
      <c r="IH37" s="385"/>
      <c r="II37" s="385"/>
      <c r="IJ37" s="385"/>
      <c r="IK37" s="385"/>
      <c r="IL37" s="385"/>
      <c r="IM37" s="385"/>
      <c r="IN37" s="385"/>
      <c r="IO37" s="385"/>
      <c r="IP37" s="385"/>
      <c r="IQ37" s="385"/>
      <c r="IR37" s="385"/>
      <c r="IS37" s="385"/>
      <c r="IT37" s="385"/>
      <c r="IU37" s="385"/>
      <c r="IV37" s="385"/>
      <c r="IW37" s="385"/>
      <c r="IX37" s="385"/>
      <c r="IY37" s="385"/>
      <c r="IZ37" s="385"/>
      <c r="JA37" s="385"/>
      <c r="JB37" s="385"/>
      <c r="JC37" s="385"/>
      <c r="JD37" s="385"/>
      <c r="JE37" s="385"/>
      <c r="JF37" s="385"/>
      <c r="JG37" s="385"/>
      <c r="JH37" s="385"/>
      <c r="JI37" s="385"/>
      <c r="JJ37" s="385"/>
      <c r="JK37" s="385"/>
      <c r="JL37" s="385"/>
      <c r="JM37" s="385"/>
      <c r="JN37" s="385"/>
      <c r="JO37" s="385"/>
      <c r="JP37" s="385"/>
      <c r="JQ37" s="385"/>
      <c r="JR37" s="385"/>
      <c r="JS37" s="385"/>
      <c r="JT37" s="385"/>
      <c r="JU37" s="385"/>
      <c r="JV37" s="385"/>
      <c r="JW37" s="385"/>
      <c r="JX37" s="385"/>
      <c r="JY37" s="385"/>
      <c r="JZ37" s="385"/>
      <c r="KA37" s="385"/>
      <c r="KB37" s="385"/>
      <c r="KC37" s="385"/>
      <c r="KD37" s="385"/>
      <c r="KE37" s="385"/>
      <c r="KF37" s="385"/>
      <c r="KG37" s="385"/>
      <c r="KH37" s="385"/>
      <c r="KI37" s="385"/>
      <c r="KJ37" s="385"/>
      <c r="KK37" s="385"/>
      <c r="KL37" s="385"/>
      <c r="KM37" s="385"/>
      <c r="KN37" s="385"/>
      <c r="KO37" s="385"/>
      <c r="KP37" s="385"/>
      <c r="KQ37" s="385"/>
      <c r="KR37" s="385"/>
      <c r="KS37" s="385"/>
      <c r="KT37" s="385"/>
      <c r="KU37" s="385"/>
      <c r="KV37" s="385"/>
      <c r="KW37" s="385"/>
      <c r="KX37" s="385"/>
      <c r="KY37" s="385"/>
      <c r="KZ37" s="385"/>
      <c r="LA37" s="385"/>
      <c r="LB37" s="385"/>
      <c r="LC37" s="385"/>
      <c r="LD37" s="385"/>
      <c r="LE37" s="385"/>
      <c r="LF37" s="385"/>
      <c r="LG37" s="385"/>
      <c r="LH37" s="385"/>
      <c r="LI37" s="385"/>
      <c r="LJ37" s="385"/>
      <c r="LK37" s="385"/>
      <c r="LL37" s="385"/>
      <c r="LM37" s="385"/>
      <c r="LN37" s="385"/>
      <c r="LO37" s="385"/>
      <c r="LP37" s="385"/>
      <c r="LQ37" s="385"/>
      <c r="LR37" s="385"/>
      <c r="LS37" s="385"/>
      <c r="LT37" s="385"/>
      <c r="LU37" s="385"/>
      <c r="LV37" s="385"/>
      <c r="LW37" s="385"/>
      <c r="LX37" s="385"/>
      <c r="LY37" s="385"/>
      <c r="LZ37" s="385"/>
      <c r="MA37" s="385"/>
      <c r="MB37" s="385"/>
      <c r="MC37" s="385"/>
      <c r="MD37" s="385"/>
      <c r="ME37" s="385"/>
      <c r="MF37" s="385"/>
      <c r="MG37" s="385"/>
      <c r="MH37" s="385"/>
      <c r="MI37" s="385"/>
      <c r="MJ37" s="385"/>
      <c r="MK37" s="385"/>
      <c r="ML37" s="385"/>
      <c r="MM37" s="385"/>
      <c r="MN37" s="385"/>
      <c r="MO37" s="385"/>
      <c r="MP37" s="385"/>
      <c r="MQ37" s="385"/>
      <c r="MR37" s="385"/>
      <c r="MS37" s="385"/>
      <c r="MT37" s="385"/>
      <c r="MU37" s="385"/>
      <c r="MV37" s="385"/>
      <c r="MW37" s="385"/>
      <c r="MX37" s="385"/>
      <c r="MY37" s="385"/>
      <c r="MZ37" s="385"/>
      <c r="NA37" s="385"/>
      <c r="NB37" s="385"/>
      <c r="NC37" s="385"/>
      <c r="ND37" s="385"/>
      <c r="NE37" s="385"/>
      <c r="NF37" s="385"/>
      <c r="NG37" s="385"/>
      <c r="NH37" s="385"/>
      <c r="NI37" s="385"/>
      <c r="NJ37" s="385"/>
      <c r="NK37" s="385"/>
      <c r="NL37" s="385"/>
      <c r="NM37" s="385"/>
      <c r="NN37" s="385"/>
      <c r="NO37" s="385"/>
      <c r="NP37" s="385"/>
      <c r="NQ37" s="385"/>
      <c r="NR37" s="385"/>
      <c r="NS37" s="385"/>
      <c r="NT37" s="385"/>
      <c r="NU37" s="385"/>
      <c r="NV37" s="385"/>
      <c r="NW37" s="385"/>
      <c r="NX37" s="385"/>
      <c r="NY37" s="385"/>
      <c r="NZ37" s="385"/>
      <c r="OA37" s="385"/>
      <c r="OB37" s="385"/>
      <c r="OC37" s="385"/>
      <c r="OD37" s="385"/>
      <c r="OE37" s="385"/>
      <c r="OF37" s="385"/>
      <c r="OG37" s="385"/>
      <c r="OH37" s="385"/>
      <c r="OI37" s="385"/>
      <c r="OJ37" s="385"/>
      <c r="OK37" s="385"/>
      <c r="OL37" s="385"/>
      <c r="OM37" s="385"/>
      <c r="ON37" s="385"/>
      <c r="OO37" s="385"/>
      <c r="OP37" s="385"/>
      <c r="OQ37" s="385"/>
      <c r="OR37" s="385"/>
      <c r="OS37" s="385"/>
      <c r="OT37" s="385"/>
      <c r="OU37" s="385"/>
      <c r="OV37" s="385"/>
      <c r="OW37" s="385"/>
      <c r="OX37" s="385"/>
      <c r="OY37" s="385"/>
      <c r="OZ37" s="385"/>
      <c r="PA37" s="385"/>
      <c r="PB37" s="385"/>
      <c r="PC37" s="385"/>
      <c r="PD37" s="385"/>
      <c r="PE37" s="385"/>
      <c r="PF37" s="385"/>
      <c r="PG37" s="385"/>
      <c r="PH37" s="385"/>
      <c r="PI37" s="385"/>
      <c r="PJ37" s="385"/>
      <c r="PK37" s="385"/>
      <c r="PL37" s="385"/>
      <c r="PM37" s="385"/>
      <c r="PN37" s="385"/>
      <c r="PO37" s="385"/>
      <c r="PP37" s="385"/>
      <c r="PQ37" s="385"/>
      <c r="PR37" s="385"/>
      <c r="PS37" s="385"/>
      <c r="PT37" s="385"/>
      <c r="PU37" s="385"/>
      <c r="PV37" s="385"/>
      <c r="PW37" s="385"/>
      <c r="PX37" s="385"/>
      <c r="PY37" s="385"/>
      <c r="PZ37" s="385"/>
      <c r="QA37" s="385"/>
      <c r="QB37" s="385"/>
      <c r="QC37" s="385"/>
      <c r="QD37" s="385"/>
      <c r="QE37" s="385"/>
      <c r="QF37" s="385"/>
      <c r="QG37" s="385"/>
      <c r="QH37" s="385"/>
      <c r="QI37" s="385"/>
      <c r="QJ37" s="385"/>
      <c r="QK37" s="385"/>
      <c r="QL37" s="385"/>
      <c r="QM37" s="385"/>
      <c r="QN37" s="385"/>
      <c r="QO37" s="385"/>
      <c r="QP37" s="385"/>
      <c r="QQ37" s="385"/>
      <c r="QR37" s="385"/>
      <c r="QS37" s="385"/>
      <c r="QT37" s="385"/>
      <c r="QU37" s="385"/>
      <c r="QV37" s="385"/>
      <c r="QW37" s="385"/>
      <c r="QX37" s="385"/>
      <c r="QY37" s="385"/>
      <c r="QZ37" s="385"/>
      <c r="RA37" s="385"/>
      <c r="RB37" s="385"/>
      <c r="RC37" s="385"/>
      <c r="RD37" s="385"/>
      <c r="RE37" s="385"/>
      <c r="RF37" s="385"/>
      <c r="RG37" s="385"/>
      <c r="RH37" s="385"/>
      <c r="RI37" s="385"/>
      <c r="RJ37" s="385"/>
      <c r="RK37" s="385"/>
      <c r="RL37" s="385"/>
      <c r="RM37" s="385"/>
      <c r="RN37" s="385"/>
      <c r="RO37" s="385"/>
      <c r="RP37" s="385"/>
      <c r="RQ37" s="385"/>
      <c r="RR37" s="385"/>
      <c r="RS37" s="385"/>
      <c r="RT37" s="385"/>
      <c r="RU37" s="385"/>
      <c r="RV37" s="385"/>
      <c r="RW37" s="385"/>
      <c r="RX37" s="385"/>
      <c r="RY37" s="385"/>
      <c r="RZ37" s="385"/>
      <c r="SA37" s="385"/>
      <c r="SB37" s="385"/>
      <c r="SC37" s="385"/>
      <c r="SD37" s="385"/>
      <c r="SE37" s="385"/>
      <c r="SF37" s="385"/>
      <c r="SG37" s="385"/>
      <c r="SH37" s="385"/>
      <c r="SI37" s="385"/>
      <c r="SJ37" s="385"/>
      <c r="SK37" s="385"/>
      <c r="SL37" s="385"/>
      <c r="SM37" s="385"/>
      <c r="SN37" s="385"/>
      <c r="SO37" s="385"/>
      <c r="SP37" s="385"/>
      <c r="SQ37" s="385"/>
      <c r="SR37" s="385"/>
      <c r="SS37" s="385"/>
      <c r="ST37" s="385"/>
      <c r="SU37" s="385"/>
      <c r="SV37" s="385"/>
      <c r="SW37" s="385"/>
      <c r="SX37" s="385"/>
      <c r="SY37" s="385"/>
      <c r="SZ37" s="385"/>
      <c r="TA37" s="385"/>
      <c r="TB37" s="385"/>
      <c r="TC37" s="385"/>
      <c r="TD37" s="385"/>
      <c r="TE37" s="385"/>
      <c r="TF37" s="385"/>
      <c r="TG37" s="385"/>
      <c r="TH37" s="385"/>
      <c r="TI37" s="385"/>
      <c r="TJ37" s="385"/>
      <c r="TK37" s="385"/>
      <c r="TL37" s="385"/>
      <c r="TM37" s="385"/>
      <c r="TN37" s="385"/>
      <c r="TO37" s="385"/>
      <c r="TP37" s="385"/>
      <c r="TQ37" s="385"/>
      <c r="TR37" s="385"/>
      <c r="TS37" s="385"/>
      <c r="TT37" s="385"/>
      <c r="TU37" s="385"/>
      <c r="TV37" s="385"/>
      <c r="TW37" s="385"/>
      <c r="TX37" s="385"/>
      <c r="TY37" s="385"/>
      <c r="TZ37" s="385"/>
      <c r="UA37" s="385"/>
      <c r="UB37" s="385"/>
      <c r="UC37" s="385"/>
      <c r="UD37" s="385"/>
      <c r="UE37" s="385"/>
      <c r="UF37" s="385"/>
      <c r="UG37" s="385"/>
      <c r="UH37" s="385"/>
      <c r="UI37" s="385"/>
      <c r="UJ37" s="385"/>
      <c r="UK37" s="385"/>
      <c r="UL37" s="385"/>
      <c r="UM37" s="385"/>
      <c r="UN37" s="385"/>
      <c r="UO37" s="385"/>
      <c r="UP37" s="385"/>
      <c r="UQ37" s="385"/>
      <c r="UR37" s="385"/>
      <c r="US37" s="385"/>
      <c r="UT37" s="385"/>
      <c r="UU37" s="385"/>
      <c r="UV37" s="385"/>
      <c r="UW37" s="385"/>
      <c r="UX37" s="385"/>
      <c r="UY37" s="385"/>
      <c r="UZ37" s="385"/>
      <c r="VA37" s="385"/>
      <c r="VB37" s="385"/>
      <c r="VC37" s="385"/>
      <c r="VD37" s="385"/>
      <c r="VE37" s="385"/>
      <c r="VF37" s="385"/>
      <c r="VG37" s="385"/>
      <c r="VH37" s="385"/>
      <c r="VI37" s="385"/>
      <c r="VJ37" s="385"/>
      <c r="VK37" s="385"/>
      <c r="VL37" s="385"/>
      <c r="VM37" s="385"/>
      <c r="VN37" s="385"/>
      <c r="VO37" s="385"/>
      <c r="VP37" s="385"/>
      <c r="VQ37" s="385"/>
      <c r="VR37" s="385"/>
      <c r="VS37" s="385"/>
      <c r="VT37" s="385"/>
      <c r="VU37" s="385"/>
      <c r="VV37" s="385"/>
      <c r="VW37" s="385"/>
      <c r="VX37" s="385"/>
      <c r="VY37" s="385"/>
      <c r="VZ37" s="385"/>
      <c r="WA37" s="385"/>
      <c r="WB37" s="385"/>
      <c r="WC37" s="385"/>
      <c r="WD37" s="385"/>
      <c r="WE37" s="385"/>
      <c r="WF37" s="385"/>
      <c r="WG37" s="385"/>
      <c r="WH37" s="385"/>
      <c r="WI37" s="385"/>
      <c r="WJ37" s="385"/>
      <c r="WK37" s="385"/>
      <c r="WL37" s="385"/>
      <c r="WM37" s="385"/>
      <c r="WN37" s="385"/>
      <c r="WO37" s="385"/>
      <c r="WP37" s="385"/>
      <c r="WQ37" s="385"/>
      <c r="WR37" s="385"/>
      <c r="WS37" s="385"/>
      <c r="WT37" s="385"/>
      <c r="WU37" s="385"/>
      <c r="WV37" s="385"/>
      <c r="WW37" s="385"/>
      <c r="WX37" s="385"/>
      <c r="WY37" s="385"/>
      <c r="WZ37" s="385"/>
      <c r="XA37" s="385"/>
      <c r="XB37" s="385"/>
      <c r="XC37" s="385"/>
      <c r="XD37" s="385"/>
      <c r="XE37" s="385"/>
      <c r="XF37" s="385"/>
      <c r="XG37" s="385"/>
      <c r="XH37" s="385"/>
      <c r="XI37" s="385"/>
      <c r="XJ37" s="385"/>
      <c r="XK37" s="385"/>
      <c r="XL37" s="385"/>
      <c r="XM37" s="385"/>
      <c r="XN37" s="385"/>
      <c r="XO37" s="385"/>
      <c r="XP37" s="385"/>
      <c r="XQ37" s="385"/>
      <c r="XR37" s="385"/>
      <c r="XS37" s="385"/>
      <c r="XT37" s="385"/>
      <c r="XU37" s="385"/>
      <c r="XV37" s="385"/>
      <c r="XW37" s="385"/>
      <c r="XX37" s="385"/>
      <c r="XY37" s="385"/>
      <c r="XZ37" s="385"/>
      <c r="YA37" s="385"/>
      <c r="YB37" s="385"/>
      <c r="YC37" s="385"/>
      <c r="YD37" s="385"/>
      <c r="YE37" s="385"/>
      <c r="YF37" s="385"/>
      <c r="YG37" s="385"/>
      <c r="YH37" s="385"/>
      <c r="YI37" s="385"/>
      <c r="YJ37" s="385"/>
      <c r="YK37" s="385"/>
      <c r="YL37" s="385"/>
      <c r="YM37" s="385"/>
      <c r="YN37" s="385"/>
      <c r="YO37" s="385"/>
      <c r="YP37" s="385"/>
      <c r="YQ37" s="385"/>
      <c r="YR37" s="385"/>
      <c r="YS37" s="385"/>
      <c r="YT37" s="385"/>
      <c r="YU37" s="385"/>
      <c r="YV37" s="385"/>
      <c r="YW37" s="385"/>
      <c r="YX37" s="385"/>
      <c r="YY37" s="385"/>
      <c r="YZ37" s="385"/>
      <c r="ZA37" s="385"/>
      <c r="ZB37" s="385"/>
      <c r="ZC37" s="385"/>
      <c r="ZD37" s="385"/>
      <c r="ZE37" s="385"/>
      <c r="ZF37" s="385"/>
      <c r="ZG37" s="385"/>
      <c r="ZH37" s="385"/>
      <c r="ZI37" s="385"/>
      <c r="ZJ37" s="385"/>
      <c r="ZK37" s="385"/>
      <c r="ZL37" s="385"/>
      <c r="ZM37" s="385"/>
    </row>
    <row r="38" spans="2:689" s="127" customFormat="1" ht="12.75" x14ac:dyDescent="0.2">
      <c r="B38" s="383" t="s">
        <v>1731</v>
      </c>
      <c r="C38" s="383" t="s">
        <v>1719</v>
      </c>
      <c r="D38" s="383" t="s">
        <v>1722</v>
      </c>
      <c r="E38" s="383" t="s">
        <v>1756</v>
      </c>
      <c r="F38" s="383" t="str">
        <f t="shared" ref="F38:F39" si="8">B38</f>
        <v>NP</v>
      </c>
      <c r="G38" s="388">
        <f>INDEX(Workings_calcs!E$11:E$12, MATCH($E38, Workings_calcs!$C$11:$C$12,0))</f>
        <v>27</v>
      </c>
      <c r="I38" s="385" cm="1">
        <f t="array" ref="I38">IF((I$8&gt;$G38), INDEX(CBRM_data!$EY$238:$ABN$262, MATCH($D38&amp;$E38, CBRM_data!$D$238:$D$262,0), MATCH($B38&amp;$C38&amp;I$9, CBRM_data!$EY$15:$ABN$15,0)),SUMPRODUCT((I$12:I$25)*($E$12:$E$25=$E38)*($B$12:$B$25=$B38)))</f>
        <v>125573.81257652897</v>
      </c>
      <c r="J38" s="385" cm="1">
        <f t="array" ref="J38">IF((J$8&gt;$G38), INDEX(CBRM_data!$EY$238:$ABN$262, MATCH($D38&amp;$E38, CBRM_data!$D$238:$D$262,0), MATCH($B38&amp;$C38&amp;J$9, CBRM_data!$EY$15:$ABN$15,0)),SUMPRODUCT((J$12:J$25)*($E$12:$E$25=$E38)*($B$12:$B$25=$B38)))</f>
        <v>136641.00069032563</v>
      </c>
      <c r="K38" s="385" cm="1">
        <f t="array" ref="K38">IF((K$8&gt;$G38), INDEX(CBRM_data!$EY$238:$ABN$262, MATCH($D38&amp;$E38, CBRM_data!$D$238:$D$262,0), MATCH($B38&amp;$C38&amp;K$9, CBRM_data!$EY$15:$ABN$15,0)),SUMPRODUCT((K$12:K$25)*($E$12:$E$25=$E38)*($B$12:$B$25=$B38)))</f>
        <v>9.8432078688018851</v>
      </c>
      <c r="L38" s="385" cm="1">
        <f t="array" ref="L38">IF((L$8&gt;$G38), INDEX(CBRM_data!$EY$238:$ABN$262, MATCH($D38&amp;$E38, CBRM_data!$D$238:$D$262,0), MATCH($B38&amp;$C38&amp;L$9, CBRM_data!$EY$15:$ABN$15,0)),SUMPRODUCT((L$12:L$25)*($E$12:$E$25=$E38)*($B$12:$B$25=$B38)))</f>
        <v>9.8432078688018851</v>
      </c>
      <c r="M38" s="385" cm="1">
        <f t="array" ref="M38">IF((M$8&gt;$G38), INDEX(CBRM_data!$EY$238:$ABN$262, MATCH($D38&amp;$E38, CBRM_data!$D$238:$D$262,0), MATCH($B38&amp;$C38&amp;M$9, CBRM_data!$EY$15:$ABN$15,0)),SUMPRODUCT((M$12:M$25)*($E$12:$E$25=$E38)*($B$12:$B$25=$B38)))</f>
        <v>9.8432078688018851</v>
      </c>
      <c r="N38" s="385" cm="1">
        <f t="array" ref="N38">IF((N$8&gt;$G38), INDEX(CBRM_data!$EY$238:$ABN$262, MATCH($D38&amp;$E38, CBRM_data!$D$238:$D$262,0), MATCH($B38&amp;$C38&amp;N$9, CBRM_data!$EY$15:$ABN$15,0)),SUMPRODUCT((N$12:N$25)*($E$12:$E$25=$E38)*($B$12:$B$25=$B38)))</f>
        <v>10.088650885848342</v>
      </c>
      <c r="O38" s="385" cm="1">
        <f t="array" ref="O38">IF((O$8&gt;$G38), INDEX(CBRM_data!$EY$238:$ABN$262, MATCH($D38&amp;$E38, CBRM_data!$D$238:$D$262,0), MATCH($B38&amp;$C38&amp;O$9, CBRM_data!$EY$15:$ABN$15,0)),SUMPRODUCT((O$12:O$25)*($E$12:$E$25=$E38)*($B$12:$B$25=$B38)))</f>
        <v>12.734720521323121</v>
      </c>
      <c r="P38" s="385" cm="1">
        <f t="array" ref="P38">IF((P$8&gt;$G38), INDEX(CBRM_data!$EY$238:$ABN$262, MATCH($D38&amp;$E38, CBRM_data!$D$238:$D$262,0), MATCH($B38&amp;$C38&amp;P$9, CBRM_data!$EY$15:$ABN$15,0)),SUMPRODUCT((P$12:P$25)*($E$12:$E$25=$E38)*($B$12:$B$25=$B38)))</f>
        <v>17.822194323933065</v>
      </c>
      <c r="Q38" s="385" cm="1">
        <f t="array" ref="Q38">IF((Q$8&gt;$G38), INDEX(CBRM_data!$EY$238:$ABN$262, MATCH($D38&amp;$E38, CBRM_data!$D$238:$D$262,0), MATCH($B38&amp;$C38&amp;Q$9, CBRM_data!$EY$15:$ABN$15,0)),SUMPRODUCT((Q$12:Q$25)*($E$12:$E$25=$E38)*($B$12:$B$25=$B38)))</f>
        <v>25.233680509834656</v>
      </c>
      <c r="R38" s="385" cm="1">
        <f t="array" ref="R38">IF((R$8&gt;$G38), INDEX(CBRM_data!$EY$238:$ABN$262, MATCH($D38&amp;$E38, CBRM_data!$D$238:$D$262,0), MATCH($B38&amp;$C38&amp;R$9, CBRM_data!$EY$15:$ABN$15,0)),SUMPRODUCT((R$12:R$25)*($E$12:$E$25=$E38)*($B$12:$B$25=$B38)))</f>
        <v>36.093420948136078</v>
      </c>
      <c r="S38" s="385" cm="1">
        <f t="array" ref="S38">IF((S$8&gt;$G38), INDEX(CBRM_data!$EY$238:$ABN$262, MATCH($D38&amp;$E38, CBRM_data!$D$238:$D$262,0), MATCH($B38&amp;$C38&amp;S$9, CBRM_data!$EY$15:$ABN$15,0)),SUMPRODUCT((S$12:S$25)*($E$12:$E$25=$E38)*($B$12:$B$25=$B38)))</f>
        <v>52.088460853351215</v>
      </c>
      <c r="T38" s="385" cm="1">
        <f t="array" ref="T38">IF((T$8&gt;$G38), INDEX(CBRM_data!$EY$238:$ABN$262, MATCH($D38&amp;$E38, CBRM_data!$D$238:$D$262,0), MATCH($B38&amp;$C38&amp;T$9, CBRM_data!$EY$15:$ABN$15,0)),SUMPRODUCT((T$12:T$25)*($E$12:$E$25=$E38)*($B$12:$B$25=$B38)))</f>
        <v>75.757211601979392</v>
      </c>
      <c r="U38" s="385" cm="1">
        <f t="array" ref="U38">IF((U$8&gt;$G38), INDEX(CBRM_data!$EY$238:$ABN$262, MATCH($D38&amp;$E38, CBRM_data!$D$238:$D$262,0), MATCH($B38&amp;$C38&amp;U$9, CBRM_data!$EY$15:$ABN$15,0)),SUMPRODUCT((U$12:U$25)*($E$12:$E$25=$E38)*($B$12:$B$25=$B38)))</f>
        <v>110.92545056227993</v>
      </c>
      <c r="V38" s="385" cm="1">
        <f t="array" ref="V38">IF((V$8&gt;$G38), INDEX(CBRM_data!$EY$238:$ABN$262, MATCH($D38&amp;$E38, CBRM_data!$D$238:$D$262,0), MATCH($B38&amp;$C38&amp;V$9, CBRM_data!$EY$15:$ABN$15,0)),SUMPRODUCT((V$12:V$25)*($E$12:$E$25=$E38)*($B$12:$B$25=$B38)))</f>
        <v>163.36943363436225</v>
      </c>
      <c r="W38" s="385" cm="1">
        <f t="array" ref="W38">IF((W$8&gt;$G38), INDEX(CBRM_data!$EY$238:$ABN$262, MATCH($D38&amp;$E38, CBRM_data!$D$238:$D$262,0), MATCH($B38&amp;$C38&amp;W$9, CBRM_data!$EY$15:$ABN$15,0)),SUMPRODUCT((W$12:W$25)*($E$12:$E$25=$E38)*($B$12:$B$25=$B38)))</f>
        <v>241.82388109310287</v>
      </c>
      <c r="X38" s="385" cm="1">
        <f t="array" ref="X38">IF((X$8&gt;$G38), INDEX(CBRM_data!$EY$238:$ABN$262, MATCH($D38&amp;$E38, CBRM_data!$D$238:$D$262,0), MATCH($B38&amp;$C38&amp;X$9, CBRM_data!$EY$15:$ABN$15,0)),SUMPRODUCT((X$12:X$25)*($E$12:$E$25=$E38)*($B$12:$B$25=$B38)))</f>
        <v>359.51528875137944</v>
      </c>
      <c r="Y38" s="385" cm="1">
        <f t="array" ref="Y38">IF((Y$8&gt;$G38), INDEX(CBRM_data!$EY$238:$ABN$262, MATCH($D38&amp;$E38, CBRM_data!$D$238:$D$262,0), MATCH($B38&amp;$C38&amp;Y$9, CBRM_data!$EY$15:$ABN$15,0)),SUMPRODUCT((Y$12:Y$25)*($E$12:$E$25=$E38)*($B$12:$B$25=$B38)))</f>
        <v>536.49579851257772</v>
      </c>
      <c r="Z38" s="385" cm="1">
        <f t="array" ref="Z38">IF((Z$8&gt;$G38), INDEX(CBRM_data!$EY$238:$ABN$262, MATCH($D38&amp;$E38, CBRM_data!$D$238:$D$262,0), MATCH($B38&amp;$C38&amp;Z$9, CBRM_data!$EY$15:$ABN$15,0)),SUMPRODUCT((Z$12:Z$25)*($E$12:$E$25=$E38)*($B$12:$B$25=$B38)))</f>
        <v>803.19754987301042</v>
      </c>
      <c r="AA38" s="385" cm="1">
        <f t="array" ref="AA38">IF((AA$8&gt;$G38), INDEX(CBRM_data!$EY$238:$ABN$262, MATCH($D38&amp;$E38, CBRM_data!$D$238:$D$262,0), MATCH($B38&amp;$C38&amp;AA$9, CBRM_data!$EY$15:$ABN$15,0)),SUMPRODUCT((AA$12:AA$25)*($E$12:$E$25=$E38)*($B$12:$B$25=$B38)))</f>
        <v>1205.8483446479249</v>
      </c>
      <c r="AB38" s="385" cm="1">
        <f t="array" ref="AB38">IF((AB$8&gt;$G38), INDEX(CBRM_data!$EY$238:$ABN$262, MATCH($D38&amp;$E38, CBRM_data!$D$238:$D$262,0), MATCH($B38&amp;$C38&amp;AB$9, CBRM_data!$EY$15:$ABN$15,0)),SUMPRODUCT((AB$12:AB$25)*($E$12:$E$25=$E38)*($B$12:$B$25=$B38)))</f>
        <v>1713.7092090046137</v>
      </c>
      <c r="AC38" s="385" cm="1">
        <f t="array" ref="AC38">IF((AC$8&gt;$G38), INDEX(CBRM_data!$EY$238:$ABN$262, MATCH($D38&amp;$E38, CBRM_data!$D$238:$D$262,0), MATCH($B38&amp;$C38&amp;AC$9, CBRM_data!$EY$15:$ABN$15,0)),SUMPRODUCT((AC$12:AC$25)*($E$12:$E$25=$E38)*($B$12:$B$25=$B38)))</f>
        <v>1793.5669669512567</v>
      </c>
      <c r="AD38" s="385" cm="1">
        <f t="array" ref="AD38">IF((AD$8&gt;$G38), INDEX(CBRM_data!$EY$238:$ABN$262, MATCH($D38&amp;$E38, CBRM_data!$D$238:$D$262,0), MATCH($B38&amp;$C38&amp;AD$9, CBRM_data!$EY$15:$ABN$15,0)),SUMPRODUCT((AD$12:AD$25)*($E$12:$E$25=$E38)*($B$12:$B$25=$B38)))</f>
        <v>1793.5962789205337</v>
      </c>
      <c r="AE38" s="385" cm="1">
        <f t="array" ref="AE38">IF((AE$8&gt;$G38), INDEX(CBRM_data!$EY$238:$ABN$262, MATCH($D38&amp;$E38, CBRM_data!$D$238:$D$262,0), MATCH($B38&amp;$C38&amp;AE$9, CBRM_data!$EY$15:$ABN$15,0)),SUMPRODUCT((AE$12:AE$25)*($E$12:$E$25=$E38)*($B$12:$B$25=$B38)))</f>
        <v>1793.6378338903814</v>
      </c>
      <c r="AF38" s="385" cm="1">
        <f t="array" ref="AF38">IF((AF$8&gt;$G38), INDEX(CBRM_data!$EY$238:$ABN$262, MATCH($D38&amp;$E38, CBRM_data!$D$238:$D$262,0), MATCH($B38&amp;$C38&amp;AF$9, CBRM_data!$EY$15:$ABN$15,0)),SUMPRODUCT((AF$12:AF$25)*($E$12:$E$25=$E38)*($B$12:$B$25=$B38)))</f>
        <v>1793.6968161114887</v>
      </c>
      <c r="AG38" s="385" cm="1">
        <f t="array" ref="AG38">IF((AG$8&gt;$G38), INDEX(CBRM_data!$EY$238:$ABN$262, MATCH($D38&amp;$E38, CBRM_data!$D$238:$D$262,0), MATCH($B38&amp;$C38&amp;AG$9, CBRM_data!$EY$15:$ABN$15,0)),SUMPRODUCT((AG$12:AG$25)*($E$12:$E$25=$E38)*($B$12:$B$25=$B38)))</f>
        <v>1793.7412983693837</v>
      </c>
      <c r="AH38" s="385" cm="1">
        <f t="array" ref="AH38">IF((AH$8&gt;$G38), INDEX(CBRM_data!$EY$238:$ABN$262, MATCH($D38&amp;$E38, CBRM_data!$D$238:$D$262,0), MATCH($B38&amp;$C38&amp;AH$9, CBRM_data!$EY$15:$ABN$15,0)),SUMPRODUCT((AH$12:AH$25)*($E$12:$E$25=$E38)*($B$12:$B$25=$B38)))</f>
        <v>1793.7412983693837</v>
      </c>
      <c r="AI38" s="385" cm="1">
        <f t="array" ref="AI38">IF((AI$8&gt;$G38), INDEX(CBRM_data!$EY$238:$ABN$262, MATCH($D38&amp;$E38, CBRM_data!$D$238:$D$262,0), MATCH($B38&amp;$C38&amp;AI$9, CBRM_data!$EY$15:$ABN$15,0)),SUMPRODUCT((AI$12:AI$25)*($E$12:$E$25=$E38)*($B$12:$B$25=$B38)))</f>
        <v>1793.7412983693837</v>
      </c>
      <c r="AJ38" s="385" cm="1">
        <f t="array" ref="AJ38">IF((AJ$8&gt;$G38), INDEX(CBRM_data!$EY$238:$ABN$262, MATCH($D38&amp;$E38, CBRM_data!$D$238:$D$262,0), MATCH($B38&amp;$C38&amp;AJ$9, CBRM_data!$EY$15:$ABN$15,0)),SUMPRODUCT((AJ$12:AJ$25)*($E$12:$E$25=$E38)*($B$12:$B$25=$B38)))</f>
        <v>1793.7412983693837</v>
      </c>
      <c r="AK38" s="385" cm="1">
        <f t="array" ref="AK38">IF((AK$8&gt;$G38), INDEX(CBRM_data!$EY$238:$ABN$262, MATCH($D38&amp;$E38, CBRM_data!$D$238:$D$262,0), MATCH($B38&amp;$C38&amp;AK$9, CBRM_data!$EY$15:$ABN$15,0)),SUMPRODUCT((AK$12:AK$25)*($E$12:$E$25=$E38)*($B$12:$B$25=$B38)))</f>
        <v>1793.7412983693837</v>
      </c>
      <c r="AL38" s="385" cm="1">
        <f t="array" ref="AL38">IF((AL$8&gt;$G38), INDEX(CBRM_data!$EY$238:$ABN$262, MATCH($D38&amp;$E38, CBRM_data!$D$238:$D$262,0), MATCH($B38&amp;$C38&amp;AL$9, CBRM_data!$EY$15:$ABN$15,0)),SUMPRODUCT((AL$12:AL$25)*($E$12:$E$25=$E38)*($B$12:$B$25=$B38)))</f>
        <v>1793.7412983693837</v>
      </c>
      <c r="EB38" s="385"/>
      <c r="EC38" s="385"/>
      <c r="ED38" s="385"/>
      <c r="EE38" s="385"/>
      <c r="EF38" s="385"/>
      <c r="EG38" s="385"/>
      <c r="EH38" s="385"/>
      <c r="EI38" s="385"/>
      <c r="EJ38" s="385"/>
      <c r="EK38" s="385"/>
      <c r="EL38" s="385"/>
      <c r="EM38" s="385"/>
      <c r="EN38" s="385"/>
      <c r="EO38" s="385"/>
      <c r="EP38" s="385"/>
      <c r="EQ38" s="385"/>
      <c r="ER38" s="385"/>
      <c r="ES38" s="385"/>
      <c r="ET38" s="385"/>
      <c r="EU38" s="385"/>
      <c r="EV38" s="385"/>
      <c r="EW38" s="385"/>
      <c r="EX38" s="385"/>
      <c r="EY38" s="385"/>
      <c r="EZ38" s="385"/>
      <c r="FA38" s="385"/>
      <c r="FB38" s="385"/>
      <c r="FC38" s="385"/>
      <c r="FD38" s="385"/>
      <c r="FE38" s="385"/>
      <c r="FF38" s="385"/>
      <c r="FG38" s="385"/>
      <c r="FH38" s="385"/>
      <c r="FI38" s="385"/>
      <c r="FJ38" s="385"/>
      <c r="FK38" s="385"/>
      <c r="FL38" s="385"/>
      <c r="FM38" s="385"/>
      <c r="FN38" s="385"/>
      <c r="FO38" s="385"/>
      <c r="FP38" s="385"/>
      <c r="FQ38" s="385"/>
      <c r="FR38" s="385"/>
      <c r="FS38" s="385"/>
      <c r="FT38" s="385"/>
      <c r="FU38" s="385"/>
      <c r="FV38" s="385"/>
      <c r="FW38" s="385"/>
      <c r="FX38" s="385"/>
      <c r="FY38" s="385"/>
      <c r="FZ38" s="385"/>
      <c r="GA38" s="385"/>
      <c r="GB38" s="385"/>
      <c r="GC38" s="385"/>
      <c r="GD38" s="385"/>
      <c r="GE38" s="385"/>
      <c r="GF38" s="385"/>
      <c r="GG38" s="385"/>
      <c r="GH38" s="385"/>
      <c r="GI38" s="385"/>
      <c r="GJ38" s="385"/>
      <c r="GK38" s="385"/>
      <c r="GL38" s="385"/>
      <c r="GM38" s="385"/>
      <c r="GN38" s="385"/>
      <c r="GO38" s="385"/>
      <c r="GP38" s="385"/>
      <c r="GQ38" s="385"/>
      <c r="GR38" s="385"/>
      <c r="GS38" s="385"/>
      <c r="GT38" s="385"/>
      <c r="GU38" s="385"/>
      <c r="GV38" s="385"/>
      <c r="GW38" s="385"/>
      <c r="GX38" s="385"/>
      <c r="GY38" s="385"/>
      <c r="GZ38" s="385"/>
      <c r="HA38" s="385"/>
      <c r="HB38" s="385"/>
      <c r="HC38" s="385"/>
      <c r="HD38" s="385"/>
      <c r="HE38" s="385"/>
      <c r="HF38" s="385"/>
      <c r="HG38" s="385"/>
      <c r="HH38" s="385"/>
      <c r="HI38" s="385"/>
      <c r="HJ38" s="385"/>
      <c r="HK38" s="385"/>
      <c r="HL38" s="385"/>
      <c r="HM38" s="385"/>
      <c r="HN38" s="385"/>
      <c r="HO38" s="385"/>
      <c r="HP38" s="385"/>
      <c r="HQ38" s="385"/>
      <c r="HR38" s="385"/>
      <c r="HS38" s="385"/>
      <c r="HT38" s="385"/>
      <c r="HU38" s="385"/>
      <c r="HV38" s="385"/>
      <c r="HW38" s="385"/>
      <c r="HX38" s="385"/>
      <c r="HY38" s="385"/>
      <c r="HZ38" s="385"/>
      <c r="IA38" s="385"/>
      <c r="IB38" s="385"/>
      <c r="IC38" s="385"/>
      <c r="ID38" s="385"/>
      <c r="IE38" s="385"/>
      <c r="IF38" s="385"/>
      <c r="IG38" s="385"/>
      <c r="IH38" s="385"/>
      <c r="II38" s="385"/>
      <c r="IJ38" s="385"/>
      <c r="IK38" s="385"/>
      <c r="IL38" s="385"/>
      <c r="IM38" s="385"/>
      <c r="IN38" s="385"/>
      <c r="IO38" s="385"/>
      <c r="IP38" s="385"/>
      <c r="IQ38" s="385"/>
      <c r="IR38" s="385"/>
      <c r="IS38" s="385"/>
      <c r="IT38" s="385"/>
      <c r="IU38" s="385"/>
      <c r="IV38" s="385"/>
      <c r="IW38" s="385"/>
      <c r="IX38" s="385"/>
      <c r="IY38" s="385"/>
      <c r="IZ38" s="385"/>
      <c r="JA38" s="385"/>
      <c r="JB38" s="385"/>
      <c r="JC38" s="385"/>
      <c r="JD38" s="385"/>
      <c r="JE38" s="385"/>
      <c r="JF38" s="385"/>
      <c r="JG38" s="385"/>
      <c r="JH38" s="385"/>
      <c r="JI38" s="385"/>
      <c r="JJ38" s="385"/>
      <c r="JK38" s="385"/>
      <c r="JL38" s="385"/>
      <c r="JM38" s="385"/>
      <c r="JN38" s="385"/>
      <c r="JO38" s="385"/>
      <c r="JP38" s="385"/>
      <c r="JQ38" s="385"/>
      <c r="JR38" s="385"/>
      <c r="JS38" s="385"/>
      <c r="JT38" s="385"/>
      <c r="JU38" s="385"/>
      <c r="JV38" s="385"/>
      <c r="JW38" s="385"/>
      <c r="JX38" s="385"/>
      <c r="JY38" s="385"/>
      <c r="JZ38" s="385"/>
      <c r="KA38" s="385"/>
      <c r="KB38" s="385"/>
      <c r="KC38" s="385"/>
      <c r="KD38" s="385"/>
      <c r="KE38" s="385"/>
      <c r="KF38" s="385"/>
      <c r="KG38" s="385"/>
      <c r="KH38" s="385"/>
      <c r="KI38" s="385"/>
      <c r="KJ38" s="385"/>
      <c r="KK38" s="385"/>
      <c r="KL38" s="385"/>
      <c r="KM38" s="385"/>
      <c r="KN38" s="385"/>
      <c r="KO38" s="385"/>
      <c r="KP38" s="385"/>
      <c r="KQ38" s="385"/>
      <c r="KR38" s="385"/>
      <c r="KS38" s="385"/>
      <c r="KT38" s="385"/>
      <c r="KU38" s="385"/>
      <c r="KV38" s="385"/>
      <c r="KW38" s="385"/>
      <c r="KX38" s="385"/>
      <c r="KY38" s="385"/>
      <c r="KZ38" s="385"/>
      <c r="LA38" s="385"/>
      <c r="LB38" s="385"/>
      <c r="LC38" s="385"/>
      <c r="LD38" s="385"/>
      <c r="LE38" s="385"/>
      <c r="LF38" s="385"/>
      <c r="LG38" s="385"/>
      <c r="LH38" s="385"/>
      <c r="LI38" s="385"/>
      <c r="LJ38" s="385"/>
      <c r="LK38" s="385"/>
      <c r="LL38" s="385"/>
      <c r="LM38" s="385"/>
      <c r="LN38" s="385"/>
      <c r="LO38" s="385"/>
      <c r="LP38" s="385"/>
      <c r="LQ38" s="385"/>
      <c r="LR38" s="385"/>
      <c r="LS38" s="385"/>
      <c r="LT38" s="385"/>
      <c r="LU38" s="385"/>
      <c r="LV38" s="385"/>
      <c r="LW38" s="385"/>
      <c r="LX38" s="385"/>
      <c r="LY38" s="385"/>
      <c r="LZ38" s="385"/>
      <c r="MA38" s="385"/>
      <c r="MB38" s="385"/>
      <c r="MC38" s="385"/>
      <c r="MD38" s="385"/>
      <c r="ME38" s="385"/>
      <c r="MF38" s="385"/>
      <c r="MG38" s="385"/>
      <c r="MH38" s="385"/>
      <c r="MI38" s="385"/>
      <c r="MJ38" s="385"/>
      <c r="MK38" s="385"/>
      <c r="ML38" s="385"/>
      <c r="MM38" s="385"/>
      <c r="MN38" s="385"/>
      <c r="MO38" s="385"/>
      <c r="MP38" s="385"/>
      <c r="MQ38" s="385"/>
      <c r="MR38" s="385"/>
      <c r="MS38" s="385"/>
      <c r="MT38" s="385"/>
      <c r="MU38" s="385"/>
      <c r="MV38" s="385"/>
      <c r="MW38" s="385"/>
      <c r="MX38" s="385"/>
      <c r="MY38" s="385"/>
      <c r="MZ38" s="385"/>
      <c r="NA38" s="385"/>
      <c r="NB38" s="385"/>
      <c r="NC38" s="385"/>
      <c r="ND38" s="385"/>
      <c r="NE38" s="385"/>
      <c r="NF38" s="385"/>
      <c r="NG38" s="385"/>
      <c r="NH38" s="385"/>
      <c r="NI38" s="385"/>
      <c r="NJ38" s="385"/>
      <c r="NK38" s="385"/>
      <c r="NL38" s="385"/>
      <c r="NM38" s="385"/>
      <c r="NN38" s="385"/>
      <c r="NO38" s="385"/>
      <c r="NP38" s="385"/>
      <c r="NQ38" s="385"/>
      <c r="NR38" s="385"/>
      <c r="NS38" s="385"/>
      <c r="NT38" s="385"/>
      <c r="NU38" s="385"/>
      <c r="NV38" s="385"/>
      <c r="NW38" s="385"/>
      <c r="NX38" s="385"/>
      <c r="NY38" s="385"/>
      <c r="NZ38" s="385"/>
      <c r="OA38" s="385"/>
      <c r="OB38" s="385"/>
      <c r="OC38" s="385"/>
      <c r="OD38" s="385"/>
      <c r="OE38" s="385"/>
      <c r="OF38" s="385"/>
      <c r="OG38" s="385"/>
      <c r="OH38" s="385"/>
      <c r="OI38" s="385"/>
      <c r="OJ38" s="385"/>
      <c r="OK38" s="385"/>
      <c r="OL38" s="385"/>
      <c r="OM38" s="385"/>
      <c r="ON38" s="385"/>
      <c r="OO38" s="385"/>
      <c r="OP38" s="385"/>
      <c r="OQ38" s="385"/>
      <c r="OR38" s="385"/>
      <c r="OS38" s="385"/>
      <c r="OT38" s="385"/>
      <c r="OU38" s="385"/>
      <c r="OV38" s="385"/>
      <c r="OW38" s="385"/>
      <c r="OX38" s="385"/>
      <c r="OY38" s="385"/>
      <c r="OZ38" s="385"/>
      <c r="PA38" s="385"/>
      <c r="PB38" s="385"/>
      <c r="PC38" s="385"/>
      <c r="PD38" s="385"/>
      <c r="PE38" s="385"/>
      <c r="PF38" s="385"/>
      <c r="PG38" s="385"/>
      <c r="PH38" s="385"/>
      <c r="PI38" s="385"/>
      <c r="PJ38" s="385"/>
      <c r="PK38" s="385"/>
      <c r="PL38" s="385"/>
      <c r="PM38" s="385"/>
      <c r="PN38" s="385"/>
      <c r="PO38" s="385"/>
      <c r="PP38" s="385"/>
      <c r="PQ38" s="385"/>
      <c r="PR38" s="385"/>
      <c r="PS38" s="385"/>
      <c r="PT38" s="385"/>
      <c r="PU38" s="385"/>
      <c r="PV38" s="385"/>
      <c r="PW38" s="385"/>
      <c r="PX38" s="385"/>
      <c r="PY38" s="385"/>
      <c r="PZ38" s="385"/>
      <c r="QA38" s="385"/>
      <c r="QB38" s="385"/>
      <c r="QC38" s="385"/>
      <c r="QD38" s="385"/>
      <c r="QE38" s="385"/>
      <c r="QF38" s="385"/>
      <c r="QG38" s="385"/>
      <c r="QH38" s="385"/>
      <c r="QI38" s="385"/>
      <c r="QJ38" s="385"/>
      <c r="QK38" s="385"/>
      <c r="QL38" s="385"/>
      <c r="QM38" s="385"/>
      <c r="QN38" s="385"/>
      <c r="QO38" s="385"/>
      <c r="QP38" s="385"/>
      <c r="QQ38" s="385"/>
      <c r="QR38" s="385"/>
      <c r="QS38" s="385"/>
      <c r="QT38" s="385"/>
      <c r="QU38" s="385"/>
      <c r="QV38" s="385"/>
      <c r="QW38" s="385"/>
      <c r="QX38" s="385"/>
      <c r="QY38" s="385"/>
      <c r="QZ38" s="385"/>
      <c r="RA38" s="385"/>
      <c r="RB38" s="385"/>
      <c r="RC38" s="385"/>
      <c r="RD38" s="385"/>
      <c r="RE38" s="385"/>
      <c r="RF38" s="385"/>
      <c r="RG38" s="385"/>
      <c r="RH38" s="385"/>
      <c r="RI38" s="385"/>
      <c r="RJ38" s="385"/>
      <c r="RK38" s="385"/>
      <c r="RL38" s="385"/>
      <c r="RM38" s="385"/>
      <c r="RN38" s="385"/>
      <c r="RO38" s="385"/>
      <c r="RP38" s="385"/>
      <c r="RQ38" s="385"/>
      <c r="RR38" s="385"/>
      <c r="RS38" s="385"/>
      <c r="RT38" s="385"/>
      <c r="RU38" s="385"/>
      <c r="RV38" s="385"/>
      <c r="RW38" s="385"/>
      <c r="RX38" s="385"/>
      <c r="RY38" s="385"/>
      <c r="RZ38" s="385"/>
      <c r="SA38" s="385"/>
      <c r="SB38" s="385"/>
      <c r="SC38" s="385"/>
      <c r="SD38" s="385"/>
      <c r="SE38" s="385"/>
      <c r="SF38" s="385"/>
      <c r="SG38" s="385"/>
      <c r="SH38" s="385"/>
      <c r="SI38" s="385"/>
      <c r="SJ38" s="385"/>
      <c r="SK38" s="385"/>
      <c r="SL38" s="385"/>
      <c r="SM38" s="385"/>
      <c r="SN38" s="385"/>
      <c r="SO38" s="385"/>
      <c r="SP38" s="385"/>
      <c r="SQ38" s="385"/>
      <c r="SR38" s="385"/>
      <c r="SS38" s="385"/>
      <c r="ST38" s="385"/>
      <c r="SU38" s="385"/>
      <c r="SV38" s="385"/>
      <c r="SW38" s="385"/>
      <c r="SX38" s="385"/>
      <c r="SY38" s="385"/>
      <c r="SZ38" s="385"/>
      <c r="TA38" s="385"/>
      <c r="TB38" s="385"/>
      <c r="TC38" s="385"/>
      <c r="TD38" s="385"/>
      <c r="TE38" s="385"/>
      <c r="TF38" s="385"/>
      <c r="TG38" s="385"/>
      <c r="TH38" s="385"/>
      <c r="TI38" s="385"/>
      <c r="TJ38" s="385"/>
      <c r="TK38" s="385"/>
      <c r="TL38" s="385"/>
      <c r="TM38" s="385"/>
      <c r="TN38" s="385"/>
      <c r="TO38" s="385"/>
      <c r="TP38" s="385"/>
      <c r="TQ38" s="385"/>
      <c r="TR38" s="385"/>
      <c r="TS38" s="385"/>
      <c r="TT38" s="385"/>
      <c r="TU38" s="385"/>
      <c r="TV38" s="385"/>
      <c r="TW38" s="385"/>
      <c r="TX38" s="385"/>
      <c r="TY38" s="385"/>
      <c r="TZ38" s="385"/>
      <c r="UA38" s="385"/>
      <c r="UB38" s="385"/>
      <c r="UC38" s="385"/>
      <c r="UD38" s="385"/>
      <c r="UE38" s="385"/>
      <c r="UF38" s="385"/>
      <c r="UG38" s="385"/>
      <c r="UH38" s="385"/>
      <c r="UI38" s="385"/>
      <c r="UJ38" s="385"/>
      <c r="UK38" s="385"/>
      <c r="UL38" s="385"/>
      <c r="UM38" s="385"/>
      <c r="UN38" s="385"/>
      <c r="UO38" s="385"/>
      <c r="UP38" s="385"/>
      <c r="UQ38" s="385"/>
      <c r="UR38" s="385"/>
      <c r="US38" s="385"/>
      <c r="UT38" s="385"/>
      <c r="UU38" s="385"/>
      <c r="UV38" s="385"/>
      <c r="UW38" s="385"/>
      <c r="UX38" s="385"/>
      <c r="UY38" s="385"/>
      <c r="UZ38" s="385"/>
      <c r="VA38" s="385"/>
      <c r="VB38" s="385"/>
      <c r="VC38" s="385"/>
      <c r="VD38" s="385"/>
      <c r="VE38" s="385"/>
      <c r="VF38" s="385"/>
      <c r="VG38" s="385"/>
      <c r="VH38" s="385"/>
      <c r="VI38" s="385"/>
      <c r="VJ38" s="385"/>
      <c r="VK38" s="385"/>
      <c r="VL38" s="385"/>
      <c r="VM38" s="385"/>
      <c r="VN38" s="385"/>
      <c r="VO38" s="385"/>
      <c r="VP38" s="385"/>
      <c r="VQ38" s="385"/>
      <c r="VR38" s="385"/>
      <c r="VS38" s="385"/>
      <c r="VT38" s="385"/>
      <c r="VU38" s="385"/>
      <c r="VV38" s="385"/>
      <c r="VW38" s="385"/>
      <c r="VX38" s="385"/>
      <c r="VY38" s="385"/>
      <c r="VZ38" s="385"/>
      <c r="WA38" s="385"/>
      <c r="WB38" s="385"/>
      <c r="WC38" s="385"/>
      <c r="WD38" s="385"/>
      <c r="WE38" s="385"/>
      <c r="WF38" s="385"/>
      <c r="WG38" s="385"/>
      <c r="WH38" s="385"/>
      <c r="WI38" s="385"/>
      <c r="WJ38" s="385"/>
      <c r="WK38" s="385"/>
      <c r="WL38" s="385"/>
      <c r="WM38" s="385"/>
      <c r="WN38" s="385"/>
      <c r="WO38" s="385"/>
      <c r="WP38" s="385"/>
      <c r="WQ38" s="385"/>
      <c r="WR38" s="385"/>
      <c r="WS38" s="385"/>
      <c r="WT38" s="385"/>
      <c r="WU38" s="385"/>
      <c r="WV38" s="385"/>
      <c r="WW38" s="385"/>
      <c r="WX38" s="385"/>
      <c r="WY38" s="385"/>
      <c r="WZ38" s="385"/>
      <c r="XA38" s="385"/>
      <c r="XB38" s="385"/>
      <c r="XC38" s="385"/>
      <c r="XD38" s="385"/>
      <c r="XE38" s="385"/>
      <c r="XF38" s="385"/>
      <c r="XG38" s="385"/>
      <c r="XH38" s="385"/>
      <c r="XI38" s="385"/>
      <c r="XJ38" s="385"/>
      <c r="XK38" s="385"/>
      <c r="XL38" s="385"/>
      <c r="XM38" s="385"/>
      <c r="XN38" s="385"/>
      <c r="XO38" s="385"/>
      <c r="XP38" s="385"/>
      <c r="XQ38" s="385"/>
      <c r="XR38" s="385"/>
      <c r="XS38" s="385"/>
      <c r="XT38" s="385"/>
      <c r="XU38" s="385"/>
      <c r="XV38" s="385"/>
      <c r="XW38" s="385"/>
      <c r="XX38" s="385"/>
      <c r="XY38" s="385"/>
      <c r="XZ38" s="385"/>
      <c r="YA38" s="385"/>
      <c r="YB38" s="385"/>
      <c r="YC38" s="385"/>
      <c r="YD38" s="385"/>
      <c r="YE38" s="385"/>
      <c r="YF38" s="385"/>
      <c r="YG38" s="385"/>
      <c r="YH38" s="385"/>
      <c r="YI38" s="385"/>
      <c r="YJ38" s="385"/>
      <c r="YK38" s="385"/>
      <c r="YL38" s="385"/>
      <c r="YM38" s="385"/>
      <c r="YN38" s="385"/>
      <c r="YO38" s="385"/>
      <c r="YP38" s="385"/>
      <c r="YQ38" s="385"/>
      <c r="YR38" s="385"/>
      <c r="YS38" s="385"/>
      <c r="YT38" s="385"/>
      <c r="YU38" s="385"/>
      <c r="YV38" s="385"/>
      <c r="YW38" s="385"/>
      <c r="YX38" s="385"/>
      <c r="YY38" s="385"/>
      <c r="YZ38" s="385"/>
      <c r="ZA38" s="385"/>
      <c r="ZB38" s="385"/>
      <c r="ZC38" s="385"/>
      <c r="ZD38" s="385"/>
      <c r="ZE38" s="385"/>
      <c r="ZF38" s="385"/>
      <c r="ZG38" s="385"/>
      <c r="ZH38" s="385"/>
      <c r="ZI38" s="385"/>
      <c r="ZJ38" s="385"/>
      <c r="ZK38" s="385"/>
      <c r="ZL38" s="385"/>
      <c r="ZM38" s="385"/>
    </row>
    <row r="39" spans="2:689" s="127" customFormat="1" ht="12.75" x14ac:dyDescent="0.2">
      <c r="B39" s="383" t="s">
        <v>1731</v>
      </c>
      <c r="C39" s="383" t="s">
        <v>1719</v>
      </c>
      <c r="D39" s="383" t="s">
        <v>1722</v>
      </c>
      <c r="E39" s="383" t="s">
        <v>1825</v>
      </c>
      <c r="F39" s="383" t="str">
        <f t="shared" si="8"/>
        <v>NP</v>
      </c>
      <c r="G39" s="388">
        <f>INDEX(Workings_calcs!E$11:E$12, MATCH($E39, Workings_calcs!$C$11:$C$12,0))</f>
        <v>28</v>
      </c>
      <c r="I39" s="385" cm="1">
        <f t="array" ref="I39">IF((I$8&gt;$G39), INDEX(CBRM_data!$EY$238:$ABN$262, MATCH($D39&amp;$E39, CBRM_data!$D$238:$D$262,0), MATCH($B39&amp;$C39&amp;I$9, CBRM_data!$EY$15:$ABN$15,0)),SUMPRODUCT((I$12:I$25)*($E$12:$E$25=$E39)*($B$12:$B$25=$B39)))</f>
        <v>11644.33704121865</v>
      </c>
      <c r="J39" s="385" cm="1">
        <f t="array" ref="J39">IF((J$8&gt;$G39), INDEX(CBRM_data!$EY$238:$ABN$262, MATCH($D39&amp;$E39, CBRM_data!$D$238:$D$262,0), MATCH($B39&amp;$C39&amp;J$9, CBRM_data!$EY$15:$ABN$15,0)),SUMPRODUCT((J$12:J$25)*($E$12:$E$25=$E39)*($B$12:$B$25=$B39)))</f>
        <v>12872.301329146061</v>
      </c>
      <c r="K39" s="385" cm="1">
        <f t="array" ref="K39">IF((K$8&gt;$G39), INDEX(CBRM_data!$EY$238:$ABN$262, MATCH($D39&amp;$E39, CBRM_data!$D$238:$D$262,0), MATCH($B39&amp;$C39&amp;K$9, CBRM_data!$EY$15:$ABN$15,0)),SUMPRODUCT((K$12:K$25)*($E$12:$E$25=$E39)*($B$12:$B$25=$B39)))</f>
        <v>14247.607076228045</v>
      </c>
      <c r="L39" s="385" cm="1">
        <f t="array" ref="L39">IF((L$8&gt;$G39), INDEX(CBRM_data!$EY$238:$ABN$262, MATCH($D39&amp;$E39, CBRM_data!$D$238:$D$262,0), MATCH($B39&amp;$C39&amp;L$9, CBRM_data!$EY$15:$ABN$15,0)),SUMPRODUCT((L$12:L$25)*($E$12:$E$25=$E39)*($B$12:$B$25=$B39)))</f>
        <v>978.92994732679279</v>
      </c>
      <c r="M39" s="385" cm="1">
        <f t="array" ref="M39">IF((M$8&gt;$G39), INDEX(CBRM_data!$EY$238:$ABN$262, MATCH($D39&amp;$E39, CBRM_data!$D$238:$D$262,0), MATCH($B39&amp;$C39&amp;M$9, CBRM_data!$EY$15:$ABN$15,0)),SUMPRODUCT((M$12:M$25)*($E$12:$E$25=$E39)*($B$12:$B$25=$B39)))</f>
        <v>1053.4791591052451</v>
      </c>
      <c r="N39" s="385" cm="1">
        <f t="array" ref="N39">IF((N$8&gt;$G39), INDEX(CBRM_data!$EY$238:$ABN$262, MATCH($D39&amp;$E39, CBRM_data!$D$238:$D$262,0), MATCH($B39&amp;$C39&amp;N$9, CBRM_data!$EY$15:$ABN$15,0)),SUMPRODUCT((N$12:N$25)*($E$12:$E$25=$E39)*($B$12:$B$25=$B39)))</f>
        <v>1134.1749769114338</v>
      </c>
      <c r="O39" s="385" cm="1">
        <f t="array" ref="O39">IF((O$8&gt;$G39), INDEX(CBRM_data!$EY$238:$ABN$262, MATCH($D39&amp;$E39, CBRM_data!$D$238:$D$262,0), MATCH($B39&amp;$C39&amp;O$9, CBRM_data!$EY$15:$ABN$15,0)),SUMPRODUCT((O$12:O$25)*($E$12:$E$25=$E39)*($B$12:$B$25=$B39)))</f>
        <v>1221.6107737742748</v>
      </c>
      <c r="P39" s="385" cm="1">
        <f t="array" ref="P39">IF((P$8&gt;$G39), INDEX(CBRM_data!$EY$238:$ABN$262, MATCH($D39&amp;$E39, CBRM_data!$D$238:$D$262,0), MATCH($B39&amp;$C39&amp;P$9, CBRM_data!$EY$15:$ABN$15,0)),SUMPRODUCT((P$12:P$25)*($E$12:$E$25=$E39)*($B$12:$B$25=$B39)))</f>
        <v>1316.3616339300956</v>
      </c>
      <c r="Q39" s="385" cm="1">
        <f t="array" ref="Q39">IF((Q$8&gt;$G39), INDEX(CBRM_data!$EY$238:$ABN$262, MATCH($D39&amp;$E39, CBRM_data!$D$238:$D$262,0), MATCH($B39&amp;$C39&amp;Q$9, CBRM_data!$EY$15:$ABN$15,0)),SUMPRODUCT((Q$12:Q$25)*($E$12:$E$25=$E39)*($B$12:$B$25=$B39)))</f>
        <v>1419.0404864769821</v>
      </c>
      <c r="R39" s="385" cm="1">
        <f t="array" ref="R39">IF((R$8&gt;$G39), INDEX(CBRM_data!$EY$238:$ABN$262, MATCH($D39&amp;$E39, CBRM_data!$D$238:$D$262,0), MATCH($B39&amp;$C39&amp;R$9, CBRM_data!$EY$15:$ABN$15,0)),SUMPRODUCT((R$12:R$25)*($E$12:$E$25=$E39)*($B$12:$B$25=$B39)))</f>
        <v>1530.3516266466988</v>
      </c>
      <c r="S39" s="385" cm="1">
        <f t="array" ref="S39">IF((S$8&gt;$G39), INDEX(CBRM_data!$EY$238:$ABN$262, MATCH($D39&amp;$E39, CBRM_data!$D$238:$D$262,0), MATCH($B39&amp;$C39&amp;S$9, CBRM_data!$EY$15:$ABN$15,0)),SUMPRODUCT((S$12:S$25)*($E$12:$E$25=$E39)*($B$12:$B$25=$B39)))</f>
        <v>1651.0697930337667</v>
      </c>
      <c r="T39" s="385" cm="1">
        <f t="array" ref="T39">IF((T$8&gt;$G39), INDEX(CBRM_data!$EY$238:$ABN$262, MATCH($D39&amp;$E39, CBRM_data!$D$238:$D$262,0), MATCH($B39&amp;$C39&amp;T$9, CBRM_data!$EY$15:$ABN$15,0)),SUMPRODUCT((T$12:T$25)*($E$12:$E$25=$E39)*($B$12:$B$25=$B39)))</f>
        <v>1782.0497570629777</v>
      </c>
      <c r="U39" s="385" cm="1">
        <f t="array" ref="U39">IF((U$8&gt;$G39), INDEX(CBRM_data!$EY$238:$ABN$262, MATCH($D39&amp;$E39, CBRM_data!$D$238:$D$262,0), MATCH($B39&amp;$C39&amp;U$9, CBRM_data!$EY$15:$ABN$15,0)),SUMPRODUCT((U$12:U$25)*($E$12:$E$25=$E39)*($B$12:$B$25=$B39)))</f>
        <v>1924.2380872019944</v>
      </c>
      <c r="V39" s="385" cm="1">
        <f t="array" ref="V39">IF((V$8&gt;$G39), INDEX(CBRM_data!$EY$238:$ABN$262, MATCH($D39&amp;$E39, CBRM_data!$D$238:$D$262,0), MATCH($B39&amp;$C39&amp;V$9, CBRM_data!$EY$15:$ABN$15,0)),SUMPRODUCT((V$12:V$25)*($E$12:$E$25=$E39)*($B$12:$B$25=$B39)))</f>
        <v>2078.6878159241419</v>
      </c>
      <c r="W39" s="385" cm="1">
        <f t="array" ref="W39">IF((W$8&gt;$G39), INDEX(CBRM_data!$EY$238:$ABN$262, MATCH($D39&amp;$E39, CBRM_data!$D$238:$D$262,0), MATCH($B39&amp;$C39&amp;W$9, CBRM_data!$EY$15:$ABN$15,0)),SUMPRODUCT((W$12:W$25)*($E$12:$E$25=$E39)*($B$12:$B$25=$B39)))</f>
        <v>2246.5770224381972</v>
      </c>
      <c r="X39" s="385" cm="1">
        <f t="array" ref="X39">IF((X$8&gt;$G39), INDEX(CBRM_data!$EY$238:$ABN$262, MATCH($D39&amp;$E39, CBRM_data!$D$238:$D$262,0), MATCH($B39&amp;$C39&amp;X$9, CBRM_data!$EY$15:$ABN$15,0)),SUMPRODUCT((X$12:X$25)*($E$12:$E$25=$E39)*($B$12:$B$25=$B39)))</f>
        <v>2429.2327465901267</v>
      </c>
      <c r="Y39" s="385" cm="1">
        <f t="array" ref="Y39">IF((Y$8&gt;$G39), INDEX(CBRM_data!$EY$238:$ABN$262, MATCH($D39&amp;$E39, CBRM_data!$D$238:$D$262,0), MATCH($B39&amp;$C39&amp;Y$9, CBRM_data!$EY$15:$ABN$15,0)),SUMPRODUCT((Y$12:Y$25)*($E$12:$E$25=$E39)*($B$12:$B$25=$B39)))</f>
        <v>2628.1622183850263</v>
      </c>
      <c r="Z39" s="385" cm="1">
        <f t="array" ref="Z39">IF((Z$8&gt;$G39), INDEX(CBRM_data!$EY$238:$ABN$262, MATCH($D39&amp;$E39, CBRM_data!$D$238:$D$262,0), MATCH($B39&amp;$C39&amp;Z$9, CBRM_data!$EY$15:$ABN$15,0)),SUMPRODUCT((Z$12:Z$25)*($E$12:$E$25=$E39)*($B$12:$B$25=$B39)))</f>
        <v>2845.0941934485677</v>
      </c>
      <c r="AA39" s="385" cm="1">
        <f t="array" ref="AA39">IF((AA$8&gt;$G39), INDEX(CBRM_data!$EY$238:$ABN$262, MATCH($D39&amp;$E39, CBRM_data!$D$238:$D$262,0), MATCH($B39&amp;$C39&amp;AA$9, CBRM_data!$EY$15:$ABN$15,0)),SUMPRODUCT((AA$12:AA$25)*($E$12:$E$25=$E39)*($B$12:$B$25=$B39)))</f>
        <v>3081.6643025973522</v>
      </c>
      <c r="AB39" s="385" cm="1">
        <f t="array" ref="AB39">IF((AB$8&gt;$G39), INDEX(CBRM_data!$EY$238:$ABN$262, MATCH($D39&amp;$E39, CBRM_data!$D$238:$D$262,0), MATCH($B39&amp;$C39&amp;AB$9, CBRM_data!$EY$15:$ABN$15,0)),SUMPRODUCT((AB$12:AB$25)*($E$12:$E$25=$E39)*($B$12:$B$25=$B39)))</f>
        <v>3337.678381532583</v>
      </c>
      <c r="AC39" s="385" cm="1">
        <f t="array" ref="AC39">IF((AC$8&gt;$G39), INDEX(CBRM_data!$EY$238:$ABN$262, MATCH($D39&amp;$E39, CBRM_data!$D$238:$D$262,0), MATCH($B39&amp;$C39&amp;AC$9, CBRM_data!$EY$15:$ABN$15,0)),SUMPRODUCT((AC$12:AC$25)*($E$12:$E$25=$E39)*($B$12:$B$25=$B39)))</f>
        <v>3617.8814465518894</v>
      </c>
      <c r="AD39" s="385" cm="1">
        <f t="array" ref="AD39">IF((AD$8&gt;$G39), INDEX(CBRM_data!$EY$238:$ABN$262, MATCH($D39&amp;$E39, CBRM_data!$D$238:$D$262,0), MATCH($B39&amp;$C39&amp;AD$9, CBRM_data!$EY$15:$ABN$15,0)),SUMPRODUCT((AD$12:AD$25)*($E$12:$E$25=$E39)*($B$12:$B$25=$B39)))</f>
        <v>3925.3812561793052</v>
      </c>
      <c r="AE39" s="385" cm="1">
        <f t="array" ref="AE39">IF((AE$8&gt;$G39), INDEX(CBRM_data!$EY$238:$ABN$262, MATCH($D39&amp;$E39, CBRM_data!$D$238:$D$262,0), MATCH($B39&amp;$C39&amp;AE$9, CBRM_data!$EY$15:$ABN$15,0)),SUMPRODUCT((AE$12:AE$25)*($E$12:$E$25=$E39)*($B$12:$B$25=$B39)))</f>
        <v>4254.4767089149018</v>
      </c>
      <c r="AF39" s="385" cm="1">
        <f t="array" ref="AF39">IF((AF$8&gt;$G39), INDEX(CBRM_data!$EY$238:$ABN$262, MATCH($D39&amp;$E39, CBRM_data!$D$238:$D$262,0), MATCH($B39&amp;$C39&amp;AF$9, CBRM_data!$EY$15:$ABN$15,0)),SUMPRODUCT((AF$12:AF$25)*($E$12:$E$25=$E39)*($B$12:$B$25=$B39)))</f>
        <v>4600.1160390672367</v>
      </c>
      <c r="AG39" s="385" cm="1">
        <f t="array" ref="AG39">IF((AG$8&gt;$G39), INDEX(CBRM_data!$EY$238:$ABN$262, MATCH($D39&amp;$E39, CBRM_data!$D$238:$D$262,0), MATCH($B39&amp;$C39&amp;AG$9, CBRM_data!$EY$15:$ABN$15,0)),SUMPRODUCT((AG$12:AG$25)*($E$12:$E$25=$E39)*($B$12:$B$25=$B39)))</f>
        <v>4975.4474541150848</v>
      </c>
      <c r="AH39" s="385" cm="1">
        <f t="array" ref="AH39">IF((AH$8&gt;$G39), INDEX(CBRM_data!$EY$238:$ABN$262, MATCH($D39&amp;$E39, CBRM_data!$D$238:$D$262,0), MATCH($B39&amp;$C39&amp;AH$9, CBRM_data!$EY$15:$ABN$15,0)),SUMPRODUCT((AH$12:AH$25)*($E$12:$E$25=$E39)*($B$12:$B$25=$B39)))</f>
        <v>5383.0763231752289</v>
      </c>
      <c r="AI39" s="385" cm="1">
        <f t="array" ref="AI39">IF((AI$8&gt;$G39), INDEX(CBRM_data!$EY$238:$ABN$262, MATCH($D39&amp;$E39, CBRM_data!$D$238:$D$262,0), MATCH($B39&amp;$C39&amp;AI$9, CBRM_data!$EY$15:$ABN$15,0)),SUMPRODUCT((AI$12:AI$25)*($E$12:$E$25=$E39)*($B$12:$B$25=$B39)))</f>
        <v>5825.8396432862819</v>
      </c>
      <c r="AJ39" s="385" cm="1">
        <f t="array" ref="AJ39">IF((AJ$8&gt;$G39), INDEX(CBRM_data!$EY$238:$ABN$262, MATCH($D39&amp;$E39, CBRM_data!$D$238:$D$262,0), MATCH($B39&amp;$C39&amp;AJ$9, CBRM_data!$EY$15:$ABN$15,0)),SUMPRODUCT((AJ$12:AJ$25)*($E$12:$E$25=$E39)*($B$12:$B$25=$B39)))</f>
        <v>6306.8268058841104</v>
      </c>
      <c r="AK39" s="385" cm="1">
        <f t="array" ref="AK39">IF((AK$8&gt;$G39), INDEX(CBRM_data!$EY$238:$ABN$262, MATCH($D39&amp;$E39, CBRM_data!$D$238:$D$262,0), MATCH($B39&amp;$C39&amp;AK$9, CBRM_data!$EY$15:$ABN$15,0)),SUMPRODUCT((AK$12:AK$25)*($E$12:$E$25=$E39)*($B$12:$B$25=$B39)))</f>
        <v>6829.4022353379487</v>
      </c>
      <c r="AL39" s="385" cm="1">
        <f t="array" ref="AL39">IF((AL$8&gt;$G39), INDEX(CBRM_data!$EY$238:$ABN$262, MATCH($D39&amp;$E39, CBRM_data!$D$238:$D$262,0), MATCH($B39&amp;$C39&amp;AL$9, CBRM_data!$EY$15:$ABN$15,0)),SUMPRODUCT((AL$12:AL$25)*($E$12:$E$25=$E39)*($B$12:$B$25=$B39)))</f>
        <v>7397.2300689209969</v>
      </c>
      <c r="EB39" s="385"/>
      <c r="EC39" s="385"/>
      <c r="ED39" s="385"/>
      <c r="EE39" s="385"/>
      <c r="EF39" s="385"/>
      <c r="EG39" s="385"/>
      <c r="EH39" s="385"/>
      <c r="EI39" s="385"/>
      <c r="EJ39" s="385"/>
      <c r="EK39" s="385"/>
      <c r="EL39" s="385"/>
      <c r="EM39" s="385"/>
      <c r="EN39" s="385"/>
      <c r="EO39" s="385"/>
      <c r="EP39" s="385"/>
      <c r="EQ39" s="385"/>
      <c r="ER39" s="385"/>
      <c r="ES39" s="385"/>
      <c r="ET39" s="385"/>
      <c r="EU39" s="385"/>
      <c r="EV39" s="385"/>
      <c r="EW39" s="385"/>
      <c r="EX39" s="385"/>
      <c r="EY39" s="385"/>
      <c r="EZ39" s="385"/>
      <c r="FA39" s="385"/>
      <c r="FB39" s="385"/>
      <c r="FC39" s="385"/>
      <c r="FD39" s="385"/>
      <c r="FE39" s="385"/>
      <c r="FF39" s="385"/>
      <c r="FG39" s="385"/>
      <c r="FH39" s="385"/>
      <c r="FI39" s="385"/>
      <c r="FJ39" s="385"/>
      <c r="FK39" s="385"/>
      <c r="FL39" s="385"/>
      <c r="FM39" s="385"/>
      <c r="FN39" s="385"/>
      <c r="FO39" s="385"/>
      <c r="FP39" s="385"/>
      <c r="FQ39" s="385"/>
      <c r="FR39" s="385"/>
      <c r="FS39" s="385"/>
      <c r="FT39" s="385"/>
      <c r="FU39" s="385"/>
      <c r="FV39" s="385"/>
      <c r="FW39" s="385"/>
      <c r="FX39" s="385"/>
      <c r="FY39" s="385"/>
      <c r="FZ39" s="385"/>
      <c r="GA39" s="385"/>
      <c r="GB39" s="385"/>
      <c r="GC39" s="385"/>
      <c r="GD39" s="385"/>
      <c r="GE39" s="385"/>
      <c r="GF39" s="385"/>
      <c r="GG39" s="385"/>
      <c r="GH39" s="385"/>
      <c r="GI39" s="385"/>
      <c r="GJ39" s="385"/>
      <c r="GK39" s="385"/>
      <c r="GL39" s="385"/>
      <c r="GM39" s="385"/>
      <c r="GN39" s="385"/>
      <c r="GO39" s="385"/>
      <c r="GP39" s="385"/>
      <c r="GQ39" s="385"/>
      <c r="GR39" s="385"/>
      <c r="GS39" s="385"/>
      <c r="GT39" s="385"/>
      <c r="GU39" s="385"/>
      <c r="GV39" s="385"/>
      <c r="GW39" s="385"/>
      <c r="GX39" s="385"/>
      <c r="GY39" s="385"/>
      <c r="GZ39" s="385"/>
      <c r="HA39" s="385"/>
      <c r="HB39" s="385"/>
      <c r="HC39" s="385"/>
      <c r="HD39" s="385"/>
      <c r="HE39" s="385"/>
      <c r="HF39" s="385"/>
      <c r="HG39" s="385"/>
      <c r="HH39" s="385"/>
      <c r="HI39" s="385"/>
      <c r="HJ39" s="385"/>
      <c r="HK39" s="385"/>
      <c r="HL39" s="385"/>
      <c r="HM39" s="385"/>
      <c r="HN39" s="385"/>
      <c r="HO39" s="385"/>
      <c r="HP39" s="385"/>
      <c r="HQ39" s="385"/>
      <c r="HR39" s="385"/>
      <c r="HS39" s="385"/>
      <c r="HT39" s="385"/>
      <c r="HU39" s="385"/>
      <c r="HV39" s="385"/>
      <c r="HW39" s="385"/>
      <c r="HX39" s="385"/>
      <c r="HY39" s="385"/>
      <c r="HZ39" s="385"/>
      <c r="IA39" s="385"/>
      <c r="IB39" s="385"/>
      <c r="IC39" s="385"/>
      <c r="ID39" s="385"/>
      <c r="IE39" s="385"/>
      <c r="IF39" s="385"/>
      <c r="IG39" s="385"/>
      <c r="IH39" s="385"/>
      <c r="II39" s="385"/>
      <c r="IJ39" s="385"/>
      <c r="IK39" s="385"/>
      <c r="IL39" s="385"/>
      <c r="IM39" s="385"/>
      <c r="IN39" s="385"/>
      <c r="IO39" s="385"/>
      <c r="IP39" s="385"/>
      <c r="IQ39" s="385"/>
      <c r="IR39" s="385"/>
      <c r="IS39" s="385"/>
      <c r="IT39" s="385"/>
      <c r="IU39" s="385"/>
      <c r="IV39" s="385"/>
      <c r="IW39" s="385"/>
      <c r="IX39" s="385"/>
      <c r="IY39" s="385"/>
      <c r="IZ39" s="385"/>
      <c r="JA39" s="385"/>
      <c r="JB39" s="385"/>
      <c r="JC39" s="385"/>
      <c r="JD39" s="385"/>
      <c r="JE39" s="385"/>
      <c r="JF39" s="385"/>
      <c r="JG39" s="385"/>
      <c r="JH39" s="385"/>
      <c r="JI39" s="385"/>
      <c r="JJ39" s="385"/>
      <c r="JK39" s="385"/>
      <c r="JL39" s="385"/>
      <c r="JM39" s="385"/>
      <c r="JN39" s="385"/>
      <c r="JO39" s="385"/>
      <c r="JP39" s="385"/>
      <c r="JQ39" s="385"/>
      <c r="JR39" s="385"/>
      <c r="JS39" s="385"/>
      <c r="JT39" s="385"/>
      <c r="JU39" s="385"/>
      <c r="JV39" s="385"/>
      <c r="JW39" s="385"/>
      <c r="JX39" s="385"/>
      <c r="JY39" s="385"/>
      <c r="JZ39" s="385"/>
      <c r="KA39" s="385"/>
      <c r="KB39" s="385"/>
      <c r="KC39" s="385"/>
      <c r="KD39" s="385"/>
      <c r="KE39" s="385"/>
      <c r="KF39" s="385"/>
      <c r="KG39" s="385"/>
      <c r="KH39" s="385"/>
      <c r="KI39" s="385"/>
      <c r="KJ39" s="385"/>
      <c r="KK39" s="385"/>
      <c r="KL39" s="385"/>
      <c r="KM39" s="385"/>
      <c r="KN39" s="385"/>
      <c r="KO39" s="385"/>
      <c r="KP39" s="385"/>
      <c r="KQ39" s="385"/>
      <c r="KR39" s="385"/>
      <c r="KS39" s="385"/>
      <c r="KT39" s="385"/>
      <c r="KU39" s="385"/>
      <c r="KV39" s="385"/>
      <c r="KW39" s="385"/>
      <c r="KX39" s="385"/>
      <c r="KY39" s="385"/>
      <c r="KZ39" s="385"/>
      <c r="LA39" s="385"/>
      <c r="LB39" s="385"/>
      <c r="LC39" s="385"/>
      <c r="LD39" s="385"/>
      <c r="LE39" s="385"/>
      <c r="LF39" s="385"/>
      <c r="LG39" s="385"/>
      <c r="LH39" s="385"/>
      <c r="LI39" s="385"/>
      <c r="LJ39" s="385"/>
      <c r="LK39" s="385"/>
      <c r="LL39" s="385"/>
      <c r="LM39" s="385"/>
      <c r="LN39" s="385"/>
      <c r="LO39" s="385"/>
      <c r="LP39" s="385"/>
      <c r="LQ39" s="385"/>
      <c r="LR39" s="385"/>
      <c r="LS39" s="385"/>
      <c r="LT39" s="385"/>
      <c r="LU39" s="385"/>
      <c r="LV39" s="385"/>
      <c r="LW39" s="385"/>
      <c r="LX39" s="385"/>
      <c r="LY39" s="385"/>
      <c r="LZ39" s="385"/>
      <c r="MA39" s="385"/>
      <c r="MB39" s="385"/>
      <c r="MC39" s="385"/>
      <c r="MD39" s="385"/>
      <c r="ME39" s="385"/>
      <c r="MF39" s="385"/>
      <c r="MG39" s="385"/>
      <c r="MH39" s="385"/>
      <c r="MI39" s="385"/>
      <c r="MJ39" s="385"/>
      <c r="MK39" s="385"/>
      <c r="ML39" s="385"/>
      <c r="MM39" s="385"/>
      <c r="MN39" s="385"/>
      <c r="MO39" s="385"/>
      <c r="MP39" s="385"/>
      <c r="MQ39" s="385"/>
      <c r="MR39" s="385"/>
      <c r="MS39" s="385"/>
      <c r="MT39" s="385"/>
      <c r="MU39" s="385"/>
      <c r="MV39" s="385"/>
      <c r="MW39" s="385"/>
      <c r="MX39" s="385"/>
      <c r="MY39" s="385"/>
      <c r="MZ39" s="385"/>
      <c r="NA39" s="385"/>
      <c r="NB39" s="385"/>
      <c r="NC39" s="385"/>
      <c r="ND39" s="385"/>
      <c r="NE39" s="385"/>
      <c r="NF39" s="385"/>
      <c r="NG39" s="385"/>
      <c r="NH39" s="385"/>
      <c r="NI39" s="385"/>
      <c r="NJ39" s="385"/>
      <c r="NK39" s="385"/>
      <c r="NL39" s="385"/>
      <c r="NM39" s="385"/>
      <c r="NN39" s="385"/>
      <c r="NO39" s="385"/>
      <c r="NP39" s="385"/>
      <c r="NQ39" s="385"/>
      <c r="NR39" s="385"/>
      <c r="NS39" s="385"/>
      <c r="NT39" s="385"/>
      <c r="NU39" s="385"/>
      <c r="NV39" s="385"/>
      <c r="NW39" s="385"/>
      <c r="NX39" s="385"/>
      <c r="NY39" s="385"/>
      <c r="NZ39" s="385"/>
      <c r="OA39" s="385"/>
      <c r="OB39" s="385"/>
      <c r="OC39" s="385"/>
      <c r="OD39" s="385"/>
      <c r="OE39" s="385"/>
      <c r="OF39" s="385"/>
      <c r="OG39" s="385"/>
      <c r="OH39" s="385"/>
      <c r="OI39" s="385"/>
      <c r="OJ39" s="385"/>
      <c r="OK39" s="385"/>
      <c r="OL39" s="385"/>
      <c r="OM39" s="385"/>
      <c r="ON39" s="385"/>
      <c r="OO39" s="385"/>
      <c r="OP39" s="385"/>
      <c r="OQ39" s="385"/>
      <c r="OR39" s="385"/>
      <c r="OS39" s="385"/>
      <c r="OT39" s="385"/>
      <c r="OU39" s="385"/>
      <c r="OV39" s="385"/>
      <c r="OW39" s="385"/>
      <c r="OX39" s="385"/>
      <c r="OY39" s="385"/>
      <c r="OZ39" s="385"/>
      <c r="PA39" s="385"/>
      <c r="PB39" s="385"/>
      <c r="PC39" s="385"/>
      <c r="PD39" s="385"/>
      <c r="PE39" s="385"/>
      <c r="PF39" s="385"/>
      <c r="PG39" s="385"/>
      <c r="PH39" s="385"/>
      <c r="PI39" s="385"/>
      <c r="PJ39" s="385"/>
      <c r="PK39" s="385"/>
      <c r="PL39" s="385"/>
      <c r="PM39" s="385"/>
      <c r="PN39" s="385"/>
      <c r="PO39" s="385"/>
      <c r="PP39" s="385"/>
      <c r="PQ39" s="385"/>
      <c r="PR39" s="385"/>
      <c r="PS39" s="385"/>
      <c r="PT39" s="385"/>
      <c r="PU39" s="385"/>
      <c r="PV39" s="385"/>
      <c r="PW39" s="385"/>
      <c r="PX39" s="385"/>
      <c r="PY39" s="385"/>
      <c r="PZ39" s="385"/>
      <c r="QA39" s="385"/>
      <c r="QB39" s="385"/>
      <c r="QC39" s="385"/>
      <c r="QD39" s="385"/>
      <c r="QE39" s="385"/>
      <c r="QF39" s="385"/>
      <c r="QG39" s="385"/>
      <c r="QH39" s="385"/>
      <c r="QI39" s="385"/>
      <c r="QJ39" s="385"/>
      <c r="QK39" s="385"/>
      <c r="QL39" s="385"/>
      <c r="QM39" s="385"/>
      <c r="QN39" s="385"/>
      <c r="QO39" s="385"/>
      <c r="QP39" s="385"/>
      <c r="QQ39" s="385"/>
      <c r="QR39" s="385"/>
      <c r="QS39" s="385"/>
      <c r="QT39" s="385"/>
      <c r="QU39" s="385"/>
      <c r="QV39" s="385"/>
      <c r="QW39" s="385"/>
      <c r="QX39" s="385"/>
      <c r="QY39" s="385"/>
      <c r="QZ39" s="385"/>
      <c r="RA39" s="385"/>
      <c r="RB39" s="385"/>
      <c r="RC39" s="385"/>
      <c r="RD39" s="385"/>
      <c r="RE39" s="385"/>
      <c r="RF39" s="385"/>
      <c r="RG39" s="385"/>
      <c r="RH39" s="385"/>
      <c r="RI39" s="385"/>
      <c r="RJ39" s="385"/>
      <c r="RK39" s="385"/>
      <c r="RL39" s="385"/>
      <c r="RM39" s="385"/>
      <c r="RN39" s="385"/>
      <c r="RO39" s="385"/>
      <c r="RP39" s="385"/>
      <c r="RQ39" s="385"/>
      <c r="RR39" s="385"/>
      <c r="RS39" s="385"/>
      <c r="RT39" s="385"/>
      <c r="RU39" s="385"/>
      <c r="RV39" s="385"/>
      <c r="RW39" s="385"/>
      <c r="RX39" s="385"/>
      <c r="RY39" s="385"/>
      <c r="RZ39" s="385"/>
      <c r="SA39" s="385"/>
      <c r="SB39" s="385"/>
      <c r="SC39" s="385"/>
      <c r="SD39" s="385"/>
      <c r="SE39" s="385"/>
      <c r="SF39" s="385"/>
      <c r="SG39" s="385"/>
      <c r="SH39" s="385"/>
      <c r="SI39" s="385"/>
      <c r="SJ39" s="385"/>
      <c r="SK39" s="385"/>
      <c r="SL39" s="385"/>
      <c r="SM39" s="385"/>
      <c r="SN39" s="385"/>
      <c r="SO39" s="385"/>
      <c r="SP39" s="385"/>
      <c r="SQ39" s="385"/>
      <c r="SR39" s="385"/>
      <c r="SS39" s="385"/>
      <c r="ST39" s="385"/>
      <c r="SU39" s="385"/>
      <c r="SV39" s="385"/>
      <c r="SW39" s="385"/>
      <c r="SX39" s="385"/>
      <c r="SY39" s="385"/>
      <c r="SZ39" s="385"/>
      <c r="TA39" s="385"/>
      <c r="TB39" s="385"/>
      <c r="TC39" s="385"/>
      <c r="TD39" s="385"/>
      <c r="TE39" s="385"/>
      <c r="TF39" s="385"/>
      <c r="TG39" s="385"/>
      <c r="TH39" s="385"/>
      <c r="TI39" s="385"/>
      <c r="TJ39" s="385"/>
      <c r="TK39" s="385"/>
      <c r="TL39" s="385"/>
      <c r="TM39" s="385"/>
      <c r="TN39" s="385"/>
      <c r="TO39" s="385"/>
      <c r="TP39" s="385"/>
      <c r="TQ39" s="385"/>
      <c r="TR39" s="385"/>
      <c r="TS39" s="385"/>
      <c r="TT39" s="385"/>
      <c r="TU39" s="385"/>
      <c r="TV39" s="385"/>
      <c r="TW39" s="385"/>
      <c r="TX39" s="385"/>
      <c r="TY39" s="385"/>
      <c r="TZ39" s="385"/>
      <c r="UA39" s="385"/>
      <c r="UB39" s="385"/>
      <c r="UC39" s="385"/>
      <c r="UD39" s="385"/>
      <c r="UE39" s="385"/>
      <c r="UF39" s="385"/>
      <c r="UG39" s="385"/>
      <c r="UH39" s="385"/>
      <c r="UI39" s="385"/>
      <c r="UJ39" s="385"/>
      <c r="UK39" s="385"/>
      <c r="UL39" s="385"/>
      <c r="UM39" s="385"/>
      <c r="UN39" s="385"/>
      <c r="UO39" s="385"/>
      <c r="UP39" s="385"/>
      <c r="UQ39" s="385"/>
      <c r="UR39" s="385"/>
      <c r="US39" s="385"/>
      <c r="UT39" s="385"/>
      <c r="UU39" s="385"/>
      <c r="UV39" s="385"/>
      <c r="UW39" s="385"/>
      <c r="UX39" s="385"/>
      <c r="UY39" s="385"/>
      <c r="UZ39" s="385"/>
      <c r="VA39" s="385"/>
      <c r="VB39" s="385"/>
      <c r="VC39" s="385"/>
      <c r="VD39" s="385"/>
      <c r="VE39" s="385"/>
      <c r="VF39" s="385"/>
      <c r="VG39" s="385"/>
      <c r="VH39" s="385"/>
      <c r="VI39" s="385"/>
      <c r="VJ39" s="385"/>
      <c r="VK39" s="385"/>
      <c r="VL39" s="385"/>
      <c r="VM39" s="385"/>
      <c r="VN39" s="385"/>
      <c r="VO39" s="385"/>
      <c r="VP39" s="385"/>
      <c r="VQ39" s="385"/>
      <c r="VR39" s="385"/>
      <c r="VS39" s="385"/>
      <c r="VT39" s="385"/>
      <c r="VU39" s="385"/>
      <c r="VV39" s="385"/>
      <c r="VW39" s="385"/>
      <c r="VX39" s="385"/>
      <c r="VY39" s="385"/>
      <c r="VZ39" s="385"/>
      <c r="WA39" s="385"/>
      <c r="WB39" s="385"/>
      <c r="WC39" s="385"/>
      <c r="WD39" s="385"/>
      <c r="WE39" s="385"/>
      <c r="WF39" s="385"/>
      <c r="WG39" s="385"/>
      <c r="WH39" s="385"/>
      <c r="WI39" s="385"/>
      <c r="WJ39" s="385"/>
      <c r="WK39" s="385"/>
      <c r="WL39" s="385"/>
      <c r="WM39" s="385"/>
      <c r="WN39" s="385"/>
      <c r="WO39" s="385"/>
      <c r="WP39" s="385"/>
      <c r="WQ39" s="385"/>
      <c r="WR39" s="385"/>
      <c r="WS39" s="385"/>
      <c r="WT39" s="385"/>
      <c r="WU39" s="385"/>
      <c r="WV39" s="385"/>
      <c r="WW39" s="385"/>
      <c r="WX39" s="385"/>
      <c r="WY39" s="385"/>
      <c r="WZ39" s="385"/>
      <c r="XA39" s="385"/>
      <c r="XB39" s="385"/>
      <c r="XC39" s="385"/>
      <c r="XD39" s="385"/>
      <c r="XE39" s="385"/>
      <c r="XF39" s="385"/>
      <c r="XG39" s="385"/>
      <c r="XH39" s="385"/>
      <c r="XI39" s="385"/>
      <c r="XJ39" s="385"/>
      <c r="XK39" s="385"/>
      <c r="XL39" s="385"/>
      <c r="XM39" s="385"/>
      <c r="XN39" s="385"/>
      <c r="XO39" s="385"/>
      <c r="XP39" s="385"/>
      <c r="XQ39" s="385"/>
      <c r="XR39" s="385"/>
      <c r="XS39" s="385"/>
      <c r="XT39" s="385"/>
      <c r="XU39" s="385"/>
      <c r="XV39" s="385"/>
      <c r="XW39" s="385"/>
      <c r="XX39" s="385"/>
      <c r="XY39" s="385"/>
      <c r="XZ39" s="385"/>
      <c r="YA39" s="385"/>
      <c r="YB39" s="385"/>
      <c r="YC39" s="385"/>
      <c r="YD39" s="385"/>
      <c r="YE39" s="385"/>
      <c r="YF39" s="385"/>
      <c r="YG39" s="385"/>
      <c r="YH39" s="385"/>
      <c r="YI39" s="385"/>
      <c r="YJ39" s="385"/>
      <c r="YK39" s="385"/>
      <c r="YL39" s="385"/>
      <c r="YM39" s="385"/>
      <c r="YN39" s="385"/>
      <c r="YO39" s="385"/>
      <c r="YP39" s="385"/>
      <c r="YQ39" s="385"/>
      <c r="YR39" s="385"/>
      <c r="YS39" s="385"/>
      <c r="YT39" s="385"/>
      <c r="YU39" s="385"/>
      <c r="YV39" s="385"/>
      <c r="YW39" s="385"/>
      <c r="YX39" s="385"/>
      <c r="YY39" s="385"/>
      <c r="YZ39" s="385"/>
      <c r="ZA39" s="385"/>
      <c r="ZB39" s="385"/>
      <c r="ZC39" s="385"/>
      <c r="ZD39" s="385"/>
      <c r="ZE39" s="385"/>
      <c r="ZF39" s="385"/>
      <c r="ZG39" s="385"/>
      <c r="ZH39" s="385"/>
      <c r="ZI39" s="385"/>
      <c r="ZJ39" s="385"/>
      <c r="ZK39" s="385"/>
      <c r="ZL39" s="385"/>
      <c r="ZM39" s="385"/>
    </row>
    <row r="40" spans="2:689" s="127" customFormat="1" ht="12.75" x14ac:dyDescent="0.2">
      <c r="I40" s="385"/>
      <c r="J40" s="385"/>
      <c r="K40" s="385"/>
      <c r="L40" s="385"/>
      <c r="M40" s="385"/>
      <c r="N40" s="385"/>
      <c r="O40" s="385"/>
      <c r="P40" s="385"/>
      <c r="Q40" s="385"/>
      <c r="R40" s="385"/>
      <c r="S40" s="385"/>
      <c r="T40" s="385"/>
      <c r="U40" s="385"/>
      <c r="V40" s="385"/>
      <c r="W40" s="385"/>
      <c r="X40" s="385"/>
      <c r="Y40" s="385"/>
      <c r="Z40" s="385"/>
      <c r="AA40" s="385"/>
      <c r="AB40" s="385"/>
      <c r="AC40" s="385"/>
      <c r="AD40" s="385"/>
      <c r="AE40" s="385"/>
      <c r="AF40" s="385"/>
      <c r="AG40" s="385"/>
      <c r="AH40" s="385"/>
      <c r="AI40" s="385"/>
      <c r="AJ40" s="385"/>
      <c r="AK40" s="385"/>
      <c r="AL40" s="385"/>
      <c r="EB40" s="385"/>
      <c r="EC40" s="385"/>
      <c r="ED40" s="385"/>
      <c r="EE40" s="385"/>
      <c r="EF40" s="385"/>
      <c r="EG40" s="385"/>
      <c r="EH40" s="385"/>
      <c r="EI40" s="385"/>
      <c r="EJ40" s="385"/>
      <c r="EK40" s="385"/>
      <c r="EL40" s="385"/>
      <c r="EM40" s="385"/>
      <c r="EN40" s="385"/>
      <c r="EO40" s="385"/>
      <c r="EP40" s="385"/>
      <c r="EQ40" s="385"/>
      <c r="ER40" s="385"/>
      <c r="ES40" s="385"/>
      <c r="ET40" s="385"/>
      <c r="EU40" s="385"/>
      <c r="EV40" s="385"/>
      <c r="EW40" s="385"/>
      <c r="EX40" s="385"/>
      <c r="EY40" s="385"/>
      <c r="EZ40" s="385"/>
      <c r="FA40" s="385"/>
      <c r="FB40" s="385"/>
      <c r="FC40" s="385"/>
      <c r="FD40" s="385"/>
      <c r="FE40" s="385"/>
      <c r="FF40" s="385"/>
      <c r="FG40" s="385"/>
      <c r="FH40" s="385"/>
      <c r="FI40" s="385"/>
      <c r="FJ40" s="385"/>
      <c r="FK40" s="385"/>
      <c r="FL40" s="385"/>
      <c r="FM40" s="385"/>
      <c r="FN40" s="385"/>
      <c r="FO40" s="385"/>
      <c r="FP40" s="385"/>
      <c r="FQ40" s="385"/>
      <c r="FR40" s="385"/>
      <c r="FS40" s="385"/>
      <c r="FT40" s="385"/>
      <c r="FU40" s="385"/>
      <c r="FV40" s="385"/>
      <c r="FW40" s="385"/>
      <c r="FX40" s="385"/>
      <c r="FY40" s="385"/>
      <c r="FZ40" s="385"/>
      <c r="GA40" s="385"/>
      <c r="GB40" s="385"/>
      <c r="GC40" s="385"/>
      <c r="GD40" s="385"/>
      <c r="GE40" s="385"/>
      <c r="GF40" s="385"/>
      <c r="GG40" s="385"/>
      <c r="GH40" s="385"/>
      <c r="GI40" s="385"/>
      <c r="GJ40" s="385"/>
      <c r="GK40" s="385"/>
      <c r="GL40" s="385"/>
      <c r="GM40" s="385"/>
      <c r="GN40" s="385"/>
      <c r="GO40" s="385"/>
      <c r="GP40" s="385"/>
      <c r="GQ40" s="385"/>
      <c r="GR40" s="385"/>
      <c r="GS40" s="385"/>
      <c r="GT40" s="385"/>
      <c r="GU40" s="385"/>
      <c r="GV40" s="385"/>
      <c r="GW40" s="385"/>
      <c r="GX40" s="385"/>
      <c r="GY40" s="385"/>
      <c r="GZ40" s="385"/>
      <c r="HA40" s="385"/>
      <c r="HB40" s="385"/>
      <c r="HC40" s="385"/>
      <c r="HD40" s="385"/>
      <c r="HE40" s="385"/>
      <c r="HF40" s="385"/>
      <c r="HG40" s="385"/>
      <c r="HH40" s="385"/>
      <c r="HI40" s="385"/>
      <c r="HJ40" s="385"/>
      <c r="HK40" s="385"/>
      <c r="HL40" s="385"/>
      <c r="HM40" s="385"/>
      <c r="HN40" s="385"/>
      <c r="HO40" s="385"/>
      <c r="HP40" s="385"/>
      <c r="HQ40" s="385"/>
      <c r="HR40" s="385"/>
      <c r="HS40" s="385"/>
      <c r="HT40" s="385"/>
      <c r="HU40" s="385"/>
      <c r="HV40" s="385"/>
      <c r="HW40" s="385"/>
      <c r="HX40" s="385"/>
      <c r="HY40" s="385"/>
      <c r="HZ40" s="385"/>
      <c r="IA40" s="385"/>
      <c r="IB40" s="385"/>
      <c r="IC40" s="385"/>
      <c r="ID40" s="385"/>
      <c r="IE40" s="385"/>
      <c r="IF40" s="385"/>
      <c r="IG40" s="385"/>
      <c r="IH40" s="385"/>
      <c r="II40" s="385"/>
      <c r="IJ40" s="385"/>
      <c r="IK40" s="385"/>
      <c r="IL40" s="385"/>
      <c r="IM40" s="385"/>
      <c r="IN40" s="385"/>
      <c r="IO40" s="385"/>
      <c r="IP40" s="385"/>
      <c r="IQ40" s="385"/>
      <c r="IR40" s="385"/>
      <c r="IS40" s="385"/>
      <c r="IT40" s="385"/>
      <c r="IU40" s="385"/>
      <c r="IV40" s="385"/>
      <c r="IW40" s="385"/>
      <c r="IX40" s="385"/>
      <c r="IY40" s="385"/>
      <c r="IZ40" s="385"/>
      <c r="JA40" s="385"/>
      <c r="JB40" s="385"/>
      <c r="JC40" s="385"/>
      <c r="JD40" s="385"/>
      <c r="JE40" s="385"/>
      <c r="JF40" s="385"/>
      <c r="JG40" s="385"/>
      <c r="JH40" s="385"/>
      <c r="JI40" s="385"/>
      <c r="JJ40" s="385"/>
      <c r="JK40" s="385"/>
      <c r="JL40" s="385"/>
      <c r="JM40" s="385"/>
      <c r="JN40" s="385"/>
      <c r="JO40" s="385"/>
      <c r="JP40" s="385"/>
      <c r="JQ40" s="385"/>
      <c r="JR40" s="385"/>
      <c r="JS40" s="385"/>
      <c r="JT40" s="385"/>
      <c r="JU40" s="385"/>
      <c r="JV40" s="385"/>
      <c r="JW40" s="385"/>
      <c r="JX40" s="385"/>
      <c r="JY40" s="385"/>
      <c r="JZ40" s="385"/>
      <c r="KA40" s="385"/>
      <c r="KB40" s="385"/>
      <c r="KC40" s="385"/>
      <c r="KD40" s="385"/>
      <c r="KE40" s="385"/>
      <c r="KF40" s="385"/>
      <c r="KG40" s="385"/>
      <c r="KH40" s="385"/>
      <c r="KI40" s="385"/>
      <c r="KJ40" s="385"/>
      <c r="KK40" s="385"/>
      <c r="KL40" s="385"/>
      <c r="KM40" s="385"/>
      <c r="KN40" s="385"/>
      <c r="KO40" s="385"/>
      <c r="KP40" s="385"/>
      <c r="KQ40" s="385"/>
      <c r="KR40" s="385"/>
      <c r="KS40" s="385"/>
      <c r="KT40" s="385"/>
      <c r="KU40" s="385"/>
      <c r="KV40" s="385"/>
      <c r="KW40" s="385"/>
      <c r="KX40" s="385"/>
      <c r="KY40" s="385"/>
      <c r="KZ40" s="385"/>
      <c r="LA40" s="385"/>
      <c r="LB40" s="385"/>
      <c r="LC40" s="385"/>
      <c r="LD40" s="385"/>
      <c r="LE40" s="385"/>
      <c r="LF40" s="385"/>
      <c r="LG40" s="385"/>
      <c r="LH40" s="385"/>
      <c r="LI40" s="385"/>
      <c r="LJ40" s="385"/>
      <c r="LK40" s="385"/>
      <c r="LL40" s="385"/>
      <c r="LM40" s="385"/>
      <c r="LN40" s="385"/>
      <c r="LO40" s="385"/>
      <c r="LP40" s="385"/>
      <c r="LQ40" s="385"/>
      <c r="LR40" s="385"/>
      <c r="LS40" s="385"/>
      <c r="LT40" s="385"/>
      <c r="LU40" s="385"/>
      <c r="LV40" s="385"/>
      <c r="LW40" s="385"/>
      <c r="LX40" s="385"/>
      <c r="LY40" s="385"/>
      <c r="LZ40" s="385"/>
      <c r="MA40" s="385"/>
      <c r="MB40" s="385"/>
      <c r="MC40" s="385"/>
      <c r="MD40" s="385"/>
      <c r="ME40" s="385"/>
      <c r="MF40" s="385"/>
      <c r="MG40" s="385"/>
      <c r="MH40" s="385"/>
      <c r="MI40" s="385"/>
      <c r="MJ40" s="385"/>
      <c r="MK40" s="385"/>
      <c r="ML40" s="385"/>
      <c r="MM40" s="385"/>
      <c r="MN40" s="385"/>
      <c r="MO40" s="385"/>
      <c r="MP40" s="385"/>
      <c r="MQ40" s="385"/>
      <c r="MR40" s="385"/>
      <c r="MS40" s="385"/>
      <c r="MT40" s="385"/>
      <c r="MU40" s="385"/>
      <c r="MV40" s="385"/>
      <c r="MW40" s="385"/>
      <c r="MX40" s="385"/>
      <c r="MY40" s="385"/>
      <c r="MZ40" s="385"/>
      <c r="NA40" s="385"/>
      <c r="NB40" s="385"/>
      <c r="NC40" s="385"/>
      <c r="ND40" s="385"/>
      <c r="NE40" s="385"/>
      <c r="NF40" s="385"/>
      <c r="NG40" s="385"/>
      <c r="NH40" s="385"/>
      <c r="NI40" s="385"/>
      <c r="NJ40" s="385"/>
      <c r="NK40" s="385"/>
      <c r="NL40" s="385"/>
      <c r="NM40" s="385"/>
      <c r="NN40" s="385"/>
      <c r="NO40" s="385"/>
      <c r="NP40" s="385"/>
      <c r="NQ40" s="385"/>
      <c r="NR40" s="385"/>
      <c r="NS40" s="385"/>
      <c r="NT40" s="385"/>
      <c r="NU40" s="385"/>
      <c r="NV40" s="385"/>
      <c r="NW40" s="385"/>
      <c r="NX40" s="385"/>
      <c r="NY40" s="385"/>
      <c r="NZ40" s="385"/>
      <c r="OA40" s="385"/>
      <c r="OB40" s="385"/>
      <c r="OC40" s="385"/>
      <c r="OD40" s="385"/>
      <c r="OE40" s="385"/>
      <c r="OF40" s="385"/>
      <c r="OG40" s="385"/>
      <c r="OH40" s="385"/>
      <c r="OI40" s="385"/>
      <c r="OJ40" s="385"/>
      <c r="OK40" s="385"/>
      <c r="OL40" s="385"/>
      <c r="OM40" s="385"/>
      <c r="ON40" s="385"/>
      <c r="OO40" s="385"/>
      <c r="OP40" s="385"/>
      <c r="OQ40" s="385"/>
      <c r="OR40" s="385"/>
      <c r="OS40" s="385"/>
      <c r="OT40" s="385"/>
      <c r="OU40" s="385"/>
      <c r="OV40" s="385"/>
      <c r="OW40" s="385"/>
      <c r="OX40" s="385"/>
      <c r="OY40" s="385"/>
      <c r="OZ40" s="385"/>
      <c r="PA40" s="385"/>
      <c r="PB40" s="385"/>
      <c r="PC40" s="385"/>
      <c r="PD40" s="385"/>
      <c r="PE40" s="385"/>
      <c r="PF40" s="385"/>
      <c r="PG40" s="385"/>
      <c r="PH40" s="385"/>
      <c r="PI40" s="385"/>
      <c r="PJ40" s="385"/>
      <c r="PK40" s="385"/>
      <c r="PL40" s="385"/>
      <c r="PM40" s="385"/>
      <c r="PN40" s="385"/>
      <c r="PO40" s="385"/>
      <c r="PP40" s="385"/>
      <c r="PQ40" s="385"/>
      <c r="PR40" s="385"/>
      <c r="PS40" s="385"/>
      <c r="PT40" s="385"/>
      <c r="PU40" s="385"/>
      <c r="PV40" s="385"/>
      <c r="PW40" s="385"/>
      <c r="PX40" s="385"/>
      <c r="PY40" s="385"/>
      <c r="PZ40" s="385"/>
      <c r="QA40" s="385"/>
      <c r="QB40" s="385"/>
      <c r="QC40" s="385"/>
      <c r="QD40" s="385"/>
      <c r="QE40" s="385"/>
      <c r="QF40" s="385"/>
      <c r="QG40" s="385"/>
      <c r="QH40" s="385"/>
      <c r="QI40" s="385"/>
      <c r="QJ40" s="385"/>
      <c r="QK40" s="385"/>
      <c r="QL40" s="385"/>
      <c r="QM40" s="385"/>
      <c r="QN40" s="385"/>
      <c r="QO40" s="385"/>
      <c r="QP40" s="385"/>
      <c r="QQ40" s="385"/>
      <c r="QR40" s="385"/>
      <c r="QS40" s="385"/>
      <c r="QT40" s="385"/>
      <c r="QU40" s="385"/>
      <c r="QV40" s="385"/>
      <c r="QW40" s="385"/>
      <c r="QX40" s="385"/>
      <c r="QY40" s="385"/>
      <c r="QZ40" s="385"/>
      <c r="RA40" s="385"/>
      <c r="RB40" s="385"/>
      <c r="RC40" s="385"/>
      <c r="RD40" s="385"/>
      <c r="RE40" s="385"/>
      <c r="RF40" s="385"/>
      <c r="RG40" s="385"/>
      <c r="RH40" s="385"/>
      <c r="RI40" s="385"/>
      <c r="RJ40" s="385"/>
      <c r="RK40" s="385"/>
      <c r="RL40" s="385"/>
      <c r="RM40" s="385"/>
      <c r="RN40" s="385"/>
      <c r="RO40" s="385"/>
      <c r="RP40" s="385"/>
      <c r="RQ40" s="385"/>
      <c r="RR40" s="385"/>
      <c r="RS40" s="385"/>
      <c r="RT40" s="385"/>
      <c r="RU40" s="385"/>
      <c r="RV40" s="385"/>
      <c r="RW40" s="385"/>
      <c r="RX40" s="385"/>
      <c r="RY40" s="385"/>
      <c r="RZ40" s="385"/>
      <c r="SA40" s="385"/>
      <c r="SB40" s="385"/>
      <c r="SC40" s="385"/>
      <c r="SD40" s="385"/>
      <c r="SE40" s="385"/>
      <c r="SF40" s="385"/>
      <c r="SG40" s="385"/>
      <c r="SH40" s="385"/>
      <c r="SI40" s="385"/>
      <c r="SJ40" s="385"/>
      <c r="SK40" s="385"/>
      <c r="SL40" s="385"/>
      <c r="SM40" s="385"/>
      <c r="SN40" s="385"/>
      <c r="SO40" s="385"/>
      <c r="SP40" s="385"/>
      <c r="SQ40" s="385"/>
      <c r="SR40" s="385"/>
      <c r="SS40" s="385"/>
      <c r="ST40" s="385"/>
      <c r="SU40" s="385"/>
      <c r="SV40" s="385"/>
      <c r="SW40" s="385"/>
      <c r="SX40" s="385"/>
      <c r="SY40" s="385"/>
      <c r="SZ40" s="385"/>
      <c r="TA40" s="385"/>
      <c r="TB40" s="385"/>
      <c r="TC40" s="385"/>
      <c r="TD40" s="385"/>
      <c r="TE40" s="385"/>
      <c r="TF40" s="385"/>
      <c r="TG40" s="385"/>
      <c r="TH40" s="385"/>
      <c r="TI40" s="385"/>
      <c r="TJ40" s="385"/>
      <c r="TK40" s="385"/>
      <c r="TL40" s="385"/>
      <c r="TM40" s="385"/>
      <c r="TN40" s="385"/>
      <c r="TO40" s="385"/>
      <c r="TP40" s="385"/>
      <c r="TQ40" s="385"/>
      <c r="TR40" s="385"/>
      <c r="TS40" s="385"/>
      <c r="TT40" s="385"/>
      <c r="TU40" s="385"/>
      <c r="TV40" s="385"/>
      <c r="TW40" s="385"/>
      <c r="TX40" s="385"/>
      <c r="TY40" s="385"/>
      <c r="TZ40" s="385"/>
      <c r="UA40" s="385"/>
      <c r="UB40" s="385"/>
      <c r="UC40" s="385"/>
      <c r="UD40" s="385"/>
      <c r="UE40" s="385"/>
      <c r="UF40" s="385"/>
      <c r="UG40" s="385"/>
      <c r="UH40" s="385"/>
      <c r="UI40" s="385"/>
      <c r="UJ40" s="385"/>
      <c r="UK40" s="385"/>
      <c r="UL40" s="385"/>
      <c r="UM40" s="385"/>
      <c r="UN40" s="385"/>
      <c r="UO40" s="385"/>
      <c r="UP40" s="385"/>
      <c r="UQ40" s="385"/>
      <c r="UR40" s="385"/>
      <c r="US40" s="385"/>
      <c r="UT40" s="385"/>
      <c r="UU40" s="385"/>
      <c r="UV40" s="385"/>
      <c r="UW40" s="385"/>
      <c r="UX40" s="385"/>
      <c r="UY40" s="385"/>
      <c r="UZ40" s="385"/>
      <c r="VA40" s="385"/>
      <c r="VB40" s="385"/>
      <c r="VC40" s="385"/>
      <c r="VD40" s="385"/>
      <c r="VE40" s="385"/>
      <c r="VF40" s="385"/>
      <c r="VG40" s="385"/>
      <c r="VH40" s="385"/>
      <c r="VI40" s="385"/>
      <c r="VJ40" s="385"/>
      <c r="VK40" s="385"/>
      <c r="VL40" s="385"/>
      <c r="VM40" s="385"/>
      <c r="VN40" s="385"/>
      <c r="VO40" s="385"/>
      <c r="VP40" s="385"/>
      <c r="VQ40" s="385"/>
      <c r="VR40" s="385"/>
      <c r="VS40" s="385"/>
      <c r="VT40" s="385"/>
      <c r="VU40" s="385"/>
      <c r="VV40" s="385"/>
      <c r="VW40" s="385"/>
      <c r="VX40" s="385"/>
      <c r="VY40" s="385"/>
      <c r="VZ40" s="385"/>
      <c r="WA40" s="385"/>
      <c r="WB40" s="385"/>
      <c r="WC40" s="385"/>
      <c r="WD40" s="385"/>
      <c r="WE40" s="385"/>
      <c r="WF40" s="385"/>
      <c r="WG40" s="385"/>
      <c r="WH40" s="385"/>
      <c r="WI40" s="385"/>
      <c r="WJ40" s="385"/>
      <c r="WK40" s="385"/>
      <c r="WL40" s="385"/>
      <c r="WM40" s="385"/>
      <c r="WN40" s="385"/>
      <c r="WO40" s="385"/>
      <c r="WP40" s="385"/>
      <c r="WQ40" s="385"/>
      <c r="WR40" s="385"/>
      <c r="WS40" s="385"/>
      <c r="WT40" s="385"/>
      <c r="WU40" s="385"/>
      <c r="WV40" s="385"/>
      <c r="WW40" s="385"/>
      <c r="WX40" s="385"/>
      <c r="WY40" s="385"/>
      <c r="WZ40" s="385"/>
      <c r="XA40" s="385"/>
      <c r="XB40" s="385"/>
      <c r="XC40" s="385"/>
      <c r="XD40" s="385"/>
      <c r="XE40" s="385"/>
      <c r="XF40" s="385"/>
      <c r="XG40" s="385"/>
      <c r="XH40" s="385"/>
      <c r="XI40" s="385"/>
      <c r="XJ40" s="385"/>
      <c r="XK40" s="385"/>
      <c r="XL40" s="385"/>
      <c r="XM40" s="385"/>
      <c r="XN40" s="385"/>
      <c r="XO40" s="385"/>
      <c r="XP40" s="385"/>
      <c r="XQ40" s="385"/>
      <c r="XR40" s="385"/>
      <c r="XS40" s="385"/>
      <c r="XT40" s="385"/>
      <c r="XU40" s="385"/>
      <c r="XV40" s="385"/>
      <c r="XW40" s="385"/>
      <c r="XX40" s="385"/>
      <c r="XY40" s="385"/>
      <c r="XZ40" s="385"/>
      <c r="YA40" s="385"/>
      <c r="YB40" s="385"/>
      <c r="YC40" s="385"/>
      <c r="YD40" s="385"/>
      <c r="YE40" s="385"/>
      <c r="YF40" s="385"/>
      <c r="YG40" s="385"/>
      <c r="YH40" s="385"/>
      <c r="YI40" s="385"/>
      <c r="YJ40" s="385"/>
      <c r="YK40" s="385"/>
      <c r="YL40" s="385"/>
      <c r="YM40" s="385"/>
      <c r="YN40" s="385"/>
      <c r="YO40" s="385"/>
      <c r="YP40" s="385"/>
      <c r="YQ40" s="385"/>
      <c r="YR40" s="385"/>
      <c r="YS40" s="385"/>
      <c r="YT40" s="385"/>
      <c r="YU40" s="385"/>
      <c r="YV40" s="385"/>
      <c r="YW40" s="385"/>
      <c r="YX40" s="385"/>
      <c r="YY40" s="385"/>
      <c r="YZ40" s="385"/>
      <c r="ZA40" s="385"/>
      <c r="ZB40" s="385"/>
      <c r="ZC40" s="385"/>
      <c r="ZD40" s="385"/>
      <c r="ZE40" s="385"/>
      <c r="ZF40" s="385"/>
      <c r="ZG40" s="385"/>
      <c r="ZH40" s="385"/>
      <c r="ZI40" s="385"/>
      <c r="ZJ40" s="385"/>
      <c r="ZK40" s="385"/>
      <c r="ZL40" s="385"/>
      <c r="ZM40" s="385"/>
    </row>
    <row r="41" spans="2:689" s="127" customFormat="1" ht="12.75" x14ac:dyDescent="0.2">
      <c r="B41" s="383" t="s">
        <v>2</v>
      </c>
      <c r="C41" s="383" t="s">
        <v>1719</v>
      </c>
      <c r="D41" s="383" t="s">
        <v>1722</v>
      </c>
      <c r="E41" s="383" t="s">
        <v>1756</v>
      </c>
      <c r="F41" s="383" t="s">
        <v>1732</v>
      </c>
      <c r="G41" s="388">
        <f>INDEX(Workings_calcs!E$11:E$12, MATCH($E41, Workings_calcs!$C$11:$C$12,0))</f>
        <v>27</v>
      </c>
      <c r="I41" s="385" cm="1">
        <f t="array" ref="I41">IF((I$8&gt;$G41), INDEX(CBRM_data!$EY$238:$ABN$262, MATCH($D41&amp;$E41, CBRM_data!$D$238:$D$262,0), MATCH($B41&amp;$C41&amp;I$9, CBRM_data!$EY$15:$ABN$15,0)),SUMPRODUCT((I$12:I$25)*($E$12:$E$25=$E41)*($B$12:$B$25=$B41)))</f>
        <v>3444.2154607554671</v>
      </c>
      <c r="J41" s="385" cm="1">
        <f t="array" ref="J41">IF((J$8&gt;$G41), INDEX(CBRM_data!$EY$238:$ABN$262, MATCH($D41&amp;$E41, CBRM_data!$D$238:$D$262,0), MATCH($B41&amp;$C41&amp;J$9, CBRM_data!$EY$15:$ABN$15,0)),SUMPRODUCT((J$12:J$25)*($E$12:$E$25=$E41)*($B$12:$B$25=$B41)))</f>
        <v>3701.563819754334</v>
      </c>
      <c r="K41" s="385" cm="1">
        <f t="array" ref="K41">IF((K$8&gt;$G41), INDEX(CBRM_data!$EY$238:$ABN$262, MATCH($D41&amp;$E41, CBRM_data!$D$238:$D$262,0), MATCH($B41&amp;$C41&amp;K$9, CBRM_data!$EY$15:$ABN$15,0)),SUMPRODUCT((K$12:K$25)*($E$12:$E$25=$E41)*($B$12:$B$25=$B41)))</f>
        <v>691.27616975213357</v>
      </c>
      <c r="L41" s="385" cm="1">
        <f t="array" ref="L41">IF((L$8&gt;$G41), INDEX(CBRM_data!$EY$238:$ABN$262, MATCH($D41&amp;$E41, CBRM_data!$D$238:$D$262,0), MATCH($B41&amp;$C41&amp;L$9, CBRM_data!$EY$15:$ABN$15,0)),SUMPRODUCT((L$12:L$25)*($E$12:$E$25=$E41)*($B$12:$B$25=$B41)))</f>
        <v>710.59929372307465</v>
      </c>
      <c r="M41" s="385" cm="1">
        <f t="array" ref="M41">IF((M$8&gt;$G41), INDEX(CBRM_data!$EY$238:$ABN$262, MATCH($D41&amp;$E41, CBRM_data!$D$238:$D$262,0), MATCH($B41&amp;$C41&amp;M$9, CBRM_data!$EY$15:$ABN$15,0)),SUMPRODUCT((M$12:M$25)*($E$12:$E$25=$E41)*($B$12:$B$25=$B41)))</f>
        <v>736.63646481196565</v>
      </c>
      <c r="N41" s="385" cm="1">
        <f t="array" ref="N41">IF((N$8&gt;$G41), INDEX(CBRM_data!$EY$238:$ABN$262, MATCH($D41&amp;$E41, CBRM_data!$D$238:$D$262,0), MATCH($B41&amp;$C41&amp;N$9, CBRM_data!$EY$15:$ABN$15,0)),SUMPRODUCT((N$12:N$25)*($E$12:$E$25=$E41)*($B$12:$B$25=$B41)))</f>
        <v>787.56292806976376</v>
      </c>
      <c r="O41" s="385" cm="1">
        <f t="array" ref="O41">IF((O$8&gt;$G41), INDEX(CBRM_data!$EY$238:$ABN$262, MATCH($D41&amp;$E41, CBRM_data!$D$238:$D$262,0), MATCH($B41&amp;$C41&amp;O$9, CBRM_data!$EY$15:$ABN$15,0)),SUMPRODUCT((O$12:O$25)*($E$12:$E$25=$E41)*($B$12:$B$25=$B41)))</f>
        <v>955.6822987384578</v>
      </c>
      <c r="P41" s="385" cm="1">
        <f t="array" ref="P41">IF((P$8&gt;$G41), INDEX(CBRM_data!$EY$238:$ABN$262, MATCH($D41&amp;$E41, CBRM_data!$D$238:$D$262,0), MATCH($B41&amp;$C41&amp;P$9, CBRM_data!$EY$15:$ABN$15,0)),SUMPRODUCT((P$12:P$25)*($E$12:$E$25=$E41)*($B$12:$B$25=$B41)))</f>
        <v>1201.6281548854004</v>
      </c>
      <c r="Q41" s="385" cm="1">
        <f t="array" ref="Q41">IF((Q$8&gt;$G41), INDEX(CBRM_data!$EY$238:$ABN$262, MATCH($D41&amp;$E41, CBRM_data!$D$238:$D$262,0), MATCH($B41&amp;$C41&amp;Q$9, CBRM_data!$EY$15:$ABN$15,0)),SUMPRODUCT((Q$12:Q$25)*($E$12:$E$25=$E41)*($B$12:$B$25=$B41)))</f>
        <v>1606.140398694037</v>
      </c>
      <c r="R41" s="385" cm="1">
        <f t="array" ref="R41">IF((R$8&gt;$G41), INDEX(CBRM_data!$EY$238:$ABN$262, MATCH($D41&amp;$E41, CBRM_data!$D$238:$D$262,0), MATCH($B41&amp;$C41&amp;R$9, CBRM_data!$EY$15:$ABN$15,0)),SUMPRODUCT((R$12:R$25)*($E$12:$E$25=$E41)*($B$12:$B$25=$B41)))</f>
        <v>2214.9217080755675</v>
      </c>
      <c r="S41" s="385" cm="1">
        <f t="array" ref="S41">IF((S$8&gt;$G41), INDEX(CBRM_data!$EY$238:$ABN$262, MATCH($D41&amp;$E41, CBRM_data!$D$238:$D$262,0), MATCH($B41&amp;$C41&amp;S$9, CBRM_data!$EY$15:$ABN$15,0)),SUMPRODUCT((S$12:S$25)*($E$12:$E$25=$E41)*($B$12:$B$25=$B41)))</f>
        <v>3086.5625211356482</v>
      </c>
      <c r="T41" s="385" cm="1">
        <f t="array" ref="T41">IF((T$8&gt;$G41), INDEX(CBRM_data!$EY$238:$ABN$262, MATCH($D41&amp;$E41, CBRM_data!$D$238:$D$262,0), MATCH($B41&amp;$C41&amp;T$9, CBRM_data!$EY$15:$ABN$15,0)),SUMPRODUCT((T$12:T$25)*($E$12:$E$25=$E41)*($B$12:$B$25=$B41)))</f>
        <v>4342.9982793411627</v>
      </c>
      <c r="U41" s="385" cm="1">
        <f t="array" ref="U41">IF((U$8&gt;$G41), INDEX(CBRM_data!$EY$238:$ABN$262, MATCH($D41&amp;$E41, CBRM_data!$D$238:$D$262,0), MATCH($B41&amp;$C41&amp;U$9, CBRM_data!$EY$15:$ABN$15,0)),SUMPRODUCT((U$12:U$25)*($E$12:$E$25=$E41)*($B$12:$B$25=$B41)))</f>
        <v>6165.3980640233058</v>
      </c>
      <c r="V41" s="385" cm="1">
        <f t="array" ref="V41">IF((V$8&gt;$G41), INDEX(CBRM_data!$EY$238:$ABN$262, MATCH($D41&amp;$E41, CBRM_data!$D$238:$D$262,0), MATCH($B41&amp;$C41&amp;V$9, CBRM_data!$EY$15:$ABN$15,0)),SUMPRODUCT((V$12:V$25)*($E$12:$E$25=$E41)*($B$12:$B$25=$B41)))</f>
        <v>8823.8284016462694</v>
      </c>
      <c r="W41" s="385" cm="1">
        <f t="array" ref="W41">IF((W$8&gt;$G41), INDEX(CBRM_data!$EY$238:$ABN$262, MATCH($D41&amp;$E41, CBRM_data!$D$238:$D$262,0), MATCH($B41&amp;$C41&amp;W$9, CBRM_data!$EY$15:$ABN$15,0)),SUMPRODUCT((W$12:W$25)*($E$12:$E$25=$E41)*($B$12:$B$25=$B41)))</f>
        <v>12722.080484602586</v>
      </c>
      <c r="X41" s="385" cm="1">
        <f t="array" ref="X41">IF((X$8&gt;$G41), INDEX(CBRM_data!$EY$238:$ABN$262, MATCH($D41&amp;$E41, CBRM_data!$D$238:$D$262,0), MATCH($B41&amp;$C41&amp;X$9, CBRM_data!$EY$15:$ABN$15,0)),SUMPRODUCT((X$12:X$25)*($E$12:$E$25=$E41)*($B$12:$B$25=$B41)))</f>
        <v>18465.523026491614</v>
      </c>
      <c r="Y41" s="385" cm="1">
        <f t="array" ref="Y41">IF((Y$8&gt;$G41), INDEX(CBRM_data!$EY$238:$ABN$262, MATCH($D41&amp;$E41, CBRM_data!$D$238:$D$262,0), MATCH($B41&amp;$C41&amp;Y$9, CBRM_data!$EY$15:$ABN$15,0)),SUMPRODUCT((Y$12:Y$25)*($E$12:$E$25=$E41)*($B$12:$B$25=$B41)))</f>
        <v>26963.961582875443</v>
      </c>
      <c r="Z41" s="385" cm="1">
        <f t="array" ref="Z41">IF((Z$8&gt;$G41), INDEX(CBRM_data!$EY$238:$ABN$262, MATCH($D41&amp;$E41, CBRM_data!$D$238:$D$262,0), MATCH($B41&amp;$C41&amp;Z$9, CBRM_data!$EY$15:$ABN$15,0)),SUMPRODUCT((Z$12:Z$25)*($E$12:$E$25=$E41)*($B$12:$B$25=$B41)))</f>
        <v>39587.778208036711</v>
      </c>
      <c r="AA41" s="385" cm="1">
        <f t="array" ref="AA41">IF((AA$8&gt;$G41), INDEX(CBRM_data!$EY$238:$ABN$262, MATCH($D41&amp;$E41, CBRM_data!$D$238:$D$262,0), MATCH($B41&amp;$C41&amp;AA$9, CBRM_data!$EY$15:$ABN$15,0)),SUMPRODUCT((AA$12:AA$25)*($E$12:$E$25=$E41)*($B$12:$B$25=$B41)))</f>
        <v>57733.586777919685</v>
      </c>
      <c r="AB41" s="385" cm="1">
        <f t="array" ref="AB41">IF((AB$8&gt;$G41), INDEX(CBRM_data!$EY$238:$ABN$262, MATCH($D41&amp;$E41, CBRM_data!$D$238:$D$262,0), MATCH($B41&amp;$C41&amp;AB$9, CBRM_data!$EY$15:$ABN$15,0)),SUMPRODUCT((AB$12:AB$25)*($E$12:$E$25=$E41)*($B$12:$B$25=$B41)))</f>
        <v>78620.462402995356</v>
      </c>
      <c r="AC41" s="385" cm="1">
        <f t="array" ref="AC41">IF((AC$8&gt;$G41), INDEX(CBRM_data!$EY$238:$ABN$262, MATCH($D41&amp;$E41, CBRM_data!$D$238:$D$262,0), MATCH($B41&amp;$C41&amp;AC$9, CBRM_data!$EY$15:$ABN$15,0)),SUMPRODUCT((AC$12:AC$25)*($E$12:$E$25=$E41)*($B$12:$B$25=$B41)))</f>
        <v>85866.142868274765</v>
      </c>
      <c r="AD41" s="385" cm="1">
        <f t="array" ref="AD41">IF((AD$8&gt;$G41), INDEX(CBRM_data!$EY$238:$ABN$262, MATCH($D41&amp;$E41, CBRM_data!$D$238:$D$262,0), MATCH($B41&amp;$C41&amp;AD$9, CBRM_data!$EY$15:$ABN$15,0)),SUMPRODUCT((AD$12:AD$25)*($E$12:$E$25=$E41)*($B$12:$B$25=$B41)))</f>
        <v>90901.048986738955</v>
      </c>
      <c r="AE41" s="385" cm="1">
        <f t="array" ref="AE41">IF((AE$8&gt;$G41), INDEX(CBRM_data!$EY$238:$ABN$262, MATCH($D41&amp;$E41, CBRM_data!$D$238:$D$262,0), MATCH($B41&amp;$C41&amp;AE$9, CBRM_data!$EY$15:$ABN$15,0)),SUMPRODUCT((AE$12:AE$25)*($E$12:$E$25=$E41)*($B$12:$B$25=$B41)))</f>
        <v>97301.50429293557</v>
      </c>
      <c r="AF41" s="385" cm="1">
        <f t="array" ref="AF41">IF((AF$8&gt;$G41), INDEX(CBRM_data!$EY$238:$ABN$262, MATCH($D41&amp;$E41, CBRM_data!$D$238:$D$262,0), MATCH($B41&amp;$C41&amp;AF$9, CBRM_data!$EY$15:$ABN$15,0)),SUMPRODUCT((AF$12:AF$25)*($E$12:$E$25=$E41)*($B$12:$B$25=$B41)))</f>
        <v>106384.94145805822</v>
      </c>
      <c r="AG41" s="385" cm="1">
        <f t="array" ref="AG41">IF((AG$8&gt;$G41), INDEX(CBRM_data!$EY$238:$ABN$262, MATCH($D41&amp;$E41, CBRM_data!$D$238:$D$262,0), MATCH($B41&amp;$C41&amp;AG$9, CBRM_data!$EY$15:$ABN$15,0)),SUMPRODUCT((AG$12:AG$25)*($E$12:$E$25=$E41)*($B$12:$B$25=$B41)))</f>
        <v>113236.60011689345</v>
      </c>
      <c r="AH41" s="385" cm="1">
        <f t="array" ref="AH41">IF((AH$8&gt;$G41), INDEX(CBRM_data!$EY$238:$ABN$262, MATCH($D41&amp;$E41, CBRM_data!$D$238:$D$262,0), MATCH($B41&amp;$C41&amp;AH$9, CBRM_data!$EY$15:$ABN$15,0)),SUMPRODUCT((AH$12:AH$25)*($E$12:$E$25=$E41)*($B$12:$B$25=$B41)))</f>
        <v>113241.11703902596</v>
      </c>
      <c r="AI41" s="385" cm="1">
        <f t="array" ref="AI41">IF((AI$8&gt;$G41), INDEX(CBRM_data!$EY$238:$ABN$262, MATCH($D41&amp;$E41, CBRM_data!$D$238:$D$262,0), MATCH($B41&amp;$C41&amp;AI$9, CBRM_data!$EY$15:$ABN$15,0)),SUMPRODUCT((AI$12:AI$25)*($E$12:$E$25=$E41)*($B$12:$B$25=$B41)))</f>
        <v>113245.98831342408</v>
      </c>
      <c r="AJ41" s="385" cm="1">
        <f t="array" ref="AJ41">IF((AJ$8&gt;$G41), INDEX(CBRM_data!$EY$238:$ABN$262, MATCH($D41&amp;$E41, CBRM_data!$D$238:$D$262,0), MATCH($B41&amp;$C41&amp;AJ$9, CBRM_data!$EY$15:$ABN$15,0)),SUMPRODUCT((AJ$12:AJ$25)*($E$12:$E$25=$E41)*($B$12:$B$25=$B41)))</f>
        <v>113251.24233456238</v>
      </c>
      <c r="AK41" s="385" cm="1">
        <f t="array" ref="AK41">IF((AK$8&gt;$G41), INDEX(CBRM_data!$EY$238:$ABN$262, MATCH($D41&amp;$E41, CBRM_data!$D$238:$D$262,0), MATCH($B41&amp;$C41&amp;AK$9, CBRM_data!$EY$15:$ABN$15,0)),SUMPRODUCT((AK$12:AK$25)*($E$12:$E$25=$E41)*($B$12:$B$25=$B41)))</f>
        <v>113256.90980221552</v>
      </c>
      <c r="AL41" s="385" cm="1">
        <f t="array" ref="AL41">IF((AL$8&gt;$G41), INDEX(CBRM_data!$EY$238:$ABN$262, MATCH($D41&amp;$E41, CBRM_data!$D$238:$D$262,0), MATCH($B41&amp;$C41&amp;AL$9, CBRM_data!$EY$15:$ABN$15,0)),SUMPRODUCT((AL$12:AL$25)*($E$12:$E$25=$E41)*($B$12:$B$25=$B41)))</f>
        <v>113263.0239102034</v>
      </c>
      <c r="EB41" s="385"/>
      <c r="EC41" s="385"/>
      <c r="ED41" s="385"/>
      <c r="EE41" s="385"/>
      <c r="EF41" s="385"/>
      <c r="EG41" s="385"/>
      <c r="EH41" s="385"/>
      <c r="EI41" s="385"/>
      <c r="EJ41" s="385"/>
      <c r="EK41" s="385"/>
      <c r="EL41" s="385"/>
      <c r="EM41" s="385"/>
      <c r="EN41" s="385"/>
      <c r="EO41" s="385"/>
      <c r="EP41" s="385"/>
      <c r="EQ41" s="385"/>
      <c r="ER41" s="385"/>
      <c r="ES41" s="385"/>
      <c r="ET41" s="385"/>
      <c r="EU41" s="385"/>
      <c r="EV41" s="385"/>
      <c r="EW41" s="385"/>
      <c r="EX41" s="385"/>
      <c r="EY41" s="385"/>
      <c r="EZ41" s="385"/>
      <c r="FA41" s="385"/>
      <c r="FB41" s="385"/>
      <c r="FC41" s="385"/>
      <c r="FD41" s="385"/>
      <c r="FE41" s="385"/>
      <c r="FF41" s="385"/>
      <c r="FG41" s="385"/>
      <c r="FH41" s="385"/>
      <c r="FI41" s="385"/>
      <c r="FJ41" s="385"/>
      <c r="FK41" s="385"/>
      <c r="FL41" s="385"/>
      <c r="FM41" s="385"/>
      <c r="FN41" s="385"/>
      <c r="FO41" s="385"/>
      <c r="FP41" s="385"/>
      <c r="FQ41" s="385"/>
      <c r="FR41" s="385"/>
      <c r="FS41" s="385"/>
      <c r="FT41" s="385"/>
      <c r="FU41" s="385"/>
      <c r="FV41" s="385"/>
      <c r="FW41" s="385"/>
      <c r="FX41" s="385"/>
      <c r="FY41" s="385"/>
      <c r="FZ41" s="385"/>
      <c r="GA41" s="385"/>
      <c r="GB41" s="385"/>
      <c r="GC41" s="385"/>
      <c r="GD41" s="385"/>
      <c r="GE41" s="385"/>
      <c r="GF41" s="385"/>
      <c r="GG41" s="385"/>
      <c r="GH41" s="385"/>
      <c r="GI41" s="385"/>
      <c r="GJ41" s="385"/>
      <c r="GK41" s="385"/>
      <c r="GL41" s="385"/>
      <c r="GM41" s="385"/>
      <c r="GN41" s="385"/>
      <c r="GO41" s="385"/>
      <c r="GP41" s="385"/>
      <c r="GQ41" s="385"/>
      <c r="GR41" s="385"/>
      <c r="GS41" s="385"/>
      <c r="GT41" s="385"/>
      <c r="GU41" s="385"/>
      <c r="GV41" s="385"/>
      <c r="GW41" s="385"/>
      <c r="GX41" s="385"/>
      <c r="GY41" s="385"/>
      <c r="GZ41" s="385"/>
      <c r="HA41" s="385"/>
      <c r="HB41" s="385"/>
      <c r="HC41" s="385"/>
      <c r="HD41" s="385"/>
      <c r="HE41" s="385"/>
      <c r="HF41" s="385"/>
      <c r="HG41" s="385"/>
      <c r="HH41" s="385"/>
      <c r="HI41" s="385"/>
      <c r="HJ41" s="385"/>
      <c r="HK41" s="385"/>
      <c r="HL41" s="385"/>
      <c r="HM41" s="385"/>
      <c r="HN41" s="385"/>
      <c r="HO41" s="385"/>
      <c r="HP41" s="385"/>
      <c r="HQ41" s="385"/>
      <c r="HR41" s="385"/>
      <c r="HS41" s="385"/>
      <c r="HT41" s="385"/>
      <c r="HU41" s="385"/>
      <c r="HV41" s="385"/>
      <c r="HW41" s="385"/>
      <c r="HX41" s="385"/>
      <c r="HY41" s="385"/>
      <c r="HZ41" s="385"/>
      <c r="IA41" s="385"/>
      <c r="IB41" s="385"/>
      <c r="IC41" s="385"/>
      <c r="ID41" s="385"/>
      <c r="IE41" s="385"/>
      <c r="IF41" s="385"/>
      <c r="IG41" s="385"/>
      <c r="IH41" s="385"/>
      <c r="II41" s="385"/>
      <c r="IJ41" s="385"/>
      <c r="IK41" s="385"/>
      <c r="IL41" s="385"/>
      <c r="IM41" s="385"/>
      <c r="IN41" s="385"/>
      <c r="IO41" s="385"/>
      <c r="IP41" s="385"/>
      <c r="IQ41" s="385"/>
      <c r="IR41" s="385"/>
      <c r="IS41" s="385"/>
      <c r="IT41" s="385"/>
      <c r="IU41" s="385"/>
      <c r="IV41" s="385"/>
      <c r="IW41" s="385"/>
      <c r="IX41" s="385"/>
      <c r="IY41" s="385"/>
      <c r="IZ41" s="385"/>
      <c r="JA41" s="385"/>
      <c r="JB41" s="385"/>
      <c r="JC41" s="385"/>
      <c r="JD41" s="385"/>
      <c r="JE41" s="385"/>
      <c r="JF41" s="385"/>
      <c r="JG41" s="385"/>
      <c r="JH41" s="385"/>
      <c r="JI41" s="385"/>
      <c r="JJ41" s="385"/>
      <c r="JK41" s="385"/>
      <c r="JL41" s="385"/>
      <c r="JM41" s="385"/>
      <c r="JN41" s="385"/>
      <c r="JO41" s="385"/>
      <c r="JP41" s="385"/>
      <c r="JQ41" s="385"/>
      <c r="JR41" s="385"/>
      <c r="JS41" s="385"/>
      <c r="JT41" s="385"/>
      <c r="JU41" s="385"/>
      <c r="JV41" s="385"/>
      <c r="JW41" s="385"/>
      <c r="JX41" s="385"/>
      <c r="JY41" s="385"/>
      <c r="JZ41" s="385"/>
      <c r="KA41" s="385"/>
      <c r="KB41" s="385"/>
      <c r="KC41" s="385"/>
      <c r="KD41" s="385"/>
      <c r="KE41" s="385"/>
      <c r="KF41" s="385"/>
      <c r="KG41" s="385"/>
      <c r="KH41" s="385"/>
      <c r="KI41" s="385"/>
      <c r="KJ41" s="385"/>
      <c r="KK41" s="385"/>
      <c r="KL41" s="385"/>
      <c r="KM41" s="385"/>
      <c r="KN41" s="385"/>
      <c r="KO41" s="385"/>
      <c r="KP41" s="385"/>
      <c r="KQ41" s="385"/>
      <c r="KR41" s="385"/>
      <c r="KS41" s="385"/>
      <c r="KT41" s="385"/>
      <c r="KU41" s="385"/>
      <c r="KV41" s="385"/>
      <c r="KW41" s="385"/>
      <c r="KX41" s="385"/>
      <c r="KY41" s="385"/>
      <c r="KZ41" s="385"/>
      <c r="LA41" s="385"/>
      <c r="LB41" s="385"/>
      <c r="LC41" s="385"/>
      <c r="LD41" s="385"/>
      <c r="LE41" s="385"/>
      <c r="LF41" s="385"/>
      <c r="LG41" s="385"/>
      <c r="LH41" s="385"/>
      <c r="LI41" s="385"/>
      <c r="LJ41" s="385"/>
      <c r="LK41" s="385"/>
      <c r="LL41" s="385"/>
      <c r="LM41" s="385"/>
      <c r="LN41" s="385"/>
      <c r="LO41" s="385"/>
      <c r="LP41" s="385"/>
      <c r="LQ41" s="385"/>
      <c r="LR41" s="385"/>
      <c r="LS41" s="385"/>
      <c r="LT41" s="385"/>
      <c r="LU41" s="385"/>
      <c r="LV41" s="385"/>
      <c r="LW41" s="385"/>
      <c r="LX41" s="385"/>
      <c r="LY41" s="385"/>
      <c r="LZ41" s="385"/>
      <c r="MA41" s="385"/>
      <c r="MB41" s="385"/>
      <c r="MC41" s="385"/>
      <c r="MD41" s="385"/>
      <c r="ME41" s="385"/>
      <c r="MF41" s="385"/>
      <c r="MG41" s="385"/>
      <c r="MH41" s="385"/>
      <c r="MI41" s="385"/>
      <c r="MJ41" s="385"/>
      <c r="MK41" s="385"/>
      <c r="ML41" s="385"/>
      <c r="MM41" s="385"/>
      <c r="MN41" s="385"/>
      <c r="MO41" s="385"/>
      <c r="MP41" s="385"/>
      <c r="MQ41" s="385"/>
      <c r="MR41" s="385"/>
      <c r="MS41" s="385"/>
      <c r="MT41" s="385"/>
      <c r="MU41" s="385"/>
      <c r="MV41" s="385"/>
      <c r="MW41" s="385"/>
      <c r="MX41" s="385"/>
      <c r="MY41" s="385"/>
      <c r="MZ41" s="385"/>
      <c r="NA41" s="385"/>
      <c r="NB41" s="385"/>
      <c r="NC41" s="385"/>
      <c r="ND41" s="385"/>
      <c r="NE41" s="385"/>
      <c r="NF41" s="385"/>
      <c r="NG41" s="385"/>
      <c r="NH41" s="385"/>
      <c r="NI41" s="385"/>
      <c r="NJ41" s="385"/>
      <c r="NK41" s="385"/>
      <c r="NL41" s="385"/>
      <c r="NM41" s="385"/>
      <c r="NN41" s="385"/>
      <c r="NO41" s="385"/>
      <c r="NP41" s="385"/>
      <c r="NQ41" s="385"/>
      <c r="NR41" s="385"/>
      <c r="NS41" s="385"/>
      <c r="NT41" s="385"/>
      <c r="NU41" s="385"/>
      <c r="NV41" s="385"/>
      <c r="NW41" s="385"/>
      <c r="NX41" s="385"/>
      <c r="NY41" s="385"/>
      <c r="NZ41" s="385"/>
      <c r="OA41" s="385"/>
      <c r="OB41" s="385"/>
      <c r="OC41" s="385"/>
      <c r="OD41" s="385"/>
      <c r="OE41" s="385"/>
      <c r="OF41" s="385"/>
      <c r="OG41" s="385"/>
      <c r="OH41" s="385"/>
      <c r="OI41" s="385"/>
      <c r="OJ41" s="385"/>
      <c r="OK41" s="385"/>
      <c r="OL41" s="385"/>
      <c r="OM41" s="385"/>
      <c r="ON41" s="385"/>
      <c r="OO41" s="385"/>
      <c r="OP41" s="385"/>
      <c r="OQ41" s="385"/>
      <c r="OR41" s="385"/>
      <c r="OS41" s="385"/>
      <c r="OT41" s="385"/>
      <c r="OU41" s="385"/>
      <c r="OV41" s="385"/>
      <c r="OW41" s="385"/>
      <c r="OX41" s="385"/>
      <c r="OY41" s="385"/>
      <c r="OZ41" s="385"/>
      <c r="PA41" s="385"/>
      <c r="PB41" s="385"/>
      <c r="PC41" s="385"/>
      <c r="PD41" s="385"/>
      <c r="PE41" s="385"/>
      <c r="PF41" s="385"/>
      <c r="PG41" s="385"/>
      <c r="PH41" s="385"/>
      <c r="PI41" s="385"/>
      <c r="PJ41" s="385"/>
      <c r="PK41" s="385"/>
      <c r="PL41" s="385"/>
      <c r="PM41" s="385"/>
      <c r="PN41" s="385"/>
      <c r="PO41" s="385"/>
      <c r="PP41" s="385"/>
      <c r="PQ41" s="385"/>
      <c r="PR41" s="385"/>
      <c r="PS41" s="385"/>
      <c r="PT41" s="385"/>
      <c r="PU41" s="385"/>
      <c r="PV41" s="385"/>
      <c r="PW41" s="385"/>
      <c r="PX41" s="385"/>
      <c r="PY41" s="385"/>
      <c r="PZ41" s="385"/>
      <c r="QA41" s="385"/>
      <c r="QB41" s="385"/>
      <c r="QC41" s="385"/>
      <c r="QD41" s="385"/>
      <c r="QE41" s="385"/>
      <c r="QF41" s="385"/>
      <c r="QG41" s="385"/>
      <c r="QH41" s="385"/>
      <c r="QI41" s="385"/>
      <c r="QJ41" s="385"/>
      <c r="QK41" s="385"/>
      <c r="QL41" s="385"/>
      <c r="QM41" s="385"/>
      <c r="QN41" s="385"/>
      <c r="QO41" s="385"/>
      <c r="QP41" s="385"/>
      <c r="QQ41" s="385"/>
      <c r="QR41" s="385"/>
      <c r="QS41" s="385"/>
      <c r="QT41" s="385"/>
      <c r="QU41" s="385"/>
      <c r="QV41" s="385"/>
      <c r="QW41" s="385"/>
      <c r="QX41" s="385"/>
      <c r="QY41" s="385"/>
      <c r="QZ41" s="385"/>
      <c r="RA41" s="385"/>
      <c r="RB41" s="385"/>
      <c r="RC41" s="385"/>
      <c r="RD41" s="385"/>
      <c r="RE41" s="385"/>
      <c r="RF41" s="385"/>
      <c r="RG41" s="385"/>
      <c r="RH41" s="385"/>
      <c r="RI41" s="385"/>
      <c r="RJ41" s="385"/>
      <c r="RK41" s="385"/>
      <c r="RL41" s="385"/>
      <c r="RM41" s="385"/>
      <c r="RN41" s="385"/>
      <c r="RO41" s="385"/>
      <c r="RP41" s="385"/>
      <c r="RQ41" s="385"/>
      <c r="RR41" s="385"/>
      <c r="RS41" s="385"/>
      <c r="RT41" s="385"/>
      <c r="RU41" s="385"/>
      <c r="RV41" s="385"/>
      <c r="RW41" s="385"/>
      <c r="RX41" s="385"/>
      <c r="RY41" s="385"/>
      <c r="RZ41" s="385"/>
      <c r="SA41" s="385"/>
      <c r="SB41" s="385"/>
      <c r="SC41" s="385"/>
      <c r="SD41" s="385"/>
      <c r="SE41" s="385"/>
      <c r="SF41" s="385"/>
      <c r="SG41" s="385"/>
      <c r="SH41" s="385"/>
      <c r="SI41" s="385"/>
      <c r="SJ41" s="385"/>
      <c r="SK41" s="385"/>
      <c r="SL41" s="385"/>
      <c r="SM41" s="385"/>
      <c r="SN41" s="385"/>
      <c r="SO41" s="385"/>
      <c r="SP41" s="385"/>
      <c r="SQ41" s="385"/>
      <c r="SR41" s="385"/>
      <c r="SS41" s="385"/>
      <c r="ST41" s="385"/>
      <c r="SU41" s="385"/>
      <c r="SV41" s="385"/>
      <c r="SW41" s="385"/>
      <c r="SX41" s="385"/>
      <c r="SY41" s="385"/>
      <c r="SZ41" s="385"/>
      <c r="TA41" s="385"/>
      <c r="TB41" s="385"/>
      <c r="TC41" s="385"/>
      <c r="TD41" s="385"/>
      <c r="TE41" s="385"/>
      <c r="TF41" s="385"/>
      <c r="TG41" s="385"/>
      <c r="TH41" s="385"/>
      <c r="TI41" s="385"/>
      <c r="TJ41" s="385"/>
      <c r="TK41" s="385"/>
      <c r="TL41" s="385"/>
      <c r="TM41" s="385"/>
      <c r="TN41" s="385"/>
      <c r="TO41" s="385"/>
      <c r="TP41" s="385"/>
      <c r="TQ41" s="385"/>
      <c r="TR41" s="385"/>
      <c r="TS41" s="385"/>
      <c r="TT41" s="385"/>
      <c r="TU41" s="385"/>
      <c r="TV41" s="385"/>
      <c r="TW41" s="385"/>
      <c r="TX41" s="385"/>
      <c r="TY41" s="385"/>
      <c r="TZ41" s="385"/>
      <c r="UA41" s="385"/>
      <c r="UB41" s="385"/>
      <c r="UC41" s="385"/>
      <c r="UD41" s="385"/>
      <c r="UE41" s="385"/>
      <c r="UF41" s="385"/>
      <c r="UG41" s="385"/>
      <c r="UH41" s="385"/>
      <c r="UI41" s="385"/>
      <c r="UJ41" s="385"/>
      <c r="UK41" s="385"/>
      <c r="UL41" s="385"/>
      <c r="UM41" s="385"/>
      <c r="UN41" s="385"/>
      <c r="UO41" s="385"/>
      <c r="UP41" s="385"/>
      <c r="UQ41" s="385"/>
      <c r="UR41" s="385"/>
      <c r="US41" s="385"/>
      <c r="UT41" s="385"/>
      <c r="UU41" s="385"/>
      <c r="UV41" s="385"/>
      <c r="UW41" s="385"/>
      <c r="UX41" s="385"/>
      <c r="UY41" s="385"/>
      <c r="UZ41" s="385"/>
      <c r="VA41" s="385"/>
      <c r="VB41" s="385"/>
      <c r="VC41" s="385"/>
      <c r="VD41" s="385"/>
      <c r="VE41" s="385"/>
      <c r="VF41" s="385"/>
      <c r="VG41" s="385"/>
      <c r="VH41" s="385"/>
      <c r="VI41" s="385"/>
      <c r="VJ41" s="385"/>
      <c r="VK41" s="385"/>
      <c r="VL41" s="385"/>
      <c r="VM41" s="385"/>
      <c r="VN41" s="385"/>
      <c r="VO41" s="385"/>
      <c r="VP41" s="385"/>
      <c r="VQ41" s="385"/>
      <c r="VR41" s="385"/>
      <c r="VS41" s="385"/>
      <c r="VT41" s="385"/>
      <c r="VU41" s="385"/>
      <c r="VV41" s="385"/>
      <c r="VW41" s="385"/>
      <c r="VX41" s="385"/>
      <c r="VY41" s="385"/>
      <c r="VZ41" s="385"/>
      <c r="WA41" s="385"/>
      <c r="WB41" s="385"/>
      <c r="WC41" s="385"/>
      <c r="WD41" s="385"/>
      <c r="WE41" s="385"/>
      <c r="WF41" s="385"/>
      <c r="WG41" s="385"/>
      <c r="WH41" s="385"/>
      <c r="WI41" s="385"/>
      <c r="WJ41" s="385"/>
      <c r="WK41" s="385"/>
      <c r="WL41" s="385"/>
      <c r="WM41" s="385"/>
      <c r="WN41" s="385"/>
      <c r="WO41" s="385"/>
      <c r="WP41" s="385"/>
      <c r="WQ41" s="385"/>
      <c r="WR41" s="385"/>
      <c r="WS41" s="385"/>
      <c r="WT41" s="385"/>
      <c r="WU41" s="385"/>
      <c r="WV41" s="385"/>
      <c r="WW41" s="385"/>
      <c r="WX41" s="385"/>
      <c r="WY41" s="385"/>
      <c r="WZ41" s="385"/>
      <c r="XA41" s="385"/>
      <c r="XB41" s="385"/>
      <c r="XC41" s="385"/>
      <c r="XD41" s="385"/>
      <c r="XE41" s="385"/>
      <c r="XF41" s="385"/>
      <c r="XG41" s="385"/>
      <c r="XH41" s="385"/>
      <c r="XI41" s="385"/>
      <c r="XJ41" s="385"/>
      <c r="XK41" s="385"/>
      <c r="XL41" s="385"/>
      <c r="XM41" s="385"/>
      <c r="XN41" s="385"/>
      <c r="XO41" s="385"/>
      <c r="XP41" s="385"/>
      <c r="XQ41" s="385"/>
      <c r="XR41" s="385"/>
      <c r="XS41" s="385"/>
      <c r="XT41" s="385"/>
      <c r="XU41" s="385"/>
      <c r="XV41" s="385"/>
      <c r="XW41" s="385"/>
      <c r="XX41" s="385"/>
      <c r="XY41" s="385"/>
      <c r="XZ41" s="385"/>
      <c r="YA41" s="385"/>
      <c r="YB41" s="385"/>
      <c r="YC41" s="385"/>
      <c r="YD41" s="385"/>
      <c r="YE41" s="385"/>
      <c r="YF41" s="385"/>
      <c r="YG41" s="385"/>
      <c r="YH41" s="385"/>
      <c r="YI41" s="385"/>
      <c r="YJ41" s="385"/>
      <c r="YK41" s="385"/>
      <c r="YL41" s="385"/>
      <c r="YM41" s="385"/>
      <c r="YN41" s="385"/>
      <c r="YO41" s="385"/>
      <c r="YP41" s="385"/>
      <c r="YQ41" s="385"/>
      <c r="YR41" s="385"/>
      <c r="YS41" s="385"/>
      <c r="YT41" s="385"/>
      <c r="YU41" s="385"/>
      <c r="YV41" s="385"/>
      <c r="YW41" s="385"/>
      <c r="YX41" s="385"/>
      <c r="YY41" s="385"/>
      <c r="YZ41" s="385"/>
      <c r="ZA41" s="385"/>
      <c r="ZB41" s="385"/>
      <c r="ZC41" s="385"/>
      <c r="ZD41" s="385"/>
      <c r="ZE41" s="385"/>
      <c r="ZF41" s="385"/>
      <c r="ZG41" s="385"/>
      <c r="ZH41" s="385"/>
      <c r="ZI41" s="385"/>
      <c r="ZJ41" s="385"/>
      <c r="ZK41" s="385"/>
      <c r="ZL41" s="385"/>
      <c r="ZM41" s="385"/>
    </row>
    <row r="42" spans="2:689" s="127" customFormat="1" ht="12.75" x14ac:dyDescent="0.2">
      <c r="B42" s="383" t="s">
        <v>2</v>
      </c>
      <c r="C42" s="383" t="s">
        <v>1719</v>
      </c>
      <c r="D42" s="383" t="s">
        <v>1722</v>
      </c>
      <c r="E42" s="383" t="s">
        <v>1825</v>
      </c>
      <c r="F42" s="383" t="s">
        <v>1732</v>
      </c>
      <c r="G42" s="388">
        <f>INDEX(Workings_calcs!E$11:E$12, MATCH($E42, Workings_calcs!$C$11:$C$12,0))</f>
        <v>28</v>
      </c>
      <c r="I42" s="385" cm="1">
        <f t="array" ref="I42">IF((I$8&gt;$G42), INDEX(CBRM_data!$EY$238:$ABN$262, MATCH($D42&amp;$E42, CBRM_data!$D$238:$D$262,0), MATCH($B42&amp;$C42&amp;I$9, CBRM_data!$EY$15:$ABN$15,0)),SUMPRODUCT((I$12:I$25)*($E$12:$E$25=$E42)*($B$12:$B$25=$B42)))</f>
        <v>6760.6000796849921</v>
      </c>
      <c r="J42" s="385" cm="1">
        <f t="array" ref="J42">IF((J$8&gt;$G42), INDEX(CBRM_data!$EY$238:$ABN$262, MATCH($D42&amp;$E42, CBRM_data!$D$238:$D$262,0), MATCH($B42&amp;$C42&amp;J$9, CBRM_data!$EY$15:$ABN$15,0)),SUMPRODUCT((J$12:J$25)*($E$12:$E$25=$E42)*($B$12:$B$25=$B42)))</f>
        <v>7514.313848926281</v>
      </c>
      <c r="K42" s="385" cm="1">
        <f t="array" ref="K42">IF((K$8&gt;$G42), INDEX(CBRM_data!$EY$238:$ABN$262, MATCH($D42&amp;$E42, CBRM_data!$D$238:$D$262,0), MATCH($B42&amp;$C42&amp;K$9, CBRM_data!$EY$15:$ABN$15,0)),SUMPRODUCT((K$12:K$25)*($E$12:$E$25=$E42)*($B$12:$B$25=$B42)))</f>
        <v>8366.7419319770052</v>
      </c>
      <c r="L42" s="385" cm="1">
        <f t="array" ref="L42">IF((L$8&gt;$G42), INDEX(CBRM_data!$EY$238:$ABN$262, MATCH($D42&amp;$E42, CBRM_data!$D$238:$D$262,0), MATCH($B42&amp;$C42&amp;L$9, CBRM_data!$EY$15:$ABN$15,0)),SUMPRODUCT((L$12:L$25)*($E$12:$E$25=$E42)*($B$12:$B$25=$B42)))</f>
        <v>825.16459763463911</v>
      </c>
      <c r="M42" s="385" cm="1">
        <f t="array" ref="M42">IF((M$8&gt;$G42), INDEX(CBRM_data!$EY$238:$ABN$262, MATCH($D42&amp;$E42, CBRM_data!$D$238:$D$262,0), MATCH($B42&amp;$C42&amp;M$9, CBRM_data!$EY$15:$ABN$15,0)),SUMPRODUCT((M$12:M$25)*($E$12:$E$25=$E42)*($B$12:$B$25=$B42)))</f>
        <v>905.86936288893389</v>
      </c>
      <c r="N42" s="385" cm="1">
        <f t="array" ref="N42">IF((N$8&gt;$G42), INDEX(CBRM_data!$EY$238:$ABN$262, MATCH($D42&amp;$E42, CBRM_data!$D$238:$D$262,0), MATCH($B42&amp;$C42&amp;N$9, CBRM_data!$EY$15:$ABN$15,0)),SUMPRODUCT((N$12:N$25)*($E$12:$E$25=$E42)*($B$12:$B$25=$B42)))</f>
        <v>999.75534329555649</v>
      </c>
      <c r="O42" s="385" cm="1">
        <f t="array" ref="O42">IF((O$8&gt;$G42), INDEX(CBRM_data!$EY$238:$ABN$262, MATCH($D42&amp;$E42, CBRM_data!$D$238:$D$262,0), MATCH($B42&amp;$C42&amp;O$9, CBRM_data!$EY$15:$ABN$15,0)),SUMPRODUCT((O$12:O$25)*($E$12:$E$25=$E42)*($B$12:$B$25=$B42)))</f>
        <v>1120.5176620884274</v>
      </c>
      <c r="P42" s="385" cm="1">
        <f t="array" ref="P42">IF((P$8&gt;$G42), INDEX(CBRM_data!$EY$238:$ABN$262, MATCH($D42&amp;$E42, CBRM_data!$D$238:$D$262,0), MATCH($B42&amp;$C42&amp;P$9, CBRM_data!$EY$15:$ABN$15,0)),SUMPRODUCT((P$12:P$25)*($E$12:$E$25=$E42)*($B$12:$B$25=$B42)))</f>
        <v>1271.7565290273951</v>
      </c>
      <c r="Q42" s="385" cm="1">
        <f t="array" ref="Q42">IF((Q$8&gt;$G42), INDEX(CBRM_data!$EY$238:$ABN$262, MATCH($D42&amp;$E42, CBRM_data!$D$238:$D$262,0), MATCH($B42&amp;$C42&amp;Q$9, CBRM_data!$EY$15:$ABN$15,0)),SUMPRODUCT((Q$12:Q$25)*($E$12:$E$25=$E42)*($B$12:$B$25=$B42)))</f>
        <v>1461.3791814872795</v>
      </c>
      <c r="R42" s="385" cm="1">
        <f t="array" ref="R42">IF((R$8&gt;$G42), INDEX(CBRM_data!$EY$238:$ABN$262, MATCH($D42&amp;$E42, CBRM_data!$D$238:$D$262,0), MATCH($B42&amp;$C42&amp;R$9, CBRM_data!$EY$15:$ABN$15,0)),SUMPRODUCT((R$12:R$25)*($E$12:$E$25=$E42)*($B$12:$B$25=$B42)))</f>
        <v>1698.6414295569157</v>
      </c>
      <c r="S42" s="385" cm="1">
        <f t="array" ref="S42">IF((S$8&gt;$G42), INDEX(CBRM_data!$EY$238:$ABN$262, MATCH($D42&amp;$E42, CBRM_data!$D$238:$D$262,0), MATCH($B42&amp;$C42&amp;S$9, CBRM_data!$EY$15:$ABN$15,0)),SUMPRODUCT((S$12:S$25)*($E$12:$E$25=$E42)*($B$12:$B$25=$B42)))</f>
        <v>1994.620491500732</v>
      </c>
      <c r="T42" s="385" cm="1">
        <f t="array" ref="T42">IF((T$8&gt;$G42), INDEX(CBRM_data!$EY$238:$ABN$262, MATCH($D42&amp;$E42, CBRM_data!$D$238:$D$262,0), MATCH($B42&amp;$C42&amp;T$9, CBRM_data!$EY$15:$ABN$15,0)),SUMPRODUCT((T$12:T$25)*($E$12:$E$25=$E42)*($B$12:$B$25=$B42)))</f>
        <v>2367.4899128094376</v>
      </c>
      <c r="U42" s="385" cm="1">
        <f t="array" ref="U42">IF((U$8&gt;$G42), INDEX(CBRM_data!$EY$238:$ABN$262, MATCH($D42&amp;$E42, CBRM_data!$D$238:$D$262,0), MATCH($B42&amp;$C42&amp;U$9, CBRM_data!$EY$15:$ABN$15,0)),SUMPRODUCT((U$12:U$25)*($E$12:$E$25=$E42)*($B$12:$B$25=$B42)))</f>
        <v>2841.6514626509897</v>
      </c>
      <c r="V42" s="385" cm="1">
        <f t="array" ref="V42">IF((V$8&gt;$G42), INDEX(CBRM_data!$EY$238:$ABN$262, MATCH($D42&amp;$E42, CBRM_data!$D$238:$D$262,0), MATCH($B42&amp;$C42&amp;V$9, CBRM_data!$EY$15:$ABN$15,0)),SUMPRODUCT((V$12:V$25)*($E$12:$E$25=$E42)*($B$12:$B$25=$B42)))</f>
        <v>3449.9912888938579</v>
      </c>
      <c r="W42" s="385" cm="1">
        <f t="array" ref="W42">IF((W$8&gt;$G42), INDEX(CBRM_data!$EY$238:$ABN$262, MATCH($D42&amp;$E42, CBRM_data!$D$238:$D$262,0), MATCH($B42&amp;$C42&amp;W$9, CBRM_data!$EY$15:$ABN$15,0)),SUMPRODUCT((W$12:W$25)*($E$12:$E$25=$E42)*($B$12:$B$25=$B42)))</f>
        <v>4236.9858566673611</v>
      </c>
      <c r="X42" s="385" cm="1">
        <f t="array" ref="X42">IF((X$8&gt;$G42), INDEX(CBRM_data!$EY$238:$ABN$262, MATCH($D42&amp;$E42, CBRM_data!$D$238:$D$262,0), MATCH($B42&amp;$C42&amp;X$9, CBRM_data!$EY$15:$ABN$15,0)),SUMPRODUCT((X$12:X$25)*($E$12:$E$25=$E42)*($B$12:$B$25=$B42)))</f>
        <v>5262.9878764573605</v>
      </c>
      <c r="Y42" s="385" cm="1">
        <f t="array" ref="Y42">IF((Y$8&gt;$G42), INDEX(CBRM_data!$EY$238:$ABN$262, MATCH($D42&amp;$E42, CBRM_data!$D$238:$D$262,0), MATCH($B42&amp;$C42&amp;Y$9, CBRM_data!$EY$15:$ABN$15,0)),SUMPRODUCT((Y$12:Y$25)*($E$12:$E$25=$E42)*($B$12:$B$25=$B42)))</f>
        <v>6610.1540527749075</v>
      </c>
      <c r="Z42" s="385" cm="1">
        <f t="array" ref="Z42">IF((Z$8&gt;$G42), INDEX(CBRM_data!$EY$238:$ABN$262, MATCH($D42&amp;$E42, CBRM_data!$D$238:$D$262,0), MATCH($B42&amp;$C42&amp;Z$9, CBRM_data!$EY$15:$ABN$15,0)),SUMPRODUCT((Z$12:Z$25)*($E$12:$E$25=$E42)*($B$12:$B$25=$B42)))</f>
        <v>8390.6616650192664</v>
      </c>
      <c r="AA42" s="385" cm="1">
        <f t="array" ref="AA42">IF((AA$8&gt;$G42), INDEX(CBRM_data!$EY$238:$ABN$262, MATCH($D42&amp;$E42, CBRM_data!$D$238:$D$262,0), MATCH($B42&amp;$C42&amp;AA$9, CBRM_data!$EY$15:$ABN$15,0)),SUMPRODUCT((AA$12:AA$25)*($E$12:$E$25=$E42)*($B$12:$B$25=$B42)))</f>
        <v>10587.909371597103</v>
      </c>
      <c r="AB42" s="385" cm="1">
        <f t="array" ref="AB42">IF((AB$8&gt;$G42), INDEX(CBRM_data!$EY$238:$ABN$262, MATCH($D42&amp;$E42, CBRM_data!$D$238:$D$262,0), MATCH($B42&amp;$C42&amp;AB$9, CBRM_data!$EY$15:$ABN$15,0)),SUMPRODUCT((AB$12:AB$25)*($E$12:$E$25=$E42)*($B$12:$B$25=$B42)))</f>
        <v>12239.044059078409</v>
      </c>
      <c r="AC42" s="385" cm="1">
        <f t="array" ref="AC42">IF((AC$8&gt;$G42), INDEX(CBRM_data!$EY$238:$ABN$262, MATCH($D42&amp;$E42, CBRM_data!$D$238:$D$262,0), MATCH($B42&amp;$C42&amp;AC$9, CBRM_data!$EY$15:$ABN$15,0)),SUMPRODUCT((AC$12:AC$25)*($E$12:$E$25=$E42)*($B$12:$B$25=$B42)))</f>
        <v>14523.749126658833</v>
      </c>
      <c r="AD42" s="385" cm="1">
        <f t="array" ref="AD42">IF((AD$8&gt;$G42), INDEX(CBRM_data!$EY$238:$ABN$262, MATCH($D42&amp;$E42, CBRM_data!$D$238:$D$262,0), MATCH($B42&amp;$C42&amp;AD$9, CBRM_data!$EY$15:$ABN$15,0)),SUMPRODUCT((AD$12:AD$25)*($E$12:$E$25=$E42)*($B$12:$B$25=$B42)))</f>
        <v>17705.150268093577</v>
      </c>
      <c r="AE42" s="385" cm="1">
        <f t="array" ref="AE42">IF((AE$8&gt;$G42), INDEX(CBRM_data!$EY$238:$ABN$262, MATCH($D42&amp;$E42, CBRM_data!$D$238:$D$262,0), MATCH($B42&amp;$C42&amp;AE$9, CBRM_data!$EY$15:$ABN$15,0)),SUMPRODUCT((AE$12:AE$25)*($E$12:$E$25=$E42)*($B$12:$B$25=$B42)))</f>
        <v>20578.988597721676</v>
      </c>
      <c r="AF42" s="385" cm="1">
        <f t="array" ref="AF42">IF((AF$8&gt;$G42), INDEX(CBRM_data!$EY$238:$ABN$262, MATCH($D42&amp;$E42, CBRM_data!$D$238:$D$262,0), MATCH($B42&amp;$C42&amp;AF$9, CBRM_data!$EY$15:$ABN$15,0)),SUMPRODUCT((AF$12:AF$25)*($E$12:$E$25=$E42)*($B$12:$B$25=$B42)))</f>
        <v>22051.8275970414</v>
      </c>
      <c r="AG42" s="385" cm="1">
        <f t="array" ref="AG42">IF((AG$8&gt;$G42), INDEX(CBRM_data!$EY$238:$ABN$262, MATCH($D42&amp;$E42, CBRM_data!$D$238:$D$262,0), MATCH($B42&amp;$C42&amp;AG$9, CBRM_data!$EY$15:$ABN$15,0)),SUMPRODUCT((AG$12:AG$25)*($E$12:$E$25=$E42)*($B$12:$B$25=$B42)))</f>
        <v>23240.081622335554</v>
      </c>
      <c r="AH42" s="385" cm="1">
        <f t="array" ref="AH42">IF((AH$8&gt;$G42), INDEX(CBRM_data!$EY$238:$ABN$262, MATCH($D42&amp;$E42, CBRM_data!$D$238:$D$262,0), MATCH($B42&amp;$C42&amp;AH$9, CBRM_data!$EY$15:$ABN$15,0)),SUMPRODUCT((AH$12:AH$25)*($E$12:$E$25=$E42)*($B$12:$B$25=$B42)))</f>
        <v>23514.911765356293</v>
      </c>
      <c r="AI42" s="385" cm="1">
        <f t="array" ref="AI42">IF((AI$8&gt;$G42), INDEX(CBRM_data!$EY$238:$ABN$262, MATCH($D42&amp;$E42, CBRM_data!$D$238:$D$262,0), MATCH($B42&amp;$C42&amp;AI$9, CBRM_data!$EY$15:$ABN$15,0)),SUMPRODUCT((AI$12:AI$25)*($E$12:$E$25=$E42)*($B$12:$B$25=$B42)))</f>
        <v>23813.999301446827</v>
      </c>
      <c r="AJ42" s="385" cm="1">
        <f t="array" ref="AJ42">IF((AJ$8&gt;$G42), INDEX(CBRM_data!$EY$238:$ABN$262, MATCH($D42&amp;$E42, CBRM_data!$D$238:$D$262,0), MATCH($B42&amp;$C42&amp;AJ$9, CBRM_data!$EY$15:$ABN$15,0)),SUMPRODUCT((AJ$12:AJ$25)*($E$12:$E$25=$E42)*($B$12:$B$25=$B42)))</f>
        <v>24139.5290843904</v>
      </c>
      <c r="AK42" s="385" cm="1">
        <f t="array" ref="AK42">IF((AK$8&gt;$G42), INDEX(CBRM_data!$EY$238:$ABN$262, MATCH($D42&amp;$E42, CBRM_data!$D$238:$D$262,0), MATCH($B42&amp;$C42&amp;AK$9, CBRM_data!$EY$15:$ABN$15,0)),SUMPRODUCT((AK$12:AK$25)*($E$12:$E$25=$E42)*($B$12:$B$25=$B42)))</f>
        <v>24493.885337477412</v>
      </c>
      <c r="AL42" s="385" cm="1">
        <f t="array" ref="AL42">IF((AL$8&gt;$G42), INDEX(CBRM_data!$EY$238:$ABN$262, MATCH($D42&amp;$E42, CBRM_data!$D$238:$D$262,0), MATCH($B42&amp;$C42&amp;AL$9, CBRM_data!$EY$15:$ABN$15,0)),SUMPRODUCT((AL$12:AL$25)*($E$12:$E$25=$E42)*($B$12:$B$25=$B42)))</f>
        <v>24879.670007323657</v>
      </c>
      <c r="EB42" s="385"/>
      <c r="EC42" s="385"/>
      <c r="ED42" s="385"/>
      <c r="EE42" s="385"/>
      <c r="EF42" s="385"/>
      <c r="EG42" s="385"/>
      <c r="EH42" s="385"/>
      <c r="EI42" s="385"/>
      <c r="EJ42" s="385"/>
      <c r="EK42" s="385"/>
      <c r="EL42" s="385"/>
      <c r="EM42" s="385"/>
      <c r="EN42" s="385"/>
      <c r="EO42" s="385"/>
      <c r="EP42" s="385"/>
      <c r="EQ42" s="385"/>
      <c r="ER42" s="385"/>
      <c r="ES42" s="385"/>
      <c r="ET42" s="385"/>
      <c r="EU42" s="385"/>
      <c r="EV42" s="385"/>
      <c r="EW42" s="385"/>
      <c r="EX42" s="385"/>
      <c r="EY42" s="385"/>
      <c r="EZ42" s="385"/>
      <c r="FA42" s="385"/>
      <c r="FB42" s="385"/>
      <c r="FC42" s="385"/>
      <c r="FD42" s="385"/>
      <c r="FE42" s="385"/>
      <c r="FF42" s="385"/>
      <c r="FG42" s="385"/>
      <c r="FH42" s="385"/>
      <c r="FI42" s="385"/>
      <c r="FJ42" s="385"/>
      <c r="FK42" s="385"/>
      <c r="FL42" s="385"/>
      <c r="FM42" s="385"/>
      <c r="FN42" s="385"/>
      <c r="FO42" s="385"/>
      <c r="FP42" s="385"/>
      <c r="FQ42" s="385"/>
      <c r="FR42" s="385"/>
      <c r="FS42" s="385"/>
      <c r="FT42" s="385"/>
      <c r="FU42" s="385"/>
      <c r="FV42" s="385"/>
      <c r="FW42" s="385"/>
      <c r="FX42" s="385"/>
      <c r="FY42" s="385"/>
      <c r="FZ42" s="385"/>
      <c r="GA42" s="385"/>
      <c r="GB42" s="385"/>
      <c r="GC42" s="385"/>
      <c r="GD42" s="385"/>
      <c r="GE42" s="385"/>
      <c r="GF42" s="385"/>
      <c r="GG42" s="385"/>
      <c r="GH42" s="385"/>
      <c r="GI42" s="385"/>
      <c r="GJ42" s="385"/>
      <c r="GK42" s="385"/>
      <c r="GL42" s="385"/>
      <c r="GM42" s="385"/>
      <c r="GN42" s="385"/>
      <c r="GO42" s="385"/>
      <c r="GP42" s="385"/>
      <c r="GQ42" s="385"/>
      <c r="GR42" s="385"/>
      <c r="GS42" s="385"/>
      <c r="GT42" s="385"/>
      <c r="GU42" s="385"/>
      <c r="GV42" s="385"/>
      <c r="GW42" s="385"/>
      <c r="GX42" s="385"/>
      <c r="GY42" s="385"/>
      <c r="GZ42" s="385"/>
      <c r="HA42" s="385"/>
      <c r="HB42" s="385"/>
      <c r="HC42" s="385"/>
      <c r="HD42" s="385"/>
      <c r="HE42" s="385"/>
      <c r="HF42" s="385"/>
      <c r="HG42" s="385"/>
      <c r="HH42" s="385"/>
      <c r="HI42" s="385"/>
      <c r="HJ42" s="385"/>
      <c r="HK42" s="385"/>
      <c r="HL42" s="385"/>
      <c r="HM42" s="385"/>
      <c r="HN42" s="385"/>
      <c r="HO42" s="385"/>
      <c r="HP42" s="385"/>
      <c r="HQ42" s="385"/>
      <c r="HR42" s="385"/>
      <c r="HS42" s="385"/>
      <c r="HT42" s="385"/>
      <c r="HU42" s="385"/>
      <c r="HV42" s="385"/>
      <c r="HW42" s="385"/>
      <c r="HX42" s="385"/>
      <c r="HY42" s="385"/>
      <c r="HZ42" s="385"/>
      <c r="IA42" s="385"/>
      <c r="IB42" s="385"/>
      <c r="IC42" s="385"/>
      <c r="ID42" s="385"/>
      <c r="IE42" s="385"/>
      <c r="IF42" s="385"/>
      <c r="IG42" s="385"/>
      <c r="IH42" s="385"/>
      <c r="II42" s="385"/>
      <c r="IJ42" s="385"/>
      <c r="IK42" s="385"/>
      <c r="IL42" s="385"/>
      <c r="IM42" s="385"/>
      <c r="IN42" s="385"/>
      <c r="IO42" s="385"/>
      <c r="IP42" s="385"/>
      <c r="IQ42" s="385"/>
      <c r="IR42" s="385"/>
      <c r="IS42" s="385"/>
      <c r="IT42" s="385"/>
      <c r="IU42" s="385"/>
      <c r="IV42" s="385"/>
      <c r="IW42" s="385"/>
      <c r="IX42" s="385"/>
      <c r="IY42" s="385"/>
      <c r="IZ42" s="385"/>
      <c r="JA42" s="385"/>
      <c r="JB42" s="385"/>
      <c r="JC42" s="385"/>
      <c r="JD42" s="385"/>
      <c r="JE42" s="385"/>
      <c r="JF42" s="385"/>
      <c r="JG42" s="385"/>
      <c r="JH42" s="385"/>
      <c r="JI42" s="385"/>
      <c r="JJ42" s="385"/>
      <c r="JK42" s="385"/>
      <c r="JL42" s="385"/>
      <c r="JM42" s="385"/>
      <c r="JN42" s="385"/>
      <c r="JO42" s="385"/>
      <c r="JP42" s="385"/>
      <c r="JQ42" s="385"/>
      <c r="JR42" s="385"/>
      <c r="JS42" s="385"/>
      <c r="JT42" s="385"/>
      <c r="JU42" s="385"/>
      <c r="JV42" s="385"/>
      <c r="JW42" s="385"/>
      <c r="JX42" s="385"/>
      <c r="JY42" s="385"/>
      <c r="JZ42" s="385"/>
      <c r="KA42" s="385"/>
      <c r="KB42" s="385"/>
      <c r="KC42" s="385"/>
      <c r="KD42" s="385"/>
      <c r="KE42" s="385"/>
      <c r="KF42" s="385"/>
      <c r="KG42" s="385"/>
      <c r="KH42" s="385"/>
      <c r="KI42" s="385"/>
      <c r="KJ42" s="385"/>
      <c r="KK42" s="385"/>
      <c r="KL42" s="385"/>
      <c r="KM42" s="385"/>
      <c r="KN42" s="385"/>
      <c r="KO42" s="385"/>
      <c r="KP42" s="385"/>
      <c r="KQ42" s="385"/>
      <c r="KR42" s="385"/>
      <c r="KS42" s="385"/>
      <c r="KT42" s="385"/>
      <c r="KU42" s="385"/>
      <c r="KV42" s="385"/>
      <c r="KW42" s="385"/>
      <c r="KX42" s="385"/>
      <c r="KY42" s="385"/>
      <c r="KZ42" s="385"/>
      <c r="LA42" s="385"/>
      <c r="LB42" s="385"/>
      <c r="LC42" s="385"/>
      <c r="LD42" s="385"/>
      <c r="LE42" s="385"/>
      <c r="LF42" s="385"/>
      <c r="LG42" s="385"/>
      <c r="LH42" s="385"/>
      <c r="LI42" s="385"/>
      <c r="LJ42" s="385"/>
      <c r="LK42" s="385"/>
      <c r="LL42" s="385"/>
      <c r="LM42" s="385"/>
      <c r="LN42" s="385"/>
      <c r="LO42" s="385"/>
      <c r="LP42" s="385"/>
      <c r="LQ42" s="385"/>
      <c r="LR42" s="385"/>
      <c r="LS42" s="385"/>
      <c r="LT42" s="385"/>
      <c r="LU42" s="385"/>
      <c r="LV42" s="385"/>
      <c r="LW42" s="385"/>
      <c r="LX42" s="385"/>
      <c r="LY42" s="385"/>
      <c r="LZ42" s="385"/>
      <c r="MA42" s="385"/>
      <c r="MB42" s="385"/>
      <c r="MC42" s="385"/>
      <c r="MD42" s="385"/>
      <c r="ME42" s="385"/>
      <c r="MF42" s="385"/>
      <c r="MG42" s="385"/>
      <c r="MH42" s="385"/>
      <c r="MI42" s="385"/>
      <c r="MJ42" s="385"/>
      <c r="MK42" s="385"/>
      <c r="ML42" s="385"/>
      <c r="MM42" s="385"/>
      <c r="MN42" s="385"/>
      <c r="MO42" s="385"/>
      <c r="MP42" s="385"/>
      <c r="MQ42" s="385"/>
      <c r="MR42" s="385"/>
      <c r="MS42" s="385"/>
      <c r="MT42" s="385"/>
      <c r="MU42" s="385"/>
      <c r="MV42" s="385"/>
      <c r="MW42" s="385"/>
      <c r="MX42" s="385"/>
      <c r="MY42" s="385"/>
      <c r="MZ42" s="385"/>
      <c r="NA42" s="385"/>
      <c r="NB42" s="385"/>
      <c r="NC42" s="385"/>
      <c r="ND42" s="385"/>
      <c r="NE42" s="385"/>
      <c r="NF42" s="385"/>
      <c r="NG42" s="385"/>
      <c r="NH42" s="385"/>
      <c r="NI42" s="385"/>
      <c r="NJ42" s="385"/>
      <c r="NK42" s="385"/>
      <c r="NL42" s="385"/>
      <c r="NM42" s="385"/>
      <c r="NN42" s="385"/>
      <c r="NO42" s="385"/>
      <c r="NP42" s="385"/>
      <c r="NQ42" s="385"/>
      <c r="NR42" s="385"/>
      <c r="NS42" s="385"/>
      <c r="NT42" s="385"/>
      <c r="NU42" s="385"/>
      <c r="NV42" s="385"/>
      <c r="NW42" s="385"/>
      <c r="NX42" s="385"/>
      <c r="NY42" s="385"/>
      <c r="NZ42" s="385"/>
      <c r="OA42" s="385"/>
      <c r="OB42" s="385"/>
      <c r="OC42" s="385"/>
      <c r="OD42" s="385"/>
      <c r="OE42" s="385"/>
      <c r="OF42" s="385"/>
      <c r="OG42" s="385"/>
      <c r="OH42" s="385"/>
      <c r="OI42" s="385"/>
      <c r="OJ42" s="385"/>
      <c r="OK42" s="385"/>
      <c r="OL42" s="385"/>
      <c r="OM42" s="385"/>
      <c r="ON42" s="385"/>
      <c r="OO42" s="385"/>
      <c r="OP42" s="385"/>
      <c r="OQ42" s="385"/>
      <c r="OR42" s="385"/>
      <c r="OS42" s="385"/>
      <c r="OT42" s="385"/>
      <c r="OU42" s="385"/>
      <c r="OV42" s="385"/>
      <c r="OW42" s="385"/>
      <c r="OX42" s="385"/>
      <c r="OY42" s="385"/>
      <c r="OZ42" s="385"/>
      <c r="PA42" s="385"/>
      <c r="PB42" s="385"/>
      <c r="PC42" s="385"/>
      <c r="PD42" s="385"/>
      <c r="PE42" s="385"/>
      <c r="PF42" s="385"/>
      <c r="PG42" s="385"/>
      <c r="PH42" s="385"/>
      <c r="PI42" s="385"/>
      <c r="PJ42" s="385"/>
      <c r="PK42" s="385"/>
      <c r="PL42" s="385"/>
      <c r="PM42" s="385"/>
      <c r="PN42" s="385"/>
      <c r="PO42" s="385"/>
      <c r="PP42" s="385"/>
      <c r="PQ42" s="385"/>
      <c r="PR42" s="385"/>
      <c r="PS42" s="385"/>
      <c r="PT42" s="385"/>
      <c r="PU42" s="385"/>
      <c r="PV42" s="385"/>
      <c r="PW42" s="385"/>
      <c r="PX42" s="385"/>
      <c r="PY42" s="385"/>
      <c r="PZ42" s="385"/>
      <c r="QA42" s="385"/>
      <c r="QB42" s="385"/>
      <c r="QC42" s="385"/>
      <c r="QD42" s="385"/>
      <c r="QE42" s="385"/>
      <c r="QF42" s="385"/>
      <c r="QG42" s="385"/>
      <c r="QH42" s="385"/>
      <c r="QI42" s="385"/>
      <c r="QJ42" s="385"/>
      <c r="QK42" s="385"/>
      <c r="QL42" s="385"/>
      <c r="QM42" s="385"/>
      <c r="QN42" s="385"/>
      <c r="QO42" s="385"/>
      <c r="QP42" s="385"/>
      <c r="QQ42" s="385"/>
      <c r="QR42" s="385"/>
      <c r="QS42" s="385"/>
      <c r="QT42" s="385"/>
      <c r="QU42" s="385"/>
      <c r="QV42" s="385"/>
      <c r="QW42" s="385"/>
      <c r="QX42" s="385"/>
      <c r="QY42" s="385"/>
      <c r="QZ42" s="385"/>
      <c r="RA42" s="385"/>
      <c r="RB42" s="385"/>
      <c r="RC42" s="385"/>
      <c r="RD42" s="385"/>
      <c r="RE42" s="385"/>
      <c r="RF42" s="385"/>
      <c r="RG42" s="385"/>
      <c r="RH42" s="385"/>
      <c r="RI42" s="385"/>
      <c r="RJ42" s="385"/>
      <c r="RK42" s="385"/>
      <c r="RL42" s="385"/>
      <c r="RM42" s="385"/>
      <c r="RN42" s="385"/>
      <c r="RO42" s="385"/>
      <c r="RP42" s="385"/>
      <c r="RQ42" s="385"/>
      <c r="RR42" s="385"/>
      <c r="RS42" s="385"/>
      <c r="RT42" s="385"/>
      <c r="RU42" s="385"/>
      <c r="RV42" s="385"/>
      <c r="RW42" s="385"/>
      <c r="RX42" s="385"/>
      <c r="RY42" s="385"/>
      <c r="RZ42" s="385"/>
      <c r="SA42" s="385"/>
      <c r="SB42" s="385"/>
      <c r="SC42" s="385"/>
      <c r="SD42" s="385"/>
      <c r="SE42" s="385"/>
      <c r="SF42" s="385"/>
      <c r="SG42" s="385"/>
      <c r="SH42" s="385"/>
      <c r="SI42" s="385"/>
      <c r="SJ42" s="385"/>
      <c r="SK42" s="385"/>
      <c r="SL42" s="385"/>
      <c r="SM42" s="385"/>
      <c r="SN42" s="385"/>
      <c r="SO42" s="385"/>
      <c r="SP42" s="385"/>
      <c r="SQ42" s="385"/>
      <c r="SR42" s="385"/>
      <c r="SS42" s="385"/>
      <c r="ST42" s="385"/>
      <c r="SU42" s="385"/>
      <c r="SV42" s="385"/>
      <c r="SW42" s="385"/>
      <c r="SX42" s="385"/>
      <c r="SY42" s="385"/>
      <c r="SZ42" s="385"/>
      <c r="TA42" s="385"/>
      <c r="TB42" s="385"/>
      <c r="TC42" s="385"/>
      <c r="TD42" s="385"/>
      <c r="TE42" s="385"/>
      <c r="TF42" s="385"/>
      <c r="TG42" s="385"/>
      <c r="TH42" s="385"/>
      <c r="TI42" s="385"/>
      <c r="TJ42" s="385"/>
      <c r="TK42" s="385"/>
      <c r="TL42" s="385"/>
      <c r="TM42" s="385"/>
      <c r="TN42" s="385"/>
      <c r="TO42" s="385"/>
      <c r="TP42" s="385"/>
      <c r="TQ42" s="385"/>
      <c r="TR42" s="385"/>
      <c r="TS42" s="385"/>
      <c r="TT42" s="385"/>
      <c r="TU42" s="385"/>
      <c r="TV42" s="385"/>
      <c r="TW42" s="385"/>
      <c r="TX42" s="385"/>
      <c r="TY42" s="385"/>
      <c r="TZ42" s="385"/>
      <c r="UA42" s="385"/>
      <c r="UB42" s="385"/>
      <c r="UC42" s="385"/>
      <c r="UD42" s="385"/>
      <c r="UE42" s="385"/>
      <c r="UF42" s="385"/>
      <c r="UG42" s="385"/>
      <c r="UH42" s="385"/>
      <c r="UI42" s="385"/>
      <c r="UJ42" s="385"/>
      <c r="UK42" s="385"/>
      <c r="UL42" s="385"/>
      <c r="UM42" s="385"/>
      <c r="UN42" s="385"/>
      <c r="UO42" s="385"/>
      <c r="UP42" s="385"/>
      <c r="UQ42" s="385"/>
      <c r="UR42" s="385"/>
      <c r="US42" s="385"/>
      <c r="UT42" s="385"/>
      <c r="UU42" s="385"/>
      <c r="UV42" s="385"/>
      <c r="UW42" s="385"/>
      <c r="UX42" s="385"/>
      <c r="UY42" s="385"/>
      <c r="UZ42" s="385"/>
      <c r="VA42" s="385"/>
      <c r="VB42" s="385"/>
      <c r="VC42" s="385"/>
      <c r="VD42" s="385"/>
      <c r="VE42" s="385"/>
      <c r="VF42" s="385"/>
      <c r="VG42" s="385"/>
      <c r="VH42" s="385"/>
      <c r="VI42" s="385"/>
      <c r="VJ42" s="385"/>
      <c r="VK42" s="385"/>
      <c r="VL42" s="385"/>
      <c r="VM42" s="385"/>
      <c r="VN42" s="385"/>
      <c r="VO42" s="385"/>
      <c r="VP42" s="385"/>
      <c r="VQ42" s="385"/>
      <c r="VR42" s="385"/>
      <c r="VS42" s="385"/>
      <c r="VT42" s="385"/>
      <c r="VU42" s="385"/>
      <c r="VV42" s="385"/>
      <c r="VW42" s="385"/>
      <c r="VX42" s="385"/>
      <c r="VY42" s="385"/>
      <c r="VZ42" s="385"/>
      <c r="WA42" s="385"/>
      <c r="WB42" s="385"/>
      <c r="WC42" s="385"/>
      <c r="WD42" s="385"/>
      <c r="WE42" s="385"/>
      <c r="WF42" s="385"/>
      <c r="WG42" s="385"/>
      <c r="WH42" s="385"/>
      <c r="WI42" s="385"/>
      <c r="WJ42" s="385"/>
      <c r="WK42" s="385"/>
      <c r="WL42" s="385"/>
      <c r="WM42" s="385"/>
      <c r="WN42" s="385"/>
      <c r="WO42" s="385"/>
      <c r="WP42" s="385"/>
      <c r="WQ42" s="385"/>
      <c r="WR42" s="385"/>
      <c r="WS42" s="385"/>
      <c r="WT42" s="385"/>
      <c r="WU42" s="385"/>
      <c r="WV42" s="385"/>
      <c r="WW42" s="385"/>
      <c r="WX42" s="385"/>
      <c r="WY42" s="385"/>
      <c r="WZ42" s="385"/>
      <c r="XA42" s="385"/>
      <c r="XB42" s="385"/>
      <c r="XC42" s="385"/>
      <c r="XD42" s="385"/>
      <c r="XE42" s="385"/>
      <c r="XF42" s="385"/>
      <c r="XG42" s="385"/>
      <c r="XH42" s="385"/>
      <c r="XI42" s="385"/>
      <c r="XJ42" s="385"/>
      <c r="XK42" s="385"/>
      <c r="XL42" s="385"/>
      <c r="XM42" s="385"/>
      <c r="XN42" s="385"/>
      <c r="XO42" s="385"/>
      <c r="XP42" s="385"/>
      <c r="XQ42" s="385"/>
      <c r="XR42" s="385"/>
      <c r="XS42" s="385"/>
      <c r="XT42" s="385"/>
      <c r="XU42" s="385"/>
      <c r="XV42" s="385"/>
      <c r="XW42" s="385"/>
      <c r="XX42" s="385"/>
      <c r="XY42" s="385"/>
      <c r="XZ42" s="385"/>
      <c r="YA42" s="385"/>
      <c r="YB42" s="385"/>
      <c r="YC42" s="385"/>
      <c r="YD42" s="385"/>
      <c r="YE42" s="385"/>
      <c r="YF42" s="385"/>
      <c r="YG42" s="385"/>
      <c r="YH42" s="385"/>
      <c r="YI42" s="385"/>
      <c r="YJ42" s="385"/>
      <c r="YK42" s="385"/>
      <c r="YL42" s="385"/>
      <c r="YM42" s="385"/>
      <c r="YN42" s="385"/>
      <c r="YO42" s="385"/>
      <c r="YP42" s="385"/>
      <c r="YQ42" s="385"/>
      <c r="YR42" s="385"/>
      <c r="YS42" s="385"/>
      <c r="YT42" s="385"/>
      <c r="YU42" s="385"/>
      <c r="YV42" s="385"/>
      <c r="YW42" s="385"/>
      <c r="YX42" s="385"/>
      <c r="YY42" s="385"/>
      <c r="YZ42" s="385"/>
      <c r="ZA42" s="385"/>
      <c r="ZB42" s="385"/>
      <c r="ZC42" s="385"/>
      <c r="ZD42" s="385"/>
      <c r="ZE42" s="385"/>
      <c r="ZF42" s="385"/>
      <c r="ZG42" s="385"/>
      <c r="ZH42" s="385"/>
      <c r="ZI42" s="385"/>
      <c r="ZJ42" s="385"/>
      <c r="ZK42" s="385"/>
      <c r="ZL42" s="385"/>
      <c r="ZM42" s="385"/>
    </row>
    <row r="43" spans="2:689" s="127" customFormat="1" ht="12.75" x14ac:dyDescent="0.2">
      <c r="I43" s="385"/>
      <c r="J43" s="385"/>
      <c r="K43" s="385"/>
      <c r="L43" s="385"/>
      <c r="M43" s="385"/>
      <c r="N43" s="385"/>
      <c r="O43" s="385"/>
      <c r="P43" s="385"/>
      <c r="Q43" s="385"/>
      <c r="R43" s="385"/>
      <c r="S43" s="385"/>
      <c r="T43" s="385"/>
      <c r="U43" s="385"/>
      <c r="V43" s="385"/>
      <c r="W43" s="385"/>
      <c r="X43" s="385"/>
      <c r="Y43" s="385"/>
      <c r="Z43" s="385"/>
      <c r="AA43" s="385"/>
      <c r="AB43" s="385"/>
      <c r="AC43" s="385"/>
      <c r="AD43" s="385"/>
      <c r="AE43" s="385"/>
      <c r="AF43" s="385"/>
      <c r="AG43" s="385"/>
      <c r="AH43" s="385"/>
      <c r="AI43" s="385"/>
      <c r="AJ43" s="385"/>
      <c r="AK43" s="385"/>
      <c r="AL43" s="385"/>
      <c r="EB43" s="385"/>
      <c r="EC43" s="385"/>
      <c r="ED43" s="385"/>
      <c r="EE43" s="385"/>
      <c r="EF43" s="385"/>
      <c r="EG43" s="385"/>
      <c r="EH43" s="385"/>
      <c r="EI43" s="385"/>
      <c r="EJ43" s="385"/>
      <c r="EK43" s="385"/>
      <c r="EL43" s="385"/>
      <c r="EM43" s="385"/>
      <c r="EN43" s="385"/>
      <c r="EO43" s="385"/>
      <c r="EP43" s="385"/>
      <c r="EQ43" s="385"/>
      <c r="ER43" s="385"/>
      <c r="ES43" s="385"/>
      <c r="ET43" s="385"/>
      <c r="EU43" s="385"/>
      <c r="EV43" s="385"/>
      <c r="EW43" s="385"/>
      <c r="EX43" s="385"/>
      <c r="EY43" s="385"/>
      <c r="EZ43" s="385"/>
      <c r="FA43" s="385"/>
      <c r="FB43" s="385"/>
      <c r="FC43" s="385"/>
      <c r="FD43" s="385"/>
      <c r="FE43" s="385"/>
      <c r="FF43" s="385"/>
      <c r="FG43" s="385"/>
      <c r="FH43" s="385"/>
      <c r="FI43" s="385"/>
      <c r="FJ43" s="385"/>
      <c r="FK43" s="385"/>
      <c r="FL43" s="385"/>
      <c r="FM43" s="385"/>
      <c r="FN43" s="385"/>
      <c r="FO43" s="385"/>
      <c r="FP43" s="385"/>
      <c r="FQ43" s="385"/>
      <c r="FR43" s="385"/>
      <c r="FS43" s="385"/>
      <c r="FT43" s="385"/>
      <c r="FU43" s="385"/>
      <c r="FV43" s="385"/>
      <c r="FW43" s="385"/>
      <c r="FX43" s="385"/>
      <c r="FY43" s="385"/>
      <c r="FZ43" s="385"/>
      <c r="GA43" s="385"/>
      <c r="GB43" s="385"/>
      <c r="GC43" s="385"/>
      <c r="GD43" s="385"/>
      <c r="GE43" s="385"/>
      <c r="GF43" s="385"/>
      <c r="GG43" s="385"/>
      <c r="GH43" s="385"/>
      <c r="GI43" s="385"/>
      <c r="GJ43" s="385"/>
      <c r="GK43" s="385"/>
      <c r="GL43" s="385"/>
      <c r="GM43" s="385"/>
      <c r="GN43" s="385"/>
      <c r="GO43" s="385"/>
      <c r="GP43" s="385"/>
      <c r="GQ43" s="385"/>
      <c r="GR43" s="385"/>
      <c r="GS43" s="385"/>
      <c r="GT43" s="385"/>
      <c r="GU43" s="385"/>
      <c r="GV43" s="385"/>
      <c r="GW43" s="385"/>
      <c r="GX43" s="385"/>
      <c r="GY43" s="385"/>
      <c r="GZ43" s="385"/>
      <c r="HA43" s="385"/>
      <c r="HB43" s="385"/>
      <c r="HC43" s="385"/>
      <c r="HD43" s="385"/>
      <c r="HE43" s="385"/>
      <c r="HF43" s="385"/>
      <c r="HG43" s="385"/>
      <c r="HH43" s="385"/>
      <c r="HI43" s="385"/>
      <c r="HJ43" s="385"/>
      <c r="HK43" s="385"/>
      <c r="HL43" s="385"/>
      <c r="HM43" s="385"/>
      <c r="HN43" s="385"/>
      <c r="HO43" s="385"/>
      <c r="HP43" s="385"/>
      <c r="HQ43" s="385"/>
      <c r="HR43" s="385"/>
      <c r="HS43" s="385"/>
      <c r="HT43" s="385"/>
      <c r="HU43" s="385"/>
      <c r="HV43" s="385"/>
      <c r="HW43" s="385"/>
      <c r="HX43" s="385"/>
      <c r="HY43" s="385"/>
      <c r="HZ43" s="385"/>
      <c r="IA43" s="385"/>
      <c r="IB43" s="385"/>
      <c r="IC43" s="385"/>
      <c r="ID43" s="385"/>
      <c r="IE43" s="385"/>
      <c r="IF43" s="385"/>
      <c r="IG43" s="385"/>
      <c r="IH43" s="385"/>
      <c r="II43" s="385"/>
      <c r="IJ43" s="385"/>
      <c r="IK43" s="385"/>
      <c r="IL43" s="385"/>
      <c r="IM43" s="385"/>
      <c r="IN43" s="385"/>
      <c r="IO43" s="385"/>
      <c r="IP43" s="385"/>
      <c r="IQ43" s="385"/>
      <c r="IR43" s="385"/>
      <c r="IS43" s="385"/>
      <c r="IT43" s="385"/>
      <c r="IU43" s="385"/>
      <c r="IV43" s="385"/>
      <c r="IW43" s="385"/>
      <c r="IX43" s="385"/>
      <c r="IY43" s="385"/>
      <c r="IZ43" s="385"/>
      <c r="JA43" s="385"/>
      <c r="JB43" s="385"/>
      <c r="JC43" s="385"/>
      <c r="JD43" s="385"/>
      <c r="JE43" s="385"/>
      <c r="JF43" s="385"/>
      <c r="JG43" s="385"/>
      <c r="JH43" s="385"/>
      <c r="JI43" s="385"/>
      <c r="JJ43" s="385"/>
      <c r="JK43" s="385"/>
      <c r="JL43" s="385"/>
      <c r="JM43" s="385"/>
      <c r="JN43" s="385"/>
      <c r="JO43" s="385"/>
      <c r="JP43" s="385"/>
      <c r="JQ43" s="385"/>
      <c r="JR43" s="385"/>
      <c r="JS43" s="385"/>
      <c r="JT43" s="385"/>
      <c r="JU43" s="385"/>
      <c r="JV43" s="385"/>
      <c r="JW43" s="385"/>
      <c r="JX43" s="385"/>
      <c r="JY43" s="385"/>
      <c r="JZ43" s="385"/>
      <c r="KA43" s="385"/>
      <c r="KB43" s="385"/>
      <c r="KC43" s="385"/>
      <c r="KD43" s="385"/>
      <c r="KE43" s="385"/>
      <c r="KF43" s="385"/>
      <c r="KG43" s="385"/>
      <c r="KH43" s="385"/>
      <c r="KI43" s="385"/>
      <c r="KJ43" s="385"/>
      <c r="KK43" s="385"/>
      <c r="KL43" s="385"/>
      <c r="KM43" s="385"/>
      <c r="KN43" s="385"/>
      <c r="KO43" s="385"/>
      <c r="KP43" s="385"/>
      <c r="KQ43" s="385"/>
      <c r="KR43" s="385"/>
      <c r="KS43" s="385"/>
      <c r="KT43" s="385"/>
      <c r="KU43" s="385"/>
      <c r="KV43" s="385"/>
      <c r="KW43" s="385"/>
      <c r="KX43" s="385"/>
      <c r="KY43" s="385"/>
      <c r="KZ43" s="385"/>
      <c r="LA43" s="385"/>
      <c r="LB43" s="385"/>
      <c r="LC43" s="385"/>
      <c r="LD43" s="385"/>
      <c r="LE43" s="385"/>
      <c r="LF43" s="385"/>
      <c r="LG43" s="385"/>
      <c r="LH43" s="385"/>
      <c r="LI43" s="385"/>
      <c r="LJ43" s="385"/>
      <c r="LK43" s="385"/>
      <c r="LL43" s="385"/>
      <c r="LM43" s="385"/>
      <c r="LN43" s="385"/>
      <c r="LO43" s="385"/>
      <c r="LP43" s="385"/>
      <c r="LQ43" s="385"/>
      <c r="LR43" s="385"/>
      <c r="LS43" s="385"/>
      <c r="LT43" s="385"/>
      <c r="LU43" s="385"/>
      <c r="LV43" s="385"/>
      <c r="LW43" s="385"/>
      <c r="LX43" s="385"/>
      <c r="LY43" s="385"/>
      <c r="LZ43" s="385"/>
      <c r="MA43" s="385"/>
      <c r="MB43" s="385"/>
      <c r="MC43" s="385"/>
      <c r="MD43" s="385"/>
      <c r="ME43" s="385"/>
      <c r="MF43" s="385"/>
      <c r="MG43" s="385"/>
      <c r="MH43" s="385"/>
      <c r="MI43" s="385"/>
      <c r="MJ43" s="385"/>
      <c r="MK43" s="385"/>
      <c r="ML43" s="385"/>
      <c r="MM43" s="385"/>
      <c r="MN43" s="385"/>
      <c r="MO43" s="385"/>
      <c r="MP43" s="385"/>
      <c r="MQ43" s="385"/>
      <c r="MR43" s="385"/>
      <c r="MS43" s="385"/>
      <c r="MT43" s="385"/>
      <c r="MU43" s="385"/>
      <c r="MV43" s="385"/>
      <c r="MW43" s="385"/>
      <c r="MX43" s="385"/>
      <c r="MY43" s="385"/>
      <c r="MZ43" s="385"/>
      <c r="NA43" s="385"/>
      <c r="NB43" s="385"/>
      <c r="NC43" s="385"/>
      <c r="ND43" s="385"/>
      <c r="NE43" s="385"/>
      <c r="NF43" s="385"/>
      <c r="NG43" s="385"/>
      <c r="NH43" s="385"/>
      <c r="NI43" s="385"/>
      <c r="NJ43" s="385"/>
      <c r="NK43" s="385"/>
      <c r="NL43" s="385"/>
      <c r="NM43" s="385"/>
      <c r="NN43" s="385"/>
      <c r="NO43" s="385"/>
      <c r="NP43" s="385"/>
      <c r="NQ43" s="385"/>
      <c r="NR43" s="385"/>
      <c r="NS43" s="385"/>
      <c r="NT43" s="385"/>
      <c r="NU43" s="385"/>
      <c r="NV43" s="385"/>
      <c r="NW43" s="385"/>
      <c r="NX43" s="385"/>
      <c r="NY43" s="385"/>
      <c r="NZ43" s="385"/>
      <c r="OA43" s="385"/>
      <c r="OB43" s="385"/>
      <c r="OC43" s="385"/>
      <c r="OD43" s="385"/>
      <c r="OE43" s="385"/>
      <c r="OF43" s="385"/>
      <c r="OG43" s="385"/>
      <c r="OH43" s="385"/>
      <c r="OI43" s="385"/>
      <c r="OJ43" s="385"/>
      <c r="OK43" s="385"/>
      <c r="OL43" s="385"/>
      <c r="OM43" s="385"/>
      <c r="ON43" s="385"/>
      <c r="OO43" s="385"/>
      <c r="OP43" s="385"/>
      <c r="OQ43" s="385"/>
      <c r="OR43" s="385"/>
      <c r="OS43" s="385"/>
      <c r="OT43" s="385"/>
      <c r="OU43" s="385"/>
      <c r="OV43" s="385"/>
      <c r="OW43" s="385"/>
      <c r="OX43" s="385"/>
      <c r="OY43" s="385"/>
      <c r="OZ43" s="385"/>
      <c r="PA43" s="385"/>
      <c r="PB43" s="385"/>
      <c r="PC43" s="385"/>
      <c r="PD43" s="385"/>
      <c r="PE43" s="385"/>
      <c r="PF43" s="385"/>
      <c r="PG43" s="385"/>
      <c r="PH43" s="385"/>
      <c r="PI43" s="385"/>
      <c r="PJ43" s="385"/>
      <c r="PK43" s="385"/>
      <c r="PL43" s="385"/>
      <c r="PM43" s="385"/>
      <c r="PN43" s="385"/>
      <c r="PO43" s="385"/>
      <c r="PP43" s="385"/>
      <c r="PQ43" s="385"/>
      <c r="PR43" s="385"/>
      <c r="PS43" s="385"/>
      <c r="PT43" s="385"/>
      <c r="PU43" s="385"/>
      <c r="PV43" s="385"/>
      <c r="PW43" s="385"/>
      <c r="PX43" s="385"/>
      <c r="PY43" s="385"/>
      <c r="PZ43" s="385"/>
      <c r="QA43" s="385"/>
      <c r="QB43" s="385"/>
      <c r="QC43" s="385"/>
      <c r="QD43" s="385"/>
      <c r="QE43" s="385"/>
      <c r="QF43" s="385"/>
      <c r="QG43" s="385"/>
      <c r="QH43" s="385"/>
      <c r="QI43" s="385"/>
      <c r="QJ43" s="385"/>
      <c r="QK43" s="385"/>
      <c r="QL43" s="385"/>
      <c r="QM43" s="385"/>
      <c r="QN43" s="385"/>
      <c r="QO43" s="385"/>
      <c r="QP43" s="385"/>
      <c r="QQ43" s="385"/>
      <c r="QR43" s="385"/>
      <c r="QS43" s="385"/>
      <c r="QT43" s="385"/>
      <c r="QU43" s="385"/>
      <c r="QV43" s="385"/>
      <c r="QW43" s="385"/>
      <c r="QX43" s="385"/>
      <c r="QY43" s="385"/>
      <c r="QZ43" s="385"/>
      <c r="RA43" s="385"/>
      <c r="RB43" s="385"/>
      <c r="RC43" s="385"/>
      <c r="RD43" s="385"/>
      <c r="RE43" s="385"/>
      <c r="RF43" s="385"/>
      <c r="RG43" s="385"/>
      <c r="RH43" s="385"/>
      <c r="RI43" s="385"/>
      <c r="RJ43" s="385"/>
      <c r="RK43" s="385"/>
      <c r="RL43" s="385"/>
      <c r="RM43" s="385"/>
      <c r="RN43" s="385"/>
      <c r="RO43" s="385"/>
      <c r="RP43" s="385"/>
      <c r="RQ43" s="385"/>
      <c r="RR43" s="385"/>
      <c r="RS43" s="385"/>
      <c r="RT43" s="385"/>
      <c r="RU43" s="385"/>
      <c r="RV43" s="385"/>
      <c r="RW43" s="385"/>
      <c r="RX43" s="385"/>
      <c r="RY43" s="385"/>
      <c r="RZ43" s="385"/>
      <c r="SA43" s="385"/>
      <c r="SB43" s="385"/>
      <c r="SC43" s="385"/>
      <c r="SD43" s="385"/>
      <c r="SE43" s="385"/>
      <c r="SF43" s="385"/>
      <c r="SG43" s="385"/>
      <c r="SH43" s="385"/>
      <c r="SI43" s="385"/>
      <c r="SJ43" s="385"/>
      <c r="SK43" s="385"/>
      <c r="SL43" s="385"/>
      <c r="SM43" s="385"/>
      <c r="SN43" s="385"/>
      <c r="SO43" s="385"/>
      <c r="SP43" s="385"/>
      <c r="SQ43" s="385"/>
      <c r="SR43" s="385"/>
      <c r="SS43" s="385"/>
      <c r="ST43" s="385"/>
      <c r="SU43" s="385"/>
      <c r="SV43" s="385"/>
      <c r="SW43" s="385"/>
      <c r="SX43" s="385"/>
      <c r="SY43" s="385"/>
      <c r="SZ43" s="385"/>
      <c r="TA43" s="385"/>
      <c r="TB43" s="385"/>
      <c r="TC43" s="385"/>
      <c r="TD43" s="385"/>
      <c r="TE43" s="385"/>
      <c r="TF43" s="385"/>
      <c r="TG43" s="385"/>
      <c r="TH43" s="385"/>
      <c r="TI43" s="385"/>
      <c r="TJ43" s="385"/>
      <c r="TK43" s="385"/>
      <c r="TL43" s="385"/>
      <c r="TM43" s="385"/>
      <c r="TN43" s="385"/>
      <c r="TO43" s="385"/>
      <c r="TP43" s="385"/>
      <c r="TQ43" s="385"/>
      <c r="TR43" s="385"/>
      <c r="TS43" s="385"/>
      <c r="TT43" s="385"/>
      <c r="TU43" s="385"/>
      <c r="TV43" s="385"/>
      <c r="TW43" s="385"/>
      <c r="TX43" s="385"/>
      <c r="TY43" s="385"/>
      <c r="TZ43" s="385"/>
      <c r="UA43" s="385"/>
      <c r="UB43" s="385"/>
      <c r="UC43" s="385"/>
      <c r="UD43" s="385"/>
      <c r="UE43" s="385"/>
      <c r="UF43" s="385"/>
      <c r="UG43" s="385"/>
      <c r="UH43" s="385"/>
      <c r="UI43" s="385"/>
      <c r="UJ43" s="385"/>
      <c r="UK43" s="385"/>
      <c r="UL43" s="385"/>
      <c r="UM43" s="385"/>
      <c r="UN43" s="385"/>
      <c r="UO43" s="385"/>
      <c r="UP43" s="385"/>
      <c r="UQ43" s="385"/>
      <c r="UR43" s="385"/>
      <c r="US43" s="385"/>
      <c r="UT43" s="385"/>
      <c r="UU43" s="385"/>
      <c r="UV43" s="385"/>
      <c r="UW43" s="385"/>
      <c r="UX43" s="385"/>
      <c r="UY43" s="385"/>
      <c r="UZ43" s="385"/>
      <c r="VA43" s="385"/>
      <c r="VB43" s="385"/>
      <c r="VC43" s="385"/>
      <c r="VD43" s="385"/>
      <c r="VE43" s="385"/>
      <c r="VF43" s="385"/>
      <c r="VG43" s="385"/>
      <c r="VH43" s="385"/>
      <c r="VI43" s="385"/>
      <c r="VJ43" s="385"/>
      <c r="VK43" s="385"/>
      <c r="VL43" s="385"/>
      <c r="VM43" s="385"/>
      <c r="VN43" s="385"/>
      <c r="VO43" s="385"/>
      <c r="VP43" s="385"/>
      <c r="VQ43" s="385"/>
      <c r="VR43" s="385"/>
      <c r="VS43" s="385"/>
      <c r="VT43" s="385"/>
      <c r="VU43" s="385"/>
      <c r="VV43" s="385"/>
      <c r="VW43" s="385"/>
      <c r="VX43" s="385"/>
      <c r="VY43" s="385"/>
      <c r="VZ43" s="385"/>
      <c r="WA43" s="385"/>
      <c r="WB43" s="385"/>
      <c r="WC43" s="385"/>
      <c r="WD43" s="385"/>
      <c r="WE43" s="385"/>
      <c r="WF43" s="385"/>
      <c r="WG43" s="385"/>
      <c r="WH43" s="385"/>
      <c r="WI43" s="385"/>
      <c r="WJ43" s="385"/>
      <c r="WK43" s="385"/>
      <c r="WL43" s="385"/>
      <c r="WM43" s="385"/>
      <c r="WN43" s="385"/>
      <c r="WO43" s="385"/>
      <c r="WP43" s="385"/>
      <c r="WQ43" s="385"/>
      <c r="WR43" s="385"/>
      <c r="WS43" s="385"/>
      <c r="WT43" s="385"/>
      <c r="WU43" s="385"/>
      <c r="WV43" s="385"/>
      <c r="WW43" s="385"/>
      <c r="WX43" s="385"/>
      <c r="WY43" s="385"/>
      <c r="WZ43" s="385"/>
      <c r="XA43" s="385"/>
      <c r="XB43" s="385"/>
      <c r="XC43" s="385"/>
      <c r="XD43" s="385"/>
      <c r="XE43" s="385"/>
      <c r="XF43" s="385"/>
      <c r="XG43" s="385"/>
      <c r="XH43" s="385"/>
      <c r="XI43" s="385"/>
      <c r="XJ43" s="385"/>
      <c r="XK43" s="385"/>
      <c r="XL43" s="385"/>
      <c r="XM43" s="385"/>
      <c r="XN43" s="385"/>
      <c r="XO43" s="385"/>
      <c r="XP43" s="385"/>
      <c r="XQ43" s="385"/>
      <c r="XR43" s="385"/>
      <c r="XS43" s="385"/>
      <c r="XT43" s="385"/>
      <c r="XU43" s="385"/>
      <c r="XV43" s="385"/>
      <c r="XW43" s="385"/>
      <c r="XX43" s="385"/>
      <c r="XY43" s="385"/>
      <c r="XZ43" s="385"/>
      <c r="YA43" s="385"/>
      <c r="YB43" s="385"/>
      <c r="YC43" s="385"/>
      <c r="YD43" s="385"/>
      <c r="YE43" s="385"/>
      <c r="YF43" s="385"/>
      <c r="YG43" s="385"/>
      <c r="YH43" s="385"/>
      <c r="YI43" s="385"/>
      <c r="YJ43" s="385"/>
      <c r="YK43" s="385"/>
      <c r="YL43" s="385"/>
      <c r="YM43" s="385"/>
      <c r="YN43" s="385"/>
      <c r="YO43" s="385"/>
      <c r="YP43" s="385"/>
      <c r="YQ43" s="385"/>
      <c r="YR43" s="385"/>
      <c r="YS43" s="385"/>
      <c r="YT43" s="385"/>
      <c r="YU43" s="385"/>
      <c r="YV43" s="385"/>
      <c r="YW43" s="385"/>
      <c r="YX43" s="385"/>
      <c r="YY43" s="385"/>
      <c r="YZ43" s="385"/>
      <c r="ZA43" s="385"/>
      <c r="ZB43" s="385"/>
      <c r="ZC43" s="385"/>
      <c r="ZD43" s="385"/>
      <c r="ZE43" s="385"/>
      <c r="ZF43" s="385"/>
      <c r="ZG43" s="385"/>
      <c r="ZH43" s="385"/>
      <c r="ZI43" s="385"/>
      <c r="ZJ43" s="385"/>
      <c r="ZK43" s="385"/>
      <c r="ZL43" s="385"/>
      <c r="ZM43" s="385"/>
    </row>
    <row r="44" spans="2:689" s="127" customFormat="1" ht="12.75" x14ac:dyDescent="0.2">
      <c r="B44" s="383" t="s">
        <v>17</v>
      </c>
      <c r="C44" s="383" t="s">
        <v>1719</v>
      </c>
      <c r="D44" s="383" t="s">
        <v>1722</v>
      </c>
      <c r="E44" s="383" t="s">
        <v>1756</v>
      </c>
      <c r="F44" s="383" t="s">
        <v>1732</v>
      </c>
      <c r="G44" s="388">
        <f>INDEX(Workings_calcs!E$11:E$12, MATCH($E44, Workings_calcs!$C$11:$C$12,0))</f>
        <v>27</v>
      </c>
      <c r="I44" s="385" cm="1">
        <f t="array" ref="I44">IF((I$8&gt;$G44), INDEX(CBRM_data!$EY$238:$ABN$262, MATCH($D44&amp;$E44, CBRM_data!$D$238:$D$262,0), MATCH($B44&amp;$C44&amp;I$9, CBRM_data!$EY$15:$ABN$15,0)),SUMPRODUCT((I$12:I$25)*($E$12:$E$25=$E44)*($B$12:$B$25=$B44)))</f>
        <v>64901.762712967233</v>
      </c>
      <c r="J44" s="385" cm="1">
        <f t="array" ref="J44">IF((J$8&gt;$G44), INDEX(CBRM_data!$EY$238:$ABN$262, MATCH($D44&amp;$E44, CBRM_data!$D$238:$D$262,0), MATCH($B44&amp;$C44&amp;J$9, CBRM_data!$EY$15:$ABN$15,0)),SUMPRODUCT((J$12:J$25)*($E$12:$E$25=$E44)*($B$12:$B$25=$B44)))</f>
        <v>70698.570832650774</v>
      </c>
      <c r="K44" s="385" cm="1">
        <f t="array" ref="K44">IF((K$8&gt;$G44), INDEX(CBRM_data!$EY$238:$ABN$262, MATCH($D44&amp;$E44, CBRM_data!$D$238:$D$262,0), MATCH($B44&amp;$C44&amp;K$9, CBRM_data!$EY$15:$ABN$15,0)),SUMPRODUCT((K$12:K$25)*($E$12:$E$25=$E44)*($B$12:$B$25=$B44)))</f>
        <v>1.4228901424060736</v>
      </c>
      <c r="L44" s="385" cm="1">
        <f t="array" ref="L44">IF((L$8&gt;$G44), INDEX(CBRM_data!$EY$238:$ABN$262, MATCH($D44&amp;$E44, CBRM_data!$D$238:$D$262,0), MATCH($B44&amp;$C44&amp;L$9, CBRM_data!$EY$15:$ABN$15,0)),SUMPRODUCT((L$12:L$25)*($E$12:$E$25=$E44)*($B$12:$B$25=$B44)))</f>
        <v>1.4228901424060736</v>
      </c>
      <c r="M44" s="385" cm="1">
        <f t="array" ref="M44">IF((M$8&gt;$G44), INDEX(CBRM_data!$EY$238:$ABN$262, MATCH($D44&amp;$E44, CBRM_data!$D$238:$D$262,0), MATCH($B44&amp;$C44&amp;M$9, CBRM_data!$EY$15:$ABN$15,0)),SUMPRODUCT((M$12:M$25)*($E$12:$E$25=$E44)*($B$12:$B$25=$B44)))</f>
        <v>1.4228901424060736</v>
      </c>
      <c r="N44" s="385" cm="1">
        <f t="array" ref="N44">IF((N$8&gt;$G44), INDEX(CBRM_data!$EY$238:$ABN$262, MATCH($D44&amp;$E44, CBRM_data!$D$238:$D$262,0), MATCH($B44&amp;$C44&amp;N$9, CBRM_data!$EY$15:$ABN$15,0)),SUMPRODUCT((N$12:N$25)*($E$12:$E$25=$E44)*($B$12:$B$25=$B44)))</f>
        <v>1.4615418958352437</v>
      </c>
      <c r="O44" s="385" cm="1">
        <f t="array" ref="O44">IF((O$8&gt;$G44), INDEX(CBRM_data!$EY$238:$ABN$262, MATCH($D44&amp;$E44, CBRM_data!$D$238:$D$262,0), MATCH($B44&amp;$C44&amp;O$9, CBRM_data!$EY$15:$ABN$15,0)),SUMPRODUCT((O$12:O$25)*($E$12:$E$25=$E44)*($B$12:$B$25=$B44)))</f>
        <v>1.85560385579035</v>
      </c>
      <c r="P44" s="385" cm="1">
        <f t="array" ref="P44">IF((P$8&gt;$G44), INDEX(CBRM_data!$EY$238:$ABN$262, MATCH($D44&amp;$E44, CBRM_data!$D$238:$D$262,0), MATCH($B44&amp;$C44&amp;P$9, CBRM_data!$EY$15:$ABN$15,0)),SUMPRODUCT((P$12:P$25)*($E$12:$E$25=$E44)*($B$12:$B$25=$B44)))</f>
        <v>2.5872420171542432</v>
      </c>
      <c r="Q44" s="385" cm="1">
        <f t="array" ref="Q44">IF((Q$8&gt;$G44), INDEX(CBRM_data!$EY$238:$ABN$262, MATCH($D44&amp;$E44, CBRM_data!$D$238:$D$262,0), MATCH($B44&amp;$C44&amp;Q$9, CBRM_data!$EY$15:$ABN$15,0)),SUMPRODUCT((Q$12:Q$25)*($E$12:$E$25=$E44)*($B$12:$B$25=$B44)))</f>
        <v>3.6596531028639365</v>
      </c>
      <c r="R44" s="385" cm="1">
        <f t="array" ref="R44">IF((R$8&gt;$G44), INDEX(CBRM_data!$EY$238:$ABN$262, MATCH($D44&amp;$E44, CBRM_data!$D$238:$D$262,0), MATCH($B44&amp;$C44&amp;R$9, CBRM_data!$EY$15:$ABN$15,0)),SUMPRODUCT((R$12:R$25)*($E$12:$E$25=$E44)*($B$12:$B$25=$B44)))</f>
        <v>5.2344787196650753</v>
      </c>
      <c r="S44" s="385" cm="1">
        <f t="array" ref="S44">IF((S$8&gt;$G44), INDEX(CBRM_data!$EY$238:$ABN$262, MATCH($D44&amp;$E44, CBRM_data!$D$238:$D$262,0), MATCH($B44&amp;$C44&amp;S$9, CBRM_data!$EY$15:$ABN$15,0)),SUMPRODUCT((S$12:S$25)*($E$12:$E$25=$E44)*($B$12:$B$25=$B44)))</f>
        <v>7.5538568593046795</v>
      </c>
      <c r="T44" s="385" cm="1">
        <f t="array" ref="T44">IF((T$8&gt;$G44), INDEX(CBRM_data!$EY$238:$ABN$262, MATCH($D44&amp;$E44, CBRM_data!$D$238:$D$262,0), MATCH($B44&amp;$C44&amp;T$9, CBRM_data!$EY$15:$ABN$15,0)),SUMPRODUCT((T$12:T$25)*($E$12:$E$25=$E44)*($B$12:$B$25=$B44)))</f>
        <v>10.985771087806892</v>
      </c>
      <c r="U44" s="385" cm="1">
        <f t="array" ref="U44">IF((U$8&gt;$G44), INDEX(CBRM_data!$EY$238:$ABN$262, MATCH($D44&amp;$E44, CBRM_data!$D$238:$D$262,0), MATCH($B44&amp;$C44&amp;U$9, CBRM_data!$EY$15:$ABN$15,0)),SUMPRODUCT((U$12:U$25)*($E$12:$E$25=$E44)*($B$12:$B$25=$B44)))</f>
        <v>16.08482118028051</v>
      </c>
      <c r="V44" s="385" cm="1">
        <f t="array" ref="V44">IF((V$8&gt;$G44), INDEX(CBRM_data!$EY$238:$ABN$262, MATCH($D44&amp;$E44, CBRM_data!$D$238:$D$262,0), MATCH($B44&amp;$C44&amp;V$9, CBRM_data!$EY$15:$ABN$15,0)),SUMPRODUCT((V$12:V$25)*($E$12:$E$25=$E44)*($B$12:$B$25=$B44)))</f>
        <v>23.688356811466988</v>
      </c>
      <c r="W44" s="385" cm="1">
        <f t="array" ref="W44">IF((W$8&gt;$G44), INDEX(CBRM_data!$EY$238:$ABN$262, MATCH($D44&amp;$E44, CBRM_data!$D$238:$D$262,0), MATCH($B44&amp;$C44&amp;W$9, CBRM_data!$EY$15:$ABN$15,0)),SUMPRODUCT((W$12:W$25)*($E$12:$E$25=$E44)*($B$12:$B$25=$B44)))</f>
        <v>35.062621833830477</v>
      </c>
      <c r="X44" s="385" cm="1">
        <f t="array" ref="X44">IF((X$8&gt;$G44), INDEX(CBRM_data!$EY$238:$ABN$262, MATCH($D44&amp;$E44, CBRM_data!$D$238:$D$262,0), MATCH($B44&amp;$C44&amp;X$9, CBRM_data!$EY$15:$ABN$15,0)),SUMPRODUCT((X$12:X$25)*($E$12:$E$25=$E44)*($B$12:$B$25=$B44)))</f>
        <v>52.125088730045384</v>
      </c>
      <c r="Y44" s="385" cm="1">
        <f t="array" ref="Y44">IF((Y$8&gt;$G44), INDEX(CBRM_data!$EY$238:$ABN$262, MATCH($D44&amp;$E44, CBRM_data!$D$238:$D$262,0), MATCH($B44&amp;$C44&amp;Y$9, CBRM_data!$EY$15:$ABN$15,0)),SUMPRODUCT((Y$12:Y$25)*($E$12:$E$25=$E44)*($B$12:$B$25=$B44)))</f>
        <v>77.782922943309671</v>
      </c>
      <c r="Z44" s="385" cm="1">
        <f t="array" ref="Z44">IF((Z$8&gt;$G44), INDEX(CBRM_data!$EY$238:$ABN$262, MATCH($D44&amp;$E44, CBRM_data!$D$238:$D$262,0), MATCH($B44&amp;$C44&amp;Z$9, CBRM_data!$EY$15:$ABN$15,0)),SUMPRODUCT((Z$12:Z$25)*($E$12:$E$25=$E44)*($B$12:$B$25=$B44)))</f>
        <v>116.44852873180783</v>
      </c>
      <c r="AA44" s="385" cm="1">
        <f t="array" ref="AA44">IF((AA$8&gt;$G44), INDEX(CBRM_data!$EY$238:$ABN$262, MATCH($D44&amp;$E44, CBRM_data!$D$238:$D$262,0), MATCH($B44&amp;$C44&amp;AA$9, CBRM_data!$EY$15:$ABN$15,0)),SUMPRODUCT((AA$12:AA$25)*($E$12:$E$25=$E44)*($B$12:$B$25=$B44)))</f>
        <v>174.82522086354157</v>
      </c>
      <c r="AB44" s="385" cm="1">
        <f t="array" ref="AB44">IF((AB$8&gt;$G44), INDEX(CBRM_data!$EY$238:$ABN$262, MATCH($D44&amp;$E44, CBRM_data!$D$238:$D$262,0), MATCH($B44&amp;$C44&amp;AB$9, CBRM_data!$EY$15:$ABN$15,0)),SUMPRODUCT((AB$12:AB$25)*($E$12:$E$25=$E44)*($B$12:$B$25=$B44)))</f>
        <v>247.19709482249121</v>
      </c>
      <c r="AC44" s="385" cm="1">
        <f t="array" ref="AC44">IF((AC$8&gt;$G44), INDEX(CBRM_data!$EY$238:$ABN$262, MATCH($D44&amp;$E44, CBRM_data!$D$238:$D$262,0), MATCH($B44&amp;$C44&amp;AC$9, CBRM_data!$EY$15:$ABN$15,0)),SUMPRODUCT((AC$12:AC$25)*($E$12:$E$25=$E44)*($B$12:$B$25=$B44)))</f>
        <v>258.54889668261535</v>
      </c>
      <c r="AD44" s="385" cm="1">
        <f t="array" ref="AD44">IF((AD$8&gt;$G44), INDEX(CBRM_data!$EY$238:$ABN$262, MATCH($D44&amp;$E44, CBRM_data!$D$238:$D$262,0), MATCH($B44&amp;$C44&amp;AD$9, CBRM_data!$EY$15:$ABN$15,0)),SUMPRODUCT((AD$12:AD$25)*($E$12:$E$25=$E44)*($B$12:$B$25=$B44)))</f>
        <v>258.6743840440526</v>
      </c>
      <c r="AE44" s="385" cm="1">
        <f t="array" ref="AE44">IF((AE$8&gt;$G44), INDEX(CBRM_data!$EY$238:$ABN$262, MATCH($D44&amp;$E44, CBRM_data!$D$238:$D$262,0), MATCH($B44&amp;$C44&amp;AE$9, CBRM_data!$EY$15:$ABN$15,0)),SUMPRODUCT((AE$12:AE$25)*($E$12:$E$25=$E44)*($B$12:$B$25=$B44)))</f>
        <v>258.85228486919067</v>
      </c>
      <c r="AF44" s="385" cm="1">
        <f t="array" ref="AF44">IF((AF$8&gt;$G44), INDEX(CBRM_data!$EY$238:$ABN$262, MATCH($D44&amp;$E44, CBRM_data!$D$238:$D$262,0), MATCH($B44&amp;$C44&amp;AF$9, CBRM_data!$EY$15:$ABN$15,0)),SUMPRODUCT((AF$12:AF$25)*($E$12:$E$25=$E44)*($B$12:$B$25=$B44)))</f>
        <v>259.10479343415642</v>
      </c>
      <c r="AG44" s="385" cm="1">
        <f t="array" ref="AG44">IF((AG$8&gt;$G44), INDEX(CBRM_data!$EY$238:$ABN$262, MATCH($D44&amp;$E44, CBRM_data!$D$238:$D$262,0), MATCH($B44&amp;$C44&amp;AG$9, CBRM_data!$EY$15:$ABN$15,0)),SUMPRODUCT((AG$12:AG$25)*($E$12:$E$25=$E44)*($B$12:$B$25=$B44)))</f>
        <v>259.2952262611451</v>
      </c>
      <c r="AH44" s="385" cm="1">
        <f t="array" ref="AH44">IF((AH$8&gt;$G44), INDEX(CBRM_data!$EY$238:$ABN$262, MATCH($D44&amp;$E44, CBRM_data!$D$238:$D$262,0), MATCH($B44&amp;$C44&amp;AH$9, CBRM_data!$EY$15:$ABN$15,0)),SUMPRODUCT((AH$12:AH$25)*($E$12:$E$25=$E44)*($B$12:$B$25=$B44)))</f>
        <v>259.2952262611451</v>
      </c>
      <c r="AI44" s="385" cm="1">
        <f t="array" ref="AI44">IF((AI$8&gt;$G44), INDEX(CBRM_data!$EY$238:$ABN$262, MATCH($D44&amp;$E44, CBRM_data!$D$238:$D$262,0), MATCH($B44&amp;$C44&amp;AI$9, CBRM_data!$EY$15:$ABN$15,0)),SUMPRODUCT((AI$12:AI$25)*($E$12:$E$25=$E44)*($B$12:$B$25=$B44)))</f>
        <v>259.2952262611451</v>
      </c>
      <c r="AJ44" s="385" cm="1">
        <f t="array" ref="AJ44">IF((AJ$8&gt;$G44), INDEX(CBRM_data!$EY$238:$ABN$262, MATCH($D44&amp;$E44, CBRM_data!$D$238:$D$262,0), MATCH($B44&amp;$C44&amp;AJ$9, CBRM_data!$EY$15:$ABN$15,0)),SUMPRODUCT((AJ$12:AJ$25)*($E$12:$E$25=$E44)*($B$12:$B$25=$B44)))</f>
        <v>259.2952262611451</v>
      </c>
      <c r="AK44" s="385" cm="1">
        <f t="array" ref="AK44">IF((AK$8&gt;$G44), INDEX(CBRM_data!$EY$238:$ABN$262, MATCH($D44&amp;$E44, CBRM_data!$D$238:$D$262,0), MATCH($B44&amp;$C44&amp;AK$9, CBRM_data!$EY$15:$ABN$15,0)),SUMPRODUCT((AK$12:AK$25)*($E$12:$E$25=$E44)*($B$12:$B$25=$B44)))</f>
        <v>259.2952262611451</v>
      </c>
      <c r="AL44" s="385" cm="1">
        <f t="array" ref="AL44">IF((AL$8&gt;$G44), INDEX(CBRM_data!$EY$238:$ABN$262, MATCH($D44&amp;$E44, CBRM_data!$D$238:$D$262,0), MATCH($B44&amp;$C44&amp;AL$9, CBRM_data!$EY$15:$ABN$15,0)),SUMPRODUCT((AL$12:AL$25)*($E$12:$E$25=$E44)*($B$12:$B$25=$B44)))</f>
        <v>259.2952262611451</v>
      </c>
      <c r="EB44" s="385"/>
      <c r="EC44" s="385"/>
      <c r="ED44" s="385"/>
      <c r="EE44" s="385"/>
      <c r="EF44" s="385"/>
      <c r="EG44" s="385"/>
      <c r="EH44" s="385"/>
      <c r="EI44" s="385"/>
      <c r="EJ44" s="385"/>
      <c r="EK44" s="385"/>
      <c r="EL44" s="385"/>
      <c r="EM44" s="385"/>
      <c r="EN44" s="385"/>
      <c r="EO44" s="385"/>
      <c r="EP44" s="385"/>
      <c r="EQ44" s="385"/>
      <c r="ER44" s="385"/>
      <c r="ES44" s="385"/>
      <c r="ET44" s="385"/>
      <c r="EU44" s="385"/>
      <c r="EV44" s="385"/>
      <c r="EW44" s="385"/>
      <c r="EX44" s="385"/>
      <c r="EY44" s="385"/>
      <c r="EZ44" s="385"/>
      <c r="FA44" s="385"/>
      <c r="FB44" s="385"/>
      <c r="FC44" s="385"/>
      <c r="FD44" s="385"/>
      <c r="FE44" s="385"/>
      <c r="FF44" s="385"/>
      <c r="FG44" s="385"/>
      <c r="FH44" s="385"/>
      <c r="FI44" s="385"/>
      <c r="FJ44" s="385"/>
      <c r="FK44" s="385"/>
      <c r="FL44" s="385"/>
      <c r="FM44" s="385"/>
      <c r="FN44" s="385"/>
      <c r="FO44" s="385"/>
      <c r="FP44" s="385"/>
      <c r="FQ44" s="385"/>
      <c r="FR44" s="385"/>
      <c r="FS44" s="385"/>
      <c r="FT44" s="385"/>
      <c r="FU44" s="385"/>
      <c r="FV44" s="385"/>
      <c r="FW44" s="385"/>
      <c r="FX44" s="385"/>
      <c r="FY44" s="385"/>
      <c r="FZ44" s="385"/>
      <c r="GA44" s="385"/>
      <c r="GB44" s="385"/>
      <c r="GC44" s="385"/>
      <c r="GD44" s="385"/>
      <c r="GE44" s="385"/>
      <c r="GF44" s="385"/>
      <c r="GG44" s="385"/>
      <c r="GH44" s="385"/>
      <c r="GI44" s="385"/>
      <c r="GJ44" s="385"/>
      <c r="GK44" s="385"/>
      <c r="GL44" s="385"/>
      <c r="GM44" s="385"/>
      <c r="GN44" s="385"/>
      <c r="GO44" s="385"/>
      <c r="GP44" s="385"/>
      <c r="GQ44" s="385"/>
      <c r="GR44" s="385"/>
      <c r="GS44" s="385"/>
      <c r="GT44" s="385"/>
      <c r="GU44" s="385"/>
      <c r="GV44" s="385"/>
      <c r="GW44" s="385"/>
      <c r="GX44" s="385"/>
      <c r="GY44" s="385"/>
      <c r="GZ44" s="385"/>
      <c r="HA44" s="385"/>
      <c r="HB44" s="385"/>
      <c r="HC44" s="385"/>
      <c r="HD44" s="385"/>
      <c r="HE44" s="385"/>
      <c r="HF44" s="385"/>
      <c r="HG44" s="385"/>
      <c r="HH44" s="385"/>
      <c r="HI44" s="385"/>
      <c r="HJ44" s="385"/>
      <c r="HK44" s="385"/>
      <c r="HL44" s="385"/>
      <c r="HM44" s="385"/>
      <c r="HN44" s="385"/>
      <c r="HO44" s="385"/>
      <c r="HP44" s="385"/>
      <c r="HQ44" s="385"/>
      <c r="HR44" s="385"/>
      <c r="HS44" s="385"/>
      <c r="HT44" s="385"/>
      <c r="HU44" s="385"/>
      <c r="HV44" s="385"/>
      <c r="HW44" s="385"/>
      <c r="HX44" s="385"/>
      <c r="HY44" s="385"/>
      <c r="HZ44" s="385"/>
      <c r="IA44" s="385"/>
      <c r="IB44" s="385"/>
      <c r="IC44" s="385"/>
      <c r="ID44" s="385"/>
      <c r="IE44" s="385"/>
      <c r="IF44" s="385"/>
      <c r="IG44" s="385"/>
      <c r="IH44" s="385"/>
      <c r="II44" s="385"/>
      <c r="IJ44" s="385"/>
      <c r="IK44" s="385"/>
      <c r="IL44" s="385"/>
      <c r="IM44" s="385"/>
      <c r="IN44" s="385"/>
      <c r="IO44" s="385"/>
      <c r="IP44" s="385"/>
      <c r="IQ44" s="385"/>
      <c r="IR44" s="385"/>
      <c r="IS44" s="385"/>
      <c r="IT44" s="385"/>
      <c r="IU44" s="385"/>
      <c r="IV44" s="385"/>
      <c r="IW44" s="385"/>
      <c r="IX44" s="385"/>
      <c r="IY44" s="385"/>
      <c r="IZ44" s="385"/>
      <c r="JA44" s="385"/>
      <c r="JB44" s="385"/>
      <c r="JC44" s="385"/>
      <c r="JD44" s="385"/>
      <c r="JE44" s="385"/>
      <c r="JF44" s="385"/>
      <c r="JG44" s="385"/>
      <c r="JH44" s="385"/>
      <c r="JI44" s="385"/>
      <c r="JJ44" s="385"/>
      <c r="JK44" s="385"/>
      <c r="JL44" s="385"/>
      <c r="JM44" s="385"/>
      <c r="JN44" s="385"/>
      <c r="JO44" s="385"/>
      <c r="JP44" s="385"/>
      <c r="JQ44" s="385"/>
      <c r="JR44" s="385"/>
      <c r="JS44" s="385"/>
      <c r="JT44" s="385"/>
      <c r="JU44" s="385"/>
      <c r="JV44" s="385"/>
      <c r="JW44" s="385"/>
      <c r="JX44" s="385"/>
      <c r="JY44" s="385"/>
      <c r="JZ44" s="385"/>
      <c r="KA44" s="385"/>
      <c r="KB44" s="385"/>
      <c r="KC44" s="385"/>
      <c r="KD44" s="385"/>
      <c r="KE44" s="385"/>
      <c r="KF44" s="385"/>
      <c r="KG44" s="385"/>
      <c r="KH44" s="385"/>
      <c r="KI44" s="385"/>
      <c r="KJ44" s="385"/>
      <c r="KK44" s="385"/>
      <c r="KL44" s="385"/>
      <c r="KM44" s="385"/>
      <c r="KN44" s="385"/>
      <c r="KO44" s="385"/>
      <c r="KP44" s="385"/>
      <c r="KQ44" s="385"/>
      <c r="KR44" s="385"/>
      <c r="KS44" s="385"/>
      <c r="KT44" s="385"/>
      <c r="KU44" s="385"/>
      <c r="KV44" s="385"/>
      <c r="KW44" s="385"/>
      <c r="KX44" s="385"/>
      <c r="KY44" s="385"/>
      <c r="KZ44" s="385"/>
      <c r="LA44" s="385"/>
      <c r="LB44" s="385"/>
      <c r="LC44" s="385"/>
      <c r="LD44" s="385"/>
      <c r="LE44" s="385"/>
      <c r="LF44" s="385"/>
      <c r="LG44" s="385"/>
      <c r="LH44" s="385"/>
      <c r="LI44" s="385"/>
      <c r="LJ44" s="385"/>
      <c r="LK44" s="385"/>
      <c r="LL44" s="385"/>
      <c r="LM44" s="385"/>
      <c r="LN44" s="385"/>
      <c r="LO44" s="385"/>
      <c r="LP44" s="385"/>
      <c r="LQ44" s="385"/>
      <c r="LR44" s="385"/>
      <c r="LS44" s="385"/>
      <c r="LT44" s="385"/>
      <c r="LU44" s="385"/>
      <c r="LV44" s="385"/>
      <c r="LW44" s="385"/>
      <c r="LX44" s="385"/>
      <c r="LY44" s="385"/>
      <c r="LZ44" s="385"/>
      <c r="MA44" s="385"/>
      <c r="MB44" s="385"/>
      <c r="MC44" s="385"/>
      <c r="MD44" s="385"/>
      <c r="ME44" s="385"/>
      <c r="MF44" s="385"/>
      <c r="MG44" s="385"/>
      <c r="MH44" s="385"/>
      <c r="MI44" s="385"/>
      <c r="MJ44" s="385"/>
      <c r="MK44" s="385"/>
      <c r="ML44" s="385"/>
      <c r="MM44" s="385"/>
      <c r="MN44" s="385"/>
      <c r="MO44" s="385"/>
      <c r="MP44" s="385"/>
      <c r="MQ44" s="385"/>
      <c r="MR44" s="385"/>
      <c r="MS44" s="385"/>
      <c r="MT44" s="385"/>
      <c r="MU44" s="385"/>
      <c r="MV44" s="385"/>
      <c r="MW44" s="385"/>
      <c r="MX44" s="385"/>
      <c r="MY44" s="385"/>
      <c r="MZ44" s="385"/>
      <c r="NA44" s="385"/>
      <c r="NB44" s="385"/>
      <c r="NC44" s="385"/>
      <c r="ND44" s="385"/>
      <c r="NE44" s="385"/>
      <c r="NF44" s="385"/>
      <c r="NG44" s="385"/>
      <c r="NH44" s="385"/>
      <c r="NI44" s="385"/>
      <c r="NJ44" s="385"/>
      <c r="NK44" s="385"/>
      <c r="NL44" s="385"/>
      <c r="NM44" s="385"/>
      <c r="NN44" s="385"/>
      <c r="NO44" s="385"/>
      <c r="NP44" s="385"/>
      <c r="NQ44" s="385"/>
      <c r="NR44" s="385"/>
      <c r="NS44" s="385"/>
      <c r="NT44" s="385"/>
      <c r="NU44" s="385"/>
      <c r="NV44" s="385"/>
      <c r="NW44" s="385"/>
      <c r="NX44" s="385"/>
      <c r="NY44" s="385"/>
      <c r="NZ44" s="385"/>
      <c r="OA44" s="385"/>
      <c r="OB44" s="385"/>
      <c r="OC44" s="385"/>
      <c r="OD44" s="385"/>
      <c r="OE44" s="385"/>
      <c r="OF44" s="385"/>
      <c r="OG44" s="385"/>
      <c r="OH44" s="385"/>
      <c r="OI44" s="385"/>
      <c r="OJ44" s="385"/>
      <c r="OK44" s="385"/>
      <c r="OL44" s="385"/>
      <c r="OM44" s="385"/>
      <c r="ON44" s="385"/>
      <c r="OO44" s="385"/>
      <c r="OP44" s="385"/>
      <c r="OQ44" s="385"/>
      <c r="OR44" s="385"/>
      <c r="OS44" s="385"/>
      <c r="OT44" s="385"/>
      <c r="OU44" s="385"/>
      <c r="OV44" s="385"/>
      <c r="OW44" s="385"/>
      <c r="OX44" s="385"/>
      <c r="OY44" s="385"/>
      <c r="OZ44" s="385"/>
      <c r="PA44" s="385"/>
      <c r="PB44" s="385"/>
      <c r="PC44" s="385"/>
      <c r="PD44" s="385"/>
      <c r="PE44" s="385"/>
      <c r="PF44" s="385"/>
      <c r="PG44" s="385"/>
      <c r="PH44" s="385"/>
      <c r="PI44" s="385"/>
      <c r="PJ44" s="385"/>
      <c r="PK44" s="385"/>
      <c r="PL44" s="385"/>
      <c r="PM44" s="385"/>
      <c r="PN44" s="385"/>
      <c r="PO44" s="385"/>
      <c r="PP44" s="385"/>
      <c r="PQ44" s="385"/>
      <c r="PR44" s="385"/>
      <c r="PS44" s="385"/>
      <c r="PT44" s="385"/>
      <c r="PU44" s="385"/>
      <c r="PV44" s="385"/>
      <c r="PW44" s="385"/>
      <c r="PX44" s="385"/>
      <c r="PY44" s="385"/>
      <c r="PZ44" s="385"/>
      <c r="QA44" s="385"/>
      <c r="QB44" s="385"/>
      <c r="QC44" s="385"/>
      <c r="QD44" s="385"/>
      <c r="QE44" s="385"/>
      <c r="QF44" s="385"/>
      <c r="QG44" s="385"/>
      <c r="QH44" s="385"/>
      <c r="QI44" s="385"/>
      <c r="QJ44" s="385"/>
      <c r="QK44" s="385"/>
      <c r="QL44" s="385"/>
      <c r="QM44" s="385"/>
      <c r="QN44" s="385"/>
      <c r="QO44" s="385"/>
      <c r="QP44" s="385"/>
      <c r="QQ44" s="385"/>
      <c r="QR44" s="385"/>
      <c r="QS44" s="385"/>
      <c r="QT44" s="385"/>
      <c r="QU44" s="385"/>
      <c r="QV44" s="385"/>
      <c r="QW44" s="385"/>
      <c r="QX44" s="385"/>
      <c r="QY44" s="385"/>
      <c r="QZ44" s="385"/>
      <c r="RA44" s="385"/>
      <c r="RB44" s="385"/>
      <c r="RC44" s="385"/>
      <c r="RD44" s="385"/>
      <c r="RE44" s="385"/>
      <c r="RF44" s="385"/>
      <c r="RG44" s="385"/>
      <c r="RH44" s="385"/>
      <c r="RI44" s="385"/>
      <c r="RJ44" s="385"/>
      <c r="RK44" s="385"/>
      <c r="RL44" s="385"/>
      <c r="RM44" s="385"/>
      <c r="RN44" s="385"/>
      <c r="RO44" s="385"/>
      <c r="RP44" s="385"/>
      <c r="RQ44" s="385"/>
      <c r="RR44" s="385"/>
      <c r="RS44" s="385"/>
      <c r="RT44" s="385"/>
      <c r="RU44" s="385"/>
      <c r="RV44" s="385"/>
      <c r="RW44" s="385"/>
      <c r="RX44" s="385"/>
      <c r="RY44" s="385"/>
      <c r="RZ44" s="385"/>
      <c r="SA44" s="385"/>
      <c r="SB44" s="385"/>
      <c r="SC44" s="385"/>
      <c r="SD44" s="385"/>
      <c r="SE44" s="385"/>
      <c r="SF44" s="385"/>
      <c r="SG44" s="385"/>
      <c r="SH44" s="385"/>
      <c r="SI44" s="385"/>
      <c r="SJ44" s="385"/>
      <c r="SK44" s="385"/>
      <c r="SL44" s="385"/>
      <c r="SM44" s="385"/>
      <c r="SN44" s="385"/>
      <c r="SO44" s="385"/>
      <c r="SP44" s="385"/>
      <c r="SQ44" s="385"/>
      <c r="SR44" s="385"/>
      <c r="SS44" s="385"/>
      <c r="ST44" s="385"/>
      <c r="SU44" s="385"/>
      <c r="SV44" s="385"/>
      <c r="SW44" s="385"/>
      <c r="SX44" s="385"/>
      <c r="SY44" s="385"/>
      <c r="SZ44" s="385"/>
      <c r="TA44" s="385"/>
      <c r="TB44" s="385"/>
      <c r="TC44" s="385"/>
      <c r="TD44" s="385"/>
      <c r="TE44" s="385"/>
      <c r="TF44" s="385"/>
      <c r="TG44" s="385"/>
      <c r="TH44" s="385"/>
      <c r="TI44" s="385"/>
      <c r="TJ44" s="385"/>
      <c r="TK44" s="385"/>
      <c r="TL44" s="385"/>
      <c r="TM44" s="385"/>
      <c r="TN44" s="385"/>
      <c r="TO44" s="385"/>
      <c r="TP44" s="385"/>
      <c r="TQ44" s="385"/>
      <c r="TR44" s="385"/>
      <c r="TS44" s="385"/>
      <c r="TT44" s="385"/>
      <c r="TU44" s="385"/>
      <c r="TV44" s="385"/>
      <c r="TW44" s="385"/>
      <c r="TX44" s="385"/>
      <c r="TY44" s="385"/>
      <c r="TZ44" s="385"/>
      <c r="UA44" s="385"/>
      <c r="UB44" s="385"/>
      <c r="UC44" s="385"/>
      <c r="UD44" s="385"/>
      <c r="UE44" s="385"/>
      <c r="UF44" s="385"/>
      <c r="UG44" s="385"/>
      <c r="UH44" s="385"/>
      <c r="UI44" s="385"/>
      <c r="UJ44" s="385"/>
      <c r="UK44" s="385"/>
      <c r="UL44" s="385"/>
      <c r="UM44" s="385"/>
      <c r="UN44" s="385"/>
      <c r="UO44" s="385"/>
      <c r="UP44" s="385"/>
      <c r="UQ44" s="385"/>
      <c r="UR44" s="385"/>
      <c r="US44" s="385"/>
      <c r="UT44" s="385"/>
      <c r="UU44" s="385"/>
      <c r="UV44" s="385"/>
      <c r="UW44" s="385"/>
      <c r="UX44" s="385"/>
      <c r="UY44" s="385"/>
      <c r="UZ44" s="385"/>
      <c r="VA44" s="385"/>
      <c r="VB44" s="385"/>
      <c r="VC44" s="385"/>
      <c r="VD44" s="385"/>
      <c r="VE44" s="385"/>
      <c r="VF44" s="385"/>
      <c r="VG44" s="385"/>
      <c r="VH44" s="385"/>
      <c r="VI44" s="385"/>
      <c r="VJ44" s="385"/>
      <c r="VK44" s="385"/>
      <c r="VL44" s="385"/>
      <c r="VM44" s="385"/>
      <c r="VN44" s="385"/>
      <c r="VO44" s="385"/>
      <c r="VP44" s="385"/>
      <c r="VQ44" s="385"/>
      <c r="VR44" s="385"/>
      <c r="VS44" s="385"/>
      <c r="VT44" s="385"/>
      <c r="VU44" s="385"/>
      <c r="VV44" s="385"/>
      <c r="VW44" s="385"/>
      <c r="VX44" s="385"/>
      <c r="VY44" s="385"/>
      <c r="VZ44" s="385"/>
      <c r="WA44" s="385"/>
      <c r="WB44" s="385"/>
      <c r="WC44" s="385"/>
      <c r="WD44" s="385"/>
      <c r="WE44" s="385"/>
      <c r="WF44" s="385"/>
      <c r="WG44" s="385"/>
      <c r="WH44" s="385"/>
      <c r="WI44" s="385"/>
      <c r="WJ44" s="385"/>
      <c r="WK44" s="385"/>
      <c r="WL44" s="385"/>
      <c r="WM44" s="385"/>
      <c r="WN44" s="385"/>
      <c r="WO44" s="385"/>
      <c r="WP44" s="385"/>
      <c r="WQ44" s="385"/>
      <c r="WR44" s="385"/>
      <c r="WS44" s="385"/>
      <c r="WT44" s="385"/>
      <c r="WU44" s="385"/>
      <c r="WV44" s="385"/>
      <c r="WW44" s="385"/>
      <c r="WX44" s="385"/>
      <c r="WY44" s="385"/>
      <c r="WZ44" s="385"/>
      <c r="XA44" s="385"/>
      <c r="XB44" s="385"/>
      <c r="XC44" s="385"/>
      <c r="XD44" s="385"/>
      <c r="XE44" s="385"/>
      <c r="XF44" s="385"/>
      <c r="XG44" s="385"/>
      <c r="XH44" s="385"/>
      <c r="XI44" s="385"/>
      <c r="XJ44" s="385"/>
      <c r="XK44" s="385"/>
      <c r="XL44" s="385"/>
      <c r="XM44" s="385"/>
      <c r="XN44" s="385"/>
      <c r="XO44" s="385"/>
      <c r="XP44" s="385"/>
      <c r="XQ44" s="385"/>
      <c r="XR44" s="385"/>
      <c r="XS44" s="385"/>
      <c r="XT44" s="385"/>
      <c r="XU44" s="385"/>
      <c r="XV44" s="385"/>
      <c r="XW44" s="385"/>
      <c r="XX44" s="385"/>
      <c r="XY44" s="385"/>
      <c r="XZ44" s="385"/>
      <c r="YA44" s="385"/>
      <c r="YB44" s="385"/>
      <c r="YC44" s="385"/>
      <c r="YD44" s="385"/>
      <c r="YE44" s="385"/>
      <c r="YF44" s="385"/>
      <c r="YG44" s="385"/>
      <c r="YH44" s="385"/>
      <c r="YI44" s="385"/>
      <c r="YJ44" s="385"/>
      <c r="YK44" s="385"/>
      <c r="YL44" s="385"/>
      <c r="YM44" s="385"/>
      <c r="YN44" s="385"/>
      <c r="YO44" s="385"/>
      <c r="YP44" s="385"/>
      <c r="YQ44" s="385"/>
      <c r="YR44" s="385"/>
      <c r="YS44" s="385"/>
      <c r="YT44" s="385"/>
      <c r="YU44" s="385"/>
      <c r="YV44" s="385"/>
      <c r="YW44" s="385"/>
      <c r="YX44" s="385"/>
      <c r="YY44" s="385"/>
      <c r="YZ44" s="385"/>
      <c r="ZA44" s="385"/>
      <c r="ZB44" s="385"/>
      <c r="ZC44" s="385"/>
      <c r="ZD44" s="385"/>
      <c r="ZE44" s="385"/>
      <c r="ZF44" s="385"/>
      <c r="ZG44" s="385"/>
      <c r="ZH44" s="385"/>
      <c r="ZI44" s="385"/>
      <c r="ZJ44" s="385"/>
      <c r="ZK44" s="385"/>
      <c r="ZL44" s="385"/>
      <c r="ZM44" s="385"/>
    </row>
    <row r="45" spans="2:689" s="127" customFormat="1" ht="12.75" x14ac:dyDescent="0.2">
      <c r="B45" s="383" t="s">
        <v>17</v>
      </c>
      <c r="C45" s="383" t="s">
        <v>1719</v>
      </c>
      <c r="D45" s="383" t="s">
        <v>1722</v>
      </c>
      <c r="E45" s="383" t="s">
        <v>1825</v>
      </c>
      <c r="F45" s="383" t="s">
        <v>1732</v>
      </c>
      <c r="G45" s="388">
        <f>INDEX(Workings_calcs!E$11:E$12, MATCH($E45, Workings_calcs!$C$11:$C$12,0))</f>
        <v>28</v>
      </c>
      <c r="I45" s="385" cm="1">
        <f t="array" ref="I45">IF((I$8&gt;$G45), INDEX(CBRM_data!$EY$238:$ABN$262, MATCH($D45&amp;$E45, CBRM_data!$D$238:$D$262,0), MATCH($B45&amp;$C45&amp;I$9, CBRM_data!$EY$15:$ABN$15,0)),SUMPRODUCT((I$12:I$25)*($E$12:$E$25=$E45)*($B$12:$B$25=$B45)))</f>
        <v>162043.04548788973</v>
      </c>
      <c r="J45" s="385" cm="1">
        <f t="array" ref="J45">IF((J$8&gt;$G45), INDEX(CBRM_data!$EY$238:$ABN$262, MATCH($D45&amp;$E45, CBRM_data!$D$238:$D$262,0), MATCH($B45&amp;$C45&amp;J$9, CBRM_data!$EY$15:$ABN$15,0)),SUMPRODUCT((J$12:J$25)*($E$12:$E$25=$E45)*($B$12:$B$25=$B45)))</f>
        <v>180896.69107378297</v>
      </c>
      <c r="K45" s="385" cm="1">
        <f t="array" ref="K45">IF((K$8&gt;$G45), INDEX(CBRM_data!$EY$238:$ABN$262, MATCH($D45&amp;$E45, CBRM_data!$D$238:$D$262,0), MATCH($B45&amp;$C45&amp;K$9, CBRM_data!$EY$15:$ABN$15,0)),SUMPRODUCT((K$12:K$25)*($E$12:$E$25=$E45)*($B$12:$B$25=$B45)))</f>
        <v>202206.79290439739</v>
      </c>
      <c r="L45" s="385" cm="1">
        <f t="array" ref="L45">IF((L$8&gt;$G45), INDEX(CBRM_data!$EY$238:$ABN$262, MATCH($D45&amp;$E45, CBRM_data!$D$238:$D$262,0), MATCH($B45&amp;$C45&amp;L$9, CBRM_data!$EY$15:$ABN$15,0)),SUMPRODUCT((L$12:L$25)*($E$12:$E$25=$E45)*($B$12:$B$25=$B45)))</f>
        <v>6876.3796168209574</v>
      </c>
      <c r="M45" s="385" cm="1">
        <f t="array" ref="M45">IF((M$8&gt;$G45), INDEX(CBRM_data!$EY$238:$ABN$262, MATCH($D45&amp;$E45, CBRM_data!$D$238:$D$262,0), MATCH($B45&amp;$C45&amp;M$9, CBRM_data!$EY$15:$ABN$15,0)),SUMPRODUCT((M$12:M$25)*($E$12:$E$25=$E45)*($B$12:$B$25=$B45)))</f>
        <v>7399.9695497398934</v>
      </c>
      <c r="N45" s="385" cm="1">
        <f t="array" ref="N45">IF((N$8&gt;$G45), INDEX(CBRM_data!$EY$238:$ABN$262, MATCH($D45&amp;$E45, CBRM_data!$D$238:$D$262,0), MATCH($B45&amp;$C45&amp;N$9, CBRM_data!$EY$15:$ABN$15,0)),SUMPRODUCT((N$12:N$25)*($E$12:$E$25=$E45)*($B$12:$B$25=$B45)))</f>
        <v>7966.6630459611579</v>
      </c>
      <c r="O45" s="385" cm="1">
        <f t="array" ref="O45">IF((O$8&gt;$G45), INDEX(CBRM_data!$EY$238:$ABN$262, MATCH($D45&amp;$E45, CBRM_data!$D$238:$D$262,0), MATCH($B45&amp;$C45&amp;O$9, CBRM_data!$EY$15:$ABN$15,0)),SUMPRODUCT((O$12:O$25)*($E$12:$E$25=$E45)*($B$12:$B$25=$B45)))</f>
        <v>8580.1797211344874</v>
      </c>
      <c r="P45" s="385" cm="1">
        <f t="array" ref="P45">IF((P$8&gt;$G45), INDEX(CBRM_data!$EY$238:$ABN$262, MATCH($D45&amp;$E45, CBRM_data!$D$238:$D$262,0), MATCH($B45&amp;$C45&amp;P$9, CBRM_data!$EY$15:$ABN$15,0)),SUMPRODUCT((P$12:P$25)*($E$12:$E$25=$E45)*($B$12:$B$25=$B45)))</f>
        <v>9244.5346237087488</v>
      </c>
      <c r="Q45" s="385" cm="1">
        <f t="array" ref="Q45">IF((Q$8&gt;$G45), INDEX(CBRM_data!$EY$238:$ABN$262, MATCH($D45&amp;$E45, CBRM_data!$D$238:$D$262,0), MATCH($B45&amp;$C45&amp;Q$9, CBRM_data!$EY$15:$ABN$15,0)),SUMPRODUCT((Q$12:Q$25)*($E$12:$E$25=$E45)*($B$12:$B$25=$B45)))</f>
        <v>9964.0912005367645</v>
      </c>
      <c r="R45" s="385" cm="1">
        <f t="array" ref="R45">IF((R$8&gt;$G45), INDEX(CBRM_data!$EY$238:$ABN$262, MATCH($D45&amp;$E45, CBRM_data!$D$238:$D$262,0), MATCH($B45&amp;$C45&amp;R$9, CBRM_data!$EY$15:$ABN$15,0)),SUMPRODUCT((R$12:R$25)*($E$12:$E$25=$E45)*($B$12:$B$25=$B45)))</f>
        <v>10743.615746669097</v>
      </c>
      <c r="S45" s="385" cm="1">
        <f t="array" ref="S45">IF((S$8&gt;$G45), INDEX(CBRM_data!$EY$238:$ABN$262, MATCH($D45&amp;$E45, CBRM_data!$D$238:$D$262,0), MATCH($B45&amp;$C45&amp;S$9, CBRM_data!$EY$15:$ABN$15,0)),SUMPRODUCT((S$12:S$25)*($E$12:$E$25=$E45)*($B$12:$B$25=$B45)))</f>
        <v>11588.301148113977</v>
      </c>
      <c r="T45" s="385" cm="1">
        <f t="array" ref="T45">IF((T$8&gt;$G45), INDEX(CBRM_data!$EY$238:$ABN$262, MATCH($D45&amp;$E45, CBRM_data!$D$238:$D$262,0), MATCH($B45&amp;$C45&amp;T$9, CBRM_data!$EY$15:$ABN$15,0)),SUMPRODUCT((T$12:T$25)*($E$12:$E$25=$E45)*($B$12:$B$25=$B45)))</f>
        <v>12503.807738768561</v>
      </c>
      <c r="U45" s="385" cm="1">
        <f t="array" ref="U45">IF((U$8&gt;$G45), INDEX(CBRM_data!$EY$238:$ABN$262, MATCH($D45&amp;$E45, CBRM_data!$D$238:$D$262,0), MATCH($B45&amp;$C45&amp;U$9, CBRM_data!$EY$15:$ABN$15,0)),SUMPRODUCT((U$12:U$25)*($E$12:$E$25=$E45)*($B$12:$B$25=$B45)))</f>
        <v>13496.308855171508</v>
      </c>
      <c r="V45" s="385" cm="1">
        <f t="array" ref="V45">IF((V$8&gt;$G45), INDEX(CBRM_data!$EY$238:$ABN$262, MATCH($D45&amp;$E45, CBRM_data!$D$238:$D$262,0), MATCH($B45&amp;$C45&amp;V$9, CBRM_data!$EY$15:$ABN$15,0)),SUMPRODUCT((V$12:V$25)*($E$12:$E$25=$E45)*($B$12:$B$25=$B45)))</f>
        <v>14572.541887827761</v>
      </c>
      <c r="W45" s="385" cm="1">
        <f t="array" ref="W45">IF((W$8&gt;$G45), INDEX(CBRM_data!$EY$238:$ABN$262, MATCH($D45&amp;$E45, CBRM_data!$D$238:$D$262,0), MATCH($B45&amp;$C45&amp;W$9, CBRM_data!$EY$15:$ABN$15,0)),SUMPRODUCT((W$12:W$25)*($E$12:$E$25=$E45)*($B$12:$B$25=$B45)))</f>
        <v>15739.865840438</v>
      </c>
      <c r="X45" s="385" cm="1">
        <f t="array" ref="X45">IF((X$8&gt;$G45), INDEX(CBRM_data!$EY$238:$ABN$262, MATCH($D45&amp;$E45, CBRM_data!$D$238:$D$262,0), MATCH($B45&amp;$C45&amp;X$9, CBRM_data!$EY$15:$ABN$15,0)),SUMPRODUCT((X$12:X$25)*($E$12:$E$25=$E45)*($B$12:$B$25=$B45)))</f>
        <v>17006.326694242627</v>
      </c>
      <c r="Y45" s="385" cm="1">
        <f t="array" ref="Y45">IF((Y$8&gt;$G45), INDEX(CBRM_data!$EY$238:$ABN$262, MATCH($D45&amp;$E45, CBRM_data!$D$238:$D$262,0), MATCH($B45&amp;$C45&amp;Y$9, CBRM_data!$EY$15:$ABN$15,0)),SUMPRODUCT((Y$12:Y$25)*($E$12:$E$25=$E45)*($B$12:$B$25=$B45)))</f>
        <v>18380.732261858899</v>
      </c>
      <c r="Z45" s="385" cm="1">
        <f t="array" ref="Z45">IF((Z$8&gt;$G45), INDEX(CBRM_data!$EY$238:$ABN$262, MATCH($D45&amp;$E45, CBRM_data!$D$238:$D$262,0), MATCH($B45&amp;$C45&amp;Z$9, CBRM_data!$EY$15:$ABN$15,0)),SUMPRODUCT((Z$12:Z$25)*($E$12:$E$25=$E45)*($B$12:$B$25=$B45)))</f>
        <v>19872.738742593108</v>
      </c>
      <c r="AA45" s="385" cm="1">
        <f t="array" ref="AA45">IF((AA$8&gt;$G45), INDEX(CBRM_data!$EY$238:$ABN$262, MATCH($D45&amp;$E45, CBRM_data!$D$238:$D$262,0), MATCH($B45&amp;$C45&amp;AA$9, CBRM_data!$EY$15:$ABN$15,0)),SUMPRODUCT((AA$12:AA$25)*($E$12:$E$25=$E45)*($B$12:$B$25=$B45)))</f>
        <v>21492.115044408543</v>
      </c>
      <c r="AB45" s="385" cm="1">
        <f t="array" ref="AB45">IF((AB$8&gt;$G45), INDEX(CBRM_data!$EY$238:$ABN$262, MATCH($D45&amp;$E45, CBRM_data!$D$238:$D$262,0), MATCH($B45&amp;$C45&amp;AB$9, CBRM_data!$EY$15:$ABN$15,0)),SUMPRODUCT((AB$12:AB$25)*($E$12:$E$25=$E45)*($B$12:$B$25=$B45)))</f>
        <v>23244.765234546263</v>
      </c>
      <c r="AC45" s="385" cm="1">
        <f t="array" ref="AC45">IF((AC$8&gt;$G45), INDEX(CBRM_data!$EY$238:$ABN$262, MATCH($D45&amp;$E45, CBRM_data!$D$238:$D$262,0), MATCH($B45&amp;$C45&amp;AC$9, CBRM_data!$EY$15:$ABN$15,0)),SUMPRODUCT((AC$12:AC$25)*($E$12:$E$25=$E45)*($B$12:$B$25=$B45)))</f>
        <v>25147.949636231835</v>
      </c>
      <c r="AD45" s="385" cm="1">
        <f t="array" ref="AD45">IF((AD$8&gt;$G45), INDEX(CBRM_data!$EY$238:$ABN$262, MATCH($D45&amp;$E45, CBRM_data!$D$238:$D$262,0), MATCH($B45&amp;$C45&amp;AD$9, CBRM_data!$EY$15:$ABN$15,0)),SUMPRODUCT((AD$12:AD$25)*($E$12:$E$25=$E45)*($B$12:$B$25=$B45)))</f>
        <v>27215.266968317585</v>
      </c>
      <c r="AE45" s="385" cm="1">
        <f t="array" ref="AE45">IF((AE$8&gt;$G45), INDEX(CBRM_data!$EY$238:$ABN$262, MATCH($D45&amp;$E45, CBRM_data!$D$238:$D$262,0), MATCH($B45&amp;$C45&amp;AE$9, CBRM_data!$EY$15:$ABN$15,0)),SUMPRODUCT((AE$12:AE$25)*($E$12:$E$25=$E45)*($B$12:$B$25=$B45)))</f>
        <v>29457.412235676842</v>
      </c>
      <c r="AF45" s="385" cm="1">
        <f t="array" ref="AF45">IF((AF$8&gt;$G45), INDEX(CBRM_data!$EY$238:$ABN$262, MATCH($D45&amp;$E45, CBRM_data!$D$238:$D$262,0), MATCH($B45&amp;$C45&amp;AF$9, CBRM_data!$EY$15:$ABN$15,0)),SUMPRODUCT((AF$12:AF$25)*($E$12:$E$25=$E45)*($B$12:$B$25=$B45)))</f>
        <v>31886.551682504709</v>
      </c>
      <c r="AG45" s="385" cm="1">
        <f t="array" ref="AG45">IF((AG$8&gt;$G45), INDEX(CBRM_data!$EY$238:$ABN$262, MATCH($D45&amp;$E45, CBRM_data!$D$238:$D$262,0), MATCH($B45&amp;$C45&amp;AG$9, CBRM_data!$EY$15:$ABN$15,0)),SUMPRODUCT((AG$12:AG$25)*($E$12:$E$25=$E45)*($B$12:$B$25=$B45)))</f>
        <v>34524.366920287277</v>
      </c>
      <c r="AH45" s="385" cm="1">
        <f t="array" ref="AH45">IF((AH$8&gt;$G45), INDEX(CBRM_data!$EY$238:$ABN$262, MATCH($D45&amp;$E45, CBRM_data!$D$238:$D$262,0), MATCH($B45&amp;$C45&amp;AH$9, CBRM_data!$EY$15:$ABN$15,0)),SUMPRODUCT((AH$12:AH$25)*($E$12:$E$25=$E45)*($B$12:$B$25=$B45)))</f>
        <v>37389.168558138692</v>
      </c>
      <c r="AI45" s="385" cm="1">
        <f t="array" ref="AI45">IF((AI$8&gt;$G45), INDEX(CBRM_data!$EY$238:$ABN$262, MATCH($D45&amp;$E45, CBRM_data!$D$238:$D$262,0), MATCH($B45&amp;$C45&amp;AI$9, CBRM_data!$EY$15:$ABN$15,0)),SUMPRODUCT((AI$12:AI$25)*($E$12:$E$25=$E45)*($B$12:$B$25=$B45)))</f>
        <v>40500.895101371956</v>
      </c>
      <c r="AJ45" s="385" cm="1">
        <f t="array" ref="AJ45">IF((AJ$8&gt;$G45), INDEX(CBRM_data!$EY$238:$ABN$262, MATCH($D45&amp;$E45, CBRM_data!$D$238:$D$262,0), MATCH($B45&amp;$C45&amp;AJ$9, CBRM_data!$EY$15:$ABN$15,0)),SUMPRODUCT((AJ$12:AJ$25)*($E$12:$E$25=$E45)*($B$12:$B$25=$B45)))</f>
        <v>43881.258900456618</v>
      </c>
      <c r="AK45" s="385" cm="1">
        <f t="array" ref="AK45">IF((AK$8&gt;$G45), INDEX(CBRM_data!$EY$238:$ABN$262, MATCH($D45&amp;$E45, CBRM_data!$D$238:$D$262,0), MATCH($B45&amp;$C45&amp;AK$9, CBRM_data!$EY$15:$ABN$15,0)),SUMPRODUCT((AK$12:AK$25)*($E$12:$E$25=$E45)*($B$12:$B$25=$B45)))</f>
        <v>47553.905257092425</v>
      </c>
      <c r="AL45" s="385" cm="1">
        <f t="array" ref="AL45">IF((AL$8&gt;$G45), INDEX(CBRM_data!$EY$238:$ABN$262, MATCH($D45&amp;$E45, CBRM_data!$D$238:$D$262,0), MATCH($B45&amp;$C45&amp;AL$9, CBRM_data!$EY$15:$ABN$15,0)),SUMPRODUCT((AL$12:AL$25)*($E$12:$E$25=$E45)*($B$12:$B$25=$B45)))</f>
        <v>51544.585877789847</v>
      </c>
      <c r="EB45" s="385"/>
      <c r="EC45" s="385"/>
      <c r="ED45" s="385"/>
      <c r="EE45" s="385"/>
      <c r="EF45" s="385"/>
      <c r="EG45" s="385"/>
      <c r="EH45" s="385"/>
      <c r="EI45" s="385"/>
      <c r="EJ45" s="385"/>
      <c r="EK45" s="385"/>
      <c r="EL45" s="385"/>
      <c r="EM45" s="385"/>
      <c r="EN45" s="385"/>
      <c r="EO45" s="385"/>
      <c r="EP45" s="385"/>
      <c r="EQ45" s="385"/>
      <c r="ER45" s="385"/>
      <c r="ES45" s="385"/>
      <c r="ET45" s="385"/>
      <c r="EU45" s="385"/>
      <c r="EV45" s="385"/>
      <c r="EW45" s="385"/>
      <c r="EX45" s="385"/>
      <c r="EY45" s="385"/>
      <c r="EZ45" s="385"/>
      <c r="FA45" s="385"/>
      <c r="FB45" s="385"/>
      <c r="FC45" s="385"/>
      <c r="FD45" s="385"/>
      <c r="FE45" s="385"/>
      <c r="FF45" s="385"/>
      <c r="FG45" s="385"/>
      <c r="FH45" s="385"/>
      <c r="FI45" s="385"/>
      <c r="FJ45" s="385"/>
      <c r="FK45" s="385"/>
      <c r="FL45" s="385"/>
      <c r="FM45" s="385"/>
      <c r="FN45" s="385"/>
      <c r="FO45" s="385"/>
      <c r="FP45" s="385"/>
      <c r="FQ45" s="385"/>
      <c r="FR45" s="385"/>
      <c r="FS45" s="385"/>
      <c r="FT45" s="385"/>
      <c r="FU45" s="385"/>
      <c r="FV45" s="385"/>
      <c r="FW45" s="385"/>
      <c r="FX45" s="385"/>
      <c r="FY45" s="385"/>
      <c r="FZ45" s="385"/>
      <c r="GA45" s="385"/>
      <c r="GB45" s="385"/>
      <c r="GC45" s="385"/>
      <c r="GD45" s="385"/>
      <c r="GE45" s="385"/>
      <c r="GF45" s="385"/>
      <c r="GG45" s="385"/>
      <c r="GH45" s="385"/>
      <c r="GI45" s="385"/>
      <c r="GJ45" s="385"/>
      <c r="GK45" s="385"/>
      <c r="GL45" s="385"/>
      <c r="GM45" s="385"/>
      <c r="GN45" s="385"/>
      <c r="GO45" s="385"/>
      <c r="GP45" s="385"/>
      <c r="GQ45" s="385"/>
      <c r="GR45" s="385"/>
      <c r="GS45" s="385"/>
      <c r="GT45" s="385"/>
      <c r="GU45" s="385"/>
      <c r="GV45" s="385"/>
      <c r="GW45" s="385"/>
      <c r="GX45" s="385"/>
      <c r="GY45" s="385"/>
      <c r="GZ45" s="385"/>
      <c r="HA45" s="385"/>
      <c r="HB45" s="385"/>
      <c r="HC45" s="385"/>
      <c r="HD45" s="385"/>
      <c r="HE45" s="385"/>
      <c r="HF45" s="385"/>
      <c r="HG45" s="385"/>
      <c r="HH45" s="385"/>
      <c r="HI45" s="385"/>
      <c r="HJ45" s="385"/>
      <c r="HK45" s="385"/>
      <c r="HL45" s="385"/>
      <c r="HM45" s="385"/>
      <c r="HN45" s="385"/>
      <c r="HO45" s="385"/>
      <c r="HP45" s="385"/>
      <c r="HQ45" s="385"/>
      <c r="HR45" s="385"/>
      <c r="HS45" s="385"/>
      <c r="HT45" s="385"/>
      <c r="HU45" s="385"/>
      <c r="HV45" s="385"/>
      <c r="HW45" s="385"/>
      <c r="HX45" s="385"/>
      <c r="HY45" s="385"/>
      <c r="HZ45" s="385"/>
      <c r="IA45" s="385"/>
      <c r="IB45" s="385"/>
      <c r="IC45" s="385"/>
      <c r="ID45" s="385"/>
      <c r="IE45" s="385"/>
      <c r="IF45" s="385"/>
      <c r="IG45" s="385"/>
      <c r="IH45" s="385"/>
      <c r="II45" s="385"/>
      <c r="IJ45" s="385"/>
      <c r="IK45" s="385"/>
      <c r="IL45" s="385"/>
      <c r="IM45" s="385"/>
      <c r="IN45" s="385"/>
      <c r="IO45" s="385"/>
      <c r="IP45" s="385"/>
      <c r="IQ45" s="385"/>
      <c r="IR45" s="385"/>
      <c r="IS45" s="385"/>
      <c r="IT45" s="385"/>
      <c r="IU45" s="385"/>
      <c r="IV45" s="385"/>
      <c r="IW45" s="385"/>
      <c r="IX45" s="385"/>
      <c r="IY45" s="385"/>
      <c r="IZ45" s="385"/>
      <c r="JA45" s="385"/>
      <c r="JB45" s="385"/>
      <c r="JC45" s="385"/>
      <c r="JD45" s="385"/>
      <c r="JE45" s="385"/>
      <c r="JF45" s="385"/>
      <c r="JG45" s="385"/>
      <c r="JH45" s="385"/>
      <c r="JI45" s="385"/>
      <c r="JJ45" s="385"/>
      <c r="JK45" s="385"/>
      <c r="JL45" s="385"/>
      <c r="JM45" s="385"/>
      <c r="JN45" s="385"/>
      <c r="JO45" s="385"/>
      <c r="JP45" s="385"/>
      <c r="JQ45" s="385"/>
      <c r="JR45" s="385"/>
      <c r="JS45" s="385"/>
      <c r="JT45" s="385"/>
      <c r="JU45" s="385"/>
      <c r="JV45" s="385"/>
      <c r="JW45" s="385"/>
      <c r="JX45" s="385"/>
      <c r="JY45" s="385"/>
      <c r="JZ45" s="385"/>
      <c r="KA45" s="385"/>
      <c r="KB45" s="385"/>
      <c r="KC45" s="385"/>
      <c r="KD45" s="385"/>
      <c r="KE45" s="385"/>
      <c r="KF45" s="385"/>
      <c r="KG45" s="385"/>
      <c r="KH45" s="385"/>
      <c r="KI45" s="385"/>
      <c r="KJ45" s="385"/>
      <c r="KK45" s="385"/>
      <c r="KL45" s="385"/>
      <c r="KM45" s="385"/>
      <c r="KN45" s="385"/>
      <c r="KO45" s="385"/>
      <c r="KP45" s="385"/>
      <c r="KQ45" s="385"/>
      <c r="KR45" s="385"/>
      <c r="KS45" s="385"/>
      <c r="KT45" s="385"/>
      <c r="KU45" s="385"/>
      <c r="KV45" s="385"/>
      <c r="KW45" s="385"/>
      <c r="KX45" s="385"/>
      <c r="KY45" s="385"/>
      <c r="KZ45" s="385"/>
      <c r="LA45" s="385"/>
      <c r="LB45" s="385"/>
      <c r="LC45" s="385"/>
      <c r="LD45" s="385"/>
      <c r="LE45" s="385"/>
      <c r="LF45" s="385"/>
      <c r="LG45" s="385"/>
      <c r="LH45" s="385"/>
      <c r="LI45" s="385"/>
      <c r="LJ45" s="385"/>
      <c r="LK45" s="385"/>
      <c r="LL45" s="385"/>
      <c r="LM45" s="385"/>
      <c r="LN45" s="385"/>
      <c r="LO45" s="385"/>
      <c r="LP45" s="385"/>
      <c r="LQ45" s="385"/>
      <c r="LR45" s="385"/>
      <c r="LS45" s="385"/>
      <c r="LT45" s="385"/>
      <c r="LU45" s="385"/>
      <c r="LV45" s="385"/>
      <c r="LW45" s="385"/>
      <c r="LX45" s="385"/>
      <c r="LY45" s="385"/>
      <c r="LZ45" s="385"/>
      <c r="MA45" s="385"/>
      <c r="MB45" s="385"/>
      <c r="MC45" s="385"/>
      <c r="MD45" s="385"/>
      <c r="ME45" s="385"/>
      <c r="MF45" s="385"/>
      <c r="MG45" s="385"/>
      <c r="MH45" s="385"/>
      <c r="MI45" s="385"/>
      <c r="MJ45" s="385"/>
      <c r="MK45" s="385"/>
      <c r="ML45" s="385"/>
      <c r="MM45" s="385"/>
      <c r="MN45" s="385"/>
      <c r="MO45" s="385"/>
      <c r="MP45" s="385"/>
      <c r="MQ45" s="385"/>
      <c r="MR45" s="385"/>
      <c r="MS45" s="385"/>
      <c r="MT45" s="385"/>
      <c r="MU45" s="385"/>
      <c r="MV45" s="385"/>
      <c r="MW45" s="385"/>
      <c r="MX45" s="385"/>
      <c r="MY45" s="385"/>
      <c r="MZ45" s="385"/>
      <c r="NA45" s="385"/>
      <c r="NB45" s="385"/>
      <c r="NC45" s="385"/>
      <c r="ND45" s="385"/>
      <c r="NE45" s="385"/>
      <c r="NF45" s="385"/>
      <c r="NG45" s="385"/>
      <c r="NH45" s="385"/>
      <c r="NI45" s="385"/>
      <c r="NJ45" s="385"/>
      <c r="NK45" s="385"/>
      <c r="NL45" s="385"/>
      <c r="NM45" s="385"/>
      <c r="NN45" s="385"/>
      <c r="NO45" s="385"/>
      <c r="NP45" s="385"/>
      <c r="NQ45" s="385"/>
      <c r="NR45" s="385"/>
      <c r="NS45" s="385"/>
      <c r="NT45" s="385"/>
      <c r="NU45" s="385"/>
      <c r="NV45" s="385"/>
      <c r="NW45" s="385"/>
      <c r="NX45" s="385"/>
      <c r="NY45" s="385"/>
      <c r="NZ45" s="385"/>
      <c r="OA45" s="385"/>
      <c r="OB45" s="385"/>
      <c r="OC45" s="385"/>
      <c r="OD45" s="385"/>
      <c r="OE45" s="385"/>
      <c r="OF45" s="385"/>
      <c r="OG45" s="385"/>
      <c r="OH45" s="385"/>
      <c r="OI45" s="385"/>
      <c r="OJ45" s="385"/>
      <c r="OK45" s="385"/>
      <c r="OL45" s="385"/>
      <c r="OM45" s="385"/>
      <c r="ON45" s="385"/>
      <c r="OO45" s="385"/>
      <c r="OP45" s="385"/>
      <c r="OQ45" s="385"/>
      <c r="OR45" s="385"/>
      <c r="OS45" s="385"/>
      <c r="OT45" s="385"/>
      <c r="OU45" s="385"/>
      <c r="OV45" s="385"/>
      <c r="OW45" s="385"/>
      <c r="OX45" s="385"/>
      <c r="OY45" s="385"/>
      <c r="OZ45" s="385"/>
      <c r="PA45" s="385"/>
      <c r="PB45" s="385"/>
      <c r="PC45" s="385"/>
      <c r="PD45" s="385"/>
      <c r="PE45" s="385"/>
      <c r="PF45" s="385"/>
      <c r="PG45" s="385"/>
      <c r="PH45" s="385"/>
      <c r="PI45" s="385"/>
      <c r="PJ45" s="385"/>
      <c r="PK45" s="385"/>
      <c r="PL45" s="385"/>
      <c r="PM45" s="385"/>
      <c r="PN45" s="385"/>
      <c r="PO45" s="385"/>
      <c r="PP45" s="385"/>
      <c r="PQ45" s="385"/>
      <c r="PR45" s="385"/>
      <c r="PS45" s="385"/>
      <c r="PT45" s="385"/>
      <c r="PU45" s="385"/>
      <c r="PV45" s="385"/>
      <c r="PW45" s="385"/>
      <c r="PX45" s="385"/>
      <c r="PY45" s="385"/>
      <c r="PZ45" s="385"/>
      <c r="QA45" s="385"/>
      <c r="QB45" s="385"/>
      <c r="QC45" s="385"/>
      <c r="QD45" s="385"/>
      <c r="QE45" s="385"/>
      <c r="QF45" s="385"/>
      <c r="QG45" s="385"/>
      <c r="QH45" s="385"/>
      <c r="QI45" s="385"/>
      <c r="QJ45" s="385"/>
      <c r="QK45" s="385"/>
      <c r="QL45" s="385"/>
      <c r="QM45" s="385"/>
      <c r="QN45" s="385"/>
      <c r="QO45" s="385"/>
      <c r="QP45" s="385"/>
      <c r="QQ45" s="385"/>
      <c r="QR45" s="385"/>
      <c r="QS45" s="385"/>
      <c r="QT45" s="385"/>
      <c r="QU45" s="385"/>
      <c r="QV45" s="385"/>
      <c r="QW45" s="385"/>
      <c r="QX45" s="385"/>
      <c r="QY45" s="385"/>
      <c r="QZ45" s="385"/>
      <c r="RA45" s="385"/>
      <c r="RB45" s="385"/>
      <c r="RC45" s="385"/>
      <c r="RD45" s="385"/>
      <c r="RE45" s="385"/>
      <c r="RF45" s="385"/>
      <c r="RG45" s="385"/>
      <c r="RH45" s="385"/>
      <c r="RI45" s="385"/>
      <c r="RJ45" s="385"/>
      <c r="RK45" s="385"/>
      <c r="RL45" s="385"/>
      <c r="RM45" s="385"/>
      <c r="RN45" s="385"/>
      <c r="RO45" s="385"/>
      <c r="RP45" s="385"/>
      <c r="RQ45" s="385"/>
      <c r="RR45" s="385"/>
      <c r="RS45" s="385"/>
      <c r="RT45" s="385"/>
      <c r="RU45" s="385"/>
      <c r="RV45" s="385"/>
      <c r="RW45" s="385"/>
      <c r="RX45" s="385"/>
      <c r="RY45" s="385"/>
      <c r="RZ45" s="385"/>
      <c r="SA45" s="385"/>
      <c r="SB45" s="385"/>
      <c r="SC45" s="385"/>
      <c r="SD45" s="385"/>
      <c r="SE45" s="385"/>
      <c r="SF45" s="385"/>
      <c r="SG45" s="385"/>
      <c r="SH45" s="385"/>
      <c r="SI45" s="385"/>
      <c r="SJ45" s="385"/>
      <c r="SK45" s="385"/>
      <c r="SL45" s="385"/>
      <c r="SM45" s="385"/>
      <c r="SN45" s="385"/>
      <c r="SO45" s="385"/>
      <c r="SP45" s="385"/>
      <c r="SQ45" s="385"/>
      <c r="SR45" s="385"/>
      <c r="SS45" s="385"/>
      <c r="ST45" s="385"/>
      <c r="SU45" s="385"/>
      <c r="SV45" s="385"/>
      <c r="SW45" s="385"/>
      <c r="SX45" s="385"/>
      <c r="SY45" s="385"/>
      <c r="SZ45" s="385"/>
      <c r="TA45" s="385"/>
      <c r="TB45" s="385"/>
      <c r="TC45" s="385"/>
      <c r="TD45" s="385"/>
      <c r="TE45" s="385"/>
      <c r="TF45" s="385"/>
      <c r="TG45" s="385"/>
      <c r="TH45" s="385"/>
      <c r="TI45" s="385"/>
      <c r="TJ45" s="385"/>
      <c r="TK45" s="385"/>
      <c r="TL45" s="385"/>
      <c r="TM45" s="385"/>
      <c r="TN45" s="385"/>
      <c r="TO45" s="385"/>
      <c r="TP45" s="385"/>
      <c r="TQ45" s="385"/>
      <c r="TR45" s="385"/>
      <c r="TS45" s="385"/>
      <c r="TT45" s="385"/>
      <c r="TU45" s="385"/>
      <c r="TV45" s="385"/>
      <c r="TW45" s="385"/>
      <c r="TX45" s="385"/>
      <c r="TY45" s="385"/>
      <c r="TZ45" s="385"/>
      <c r="UA45" s="385"/>
      <c r="UB45" s="385"/>
      <c r="UC45" s="385"/>
      <c r="UD45" s="385"/>
      <c r="UE45" s="385"/>
      <c r="UF45" s="385"/>
      <c r="UG45" s="385"/>
      <c r="UH45" s="385"/>
      <c r="UI45" s="385"/>
      <c r="UJ45" s="385"/>
      <c r="UK45" s="385"/>
      <c r="UL45" s="385"/>
      <c r="UM45" s="385"/>
      <c r="UN45" s="385"/>
      <c r="UO45" s="385"/>
      <c r="UP45" s="385"/>
      <c r="UQ45" s="385"/>
      <c r="UR45" s="385"/>
      <c r="US45" s="385"/>
      <c r="UT45" s="385"/>
      <c r="UU45" s="385"/>
      <c r="UV45" s="385"/>
      <c r="UW45" s="385"/>
      <c r="UX45" s="385"/>
      <c r="UY45" s="385"/>
      <c r="UZ45" s="385"/>
      <c r="VA45" s="385"/>
      <c r="VB45" s="385"/>
      <c r="VC45" s="385"/>
      <c r="VD45" s="385"/>
      <c r="VE45" s="385"/>
      <c r="VF45" s="385"/>
      <c r="VG45" s="385"/>
      <c r="VH45" s="385"/>
      <c r="VI45" s="385"/>
      <c r="VJ45" s="385"/>
      <c r="VK45" s="385"/>
      <c r="VL45" s="385"/>
      <c r="VM45" s="385"/>
      <c r="VN45" s="385"/>
      <c r="VO45" s="385"/>
      <c r="VP45" s="385"/>
      <c r="VQ45" s="385"/>
      <c r="VR45" s="385"/>
      <c r="VS45" s="385"/>
      <c r="VT45" s="385"/>
      <c r="VU45" s="385"/>
      <c r="VV45" s="385"/>
      <c r="VW45" s="385"/>
      <c r="VX45" s="385"/>
      <c r="VY45" s="385"/>
      <c r="VZ45" s="385"/>
      <c r="WA45" s="385"/>
      <c r="WB45" s="385"/>
      <c r="WC45" s="385"/>
      <c r="WD45" s="385"/>
      <c r="WE45" s="385"/>
      <c r="WF45" s="385"/>
      <c r="WG45" s="385"/>
      <c r="WH45" s="385"/>
      <c r="WI45" s="385"/>
      <c r="WJ45" s="385"/>
      <c r="WK45" s="385"/>
      <c r="WL45" s="385"/>
      <c r="WM45" s="385"/>
      <c r="WN45" s="385"/>
      <c r="WO45" s="385"/>
      <c r="WP45" s="385"/>
      <c r="WQ45" s="385"/>
      <c r="WR45" s="385"/>
      <c r="WS45" s="385"/>
      <c r="WT45" s="385"/>
      <c r="WU45" s="385"/>
      <c r="WV45" s="385"/>
      <c r="WW45" s="385"/>
      <c r="WX45" s="385"/>
      <c r="WY45" s="385"/>
      <c r="WZ45" s="385"/>
      <c r="XA45" s="385"/>
      <c r="XB45" s="385"/>
      <c r="XC45" s="385"/>
      <c r="XD45" s="385"/>
      <c r="XE45" s="385"/>
      <c r="XF45" s="385"/>
      <c r="XG45" s="385"/>
      <c r="XH45" s="385"/>
      <c r="XI45" s="385"/>
      <c r="XJ45" s="385"/>
      <c r="XK45" s="385"/>
      <c r="XL45" s="385"/>
      <c r="XM45" s="385"/>
      <c r="XN45" s="385"/>
      <c r="XO45" s="385"/>
      <c r="XP45" s="385"/>
      <c r="XQ45" s="385"/>
      <c r="XR45" s="385"/>
      <c r="XS45" s="385"/>
      <c r="XT45" s="385"/>
      <c r="XU45" s="385"/>
      <c r="XV45" s="385"/>
      <c r="XW45" s="385"/>
      <c r="XX45" s="385"/>
      <c r="XY45" s="385"/>
      <c r="XZ45" s="385"/>
      <c r="YA45" s="385"/>
      <c r="YB45" s="385"/>
      <c r="YC45" s="385"/>
      <c r="YD45" s="385"/>
      <c r="YE45" s="385"/>
      <c r="YF45" s="385"/>
      <c r="YG45" s="385"/>
      <c r="YH45" s="385"/>
      <c r="YI45" s="385"/>
      <c r="YJ45" s="385"/>
      <c r="YK45" s="385"/>
      <c r="YL45" s="385"/>
      <c r="YM45" s="385"/>
      <c r="YN45" s="385"/>
      <c r="YO45" s="385"/>
      <c r="YP45" s="385"/>
      <c r="YQ45" s="385"/>
      <c r="YR45" s="385"/>
      <c r="YS45" s="385"/>
      <c r="YT45" s="385"/>
      <c r="YU45" s="385"/>
      <c r="YV45" s="385"/>
      <c r="YW45" s="385"/>
      <c r="YX45" s="385"/>
      <c r="YY45" s="385"/>
      <c r="YZ45" s="385"/>
      <c r="ZA45" s="385"/>
      <c r="ZB45" s="385"/>
      <c r="ZC45" s="385"/>
      <c r="ZD45" s="385"/>
      <c r="ZE45" s="385"/>
      <c r="ZF45" s="385"/>
      <c r="ZG45" s="385"/>
      <c r="ZH45" s="385"/>
      <c r="ZI45" s="385"/>
      <c r="ZJ45" s="385"/>
      <c r="ZK45" s="385"/>
      <c r="ZL45" s="385"/>
      <c r="ZM45" s="385"/>
    </row>
    <row r="46" spans="2:689" s="127" customFormat="1" ht="12.75" x14ac:dyDescent="0.2">
      <c r="I46" s="385"/>
      <c r="J46" s="385"/>
      <c r="K46" s="385"/>
      <c r="L46" s="385"/>
      <c r="M46" s="385"/>
      <c r="N46" s="385"/>
      <c r="O46" s="385"/>
      <c r="P46" s="385"/>
      <c r="Q46" s="385"/>
      <c r="R46" s="385"/>
      <c r="S46" s="385"/>
      <c r="T46" s="385"/>
      <c r="U46" s="385"/>
      <c r="V46" s="385"/>
      <c r="W46" s="385"/>
      <c r="X46" s="385"/>
      <c r="Y46" s="385"/>
      <c r="Z46" s="385"/>
      <c r="AA46" s="385"/>
      <c r="AB46" s="385"/>
      <c r="AC46" s="385"/>
      <c r="AD46" s="385"/>
      <c r="AE46" s="385"/>
      <c r="AF46" s="385"/>
      <c r="AG46" s="385"/>
      <c r="AH46" s="385"/>
      <c r="AI46" s="385"/>
      <c r="AJ46" s="385"/>
      <c r="AK46" s="385"/>
      <c r="AL46" s="385"/>
      <c r="EB46" s="385"/>
      <c r="EC46" s="385"/>
      <c r="ED46" s="385"/>
      <c r="EE46" s="385"/>
      <c r="EF46" s="385"/>
      <c r="EG46" s="385"/>
      <c r="EH46" s="385"/>
      <c r="EI46" s="385"/>
      <c r="EJ46" s="385"/>
      <c r="EK46" s="385"/>
      <c r="EL46" s="385"/>
      <c r="EM46" s="385"/>
      <c r="EN46" s="385"/>
      <c r="EO46" s="385"/>
      <c r="EP46" s="385"/>
      <c r="EQ46" s="385"/>
      <c r="ER46" s="385"/>
      <c r="ES46" s="385"/>
      <c r="ET46" s="385"/>
      <c r="EU46" s="385"/>
      <c r="EV46" s="385"/>
      <c r="EW46" s="385"/>
      <c r="EX46" s="385"/>
      <c r="EY46" s="385"/>
      <c r="EZ46" s="385"/>
      <c r="FA46" s="385"/>
      <c r="FB46" s="385"/>
      <c r="FC46" s="385"/>
      <c r="FD46" s="385"/>
      <c r="FE46" s="385"/>
      <c r="FF46" s="385"/>
      <c r="FG46" s="385"/>
      <c r="FH46" s="385"/>
      <c r="FI46" s="385"/>
      <c r="FJ46" s="385"/>
      <c r="FK46" s="385"/>
      <c r="FL46" s="385"/>
      <c r="FM46" s="385"/>
      <c r="FN46" s="385"/>
      <c r="FO46" s="385"/>
      <c r="FP46" s="385"/>
      <c r="FQ46" s="385"/>
      <c r="FR46" s="385"/>
      <c r="FS46" s="385"/>
      <c r="FT46" s="385"/>
      <c r="FU46" s="385"/>
      <c r="FV46" s="385"/>
      <c r="FW46" s="385"/>
      <c r="FX46" s="385"/>
      <c r="FY46" s="385"/>
      <c r="FZ46" s="385"/>
      <c r="GA46" s="385"/>
      <c r="GB46" s="385"/>
      <c r="GC46" s="385"/>
      <c r="GD46" s="385"/>
      <c r="GE46" s="385"/>
      <c r="GF46" s="385"/>
      <c r="GG46" s="385"/>
      <c r="GH46" s="385"/>
      <c r="GI46" s="385"/>
      <c r="GJ46" s="385"/>
      <c r="GK46" s="385"/>
      <c r="GL46" s="385"/>
      <c r="GM46" s="385"/>
      <c r="GN46" s="385"/>
      <c r="GO46" s="385"/>
      <c r="GP46" s="385"/>
      <c r="GQ46" s="385"/>
      <c r="GR46" s="385"/>
      <c r="GS46" s="385"/>
      <c r="GT46" s="385"/>
      <c r="GU46" s="385"/>
      <c r="GV46" s="385"/>
      <c r="GW46" s="385"/>
      <c r="GX46" s="385"/>
      <c r="GY46" s="385"/>
      <c r="GZ46" s="385"/>
      <c r="HA46" s="385"/>
      <c r="HB46" s="385"/>
      <c r="HC46" s="385"/>
      <c r="HD46" s="385"/>
      <c r="HE46" s="385"/>
      <c r="HF46" s="385"/>
      <c r="HG46" s="385"/>
      <c r="HH46" s="385"/>
      <c r="HI46" s="385"/>
      <c r="HJ46" s="385"/>
      <c r="HK46" s="385"/>
      <c r="HL46" s="385"/>
      <c r="HM46" s="385"/>
      <c r="HN46" s="385"/>
      <c r="HO46" s="385"/>
      <c r="HP46" s="385"/>
      <c r="HQ46" s="385"/>
      <c r="HR46" s="385"/>
      <c r="HS46" s="385"/>
      <c r="HT46" s="385"/>
      <c r="HU46" s="385"/>
      <c r="HV46" s="385"/>
      <c r="HW46" s="385"/>
      <c r="HX46" s="385"/>
      <c r="HY46" s="385"/>
      <c r="HZ46" s="385"/>
      <c r="IA46" s="385"/>
      <c r="IB46" s="385"/>
      <c r="IC46" s="385"/>
      <c r="ID46" s="385"/>
      <c r="IE46" s="385"/>
      <c r="IF46" s="385"/>
      <c r="IG46" s="385"/>
      <c r="IH46" s="385"/>
      <c r="II46" s="385"/>
      <c r="IJ46" s="385"/>
      <c r="IK46" s="385"/>
      <c r="IL46" s="385"/>
      <c r="IM46" s="385"/>
      <c r="IN46" s="385"/>
      <c r="IO46" s="385"/>
      <c r="IP46" s="385"/>
      <c r="IQ46" s="385"/>
      <c r="IR46" s="385"/>
      <c r="IS46" s="385"/>
      <c r="IT46" s="385"/>
      <c r="IU46" s="385"/>
      <c r="IV46" s="385"/>
      <c r="IW46" s="385"/>
      <c r="IX46" s="385"/>
      <c r="IY46" s="385"/>
      <c r="IZ46" s="385"/>
      <c r="JA46" s="385"/>
      <c r="JB46" s="385"/>
      <c r="JC46" s="385"/>
      <c r="JD46" s="385"/>
      <c r="JE46" s="385"/>
      <c r="JF46" s="385"/>
      <c r="JG46" s="385"/>
      <c r="JH46" s="385"/>
      <c r="JI46" s="385"/>
      <c r="JJ46" s="385"/>
      <c r="JK46" s="385"/>
      <c r="JL46" s="385"/>
      <c r="JM46" s="385"/>
      <c r="JN46" s="385"/>
      <c r="JO46" s="385"/>
      <c r="JP46" s="385"/>
      <c r="JQ46" s="385"/>
      <c r="JR46" s="385"/>
      <c r="JS46" s="385"/>
      <c r="JT46" s="385"/>
      <c r="JU46" s="385"/>
      <c r="JV46" s="385"/>
      <c r="JW46" s="385"/>
      <c r="JX46" s="385"/>
      <c r="JY46" s="385"/>
      <c r="JZ46" s="385"/>
      <c r="KA46" s="385"/>
      <c r="KB46" s="385"/>
      <c r="KC46" s="385"/>
      <c r="KD46" s="385"/>
      <c r="KE46" s="385"/>
      <c r="KF46" s="385"/>
      <c r="KG46" s="385"/>
      <c r="KH46" s="385"/>
      <c r="KI46" s="385"/>
      <c r="KJ46" s="385"/>
      <c r="KK46" s="385"/>
      <c r="KL46" s="385"/>
      <c r="KM46" s="385"/>
      <c r="KN46" s="385"/>
      <c r="KO46" s="385"/>
      <c r="KP46" s="385"/>
      <c r="KQ46" s="385"/>
      <c r="KR46" s="385"/>
      <c r="KS46" s="385"/>
      <c r="KT46" s="385"/>
      <c r="KU46" s="385"/>
      <c r="KV46" s="385"/>
      <c r="KW46" s="385"/>
      <c r="KX46" s="385"/>
      <c r="KY46" s="385"/>
      <c r="KZ46" s="385"/>
      <c r="LA46" s="385"/>
      <c r="LB46" s="385"/>
      <c r="LC46" s="385"/>
      <c r="LD46" s="385"/>
      <c r="LE46" s="385"/>
      <c r="LF46" s="385"/>
      <c r="LG46" s="385"/>
      <c r="LH46" s="385"/>
      <c r="LI46" s="385"/>
      <c r="LJ46" s="385"/>
      <c r="LK46" s="385"/>
      <c r="LL46" s="385"/>
      <c r="LM46" s="385"/>
      <c r="LN46" s="385"/>
      <c r="LO46" s="385"/>
      <c r="LP46" s="385"/>
      <c r="LQ46" s="385"/>
      <c r="LR46" s="385"/>
      <c r="LS46" s="385"/>
      <c r="LT46" s="385"/>
      <c r="LU46" s="385"/>
      <c r="LV46" s="385"/>
      <c r="LW46" s="385"/>
      <c r="LX46" s="385"/>
      <c r="LY46" s="385"/>
      <c r="LZ46" s="385"/>
      <c r="MA46" s="385"/>
      <c r="MB46" s="385"/>
      <c r="MC46" s="385"/>
      <c r="MD46" s="385"/>
      <c r="ME46" s="385"/>
      <c r="MF46" s="385"/>
      <c r="MG46" s="385"/>
      <c r="MH46" s="385"/>
      <c r="MI46" s="385"/>
      <c r="MJ46" s="385"/>
      <c r="MK46" s="385"/>
      <c r="ML46" s="385"/>
      <c r="MM46" s="385"/>
      <c r="MN46" s="385"/>
      <c r="MO46" s="385"/>
      <c r="MP46" s="385"/>
      <c r="MQ46" s="385"/>
      <c r="MR46" s="385"/>
      <c r="MS46" s="385"/>
      <c r="MT46" s="385"/>
      <c r="MU46" s="385"/>
      <c r="MV46" s="385"/>
      <c r="MW46" s="385"/>
      <c r="MX46" s="385"/>
      <c r="MY46" s="385"/>
      <c r="MZ46" s="385"/>
      <c r="NA46" s="385"/>
      <c r="NB46" s="385"/>
      <c r="NC46" s="385"/>
      <c r="ND46" s="385"/>
      <c r="NE46" s="385"/>
      <c r="NF46" s="385"/>
      <c r="NG46" s="385"/>
      <c r="NH46" s="385"/>
      <c r="NI46" s="385"/>
      <c r="NJ46" s="385"/>
      <c r="NK46" s="385"/>
      <c r="NL46" s="385"/>
      <c r="NM46" s="385"/>
      <c r="NN46" s="385"/>
      <c r="NO46" s="385"/>
      <c r="NP46" s="385"/>
      <c r="NQ46" s="385"/>
      <c r="NR46" s="385"/>
      <c r="NS46" s="385"/>
      <c r="NT46" s="385"/>
      <c r="NU46" s="385"/>
      <c r="NV46" s="385"/>
      <c r="NW46" s="385"/>
      <c r="NX46" s="385"/>
      <c r="NY46" s="385"/>
      <c r="NZ46" s="385"/>
      <c r="OA46" s="385"/>
      <c r="OB46" s="385"/>
      <c r="OC46" s="385"/>
      <c r="OD46" s="385"/>
      <c r="OE46" s="385"/>
      <c r="OF46" s="385"/>
      <c r="OG46" s="385"/>
      <c r="OH46" s="385"/>
      <c r="OI46" s="385"/>
      <c r="OJ46" s="385"/>
      <c r="OK46" s="385"/>
      <c r="OL46" s="385"/>
      <c r="OM46" s="385"/>
      <c r="ON46" s="385"/>
      <c r="OO46" s="385"/>
      <c r="OP46" s="385"/>
      <c r="OQ46" s="385"/>
      <c r="OR46" s="385"/>
      <c r="OS46" s="385"/>
      <c r="OT46" s="385"/>
      <c r="OU46" s="385"/>
      <c r="OV46" s="385"/>
      <c r="OW46" s="385"/>
      <c r="OX46" s="385"/>
      <c r="OY46" s="385"/>
      <c r="OZ46" s="385"/>
      <c r="PA46" s="385"/>
      <c r="PB46" s="385"/>
      <c r="PC46" s="385"/>
      <c r="PD46" s="385"/>
      <c r="PE46" s="385"/>
      <c r="PF46" s="385"/>
      <c r="PG46" s="385"/>
      <c r="PH46" s="385"/>
      <c r="PI46" s="385"/>
      <c r="PJ46" s="385"/>
      <c r="PK46" s="385"/>
      <c r="PL46" s="385"/>
      <c r="PM46" s="385"/>
      <c r="PN46" s="385"/>
      <c r="PO46" s="385"/>
      <c r="PP46" s="385"/>
      <c r="PQ46" s="385"/>
      <c r="PR46" s="385"/>
      <c r="PS46" s="385"/>
      <c r="PT46" s="385"/>
      <c r="PU46" s="385"/>
      <c r="PV46" s="385"/>
      <c r="PW46" s="385"/>
      <c r="PX46" s="385"/>
      <c r="PY46" s="385"/>
      <c r="PZ46" s="385"/>
      <c r="QA46" s="385"/>
      <c r="QB46" s="385"/>
      <c r="QC46" s="385"/>
      <c r="QD46" s="385"/>
      <c r="QE46" s="385"/>
      <c r="QF46" s="385"/>
      <c r="QG46" s="385"/>
      <c r="QH46" s="385"/>
      <c r="QI46" s="385"/>
      <c r="QJ46" s="385"/>
      <c r="QK46" s="385"/>
      <c r="QL46" s="385"/>
      <c r="QM46" s="385"/>
      <c r="QN46" s="385"/>
      <c r="QO46" s="385"/>
      <c r="QP46" s="385"/>
      <c r="QQ46" s="385"/>
      <c r="QR46" s="385"/>
      <c r="QS46" s="385"/>
      <c r="QT46" s="385"/>
      <c r="QU46" s="385"/>
      <c r="QV46" s="385"/>
      <c r="QW46" s="385"/>
      <c r="QX46" s="385"/>
      <c r="QY46" s="385"/>
      <c r="QZ46" s="385"/>
      <c r="RA46" s="385"/>
      <c r="RB46" s="385"/>
      <c r="RC46" s="385"/>
      <c r="RD46" s="385"/>
      <c r="RE46" s="385"/>
      <c r="RF46" s="385"/>
      <c r="RG46" s="385"/>
      <c r="RH46" s="385"/>
      <c r="RI46" s="385"/>
      <c r="RJ46" s="385"/>
      <c r="RK46" s="385"/>
      <c r="RL46" s="385"/>
      <c r="RM46" s="385"/>
      <c r="RN46" s="385"/>
      <c r="RO46" s="385"/>
      <c r="RP46" s="385"/>
      <c r="RQ46" s="385"/>
      <c r="RR46" s="385"/>
      <c r="RS46" s="385"/>
      <c r="RT46" s="385"/>
      <c r="RU46" s="385"/>
      <c r="RV46" s="385"/>
      <c r="RW46" s="385"/>
      <c r="RX46" s="385"/>
      <c r="RY46" s="385"/>
      <c r="RZ46" s="385"/>
      <c r="SA46" s="385"/>
      <c r="SB46" s="385"/>
      <c r="SC46" s="385"/>
      <c r="SD46" s="385"/>
      <c r="SE46" s="385"/>
      <c r="SF46" s="385"/>
      <c r="SG46" s="385"/>
      <c r="SH46" s="385"/>
      <c r="SI46" s="385"/>
      <c r="SJ46" s="385"/>
      <c r="SK46" s="385"/>
      <c r="SL46" s="385"/>
      <c r="SM46" s="385"/>
      <c r="SN46" s="385"/>
      <c r="SO46" s="385"/>
      <c r="SP46" s="385"/>
      <c r="SQ46" s="385"/>
      <c r="SR46" s="385"/>
      <c r="SS46" s="385"/>
      <c r="ST46" s="385"/>
      <c r="SU46" s="385"/>
      <c r="SV46" s="385"/>
      <c r="SW46" s="385"/>
      <c r="SX46" s="385"/>
      <c r="SY46" s="385"/>
      <c r="SZ46" s="385"/>
      <c r="TA46" s="385"/>
      <c r="TB46" s="385"/>
      <c r="TC46" s="385"/>
      <c r="TD46" s="385"/>
      <c r="TE46" s="385"/>
      <c r="TF46" s="385"/>
      <c r="TG46" s="385"/>
      <c r="TH46" s="385"/>
      <c r="TI46" s="385"/>
      <c r="TJ46" s="385"/>
      <c r="TK46" s="385"/>
      <c r="TL46" s="385"/>
      <c r="TM46" s="385"/>
      <c r="TN46" s="385"/>
      <c r="TO46" s="385"/>
      <c r="TP46" s="385"/>
      <c r="TQ46" s="385"/>
      <c r="TR46" s="385"/>
      <c r="TS46" s="385"/>
      <c r="TT46" s="385"/>
      <c r="TU46" s="385"/>
      <c r="TV46" s="385"/>
      <c r="TW46" s="385"/>
      <c r="TX46" s="385"/>
      <c r="TY46" s="385"/>
      <c r="TZ46" s="385"/>
      <c r="UA46" s="385"/>
      <c r="UB46" s="385"/>
      <c r="UC46" s="385"/>
      <c r="UD46" s="385"/>
      <c r="UE46" s="385"/>
      <c r="UF46" s="385"/>
      <c r="UG46" s="385"/>
      <c r="UH46" s="385"/>
      <c r="UI46" s="385"/>
      <c r="UJ46" s="385"/>
      <c r="UK46" s="385"/>
      <c r="UL46" s="385"/>
      <c r="UM46" s="385"/>
      <c r="UN46" s="385"/>
      <c r="UO46" s="385"/>
      <c r="UP46" s="385"/>
      <c r="UQ46" s="385"/>
      <c r="UR46" s="385"/>
      <c r="US46" s="385"/>
      <c r="UT46" s="385"/>
      <c r="UU46" s="385"/>
      <c r="UV46" s="385"/>
      <c r="UW46" s="385"/>
      <c r="UX46" s="385"/>
      <c r="UY46" s="385"/>
      <c r="UZ46" s="385"/>
      <c r="VA46" s="385"/>
      <c r="VB46" s="385"/>
      <c r="VC46" s="385"/>
      <c r="VD46" s="385"/>
      <c r="VE46" s="385"/>
      <c r="VF46" s="385"/>
      <c r="VG46" s="385"/>
      <c r="VH46" s="385"/>
      <c r="VI46" s="385"/>
      <c r="VJ46" s="385"/>
      <c r="VK46" s="385"/>
      <c r="VL46" s="385"/>
      <c r="VM46" s="385"/>
      <c r="VN46" s="385"/>
      <c r="VO46" s="385"/>
      <c r="VP46" s="385"/>
      <c r="VQ46" s="385"/>
      <c r="VR46" s="385"/>
      <c r="VS46" s="385"/>
      <c r="VT46" s="385"/>
      <c r="VU46" s="385"/>
      <c r="VV46" s="385"/>
      <c r="VW46" s="385"/>
      <c r="VX46" s="385"/>
      <c r="VY46" s="385"/>
      <c r="VZ46" s="385"/>
      <c r="WA46" s="385"/>
      <c r="WB46" s="385"/>
      <c r="WC46" s="385"/>
      <c r="WD46" s="385"/>
      <c r="WE46" s="385"/>
      <c r="WF46" s="385"/>
      <c r="WG46" s="385"/>
      <c r="WH46" s="385"/>
      <c r="WI46" s="385"/>
      <c r="WJ46" s="385"/>
      <c r="WK46" s="385"/>
      <c r="WL46" s="385"/>
      <c r="WM46" s="385"/>
      <c r="WN46" s="385"/>
      <c r="WO46" s="385"/>
      <c r="WP46" s="385"/>
      <c r="WQ46" s="385"/>
      <c r="WR46" s="385"/>
      <c r="WS46" s="385"/>
      <c r="WT46" s="385"/>
      <c r="WU46" s="385"/>
      <c r="WV46" s="385"/>
      <c r="WW46" s="385"/>
      <c r="WX46" s="385"/>
      <c r="WY46" s="385"/>
      <c r="WZ46" s="385"/>
      <c r="XA46" s="385"/>
      <c r="XB46" s="385"/>
      <c r="XC46" s="385"/>
      <c r="XD46" s="385"/>
      <c r="XE46" s="385"/>
      <c r="XF46" s="385"/>
      <c r="XG46" s="385"/>
      <c r="XH46" s="385"/>
      <c r="XI46" s="385"/>
      <c r="XJ46" s="385"/>
      <c r="XK46" s="385"/>
      <c r="XL46" s="385"/>
      <c r="XM46" s="385"/>
      <c r="XN46" s="385"/>
      <c r="XO46" s="385"/>
      <c r="XP46" s="385"/>
      <c r="XQ46" s="385"/>
      <c r="XR46" s="385"/>
      <c r="XS46" s="385"/>
      <c r="XT46" s="385"/>
      <c r="XU46" s="385"/>
      <c r="XV46" s="385"/>
      <c r="XW46" s="385"/>
      <c r="XX46" s="385"/>
      <c r="XY46" s="385"/>
      <c r="XZ46" s="385"/>
      <c r="YA46" s="385"/>
      <c r="YB46" s="385"/>
      <c r="YC46" s="385"/>
      <c r="YD46" s="385"/>
      <c r="YE46" s="385"/>
      <c r="YF46" s="385"/>
      <c r="YG46" s="385"/>
      <c r="YH46" s="385"/>
      <c r="YI46" s="385"/>
      <c r="YJ46" s="385"/>
      <c r="YK46" s="385"/>
      <c r="YL46" s="385"/>
      <c r="YM46" s="385"/>
      <c r="YN46" s="385"/>
      <c r="YO46" s="385"/>
      <c r="YP46" s="385"/>
      <c r="YQ46" s="385"/>
      <c r="YR46" s="385"/>
      <c r="YS46" s="385"/>
      <c r="YT46" s="385"/>
      <c r="YU46" s="385"/>
      <c r="YV46" s="385"/>
      <c r="YW46" s="385"/>
      <c r="YX46" s="385"/>
      <c r="YY46" s="385"/>
      <c r="YZ46" s="385"/>
      <c r="ZA46" s="385"/>
      <c r="ZB46" s="385"/>
      <c r="ZC46" s="385"/>
      <c r="ZD46" s="385"/>
      <c r="ZE46" s="385"/>
      <c r="ZF46" s="385"/>
      <c r="ZG46" s="385"/>
      <c r="ZH46" s="385"/>
      <c r="ZI46" s="385"/>
      <c r="ZJ46" s="385"/>
      <c r="ZK46" s="385"/>
      <c r="ZL46" s="385"/>
      <c r="ZM46" s="385"/>
    </row>
    <row r="47" spans="2:689" s="127" customFormat="1" ht="12.75" x14ac:dyDescent="0.2"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EB47" s="385"/>
      <c r="EC47" s="385"/>
      <c r="ED47" s="385"/>
      <c r="EE47" s="385"/>
      <c r="EF47" s="385"/>
      <c r="EG47" s="385"/>
      <c r="EH47" s="385"/>
      <c r="EI47" s="385"/>
      <c r="EJ47" s="385"/>
      <c r="EK47" s="385"/>
      <c r="EL47" s="385"/>
      <c r="EM47" s="385"/>
      <c r="EN47" s="385"/>
      <c r="EO47" s="385"/>
      <c r="EP47" s="385"/>
      <c r="EQ47" s="385"/>
      <c r="ER47" s="385"/>
      <c r="ES47" s="385"/>
      <c r="ET47" s="385"/>
      <c r="EU47" s="385"/>
      <c r="EV47" s="385"/>
      <c r="EW47" s="385"/>
      <c r="EX47" s="385"/>
      <c r="EY47" s="385"/>
      <c r="EZ47" s="385"/>
      <c r="FA47" s="385"/>
      <c r="FB47" s="385"/>
      <c r="FC47" s="385"/>
      <c r="FD47" s="385"/>
      <c r="FE47" s="385"/>
      <c r="FF47" s="385"/>
      <c r="FG47" s="385"/>
      <c r="FH47" s="385"/>
      <c r="FI47" s="385"/>
      <c r="FJ47" s="385"/>
      <c r="FK47" s="385"/>
      <c r="FL47" s="385"/>
      <c r="FM47" s="385"/>
      <c r="FN47" s="385"/>
      <c r="FO47" s="385"/>
      <c r="FP47" s="385"/>
      <c r="FQ47" s="385"/>
      <c r="FR47" s="385"/>
      <c r="FS47" s="385"/>
      <c r="FT47" s="385"/>
      <c r="FU47" s="385"/>
      <c r="FV47" s="385"/>
      <c r="FW47" s="385"/>
      <c r="FX47" s="385"/>
      <c r="FY47" s="385"/>
      <c r="FZ47" s="385"/>
      <c r="GA47" s="385"/>
      <c r="GB47" s="385"/>
      <c r="GC47" s="385"/>
      <c r="GD47" s="385"/>
      <c r="GE47" s="385"/>
      <c r="GF47" s="385"/>
      <c r="GG47" s="385"/>
      <c r="GH47" s="385"/>
      <c r="GI47" s="385"/>
      <c r="GJ47" s="385"/>
      <c r="GK47" s="385"/>
      <c r="GL47" s="385"/>
      <c r="GM47" s="385"/>
      <c r="GN47" s="385"/>
      <c r="GO47" s="385"/>
      <c r="GP47" s="385"/>
      <c r="GQ47" s="385"/>
      <c r="GR47" s="385"/>
      <c r="GS47" s="385"/>
      <c r="GT47" s="385"/>
      <c r="GU47" s="385"/>
      <c r="GV47" s="385"/>
      <c r="GW47" s="385"/>
      <c r="GX47" s="385"/>
      <c r="GY47" s="385"/>
      <c r="GZ47" s="385"/>
      <c r="HA47" s="385"/>
      <c r="HB47" s="385"/>
      <c r="HC47" s="385"/>
      <c r="HD47" s="385"/>
      <c r="HE47" s="385"/>
      <c r="HF47" s="385"/>
      <c r="HG47" s="385"/>
      <c r="HH47" s="385"/>
      <c r="HI47" s="385"/>
      <c r="HJ47" s="385"/>
      <c r="HK47" s="385"/>
      <c r="HL47" s="385"/>
      <c r="HM47" s="385"/>
      <c r="HN47" s="385"/>
      <c r="HO47" s="385"/>
      <c r="HP47" s="385"/>
      <c r="HQ47" s="385"/>
      <c r="HR47" s="385"/>
      <c r="HS47" s="385"/>
      <c r="HT47" s="385"/>
      <c r="HU47" s="385"/>
      <c r="HV47" s="385"/>
      <c r="HW47" s="385"/>
      <c r="HX47" s="385"/>
      <c r="HY47" s="385"/>
      <c r="HZ47" s="385"/>
      <c r="IA47" s="385"/>
      <c r="IB47" s="385"/>
      <c r="IC47" s="385"/>
      <c r="ID47" s="385"/>
      <c r="IE47" s="385"/>
      <c r="IF47" s="385"/>
      <c r="IG47" s="385"/>
      <c r="IH47" s="385"/>
      <c r="II47" s="385"/>
      <c r="IJ47" s="385"/>
      <c r="IK47" s="385"/>
      <c r="IL47" s="385"/>
      <c r="IM47" s="385"/>
      <c r="IN47" s="385"/>
      <c r="IO47" s="385"/>
      <c r="IP47" s="385"/>
      <c r="IQ47" s="385"/>
      <c r="IR47" s="385"/>
      <c r="IS47" s="385"/>
      <c r="IT47" s="385"/>
      <c r="IU47" s="385"/>
      <c r="IV47" s="385"/>
      <c r="IW47" s="385"/>
      <c r="IX47" s="385"/>
      <c r="IY47" s="385"/>
      <c r="IZ47" s="385"/>
      <c r="JA47" s="385"/>
      <c r="JB47" s="385"/>
      <c r="JC47" s="385"/>
      <c r="JD47" s="385"/>
      <c r="JE47" s="385"/>
      <c r="JF47" s="385"/>
      <c r="JG47" s="385"/>
      <c r="JH47" s="385"/>
      <c r="JI47" s="385"/>
      <c r="JJ47" s="385"/>
      <c r="JK47" s="385"/>
      <c r="JL47" s="385"/>
      <c r="JM47" s="385"/>
      <c r="JN47" s="385"/>
      <c r="JO47" s="385"/>
      <c r="JP47" s="385"/>
      <c r="JQ47" s="385"/>
      <c r="JR47" s="385"/>
      <c r="JS47" s="385"/>
      <c r="JT47" s="385"/>
      <c r="JU47" s="385"/>
      <c r="JV47" s="385"/>
      <c r="JW47" s="385"/>
      <c r="JX47" s="385"/>
      <c r="JY47" s="385"/>
      <c r="JZ47" s="385"/>
      <c r="KA47" s="385"/>
      <c r="KB47" s="385"/>
      <c r="KC47" s="385"/>
      <c r="KD47" s="385"/>
      <c r="KE47" s="385"/>
      <c r="KF47" s="385"/>
      <c r="KG47" s="385"/>
      <c r="KH47" s="385"/>
      <c r="KI47" s="385"/>
      <c r="KJ47" s="385"/>
      <c r="KK47" s="385"/>
      <c r="KL47" s="385"/>
      <c r="KM47" s="385"/>
      <c r="KN47" s="385"/>
      <c r="KO47" s="385"/>
      <c r="KP47" s="385"/>
      <c r="KQ47" s="385"/>
      <c r="KR47" s="385"/>
      <c r="KS47" s="385"/>
      <c r="KT47" s="385"/>
      <c r="KU47" s="385"/>
      <c r="KV47" s="385"/>
      <c r="KW47" s="385"/>
      <c r="KX47" s="385"/>
      <c r="KY47" s="385"/>
      <c r="KZ47" s="385"/>
      <c r="LA47" s="385"/>
      <c r="LB47" s="385"/>
      <c r="LC47" s="385"/>
      <c r="LD47" s="385"/>
      <c r="LE47" s="385"/>
      <c r="LF47" s="385"/>
      <c r="LG47" s="385"/>
      <c r="LH47" s="385"/>
      <c r="LI47" s="385"/>
      <c r="LJ47" s="385"/>
      <c r="LK47" s="385"/>
      <c r="LL47" s="385"/>
      <c r="LM47" s="385"/>
      <c r="LN47" s="385"/>
      <c r="LO47" s="385"/>
      <c r="LP47" s="385"/>
      <c r="LQ47" s="385"/>
      <c r="LR47" s="385"/>
      <c r="LS47" s="385"/>
      <c r="LT47" s="385"/>
      <c r="LU47" s="385"/>
      <c r="LV47" s="385"/>
      <c r="LW47" s="385"/>
      <c r="LX47" s="385"/>
      <c r="LY47" s="385"/>
      <c r="LZ47" s="385"/>
      <c r="MA47" s="385"/>
      <c r="MB47" s="385"/>
      <c r="MC47" s="385"/>
      <c r="MD47" s="385"/>
      <c r="ME47" s="385"/>
      <c r="MF47" s="385"/>
      <c r="MG47" s="385"/>
      <c r="MH47" s="385"/>
      <c r="MI47" s="385"/>
      <c r="MJ47" s="385"/>
      <c r="MK47" s="385"/>
      <c r="ML47" s="385"/>
      <c r="MM47" s="385"/>
      <c r="MN47" s="385"/>
      <c r="MO47" s="385"/>
      <c r="MP47" s="385"/>
      <c r="MQ47" s="385"/>
      <c r="MR47" s="385"/>
      <c r="MS47" s="385"/>
      <c r="MT47" s="385"/>
      <c r="MU47" s="385"/>
      <c r="MV47" s="385"/>
      <c r="MW47" s="385"/>
      <c r="MX47" s="385"/>
      <c r="MY47" s="385"/>
      <c r="MZ47" s="385"/>
      <c r="NA47" s="385"/>
      <c r="NB47" s="385"/>
      <c r="NC47" s="385"/>
      <c r="ND47" s="385"/>
      <c r="NE47" s="385"/>
      <c r="NF47" s="385"/>
      <c r="NG47" s="385"/>
      <c r="NH47" s="385"/>
      <c r="NI47" s="385"/>
      <c r="NJ47" s="385"/>
      <c r="NK47" s="385"/>
      <c r="NL47" s="385"/>
      <c r="NM47" s="385"/>
      <c r="NN47" s="385"/>
      <c r="NO47" s="385"/>
      <c r="NP47" s="385"/>
      <c r="NQ47" s="385"/>
      <c r="NR47" s="385"/>
      <c r="NS47" s="385"/>
      <c r="NT47" s="385"/>
      <c r="NU47" s="385"/>
      <c r="NV47" s="385"/>
      <c r="NW47" s="385"/>
      <c r="NX47" s="385"/>
      <c r="NY47" s="385"/>
      <c r="NZ47" s="385"/>
      <c r="OA47" s="385"/>
      <c r="OB47" s="385"/>
      <c r="OC47" s="385"/>
      <c r="OD47" s="385"/>
      <c r="OE47" s="385"/>
      <c r="OF47" s="385"/>
      <c r="OG47" s="385"/>
      <c r="OH47" s="385"/>
      <c r="OI47" s="385"/>
      <c r="OJ47" s="385"/>
      <c r="OK47" s="385"/>
      <c r="OL47" s="385"/>
      <c r="OM47" s="385"/>
      <c r="ON47" s="385"/>
      <c r="OO47" s="385"/>
      <c r="OP47" s="385"/>
      <c r="OQ47" s="385"/>
      <c r="OR47" s="385"/>
      <c r="OS47" s="385"/>
      <c r="OT47" s="385"/>
      <c r="OU47" s="385"/>
      <c r="OV47" s="385"/>
      <c r="OW47" s="385"/>
      <c r="OX47" s="385"/>
      <c r="OY47" s="385"/>
      <c r="OZ47" s="385"/>
      <c r="PA47" s="385"/>
      <c r="PB47" s="385"/>
      <c r="PC47" s="385"/>
      <c r="PD47" s="385"/>
      <c r="PE47" s="385"/>
      <c r="PF47" s="385"/>
      <c r="PG47" s="385"/>
      <c r="PH47" s="385"/>
      <c r="PI47" s="385"/>
      <c r="PJ47" s="385"/>
      <c r="PK47" s="385"/>
      <c r="PL47" s="385"/>
      <c r="PM47" s="385"/>
      <c r="PN47" s="385"/>
      <c r="PO47" s="385"/>
      <c r="PP47" s="385"/>
      <c r="PQ47" s="385"/>
      <c r="PR47" s="385"/>
      <c r="PS47" s="385"/>
      <c r="PT47" s="385"/>
      <c r="PU47" s="385"/>
      <c r="PV47" s="385"/>
      <c r="PW47" s="385"/>
      <c r="PX47" s="385"/>
      <c r="PY47" s="385"/>
      <c r="PZ47" s="385"/>
      <c r="QA47" s="385"/>
      <c r="QB47" s="385"/>
      <c r="QC47" s="385"/>
      <c r="QD47" s="385"/>
      <c r="QE47" s="385"/>
      <c r="QF47" s="385"/>
      <c r="QG47" s="385"/>
      <c r="QH47" s="385"/>
      <c r="QI47" s="385"/>
      <c r="QJ47" s="385"/>
      <c r="QK47" s="385"/>
      <c r="QL47" s="385"/>
      <c r="QM47" s="385"/>
      <c r="QN47" s="385"/>
      <c r="QO47" s="385"/>
      <c r="QP47" s="385"/>
      <c r="QQ47" s="385"/>
      <c r="QR47" s="385"/>
      <c r="QS47" s="385"/>
      <c r="QT47" s="385"/>
      <c r="QU47" s="385"/>
      <c r="QV47" s="385"/>
      <c r="QW47" s="385"/>
      <c r="QX47" s="385"/>
      <c r="QY47" s="385"/>
      <c r="QZ47" s="385"/>
      <c r="RA47" s="385"/>
      <c r="RB47" s="385"/>
      <c r="RC47" s="385"/>
      <c r="RD47" s="385"/>
      <c r="RE47" s="385"/>
      <c r="RF47" s="385"/>
      <c r="RG47" s="385"/>
      <c r="RH47" s="385"/>
      <c r="RI47" s="385"/>
      <c r="RJ47" s="385"/>
      <c r="RK47" s="385"/>
      <c r="RL47" s="385"/>
      <c r="RM47" s="385"/>
      <c r="RN47" s="385"/>
      <c r="RO47" s="385"/>
      <c r="RP47" s="385"/>
      <c r="RQ47" s="385"/>
      <c r="RR47" s="385"/>
      <c r="RS47" s="385"/>
      <c r="RT47" s="385"/>
      <c r="RU47" s="385"/>
      <c r="RV47" s="385"/>
      <c r="RW47" s="385"/>
      <c r="RX47" s="385"/>
      <c r="RY47" s="385"/>
      <c r="RZ47" s="385"/>
      <c r="SA47" s="385"/>
      <c r="SB47" s="385"/>
      <c r="SC47" s="385"/>
      <c r="SD47" s="385"/>
      <c r="SE47" s="385"/>
      <c r="SF47" s="385"/>
      <c r="SG47" s="385"/>
      <c r="SH47" s="385"/>
      <c r="SI47" s="385"/>
      <c r="SJ47" s="385"/>
      <c r="SK47" s="385"/>
      <c r="SL47" s="385"/>
      <c r="SM47" s="385"/>
      <c r="SN47" s="385"/>
      <c r="SO47" s="385"/>
      <c r="SP47" s="385"/>
      <c r="SQ47" s="385"/>
      <c r="SR47" s="385"/>
      <c r="SS47" s="385"/>
      <c r="ST47" s="385"/>
      <c r="SU47" s="385"/>
      <c r="SV47" s="385"/>
      <c r="SW47" s="385"/>
      <c r="SX47" s="385"/>
      <c r="SY47" s="385"/>
      <c r="SZ47" s="385"/>
      <c r="TA47" s="385"/>
      <c r="TB47" s="385"/>
      <c r="TC47" s="385"/>
      <c r="TD47" s="385"/>
      <c r="TE47" s="385"/>
      <c r="TF47" s="385"/>
      <c r="TG47" s="385"/>
      <c r="TH47" s="385"/>
      <c r="TI47" s="385"/>
      <c r="TJ47" s="385"/>
      <c r="TK47" s="385"/>
      <c r="TL47" s="385"/>
      <c r="TM47" s="385"/>
      <c r="TN47" s="385"/>
      <c r="TO47" s="385"/>
      <c r="TP47" s="385"/>
      <c r="TQ47" s="385"/>
      <c r="TR47" s="385"/>
      <c r="TS47" s="385"/>
      <c r="TT47" s="385"/>
      <c r="TU47" s="385"/>
      <c r="TV47" s="385"/>
      <c r="TW47" s="385"/>
      <c r="TX47" s="385"/>
      <c r="TY47" s="385"/>
      <c r="TZ47" s="385"/>
      <c r="UA47" s="385"/>
      <c r="UB47" s="385"/>
      <c r="UC47" s="385"/>
      <c r="UD47" s="385"/>
      <c r="UE47" s="385"/>
      <c r="UF47" s="385"/>
      <c r="UG47" s="385"/>
      <c r="UH47" s="385"/>
      <c r="UI47" s="385"/>
      <c r="UJ47" s="385"/>
      <c r="UK47" s="385"/>
      <c r="UL47" s="385"/>
      <c r="UM47" s="385"/>
      <c r="UN47" s="385"/>
      <c r="UO47" s="385"/>
      <c r="UP47" s="385"/>
      <c r="UQ47" s="385"/>
      <c r="UR47" s="385"/>
      <c r="US47" s="385"/>
      <c r="UT47" s="385"/>
      <c r="UU47" s="385"/>
      <c r="UV47" s="385"/>
      <c r="UW47" s="385"/>
      <c r="UX47" s="385"/>
      <c r="UY47" s="385"/>
      <c r="UZ47" s="385"/>
      <c r="VA47" s="385"/>
      <c r="VB47" s="385"/>
      <c r="VC47" s="385"/>
      <c r="VD47" s="385"/>
      <c r="VE47" s="385"/>
      <c r="VF47" s="385"/>
      <c r="VG47" s="385"/>
      <c r="VH47" s="385"/>
      <c r="VI47" s="385"/>
      <c r="VJ47" s="385"/>
      <c r="VK47" s="385"/>
      <c r="VL47" s="385"/>
      <c r="VM47" s="385"/>
      <c r="VN47" s="385"/>
      <c r="VO47" s="385"/>
      <c r="VP47" s="385"/>
      <c r="VQ47" s="385"/>
      <c r="VR47" s="385"/>
      <c r="VS47" s="385"/>
      <c r="VT47" s="385"/>
      <c r="VU47" s="385"/>
      <c r="VV47" s="385"/>
      <c r="VW47" s="385"/>
      <c r="VX47" s="385"/>
      <c r="VY47" s="385"/>
      <c r="VZ47" s="385"/>
      <c r="WA47" s="385"/>
      <c r="WB47" s="385"/>
      <c r="WC47" s="385"/>
      <c r="WD47" s="385"/>
      <c r="WE47" s="385"/>
      <c r="WF47" s="385"/>
      <c r="WG47" s="385"/>
      <c r="WH47" s="385"/>
      <c r="WI47" s="385"/>
      <c r="WJ47" s="385"/>
      <c r="WK47" s="385"/>
      <c r="WL47" s="385"/>
      <c r="WM47" s="385"/>
      <c r="WN47" s="385"/>
      <c r="WO47" s="385"/>
      <c r="WP47" s="385"/>
      <c r="WQ47" s="385"/>
      <c r="WR47" s="385"/>
      <c r="WS47" s="385"/>
      <c r="WT47" s="385"/>
      <c r="WU47" s="385"/>
      <c r="WV47" s="385"/>
      <c r="WW47" s="385"/>
      <c r="WX47" s="385"/>
      <c r="WY47" s="385"/>
      <c r="WZ47" s="385"/>
      <c r="XA47" s="385"/>
      <c r="XB47" s="385"/>
      <c r="XC47" s="385"/>
      <c r="XD47" s="385"/>
      <c r="XE47" s="385"/>
      <c r="XF47" s="385"/>
      <c r="XG47" s="385"/>
      <c r="XH47" s="385"/>
      <c r="XI47" s="385"/>
      <c r="XJ47" s="385"/>
      <c r="XK47" s="385"/>
      <c r="XL47" s="385"/>
      <c r="XM47" s="385"/>
      <c r="XN47" s="385"/>
      <c r="XO47" s="385"/>
      <c r="XP47" s="385"/>
      <c r="XQ47" s="385"/>
      <c r="XR47" s="385"/>
      <c r="XS47" s="385"/>
      <c r="XT47" s="385"/>
      <c r="XU47" s="385"/>
      <c r="XV47" s="385"/>
      <c r="XW47" s="385"/>
      <c r="XX47" s="385"/>
      <c r="XY47" s="385"/>
      <c r="XZ47" s="385"/>
      <c r="YA47" s="385"/>
      <c r="YB47" s="385"/>
      <c r="YC47" s="385"/>
      <c r="YD47" s="385"/>
      <c r="YE47" s="385"/>
      <c r="YF47" s="385"/>
      <c r="YG47" s="385"/>
      <c r="YH47" s="385"/>
      <c r="YI47" s="385"/>
      <c r="YJ47" s="385"/>
      <c r="YK47" s="385"/>
      <c r="YL47" s="385"/>
      <c r="YM47" s="385"/>
      <c r="YN47" s="385"/>
      <c r="YO47" s="385"/>
      <c r="YP47" s="385"/>
      <c r="YQ47" s="385"/>
      <c r="YR47" s="385"/>
      <c r="YS47" s="385"/>
      <c r="YT47" s="385"/>
      <c r="YU47" s="385"/>
      <c r="YV47" s="385"/>
      <c r="YW47" s="385"/>
      <c r="YX47" s="385"/>
      <c r="YY47" s="385"/>
      <c r="YZ47" s="385"/>
      <c r="ZA47" s="385"/>
      <c r="ZB47" s="385"/>
      <c r="ZC47" s="385"/>
      <c r="ZD47" s="385"/>
      <c r="ZE47" s="385"/>
      <c r="ZF47" s="385"/>
      <c r="ZG47" s="385"/>
      <c r="ZH47" s="385"/>
      <c r="ZI47" s="385"/>
      <c r="ZJ47" s="385"/>
      <c r="ZK47" s="385"/>
      <c r="ZL47" s="385"/>
      <c r="ZM47" s="385"/>
    </row>
    <row r="48" spans="2:689" s="127" customFormat="1" ht="12.75" x14ac:dyDescent="0.2">
      <c r="I48" s="385"/>
      <c r="J48" s="385"/>
      <c r="K48" s="385"/>
      <c r="L48" s="385"/>
      <c r="M48" s="385"/>
      <c r="N48" s="385"/>
      <c r="O48" s="385"/>
      <c r="P48" s="385"/>
      <c r="Q48" s="385"/>
      <c r="R48" s="385"/>
      <c r="S48" s="385"/>
      <c r="T48" s="385"/>
      <c r="U48" s="385"/>
      <c r="V48" s="385"/>
      <c r="W48" s="385"/>
      <c r="X48" s="385"/>
      <c r="Y48" s="385"/>
      <c r="Z48" s="385"/>
      <c r="AA48" s="385"/>
      <c r="AB48" s="385"/>
      <c r="AC48" s="385"/>
      <c r="AD48" s="385"/>
      <c r="AE48" s="385"/>
      <c r="AF48" s="385"/>
      <c r="AG48" s="385"/>
      <c r="AH48" s="385"/>
      <c r="AI48" s="385"/>
      <c r="AJ48" s="385"/>
      <c r="AK48" s="385"/>
      <c r="AL48" s="385"/>
      <c r="EB48" s="385"/>
      <c r="EC48" s="385"/>
      <c r="ED48" s="385"/>
      <c r="EE48" s="385"/>
      <c r="EF48" s="385"/>
      <c r="EG48" s="385"/>
      <c r="EH48" s="385"/>
      <c r="EI48" s="385"/>
      <c r="EJ48" s="385"/>
      <c r="EK48" s="385"/>
      <c r="EL48" s="385"/>
      <c r="EM48" s="385"/>
      <c r="EN48" s="385"/>
      <c r="EO48" s="385"/>
      <c r="EP48" s="385"/>
      <c r="EQ48" s="385"/>
      <c r="ER48" s="385"/>
      <c r="ES48" s="385"/>
      <c r="ET48" s="385"/>
      <c r="EU48" s="385"/>
      <c r="EV48" s="385"/>
      <c r="EW48" s="385"/>
      <c r="EX48" s="385"/>
      <c r="EY48" s="385"/>
      <c r="EZ48" s="385"/>
      <c r="FA48" s="385"/>
      <c r="FB48" s="385"/>
      <c r="FC48" s="385"/>
      <c r="FD48" s="385"/>
      <c r="FE48" s="385"/>
      <c r="FF48" s="385"/>
      <c r="FG48" s="385"/>
      <c r="FH48" s="385"/>
      <c r="FI48" s="385"/>
      <c r="FJ48" s="385"/>
      <c r="FK48" s="385"/>
      <c r="FL48" s="385"/>
      <c r="FM48" s="385"/>
      <c r="FN48" s="385"/>
      <c r="FO48" s="385"/>
      <c r="FP48" s="385"/>
      <c r="FQ48" s="385"/>
      <c r="FR48" s="385"/>
      <c r="FS48" s="385"/>
      <c r="FT48" s="385"/>
      <c r="FU48" s="385"/>
      <c r="FV48" s="385"/>
      <c r="FW48" s="385"/>
      <c r="FX48" s="385"/>
      <c r="FY48" s="385"/>
      <c r="FZ48" s="385"/>
      <c r="GA48" s="385"/>
      <c r="GB48" s="385"/>
      <c r="GC48" s="385"/>
      <c r="GD48" s="385"/>
      <c r="GE48" s="385"/>
      <c r="GF48" s="385"/>
      <c r="GG48" s="385"/>
      <c r="GH48" s="385"/>
      <c r="GI48" s="385"/>
      <c r="GJ48" s="385"/>
      <c r="GK48" s="385"/>
      <c r="GL48" s="385"/>
      <c r="GM48" s="385"/>
      <c r="GN48" s="385"/>
      <c r="GO48" s="385"/>
      <c r="GP48" s="385"/>
      <c r="GQ48" s="385"/>
      <c r="GR48" s="385"/>
      <c r="GS48" s="385"/>
      <c r="GT48" s="385"/>
      <c r="GU48" s="385"/>
      <c r="GV48" s="385"/>
      <c r="GW48" s="385"/>
      <c r="GX48" s="385"/>
      <c r="GY48" s="385"/>
      <c r="GZ48" s="385"/>
      <c r="HA48" s="385"/>
      <c r="HB48" s="385"/>
      <c r="HC48" s="385"/>
      <c r="HD48" s="385"/>
      <c r="HE48" s="385"/>
      <c r="HF48" s="385"/>
      <c r="HG48" s="385"/>
      <c r="HH48" s="385"/>
      <c r="HI48" s="385"/>
      <c r="HJ48" s="385"/>
      <c r="HK48" s="385"/>
      <c r="HL48" s="385"/>
      <c r="HM48" s="385"/>
      <c r="HN48" s="385"/>
      <c r="HO48" s="385"/>
      <c r="HP48" s="385"/>
      <c r="HQ48" s="385"/>
      <c r="HR48" s="385"/>
      <c r="HS48" s="385"/>
      <c r="HT48" s="385"/>
      <c r="HU48" s="385"/>
      <c r="HV48" s="385"/>
      <c r="HW48" s="385"/>
      <c r="HX48" s="385"/>
      <c r="HY48" s="385"/>
      <c r="HZ48" s="385"/>
      <c r="IA48" s="385"/>
      <c r="IB48" s="385"/>
      <c r="IC48" s="385"/>
      <c r="ID48" s="385"/>
      <c r="IE48" s="385"/>
      <c r="IF48" s="385"/>
      <c r="IG48" s="385"/>
      <c r="IH48" s="385"/>
      <c r="II48" s="385"/>
      <c r="IJ48" s="385"/>
      <c r="IK48" s="385"/>
      <c r="IL48" s="385"/>
      <c r="IM48" s="385"/>
      <c r="IN48" s="385"/>
      <c r="IO48" s="385"/>
      <c r="IP48" s="385"/>
      <c r="IQ48" s="385"/>
      <c r="IR48" s="385"/>
      <c r="IS48" s="385"/>
      <c r="IT48" s="385"/>
      <c r="IU48" s="385"/>
      <c r="IV48" s="385"/>
      <c r="IW48" s="385"/>
      <c r="IX48" s="385"/>
      <c r="IY48" s="385"/>
      <c r="IZ48" s="385"/>
      <c r="JA48" s="385"/>
      <c r="JB48" s="385"/>
      <c r="JC48" s="385"/>
      <c r="JD48" s="385"/>
      <c r="JE48" s="385"/>
      <c r="JF48" s="385"/>
      <c r="JG48" s="385"/>
      <c r="JH48" s="385"/>
      <c r="JI48" s="385"/>
      <c r="JJ48" s="385"/>
      <c r="JK48" s="385"/>
      <c r="JL48" s="385"/>
      <c r="JM48" s="385"/>
      <c r="JN48" s="385"/>
      <c r="JO48" s="385"/>
      <c r="JP48" s="385"/>
      <c r="JQ48" s="385"/>
      <c r="JR48" s="385"/>
      <c r="JS48" s="385"/>
      <c r="JT48" s="385"/>
      <c r="JU48" s="385"/>
      <c r="JV48" s="385"/>
      <c r="JW48" s="385"/>
      <c r="JX48" s="385"/>
      <c r="JY48" s="385"/>
      <c r="JZ48" s="385"/>
      <c r="KA48" s="385"/>
      <c r="KB48" s="385"/>
      <c r="KC48" s="385"/>
      <c r="KD48" s="385"/>
      <c r="KE48" s="385"/>
      <c r="KF48" s="385"/>
      <c r="KG48" s="385"/>
      <c r="KH48" s="385"/>
      <c r="KI48" s="385"/>
      <c r="KJ48" s="385"/>
      <c r="KK48" s="385"/>
      <c r="KL48" s="385"/>
      <c r="KM48" s="385"/>
      <c r="KN48" s="385"/>
      <c r="KO48" s="385"/>
      <c r="KP48" s="385"/>
      <c r="KQ48" s="385"/>
      <c r="KR48" s="385"/>
      <c r="KS48" s="385"/>
      <c r="KT48" s="385"/>
      <c r="KU48" s="385"/>
      <c r="KV48" s="385"/>
      <c r="KW48" s="385"/>
      <c r="KX48" s="385"/>
      <c r="KY48" s="385"/>
      <c r="KZ48" s="385"/>
      <c r="LA48" s="385"/>
      <c r="LB48" s="385"/>
      <c r="LC48" s="385"/>
      <c r="LD48" s="385"/>
      <c r="LE48" s="385"/>
      <c r="LF48" s="385"/>
      <c r="LG48" s="385"/>
      <c r="LH48" s="385"/>
      <c r="LI48" s="385"/>
      <c r="LJ48" s="385"/>
      <c r="LK48" s="385"/>
      <c r="LL48" s="385"/>
      <c r="LM48" s="385"/>
      <c r="LN48" s="385"/>
      <c r="LO48" s="385"/>
      <c r="LP48" s="385"/>
      <c r="LQ48" s="385"/>
      <c r="LR48" s="385"/>
      <c r="LS48" s="385"/>
      <c r="LT48" s="385"/>
      <c r="LU48" s="385"/>
      <c r="LV48" s="385"/>
      <c r="LW48" s="385"/>
      <c r="LX48" s="385"/>
      <c r="LY48" s="385"/>
      <c r="LZ48" s="385"/>
      <c r="MA48" s="385"/>
      <c r="MB48" s="385"/>
      <c r="MC48" s="385"/>
      <c r="MD48" s="385"/>
      <c r="ME48" s="385"/>
      <c r="MF48" s="385"/>
      <c r="MG48" s="385"/>
      <c r="MH48" s="385"/>
      <c r="MI48" s="385"/>
      <c r="MJ48" s="385"/>
      <c r="MK48" s="385"/>
      <c r="ML48" s="385"/>
      <c r="MM48" s="385"/>
      <c r="MN48" s="385"/>
      <c r="MO48" s="385"/>
      <c r="MP48" s="385"/>
      <c r="MQ48" s="385"/>
      <c r="MR48" s="385"/>
      <c r="MS48" s="385"/>
      <c r="MT48" s="385"/>
      <c r="MU48" s="385"/>
      <c r="MV48" s="385"/>
      <c r="MW48" s="385"/>
      <c r="MX48" s="385"/>
      <c r="MY48" s="385"/>
      <c r="MZ48" s="385"/>
      <c r="NA48" s="385"/>
      <c r="NB48" s="385"/>
      <c r="NC48" s="385"/>
      <c r="ND48" s="385"/>
      <c r="NE48" s="385"/>
      <c r="NF48" s="385"/>
      <c r="NG48" s="385"/>
      <c r="NH48" s="385"/>
      <c r="NI48" s="385"/>
      <c r="NJ48" s="385"/>
      <c r="NK48" s="385"/>
      <c r="NL48" s="385"/>
      <c r="NM48" s="385"/>
      <c r="NN48" s="385"/>
      <c r="NO48" s="385"/>
      <c r="NP48" s="385"/>
      <c r="NQ48" s="385"/>
      <c r="NR48" s="385"/>
      <c r="NS48" s="385"/>
      <c r="NT48" s="385"/>
      <c r="NU48" s="385"/>
      <c r="NV48" s="385"/>
      <c r="NW48" s="385"/>
      <c r="NX48" s="385"/>
      <c r="NY48" s="385"/>
      <c r="NZ48" s="385"/>
      <c r="OA48" s="385"/>
      <c r="OB48" s="385"/>
      <c r="OC48" s="385"/>
      <c r="OD48" s="385"/>
      <c r="OE48" s="385"/>
      <c r="OF48" s="385"/>
      <c r="OG48" s="385"/>
      <c r="OH48" s="385"/>
      <c r="OI48" s="385"/>
      <c r="OJ48" s="385"/>
      <c r="OK48" s="385"/>
      <c r="OL48" s="385"/>
      <c r="OM48" s="385"/>
      <c r="ON48" s="385"/>
      <c r="OO48" s="385"/>
      <c r="OP48" s="385"/>
      <c r="OQ48" s="385"/>
      <c r="OR48" s="385"/>
      <c r="OS48" s="385"/>
      <c r="OT48" s="385"/>
      <c r="OU48" s="385"/>
      <c r="OV48" s="385"/>
      <c r="OW48" s="385"/>
      <c r="OX48" s="385"/>
      <c r="OY48" s="385"/>
      <c r="OZ48" s="385"/>
      <c r="PA48" s="385"/>
      <c r="PB48" s="385"/>
      <c r="PC48" s="385"/>
      <c r="PD48" s="385"/>
      <c r="PE48" s="385"/>
      <c r="PF48" s="385"/>
      <c r="PG48" s="385"/>
      <c r="PH48" s="385"/>
      <c r="PI48" s="385"/>
      <c r="PJ48" s="385"/>
      <c r="PK48" s="385"/>
      <c r="PL48" s="385"/>
      <c r="PM48" s="385"/>
      <c r="PN48" s="385"/>
      <c r="PO48" s="385"/>
      <c r="PP48" s="385"/>
      <c r="PQ48" s="385"/>
      <c r="PR48" s="385"/>
      <c r="PS48" s="385"/>
      <c r="PT48" s="385"/>
      <c r="PU48" s="385"/>
      <c r="PV48" s="385"/>
      <c r="PW48" s="385"/>
      <c r="PX48" s="385"/>
      <c r="PY48" s="385"/>
      <c r="PZ48" s="385"/>
      <c r="QA48" s="385"/>
      <c r="QB48" s="385"/>
      <c r="QC48" s="385"/>
      <c r="QD48" s="385"/>
      <c r="QE48" s="385"/>
      <c r="QF48" s="385"/>
      <c r="QG48" s="385"/>
      <c r="QH48" s="385"/>
      <c r="QI48" s="385"/>
      <c r="QJ48" s="385"/>
      <c r="QK48" s="385"/>
      <c r="QL48" s="385"/>
      <c r="QM48" s="385"/>
      <c r="QN48" s="385"/>
      <c r="QO48" s="385"/>
      <c r="QP48" s="385"/>
      <c r="QQ48" s="385"/>
      <c r="QR48" s="385"/>
      <c r="QS48" s="385"/>
      <c r="QT48" s="385"/>
      <c r="QU48" s="385"/>
      <c r="QV48" s="385"/>
      <c r="QW48" s="385"/>
      <c r="QX48" s="385"/>
      <c r="QY48" s="385"/>
      <c r="QZ48" s="385"/>
      <c r="RA48" s="385"/>
      <c r="RB48" s="385"/>
      <c r="RC48" s="385"/>
      <c r="RD48" s="385"/>
      <c r="RE48" s="385"/>
      <c r="RF48" s="385"/>
      <c r="RG48" s="385"/>
      <c r="RH48" s="385"/>
      <c r="RI48" s="385"/>
      <c r="RJ48" s="385"/>
      <c r="RK48" s="385"/>
      <c r="RL48" s="385"/>
      <c r="RM48" s="385"/>
      <c r="RN48" s="385"/>
      <c r="RO48" s="385"/>
      <c r="RP48" s="385"/>
      <c r="RQ48" s="385"/>
      <c r="RR48" s="385"/>
      <c r="RS48" s="385"/>
      <c r="RT48" s="385"/>
      <c r="RU48" s="385"/>
      <c r="RV48" s="385"/>
      <c r="RW48" s="385"/>
      <c r="RX48" s="385"/>
      <c r="RY48" s="385"/>
      <c r="RZ48" s="385"/>
      <c r="SA48" s="385"/>
      <c r="SB48" s="385"/>
      <c r="SC48" s="385"/>
      <c r="SD48" s="385"/>
      <c r="SE48" s="385"/>
      <c r="SF48" s="385"/>
      <c r="SG48" s="385"/>
      <c r="SH48" s="385"/>
      <c r="SI48" s="385"/>
      <c r="SJ48" s="385"/>
      <c r="SK48" s="385"/>
      <c r="SL48" s="385"/>
      <c r="SM48" s="385"/>
      <c r="SN48" s="385"/>
      <c r="SO48" s="385"/>
      <c r="SP48" s="385"/>
      <c r="SQ48" s="385"/>
      <c r="SR48" s="385"/>
      <c r="SS48" s="385"/>
      <c r="ST48" s="385"/>
      <c r="SU48" s="385"/>
      <c r="SV48" s="385"/>
      <c r="SW48" s="385"/>
      <c r="SX48" s="385"/>
      <c r="SY48" s="385"/>
      <c r="SZ48" s="385"/>
      <c r="TA48" s="385"/>
      <c r="TB48" s="385"/>
      <c r="TC48" s="385"/>
      <c r="TD48" s="385"/>
      <c r="TE48" s="385"/>
      <c r="TF48" s="385"/>
      <c r="TG48" s="385"/>
      <c r="TH48" s="385"/>
      <c r="TI48" s="385"/>
      <c r="TJ48" s="385"/>
      <c r="TK48" s="385"/>
      <c r="TL48" s="385"/>
      <c r="TM48" s="385"/>
      <c r="TN48" s="385"/>
      <c r="TO48" s="385"/>
      <c r="TP48" s="385"/>
      <c r="TQ48" s="385"/>
      <c r="TR48" s="385"/>
      <c r="TS48" s="385"/>
      <c r="TT48" s="385"/>
      <c r="TU48" s="385"/>
      <c r="TV48" s="385"/>
      <c r="TW48" s="385"/>
      <c r="TX48" s="385"/>
      <c r="TY48" s="385"/>
      <c r="TZ48" s="385"/>
      <c r="UA48" s="385"/>
      <c r="UB48" s="385"/>
      <c r="UC48" s="385"/>
      <c r="UD48" s="385"/>
      <c r="UE48" s="385"/>
      <c r="UF48" s="385"/>
      <c r="UG48" s="385"/>
      <c r="UH48" s="385"/>
      <c r="UI48" s="385"/>
      <c r="UJ48" s="385"/>
      <c r="UK48" s="385"/>
      <c r="UL48" s="385"/>
      <c r="UM48" s="385"/>
      <c r="UN48" s="385"/>
      <c r="UO48" s="385"/>
      <c r="UP48" s="385"/>
      <c r="UQ48" s="385"/>
      <c r="UR48" s="385"/>
      <c r="US48" s="385"/>
      <c r="UT48" s="385"/>
      <c r="UU48" s="385"/>
      <c r="UV48" s="385"/>
      <c r="UW48" s="385"/>
      <c r="UX48" s="385"/>
      <c r="UY48" s="385"/>
      <c r="UZ48" s="385"/>
      <c r="VA48" s="385"/>
      <c r="VB48" s="385"/>
      <c r="VC48" s="385"/>
      <c r="VD48" s="385"/>
      <c r="VE48" s="385"/>
      <c r="VF48" s="385"/>
      <c r="VG48" s="385"/>
      <c r="VH48" s="385"/>
      <c r="VI48" s="385"/>
      <c r="VJ48" s="385"/>
      <c r="VK48" s="385"/>
      <c r="VL48" s="385"/>
      <c r="VM48" s="385"/>
      <c r="VN48" s="385"/>
      <c r="VO48" s="385"/>
      <c r="VP48" s="385"/>
      <c r="VQ48" s="385"/>
      <c r="VR48" s="385"/>
      <c r="VS48" s="385"/>
      <c r="VT48" s="385"/>
      <c r="VU48" s="385"/>
      <c r="VV48" s="385"/>
      <c r="VW48" s="385"/>
      <c r="VX48" s="385"/>
      <c r="VY48" s="385"/>
      <c r="VZ48" s="385"/>
      <c r="WA48" s="385"/>
      <c r="WB48" s="385"/>
      <c r="WC48" s="385"/>
      <c r="WD48" s="385"/>
      <c r="WE48" s="385"/>
      <c r="WF48" s="385"/>
      <c r="WG48" s="385"/>
      <c r="WH48" s="385"/>
      <c r="WI48" s="385"/>
      <c r="WJ48" s="385"/>
      <c r="WK48" s="385"/>
      <c r="WL48" s="385"/>
      <c r="WM48" s="385"/>
      <c r="WN48" s="385"/>
      <c r="WO48" s="385"/>
      <c r="WP48" s="385"/>
      <c r="WQ48" s="385"/>
      <c r="WR48" s="385"/>
      <c r="WS48" s="385"/>
      <c r="WT48" s="385"/>
      <c r="WU48" s="385"/>
      <c r="WV48" s="385"/>
      <c r="WW48" s="385"/>
      <c r="WX48" s="385"/>
      <c r="WY48" s="385"/>
      <c r="WZ48" s="385"/>
      <c r="XA48" s="385"/>
      <c r="XB48" s="385"/>
      <c r="XC48" s="385"/>
      <c r="XD48" s="385"/>
      <c r="XE48" s="385"/>
      <c r="XF48" s="385"/>
      <c r="XG48" s="385"/>
      <c r="XH48" s="385"/>
      <c r="XI48" s="385"/>
      <c r="XJ48" s="385"/>
      <c r="XK48" s="385"/>
      <c r="XL48" s="385"/>
      <c r="XM48" s="385"/>
      <c r="XN48" s="385"/>
      <c r="XO48" s="385"/>
      <c r="XP48" s="385"/>
      <c r="XQ48" s="385"/>
      <c r="XR48" s="385"/>
      <c r="XS48" s="385"/>
      <c r="XT48" s="385"/>
      <c r="XU48" s="385"/>
      <c r="XV48" s="385"/>
      <c r="XW48" s="385"/>
      <c r="XX48" s="385"/>
      <c r="XY48" s="385"/>
      <c r="XZ48" s="385"/>
      <c r="YA48" s="385"/>
      <c r="YB48" s="385"/>
      <c r="YC48" s="385"/>
      <c r="YD48" s="385"/>
      <c r="YE48" s="385"/>
      <c r="YF48" s="385"/>
      <c r="YG48" s="385"/>
      <c r="YH48" s="385"/>
      <c r="YI48" s="385"/>
      <c r="YJ48" s="385"/>
      <c r="YK48" s="385"/>
      <c r="YL48" s="385"/>
      <c r="YM48" s="385"/>
      <c r="YN48" s="385"/>
      <c r="YO48" s="385"/>
      <c r="YP48" s="385"/>
      <c r="YQ48" s="385"/>
      <c r="YR48" s="385"/>
      <c r="YS48" s="385"/>
      <c r="YT48" s="385"/>
      <c r="YU48" s="385"/>
      <c r="YV48" s="385"/>
      <c r="YW48" s="385"/>
      <c r="YX48" s="385"/>
      <c r="YY48" s="385"/>
      <c r="YZ48" s="385"/>
      <c r="ZA48" s="385"/>
      <c r="ZB48" s="385"/>
      <c r="ZC48" s="385"/>
      <c r="ZD48" s="385"/>
      <c r="ZE48" s="385"/>
      <c r="ZF48" s="385"/>
      <c r="ZG48" s="385"/>
      <c r="ZH48" s="385"/>
      <c r="ZI48" s="385"/>
      <c r="ZJ48" s="385"/>
      <c r="ZK48" s="385"/>
      <c r="ZL48" s="385"/>
      <c r="ZM48" s="385"/>
    </row>
    <row r="49" spans="1:689" s="127" customFormat="1" ht="12.75" x14ac:dyDescent="0.2">
      <c r="I49" s="385"/>
      <c r="J49" s="385"/>
      <c r="K49" s="385"/>
      <c r="L49" s="385"/>
      <c r="M49" s="385"/>
      <c r="N49" s="385"/>
      <c r="O49" s="385"/>
      <c r="P49" s="385"/>
      <c r="Q49" s="385"/>
      <c r="R49" s="385"/>
      <c r="S49" s="385"/>
      <c r="T49" s="385"/>
      <c r="U49" s="385"/>
      <c r="V49" s="385"/>
      <c r="W49" s="385"/>
      <c r="X49" s="385"/>
      <c r="Y49" s="385"/>
      <c r="Z49" s="385"/>
      <c r="AA49" s="385"/>
      <c r="AB49" s="385"/>
      <c r="AC49" s="385"/>
      <c r="AD49" s="385"/>
      <c r="AE49" s="385"/>
      <c r="AF49" s="385"/>
      <c r="AG49" s="385"/>
      <c r="AH49" s="385"/>
      <c r="AI49" s="385"/>
      <c r="AJ49" s="385"/>
      <c r="AK49" s="385"/>
      <c r="AL49" s="385"/>
      <c r="EB49" s="385"/>
      <c r="EC49" s="385"/>
      <c r="ED49" s="385"/>
      <c r="EE49" s="385"/>
      <c r="EF49" s="385"/>
      <c r="EG49" s="385"/>
      <c r="EH49" s="385"/>
      <c r="EI49" s="385"/>
      <c r="EJ49" s="385"/>
      <c r="EK49" s="385"/>
      <c r="EL49" s="385"/>
      <c r="EM49" s="385"/>
      <c r="EN49" s="385"/>
      <c r="EO49" s="385"/>
      <c r="EP49" s="385"/>
      <c r="EQ49" s="385"/>
      <c r="ER49" s="385"/>
      <c r="ES49" s="385"/>
      <c r="ET49" s="385"/>
      <c r="EU49" s="385"/>
      <c r="EV49" s="385"/>
      <c r="EW49" s="385"/>
      <c r="EX49" s="385"/>
      <c r="EY49" s="385"/>
      <c r="EZ49" s="385"/>
      <c r="FA49" s="385"/>
      <c r="FB49" s="385"/>
      <c r="FC49" s="385"/>
      <c r="FD49" s="385"/>
      <c r="FE49" s="385"/>
      <c r="FF49" s="385"/>
      <c r="FG49" s="385"/>
      <c r="FH49" s="385"/>
      <c r="FI49" s="385"/>
      <c r="FJ49" s="385"/>
      <c r="FK49" s="385"/>
      <c r="FL49" s="385"/>
      <c r="FM49" s="385"/>
      <c r="FN49" s="385"/>
      <c r="FO49" s="385"/>
      <c r="FP49" s="385"/>
      <c r="FQ49" s="385"/>
      <c r="FR49" s="385"/>
      <c r="FS49" s="385"/>
      <c r="FT49" s="385"/>
      <c r="FU49" s="385"/>
      <c r="FV49" s="385"/>
      <c r="FW49" s="385"/>
      <c r="FX49" s="385"/>
      <c r="FY49" s="385"/>
      <c r="FZ49" s="385"/>
      <c r="GA49" s="385"/>
      <c r="GB49" s="385"/>
      <c r="GC49" s="385"/>
      <c r="GD49" s="385"/>
      <c r="GE49" s="385"/>
      <c r="GF49" s="385"/>
      <c r="GG49" s="385"/>
      <c r="GH49" s="385"/>
      <c r="GI49" s="385"/>
      <c r="GJ49" s="385"/>
      <c r="GK49" s="385"/>
      <c r="GL49" s="385"/>
      <c r="GM49" s="385"/>
      <c r="GN49" s="385"/>
      <c r="GO49" s="385"/>
      <c r="GP49" s="385"/>
      <c r="GQ49" s="385"/>
      <c r="GR49" s="385"/>
      <c r="GS49" s="385"/>
      <c r="GT49" s="385"/>
      <c r="GU49" s="385"/>
      <c r="GV49" s="385"/>
      <c r="GW49" s="385"/>
      <c r="GX49" s="385"/>
      <c r="GY49" s="385"/>
      <c r="GZ49" s="385"/>
      <c r="HA49" s="385"/>
      <c r="HB49" s="385"/>
      <c r="HC49" s="385"/>
      <c r="HD49" s="385"/>
      <c r="HE49" s="385"/>
      <c r="HF49" s="385"/>
      <c r="HG49" s="385"/>
      <c r="HH49" s="385"/>
      <c r="HI49" s="385"/>
      <c r="HJ49" s="385"/>
      <c r="HK49" s="385"/>
      <c r="HL49" s="385"/>
      <c r="HM49" s="385"/>
      <c r="HN49" s="385"/>
      <c r="HO49" s="385"/>
      <c r="HP49" s="385"/>
      <c r="HQ49" s="385"/>
      <c r="HR49" s="385"/>
      <c r="HS49" s="385"/>
      <c r="HT49" s="385"/>
      <c r="HU49" s="385"/>
      <c r="HV49" s="385"/>
      <c r="HW49" s="385"/>
      <c r="HX49" s="385"/>
      <c r="HY49" s="385"/>
      <c r="HZ49" s="385"/>
      <c r="IA49" s="385"/>
      <c r="IB49" s="385"/>
      <c r="IC49" s="385"/>
      <c r="ID49" s="385"/>
      <c r="IE49" s="385"/>
      <c r="IF49" s="385"/>
      <c r="IG49" s="385"/>
      <c r="IH49" s="385"/>
      <c r="II49" s="385"/>
      <c r="IJ49" s="385"/>
      <c r="IK49" s="385"/>
      <c r="IL49" s="385"/>
      <c r="IM49" s="385"/>
      <c r="IN49" s="385"/>
      <c r="IO49" s="385"/>
      <c r="IP49" s="385"/>
      <c r="IQ49" s="385"/>
      <c r="IR49" s="385"/>
      <c r="IS49" s="385"/>
      <c r="IT49" s="385"/>
      <c r="IU49" s="385"/>
      <c r="IV49" s="385"/>
      <c r="IW49" s="385"/>
      <c r="IX49" s="385"/>
      <c r="IY49" s="385"/>
      <c r="IZ49" s="385"/>
      <c r="JA49" s="385"/>
      <c r="JB49" s="385"/>
      <c r="JC49" s="385"/>
      <c r="JD49" s="385"/>
      <c r="JE49" s="385"/>
      <c r="JF49" s="385"/>
      <c r="JG49" s="385"/>
      <c r="JH49" s="385"/>
      <c r="JI49" s="385"/>
      <c r="JJ49" s="385"/>
      <c r="JK49" s="385"/>
      <c r="JL49" s="385"/>
      <c r="JM49" s="385"/>
      <c r="JN49" s="385"/>
      <c r="JO49" s="385"/>
      <c r="JP49" s="385"/>
      <c r="JQ49" s="385"/>
      <c r="JR49" s="385"/>
      <c r="JS49" s="385"/>
      <c r="JT49" s="385"/>
      <c r="JU49" s="385"/>
      <c r="JV49" s="385"/>
      <c r="JW49" s="385"/>
      <c r="JX49" s="385"/>
      <c r="JY49" s="385"/>
      <c r="JZ49" s="385"/>
      <c r="KA49" s="385"/>
      <c r="KB49" s="385"/>
      <c r="KC49" s="385"/>
      <c r="KD49" s="385"/>
      <c r="KE49" s="385"/>
      <c r="KF49" s="385"/>
      <c r="KG49" s="385"/>
      <c r="KH49" s="385"/>
      <c r="KI49" s="385"/>
      <c r="KJ49" s="385"/>
      <c r="KK49" s="385"/>
      <c r="KL49" s="385"/>
      <c r="KM49" s="385"/>
      <c r="KN49" s="385"/>
      <c r="KO49" s="385"/>
      <c r="KP49" s="385"/>
      <c r="KQ49" s="385"/>
      <c r="KR49" s="385"/>
      <c r="KS49" s="385"/>
      <c r="KT49" s="385"/>
      <c r="KU49" s="385"/>
      <c r="KV49" s="385"/>
      <c r="KW49" s="385"/>
      <c r="KX49" s="385"/>
      <c r="KY49" s="385"/>
      <c r="KZ49" s="385"/>
      <c r="LA49" s="385"/>
      <c r="LB49" s="385"/>
      <c r="LC49" s="385"/>
      <c r="LD49" s="385"/>
      <c r="LE49" s="385"/>
      <c r="LF49" s="385"/>
      <c r="LG49" s="385"/>
      <c r="LH49" s="385"/>
      <c r="LI49" s="385"/>
      <c r="LJ49" s="385"/>
      <c r="LK49" s="385"/>
      <c r="LL49" s="385"/>
      <c r="LM49" s="385"/>
      <c r="LN49" s="385"/>
      <c r="LO49" s="385"/>
      <c r="LP49" s="385"/>
      <c r="LQ49" s="385"/>
      <c r="LR49" s="385"/>
      <c r="LS49" s="385"/>
      <c r="LT49" s="385"/>
      <c r="LU49" s="385"/>
      <c r="LV49" s="385"/>
      <c r="LW49" s="385"/>
      <c r="LX49" s="385"/>
      <c r="LY49" s="385"/>
      <c r="LZ49" s="385"/>
      <c r="MA49" s="385"/>
      <c r="MB49" s="385"/>
      <c r="MC49" s="385"/>
      <c r="MD49" s="385"/>
      <c r="ME49" s="385"/>
      <c r="MF49" s="385"/>
      <c r="MG49" s="385"/>
      <c r="MH49" s="385"/>
      <c r="MI49" s="385"/>
      <c r="MJ49" s="385"/>
      <c r="MK49" s="385"/>
      <c r="ML49" s="385"/>
      <c r="MM49" s="385"/>
      <c r="MN49" s="385"/>
      <c r="MO49" s="385"/>
      <c r="MP49" s="385"/>
      <c r="MQ49" s="385"/>
      <c r="MR49" s="385"/>
      <c r="MS49" s="385"/>
      <c r="MT49" s="385"/>
      <c r="MU49" s="385"/>
      <c r="MV49" s="385"/>
      <c r="MW49" s="385"/>
      <c r="MX49" s="385"/>
      <c r="MY49" s="385"/>
      <c r="MZ49" s="385"/>
      <c r="NA49" s="385"/>
      <c r="NB49" s="385"/>
      <c r="NC49" s="385"/>
      <c r="ND49" s="385"/>
      <c r="NE49" s="385"/>
      <c r="NF49" s="385"/>
      <c r="NG49" s="385"/>
      <c r="NH49" s="385"/>
      <c r="NI49" s="385"/>
      <c r="NJ49" s="385"/>
      <c r="NK49" s="385"/>
      <c r="NL49" s="385"/>
      <c r="NM49" s="385"/>
      <c r="NN49" s="385"/>
      <c r="NO49" s="385"/>
      <c r="NP49" s="385"/>
      <c r="NQ49" s="385"/>
      <c r="NR49" s="385"/>
      <c r="NS49" s="385"/>
      <c r="NT49" s="385"/>
      <c r="NU49" s="385"/>
      <c r="NV49" s="385"/>
      <c r="NW49" s="385"/>
      <c r="NX49" s="385"/>
      <c r="NY49" s="385"/>
      <c r="NZ49" s="385"/>
      <c r="OA49" s="385"/>
      <c r="OB49" s="385"/>
      <c r="OC49" s="385"/>
      <c r="OD49" s="385"/>
      <c r="OE49" s="385"/>
      <c r="OF49" s="385"/>
      <c r="OG49" s="385"/>
      <c r="OH49" s="385"/>
      <c r="OI49" s="385"/>
      <c r="OJ49" s="385"/>
      <c r="OK49" s="385"/>
      <c r="OL49" s="385"/>
      <c r="OM49" s="385"/>
      <c r="ON49" s="385"/>
      <c r="OO49" s="385"/>
      <c r="OP49" s="385"/>
      <c r="OQ49" s="385"/>
      <c r="OR49" s="385"/>
      <c r="OS49" s="385"/>
      <c r="OT49" s="385"/>
      <c r="OU49" s="385"/>
      <c r="OV49" s="385"/>
      <c r="OW49" s="385"/>
      <c r="OX49" s="385"/>
      <c r="OY49" s="385"/>
      <c r="OZ49" s="385"/>
      <c r="PA49" s="385"/>
      <c r="PB49" s="385"/>
      <c r="PC49" s="385"/>
      <c r="PD49" s="385"/>
      <c r="PE49" s="385"/>
      <c r="PF49" s="385"/>
      <c r="PG49" s="385"/>
      <c r="PH49" s="385"/>
      <c r="PI49" s="385"/>
      <c r="PJ49" s="385"/>
      <c r="PK49" s="385"/>
      <c r="PL49" s="385"/>
      <c r="PM49" s="385"/>
      <c r="PN49" s="385"/>
      <c r="PO49" s="385"/>
      <c r="PP49" s="385"/>
      <c r="PQ49" s="385"/>
      <c r="PR49" s="385"/>
      <c r="PS49" s="385"/>
      <c r="PT49" s="385"/>
      <c r="PU49" s="385"/>
      <c r="PV49" s="385"/>
      <c r="PW49" s="385"/>
      <c r="PX49" s="385"/>
      <c r="PY49" s="385"/>
      <c r="PZ49" s="385"/>
      <c r="QA49" s="385"/>
      <c r="QB49" s="385"/>
      <c r="QC49" s="385"/>
      <c r="QD49" s="385"/>
      <c r="QE49" s="385"/>
      <c r="QF49" s="385"/>
      <c r="QG49" s="385"/>
      <c r="QH49" s="385"/>
      <c r="QI49" s="385"/>
      <c r="QJ49" s="385"/>
      <c r="QK49" s="385"/>
      <c r="QL49" s="385"/>
      <c r="QM49" s="385"/>
      <c r="QN49" s="385"/>
      <c r="QO49" s="385"/>
      <c r="QP49" s="385"/>
      <c r="QQ49" s="385"/>
      <c r="QR49" s="385"/>
      <c r="QS49" s="385"/>
      <c r="QT49" s="385"/>
      <c r="QU49" s="385"/>
      <c r="QV49" s="385"/>
      <c r="QW49" s="385"/>
      <c r="QX49" s="385"/>
      <c r="QY49" s="385"/>
      <c r="QZ49" s="385"/>
      <c r="RA49" s="385"/>
      <c r="RB49" s="385"/>
      <c r="RC49" s="385"/>
      <c r="RD49" s="385"/>
      <c r="RE49" s="385"/>
      <c r="RF49" s="385"/>
      <c r="RG49" s="385"/>
      <c r="RH49" s="385"/>
      <c r="RI49" s="385"/>
      <c r="RJ49" s="385"/>
      <c r="RK49" s="385"/>
      <c r="RL49" s="385"/>
      <c r="RM49" s="385"/>
      <c r="RN49" s="385"/>
      <c r="RO49" s="385"/>
      <c r="RP49" s="385"/>
      <c r="RQ49" s="385"/>
      <c r="RR49" s="385"/>
      <c r="RS49" s="385"/>
      <c r="RT49" s="385"/>
      <c r="RU49" s="385"/>
      <c r="RV49" s="385"/>
      <c r="RW49" s="385"/>
      <c r="RX49" s="385"/>
      <c r="RY49" s="385"/>
      <c r="RZ49" s="385"/>
      <c r="SA49" s="385"/>
      <c r="SB49" s="385"/>
      <c r="SC49" s="385"/>
      <c r="SD49" s="385"/>
      <c r="SE49" s="385"/>
      <c r="SF49" s="385"/>
      <c r="SG49" s="385"/>
      <c r="SH49" s="385"/>
      <c r="SI49" s="385"/>
      <c r="SJ49" s="385"/>
      <c r="SK49" s="385"/>
      <c r="SL49" s="385"/>
      <c r="SM49" s="385"/>
      <c r="SN49" s="385"/>
      <c r="SO49" s="385"/>
      <c r="SP49" s="385"/>
      <c r="SQ49" s="385"/>
      <c r="SR49" s="385"/>
      <c r="SS49" s="385"/>
      <c r="ST49" s="385"/>
      <c r="SU49" s="385"/>
      <c r="SV49" s="385"/>
      <c r="SW49" s="385"/>
      <c r="SX49" s="385"/>
      <c r="SY49" s="385"/>
      <c r="SZ49" s="385"/>
      <c r="TA49" s="385"/>
      <c r="TB49" s="385"/>
      <c r="TC49" s="385"/>
      <c r="TD49" s="385"/>
      <c r="TE49" s="385"/>
      <c r="TF49" s="385"/>
      <c r="TG49" s="385"/>
      <c r="TH49" s="385"/>
      <c r="TI49" s="385"/>
      <c r="TJ49" s="385"/>
      <c r="TK49" s="385"/>
      <c r="TL49" s="385"/>
      <c r="TM49" s="385"/>
      <c r="TN49" s="385"/>
      <c r="TO49" s="385"/>
      <c r="TP49" s="385"/>
      <c r="TQ49" s="385"/>
      <c r="TR49" s="385"/>
      <c r="TS49" s="385"/>
      <c r="TT49" s="385"/>
      <c r="TU49" s="385"/>
      <c r="TV49" s="385"/>
      <c r="TW49" s="385"/>
      <c r="TX49" s="385"/>
      <c r="TY49" s="385"/>
      <c r="TZ49" s="385"/>
      <c r="UA49" s="385"/>
      <c r="UB49" s="385"/>
      <c r="UC49" s="385"/>
      <c r="UD49" s="385"/>
      <c r="UE49" s="385"/>
      <c r="UF49" s="385"/>
      <c r="UG49" s="385"/>
      <c r="UH49" s="385"/>
      <c r="UI49" s="385"/>
      <c r="UJ49" s="385"/>
      <c r="UK49" s="385"/>
      <c r="UL49" s="385"/>
      <c r="UM49" s="385"/>
      <c r="UN49" s="385"/>
      <c r="UO49" s="385"/>
      <c r="UP49" s="385"/>
      <c r="UQ49" s="385"/>
      <c r="UR49" s="385"/>
      <c r="US49" s="385"/>
      <c r="UT49" s="385"/>
      <c r="UU49" s="385"/>
      <c r="UV49" s="385"/>
      <c r="UW49" s="385"/>
      <c r="UX49" s="385"/>
      <c r="UY49" s="385"/>
      <c r="UZ49" s="385"/>
      <c r="VA49" s="385"/>
      <c r="VB49" s="385"/>
      <c r="VC49" s="385"/>
      <c r="VD49" s="385"/>
      <c r="VE49" s="385"/>
      <c r="VF49" s="385"/>
      <c r="VG49" s="385"/>
      <c r="VH49" s="385"/>
      <c r="VI49" s="385"/>
      <c r="VJ49" s="385"/>
      <c r="VK49" s="385"/>
      <c r="VL49" s="385"/>
      <c r="VM49" s="385"/>
      <c r="VN49" s="385"/>
      <c r="VO49" s="385"/>
      <c r="VP49" s="385"/>
      <c r="VQ49" s="385"/>
      <c r="VR49" s="385"/>
      <c r="VS49" s="385"/>
      <c r="VT49" s="385"/>
      <c r="VU49" s="385"/>
      <c r="VV49" s="385"/>
      <c r="VW49" s="385"/>
      <c r="VX49" s="385"/>
      <c r="VY49" s="385"/>
      <c r="VZ49" s="385"/>
      <c r="WA49" s="385"/>
      <c r="WB49" s="385"/>
      <c r="WC49" s="385"/>
      <c r="WD49" s="385"/>
      <c r="WE49" s="385"/>
      <c r="WF49" s="385"/>
      <c r="WG49" s="385"/>
      <c r="WH49" s="385"/>
      <c r="WI49" s="385"/>
      <c r="WJ49" s="385"/>
      <c r="WK49" s="385"/>
      <c r="WL49" s="385"/>
      <c r="WM49" s="385"/>
      <c r="WN49" s="385"/>
      <c r="WO49" s="385"/>
      <c r="WP49" s="385"/>
      <c r="WQ49" s="385"/>
      <c r="WR49" s="385"/>
      <c r="WS49" s="385"/>
      <c r="WT49" s="385"/>
      <c r="WU49" s="385"/>
      <c r="WV49" s="385"/>
      <c r="WW49" s="385"/>
      <c r="WX49" s="385"/>
      <c r="WY49" s="385"/>
      <c r="WZ49" s="385"/>
      <c r="XA49" s="385"/>
      <c r="XB49" s="385"/>
      <c r="XC49" s="385"/>
      <c r="XD49" s="385"/>
      <c r="XE49" s="385"/>
      <c r="XF49" s="385"/>
      <c r="XG49" s="385"/>
      <c r="XH49" s="385"/>
      <c r="XI49" s="385"/>
      <c r="XJ49" s="385"/>
      <c r="XK49" s="385"/>
      <c r="XL49" s="385"/>
      <c r="XM49" s="385"/>
      <c r="XN49" s="385"/>
      <c r="XO49" s="385"/>
      <c r="XP49" s="385"/>
      <c r="XQ49" s="385"/>
      <c r="XR49" s="385"/>
      <c r="XS49" s="385"/>
      <c r="XT49" s="385"/>
      <c r="XU49" s="385"/>
      <c r="XV49" s="385"/>
      <c r="XW49" s="385"/>
      <c r="XX49" s="385"/>
      <c r="XY49" s="385"/>
      <c r="XZ49" s="385"/>
      <c r="YA49" s="385"/>
      <c r="YB49" s="385"/>
      <c r="YC49" s="385"/>
      <c r="YD49" s="385"/>
      <c r="YE49" s="385"/>
      <c r="YF49" s="385"/>
      <c r="YG49" s="385"/>
      <c r="YH49" s="385"/>
      <c r="YI49" s="385"/>
      <c r="YJ49" s="385"/>
      <c r="YK49" s="385"/>
      <c r="YL49" s="385"/>
      <c r="YM49" s="385"/>
      <c r="YN49" s="385"/>
      <c r="YO49" s="385"/>
      <c r="YP49" s="385"/>
      <c r="YQ49" s="385"/>
      <c r="YR49" s="385"/>
      <c r="YS49" s="385"/>
      <c r="YT49" s="385"/>
      <c r="YU49" s="385"/>
      <c r="YV49" s="385"/>
      <c r="YW49" s="385"/>
      <c r="YX49" s="385"/>
      <c r="YY49" s="385"/>
      <c r="YZ49" s="385"/>
      <c r="ZA49" s="385"/>
      <c r="ZB49" s="385"/>
      <c r="ZC49" s="385"/>
      <c r="ZD49" s="385"/>
      <c r="ZE49" s="385"/>
      <c r="ZF49" s="385"/>
      <c r="ZG49" s="385"/>
      <c r="ZH49" s="385"/>
      <c r="ZI49" s="385"/>
      <c r="ZJ49" s="385"/>
      <c r="ZK49" s="385"/>
      <c r="ZL49" s="385"/>
      <c r="ZM49" s="385"/>
    </row>
    <row r="50" spans="1:689" s="127" customFormat="1" ht="12.75" x14ac:dyDescent="0.2">
      <c r="A50" s="386" t="s">
        <v>1741</v>
      </c>
      <c r="B50" s="387"/>
      <c r="C50" s="387"/>
      <c r="D50" s="387"/>
      <c r="E50" s="387"/>
      <c r="F50" s="387"/>
      <c r="G50" s="387"/>
      <c r="H50" s="387"/>
      <c r="I50" s="387"/>
      <c r="J50" s="387"/>
      <c r="K50" s="387"/>
      <c r="L50" s="387"/>
      <c r="M50" s="387"/>
      <c r="N50" s="387"/>
      <c r="O50" s="387"/>
      <c r="P50" s="387"/>
      <c r="Q50" s="387"/>
      <c r="R50" s="387"/>
      <c r="S50" s="387"/>
      <c r="T50" s="387"/>
      <c r="U50" s="387"/>
      <c r="V50" s="387"/>
      <c r="W50" s="387"/>
      <c r="X50" s="387"/>
      <c r="Y50" s="387"/>
      <c r="Z50" s="387"/>
      <c r="AA50" s="387"/>
      <c r="AB50" s="387"/>
      <c r="AC50" s="387"/>
      <c r="AD50" s="387"/>
      <c r="AE50" s="387"/>
      <c r="AF50" s="387"/>
      <c r="AG50" s="387"/>
      <c r="AH50" s="387"/>
      <c r="AI50" s="387"/>
      <c r="AJ50" s="387"/>
      <c r="AK50" s="387"/>
      <c r="AL50" s="387"/>
    </row>
    <row r="51" spans="1:689" s="127" customFormat="1" ht="12.75" x14ac:dyDescent="0.2">
      <c r="I51" s="389"/>
    </row>
    <row r="52" spans="1:689" s="127" customFormat="1" ht="12.75" x14ac:dyDescent="0.2">
      <c r="B52" s="383" t="s">
        <v>99</v>
      </c>
      <c r="C52" s="383" t="s">
        <v>1723</v>
      </c>
      <c r="D52" s="383" t="s">
        <v>1724</v>
      </c>
      <c r="E52" s="383" t="s">
        <v>1756</v>
      </c>
      <c r="F52" s="383" t="str">
        <f>B52</f>
        <v>Safety</v>
      </c>
      <c r="G52" s="388">
        <f>INDEX(Workings_calcs!E$11:E$12, MATCH($E52, Workings_calcs!$C$11:$C$12,0))</f>
        <v>27</v>
      </c>
      <c r="I52" s="385">
        <f>INDEX(CBRM_data!$EY$238:$ABN$262, MATCH($D52&amp;$E52, CBRM_data!$D$238:$D$262,0), MATCH($B52&amp;$C52&amp;I$9, CBRM_data!$EY$15:$ABN$15,0))*IF($D52=$B$6,1, (I$8&gt;$G52))</f>
        <v>0</v>
      </c>
      <c r="J52" s="385">
        <f>INDEX(CBRM_data!$EY$238:$ABN$262, MATCH($D52&amp;$E52, CBRM_data!$D$238:$D$262,0), MATCH($B52&amp;$C52&amp;J$9, CBRM_data!$EY$15:$ABN$15,0))*IF($D52=$B$6,1, (J$8&gt;$G52))</f>
        <v>0</v>
      </c>
      <c r="K52" s="385">
        <f>INDEX(CBRM_data!$EY$238:$ABN$262, MATCH($D52&amp;$E52, CBRM_data!$D$238:$D$262,0), MATCH($B52&amp;$C52&amp;K$9, CBRM_data!$EY$15:$ABN$15,0))*IF($D52=$B$6,1, (K$8&gt;$G52))</f>
        <v>881.04394912615714</v>
      </c>
      <c r="L52" s="385">
        <f>INDEX(CBRM_data!$EY$238:$ABN$262, MATCH($D52&amp;$E52, CBRM_data!$D$238:$D$262,0), MATCH($B52&amp;$C52&amp;L$9, CBRM_data!$EY$15:$ABN$15,0))*IF($D52=$B$6,1, (L$8&gt;$G52))</f>
        <v>881.04394912615714</v>
      </c>
      <c r="M52" s="385">
        <f>INDEX(CBRM_data!$EY$238:$ABN$262, MATCH($D52&amp;$E52, CBRM_data!$D$238:$D$262,0), MATCH($B52&amp;$C52&amp;M$9, CBRM_data!$EY$15:$ABN$15,0))*IF($D52=$B$6,1, (M$8&gt;$G52))</f>
        <v>881.04394912615714</v>
      </c>
      <c r="N52" s="385">
        <f>INDEX(CBRM_data!$EY$238:$ABN$262, MATCH($D52&amp;$E52, CBRM_data!$D$238:$D$262,0), MATCH($B52&amp;$C52&amp;N$9, CBRM_data!$EY$15:$ABN$15,0))*IF($D52=$B$6,1, (N$8&gt;$G52))</f>
        <v>881.04394912615714</v>
      </c>
      <c r="O52" s="385">
        <f>INDEX(CBRM_data!$EY$238:$ABN$262, MATCH($D52&amp;$E52, CBRM_data!$D$238:$D$262,0), MATCH($B52&amp;$C52&amp;O$9, CBRM_data!$EY$15:$ABN$15,0))*IF($D52=$B$6,1, (O$8&gt;$G52))</f>
        <v>881.04394912615714</v>
      </c>
      <c r="P52" s="385">
        <f>INDEX(CBRM_data!$EY$238:$ABN$262, MATCH($D52&amp;$E52, CBRM_data!$D$238:$D$262,0), MATCH($B52&amp;$C52&amp;P$9, CBRM_data!$EY$15:$ABN$15,0))*IF($D52=$B$6,1, (P$8&gt;$G52))</f>
        <v>881.04394912615714</v>
      </c>
      <c r="Q52" s="385">
        <f>INDEX(CBRM_data!$EY$238:$ABN$262, MATCH($D52&amp;$E52, CBRM_data!$D$238:$D$262,0), MATCH($B52&amp;$C52&amp;Q$9, CBRM_data!$EY$15:$ABN$15,0))*IF($D52=$B$6,1, (Q$8&gt;$G52))</f>
        <v>881.04394912615714</v>
      </c>
      <c r="R52" s="385">
        <f>INDEX(CBRM_data!$EY$238:$ABN$262, MATCH($D52&amp;$E52, CBRM_data!$D$238:$D$262,0), MATCH($B52&amp;$C52&amp;R$9, CBRM_data!$EY$15:$ABN$15,0))*IF($D52=$B$6,1, (R$8&gt;$G52))</f>
        <v>881.04394912615714</v>
      </c>
      <c r="S52" s="385">
        <f>INDEX(CBRM_data!$EY$238:$ABN$262, MATCH($D52&amp;$E52, CBRM_data!$D$238:$D$262,0), MATCH($B52&amp;$C52&amp;S$9, CBRM_data!$EY$15:$ABN$15,0))*IF($D52=$B$6,1, (S$8&gt;$G52))</f>
        <v>881.04394912615714</v>
      </c>
      <c r="T52" s="385">
        <f>INDEX(CBRM_data!$EY$238:$ABN$262, MATCH($D52&amp;$E52, CBRM_data!$D$238:$D$262,0), MATCH($B52&amp;$C52&amp;T$9, CBRM_data!$EY$15:$ABN$15,0))*IF($D52=$B$6,1, (T$8&gt;$G52))</f>
        <v>881.04394912615714</v>
      </c>
      <c r="U52" s="385">
        <f>INDEX(CBRM_data!$EY$238:$ABN$262, MATCH($D52&amp;$E52, CBRM_data!$D$238:$D$262,0), MATCH($B52&amp;$C52&amp;U$9, CBRM_data!$EY$15:$ABN$15,0))*IF($D52=$B$6,1, (U$8&gt;$G52))</f>
        <v>881.04394912615714</v>
      </c>
      <c r="V52" s="385">
        <f>INDEX(CBRM_data!$EY$238:$ABN$262, MATCH($D52&amp;$E52, CBRM_data!$D$238:$D$262,0), MATCH($B52&amp;$C52&amp;V$9, CBRM_data!$EY$15:$ABN$15,0))*IF($D52=$B$6,1, (V$8&gt;$G52))</f>
        <v>881.04394912615714</v>
      </c>
      <c r="W52" s="385">
        <f>INDEX(CBRM_data!$EY$238:$ABN$262, MATCH($D52&amp;$E52, CBRM_data!$D$238:$D$262,0), MATCH($B52&amp;$C52&amp;W$9, CBRM_data!$EY$15:$ABN$15,0))*IF($D52=$B$6,1, (W$8&gt;$G52))</f>
        <v>881.04394912615714</v>
      </c>
      <c r="X52" s="385">
        <f>INDEX(CBRM_data!$EY$238:$ABN$262, MATCH($D52&amp;$E52, CBRM_data!$D$238:$D$262,0), MATCH($B52&amp;$C52&amp;X$9, CBRM_data!$EY$15:$ABN$15,0))*IF($D52=$B$6,1, (X$8&gt;$G52))</f>
        <v>881.04394912615714</v>
      </c>
      <c r="Y52" s="385">
        <f>INDEX(CBRM_data!$EY$238:$ABN$262, MATCH($D52&amp;$E52, CBRM_data!$D$238:$D$262,0), MATCH($B52&amp;$C52&amp;Y$9, CBRM_data!$EY$15:$ABN$15,0))*IF($D52=$B$6,1, (Y$8&gt;$G52))</f>
        <v>881.04394912615714</v>
      </c>
      <c r="Z52" s="385">
        <f>INDEX(CBRM_data!$EY$238:$ABN$262, MATCH($D52&amp;$E52, CBRM_data!$D$238:$D$262,0), MATCH($B52&amp;$C52&amp;Z$9, CBRM_data!$EY$15:$ABN$15,0))*IF($D52=$B$6,1, (Z$8&gt;$G52))</f>
        <v>1054.5543869714973</v>
      </c>
      <c r="AA52" s="385">
        <f>INDEX(CBRM_data!$EY$238:$ABN$262, MATCH($D52&amp;$E52, CBRM_data!$D$238:$D$262,0), MATCH($B52&amp;$C52&amp;AA$9, CBRM_data!$EY$15:$ABN$15,0))*IF($D52=$B$6,1, (AA$8&gt;$G52))</f>
        <v>1397.8743256367345</v>
      </c>
      <c r="AB52" s="385">
        <f>INDEX(CBRM_data!$EY$238:$ABN$262, MATCH($D52&amp;$E52, CBRM_data!$D$238:$D$262,0), MATCH($B52&amp;$C52&amp;AB$9, CBRM_data!$EY$15:$ABN$15,0))*IF($D52=$B$6,1, (AB$8&gt;$G52))</f>
        <v>1869.1474144355936</v>
      </c>
      <c r="AC52" s="385">
        <f>INDEX(CBRM_data!$EY$238:$ABN$262, MATCH($D52&amp;$E52, CBRM_data!$D$238:$D$262,0), MATCH($B52&amp;$C52&amp;AC$9, CBRM_data!$EY$15:$ABN$15,0))*IF($D52=$B$6,1, (AC$8&gt;$G52))</f>
        <v>2518.9751477775608</v>
      </c>
      <c r="AD52" s="385">
        <f>INDEX(CBRM_data!$EY$238:$ABN$262, MATCH($D52&amp;$E52, CBRM_data!$D$238:$D$262,0), MATCH($B52&amp;$C52&amp;AD$9, CBRM_data!$EY$15:$ABN$15,0))*IF($D52=$B$6,1, (AD$8&gt;$G52))</f>
        <v>3418.6696997158942</v>
      </c>
      <c r="AE52" s="385">
        <f>INDEX(CBRM_data!$EY$238:$ABN$262, MATCH($D52&amp;$E52, CBRM_data!$D$238:$D$262,0), MATCH($B52&amp;$C52&amp;AE$9, CBRM_data!$EY$15:$ABN$15,0))*IF($D52=$B$6,1, (AE$8&gt;$G52))</f>
        <v>4668.9088566235623</v>
      </c>
      <c r="AF52" s="385">
        <f>INDEX(CBRM_data!$EY$238:$ABN$262, MATCH($D52&amp;$E52, CBRM_data!$D$238:$D$262,0), MATCH($B52&amp;$C52&amp;AF$9, CBRM_data!$EY$15:$ABN$15,0))*IF($D52=$B$6,1, (AF$8&gt;$G52))</f>
        <v>6412.0550799965922</v>
      </c>
      <c r="AG52" s="385">
        <f>INDEX(CBRM_data!$EY$238:$ABN$262, MATCH($D52&amp;$E52, CBRM_data!$D$238:$D$262,0), MATCH($B52&amp;$C52&amp;AG$9, CBRM_data!$EY$15:$ABN$15,0))*IF($D52=$B$6,1, (AG$8&gt;$G52))</f>
        <v>8849.7027044314291</v>
      </c>
      <c r="AH52" s="385">
        <f>INDEX(CBRM_data!$EY$238:$ABN$262, MATCH($D52&amp;$E52, CBRM_data!$D$238:$D$262,0), MATCH($B52&amp;$C52&amp;AH$9, CBRM_data!$EY$15:$ABN$15,0))*IF($D52=$B$6,1, (AH$8&gt;$G52))</f>
        <v>12267.688332756594</v>
      </c>
      <c r="AI52" s="385">
        <f>INDEX(CBRM_data!$EY$238:$ABN$262, MATCH($D52&amp;$E52, CBRM_data!$D$238:$D$262,0), MATCH($B52&amp;$C52&amp;AI$9, CBRM_data!$EY$15:$ABN$15,0))*IF($D52=$B$6,1, (AI$8&gt;$G52))</f>
        <v>17071.75941943525</v>
      </c>
      <c r="AJ52" s="385">
        <f>INDEX(CBRM_data!$EY$238:$ABN$262, MATCH($D52&amp;$E52, CBRM_data!$D$238:$D$262,0), MATCH($B52&amp;$C52&amp;AJ$9, CBRM_data!$EY$15:$ABN$15,0))*IF($D52=$B$6,1, (AJ$8&gt;$G52))</f>
        <v>23838.469444199829</v>
      </c>
      <c r="AK52" s="385">
        <f>INDEX(CBRM_data!$EY$238:$ABN$262, MATCH($D52&amp;$E52, CBRM_data!$D$238:$D$262,0), MATCH($B52&amp;$C52&amp;AK$9, CBRM_data!$EY$15:$ABN$15,0))*IF($D52=$B$6,1, (AK$8&gt;$G52))</f>
        <v>33387.833402255281</v>
      </c>
      <c r="AL52" s="385">
        <f>INDEX(CBRM_data!$EY$238:$ABN$262, MATCH($D52&amp;$E52, CBRM_data!$D$238:$D$262,0), MATCH($B52&amp;$C52&amp;AL$9, CBRM_data!$EY$15:$ABN$15,0))*IF($D52=$B$6,1, (AL$8&gt;$G52))</f>
        <v>46887.09009585758</v>
      </c>
      <c r="EB52" s="385" cm="1">
        <f t="array" ref="EB52">SUMPRODUCT((CBRM_data!GC$28:GC$232)*(CBRM_data!$H$28:$H$232=$E52)*(CBRM_data!$D$28:$D$232=TRUE))*(CBRM_data!GC$18=$C52)</f>
        <v>0</v>
      </c>
      <c r="EC52" s="385" cm="1">
        <f t="array" ref="EC52">SUMPRODUCT((CBRM_data!GD$28:GD$232)*(CBRM_data!$H$28:$H$232=$E52)*(CBRM_data!$D$28:$D$232=TRUE))*(CBRM_data!GD$18=$C52)</f>
        <v>2040.3303846989807</v>
      </c>
      <c r="ED52" s="385" cm="1">
        <f t="array" ref="ED52">SUMPRODUCT((CBRM_data!GE$28:GE$232)*(CBRM_data!$H$28:$H$232=$E52)*(CBRM_data!$D$28:$D$232=TRUE))*(CBRM_data!GE$18=$C52)</f>
        <v>2040.3303846989807</v>
      </c>
      <c r="EE52" s="385" cm="1">
        <f t="array" ref="EE52">SUMPRODUCT((CBRM_data!GF$28:GF$232)*(CBRM_data!$H$28:$H$232=$E52)*(CBRM_data!$D$28:$D$232=TRUE))*(CBRM_data!GF$18=$C52)</f>
        <v>2040.3303846989807</v>
      </c>
      <c r="EF52" s="385" cm="1">
        <f t="array" ref="EF52">SUMPRODUCT((CBRM_data!GG$28:GG$232)*(CBRM_data!$H$28:$H$232=$E52)*(CBRM_data!$D$28:$D$232=TRUE))*(CBRM_data!GG$18=$C52)</f>
        <v>2040.3303846989807</v>
      </c>
      <c r="EG52" s="385" cm="1">
        <f t="array" ref="EG52">SUMPRODUCT((CBRM_data!GH$28:GH$232)*(CBRM_data!$H$28:$H$232=$E52)*(CBRM_data!$D$28:$D$232=TRUE))*(CBRM_data!GH$18=$C52)</f>
        <v>2040.3303846989807</v>
      </c>
      <c r="EH52" s="385" cm="1">
        <f t="array" ref="EH52">SUMPRODUCT((CBRM_data!GI$28:GI$232)*(CBRM_data!$H$28:$H$232=$E52)*(CBRM_data!$D$28:$D$232=TRUE))*(CBRM_data!GI$18=$C52)</f>
        <v>2040.3303846989807</v>
      </c>
      <c r="EI52" s="385" cm="1">
        <f t="array" ref="EI52">SUMPRODUCT((CBRM_data!GJ$28:GJ$232)*(CBRM_data!$H$28:$H$232=$E52)*(CBRM_data!$D$28:$D$232=TRUE))*(CBRM_data!GJ$18=$C52)</f>
        <v>2040.3303846989807</v>
      </c>
      <c r="EJ52" s="385" cm="1">
        <f t="array" ref="EJ52">SUMPRODUCT((CBRM_data!GK$28:GK$232)*(CBRM_data!$H$28:$H$232=$E52)*(CBRM_data!$D$28:$D$232=TRUE))*(CBRM_data!GK$18=$C52)</f>
        <v>2040.3303846989807</v>
      </c>
      <c r="EK52" s="385" cm="1">
        <f t="array" ref="EK52">SUMPRODUCT((CBRM_data!GL$28:GL$232)*(CBRM_data!$H$28:$H$232=$E52)*(CBRM_data!$D$28:$D$232=TRUE))*(CBRM_data!GL$18=$C52)</f>
        <v>2040.3303846989807</v>
      </c>
      <c r="EL52" s="385" cm="1">
        <f t="array" ref="EL52">SUMPRODUCT((CBRM_data!GM$28:GM$232)*(CBRM_data!$H$28:$H$232=$E52)*(CBRM_data!$D$28:$D$232=TRUE))*(CBRM_data!GM$18=$C52)</f>
        <v>2040.3303846989807</v>
      </c>
      <c r="EM52" s="385" cm="1">
        <f t="array" ref="EM52">SUMPRODUCT((CBRM_data!GN$28:GN$232)*(CBRM_data!$H$28:$H$232=$E52)*(CBRM_data!$D$28:$D$232=TRUE))*(CBRM_data!GN$18=$C52)</f>
        <v>2040.3303846989807</v>
      </c>
      <c r="EN52" s="385" cm="1">
        <f t="array" ref="EN52">SUMPRODUCT((CBRM_data!GO$28:GO$232)*(CBRM_data!$H$28:$H$232=$E52)*(CBRM_data!$D$28:$D$232=TRUE))*(CBRM_data!GO$18=$C52)</f>
        <v>2040.3303846989807</v>
      </c>
      <c r="EO52" s="385" cm="1">
        <f t="array" ref="EO52">SUMPRODUCT((CBRM_data!GP$28:GP$232)*(CBRM_data!$H$28:$H$232=$E52)*(CBRM_data!$D$28:$D$232=TRUE))*(CBRM_data!GP$18=$C52)</f>
        <v>2040.3303846989807</v>
      </c>
      <c r="EP52" s="385" cm="1">
        <f t="array" ref="EP52">SUMPRODUCT((CBRM_data!GQ$28:GQ$232)*(CBRM_data!$H$28:$H$232=$E52)*(CBRM_data!$D$28:$D$232=TRUE))*(CBRM_data!GQ$18=$C52)</f>
        <v>2040.3303846989807</v>
      </c>
      <c r="EQ52" s="385" cm="1">
        <f t="array" ref="EQ52">SUMPRODUCT((CBRM_data!GR$28:GR$232)*(CBRM_data!$H$28:$H$232=$E52)*(CBRM_data!$D$28:$D$232=TRUE))*(CBRM_data!GR$18=$C52)</f>
        <v>2040.3303846989807</v>
      </c>
      <c r="ER52" s="385" cm="1">
        <f t="array" ref="ER52">SUMPRODUCT((CBRM_data!GS$28:GS$232)*(CBRM_data!$H$28:$H$232=$E52)*(CBRM_data!$D$28:$D$232=TRUE))*(CBRM_data!GS$18=$C52)</f>
        <v>2040.3303846989807</v>
      </c>
      <c r="ES52" s="385" cm="1">
        <f t="array" ref="ES52">SUMPRODUCT((CBRM_data!GT$28:GT$232)*(CBRM_data!$H$28:$H$232=$E52)*(CBRM_data!$D$28:$D$232=TRUE))*(CBRM_data!GT$18=$C52)</f>
        <v>2040.3303846989807</v>
      </c>
      <c r="ET52" s="385" cm="1">
        <f t="array" ref="ET52">SUMPRODUCT((CBRM_data!GU$28:GU$232)*(CBRM_data!$H$28:$H$232=$E52)*(CBRM_data!$D$28:$D$232=TRUE))*(CBRM_data!GU$18=$C52)</f>
        <v>2442.147591149806</v>
      </c>
      <c r="EU52" s="385" cm="1">
        <f t="array" ref="EU52">SUMPRODUCT((CBRM_data!GV$28:GV$232)*(CBRM_data!$H$28:$H$232=$E52)*(CBRM_data!$D$28:$D$232=TRUE))*(CBRM_data!GV$18=$C52)</f>
        <v>3237.2113370916854</v>
      </c>
      <c r="EV52" s="385" cm="1">
        <f t="array" ref="EV52">SUMPRODUCT((CBRM_data!GW$28:GW$232)*(CBRM_data!$H$28:$H$232=$E52)*(CBRM_data!$D$28:$D$232=TRUE))*(CBRM_data!GW$18=$C52)</f>
        <v>4328.5902671904032</v>
      </c>
      <c r="EW52" s="385" cm="1">
        <f t="array" ref="EW52">SUMPRODUCT((CBRM_data!GX$28:GX$232)*(CBRM_data!$H$28:$H$232=$E52)*(CBRM_data!$D$28:$D$232=TRUE))*(CBRM_data!GX$18=$C52)</f>
        <v>5833.4678280347962</v>
      </c>
      <c r="EX52" s="385" cm="1">
        <f t="array" ref="EX52">SUMPRODUCT((CBRM_data!GY$28:GY$232)*(CBRM_data!$H$28:$H$232=$E52)*(CBRM_data!$D$28:$D$232=TRUE))*(CBRM_data!GY$18=$C52)</f>
        <v>7916.9894651660579</v>
      </c>
      <c r="EY52" s="385" cm="1">
        <f t="array" ref="EY52">SUMPRODUCT((CBRM_data!GZ$28:GZ$232)*(CBRM_data!$H$28:$H$232=$E52)*(CBRM_data!$D$28:$D$232=TRUE))*(CBRM_data!GZ$18=$C52)</f>
        <v>10812.30580268724</v>
      </c>
      <c r="EZ52" s="385" cm="1">
        <f t="array" ref="EZ52">SUMPRODUCT((CBRM_data!HA$28:HA$232)*(CBRM_data!$H$28:$H$232=$E52)*(CBRM_data!$D$28:$D$232=TRUE))*(CBRM_data!HA$18=$C52)</f>
        <v>14849.101252050232</v>
      </c>
      <c r="FA52" s="385" cm="1">
        <f t="array" ref="FA52">SUMPRODUCT((CBRM_data!HB$28:HB$232)*(CBRM_data!$H$28:$H$232=$E52)*(CBRM_data!$D$28:$D$232=TRUE))*(CBRM_data!HB$18=$C52)</f>
        <v>20494.229988541356</v>
      </c>
      <c r="FB52" s="385" cm="1">
        <f t="array" ref="FB52">SUMPRODUCT((CBRM_data!HC$28:HC$232)*(CBRM_data!$H$28:$H$232=$E52)*(CBRM_data!$D$28:$D$232=TRUE))*(CBRM_data!HC$18=$C52)</f>
        <v>28409.635274342469</v>
      </c>
      <c r="FC52" s="385" cm="1">
        <f t="array" ref="FC52">SUMPRODUCT((CBRM_data!HD$28:HD$232)*(CBRM_data!$H$28:$H$232=$E52)*(CBRM_data!$D$28:$D$232=TRUE))*(CBRM_data!HD$18=$C52)</f>
        <v>39534.951120533944</v>
      </c>
      <c r="FD52" s="385" cm="1">
        <f t="array" ref="FD52">SUMPRODUCT((CBRM_data!HE$28:HE$232)*(CBRM_data!$H$28:$H$232=$E52)*(CBRM_data!$D$28:$D$232=TRUE))*(CBRM_data!HE$18=$C52)</f>
        <v>55205.365838968588</v>
      </c>
      <c r="FE52" s="385" cm="1">
        <f t="array" ref="FE52">SUMPRODUCT((CBRM_data!HF$28:HF$232)*(CBRM_data!$H$28:$H$232=$E52)*(CBRM_data!$D$28:$D$232=TRUE))*(CBRM_data!HF$18=$C52)</f>
        <v>77319.878352781816</v>
      </c>
      <c r="FF52" s="385" cm="1">
        <f t="array" ref="FF52">SUMPRODUCT((CBRM_data!HG$28:HG$232)*(CBRM_data!$H$28:$H$232=$E52)*(CBRM_data!$D$28:$D$232=TRUE))*(CBRM_data!HG$18=$C52)</f>
        <v>108581.59194848352</v>
      </c>
      <c r="FG52" s="385" cm="1">
        <f t="array" ref="FG52">SUMPRODUCT((CBRM_data!HH$28:HH$232)*(CBRM_data!$H$28:$H$232=$E52)*(CBRM_data!$D$28:$D$232=TRUE))*(CBRM_data!HH$18=$C52)</f>
        <v>0</v>
      </c>
      <c r="FH52" s="385" cm="1">
        <f t="array" ref="FH52">SUMPRODUCT((CBRM_data!HI$28:HI$232)*(CBRM_data!$H$28:$H$232=$E52)*(CBRM_data!$D$28:$D$232=TRUE))*(CBRM_data!HI$18=$C52)</f>
        <v>0</v>
      </c>
      <c r="FI52" s="385" cm="1">
        <f t="array" ref="FI52">SUMPRODUCT((CBRM_data!HJ$28:HJ$232)*(CBRM_data!$H$28:$H$232=$E52)*(CBRM_data!$D$28:$D$232=TRUE))*(CBRM_data!HJ$18=$C52)</f>
        <v>0</v>
      </c>
      <c r="FJ52" s="385" cm="1">
        <f t="array" ref="FJ52">SUMPRODUCT((CBRM_data!HK$28:HK$232)*(CBRM_data!$H$28:$H$232=$E52)*(CBRM_data!$D$28:$D$232=TRUE))*(CBRM_data!HK$18=$C52)</f>
        <v>0</v>
      </c>
      <c r="FK52" s="385" cm="1">
        <f t="array" ref="FK52">SUMPRODUCT((CBRM_data!HL$28:HL$232)*(CBRM_data!$H$28:$H$232=$E52)*(CBRM_data!$D$28:$D$232=TRUE))*(CBRM_data!HL$18=$C52)</f>
        <v>0</v>
      </c>
      <c r="FL52" s="385" cm="1">
        <f t="array" ref="FL52">SUMPRODUCT((CBRM_data!HM$28:HM$232)*(CBRM_data!$H$28:$H$232=$E52)*(CBRM_data!$D$28:$D$232=TRUE))*(CBRM_data!HM$18=$C52)</f>
        <v>0</v>
      </c>
      <c r="FM52" s="385" cm="1">
        <f t="array" ref="FM52">SUMPRODUCT((CBRM_data!HN$28:HN$232)*(CBRM_data!$H$28:$H$232=$E52)*(CBRM_data!$D$28:$D$232=TRUE))*(CBRM_data!HN$18=$C52)</f>
        <v>0</v>
      </c>
      <c r="FN52" s="385" cm="1">
        <f t="array" ref="FN52">SUMPRODUCT((CBRM_data!HO$28:HO$232)*(CBRM_data!$H$28:$H$232=$E52)*(CBRM_data!$D$28:$D$232=TRUE))*(CBRM_data!HO$18=$C52)</f>
        <v>0</v>
      </c>
      <c r="FO52" s="385" cm="1">
        <f t="array" ref="FO52">SUMPRODUCT((CBRM_data!HP$28:HP$232)*(CBRM_data!$H$28:$H$232=$E52)*(CBRM_data!$D$28:$D$232=TRUE))*(CBRM_data!HP$18=$C52)</f>
        <v>0</v>
      </c>
      <c r="FP52" s="385" cm="1">
        <f t="array" ref="FP52">SUMPRODUCT((CBRM_data!HQ$28:HQ$232)*(CBRM_data!$H$28:$H$232=$E52)*(CBRM_data!$D$28:$D$232=TRUE))*(CBRM_data!HQ$18=$C52)</f>
        <v>0</v>
      </c>
      <c r="FQ52" s="385" cm="1">
        <f t="array" ref="FQ52">SUMPRODUCT((CBRM_data!HR$28:HR$232)*(CBRM_data!$H$28:$H$232=$E52)*(CBRM_data!$D$28:$D$232=TRUE))*(CBRM_data!HR$18=$C52)</f>
        <v>0</v>
      </c>
      <c r="FR52" s="385" cm="1">
        <f t="array" ref="FR52">SUMPRODUCT((CBRM_data!HS$28:HS$232)*(CBRM_data!$H$28:$H$232=$E52)*(CBRM_data!$D$28:$D$232=TRUE))*(CBRM_data!HS$18=$C52)</f>
        <v>0</v>
      </c>
      <c r="FS52" s="385" cm="1">
        <f t="array" ref="FS52">SUMPRODUCT((CBRM_data!HT$28:HT$232)*(CBRM_data!$H$28:$H$232=$E52)*(CBRM_data!$D$28:$D$232=TRUE))*(CBRM_data!HT$18=$C52)</f>
        <v>0</v>
      </c>
      <c r="FT52" s="385" cm="1">
        <f t="array" ref="FT52">SUMPRODUCT((CBRM_data!HU$28:HU$232)*(CBRM_data!$H$28:$H$232=$E52)*(CBRM_data!$D$28:$D$232=TRUE))*(CBRM_data!HU$18=$C52)</f>
        <v>0</v>
      </c>
      <c r="FU52" s="385" cm="1">
        <f t="array" ref="FU52">SUMPRODUCT((CBRM_data!HV$28:HV$232)*(CBRM_data!$H$28:$H$232=$E52)*(CBRM_data!$D$28:$D$232=TRUE))*(CBRM_data!HV$18=$C52)</f>
        <v>0</v>
      </c>
      <c r="FV52" s="385" cm="1">
        <f t="array" ref="FV52">SUMPRODUCT((CBRM_data!HW$28:HW$232)*(CBRM_data!$H$28:$H$232=$E52)*(CBRM_data!$D$28:$D$232=TRUE))*(CBRM_data!HW$18=$C52)</f>
        <v>0</v>
      </c>
      <c r="FW52" s="385" cm="1">
        <f t="array" ref="FW52">SUMPRODUCT((CBRM_data!HX$28:HX$232)*(CBRM_data!$H$28:$H$232=$E52)*(CBRM_data!$D$28:$D$232=TRUE))*(CBRM_data!HX$18=$C52)</f>
        <v>0</v>
      </c>
      <c r="FX52" s="385" cm="1">
        <f t="array" ref="FX52">SUMPRODUCT((CBRM_data!HY$28:HY$232)*(CBRM_data!$H$28:$H$232=$E52)*(CBRM_data!$D$28:$D$232=TRUE))*(CBRM_data!HY$18=$C52)</f>
        <v>0</v>
      </c>
      <c r="FY52" s="385" cm="1">
        <f t="array" ref="FY52">SUMPRODUCT((CBRM_data!HZ$28:HZ$232)*(CBRM_data!$H$28:$H$232=$E52)*(CBRM_data!$D$28:$D$232=TRUE))*(CBRM_data!HZ$18=$C52)</f>
        <v>0</v>
      </c>
      <c r="FZ52" s="385" cm="1">
        <f t="array" ref="FZ52">SUMPRODUCT((CBRM_data!IA$28:IA$232)*(CBRM_data!$H$28:$H$232=$E52)*(CBRM_data!$D$28:$D$232=TRUE))*(CBRM_data!IA$18=$C52)</f>
        <v>0</v>
      </c>
      <c r="GA52" s="385" cm="1">
        <f t="array" ref="GA52">SUMPRODUCT((CBRM_data!IB$28:IB$232)*(CBRM_data!$H$28:$H$232=$E52)*(CBRM_data!$D$28:$D$232=TRUE))*(CBRM_data!IB$18=$C52)</f>
        <v>0</v>
      </c>
      <c r="GB52" s="385" cm="1">
        <f t="array" ref="GB52">SUMPRODUCT((CBRM_data!IC$28:IC$232)*(CBRM_data!$H$28:$H$232=$E52)*(CBRM_data!$D$28:$D$232=TRUE))*(CBRM_data!IC$18=$C52)</f>
        <v>0</v>
      </c>
      <c r="GC52" s="385" cm="1">
        <f t="array" ref="GC52">SUMPRODUCT((CBRM_data!ID$28:ID$232)*(CBRM_data!$H$28:$H$232=$E52)*(CBRM_data!$D$28:$D$232=TRUE))*(CBRM_data!ID$18=$C52)</f>
        <v>0</v>
      </c>
      <c r="GD52" s="385" cm="1">
        <f t="array" ref="GD52">SUMPRODUCT((CBRM_data!IE$28:IE$232)*(CBRM_data!$H$28:$H$232=$E52)*(CBRM_data!$D$28:$D$232=TRUE))*(CBRM_data!IE$18=$C52)</f>
        <v>0</v>
      </c>
      <c r="GE52" s="385" cm="1">
        <f t="array" ref="GE52">SUMPRODUCT((CBRM_data!IF$28:IF$232)*(CBRM_data!$H$28:$H$232=$E52)*(CBRM_data!$D$28:$D$232=TRUE))*(CBRM_data!IF$18=$C52)</f>
        <v>0</v>
      </c>
      <c r="GF52" s="385" cm="1">
        <f t="array" ref="GF52">SUMPRODUCT((CBRM_data!IG$28:IG$232)*(CBRM_data!$H$28:$H$232=$E52)*(CBRM_data!$D$28:$D$232=TRUE))*(CBRM_data!IG$18=$C52)</f>
        <v>0</v>
      </c>
      <c r="GG52" s="385" cm="1">
        <f t="array" ref="GG52">SUMPRODUCT((CBRM_data!IH$28:IH$232)*(CBRM_data!$H$28:$H$232=$E52)*(CBRM_data!$D$28:$D$232=TRUE))*(CBRM_data!IH$18=$C52)</f>
        <v>0</v>
      </c>
      <c r="GH52" s="385" cm="1">
        <f t="array" ref="GH52">SUMPRODUCT((CBRM_data!II$28:II$232)*(CBRM_data!$H$28:$H$232=$E52)*(CBRM_data!$D$28:$D$232=TRUE))*(CBRM_data!II$18=$C52)</f>
        <v>0</v>
      </c>
      <c r="GI52" s="385" cm="1">
        <f t="array" ref="GI52">SUMPRODUCT((CBRM_data!IJ$28:IJ$232)*(CBRM_data!$H$28:$H$232=$E52)*(CBRM_data!$D$28:$D$232=TRUE))*(CBRM_data!IJ$18=$C52)</f>
        <v>0</v>
      </c>
      <c r="GJ52" s="385" cm="1">
        <f t="array" ref="GJ52">SUMPRODUCT((CBRM_data!IK$28:IK$232)*(CBRM_data!$H$28:$H$232=$E52)*(CBRM_data!$D$28:$D$232=TRUE))*(CBRM_data!IK$18=$C52)</f>
        <v>0</v>
      </c>
      <c r="GK52" s="385" cm="1">
        <f t="array" ref="GK52">SUMPRODUCT((CBRM_data!IL$28:IL$232)*(CBRM_data!$H$28:$H$232=$E52)*(CBRM_data!$D$28:$D$232=TRUE))*(CBRM_data!IL$18=$C52)</f>
        <v>0</v>
      </c>
      <c r="GL52" s="385" cm="1">
        <f t="array" ref="GL52">SUMPRODUCT((CBRM_data!IM$28:IM$232)*(CBRM_data!$H$28:$H$232=$E52)*(CBRM_data!$D$28:$D$232=TRUE))*(CBRM_data!IM$18=$C52)</f>
        <v>0</v>
      </c>
      <c r="GM52" s="385" cm="1">
        <f t="array" ref="GM52">SUMPRODUCT((CBRM_data!IN$28:IN$232)*(CBRM_data!$H$28:$H$232=$E52)*(CBRM_data!$D$28:$D$232=TRUE))*(CBRM_data!IN$18=$C52)</f>
        <v>904.43076100460337</v>
      </c>
      <c r="GN52" s="385" cm="1">
        <f t="array" ref="GN52">SUMPRODUCT((CBRM_data!IO$28:IO$232)*(CBRM_data!$H$28:$H$232=$E52)*(CBRM_data!$D$28:$D$232=TRUE))*(CBRM_data!IO$18=$C52)</f>
        <v>904.43076100460337</v>
      </c>
      <c r="GO52" s="385" cm="1">
        <f t="array" ref="GO52">SUMPRODUCT((CBRM_data!IP$28:IP$232)*(CBRM_data!$H$28:$H$232=$E52)*(CBRM_data!$D$28:$D$232=TRUE))*(CBRM_data!IP$18=$C52)</f>
        <v>904.43076100460337</v>
      </c>
      <c r="GP52" s="385" cm="1">
        <f t="array" ref="GP52">SUMPRODUCT((CBRM_data!IQ$28:IQ$232)*(CBRM_data!$H$28:$H$232=$E52)*(CBRM_data!$D$28:$D$232=TRUE))*(CBRM_data!IQ$18=$C52)</f>
        <v>904.43076100460337</v>
      </c>
      <c r="GQ52" s="385" cm="1">
        <f t="array" ref="GQ52">SUMPRODUCT((CBRM_data!IR$28:IR$232)*(CBRM_data!$H$28:$H$232=$E52)*(CBRM_data!$D$28:$D$232=TRUE))*(CBRM_data!IR$18=$C52)</f>
        <v>904.43076100460337</v>
      </c>
      <c r="GR52" s="385" cm="1">
        <f t="array" ref="GR52">SUMPRODUCT((CBRM_data!IS$28:IS$232)*(CBRM_data!$H$28:$H$232=$E52)*(CBRM_data!$D$28:$D$232=TRUE))*(CBRM_data!IS$18=$C52)</f>
        <v>904.43076100460337</v>
      </c>
      <c r="GS52" s="385" cm="1">
        <f t="array" ref="GS52">SUMPRODUCT((CBRM_data!IT$28:IT$232)*(CBRM_data!$H$28:$H$232=$E52)*(CBRM_data!$D$28:$D$232=TRUE))*(CBRM_data!IT$18=$C52)</f>
        <v>904.43076100460337</v>
      </c>
      <c r="GT52" s="385" cm="1">
        <f t="array" ref="GT52">SUMPRODUCT((CBRM_data!IU$28:IU$232)*(CBRM_data!$H$28:$H$232=$E52)*(CBRM_data!$D$28:$D$232=TRUE))*(CBRM_data!IU$18=$C52)</f>
        <v>904.43076100460337</v>
      </c>
      <c r="GU52" s="385" cm="1">
        <f t="array" ref="GU52">SUMPRODUCT((CBRM_data!IV$28:IV$232)*(CBRM_data!$H$28:$H$232=$E52)*(CBRM_data!$D$28:$D$232=TRUE))*(CBRM_data!IV$18=$C52)</f>
        <v>904.43076100460337</v>
      </c>
      <c r="GV52" s="385" cm="1">
        <f t="array" ref="GV52">SUMPRODUCT((CBRM_data!IW$28:IW$232)*(CBRM_data!$H$28:$H$232=$E52)*(CBRM_data!$D$28:$D$232=TRUE))*(CBRM_data!IW$18=$C52)</f>
        <v>904.43076100460337</v>
      </c>
      <c r="GW52" s="385" cm="1">
        <f t="array" ref="GW52">SUMPRODUCT((CBRM_data!IX$28:IX$232)*(CBRM_data!$H$28:$H$232=$E52)*(CBRM_data!$D$28:$D$232=TRUE))*(CBRM_data!IX$18=$C52)</f>
        <v>904.43076100460337</v>
      </c>
      <c r="GX52" s="385" cm="1">
        <f t="array" ref="GX52">SUMPRODUCT((CBRM_data!IY$28:IY$232)*(CBRM_data!$H$28:$H$232=$E52)*(CBRM_data!$D$28:$D$232=TRUE))*(CBRM_data!IY$18=$C52)</f>
        <v>904.43076100460337</v>
      </c>
      <c r="GY52" s="385" cm="1">
        <f t="array" ref="GY52">SUMPRODUCT((CBRM_data!IZ$28:IZ$232)*(CBRM_data!$H$28:$H$232=$E52)*(CBRM_data!$D$28:$D$232=TRUE))*(CBRM_data!IZ$18=$C52)</f>
        <v>904.43076100460337</v>
      </c>
      <c r="GZ52" s="385" cm="1">
        <f t="array" ref="GZ52">SUMPRODUCT((CBRM_data!JA$28:JA$232)*(CBRM_data!$H$28:$H$232=$E52)*(CBRM_data!$D$28:$D$232=TRUE))*(CBRM_data!JA$18=$C52)</f>
        <v>904.43076100460337</v>
      </c>
      <c r="HA52" s="385" cm="1">
        <f t="array" ref="HA52">SUMPRODUCT((CBRM_data!JB$28:JB$232)*(CBRM_data!$H$28:$H$232=$E52)*(CBRM_data!$D$28:$D$232=TRUE))*(CBRM_data!JB$18=$C52)</f>
        <v>904.43076100460337</v>
      </c>
      <c r="HB52" s="385" cm="1">
        <f t="array" ref="HB52">SUMPRODUCT((CBRM_data!JC$28:JC$232)*(CBRM_data!$H$28:$H$232=$E52)*(CBRM_data!$D$28:$D$232=TRUE))*(CBRM_data!JC$18=$C52)</f>
        <v>904.43076100460337</v>
      </c>
      <c r="HC52" s="385" cm="1">
        <f t="array" ref="HC52">SUMPRODUCT((CBRM_data!JD$28:JD$232)*(CBRM_data!$H$28:$H$232=$E52)*(CBRM_data!$D$28:$D$232=TRUE))*(CBRM_data!JD$18=$C52)</f>
        <v>904.43076100460337</v>
      </c>
      <c r="HD52" s="385" cm="1">
        <f t="array" ref="HD52">SUMPRODUCT((CBRM_data!JE$28:JE$232)*(CBRM_data!$H$28:$H$232=$E52)*(CBRM_data!$D$28:$D$232=TRUE))*(CBRM_data!JE$18=$C52)</f>
        <v>1082.5469350029039</v>
      </c>
      <c r="HE52" s="385" cm="1">
        <f t="array" ref="HE52">SUMPRODUCT((CBRM_data!JF$28:JF$232)*(CBRM_data!$H$28:$H$232=$E52)*(CBRM_data!$D$28:$D$232=TRUE))*(CBRM_data!JF$18=$C52)</f>
        <v>1434.9801066999835</v>
      </c>
      <c r="HF52" s="385" cm="1">
        <f t="array" ref="HF52">SUMPRODUCT((CBRM_data!JG$28:JG$232)*(CBRM_data!$H$28:$H$232=$E52)*(CBRM_data!$D$28:$D$232=TRUE))*(CBRM_data!JG$18=$C52)</f>
        <v>1918.762872322623</v>
      </c>
      <c r="HG52" s="385" cm="1">
        <f t="array" ref="HG52">SUMPRODUCT((CBRM_data!JH$28:JH$232)*(CBRM_data!$H$28:$H$232=$E52)*(CBRM_data!$D$28:$D$232=TRUE))*(CBRM_data!JH$18=$C52)</f>
        <v>2585.8399142469134</v>
      </c>
      <c r="HH52" s="385" cm="1">
        <f t="array" ref="HH52">SUMPRODUCT((CBRM_data!JI$28:JI$232)*(CBRM_data!$H$28:$H$232=$E52)*(CBRM_data!$D$28:$D$232=TRUE))*(CBRM_data!JI$18=$C52)</f>
        <v>3509.4163477362335</v>
      </c>
      <c r="HI52" s="385" cm="1">
        <f t="array" ref="HI52">SUMPRODUCT((CBRM_data!JJ$28:JJ$232)*(CBRM_data!$H$28:$H$232=$E52)*(CBRM_data!$D$28:$D$232=TRUE))*(CBRM_data!JJ$18=$C52)</f>
        <v>4792.8423938957549</v>
      </c>
      <c r="HJ52" s="385" cm="1">
        <f t="array" ref="HJ52">SUMPRODUCT((CBRM_data!JK$28:JK$232)*(CBRM_data!$H$28:$H$232=$E52)*(CBRM_data!$D$28:$D$232=TRUE))*(CBRM_data!JK$18=$C52)</f>
        <v>6582.2594450102242</v>
      </c>
      <c r="HK52" s="385" cm="1">
        <f t="array" ref="HK52">SUMPRODUCT((CBRM_data!JL$28:JL$232)*(CBRM_data!$H$28:$H$232=$E52)*(CBRM_data!$D$28:$D$232=TRUE))*(CBRM_data!JL$18=$C52)</f>
        <v>9084.6130429383757</v>
      </c>
      <c r="HL52" s="385" cm="1">
        <f t="array" ref="HL52">SUMPRODUCT((CBRM_data!JM$28:JM$232)*(CBRM_data!$H$28:$H$232=$E52)*(CBRM_data!$D$28:$D$232=TRUE))*(CBRM_data!JM$18=$C52)</f>
        <v>12593.327160996823</v>
      </c>
      <c r="HM52" s="385" cm="1">
        <f t="array" ref="HM52">SUMPRODUCT((CBRM_data!JN$28:JN$232)*(CBRM_data!$H$28:$H$232=$E52)*(CBRM_data!$D$28:$D$232=TRUE))*(CBRM_data!JN$18=$C52)</f>
        <v>17524.919589676971</v>
      </c>
      <c r="HN52" s="385" cm="1">
        <f t="array" ref="HN52">SUMPRODUCT((CBRM_data!JO$28:JO$232)*(CBRM_data!$H$28:$H$232=$E52)*(CBRM_data!$D$28:$D$232=TRUE))*(CBRM_data!JO$18=$C52)</f>
        <v>24471.248093794478</v>
      </c>
      <c r="HO52" s="385" cm="1">
        <f t="array" ref="HO52">SUMPRODUCT((CBRM_data!JP$28:JP$232)*(CBRM_data!$H$28:$H$232=$E52)*(CBRM_data!$D$28:$D$232=TRUE))*(CBRM_data!JP$18=$C52)</f>
        <v>34274.094501468193</v>
      </c>
      <c r="HP52" s="385" cm="1">
        <f t="array" ref="HP52">SUMPRODUCT((CBRM_data!JQ$28:JQ$232)*(CBRM_data!$H$28:$H$232=$E52)*(CBRM_data!$D$28:$D$232=TRUE))*(CBRM_data!JQ$18=$C52)</f>
        <v>48131.681306871717</v>
      </c>
      <c r="HQ52" s="385" cm="1">
        <f t="array" ref="HQ52">SUMPRODUCT((CBRM_data!JR$28:JR$232)*(CBRM_data!$H$28:$H$232=$E52)*(CBRM_data!$D$28:$D$232=TRUE))*(CBRM_data!JR$18=$C52)</f>
        <v>0</v>
      </c>
      <c r="HR52" s="385" cm="1">
        <f t="array" ref="HR52">SUMPRODUCT((CBRM_data!JS$28:JS$232)*(CBRM_data!$H$28:$H$232=$E52)*(CBRM_data!$D$28:$D$232=TRUE))*(CBRM_data!JS$18=$C52)</f>
        <v>0</v>
      </c>
      <c r="HS52" s="385" cm="1">
        <f t="array" ref="HS52">SUMPRODUCT((CBRM_data!JT$28:JT$232)*(CBRM_data!$H$28:$H$232=$E52)*(CBRM_data!$D$28:$D$232=TRUE))*(CBRM_data!JT$18=$C52)</f>
        <v>0</v>
      </c>
      <c r="HT52" s="385" cm="1">
        <f t="array" ref="HT52">SUMPRODUCT((CBRM_data!JU$28:JU$232)*(CBRM_data!$H$28:$H$232=$E52)*(CBRM_data!$D$28:$D$232=TRUE))*(CBRM_data!JU$18=$C52)</f>
        <v>0</v>
      </c>
      <c r="HU52" s="385" cm="1">
        <f t="array" ref="HU52">SUMPRODUCT((CBRM_data!JV$28:JV$232)*(CBRM_data!$H$28:$H$232=$E52)*(CBRM_data!$D$28:$D$232=TRUE))*(CBRM_data!JV$18=$C52)</f>
        <v>0</v>
      </c>
      <c r="HV52" s="385" cm="1">
        <f t="array" ref="HV52">SUMPRODUCT((CBRM_data!JW$28:JW$232)*(CBRM_data!$H$28:$H$232=$E52)*(CBRM_data!$D$28:$D$232=TRUE))*(CBRM_data!JW$18=$C52)</f>
        <v>0</v>
      </c>
      <c r="HW52" s="385" cm="1">
        <f t="array" ref="HW52">SUMPRODUCT((CBRM_data!JX$28:JX$232)*(CBRM_data!$H$28:$H$232=$E52)*(CBRM_data!$D$28:$D$232=TRUE))*(CBRM_data!JX$18=$C52)</f>
        <v>0</v>
      </c>
      <c r="HX52" s="385" cm="1">
        <f t="array" ref="HX52">SUMPRODUCT((CBRM_data!JY$28:JY$232)*(CBRM_data!$H$28:$H$232=$E52)*(CBRM_data!$D$28:$D$232=TRUE))*(CBRM_data!JY$18=$C52)</f>
        <v>0</v>
      </c>
      <c r="HY52" s="385" cm="1">
        <f t="array" ref="HY52">SUMPRODUCT((CBRM_data!JZ$28:JZ$232)*(CBRM_data!$H$28:$H$232=$E52)*(CBRM_data!$D$28:$D$232=TRUE))*(CBRM_data!JZ$18=$C52)</f>
        <v>0</v>
      </c>
      <c r="HZ52" s="385" cm="1">
        <f t="array" ref="HZ52">SUMPRODUCT((CBRM_data!KA$28:KA$232)*(CBRM_data!$H$28:$H$232=$E52)*(CBRM_data!$D$28:$D$232=TRUE))*(CBRM_data!KA$18=$C52)</f>
        <v>0</v>
      </c>
      <c r="IA52" s="385" cm="1">
        <f t="array" ref="IA52">SUMPRODUCT((CBRM_data!KB$28:KB$232)*(CBRM_data!$H$28:$H$232=$E52)*(CBRM_data!$D$28:$D$232=TRUE))*(CBRM_data!KB$18=$C52)</f>
        <v>0</v>
      </c>
      <c r="IB52" s="385" cm="1">
        <f t="array" ref="IB52">SUMPRODUCT((CBRM_data!KC$28:KC$232)*(CBRM_data!$H$28:$H$232=$E52)*(CBRM_data!$D$28:$D$232=TRUE))*(CBRM_data!KC$18=$C52)</f>
        <v>0</v>
      </c>
      <c r="IC52" s="385" cm="1">
        <f t="array" ref="IC52">SUMPRODUCT((CBRM_data!KD$28:KD$232)*(CBRM_data!$H$28:$H$232=$E52)*(CBRM_data!$D$28:$D$232=TRUE))*(CBRM_data!KD$18=$C52)</f>
        <v>0</v>
      </c>
      <c r="ID52" s="385" cm="1">
        <f t="array" ref="ID52">SUMPRODUCT((CBRM_data!KE$28:KE$232)*(CBRM_data!$H$28:$H$232=$E52)*(CBRM_data!$D$28:$D$232=TRUE))*(CBRM_data!KE$18=$C52)</f>
        <v>0</v>
      </c>
      <c r="IE52" s="385" cm="1">
        <f t="array" ref="IE52">SUMPRODUCT((CBRM_data!KF$28:KF$232)*(CBRM_data!$H$28:$H$232=$E52)*(CBRM_data!$D$28:$D$232=TRUE))*(CBRM_data!KF$18=$C52)</f>
        <v>0</v>
      </c>
      <c r="IF52" s="385" cm="1">
        <f t="array" ref="IF52">SUMPRODUCT((CBRM_data!KG$28:KG$232)*(CBRM_data!$H$28:$H$232=$E52)*(CBRM_data!$D$28:$D$232=TRUE))*(CBRM_data!KG$18=$C52)</f>
        <v>0</v>
      </c>
      <c r="IG52" s="385" cm="1">
        <f t="array" ref="IG52">SUMPRODUCT((CBRM_data!KH$28:KH$232)*(CBRM_data!$H$28:$H$232=$E52)*(CBRM_data!$D$28:$D$232=TRUE))*(CBRM_data!KH$18=$C52)</f>
        <v>0</v>
      </c>
      <c r="IH52" s="385" cm="1">
        <f t="array" ref="IH52">SUMPRODUCT((CBRM_data!KI$28:KI$232)*(CBRM_data!$H$28:$H$232=$E52)*(CBRM_data!$D$28:$D$232=TRUE))*(CBRM_data!KI$18=$C52)</f>
        <v>0</v>
      </c>
      <c r="II52" s="385" cm="1">
        <f t="array" ref="II52">SUMPRODUCT((CBRM_data!KJ$28:KJ$232)*(CBRM_data!$H$28:$H$232=$E52)*(CBRM_data!$D$28:$D$232=TRUE))*(CBRM_data!KJ$18=$C52)</f>
        <v>0</v>
      </c>
      <c r="IJ52" s="385" cm="1">
        <f t="array" ref="IJ52">SUMPRODUCT((CBRM_data!KK$28:KK$232)*(CBRM_data!$H$28:$H$232=$E52)*(CBRM_data!$D$28:$D$232=TRUE))*(CBRM_data!KK$18=$C52)</f>
        <v>0</v>
      </c>
      <c r="IK52" s="385" cm="1">
        <f t="array" ref="IK52">SUMPRODUCT((CBRM_data!KL$28:KL$232)*(CBRM_data!$H$28:$H$232=$E52)*(CBRM_data!$D$28:$D$232=TRUE))*(CBRM_data!KL$18=$C52)</f>
        <v>0</v>
      </c>
      <c r="IL52" s="385" cm="1">
        <f t="array" ref="IL52">SUMPRODUCT((CBRM_data!KM$28:KM$232)*(CBRM_data!$H$28:$H$232=$E52)*(CBRM_data!$D$28:$D$232=TRUE))*(CBRM_data!KM$18=$C52)</f>
        <v>0</v>
      </c>
      <c r="IM52" s="385" cm="1">
        <f t="array" ref="IM52">SUMPRODUCT((CBRM_data!KN$28:KN$232)*(CBRM_data!$H$28:$H$232=$E52)*(CBRM_data!$D$28:$D$232=TRUE))*(CBRM_data!KN$18=$C52)</f>
        <v>0</v>
      </c>
      <c r="IN52" s="385" cm="1">
        <f t="array" ref="IN52">SUMPRODUCT((CBRM_data!KO$28:KO$232)*(CBRM_data!$H$28:$H$232=$E52)*(CBRM_data!$D$28:$D$232=TRUE))*(CBRM_data!KO$18=$C52)</f>
        <v>0</v>
      </c>
      <c r="IO52" s="385" cm="1">
        <f t="array" ref="IO52">SUMPRODUCT((CBRM_data!KP$28:KP$232)*(CBRM_data!$H$28:$H$232=$E52)*(CBRM_data!$D$28:$D$232=TRUE))*(CBRM_data!KP$18=$C52)</f>
        <v>0</v>
      </c>
      <c r="IP52" s="385" cm="1">
        <f t="array" ref="IP52">SUMPRODUCT((CBRM_data!KQ$28:KQ$232)*(CBRM_data!$H$28:$H$232=$E52)*(CBRM_data!$D$28:$D$232=TRUE))*(CBRM_data!KQ$18=$C52)</f>
        <v>0</v>
      </c>
      <c r="IQ52" s="385" cm="1">
        <f t="array" ref="IQ52">SUMPRODUCT((CBRM_data!KR$28:KR$232)*(CBRM_data!$H$28:$H$232=$E52)*(CBRM_data!$D$28:$D$232=TRUE))*(CBRM_data!KR$18=$C52)</f>
        <v>0</v>
      </c>
      <c r="IR52" s="385" cm="1">
        <f t="array" ref="IR52">SUMPRODUCT((CBRM_data!KS$28:KS$232)*(CBRM_data!$H$28:$H$232=$E52)*(CBRM_data!$D$28:$D$232=TRUE))*(CBRM_data!KS$18=$C52)</f>
        <v>0</v>
      </c>
      <c r="IS52" s="385" cm="1">
        <f t="array" ref="IS52">SUMPRODUCT((CBRM_data!KT$28:KT$232)*(CBRM_data!$H$28:$H$232=$E52)*(CBRM_data!$D$28:$D$232=TRUE))*(CBRM_data!KT$18=$C52)</f>
        <v>0</v>
      </c>
      <c r="IT52" s="385" cm="1">
        <f t="array" ref="IT52">SUMPRODUCT((CBRM_data!KU$28:KU$232)*(CBRM_data!$H$28:$H$232=$E52)*(CBRM_data!$D$28:$D$232=TRUE))*(CBRM_data!KU$18=$C52)</f>
        <v>0</v>
      </c>
      <c r="IU52" s="385" cm="1">
        <f t="array" ref="IU52">SUMPRODUCT((CBRM_data!KV$28:KV$232)*(CBRM_data!$H$28:$H$232=$E52)*(CBRM_data!$D$28:$D$232=TRUE))*(CBRM_data!KV$18=$C52)</f>
        <v>0</v>
      </c>
      <c r="IV52" s="385" cm="1">
        <f t="array" ref="IV52">SUMPRODUCT((CBRM_data!KW$28:KW$232)*(CBRM_data!$H$28:$H$232=$E52)*(CBRM_data!$D$28:$D$232=TRUE))*(CBRM_data!KW$18=$C52)</f>
        <v>0</v>
      </c>
      <c r="IW52" s="385" cm="1">
        <f t="array" ref="IW52">SUMPRODUCT((CBRM_data!KX$28:KX$232)*(CBRM_data!$H$28:$H$232=$E52)*(CBRM_data!$D$28:$D$232=TRUE))*(CBRM_data!KX$18=$C52)</f>
        <v>0</v>
      </c>
      <c r="IX52" s="385" cm="1">
        <f t="array" ref="IX52">SUMPRODUCT((CBRM_data!KY$28:KY$232)*(CBRM_data!$H$28:$H$232=$E52)*(CBRM_data!$D$28:$D$232=TRUE))*(CBRM_data!KY$18=$C52)</f>
        <v>0</v>
      </c>
      <c r="IY52" s="385" cm="1">
        <f t="array" ref="IY52">SUMPRODUCT((CBRM_data!KZ$28:KZ$232)*(CBRM_data!$H$28:$H$232=$E52)*(CBRM_data!$D$28:$D$232=TRUE))*(CBRM_data!KZ$18=$C52)</f>
        <v>0</v>
      </c>
      <c r="IZ52" s="385" cm="1">
        <f t="array" ref="IZ52">SUMPRODUCT((CBRM_data!LA$28:LA$232)*(CBRM_data!$H$28:$H$232=$E52)*(CBRM_data!$D$28:$D$232=TRUE))*(CBRM_data!LA$18=$C52)</f>
        <v>0</v>
      </c>
      <c r="JA52" s="385" cm="1">
        <f t="array" ref="JA52">SUMPRODUCT((CBRM_data!LB$28:LB$232)*(CBRM_data!$H$28:$H$232=$E52)*(CBRM_data!$D$28:$D$232=TRUE))*(CBRM_data!LB$18=$C52)</f>
        <v>0</v>
      </c>
      <c r="JB52" s="385" cm="1">
        <f t="array" ref="JB52">SUMPRODUCT((CBRM_data!LC$28:LC$232)*(CBRM_data!$H$28:$H$232=$E52)*(CBRM_data!$D$28:$D$232=TRUE))*(CBRM_data!LC$18=$C52)</f>
        <v>0</v>
      </c>
      <c r="JC52" s="385" cm="1">
        <f t="array" ref="JC52">SUMPRODUCT((CBRM_data!LD$28:LD$232)*(CBRM_data!$H$28:$H$232=$E52)*(CBRM_data!$D$28:$D$232=TRUE))*(CBRM_data!LD$18=$C52)</f>
        <v>0</v>
      </c>
      <c r="JD52" s="385" cm="1">
        <f t="array" ref="JD52">SUMPRODUCT((CBRM_data!LE$28:LE$232)*(CBRM_data!$H$28:$H$232=$E52)*(CBRM_data!$D$28:$D$232=TRUE))*(CBRM_data!LE$18=$C52)</f>
        <v>0</v>
      </c>
      <c r="JE52" s="385" cm="1">
        <f t="array" ref="JE52">SUMPRODUCT((CBRM_data!LF$28:LF$232)*(CBRM_data!$H$28:$H$232=$E52)*(CBRM_data!$D$28:$D$232=TRUE))*(CBRM_data!LF$18=$C52)</f>
        <v>0</v>
      </c>
      <c r="JF52" s="385" cm="1">
        <f t="array" ref="JF52">SUMPRODUCT((CBRM_data!LG$28:LG$232)*(CBRM_data!$H$28:$H$232=$E52)*(CBRM_data!$D$28:$D$232=TRUE))*(CBRM_data!LG$18=$C52)</f>
        <v>0</v>
      </c>
      <c r="JG52" s="385" cm="1">
        <f t="array" ref="JG52">SUMPRODUCT((CBRM_data!LH$28:LH$232)*(CBRM_data!$H$28:$H$232=$E52)*(CBRM_data!$D$28:$D$232=TRUE))*(CBRM_data!LH$18=$C52)</f>
        <v>0</v>
      </c>
      <c r="JH52" s="385" cm="1">
        <f t="array" ref="JH52">SUMPRODUCT((CBRM_data!LI$28:LI$232)*(CBRM_data!$H$28:$H$232=$E52)*(CBRM_data!$D$28:$D$232=TRUE))*(CBRM_data!LI$18=$C52)</f>
        <v>0</v>
      </c>
      <c r="JI52" s="385" cm="1">
        <f t="array" ref="JI52">SUMPRODUCT((CBRM_data!LJ$28:LJ$232)*(CBRM_data!$H$28:$H$232=$E52)*(CBRM_data!$D$28:$D$232=TRUE))*(CBRM_data!LJ$18=$C52)</f>
        <v>0</v>
      </c>
      <c r="JJ52" s="385" cm="1">
        <f t="array" ref="JJ52">SUMPRODUCT((CBRM_data!LK$28:LK$232)*(CBRM_data!$H$28:$H$232=$E52)*(CBRM_data!$D$28:$D$232=TRUE))*(CBRM_data!LK$18=$C52)</f>
        <v>0</v>
      </c>
      <c r="JK52" s="385" cm="1">
        <f t="array" ref="JK52">SUMPRODUCT((CBRM_data!LL$28:LL$232)*(CBRM_data!$H$28:$H$232=$E52)*(CBRM_data!$D$28:$D$232=TRUE))*(CBRM_data!LL$18=$C52)</f>
        <v>0</v>
      </c>
      <c r="JL52" s="385" cm="1">
        <f t="array" ref="JL52">SUMPRODUCT((CBRM_data!LM$28:LM$232)*(CBRM_data!$H$28:$H$232=$E52)*(CBRM_data!$D$28:$D$232=TRUE))*(CBRM_data!LM$18=$C52)</f>
        <v>0</v>
      </c>
      <c r="JM52" s="385" cm="1">
        <f t="array" ref="JM52">SUMPRODUCT((CBRM_data!LN$28:LN$232)*(CBRM_data!$H$28:$H$232=$E52)*(CBRM_data!$D$28:$D$232=TRUE))*(CBRM_data!LN$18=$C52)</f>
        <v>0</v>
      </c>
      <c r="JN52" s="385" cm="1">
        <f t="array" ref="JN52">SUMPRODUCT((CBRM_data!LO$28:LO$232)*(CBRM_data!$H$28:$H$232=$E52)*(CBRM_data!$D$28:$D$232=TRUE))*(CBRM_data!LO$18=$C52)</f>
        <v>0</v>
      </c>
      <c r="JO52" s="385" cm="1">
        <f t="array" ref="JO52">SUMPRODUCT((CBRM_data!LP$28:LP$232)*(CBRM_data!$H$28:$H$232=$E52)*(CBRM_data!$D$28:$D$232=TRUE))*(CBRM_data!LP$18=$C52)</f>
        <v>0</v>
      </c>
      <c r="JP52" s="385" cm="1">
        <f t="array" ref="JP52">SUMPRODUCT((CBRM_data!LQ$28:LQ$232)*(CBRM_data!$H$28:$H$232=$E52)*(CBRM_data!$D$28:$D$232=TRUE))*(CBRM_data!LQ$18=$C52)</f>
        <v>0</v>
      </c>
      <c r="JQ52" s="385" cm="1">
        <f t="array" ref="JQ52">SUMPRODUCT((CBRM_data!LR$28:LR$232)*(CBRM_data!$H$28:$H$232=$E52)*(CBRM_data!$D$28:$D$232=TRUE))*(CBRM_data!LR$18=$C52)</f>
        <v>0</v>
      </c>
      <c r="JR52" s="385" cm="1">
        <f t="array" ref="JR52">SUMPRODUCT((CBRM_data!LS$28:LS$232)*(CBRM_data!$H$28:$H$232=$E52)*(CBRM_data!$D$28:$D$232=TRUE))*(CBRM_data!LS$18=$C52)</f>
        <v>0</v>
      </c>
      <c r="JS52" s="385" cm="1">
        <f t="array" ref="JS52">SUMPRODUCT((CBRM_data!LT$28:LT$232)*(CBRM_data!$H$28:$H$232=$E52)*(CBRM_data!$D$28:$D$232=TRUE))*(CBRM_data!LT$18=$C52)</f>
        <v>0</v>
      </c>
      <c r="JT52" s="385" cm="1">
        <f t="array" ref="JT52">SUMPRODUCT((CBRM_data!LU$28:LU$232)*(CBRM_data!$H$28:$H$232=$E52)*(CBRM_data!$D$28:$D$232=TRUE))*(CBRM_data!LU$18=$C52)</f>
        <v>0</v>
      </c>
      <c r="JU52" s="385" cm="1">
        <f t="array" ref="JU52">SUMPRODUCT((CBRM_data!LV$28:LV$232)*(CBRM_data!$H$28:$H$232=$E52)*(CBRM_data!$D$28:$D$232=TRUE))*(CBRM_data!LV$18=$C52)</f>
        <v>0</v>
      </c>
      <c r="JV52" s="385" cm="1">
        <f t="array" ref="JV52">SUMPRODUCT((CBRM_data!LW$28:LW$232)*(CBRM_data!$H$28:$H$232=$E52)*(CBRM_data!$D$28:$D$232=TRUE))*(CBRM_data!LW$18=$C52)</f>
        <v>0</v>
      </c>
      <c r="JW52" s="385" cm="1">
        <f t="array" ref="JW52">SUMPRODUCT((CBRM_data!LX$28:LX$232)*(CBRM_data!$H$28:$H$232=$E52)*(CBRM_data!$D$28:$D$232=TRUE))*(CBRM_data!LX$18=$C52)</f>
        <v>0</v>
      </c>
      <c r="JX52" s="385" cm="1">
        <f t="array" ref="JX52">SUMPRODUCT((CBRM_data!LY$28:LY$232)*(CBRM_data!$H$28:$H$232=$E52)*(CBRM_data!$D$28:$D$232=TRUE))*(CBRM_data!LY$18=$C52)</f>
        <v>0</v>
      </c>
      <c r="JY52" s="385" cm="1">
        <f t="array" ref="JY52">SUMPRODUCT((CBRM_data!LZ$28:LZ$232)*(CBRM_data!$H$28:$H$232=$E52)*(CBRM_data!$D$28:$D$232=TRUE))*(CBRM_data!LZ$18=$C52)</f>
        <v>0</v>
      </c>
      <c r="JZ52" s="385" cm="1">
        <f t="array" ref="JZ52">SUMPRODUCT((CBRM_data!MA$28:MA$232)*(CBRM_data!$H$28:$H$232=$E52)*(CBRM_data!$D$28:$D$232=TRUE))*(CBRM_data!MA$18=$C52)</f>
        <v>0</v>
      </c>
      <c r="KA52" s="385" cm="1">
        <f t="array" ref="KA52">SUMPRODUCT((CBRM_data!MB$28:MB$232)*(CBRM_data!$H$28:$H$232=$E52)*(CBRM_data!$D$28:$D$232=TRUE))*(CBRM_data!MB$18=$C52)</f>
        <v>0</v>
      </c>
      <c r="KB52" s="385" cm="1">
        <f t="array" ref="KB52">SUMPRODUCT((CBRM_data!MC$28:MC$232)*(CBRM_data!$H$28:$H$232=$E52)*(CBRM_data!$D$28:$D$232=TRUE))*(CBRM_data!MC$18=$C52)</f>
        <v>38.09190814829541</v>
      </c>
      <c r="KC52" s="385" cm="1">
        <f t="array" ref="KC52">SUMPRODUCT((CBRM_data!MD$28:MD$232)*(CBRM_data!$H$28:$H$232=$E52)*(CBRM_data!$D$28:$D$232=TRUE))*(CBRM_data!MD$18=$C52)</f>
        <v>38.09190814829541</v>
      </c>
      <c r="KD52" s="385" cm="1">
        <f t="array" ref="KD52">SUMPRODUCT((CBRM_data!ME$28:ME$232)*(CBRM_data!$H$28:$H$232=$E52)*(CBRM_data!$D$28:$D$232=TRUE))*(CBRM_data!ME$18=$C52)</f>
        <v>38.09190814829541</v>
      </c>
      <c r="KE52" s="385" cm="1">
        <f t="array" ref="KE52">SUMPRODUCT((CBRM_data!MF$28:MF$232)*(CBRM_data!$H$28:$H$232=$E52)*(CBRM_data!$D$28:$D$232=TRUE))*(CBRM_data!MF$18=$C52)</f>
        <v>38.09190814829541</v>
      </c>
      <c r="KF52" s="385" cm="1">
        <f t="array" ref="KF52">SUMPRODUCT((CBRM_data!MG$28:MG$232)*(CBRM_data!$H$28:$H$232=$E52)*(CBRM_data!$D$28:$D$232=TRUE))*(CBRM_data!MG$18=$C52)</f>
        <v>38.09190814829541</v>
      </c>
      <c r="KG52" s="385" cm="1">
        <f t="array" ref="KG52">SUMPRODUCT((CBRM_data!MH$28:MH$232)*(CBRM_data!$H$28:$H$232=$E52)*(CBRM_data!$D$28:$D$232=TRUE))*(CBRM_data!MH$18=$C52)</f>
        <v>38.09190814829541</v>
      </c>
      <c r="KH52" s="385" cm="1">
        <f t="array" ref="KH52">SUMPRODUCT((CBRM_data!MI$28:MI$232)*(CBRM_data!$H$28:$H$232=$E52)*(CBRM_data!$D$28:$D$232=TRUE))*(CBRM_data!MI$18=$C52)</f>
        <v>38.09190814829541</v>
      </c>
      <c r="KI52" s="385" cm="1">
        <f t="array" ref="KI52">SUMPRODUCT((CBRM_data!MJ$28:MJ$232)*(CBRM_data!$H$28:$H$232=$E52)*(CBRM_data!$D$28:$D$232=TRUE))*(CBRM_data!MJ$18=$C52)</f>
        <v>38.09190814829541</v>
      </c>
      <c r="KJ52" s="385" cm="1">
        <f t="array" ref="KJ52">SUMPRODUCT((CBRM_data!MK$28:MK$232)*(CBRM_data!$H$28:$H$232=$E52)*(CBRM_data!$D$28:$D$232=TRUE))*(CBRM_data!MK$18=$C52)</f>
        <v>38.09190814829541</v>
      </c>
      <c r="KK52" s="385" cm="1">
        <f t="array" ref="KK52">SUMPRODUCT((CBRM_data!ML$28:ML$232)*(CBRM_data!$H$28:$H$232=$E52)*(CBRM_data!$D$28:$D$232=TRUE))*(CBRM_data!ML$18=$C52)</f>
        <v>38.09190814829541</v>
      </c>
      <c r="KL52" s="385" cm="1">
        <f t="array" ref="KL52">SUMPRODUCT((CBRM_data!MM$28:MM$232)*(CBRM_data!$H$28:$H$232=$E52)*(CBRM_data!$D$28:$D$232=TRUE))*(CBRM_data!MM$18=$C52)</f>
        <v>38.09190814829541</v>
      </c>
      <c r="KM52" s="385" cm="1">
        <f t="array" ref="KM52">SUMPRODUCT((CBRM_data!MN$28:MN$232)*(CBRM_data!$H$28:$H$232=$E52)*(CBRM_data!$D$28:$D$232=TRUE))*(CBRM_data!MN$18=$C52)</f>
        <v>38.09190814829541</v>
      </c>
      <c r="KN52" s="385" cm="1">
        <f t="array" ref="KN52">SUMPRODUCT((CBRM_data!MO$28:MO$232)*(CBRM_data!$H$28:$H$232=$E52)*(CBRM_data!$D$28:$D$232=TRUE))*(CBRM_data!MO$18=$C52)</f>
        <v>38.09190814829541</v>
      </c>
      <c r="KO52" s="385" cm="1">
        <f t="array" ref="KO52">SUMPRODUCT((CBRM_data!MP$28:MP$232)*(CBRM_data!$H$28:$H$232=$E52)*(CBRM_data!$D$28:$D$232=TRUE))*(CBRM_data!MP$18=$C52)</f>
        <v>38.09190814829541</v>
      </c>
      <c r="KP52" s="385" cm="1">
        <f t="array" ref="KP52">SUMPRODUCT((CBRM_data!MQ$28:MQ$232)*(CBRM_data!$H$28:$H$232=$E52)*(CBRM_data!$D$28:$D$232=TRUE))*(CBRM_data!MQ$18=$C52)</f>
        <v>38.09190814829541</v>
      </c>
      <c r="KQ52" s="385" cm="1">
        <f t="array" ref="KQ52">SUMPRODUCT((CBRM_data!MR$28:MR$232)*(CBRM_data!$H$28:$H$232=$E52)*(CBRM_data!$D$28:$D$232=TRUE))*(CBRM_data!MR$18=$C52)</f>
        <v>38.09190814829541</v>
      </c>
      <c r="KR52" s="385" cm="1">
        <f t="array" ref="KR52">SUMPRODUCT((CBRM_data!MS$28:MS$232)*(CBRM_data!$H$28:$H$232=$E52)*(CBRM_data!$D$28:$D$232=TRUE))*(CBRM_data!MS$18=$C52)</f>
        <v>38.09190814829541</v>
      </c>
      <c r="KS52" s="385" cm="1">
        <f t="array" ref="KS52">SUMPRODUCT((CBRM_data!MT$28:MT$232)*(CBRM_data!$H$28:$H$232=$E52)*(CBRM_data!$D$28:$D$232=TRUE))*(CBRM_data!MT$18=$C52)</f>
        <v>45.593626612772226</v>
      </c>
      <c r="KT52" s="385" cm="1">
        <f t="array" ref="KT52">SUMPRODUCT((CBRM_data!MU$28:MU$232)*(CBRM_data!$H$28:$H$232=$E52)*(CBRM_data!$D$28:$D$232=TRUE))*(CBRM_data!MU$18=$C52)</f>
        <v>60.437053642814675</v>
      </c>
      <c r="KU52" s="385" cm="1">
        <f t="array" ref="KU52">SUMPRODUCT((CBRM_data!MV$28:MV$232)*(CBRM_data!$H$28:$H$232=$E52)*(CBRM_data!$D$28:$D$232=TRUE))*(CBRM_data!MV$18=$C52)</f>
        <v>80.812531198837419</v>
      </c>
      <c r="KV52" s="385" cm="1">
        <f t="array" ref="KV52">SUMPRODUCT((CBRM_data!MW$28:MW$232)*(CBRM_data!$H$28:$H$232=$E52)*(CBRM_data!$D$28:$D$232=TRUE))*(CBRM_data!MW$18=$C52)</f>
        <v>108.90781334137765</v>
      </c>
      <c r="KW52" s="385" cm="1">
        <f t="array" ref="KW52">SUMPRODUCT((CBRM_data!MX$28:MX$232)*(CBRM_data!$H$28:$H$232=$E52)*(CBRM_data!$D$28:$D$232=TRUE))*(CBRM_data!MX$18=$C52)</f>
        <v>147.80607973086677</v>
      </c>
      <c r="KX52" s="385" cm="1">
        <f t="array" ref="KX52">SUMPRODUCT((CBRM_data!MY$28:MY$232)*(CBRM_data!$H$28:$H$232=$E52)*(CBRM_data!$D$28:$D$232=TRUE))*(CBRM_data!MY$18=$C52)</f>
        <v>201.86013137671688</v>
      </c>
      <c r="KY52" s="385" cm="1">
        <f t="array" ref="KY52">SUMPRODUCT((CBRM_data!MZ$28:MZ$232)*(CBRM_data!$H$28:$H$232=$E52)*(CBRM_data!$D$28:$D$232=TRUE))*(CBRM_data!MZ$18=$C52)</f>
        <v>277.22500494021017</v>
      </c>
      <c r="KZ52" s="385" cm="1">
        <f t="array" ref="KZ52">SUMPRODUCT((CBRM_data!NA$28:NA$232)*(CBRM_data!$H$28:$H$232=$E52)*(CBRM_data!$D$28:$D$232=TRUE))*(CBRM_data!NA$18=$C52)</f>
        <v>382.61662530146253</v>
      </c>
      <c r="LA52" s="385" cm="1">
        <f t="array" ref="LA52">SUMPRODUCT((CBRM_data!NB$28:NB$232)*(CBRM_data!$H$28:$H$232=$E52)*(CBRM_data!$D$28:$D$232=TRUE))*(CBRM_data!NB$18=$C52)</f>
        <v>530.3931292267082</v>
      </c>
      <c r="LB52" s="385" cm="1">
        <f t="array" ref="LB52">SUMPRODUCT((CBRM_data!NC$28:NC$232)*(CBRM_data!$H$28:$H$232=$E52)*(CBRM_data!$D$28:$D$232=TRUE))*(CBRM_data!NC$18=$C52)</f>
        <v>738.09699547894991</v>
      </c>
      <c r="LC52" s="385" cm="1">
        <f t="array" ref="LC52">SUMPRODUCT((CBRM_data!ND$28:ND$232)*(CBRM_data!$H$28:$H$232=$E52)*(CBRM_data!$D$28:$D$232=TRUE))*(CBRM_data!ND$18=$C52)</f>
        <v>1030.6554960907881</v>
      </c>
      <c r="LD52" s="385" cm="1">
        <f t="array" ref="LD52">SUMPRODUCT((CBRM_data!NE$28:NE$232)*(CBRM_data!$H$28:$H$232=$E52)*(CBRM_data!$D$28:$D$232=TRUE))*(CBRM_data!NE$18=$C52)</f>
        <v>1443.5219542574559</v>
      </c>
      <c r="LE52" s="385" cm="1">
        <f t="array" ref="LE52">SUMPRODUCT((CBRM_data!NF$28:NF$232)*(CBRM_data!$H$28:$H$232=$E52)*(CBRM_data!$D$28:$D$232=TRUE))*(CBRM_data!NF$18=$C52)</f>
        <v>2027.1619038342865</v>
      </c>
      <c r="LF52" s="385" cm="1">
        <f t="array" ref="LF52">SUMPRODUCT((CBRM_data!NG$28:NG$232)*(CBRM_data!$H$28:$H$232=$E52)*(CBRM_data!$D$28:$D$232=TRUE))*(CBRM_data!NG$18=$C52)</f>
        <v>0</v>
      </c>
      <c r="LG52" s="385" cm="1">
        <f t="array" ref="LG52">SUMPRODUCT((CBRM_data!NH$28:NH$232)*(CBRM_data!$H$28:$H$232=$E52)*(CBRM_data!$D$28:$D$232=TRUE))*(CBRM_data!NH$18=$C52)</f>
        <v>0</v>
      </c>
      <c r="LH52" s="385" cm="1">
        <f t="array" ref="LH52">SUMPRODUCT((CBRM_data!NI$28:NI$232)*(CBRM_data!$H$28:$H$232=$E52)*(CBRM_data!$D$28:$D$232=TRUE))*(CBRM_data!NI$18=$C52)</f>
        <v>0</v>
      </c>
      <c r="LI52" s="385" cm="1">
        <f t="array" ref="LI52">SUMPRODUCT((CBRM_data!NJ$28:NJ$232)*(CBRM_data!$H$28:$H$232=$E52)*(CBRM_data!$D$28:$D$232=TRUE))*(CBRM_data!NJ$18=$C52)</f>
        <v>0</v>
      </c>
      <c r="LJ52" s="385" cm="1">
        <f t="array" ref="LJ52">SUMPRODUCT((CBRM_data!NK$28:NK$232)*(CBRM_data!$H$28:$H$232=$E52)*(CBRM_data!$D$28:$D$232=TRUE))*(CBRM_data!NK$18=$C52)</f>
        <v>0</v>
      </c>
      <c r="LK52" s="385" cm="1">
        <f t="array" ref="LK52">SUMPRODUCT((CBRM_data!NL$28:NL$232)*(CBRM_data!$H$28:$H$232=$E52)*(CBRM_data!$D$28:$D$232=TRUE))*(CBRM_data!NL$18=$C52)</f>
        <v>0</v>
      </c>
      <c r="LL52" s="385" cm="1">
        <f t="array" ref="LL52">SUMPRODUCT((CBRM_data!NM$28:NM$232)*(CBRM_data!$H$28:$H$232=$E52)*(CBRM_data!$D$28:$D$232=TRUE))*(CBRM_data!NM$18=$C52)</f>
        <v>0</v>
      </c>
      <c r="LM52" s="385" cm="1">
        <f t="array" ref="LM52">SUMPRODUCT((CBRM_data!NN$28:NN$232)*(CBRM_data!$H$28:$H$232=$E52)*(CBRM_data!$D$28:$D$232=TRUE))*(CBRM_data!NN$18=$C52)</f>
        <v>0</v>
      </c>
      <c r="LN52" s="385" cm="1">
        <f t="array" ref="LN52">SUMPRODUCT((CBRM_data!NO$28:NO$232)*(CBRM_data!$H$28:$H$232=$E52)*(CBRM_data!$D$28:$D$232=TRUE))*(CBRM_data!NO$18=$C52)</f>
        <v>0</v>
      </c>
      <c r="LO52" s="385" cm="1">
        <f t="array" ref="LO52">SUMPRODUCT((CBRM_data!NP$28:NP$232)*(CBRM_data!$H$28:$H$232=$E52)*(CBRM_data!$D$28:$D$232=TRUE))*(CBRM_data!NP$18=$C52)</f>
        <v>0</v>
      </c>
      <c r="LP52" s="385" cm="1">
        <f t="array" ref="LP52">SUMPRODUCT((CBRM_data!NQ$28:NQ$232)*(CBRM_data!$H$28:$H$232=$E52)*(CBRM_data!$D$28:$D$232=TRUE))*(CBRM_data!NQ$18=$C52)</f>
        <v>0</v>
      </c>
      <c r="LQ52" s="385" cm="1">
        <f t="array" ref="LQ52">SUMPRODUCT((CBRM_data!NR$28:NR$232)*(CBRM_data!$H$28:$H$232=$E52)*(CBRM_data!$D$28:$D$232=TRUE))*(CBRM_data!NR$18=$C52)</f>
        <v>0</v>
      </c>
      <c r="LR52" s="385" cm="1">
        <f t="array" ref="LR52">SUMPRODUCT((CBRM_data!NS$28:NS$232)*(CBRM_data!$H$28:$H$232=$E52)*(CBRM_data!$D$28:$D$232=TRUE))*(CBRM_data!NS$18=$C52)</f>
        <v>0</v>
      </c>
      <c r="LS52" s="385" cm="1">
        <f t="array" ref="LS52">SUMPRODUCT((CBRM_data!NT$28:NT$232)*(CBRM_data!$H$28:$H$232=$E52)*(CBRM_data!$D$28:$D$232=TRUE))*(CBRM_data!NT$18=$C52)</f>
        <v>0</v>
      </c>
      <c r="LT52" s="385" cm="1">
        <f t="array" ref="LT52">SUMPRODUCT((CBRM_data!NU$28:NU$232)*(CBRM_data!$H$28:$H$232=$E52)*(CBRM_data!$D$28:$D$232=TRUE))*(CBRM_data!NU$18=$C52)</f>
        <v>0</v>
      </c>
      <c r="LU52" s="385" cm="1">
        <f t="array" ref="LU52">SUMPRODUCT((CBRM_data!NV$28:NV$232)*(CBRM_data!$H$28:$H$232=$E52)*(CBRM_data!$D$28:$D$232=TRUE))*(CBRM_data!NV$18=$C52)</f>
        <v>0</v>
      </c>
      <c r="LV52" s="385" cm="1">
        <f t="array" ref="LV52">SUMPRODUCT((CBRM_data!NW$28:NW$232)*(CBRM_data!$H$28:$H$232=$E52)*(CBRM_data!$D$28:$D$232=TRUE))*(CBRM_data!NW$18=$C52)</f>
        <v>0</v>
      </c>
      <c r="LW52" s="385" cm="1">
        <f t="array" ref="LW52">SUMPRODUCT((CBRM_data!NX$28:NX$232)*(CBRM_data!$H$28:$H$232=$E52)*(CBRM_data!$D$28:$D$232=TRUE))*(CBRM_data!NX$18=$C52)</f>
        <v>0</v>
      </c>
      <c r="LX52" s="385" cm="1">
        <f t="array" ref="LX52">SUMPRODUCT((CBRM_data!NY$28:NY$232)*(CBRM_data!$H$28:$H$232=$E52)*(CBRM_data!$D$28:$D$232=TRUE))*(CBRM_data!NY$18=$C52)</f>
        <v>0</v>
      </c>
      <c r="LY52" s="385" cm="1">
        <f t="array" ref="LY52">SUMPRODUCT((CBRM_data!NZ$28:NZ$232)*(CBRM_data!$H$28:$H$232=$E52)*(CBRM_data!$D$28:$D$232=TRUE))*(CBRM_data!NZ$18=$C52)</f>
        <v>0</v>
      </c>
      <c r="LZ52" s="385" cm="1">
        <f t="array" ref="LZ52">SUMPRODUCT((CBRM_data!OA$28:OA$232)*(CBRM_data!$H$28:$H$232=$E52)*(CBRM_data!$D$28:$D$232=TRUE))*(CBRM_data!OA$18=$C52)</f>
        <v>0</v>
      </c>
      <c r="MA52" s="385" cm="1">
        <f t="array" ref="MA52">SUMPRODUCT((CBRM_data!OB$28:OB$232)*(CBRM_data!$H$28:$H$232=$E52)*(CBRM_data!$D$28:$D$232=TRUE))*(CBRM_data!OB$18=$C52)</f>
        <v>0</v>
      </c>
      <c r="MB52" s="385" cm="1">
        <f t="array" ref="MB52">SUMPRODUCT((CBRM_data!OC$28:OC$232)*(CBRM_data!$H$28:$H$232=$E52)*(CBRM_data!$D$28:$D$232=TRUE))*(CBRM_data!OC$18=$C52)</f>
        <v>0</v>
      </c>
      <c r="MC52" s="385" cm="1">
        <f t="array" ref="MC52">SUMPRODUCT((CBRM_data!OD$28:OD$232)*(CBRM_data!$H$28:$H$232=$E52)*(CBRM_data!$D$28:$D$232=TRUE))*(CBRM_data!OD$18=$C52)</f>
        <v>0</v>
      </c>
      <c r="MD52" s="385" cm="1">
        <f t="array" ref="MD52">SUMPRODUCT((CBRM_data!OE$28:OE$232)*(CBRM_data!$H$28:$H$232=$E52)*(CBRM_data!$D$28:$D$232=TRUE))*(CBRM_data!OE$18=$C52)</f>
        <v>0</v>
      </c>
      <c r="ME52" s="385" cm="1">
        <f t="array" ref="ME52">SUMPRODUCT((CBRM_data!OF$28:OF$232)*(CBRM_data!$H$28:$H$232=$E52)*(CBRM_data!$D$28:$D$232=TRUE))*(CBRM_data!OF$18=$C52)</f>
        <v>0</v>
      </c>
      <c r="MF52" s="385" cm="1">
        <f t="array" ref="MF52">SUMPRODUCT((CBRM_data!OG$28:OG$232)*(CBRM_data!$H$28:$H$232=$E52)*(CBRM_data!$D$28:$D$232=TRUE))*(CBRM_data!OG$18=$C52)</f>
        <v>0</v>
      </c>
      <c r="MG52" s="385" cm="1">
        <f t="array" ref="MG52">SUMPRODUCT((CBRM_data!OH$28:OH$232)*(CBRM_data!$H$28:$H$232=$E52)*(CBRM_data!$D$28:$D$232=TRUE))*(CBRM_data!OH$18=$C52)</f>
        <v>0</v>
      </c>
      <c r="MH52" s="385" cm="1">
        <f t="array" ref="MH52">SUMPRODUCT((CBRM_data!OI$28:OI$232)*(CBRM_data!$H$28:$H$232=$E52)*(CBRM_data!$D$28:$D$232=TRUE))*(CBRM_data!OI$18=$C52)</f>
        <v>0</v>
      </c>
      <c r="MI52" s="385" cm="1">
        <f t="array" ref="MI52">SUMPRODUCT((CBRM_data!OJ$28:OJ$232)*(CBRM_data!$H$28:$H$232=$E52)*(CBRM_data!$D$28:$D$232=TRUE))*(CBRM_data!OJ$18=$C52)</f>
        <v>0</v>
      </c>
      <c r="MJ52" s="385" cm="1">
        <f t="array" ref="MJ52">SUMPRODUCT((CBRM_data!OK$28:OK$232)*(CBRM_data!$H$28:$H$232=$E52)*(CBRM_data!$D$28:$D$232=TRUE))*(CBRM_data!OK$18=$C52)</f>
        <v>0</v>
      </c>
      <c r="MK52" s="385" cm="1">
        <f t="array" ref="MK52">SUMPRODUCT((CBRM_data!OL$28:OL$232)*(CBRM_data!$H$28:$H$232=$E52)*(CBRM_data!$D$28:$D$232=TRUE))*(CBRM_data!OL$18=$C52)</f>
        <v>0</v>
      </c>
      <c r="ML52" s="385" cm="1">
        <f t="array" ref="ML52">SUMPRODUCT((CBRM_data!OM$28:OM$232)*(CBRM_data!$H$28:$H$232=$E52)*(CBRM_data!$D$28:$D$232=TRUE))*(CBRM_data!OM$18=$C52)</f>
        <v>0</v>
      </c>
      <c r="MM52" s="385" cm="1">
        <f t="array" ref="MM52">SUMPRODUCT((CBRM_data!ON$28:ON$232)*(CBRM_data!$H$28:$H$232=$E52)*(CBRM_data!$D$28:$D$232=TRUE))*(CBRM_data!ON$18=$C52)</f>
        <v>0</v>
      </c>
      <c r="MN52" s="385" cm="1">
        <f t="array" ref="MN52">SUMPRODUCT((CBRM_data!OO$28:OO$232)*(CBRM_data!$H$28:$H$232=$E52)*(CBRM_data!$D$28:$D$232=TRUE))*(CBRM_data!OO$18=$C52)</f>
        <v>0</v>
      </c>
      <c r="MO52" s="385" cm="1">
        <f t="array" ref="MO52">SUMPRODUCT((CBRM_data!OP$28:OP$232)*(CBRM_data!$H$28:$H$232=$E52)*(CBRM_data!$D$28:$D$232=TRUE))*(CBRM_data!OP$18=$C52)</f>
        <v>0</v>
      </c>
      <c r="MP52" s="385" cm="1">
        <f t="array" ref="MP52">SUMPRODUCT((CBRM_data!OQ$28:OQ$232)*(CBRM_data!$H$28:$H$232=$E52)*(CBRM_data!$D$28:$D$232=TRUE))*(CBRM_data!OQ$18=$C52)</f>
        <v>0</v>
      </c>
      <c r="MQ52" s="385" cm="1">
        <f t="array" ref="MQ52">SUMPRODUCT((CBRM_data!OR$28:OR$232)*(CBRM_data!$H$28:$H$232=$E52)*(CBRM_data!$D$28:$D$232=TRUE))*(CBRM_data!OR$18=$C52)</f>
        <v>0</v>
      </c>
      <c r="MR52" s="385" cm="1">
        <f t="array" ref="MR52">SUMPRODUCT((CBRM_data!OS$28:OS$232)*(CBRM_data!$H$28:$H$232=$E52)*(CBRM_data!$D$28:$D$232=TRUE))*(CBRM_data!OS$18=$C52)</f>
        <v>0</v>
      </c>
      <c r="MS52" s="385" cm="1">
        <f t="array" ref="MS52">SUMPRODUCT((CBRM_data!OT$28:OT$232)*(CBRM_data!$H$28:$H$232=$E52)*(CBRM_data!$D$28:$D$232=TRUE))*(CBRM_data!OT$18=$C52)</f>
        <v>0</v>
      </c>
      <c r="MT52" s="385" cm="1">
        <f t="array" ref="MT52">SUMPRODUCT((CBRM_data!OU$28:OU$232)*(CBRM_data!$H$28:$H$232=$E52)*(CBRM_data!$D$28:$D$232=TRUE))*(CBRM_data!OU$18=$C52)</f>
        <v>0</v>
      </c>
      <c r="MU52" s="385" cm="1">
        <f t="array" ref="MU52">SUMPRODUCT((CBRM_data!OV$28:OV$232)*(CBRM_data!$H$28:$H$232=$E52)*(CBRM_data!$D$28:$D$232=TRUE))*(CBRM_data!OV$18=$C52)</f>
        <v>0</v>
      </c>
      <c r="MV52" s="385" cm="1">
        <f t="array" ref="MV52">SUMPRODUCT((CBRM_data!OW$28:OW$232)*(CBRM_data!$H$28:$H$232=$E52)*(CBRM_data!$D$28:$D$232=TRUE))*(CBRM_data!OW$18=$C52)</f>
        <v>0</v>
      </c>
      <c r="MW52" s="385" cm="1">
        <f t="array" ref="MW52">SUMPRODUCT((CBRM_data!OX$28:OX$232)*(CBRM_data!$H$28:$H$232=$E52)*(CBRM_data!$D$28:$D$232=TRUE))*(CBRM_data!OX$18=$C52)</f>
        <v>0</v>
      </c>
      <c r="MX52" s="385" cm="1">
        <f t="array" ref="MX52">SUMPRODUCT((CBRM_data!OY$28:OY$232)*(CBRM_data!$H$28:$H$232=$E52)*(CBRM_data!$D$28:$D$232=TRUE))*(CBRM_data!OY$18=$C52)</f>
        <v>0</v>
      </c>
      <c r="MY52" s="385" cm="1">
        <f t="array" ref="MY52">SUMPRODUCT((CBRM_data!OZ$28:OZ$232)*(CBRM_data!$H$28:$H$232=$E52)*(CBRM_data!$D$28:$D$232=TRUE))*(CBRM_data!OZ$18=$C52)</f>
        <v>0</v>
      </c>
      <c r="MZ52" s="385" cm="1">
        <f t="array" ref="MZ52">SUMPRODUCT((CBRM_data!PA$28:PA$232)*(CBRM_data!$H$28:$H$232=$E52)*(CBRM_data!$D$28:$D$232=TRUE))*(CBRM_data!PA$18=$C52)</f>
        <v>0</v>
      </c>
      <c r="NA52" s="385" cm="1">
        <f t="array" ref="NA52">SUMPRODUCT((CBRM_data!PB$28:PB$232)*(CBRM_data!$H$28:$H$232=$E52)*(CBRM_data!$D$28:$D$232=TRUE))*(CBRM_data!PB$18=$C52)</f>
        <v>0</v>
      </c>
      <c r="NB52" s="385" cm="1">
        <f t="array" ref="NB52">SUMPRODUCT((CBRM_data!PC$28:PC$232)*(CBRM_data!$H$28:$H$232=$E52)*(CBRM_data!$D$28:$D$232=TRUE))*(CBRM_data!PC$18=$C52)</f>
        <v>0</v>
      </c>
      <c r="NC52" s="385" cm="1">
        <f t="array" ref="NC52">SUMPRODUCT((CBRM_data!PD$28:PD$232)*(CBRM_data!$H$28:$H$232=$E52)*(CBRM_data!$D$28:$D$232=TRUE))*(CBRM_data!PD$18=$C52)</f>
        <v>0</v>
      </c>
      <c r="ND52" s="385" cm="1">
        <f t="array" ref="ND52">SUMPRODUCT((CBRM_data!PE$28:PE$232)*(CBRM_data!$H$28:$H$232=$E52)*(CBRM_data!$D$28:$D$232=TRUE))*(CBRM_data!PE$18=$C52)</f>
        <v>0</v>
      </c>
      <c r="NE52" s="385" cm="1">
        <f t="array" ref="NE52">SUMPRODUCT((CBRM_data!PF$28:PF$232)*(CBRM_data!$H$28:$H$232=$E52)*(CBRM_data!$D$28:$D$232=TRUE))*(CBRM_data!PF$18=$C52)</f>
        <v>0</v>
      </c>
      <c r="NF52" s="385" cm="1">
        <f t="array" ref="NF52">SUMPRODUCT((CBRM_data!PG$28:PG$232)*(CBRM_data!$H$28:$H$232=$E52)*(CBRM_data!$D$28:$D$232=TRUE))*(CBRM_data!PG$18=$C52)</f>
        <v>0</v>
      </c>
      <c r="NG52" s="385" cm="1">
        <f t="array" ref="NG52">SUMPRODUCT((CBRM_data!PH$28:PH$232)*(CBRM_data!$H$28:$H$232=$E52)*(CBRM_data!$D$28:$D$232=TRUE))*(CBRM_data!PH$18=$C52)</f>
        <v>0</v>
      </c>
      <c r="NH52" s="385" cm="1">
        <f t="array" ref="NH52">SUMPRODUCT((CBRM_data!PI$28:PI$232)*(CBRM_data!$H$28:$H$232=$E52)*(CBRM_data!$D$28:$D$232=TRUE))*(CBRM_data!PI$18=$C52)</f>
        <v>0</v>
      </c>
      <c r="NI52" s="385" cm="1">
        <f t="array" ref="NI52">SUMPRODUCT((CBRM_data!PJ$28:PJ$232)*(CBRM_data!$H$28:$H$232=$E52)*(CBRM_data!$D$28:$D$232=TRUE))*(CBRM_data!PJ$18=$C52)</f>
        <v>0</v>
      </c>
      <c r="NJ52" s="385" cm="1">
        <f t="array" ref="NJ52">SUMPRODUCT((CBRM_data!PK$28:PK$232)*(CBRM_data!$H$28:$H$232=$E52)*(CBRM_data!$D$28:$D$232=TRUE))*(CBRM_data!PK$18=$C52)</f>
        <v>0</v>
      </c>
      <c r="NK52" s="385" cm="1">
        <f t="array" ref="NK52">SUMPRODUCT((CBRM_data!PL$28:PL$232)*(CBRM_data!$H$28:$H$232=$E52)*(CBRM_data!$D$28:$D$232=TRUE))*(CBRM_data!PL$18=$C52)</f>
        <v>0</v>
      </c>
      <c r="NL52" s="385" cm="1">
        <f t="array" ref="NL52">SUMPRODUCT((CBRM_data!PM$28:PM$232)*(CBRM_data!$H$28:$H$232=$E52)*(CBRM_data!$D$28:$D$232=TRUE))*(CBRM_data!PM$18=$C52)</f>
        <v>0</v>
      </c>
      <c r="NM52" s="385" cm="1">
        <f t="array" ref="NM52">SUMPRODUCT((CBRM_data!PN$28:PN$232)*(CBRM_data!$H$28:$H$232=$E52)*(CBRM_data!$D$28:$D$232=TRUE))*(CBRM_data!PN$18=$C52)</f>
        <v>0</v>
      </c>
      <c r="NN52" s="385" cm="1">
        <f t="array" ref="NN52">SUMPRODUCT((CBRM_data!PO$28:PO$232)*(CBRM_data!$H$28:$H$232=$E52)*(CBRM_data!$D$28:$D$232=TRUE))*(CBRM_data!PO$18=$C52)</f>
        <v>0</v>
      </c>
      <c r="NO52" s="385" cm="1">
        <f t="array" ref="NO52">SUMPRODUCT((CBRM_data!PP$28:PP$232)*(CBRM_data!$H$28:$H$232=$E52)*(CBRM_data!$D$28:$D$232=TRUE))*(CBRM_data!PP$18=$C52)</f>
        <v>0</v>
      </c>
      <c r="NP52" s="385" cm="1">
        <f t="array" ref="NP52">SUMPRODUCT((CBRM_data!PQ$28:PQ$232)*(CBRM_data!$H$28:$H$232=$E52)*(CBRM_data!$D$28:$D$232=TRUE))*(CBRM_data!PQ$18=$C52)</f>
        <v>0</v>
      </c>
      <c r="NQ52" s="385" cm="1">
        <f t="array" ref="NQ52">SUMPRODUCT((CBRM_data!PR$28:PR$232)*(CBRM_data!$H$28:$H$232=$E52)*(CBRM_data!$D$28:$D$232=TRUE))*(CBRM_data!PR$18=$C52)</f>
        <v>0</v>
      </c>
      <c r="NR52" s="385" cm="1">
        <f t="array" ref="NR52">SUMPRODUCT((CBRM_data!PS$28:PS$232)*(CBRM_data!$H$28:$H$232=$E52)*(CBRM_data!$D$28:$D$232=TRUE))*(CBRM_data!PS$18=$C52)</f>
        <v>0</v>
      </c>
      <c r="NS52" s="385" cm="1">
        <f t="array" ref="NS52">SUMPRODUCT((CBRM_data!PT$28:PT$232)*(CBRM_data!$H$28:$H$232=$E52)*(CBRM_data!$D$28:$D$232=TRUE))*(CBRM_data!PT$18=$C52)</f>
        <v>0</v>
      </c>
      <c r="NT52" s="385" cm="1">
        <f t="array" ref="NT52">SUMPRODUCT((CBRM_data!PU$28:PU$232)*(CBRM_data!$H$28:$H$232=$E52)*(CBRM_data!$D$28:$D$232=TRUE))*(CBRM_data!PU$18=$C52)</f>
        <v>0</v>
      </c>
      <c r="NU52" s="385" cm="1">
        <f t="array" ref="NU52">SUMPRODUCT((CBRM_data!PV$28:PV$232)*(CBRM_data!$H$28:$H$232=$E52)*(CBRM_data!$D$28:$D$232=TRUE))*(CBRM_data!PV$18=$C52)</f>
        <v>0</v>
      </c>
      <c r="NV52" s="385" cm="1">
        <f t="array" ref="NV52">SUMPRODUCT((CBRM_data!PW$28:PW$232)*(CBRM_data!$H$28:$H$232=$E52)*(CBRM_data!$D$28:$D$232=TRUE))*(CBRM_data!PW$18=$C52)</f>
        <v>0</v>
      </c>
      <c r="NW52" s="385" cm="1">
        <f t="array" ref="NW52">SUMPRODUCT((CBRM_data!PX$28:PX$232)*(CBRM_data!$H$28:$H$232=$E52)*(CBRM_data!$D$28:$D$232=TRUE))*(CBRM_data!PX$18=$C52)</f>
        <v>0</v>
      </c>
      <c r="NX52" s="385" cm="1">
        <f t="array" ref="NX52">SUMPRODUCT((CBRM_data!PY$28:PY$232)*(CBRM_data!$H$28:$H$232=$E52)*(CBRM_data!$D$28:$D$232=TRUE))*(CBRM_data!PY$18=$C52)</f>
        <v>0</v>
      </c>
      <c r="NY52" s="385" cm="1">
        <f t="array" ref="NY52">SUMPRODUCT((CBRM_data!PZ$28:PZ$232)*(CBRM_data!$H$28:$H$232=$E52)*(CBRM_data!$D$28:$D$232=TRUE))*(CBRM_data!PZ$18=$C52)</f>
        <v>0</v>
      </c>
      <c r="NZ52" s="385" cm="1">
        <f t="array" ref="NZ52">SUMPRODUCT((CBRM_data!QA$28:QA$232)*(CBRM_data!$H$28:$H$232=$E52)*(CBRM_data!$D$28:$D$232=TRUE))*(CBRM_data!QA$18=$C52)</f>
        <v>0</v>
      </c>
      <c r="OA52" s="385" cm="1">
        <f t="array" ref="OA52">SUMPRODUCT((CBRM_data!QB$28:QB$232)*(CBRM_data!$H$28:$H$232=$E52)*(CBRM_data!$D$28:$D$232=TRUE))*(CBRM_data!QB$18=$C52)</f>
        <v>0</v>
      </c>
      <c r="OB52" s="385" cm="1">
        <f t="array" ref="OB52">SUMPRODUCT((CBRM_data!QC$28:QC$232)*(CBRM_data!$H$28:$H$232=$E52)*(CBRM_data!$D$28:$D$232=TRUE))*(CBRM_data!QC$18=$C52)</f>
        <v>0</v>
      </c>
      <c r="OC52" s="385" cm="1">
        <f t="array" ref="OC52">SUMPRODUCT((CBRM_data!QD$28:QD$232)*(CBRM_data!$H$28:$H$232=$E52)*(CBRM_data!$D$28:$D$232=TRUE))*(CBRM_data!QD$18=$C52)</f>
        <v>0</v>
      </c>
      <c r="OD52" s="385" cm="1">
        <f t="array" ref="OD52">SUMPRODUCT((CBRM_data!QE$28:QE$232)*(CBRM_data!$H$28:$H$232=$E52)*(CBRM_data!$D$28:$D$232=TRUE))*(CBRM_data!QE$18=$C52)</f>
        <v>0</v>
      </c>
      <c r="OE52" s="385" cm="1">
        <f t="array" ref="OE52">SUMPRODUCT((CBRM_data!QF$28:QF$232)*(CBRM_data!$H$28:$H$232=$E52)*(CBRM_data!$D$28:$D$232=TRUE))*(CBRM_data!QF$18=$C52)</f>
        <v>0</v>
      </c>
      <c r="OF52" s="385" cm="1">
        <f t="array" ref="OF52">SUMPRODUCT((CBRM_data!QG$28:QG$232)*(CBRM_data!$H$28:$H$232=$E52)*(CBRM_data!$D$28:$D$232=TRUE))*(CBRM_data!QG$18=$C52)</f>
        <v>0</v>
      </c>
      <c r="OG52" s="385" cm="1">
        <f t="array" ref="OG52">SUMPRODUCT((CBRM_data!QH$28:QH$232)*(CBRM_data!$H$28:$H$232=$E52)*(CBRM_data!$D$28:$D$232=TRUE))*(CBRM_data!QH$18=$C52)</f>
        <v>0</v>
      </c>
      <c r="OH52" s="385" cm="1">
        <f t="array" ref="OH52">SUMPRODUCT((CBRM_data!QI$28:QI$232)*(CBRM_data!$H$28:$H$232=$E52)*(CBRM_data!$D$28:$D$232=TRUE))*(CBRM_data!QI$18=$C52)</f>
        <v>0</v>
      </c>
      <c r="OI52" s="385" cm="1">
        <f t="array" ref="OI52">SUMPRODUCT((CBRM_data!QJ$28:QJ$232)*(CBRM_data!$H$28:$H$232=$E52)*(CBRM_data!$D$28:$D$232=TRUE))*(CBRM_data!QJ$18=$C52)</f>
        <v>0</v>
      </c>
      <c r="OJ52" s="385" cm="1">
        <f t="array" ref="OJ52">SUMPRODUCT((CBRM_data!QK$28:QK$232)*(CBRM_data!$H$28:$H$232=$E52)*(CBRM_data!$D$28:$D$232=TRUE))*(CBRM_data!QK$18=$C52)</f>
        <v>0</v>
      </c>
      <c r="OK52" s="385" cm="1">
        <f t="array" ref="OK52">SUMPRODUCT((CBRM_data!QL$28:QL$232)*(CBRM_data!$H$28:$H$232=$E52)*(CBRM_data!$D$28:$D$232=TRUE))*(CBRM_data!QL$18=$C52)</f>
        <v>0</v>
      </c>
      <c r="OL52" s="385" cm="1">
        <f t="array" ref="OL52">SUMPRODUCT((CBRM_data!QM$28:QM$232)*(CBRM_data!$H$28:$H$232=$E52)*(CBRM_data!$D$28:$D$232=TRUE))*(CBRM_data!QM$18=$C52)</f>
        <v>0</v>
      </c>
      <c r="OM52" s="385" cm="1">
        <f t="array" ref="OM52">SUMPRODUCT((CBRM_data!QN$28:QN$232)*(CBRM_data!$H$28:$H$232=$E52)*(CBRM_data!$D$28:$D$232=TRUE))*(CBRM_data!QN$18=$C52)</f>
        <v>0</v>
      </c>
      <c r="ON52" s="385" cm="1">
        <f t="array" ref="ON52">SUMPRODUCT((CBRM_data!QO$28:QO$232)*(CBRM_data!$H$28:$H$232=$E52)*(CBRM_data!$D$28:$D$232=TRUE))*(CBRM_data!QO$18=$C52)</f>
        <v>0</v>
      </c>
      <c r="OO52" s="385" cm="1">
        <f t="array" ref="OO52">SUMPRODUCT((CBRM_data!QP$28:QP$232)*(CBRM_data!$H$28:$H$232=$E52)*(CBRM_data!$D$28:$D$232=TRUE))*(CBRM_data!QP$18=$C52)</f>
        <v>0</v>
      </c>
      <c r="OP52" s="385" cm="1">
        <f t="array" ref="OP52">SUMPRODUCT((CBRM_data!QQ$28:QQ$232)*(CBRM_data!$H$28:$H$232=$E52)*(CBRM_data!$D$28:$D$232=TRUE))*(CBRM_data!QQ$18=$C52)</f>
        <v>0</v>
      </c>
      <c r="OQ52" s="385" cm="1">
        <f t="array" ref="OQ52">SUMPRODUCT((CBRM_data!QR$28:QR$232)*(CBRM_data!$H$28:$H$232=$E52)*(CBRM_data!$D$28:$D$232=TRUE))*(CBRM_data!QR$18=$C52)</f>
        <v>0</v>
      </c>
      <c r="OR52" s="385" cm="1">
        <f t="array" ref="OR52">SUMPRODUCT((CBRM_data!QS$28:QS$232)*(CBRM_data!$H$28:$H$232=$E52)*(CBRM_data!$D$28:$D$232=TRUE))*(CBRM_data!QS$18=$C52)</f>
        <v>0</v>
      </c>
      <c r="OS52" s="385" cm="1">
        <f t="array" ref="OS52">SUMPRODUCT((CBRM_data!QT$28:QT$232)*(CBRM_data!$H$28:$H$232=$E52)*(CBRM_data!$D$28:$D$232=TRUE))*(CBRM_data!QT$18=$C52)</f>
        <v>0</v>
      </c>
      <c r="OT52" s="385" cm="1">
        <f t="array" ref="OT52">SUMPRODUCT((CBRM_data!QU$28:QU$232)*(CBRM_data!$H$28:$H$232=$E52)*(CBRM_data!$D$28:$D$232=TRUE))*(CBRM_data!QU$18=$C52)</f>
        <v>0</v>
      </c>
      <c r="OU52" s="385" cm="1">
        <f t="array" ref="OU52">SUMPRODUCT((CBRM_data!QV$28:QV$232)*(CBRM_data!$H$28:$H$232=$E52)*(CBRM_data!$D$28:$D$232=TRUE))*(CBRM_data!QV$18=$C52)</f>
        <v>0</v>
      </c>
      <c r="OV52" s="385" cm="1">
        <f t="array" ref="OV52">SUMPRODUCT((CBRM_data!QW$28:QW$232)*(CBRM_data!$H$28:$H$232=$E52)*(CBRM_data!$D$28:$D$232=TRUE))*(CBRM_data!QW$18=$C52)</f>
        <v>881.04394912615714</v>
      </c>
      <c r="OW52" s="385" cm="1">
        <f t="array" ref="OW52">SUMPRODUCT((CBRM_data!QX$28:QX$232)*(CBRM_data!$H$28:$H$232=$E52)*(CBRM_data!$D$28:$D$232=TRUE))*(CBRM_data!QX$18=$C52)</f>
        <v>881.04394912615714</v>
      </c>
      <c r="OX52" s="385" cm="1">
        <f t="array" ref="OX52">SUMPRODUCT((CBRM_data!QY$28:QY$232)*(CBRM_data!$H$28:$H$232=$E52)*(CBRM_data!$D$28:$D$232=TRUE))*(CBRM_data!QY$18=$C52)</f>
        <v>881.04394912615714</v>
      </c>
      <c r="OY52" s="385" cm="1">
        <f t="array" ref="OY52">SUMPRODUCT((CBRM_data!QZ$28:QZ$232)*(CBRM_data!$H$28:$H$232=$E52)*(CBRM_data!$D$28:$D$232=TRUE))*(CBRM_data!QZ$18=$C52)</f>
        <v>881.04394912615714</v>
      </c>
      <c r="OZ52" s="385" cm="1">
        <f t="array" ref="OZ52">SUMPRODUCT((CBRM_data!RA$28:RA$232)*(CBRM_data!$H$28:$H$232=$E52)*(CBRM_data!$D$28:$D$232=TRUE))*(CBRM_data!RA$18=$C52)</f>
        <v>881.04394912615714</v>
      </c>
      <c r="PA52" s="385" cm="1">
        <f t="array" ref="PA52">SUMPRODUCT((CBRM_data!RB$28:RB$232)*(CBRM_data!$H$28:$H$232=$E52)*(CBRM_data!$D$28:$D$232=TRUE))*(CBRM_data!RB$18=$C52)</f>
        <v>881.04394912615714</v>
      </c>
      <c r="PB52" s="385" cm="1">
        <f t="array" ref="PB52">SUMPRODUCT((CBRM_data!RC$28:RC$232)*(CBRM_data!$H$28:$H$232=$E52)*(CBRM_data!$D$28:$D$232=TRUE))*(CBRM_data!RC$18=$C52)</f>
        <v>881.04394912615714</v>
      </c>
      <c r="PC52" s="385" cm="1">
        <f t="array" ref="PC52">SUMPRODUCT((CBRM_data!RD$28:RD$232)*(CBRM_data!$H$28:$H$232=$E52)*(CBRM_data!$D$28:$D$232=TRUE))*(CBRM_data!RD$18=$C52)</f>
        <v>881.04394912615714</v>
      </c>
      <c r="PD52" s="385" cm="1">
        <f t="array" ref="PD52">SUMPRODUCT((CBRM_data!RE$28:RE$232)*(CBRM_data!$H$28:$H$232=$E52)*(CBRM_data!$D$28:$D$232=TRUE))*(CBRM_data!RE$18=$C52)</f>
        <v>881.04394912615714</v>
      </c>
      <c r="PE52" s="385" cm="1">
        <f t="array" ref="PE52">SUMPRODUCT((CBRM_data!RF$28:RF$232)*(CBRM_data!$H$28:$H$232=$E52)*(CBRM_data!$D$28:$D$232=TRUE))*(CBRM_data!RF$18=$C52)</f>
        <v>881.04394912615714</v>
      </c>
      <c r="PF52" s="385" cm="1">
        <f t="array" ref="PF52">SUMPRODUCT((CBRM_data!RG$28:RG$232)*(CBRM_data!$H$28:$H$232=$E52)*(CBRM_data!$D$28:$D$232=TRUE))*(CBRM_data!RG$18=$C52)</f>
        <v>881.04394912615714</v>
      </c>
      <c r="PG52" s="385" cm="1">
        <f t="array" ref="PG52">SUMPRODUCT((CBRM_data!RH$28:RH$232)*(CBRM_data!$H$28:$H$232=$E52)*(CBRM_data!$D$28:$D$232=TRUE))*(CBRM_data!RH$18=$C52)</f>
        <v>881.04394912615714</v>
      </c>
      <c r="PH52" s="385" cm="1">
        <f t="array" ref="PH52">SUMPRODUCT((CBRM_data!RI$28:RI$232)*(CBRM_data!$H$28:$H$232=$E52)*(CBRM_data!$D$28:$D$232=TRUE))*(CBRM_data!RI$18=$C52)</f>
        <v>881.04394912615714</v>
      </c>
      <c r="PI52" s="385" cm="1">
        <f t="array" ref="PI52">SUMPRODUCT((CBRM_data!RJ$28:RJ$232)*(CBRM_data!$H$28:$H$232=$E52)*(CBRM_data!$D$28:$D$232=TRUE))*(CBRM_data!RJ$18=$C52)</f>
        <v>881.04394912615714</v>
      </c>
      <c r="PJ52" s="385" cm="1">
        <f t="array" ref="PJ52">SUMPRODUCT((CBRM_data!RK$28:RK$232)*(CBRM_data!$H$28:$H$232=$E52)*(CBRM_data!$D$28:$D$232=TRUE))*(CBRM_data!RK$18=$C52)</f>
        <v>881.04394912615714</v>
      </c>
      <c r="PK52" s="385" cm="1">
        <f t="array" ref="PK52">SUMPRODUCT((CBRM_data!RL$28:RL$232)*(CBRM_data!$H$28:$H$232=$E52)*(CBRM_data!$D$28:$D$232=TRUE))*(CBRM_data!RL$18=$C52)</f>
        <v>881.04394912615714</v>
      </c>
      <c r="PL52" s="385" cm="1">
        <f t="array" ref="PL52">SUMPRODUCT((CBRM_data!RM$28:RM$232)*(CBRM_data!$H$28:$H$232=$E52)*(CBRM_data!$D$28:$D$232=TRUE))*(CBRM_data!RM$18=$C52)</f>
        <v>881.04394912615714</v>
      </c>
      <c r="PM52" s="385" cm="1">
        <f t="array" ref="PM52">SUMPRODUCT((CBRM_data!RN$28:RN$232)*(CBRM_data!$H$28:$H$232=$E52)*(CBRM_data!$D$28:$D$232=TRUE))*(CBRM_data!RN$18=$C52)</f>
        <v>1054.5543869714973</v>
      </c>
      <c r="PN52" s="385" cm="1">
        <f t="array" ref="PN52">SUMPRODUCT((CBRM_data!RO$28:RO$232)*(CBRM_data!$H$28:$H$232=$E52)*(CBRM_data!$D$28:$D$232=TRUE))*(CBRM_data!RO$18=$C52)</f>
        <v>1397.8743256367345</v>
      </c>
      <c r="PO52" s="385" cm="1">
        <f t="array" ref="PO52">SUMPRODUCT((CBRM_data!RP$28:RP$232)*(CBRM_data!$H$28:$H$232=$E52)*(CBRM_data!$D$28:$D$232=TRUE))*(CBRM_data!RP$18=$C52)</f>
        <v>1869.1474144355936</v>
      </c>
      <c r="PP52" s="385" cm="1">
        <f t="array" ref="PP52">SUMPRODUCT((CBRM_data!RQ$28:RQ$232)*(CBRM_data!$H$28:$H$232=$E52)*(CBRM_data!$D$28:$D$232=TRUE))*(CBRM_data!RQ$18=$C52)</f>
        <v>2518.9751477775608</v>
      </c>
      <c r="PQ52" s="385" cm="1">
        <f t="array" ref="PQ52">SUMPRODUCT((CBRM_data!RR$28:RR$232)*(CBRM_data!$H$28:$H$232=$E52)*(CBRM_data!$D$28:$D$232=TRUE))*(CBRM_data!RR$18=$C52)</f>
        <v>3418.6696997158942</v>
      </c>
      <c r="PR52" s="385" cm="1">
        <f t="array" ref="PR52">SUMPRODUCT((CBRM_data!RS$28:RS$232)*(CBRM_data!$H$28:$H$232=$E52)*(CBRM_data!$D$28:$D$232=TRUE))*(CBRM_data!RS$18=$C52)</f>
        <v>4668.9088566235623</v>
      </c>
      <c r="PS52" s="385" cm="1">
        <f t="array" ref="PS52">SUMPRODUCT((CBRM_data!RT$28:RT$232)*(CBRM_data!$H$28:$H$232=$E52)*(CBRM_data!$D$28:$D$232=TRUE))*(CBRM_data!RT$18=$C52)</f>
        <v>6412.0550799965922</v>
      </c>
      <c r="PT52" s="385" cm="1">
        <f t="array" ref="PT52">SUMPRODUCT((CBRM_data!RU$28:RU$232)*(CBRM_data!$H$28:$H$232=$E52)*(CBRM_data!$D$28:$D$232=TRUE))*(CBRM_data!RU$18=$C52)</f>
        <v>8849.7027044314291</v>
      </c>
      <c r="PU52" s="385" cm="1">
        <f t="array" ref="PU52">SUMPRODUCT((CBRM_data!RV$28:RV$232)*(CBRM_data!$H$28:$H$232=$E52)*(CBRM_data!$D$28:$D$232=TRUE))*(CBRM_data!RV$18=$C52)</f>
        <v>12267.688332756594</v>
      </c>
      <c r="PV52" s="385" cm="1">
        <f t="array" ref="PV52">SUMPRODUCT((CBRM_data!RW$28:RW$232)*(CBRM_data!$H$28:$H$232=$E52)*(CBRM_data!$D$28:$D$232=TRUE))*(CBRM_data!RW$18=$C52)</f>
        <v>17071.75941943525</v>
      </c>
      <c r="PW52" s="385" cm="1">
        <f t="array" ref="PW52">SUMPRODUCT((CBRM_data!RX$28:RX$232)*(CBRM_data!$H$28:$H$232=$E52)*(CBRM_data!$D$28:$D$232=TRUE))*(CBRM_data!RX$18=$C52)</f>
        <v>23838.469444199829</v>
      </c>
      <c r="PX52" s="385" cm="1">
        <f t="array" ref="PX52">SUMPRODUCT((CBRM_data!RY$28:RY$232)*(CBRM_data!$H$28:$H$232=$E52)*(CBRM_data!$D$28:$D$232=TRUE))*(CBRM_data!RY$18=$C52)</f>
        <v>33387.833402255281</v>
      </c>
      <c r="PY52" s="385" cm="1">
        <f t="array" ref="PY52">SUMPRODUCT((CBRM_data!RZ$28:RZ$232)*(CBRM_data!$H$28:$H$232=$E52)*(CBRM_data!$D$28:$D$232=TRUE))*(CBRM_data!RZ$18=$C52)</f>
        <v>46887.09009585758</v>
      </c>
      <c r="PZ52" s="385" cm="1">
        <f t="array" ref="PZ52">SUMPRODUCT((CBRM_data!SA$28:SA$232)*(CBRM_data!$H$28:$H$232=$E52)*(CBRM_data!$D$28:$D$232=TRUE))*(CBRM_data!SA$18=$C52)</f>
        <v>0</v>
      </c>
      <c r="QA52" s="385" cm="1">
        <f t="array" ref="QA52">SUMPRODUCT((CBRM_data!SB$28:SB$232)*(CBRM_data!$H$28:$H$232=$E52)*(CBRM_data!$D$28:$D$232=TRUE))*(CBRM_data!SB$18=$C52)</f>
        <v>0</v>
      </c>
      <c r="QB52" s="385" cm="1">
        <f t="array" ref="QB52">SUMPRODUCT((CBRM_data!SC$28:SC$232)*(CBRM_data!$H$28:$H$232=$E52)*(CBRM_data!$D$28:$D$232=TRUE))*(CBRM_data!SC$18=$C52)</f>
        <v>0</v>
      </c>
      <c r="QC52" s="385" cm="1">
        <f t="array" ref="QC52">SUMPRODUCT((CBRM_data!SD$28:SD$232)*(CBRM_data!$H$28:$H$232=$E52)*(CBRM_data!$D$28:$D$232=TRUE))*(CBRM_data!SD$18=$C52)</f>
        <v>0</v>
      </c>
      <c r="QD52" s="385" cm="1">
        <f t="array" ref="QD52">SUMPRODUCT((CBRM_data!SE$28:SE$232)*(CBRM_data!$H$28:$H$232=$E52)*(CBRM_data!$D$28:$D$232=TRUE))*(CBRM_data!SE$18=$C52)</f>
        <v>0</v>
      </c>
      <c r="QE52" s="385" cm="1">
        <f t="array" ref="QE52">SUMPRODUCT((CBRM_data!SF$28:SF$232)*(CBRM_data!$H$28:$H$232=$E52)*(CBRM_data!$D$28:$D$232=TRUE))*(CBRM_data!SF$18=$C52)</f>
        <v>0</v>
      </c>
      <c r="QF52" s="385" cm="1">
        <f t="array" ref="QF52">SUMPRODUCT((CBRM_data!SG$28:SG$232)*(CBRM_data!$H$28:$H$232=$E52)*(CBRM_data!$D$28:$D$232=TRUE))*(CBRM_data!SG$18=$C52)</f>
        <v>0</v>
      </c>
      <c r="QG52" s="385" cm="1">
        <f t="array" ref="QG52">SUMPRODUCT((CBRM_data!SH$28:SH$232)*(CBRM_data!$H$28:$H$232=$E52)*(CBRM_data!$D$28:$D$232=TRUE))*(CBRM_data!SH$18=$C52)</f>
        <v>0</v>
      </c>
      <c r="QH52" s="385" cm="1">
        <f t="array" ref="QH52">SUMPRODUCT((CBRM_data!SI$28:SI$232)*(CBRM_data!$H$28:$H$232=$E52)*(CBRM_data!$D$28:$D$232=TRUE))*(CBRM_data!SI$18=$C52)</f>
        <v>0</v>
      </c>
      <c r="QI52" s="385" cm="1">
        <f t="array" ref="QI52">SUMPRODUCT((CBRM_data!SJ$28:SJ$232)*(CBRM_data!$H$28:$H$232=$E52)*(CBRM_data!$D$28:$D$232=TRUE))*(CBRM_data!SJ$18=$C52)</f>
        <v>0</v>
      </c>
      <c r="QJ52" s="385" cm="1">
        <f t="array" ref="QJ52">SUMPRODUCT((CBRM_data!SK$28:SK$232)*(CBRM_data!$H$28:$H$232=$E52)*(CBRM_data!$D$28:$D$232=TRUE))*(CBRM_data!SK$18=$C52)</f>
        <v>0</v>
      </c>
      <c r="QK52" s="385" cm="1">
        <f t="array" ref="QK52">SUMPRODUCT((CBRM_data!SL$28:SL$232)*(CBRM_data!$H$28:$H$232=$E52)*(CBRM_data!$D$28:$D$232=TRUE))*(CBRM_data!SL$18=$C52)</f>
        <v>0</v>
      </c>
      <c r="QL52" s="385" cm="1">
        <f t="array" ref="QL52">SUMPRODUCT((CBRM_data!SM$28:SM$232)*(CBRM_data!$H$28:$H$232=$E52)*(CBRM_data!$D$28:$D$232=TRUE))*(CBRM_data!SM$18=$C52)</f>
        <v>0</v>
      </c>
      <c r="QM52" s="385" cm="1">
        <f t="array" ref="QM52">SUMPRODUCT((CBRM_data!SN$28:SN$232)*(CBRM_data!$H$28:$H$232=$E52)*(CBRM_data!$D$28:$D$232=TRUE))*(CBRM_data!SN$18=$C52)</f>
        <v>0</v>
      </c>
      <c r="QN52" s="385" cm="1">
        <f t="array" ref="QN52">SUMPRODUCT((CBRM_data!SO$28:SO$232)*(CBRM_data!$H$28:$H$232=$E52)*(CBRM_data!$D$28:$D$232=TRUE))*(CBRM_data!SO$18=$C52)</f>
        <v>0</v>
      </c>
      <c r="QO52" s="385" cm="1">
        <f t="array" ref="QO52">SUMPRODUCT((CBRM_data!SP$28:SP$232)*(CBRM_data!$H$28:$H$232=$E52)*(CBRM_data!$D$28:$D$232=TRUE))*(CBRM_data!SP$18=$C52)</f>
        <v>0</v>
      </c>
      <c r="QP52" s="385" cm="1">
        <f t="array" ref="QP52">SUMPRODUCT((CBRM_data!SQ$28:SQ$232)*(CBRM_data!$H$28:$H$232=$E52)*(CBRM_data!$D$28:$D$232=TRUE))*(CBRM_data!SQ$18=$C52)</f>
        <v>0</v>
      </c>
      <c r="QQ52" s="385" cm="1">
        <f t="array" ref="QQ52">SUMPRODUCT((CBRM_data!SR$28:SR$232)*(CBRM_data!$H$28:$H$232=$E52)*(CBRM_data!$D$28:$D$232=TRUE))*(CBRM_data!SR$18=$C52)</f>
        <v>0</v>
      </c>
      <c r="QR52" s="385" cm="1">
        <f t="array" ref="QR52">SUMPRODUCT((CBRM_data!SS$28:SS$232)*(CBRM_data!$H$28:$H$232=$E52)*(CBRM_data!$D$28:$D$232=TRUE))*(CBRM_data!SS$18=$C52)</f>
        <v>0</v>
      </c>
      <c r="QS52" s="385" cm="1">
        <f t="array" ref="QS52">SUMPRODUCT((CBRM_data!ST$28:ST$232)*(CBRM_data!$H$28:$H$232=$E52)*(CBRM_data!$D$28:$D$232=TRUE))*(CBRM_data!ST$18=$C52)</f>
        <v>0</v>
      </c>
      <c r="QT52" s="385" cm="1">
        <f t="array" ref="QT52">SUMPRODUCT((CBRM_data!SU$28:SU$232)*(CBRM_data!$H$28:$H$232=$E52)*(CBRM_data!$D$28:$D$232=TRUE))*(CBRM_data!SU$18=$C52)</f>
        <v>0</v>
      </c>
      <c r="QU52" s="385" cm="1">
        <f t="array" ref="QU52">SUMPRODUCT((CBRM_data!SV$28:SV$232)*(CBRM_data!$H$28:$H$232=$E52)*(CBRM_data!$D$28:$D$232=TRUE))*(CBRM_data!SV$18=$C52)</f>
        <v>0</v>
      </c>
      <c r="QV52" s="385" cm="1">
        <f t="array" ref="QV52">SUMPRODUCT((CBRM_data!SW$28:SW$232)*(CBRM_data!$H$28:$H$232=$E52)*(CBRM_data!$D$28:$D$232=TRUE))*(CBRM_data!SW$18=$C52)</f>
        <v>0</v>
      </c>
      <c r="QW52" s="385" cm="1">
        <f t="array" ref="QW52">SUMPRODUCT((CBRM_data!SX$28:SX$232)*(CBRM_data!$H$28:$H$232=$E52)*(CBRM_data!$D$28:$D$232=TRUE))*(CBRM_data!SX$18=$C52)</f>
        <v>0</v>
      </c>
      <c r="QX52" s="385" cm="1">
        <f t="array" ref="QX52">SUMPRODUCT((CBRM_data!SY$28:SY$232)*(CBRM_data!$H$28:$H$232=$E52)*(CBRM_data!$D$28:$D$232=TRUE))*(CBRM_data!SY$18=$C52)</f>
        <v>0</v>
      </c>
      <c r="QY52" s="385" cm="1">
        <f t="array" ref="QY52">SUMPRODUCT((CBRM_data!SZ$28:SZ$232)*(CBRM_data!$H$28:$H$232=$E52)*(CBRM_data!$D$28:$D$232=TRUE))*(CBRM_data!SZ$18=$C52)</f>
        <v>0</v>
      </c>
      <c r="QZ52" s="385" cm="1">
        <f t="array" ref="QZ52">SUMPRODUCT((CBRM_data!TA$28:TA$232)*(CBRM_data!$H$28:$H$232=$E52)*(CBRM_data!$D$28:$D$232=TRUE))*(CBRM_data!TA$18=$C52)</f>
        <v>0</v>
      </c>
      <c r="RA52" s="385" cm="1">
        <f t="array" ref="RA52">SUMPRODUCT((CBRM_data!TB$28:TB$232)*(CBRM_data!$H$28:$H$232=$E52)*(CBRM_data!$D$28:$D$232=TRUE))*(CBRM_data!TB$18=$C52)</f>
        <v>0</v>
      </c>
      <c r="RB52" s="385" cm="1">
        <f t="array" ref="RB52">SUMPRODUCT((CBRM_data!TC$28:TC$232)*(CBRM_data!$H$28:$H$232=$E52)*(CBRM_data!$D$28:$D$232=TRUE))*(CBRM_data!TC$18=$C52)</f>
        <v>0</v>
      </c>
      <c r="RC52" s="385" cm="1">
        <f t="array" ref="RC52">SUMPRODUCT((CBRM_data!TD$28:TD$232)*(CBRM_data!$H$28:$H$232=$E52)*(CBRM_data!$D$28:$D$232=TRUE))*(CBRM_data!TD$18=$C52)</f>
        <v>0</v>
      </c>
      <c r="RD52" s="385" cm="1">
        <f t="array" ref="RD52">SUMPRODUCT((CBRM_data!TE$28:TE$232)*(CBRM_data!$H$28:$H$232=$E52)*(CBRM_data!$D$28:$D$232=TRUE))*(CBRM_data!TE$18=$C52)</f>
        <v>0</v>
      </c>
      <c r="RE52" s="385" cm="1">
        <f t="array" ref="RE52">SUMPRODUCT((CBRM_data!TF$28:TF$232)*(CBRM_data!$H$28:$H$232=$E52)*(CBRM_data!$D$28:$D$232=TRUE))*(CBRM_data!TF$18=$C52)</f>
        <v>0</v>
      </c>
      <c r="RF52" s="385" cm="1">
        <f t="array" ref="RF52">SUMPRODUCT((CBRM_data!TG$28:TG$232)*(CBRM_data!$H$28:$H$232=$E52)*(CBRM_data!$D$28:$D$232=TRUE))*(CBRM_data!TG$18=$C52)</f>
        <v>0</v>
      </c>
      <c r="RG52" s="385" cm="1">
        <f t="array" ref="RG52">SUMPRODUCT((CBRM_data!TH$28:TH$232)*(CBRM_data!$H$28:$H$232=$E52)*(CBRM_data!$D$28:$D$232=TRUE))*(CBRM_data!TH$18=$C52)</f>
        <v>0</v>
      </c>
      <c r="RH52" s="385" cm="1">
        <f t="array" ref="RH52">SUMPRODUCT((CBRM_data!TI$28:TI$232)*(CBRM_data!$H$28:$H$232=$E52)*(CBRM_data!$D$28:$D$232=TRUE))*(CBRM_data!TI$18=$C52)</f>
        <v>0</v>
      </c>
      <c r="RI52" s="385" cm="1">
        <f t="array" ref="RI52">SUMPRODUCT((CBRM_data!TJ$28:TJ$232)*(CBRM_data!$H$28:$H$232=$E52)*(CBRM_data!$D$28:$D$232=TRUE))*(CBRM_data!TJ$18=$C52)</f>
        <v>0</v>
      </c>
      <c r="RJ52" s="385" cm="1">
        <f t="array" ref="RJ52">SUMPRODUCT((CBRM_data!TK$28:TK$232)*(CBRM_data!$H$28:$H$232=$E52)*(CBRM_data!$D$28:$D$232=TRUE))*(CBRM_data!TK$18=$C52)</f>
        <v>0</v>
      </c>
      <c r="RK52" s="385" cm="1">
        <f t="array" ref="RK52">SUMPRODUCT((CBRM_data!TL$28:TL$232)*(CBRM_data!$H$28:$H$232=$E52)*(CBRM_data!$D$28:$D$232=TRUE))*(CBRM_data!TL$18=$C52)</f>
        <v>0</v>
      </c>
      <c r="RL52" s="385" cm="1">
        <f t="array" ref="RL52">SUMPRODUCT((CBRM_data!TM$28:TM$232)*(CBRM_data!$H$28:$H$232=$E52)*(CBRM_data!$D$28:$D$232=TRUE))*(CBRM_data!TM$18=$C52)</f>
        <v>0</v>
      </c>
      <c r="RM52" s="385" cm="1">
        <f t="array" ref="RM52">SUMPRODUCT((CBRM_data!TN$28:TN$232)*(CBRM_data!$H$28:$H$232=$E52)*(CBRM_data!$D$28:$D$232=TRUE))*(CBRM_data!TN$18=$C52)</f>
        <v>0</v>
      </c>
      <c r="RN52" s="385" cm="1">
        <f t="array" ref="RN52">SUMPRODUCT((CBRM_data!TO$28:TO$232)*(CBRM_data!$H$28:$H$232=$E52)*(CBRM_data!$D$28:$D$232=TRUE))*(CBRM_data!TO$18=$C52)</f>
        <v>0</v>
      </c>
      <c r="RO52" s="385" cm="1">
        <f t="array" ref="RO52">SUMPRODUCT((CBRM_data!TP$28:TP$232)*(CBRM_data!$H$28:$H$232=$E52)*(CBRM_data!$D$28:$D$232=TRUE))*(CBRM_data!TP$18=$C52)</f>
        <v>0</v>
      </c>
      <c r="RP52" s="385" cm="1">
        <f t="array" ref="RP52">SUMPRODUCT((CBRM_data!TQ$28:TQ$232)*(CBRM_data!$H$28:$H$232=$E52)*(CBRM_data!$D$28:$D$232=TRUE))*(CBRM_data!TQ$18=$C52)</f>
        <v>0</v>
      </c>
      <c r="RQ52" s="385" cm="1">
        <f t="array" ref="RQ52">SUMPRODUCT((CBRM_data!TR$28:TR$232)*(CBRM_data!$H$28:$H$232=$E52)*(CBRM_data!$D$28:$D$232=TRUE))*(CBRM_data!TR$18=$C52)</f>
        <v>0</v>
      </c>
      <c r="RR52" s="385" cm="1">
        <f t="array" ref="RR52">SUMPRODUCT((CBRM_data!TS$28:TS$232)*(CBRM_data!$H$28:$H$232=$E52)*(CBRM_data!$D$28:$D$232=TRUE))*(CBRM_data!TS$18=$C52)</f>
        <v>0</v>
      </c>
      <c r="RS52" s="385" cm="1">
        <f t="array" ref="RS52">SUMPRODUCT((CBRM_data!TT$28:TT$232)*(CBRM_data!$H$28:$H$232=$E52)*(CBRM_data!$D$28:$D$232=TRUE))*(CBRM_data!TT$18=$C52)</f>
        <v>0</v>
      </c>
      <c r="RT52" s="385" cm="1">
        <f t="array" ref="RT52">SUMPRODUCT((CBRM_data!TU$28:TU$232)*(CBRM_data!$H$28:$H$232=$E52)*(CBRM_data!$D$28:$D$232=TRUE))*(CBRM_data!TU$18=$C52)</f>
        <v>0</v>
      </c>
      <c r="RU52" s="385" cm="1">
        <f t="array" ref="RU52">SUMPRODUCT((CBRM_data!TV$28:TV$232)*(CBRM_data!$H$28:$H$232=$E52)*(CBRM_data!$D$28:$D$232=TRUE))*(CBRM_data!TV$18=$C52)</f>
        <v>0</v>
      </c>
      <c r="RV52" s="385" cm="1">
        <f t="array" ref="RV52">SUMPRODUCT((CBRM_data!TW$28:TW$232)*(CBRM_data!$H$28:$H$232=$E52)*(CBRM_data!$D$28:$D$232=TRUE))*(CBRM_data!TW$18=$C52)</f>
        <v>0</v>
      </c>
      <c r="RW52" s="385" cm="1">
        <f t="array" ref="RW52">SUMPRODUCT((CBRM_data!TX$28:TX$232)*(CBRM_data!$H$28:$H$232=$E52)*(CBRM_data!$D$28:$D$232=TRUE))*(CBRM_data!TX$18=$C52)</f>
        <v>0</v>
      </c>
      <c r="RX52" s="385" cm="1">
        <f t="array" ref="RX52">SUMPRODUCT((CBRM_data!TY$28:TY$232)*(CBRM_data!$H$28:$H$232=$E52)*(CBRM_data!$D$28:$D$232=TRUE))*(CBRM_data!TY$18=$C52)</f>
        <v>0</v>
      </c>
      <c r="RY52" s="385" cm="1">
        <f t="array" ref="RY52">SUMPRODUCT((CBRM_data!TZ$28:TZ$232)*(CBRM_data!$H$28:$H$232=$E52)*(CBRM_data!$D$28:$D$232=TRUE))*(CBRM_data!TZ$18=$C52)</f>
        <v>0</v>
      </c>
      <c r="RZ52" s="385" cm="1">
        <f t="array" ref="RZ52">SUMPRODUCT((CBRM_data!UA$28:UA$232)*(CBRM_data!$H$28:$H$232=$E52)*(CBRM_data!$D$28:$D$232=TRUE))*(CBRM_data!UA$18=$C52)</f>
        <v>0</v>
      </c>
      <c r="SA52" s="385" cm="1">
        <f t="array" ref="SA52">SUMPRODUCT((CBRM_data!UB$28:UB$232)*(CBRM_data!$H$28:$H$232=$E52)*(CBRM_data!$D$28:$D$232=TRUE))*(CBRM_data!UB$18=$C52)</f>
        <v>0</v>
      </c>
      <c r="SB52" s="385" cm="1">
        <f t="array" ref="SB52">SUMPRODUCT((CBRM_data!UC$28:UC$232)*(CBRM_data!$H$28:$H$232=$E52)*(CBRM_data!$D$28:$D$232=TRUE))*(CBRM_data!UC$18=$C52)</f>
        <v>0</v>
      </c>
      <c r="SC52" s="385" cm="1">
        <f t="array" ref="SC52">SUMPRODUCT((CBRM_data!UD$28:UD$232)*(CBRM_data!$H$28:$H$232=$E52)*(CBRM_data!$D$28:$D$232=TRUE))*(CBRM_data!UD$18=$C52)</f>
        <v>0</v>
      </c>
      <c r="SD52" s="385" cm="1">
        <f t="array" ref="SD52">SUMPRODUCT((CBRM_data!UE$28:UE$232)*(CBRM_data!$H$28:$H$232=$E52)*(CBRM_data!$D$28:$D$232=TRUE))*(CBRM_data!UE$18=$C52)</f>
        <v>0</v>
      </c>
      <c r="SE52" s="385" cm="1">
        <f t="array" ref="SE52">SUMPRODUCT((CBRM_data!UF$28:UF$232)*(CBRM_data!$H$28:$H$232=$E52)*(CBRM_data!$D$28:$D$232=TRUE))*(CBRM_data!UF$18=$C52)</f>
        <v>0</v>
      </c>
      <c r="SF52" s="385" cm="1">
        <f t="array" ref="SF52">SUMPRODUCT((CBRM_data!UG$28:UG$232)*(CBRM_data!$H$28:$H$232=$E52)*(CBRM_data!$D$28:$D$232=TRUE))*(CBRM_data!UG$18=$C52)</f>
        <v>0</v>
      </c>
      <c r="SG52" s="385" cm="1">
        <f t="array" ref="SG52">SUMPRODUCT((CBRM_data!UH$28:UH$232)*(CBRM_data!$H$28:$H$232=$E52)*(CBRM_data!$D$28:$D$232=TRUE))*(CBRM_data!UH$18=$C52)</f>
        <v>0</v>
      </c>
      <c r="SH52" s="385" cm="1">
        <f t="array" ref="SH52">SUMPRODUCT((CBRM_data!UI$28:UI$232)*(CBRM_data!$H$28:$H$232=$E52)*(CBRM_data!$D$28:$D$232=TRUE))*(CBRM_data!UI$18=$C52)</f>
        <v>0</v>
      </c>
      <c r="SI52" s="385" cm="1">
        <f t="array" ref="SI52">SUMPRODUCT((CBRM_data!UJ$28:UJ$232)*(CBRM_data!$H$28:$H$232=$E52)*(CBRM_data!$D$28:$D$232=TRUE))*(CBRM_data!UJ$18=$C52)</f>
        <v>0</v>
      </c>
      <c r="SJ52" s="385" cm="1">
        <f t="array" ref="SJ52">SUMPRODUCT((CBRM_data!UK$28:UK$232)*(CBRM_data!$H$28:$H$232=$E52)*(CBRM_data!$D$28:$D$232=TRUE))*(CBRM_data!UK$18=$C52)</f>
        <v>0</v>
      </c>
      <c r="SK52" s="385" cm="1">
        <f t="array" ref="SK52">SUMPRODUCT((CBRM_data!UL$28:UL$232)*(CBRM_data!$H$28:$H$232=$E52)*(CBRM_data!$D$28:$D$232=TRUE))*(CBRM_data!UL$18=$C52)</f>
        <v>124.06297953092283</v>
      </c>
      <c r="SL52" s="385" cm="1">
        <f t="array" ref="SL52">SUMPRODUCT((CBRM_data!UM$28:UM$232)*(CBRM_data!$H$28:$H$232=$E52)*(CBRM_data!$D$28:$D$232=TRUE))*(CBRM_data!UM$18=$C52)</f>
        <v>124.06297953092283</v>
      </c>
      <c r="SM52" s="385" cm="1">
        <f t="array" ref="SM52">SUMPRODUCT((CBRM_data!UN$28:UN$232)*(CBRM_data!$H$28:$H$232=$E52)*(CBRM_data!$D$28:$D$232=TRUE))*(CBRM_data!UN$18=$C52)</f>
        <v>124.06297953092283</v>
      </c>
      <c r="SN52" s="385" cm="1">
        <f t="array" ref="SN52">SUMPRODUCT((CBRM_data!UO$28:UO$232)*(CBRM_data!$H$28:$H$232=$E52)*(CBRM_data!$D$28:$D$232=TRUE))*(CBRM_data!UO$18=$C52)</f>
        <v>124.06297953092283</v>
      </c>
      <c r="SO52" s="385" cm="1">
        <f t="array" ref="SO52">SUMPRODUCT((CBRM_data!UP$28:UP$232)*(CBRM_data!$H$28:$H$232=$E52)*(CBRM_data!$D$28:$D$232=TRUE))*(CBRM_data!UP$18=$C52)</f>
        <v>124.06297953092283</v>
      </c>
      <c r="SP52" s="385" cm="1">
        <f t="array" ref="SP52">SUMPRODUCT((CBRM_data!UQ$28:UQ$232)*(CBRM_data!$H$28:$H$232=$E52)*(CBRM_data!$D$28:$D$232=TRUE))*(CBRM_data!UQ$18=$C52)</f>
        <v>124.06297953092283</v>
      </c>
      <c r="SQ52" s="385" cm="1">
        <f t="array" ref="SQ52">SUMPRODUCT((CBRM_data!UR$28:UR$232)*(CBRM_data!$H$28:$H$232=$E52)*(CBRM_data!$D$28:$D$232=TRUE))*(CBRM_data!UR$18=$C52)</f>
        <v>124.06297953092283</v>
      </c>
      <c r="SR52" s="385" cm="1">
        <f t="array" ref="SR52">SUMPRODUCT((CBRM_data!US$28:US$232)*(CBRM_data!$H$28:$H$232=$E52)*(CBRM_data!$D$28:$D$232=TRUE))*(CBRM_data!US$18=$C52)</f>
        <v>124.06297953092283</v>
      </c>
      <c r="SS52" s="385" cm="1">
        <f t="array" ref="SS52">SUMPRODUCT((CBRM_data!UT$28:UT$232)*(CBRM_data!$H$28:$H$232=$E52)*(CBRM_data!$D$28:$D$232=TRUE))*(CBRM_data!UT$18=$C52)</f>
        <v>124.06297953092283</v>
      </c>
      <c r="ST52" s="385" cm="1">
        <f t="array" ref="ST52">SUMPRODUCT((CBRM_data!UU$28:UU$232)*(CBRM_data!$H$28:$H$232=$E52)*(CBRM_data!$D$28:$D$232=TRUE))*(CBRM_data!UU$18=$C52)</f>
        <v>124.06297953092283</v>
      </c>
      <c r="SU52" s="385" cm="1">
        <f t="array" ref="SU52">SUMPRODUCT((CBRM_data!UV$28:UV$232)*(CBRM_data!$H$28:$H$232=$E52)*(CBRM_data!$D$28:$D$232=TRUE))*(CBRM_data!UV$18=$C52)</f>
        <v>124.06297953092283</v>
      </c>
      <c r="SV52" s="385" cm="1">
        <f t="array" ref="SV52">SUMPRODUCT((CBRM_data!UW$28:UW$232)*(CBRM_data!$H$28:$H$232=$E52)*(CBRM_data!$D$28:$D$232=TRUE))*(CBRM_data!UW$18=$C52)</f>
        <v>124.06297953092283</v>
      </c>
      <c r="SW52" s="385" cm="1">
        <f t="array" ref="SW52">SUMPRODUCT((CBRM_data!UX$28:UX$232)*(CBRM_data!$H$28:$H$232=$E52)*(CBRM_data!$D$28:$D$232=TRUE))*(CBRM_data!UX$18=$C52)</f>
        <v>124.06297953092283</v>
      </c>
      <c r="SX52" s="385" cm="1">
        <f t="array" ref="SX52">SUMPRODUCT((CBRM_data!UY$28:UY$232)*(CBRM_data!$H$28:$H$232=$E52)*(CBRM_data!$D$28:$D$232=TRUE))*(CBRM_data!UY$18=$C52)</f>
        <v>124.06297953092283</v>
      </c>
      <c r="SY52" s="385" cm="1">
        <f t="array" ref="SY52">SUMPRODUCT((CBRM_data!UZ$28:UZ$232)*(CBRM_data!$H$28:$H$232=$E52)*(CBRM_data!$D$28:$D$232=TRUE))*(CBRM_data!UZ$18=$C52)</f>
        <v>124.06297953092283</v>
      </c>
      <c r="SZ52" s="385" cm="1">
        <f t="array" ref="SZ52">SUMPRODUCT((CBRM_data!VA$28:VA$232)*(CBRM_data!$H$28:$H$232=$E52)*(CBRM_data!$D$28:$D$232=TRUE))*(CBRM_data!VA$18=$C52)</f>
        <v>124.06297953092283</v>
      </c>
      <c r="TA52" s="385" cm="1">
        <f t="array" ref="TA52">SUMPRODUCT((CBRM_data!VB$28:VB$232)*(CBRM_data!$H$28:$H$232=$E52)*(CBRM_data!$D$28:$D$232=TRUE))*(CBRM_data!VB$18=$C52)</f>
        <v>124.06297953092283</v>
      </c>
      <c r="TB52" s="385" cm="1">
        <f t="array" ref="TB52">SUMPRODUCT((CBRM_data!VC$28:VC$232)*(CBRM_data!$H$28:$H$232=$E52)*(CBRM_data!$D$28:$D$232=TRUE))*(CBRM_data!VC$18=$C52)</f>
        <v>148.4956107522805</v>
      </c>
      <c r="TC52" s="385" cm="1">
        <f t="array" ref="TC52">SUMPRODUCT((CBRM_data!VD$28:VD$232)*(CBRM_data!$H$28:$H$232=$E52)*(CBRM_data!$D$28:$D$232=TRUE))*(CBRM_data!VD$18=$C52)</f>
        <v>196.83973089001924</v>
      </c>
      <c r="TD52" s="385" cm="1">
        <f t="array" ref="TD52">SUMPRODUCT((CBRM_data!VE$28:VE$232)*(CBRM_data!$H$28:$H$232=$E52)*(CBRM_data!$D$28:$D$232=TRUE))*(CBRM_data!VE$18=$C52)</f>
        <v>263.20139607949977</v>
      </c>
      <c r="TE52" s="385" cm="1">
        <f t="array" ref="TE52">SUMPRODUCT((CBRM_data!VF$28:VF$232)*(CBRM_data!$H$28:$H$232=$E52)*(CBRM_data!$D$28:$D$232=TRUE))*(CBRM_data!VF$18=$C52)</f>
        <v>354.70598544781808</v>
      </c>
      <c r="TF52" s="385" cm="1">
        <f t="array" ref="TF52">SUMPRODUCT((CBRM_data!VG$28:VG$232)*(CBRM_data!$H$28:$H$232=$E52)*(CBRM_data!$D$28:$D$232=TRUE))*(CBRM_data!VG$18=$C52)</f>
        <v>481.39522369968375</v>
      </c>
      <c r="TG52" s="385" cm="1">
        <f t="array" ref="TG52">SUMPRODUCT((CBRM_data!VH$28:VH$232)*(CBRM_data!$H$28:$H$232=$E52)*(CBRM_data!$D$28:$D$232=TRUE))*(CBRM_data!VH$18=$C52)</f>
        <v>657.44591343659727</v>
      </c>
      <c r="TH52" s="385" cm="1">
        <f t="array" ref="TH52">SUMPRODUCT((CBRM_data!VI$28:VI$232)*(CBRM_data!$H$28:$H$232=$E52)*(CBRM_data!$D$28:$D$232=TRUE))*(CBRM_data!VI$18=$C52)</f>
        <v>902.90462686879994</v>
      </c>
      <c r="TI52" s="385" cm="1">
        <f t="array" ref="TI52">SUMPRODUCT((CBRM_data!VJ$28:VJ$232)*(CBRM_data!$H$28:$H$232=$E52)*(CBRM_data!$D$28:$D$232=TRUE))*(CBRM_data!VJ$18=$C52)</f>
        <v>1246.1585901175274</v>
      </c>
      <c r="TJ52" s="385" cm="1">
        <f t="array" ref="TJ52">SUMPRODUCT((CBRM_data!VK$28:VK$232)*(CBRM_data!$H$28:$H$232=$E52)*(CBRM_data!$D$28:$D$232=TRUE))*(CBRM_data!VK$18=$C52)</f>
        <v>1727.4574872548058</v>
      </c>
      <c r="TK52" s="385" cm="1">
        <f t="array" ref="TK52">SUMPRODUCT((CBRM_data!VL$28:VL$232)*(CBRM_data!$H$28:$H$232=$E52)*(CBRM_data!$D$28:$D$232=TRUE))*(CBRM_data!VL$18=$C52)</f>
        <v>2403.9360823156417</v>
      </c>
      <c r="TL52" s="385" cm="1">
        <f t="array" ref="TL52">SUMPRODUCT((CBRM_data!VM$28:VM$232)*(CBRM_data!$H$28:$H$232=$E52)*(CBRM_data!$D$28:$D$232=TRUE))*(CBRM_data!VM$18=$C52)</f>
        <v>3356.780952457128</v>
      </c>
      <c r="TM52" s="385" cm="1">
        <f t="array" ref="TM52">SUMPRODUCT((CBRM_data!VN$28:VN$232)*(CBRM_data!$H$28:$H$232=$E52)*(CBRM_data!$D$28:$D$232=TRUE))*(CBRM_data!VN$18=$C52)</f>
        <v>4701.4613698603725</v>
      </c>
      <c r="TN52" s="385" cm="1">
        <f t="array" ref="TN52">SUMPRODUCT((CBRM_data!VO$28:VO$232)*(CBRM_data!$H$28:$H$232=$E52)*(CBRM_data!$D$28:$D$232=TRUE))*(CBRM_data!VO$18=$C52)</f>
        <v>6602.340444646743</v>
      </c>
      <c r="TO52" s="385" cm="1">
        <f t="array" ref="TO52">SUMPRODUCT((CBRM_data!VP$28:VP$232)*(CBRM_data!$H$28:$H$232=$E52)*(CBRM_data!$D$28:$D$232=TRUE))*(CBRM_data!VP$18=$C52)</f>
        <v>0</v>
      </c>
      <c r="TP52" s="385" cm="1">
        <f t="array" ref="TP52">SUMPRODUCT((CBRM_data!VQ$28:VQ$232)*(CBRM_data!$H$28:$H$232=$E52)*(CBRM_data!$D$28:$D$232=TRUE))*(CBRM_data!VQ$18=$C52)</f>
        <v>0</v>
      </c>
      <c r="TQ52" s="385" cm="1">
        <f t="array" ref="TQ52">SUMPRODUCT((CBRM_data!VR$28:VR$232)*(CBRM_data!$H$28:$H$232=$E52)*(CBRM_data!$D$28:$D$232=TRUE))*(CBRM_data!VR$18=$C52)</f>
        <v>0</v>
      </c>
      <c r="TR52" s="385" cm="1">
        <f t="array" ref="TR52">SUMPRODUCT((CBRM_data!VS$28:VS$232)*(CBRM_data!$H$28:$H$232=$E52)*(CBRM_data!$D$28:$D$232=TRUE))*(CBRM_data!VS$18=$C52)</f>
        <v>0</v>
      </c>
      <c r="TS52" s="385" cm="1">
        <f t="array" ref="TS52">SUMPRODUCT((CBRM_data!VT$28:VT$232)*(CBRM_data!$H$28:$H$232=$E52)*(CBRM_data!$D$28:$D$232=TRUE))*(CBRM_data!VT$18=$C52)</f>
        <v>0</v>
      </c>
      <c r="TT52" s="385" cm="1">
        <f t="array" ref="TT52">SUMPRODUCT((CBRM_data!VU$28:VU$232)*(CBRM_data!$H$28:$H$232=$E52)*(CBRM_data!$D$28:$D$232=TRUE))*(CBRM_data!VU$18=$C52)</f>
        <v>0</v>
      </c>
      <c r="TU52" s="385" cm="1">
        <f t="array" ref="TU52">SUMPRODUCT((CBRM_data!VV$28:VV$232)*(CBRM_data!$H$28:$H$232=$E52)*(CBRM_data!$D$28:$D$232=TRUE))*(CBRM_data!VV$18=$C52)</f>
        <v>0</v>
      </c>
      <c r="TV52" s="385" cm="1">
        <f t="array" ref="TV52">SUMPRODUCT((CBRM_data!VW$28:VW$232)*(CBRM_data!$H$28:$H$232=$E52)*(CBRM_data!$D$28:$D$232=TRUE))*(CBRM_data!VW$18=$C52)</f>
        <v>0</v>
      </c>
      <c r="TW52" s="385" cm="1">
        <f t="array" ref="TW52">SUMPRODUCT((CBRM_data!VX$28:VX$232)*(CBRM_data!$H$28:$H$232=$E52)*(CBRM_data!$D$28:$D$232=TRUE))*(CBRM_data!VX$18=$C52)</f>
        <v>0</v>
      </c>
      <c r="TX52" s="385" cm="1">
        <f t="array" ref="TX52">SUMPRODUCT((CBRM_data!VY$28:VY$232)*(CBRM_data!$H$28:$H$232=$E52)*(CBRM_data!$D$28:$D$232=TRUE))*(CBRM_data!VY$18=$C52)</f>
        <v>0</v>
      </c>
      <c r="TY52" s="385" cm="1">
        <f t="array" ref="TY52">SUMPRODUCT((CBRM_data!VZ$28:VZ$232)*(CBRM_data!$H$28:$H$232=$E52)*(CBRM_data!$D$28:$D$232=TRUE))*(CBRM_data!VZ$18=$C52)</f>
        <v>0</v>
      </c>
      <c r="TZ52" s="385" cm="1">
        <f t="array" ref="TZ52">SUMPRODUCT((CBRM_data!WA$28:WA$232)*(CBRM_data!$H$28:$H$232=$E52)*(CBRM_data!$D$28:$D$232=TRUE))*(CBRM_data!WA$18=$C52)</f>
        <v>0</v>
      </c>
      <c r="UA52" s="385" cm="1">
        <f t="array" ref="UA52">SUMPRODUCT((CBRM_data!WB$28:WB$232)*(CBRM_data!$H$28:$H$232=$E52)*(CBRM_data!$D$28:$D$232=TRUE))*(CBRM_data!WB$18=$C52)</f>
        <v>0</v>
      </c>
      <c r="UB52" s="385" cm="1">
        <f t="array" ref="UB52">SUMPRODUCT((CBRM_data!WC$28:WC$232)*(CBRM_data!$H$28:$H$232=$E52)*(CBRM_data!$D$28:$D$232=TRUE))*(CBRM_data!WC$18=$C52)</f>
        <v>0</v>
      </c>
      <c r="UC52" s="385" cm="1">
        <f t="array" ref="UC52">SUMPRODUCT((CBRM_data!WD$28:WD$232)*(CBRM_data!$H$28:$H$232=$E52)*(CBRM_data!$D$28:$D$232=TRUE))*(CBRM_data!WD$18=$C52)</f>
        <v>0</v>
      </c>
      <c r="UD52" s="385" cm="1">
        <f t="array" ref="UD52">SUMPRODUCT((CBRM_data!WE$28:WE$232)*(CBRM_data!$H$28:$H$232=$E52)*(CBRM_data!$D$28:$D$232=TRUE))*(CBRM_data!WE$18=$C52)</f>
        <v>0</v>
      </c>
      <c r="UE52" s="385" cm="1">
        <f t="array" ref="UE52">SUMPRODUCT((CBRM_data!WF$28:WF$232)*(CBRM_data!$H$28:$H$232=$E52)*(CBRM_data!$D$28:$D$232=TRUE))*(CBRM_data!WF$18=$C52)</f>
        <v>0</v>
      </c>
      <c r="UF52" s="385" cm="1">
        <f t="array" ref="UF52">SUMPRODUCT((CBRM_data!WG$28:WG$232)*(CBRM_data!$H$28:$H$232=$E52)*(CBRM_data!$D$28:$D$232=TRUE))*(CBRM_data!WG$18=$C52)</f>
        <v>0</v>
      </c>
      <c r="UG52" s="385" cm="1">
        <f t="array" ref="UG52">SUMPRODUCT((CBRM_data!WH$28:WH$232)*(CBRM_data!$H$28:$H$232=$E52)*(CBRM_data!$D$28:$D$232=TRUE))*(CBRM_data!WH$18=$C52)</f>
        <v>0</v>
      </c>
      <c r="UH52" s="385" cm="1">
        <f t="array" ref="UH52">SUMPRODUCT((CBRM_data!WI$28:WI$232)*(CBRM_data!$H$28:$H$232=$E52)*(CBRM_data!$D$28:$D$232=TRUE))*(CBRM_data!WI$18=$C52)</f>
        <v>0</v>
      </c>
      <c r="UI52" s="385" cm="1">
        <f t="array" ref="UI52">SUMPRODUCT((CBRM_data!WJ$28:WJ$232)*(CBRM_data!$H$28:$H$232=$E52)*(CBRM_data!$D$28:$D$232=TRUE))*(CBRM_data!WJ$18=$C52)</f>
        <v>0</v>
      </c>
      <c r="UJ52" s="385" cm="1">
        <f t="array" ref="UJ52">SUMPRODUCT((CBRM_data!WK$28:WK$232)*(CBRM_data!$H$28:$H$232=$E52)*(CBRM_data!$D$28:$D$232=TRUE))*(CBRM_data!WK$18=$C52)</f>
        <v>0</v>
      </c>
      <c r="UK52" s="385" cm="1">
        <f t="array" ref="UK52">SUMPRODUCT((CBRM_data!WL$28:WL$232)*(CBRM_data!$H$28:$H$232=$E52)*(CBRM_data!$D$28:$D$232=TRUE))*(CBRM_data!WL$18=$C52)</f>
        <v>0</v>
      </c>
      <c r="UL52" s="385" cm="1">
        <f t="array" ref="UL52">SUMPRODUCT((CBRM_data!WM$28:WM$232)*(CBRM_data!$H$28:$H$232=$E52)*(CBRM_data!$D$28:$D$232=TRUE))*(CBRM_data!WM$18=$C52)</f>
        <v>0</v>
      </c>
      <c r="UM52" s="385" cm="1">
        <f t="array" ref="UM52">SUMPRODUCT((CBRM_data!WN$28:WN$232)*(CBRM_data!$H$28:$H$232=$E52)*(CBRM_data!$D$28:$D$232=TRUE))*(CBRM_data!WN$18=$C52)</f>
        <v>0</v>
      </c>
      <c r="UN52" s="385" cm="1">
        <f t="array" ref="UN52">SUMPRODUCT((CBRM_data!WO$28:WO$232)*(CBRM_data!$H$28:$H$232=$E52)*(CBRM_data!$D$28:$D$232=TRUE))*(CBRM_data!WO$18=$C52)</f>
        <v>0</v>
      </c>
      <c r="UO52" s="385" cm="1">
        <f t="array" ref="UO52">SUMPRODUCT((CBRM_data!WP$28:WP$232)*(CBRM_data!$H$28:$H$232=$E52)*(CBRM_data!$D$28:$D$232=TRUE))*(CBRM_data!WP$18=$C52)</f>
        <v>0</v>
      </c>
      <c r="UP52" s="385" cm="1">
        <f t="array" ref="UP52">SUMPRODUCT((CBRM_data!WQ$28:WQ$232)*(CBRM_data!$H$28:$H$232=$E52)*(CBRM_data!$D$28:$D$232=TRUE))*(CBRM_data!WQ$18=$C52)</f>
        <v>0</v>
      </c>
      <c r="UQ52" s="385" cm="1">
        <f t="array" ref="UQ52">SUMPRODUCT((CBRM_data!WR$28:WR$232)*(CBRM_data!$H$28:$H$232=$E52)*(CBRM_data!$D$28:$D$232=TRUE))*(CBRM_data!WR$18=$C52)</f>
        <v>0</v>
      </c>
      <c r="UR52" s="385" cm="1">
        <f t="array" ref="UR52">SUMPRODUCT((CBRM_data!WS$28:WS$232)*(CBRM_data!$H$28:$H$232=$E52)*(CBRM_data!$D$28:$D$232=TRUE))*(CBRM_data!WS$18=$C52)</f>
        <v>0</v>
      </c>
      <c r="US52" s="385" cm="1">
        <f t="array" ref="US52">SUMPRODUCT((CBRM_data!WT$28:WT$232)*(CBRM_data!$H$28:$H$232=$E52)*(CBRM_data!$D$28:$D$232=TRUE))*(CBRM_data!WT$18=$C52)</f>
        <v>0</v>
      </c>
      <c r="UT52" s="385" cm="1">
        <f t="array" ref="UT52">SUMPRODUCT((CBRM_data!WU$28:WU$232)*(CBRM_data!$H$28:$H$232=$E52)*(CBRM_data!$D$28:$D$232=TRUE))*(CBRM_data!WU$18=$C52)</f>
        <v>0</v>
      </c>
      <c r="UU52" s="385" cm="1">
        <f t="array" ref="UU52">SUMPRODUCT((CBRM_data!WV$28:WV$232)*(CBRM_data!$H$28:$H$232=$E52)*(CBRM_data!$D$28:$D$232=TRUE))*(CBRM_data!WV$18=$C52)</f>
        <v>0</v>
      </c>
      <c r="UV52" s="385" cm="1">
        <f t="array" ref="UV52">SUMPRODUCT((CBRM_data!WW$28:WW$232)*(CBRM_data!$H$28:$H$232=$E52)*(CBRM_data!$D$28:$D$232=TRUE))*(CBRM_data!WW$18=$C52)</f>
        <v>0</v>
      </c>
      <c r="UW52" s="385" cm="1">
        <f t="array" ref="UW52">SUMPRODUCT((CBRM_data!WX$28:WX$232)*(CBRM_data!$H$28:$H$232=$E52)*(CBRM_data!$D$28:$D$232=TRUE))*(CBRM_data!WX$18=$C52)</f>
        <v>0</v>
      </c>
      <c r="UX52" s="385" cm="1">
        <f t="array" ref="UX52">SUMPRODUCT((CBRM_data!WY$28:WY$232)*(CBRM_data!$H$28:$H$232=$E52)*(CBRM_data!$D$28:$D$232=TRUE))*(CBRM_data!WY$18=$C52)</f>
        <v>0</v>
      </c>
      <c r="UY52" s="385" cm="1">
        <f t="array" ref="UY52">SUMPRODUCT((CBRM_data!WZ$28:WZ$232)*(CBRM_data!$H$28:$H$232=$E52)*(CBRM_data!$D$28:$D$232=TRUE))*(CBRM_data!WZ$18=$C52)</f>
        <v>0</v>
      </c>
      <c r="UZ52" s="385" cm="1">
        <f t="array" ref="UZ52">SUMPRODUCT((CBRM_data!XA$28:XA$232)*(CBRM_data!$H$28:$H$232=$E52)*(CBRM_data!$D$28:$D$232=TRUE))*(CBRM_data!XA$18=$C52)</f>
        <v>0</v>
      </c>
      <c r="VA52" s="385" cm="1">
        <f t="array" ref="VA52">SUMPRODUCT((CBRM_data!XB$28:XB$232)*(CBRM_data!$H$28:$H$232=$E52)*(CBRM_data!$D$28:$D$232=TRUE))*(CBRM_data!XB$18=$C52)</f>
        <v>0</v>
      </c>
      <c r="VB52" s="385" cm="1">
        <f t="array" ref="VB52">SUMPRODUCT((CBRM_data!XC$28:XC$232)*(CBRM_data!$H$28:$H$232=$E52)*(CBRM_data!$D$28:$D$232=TRUE))*(CBRM_data!XC$18=$C52)</f>
        <v>0</v>
      </c>
      <c r="VC52" s="385" cm="1">
        <f t="array" ref="VC52">SUMPRODUCT((CBRM_data!XD$28:XD$232)*(CBRM_data!$H$28:$H$232=$E52)*(CBRM_data!$D$28:$D$232=TRUE))*(CBRM_data!XD$18=$C52)</f>
        <v>0</v>
      </c>
      <c r="VD52" s="385" cm="1">
        <f t="array" ref="VD52">SUMPRODUCT((CBRM_data!XE$28:XE$232)*(CBRM_data!$H$28:$H$232=$E52)*(CBRM_data!$D$28:$D$232=TRUE))*(CBRM_data!XE$18=$C52)</f>
        <v>0</v>
      </c>
      <c r="VE52" s="385" cm="1">
        <f t="array" ref="VE52">SUMPRODUCT((CBRM_data!XF$28:XF$232)*(CBRM_data!$H$28:$H$232=$E52)*(CBRM_data!$D$28:$D$232=TRUE))*(CBRM_data!XF$18=$C52)</f>
        <v>0</v>
      </c>
      <c r="VF52" s="385" cm="1">
        <f t="array" ref="VF52">SUMPRODUCT((CBRM_data!XG$28:XG$232)*(CBRM_data!$H$28:$H$232=$E52)*(CBRM_data!$D$28:$D$232=TRUE))*(CBRM_data!XG$18=$C52)</f>
        <v>0</v>
      </c>
      <c r="VG52" s="385" cm="1">
        <f t="array" ref="VG52">SUMPRODUCT((CBRM_data!XH$28:XH$232)*(CBRM_data!$H$28:$H$232=$E52)*(CBRM_data!$D$28:$D$232=TRUE))*(CBRM_data!XH$18=$C52)</f>
        <v>0</v>
      </c>
      <c r="VH52" s="385" cm="1">
        <f t="array" ref="VH52">SUMPRODUCT((CBRM_data!XI$28:XI$232)*(CBRM_data!$H$28:$H$232=$E52)*(CBRM_data!$D$28:$D$232=TRUE))*(CBRM_data!XI$18=$C52)</f>
        <v>0</v>
      </c>
      <c r="VI52" s="385" cm="1">
        <f t="array" ref="VI52">SUMPRODUCT((CBRM_data!XJ$28:XJ$232)*(CBRM_data!$H$28:$H$232=$E52)*(CBRM_data!$D$28:$D$232=TRUE))*(CBRM_data!XJ$18=$C52)</f>
        <v>0</v>
      </c>
      <c r="VJ52" s="385" cm="1">
        <f t="array" ref="VJ52">SUMPRODUCT((CBRM_data!XK$28:XK$232)*(CBRM_data!$H$28:$H$232=$E52)*(CBRM_data!$D$28:$D$232=TRUE))*(CBRM_data!XK$18=$C52)</f>
        <v>0</v>
      </c>
      <c r="VK52" s="385" cm="1">
        <f t="array" ref="VK52">SUMPRODUCT((CBRM_data!XL$28:XL$232)*(CBRM_data!$H$28:$H$232=$E52)*(CBRM_data!$D$28:$D$232=TRUE))*(CBRM_data!XL$18=$C52)</f>
        <v>0</v>
      </c>
      <c r="VL52" s="385" cm="1">
        <f t="array" ref="VL52">SUMPRODUCT((CBRM_data!XM$28:XM$232)*(CBRM_data!$H$28:$H$232=$E52)*(CBRM_data!$D$28:$D$232=TRUE))*(CBRM_data!XM$18=$C52)</f>
        <v>0</v>
      </c>
      <c r="VM52" s="385" cm="1">
        <f t="array" ref="VM52">SUMPRODUCT((CBRM_data!XN$28:XN$232)*(CBRM_data!$H$28:$H$232=$E52)*(CBRM_data!$D$28:$D$232=TRUE))*(CBRM_data!XN$18=$C52)</f>
        <v>0</v>
      </c>
      <c r="VN52" s="385" cm="1">
        <f t="array" ref="VN52">SUMPRODUCT((CBRM_data!XO$28:XO$232)*(CBRM_data!$H$28:$H$232=$E52)*(CBRM_data!$D$28:$D$232=TRUE))*(CBRM_data!XO$18=$C52)</f>
        <v>0</v>
      </c>
      <c r="VO52" s="385" cm="1">
        <f t="array" ref="VO52">SUMPRODUCT((CBRM_data!XP$28:XP$232)*(CBRM_data!$H$28:$H$232=$E52)*(CBRM_data!$D$28:$D$232=TRUE))*(CBRM_data!XP$18=$C52)</f>
        <v>0</v>
      </c>
      <c r="VP52" s="385" cm="1">
        <f t="array" ref="VP52">SUMPRODUCT((CBRM_data!XQ$28:XQ$232)*(CBRM_data!$H$28:$H$232=$E52)*(CBRM_data!$D$28:$D$232=TRUE))*(CBRM_data!XQ$18=$C52)</f>
        <v>0</v>
      </c>
      <c r="VQ52" s="385" cm="1">
        <f t="array" ref="VQ52">SUMPRODUCT((CBRM_data!XR$28:XR$232)*(CBRM_data!$H$28:$H$232=$E52)*(CBRM_data!$D$28:$D$232=TRUE))*(CBRM_data!XR$18=$C52)</f>
        <v>0</v>
      </c>
      <c r="VR52" s="385" cm="1">
        <f t="array" ref="VR52">SUMPRODUCT((CBRM_data!XS$28:XS$232)*(CBRM_data!$H$28:$H$232=$E52)*(CBRM_data!$D$28:$D$232=TRUE))*(CBRM_data!XS$18=$C52)</f>
        <v>0</v>
      </c>
      <c r="VS52" s="385" cm="1">
        <f t="array" ref="VS52">SUMPRODUCT((CBRM_data!XT$28:XT$232)*(CBRM_data!$H$28:$H$232=$E52)*(CBRM_data!$D$28:$D$232=TRUE))*(CBRM_data!XT$18=$C52)</f>
        <v>0</v>
      </c>
      <c r="VT52" s="385" cm="1">
        <f t="array" ref="VT52">SUMPRODUCT((CBRM_data!XU$28:XU$232)*(CBRM_data!$H$28:$H$232=$E52)*(CBRM_data!$D$28:$D$232=TRUE))*(CBRM_data!XU$18=$C52)</f>
        <v>0</v>
      </c>
      <c r="VU52" s="385" cm="1">
        <f t="array" ref="VU52">SUMPRODUCT((CBRM_data!XV$28:XV$232)*(CBRM_data!$H$28:$H$232=$E52)*(CBRM_data!$D$28:$D$232=TRUE))*(CBRM_data!XV$18=$C52)</f>
        <v>0</v>
      </c>
      <c r="VV52" s="385" cm="1">
        <f t="array" ref="VV52">SUMPRODUCT((CBRM_data!XW$28:XW$232)*(CBRM_data!$H$28:$H$232=$E52)*(CBRM_data!$D$28:$D$232=TRUE))*(CBRM_data!XW$18=$C52)</f>
        <v>0</v>
      </c>
      <c r="VW52" s="385" cm="1">
        <f t="array" ref="VW52">SUMPRODUCT((CBRM_data!XX$28:XX$232)*(CBRM_data!$H$28:$H$232=$E52)*(CBRM_data!$D$28:$D$232=TRUE))*(CBRM_data!XX$18=$C52)</f>
        <v>0</v>
      </c>
      <c r="VX52" s="385" cm="1">
        <f t="array" ref="VX52">SUMPRODUCT((CBRM_data!XY$28:XY$232)*(CBRM_data!$H$28:$H$232=$E52)*(CBRM_data!$D$28:$D$232=TRUE))*(CBRM_data!XY$18=$C52)</f>
        <v>0</v>
      </c>
      <c r="VY52" s="385" cm="1">
        <f t="array" ref="VY52">SUMPRODUCT((CBRM_data!XZ$28:XZ$232)*(CBRM_data!$H$28:$H$232=$E52)*(CBRM_data!$D$28:$D$232=TRUE))*(CBRM_data!XZ$18=$C52)</f>
        <v>0</v>
      </c>
      <c r="VZ52" s="385" cm="1">
        <f t="array" ref="VZ52">SUMPRODUCT((CBRM_data!YA$28:YA$232)*(CBRM_data!$H$28:$H$232=$E52)*(CBRM_data!$D$28:$D$232=TRUE))*(CBRM_data!YA$18=$C52)</f>
        <v>92.370442386675876</v>
      </c>
      <c r="WA52" s="385" cm="1">
        <f t="array" ref="WA52">SUMPRODUCT((CBRM_data!YB$28:YB$232)*(CBRM_data!$H$28:$H$232=$E52)*(CBRM_data!$D$28:$D$232=TRUE))*(CBRM_data!YB$18=$C52)</f>
        <v>92.370442386675876</v>
      </c>
      <c r="WB52" s="385" cm="1">
        <f t="array" ref="WB52">SUMPRODUCT((CBRM_data!YC$28:YC$232)*(CBRM_data!$H$28:$H$232=$E52)*(CBRM_data!$D$28:$D$232=TRUE))*(CBRM_data!YC$18=$C52)</f>
        <v>92.370442386675876</v>
      </c>
      <c r="WC52" s="385" cm="1">
        <f t="array" ref="WC52">SUMPRODUCT((CBRM_data!YD$28:YD$232)*(CBRM_data!$H$28:$H$232=$E52)*(CBRM_data!$D$28:$D$232=TRUE))*(CBRM_data!YD$18=$C52)</f>
        <v>92.370442386675876</v>
      </c>
      <c r="WD52" s="385" cm="1">
        <f t="array" ref="WD52">SUMPRODUCT((CBRM_data!YE$28:YE$232)*(CBRM_data!$H$28:$H$232=$E52)*(CBRM_data!$D$28:$D$232=TRUE))*(CBRM_data!YE$18=$C52)</f>
        <v>92.370442386675876</v>
      </c>
      <c r="WE52" s="385" cm="1">
        <f t="array" ref="WE52">SUMPRODUCT((CBRM_data!YF$28:YF$232)*(CBRM_data!$H$28:$H$232=$E52)*(CBRM_data!$D$28:$D$232=TRUE))*(CBRM_data!YF$18=$C52)</f>
        <v>92.370442386675876</v>
      </c>
      <c r="WF52" s="385" cm="1">
        <f t="array" ref="WF52">SUMPRODUCT((CBRM_data!YG$28:YG$232)*(CBRM_data!$H$28:$H$232=$E52)*(CBRM_data!$D$28:$D$232=TRUE))*(CBRM_data!YG$18=$C52)</f>
        <v>92.370442386675876</v>
      </c>
      <c r="WG52" s="385" cm="1">
        <f t="array" ref="WG52">SUMPRODUCT((CBRM_data!YH$28:YH$232)*(CBRM_data!$H$28:$H$232=$E52)*(CBRM_data!$D$28:$D$232=TRUE))*(CBRM_data!YH$18=$C52)</f>
        <v>92.370442386675876</v>
      </c>
      <c r="WH52" s="385" cm="1">
        <f t="array" ref="WH52">SUMPRODUCT((CBRM_data!YI$28:YI$232)*(CBRM_data!$H$28:$H$232=$E52)*(CBRM_data!$D$28:$D$232=TRUE))*(CBRM_data!YI$18=$C52)</f>
        <v>92.370442386675876</v>
      </c>
      <c r="WI52" s="385" cm="1">
        <f t="array" ref="WI52">SUMPRODUCT((CBRM_data!YJ$28:YJ$232)*(CBRM_data!$H$28:$H$232=$E52)*(CBRM_data!$D$28:$D$232=TRUE))*(CBRM_data!YJ$18=$C52)</f>
        <v>92.370442386675876</v>
      </c>
      <c r="WJ52" s="385" cm="1">
        <f t="array" ref="WJ52">SUMPRODUCT((CBRM_data!YK$28:YK$232)*(CBRM_data!$H$28:$H$232=$E52)*(CBRM_data!$D$28:$D$232=TRUE))*(CBRM_data!YK$18=$C52)</f>
        <v>92.370442386675876</v>
      </c>
      <c r="WK52" s="385" cm="1">
        <f t="array" ref="WK52">SUMPRODUCT((CBRM_data!YL$28:YL$232)*(CBRM_data!$H$28:$H$232=$E52)*(CBRM_data!$D$28:$D$232=TRUE))*(CBRM_data!YL$18=$C52)</f>
        <v>92.370442386675876</v>
      </c>
      <c r="WL52" s="385" cm="1">
        <f t="array" ref="WL52">SUMPRODUCT((CBRM_data!YM$28:YM$232)*(CBRM_data!$H$28:$H$232=$E52)*(CBRM_data!$D$28:$D$232=TRUE))*(CBRM_data!YM$18=$C52)</f>
        <v>92.370442386675876</v>
      </c>
      <c r="WM52" s="385" cm="1">
        <f t="array" ref="WM52">SUMPRODUCT((CBRM_data!YN$28:YN$232)*(CBRM_data!$H$28:$H$232=$E52)*(CBRM_data!$D$28:$D$232=TRUE))*(CBRM_data!YN$18=$C52)</f>
        <v>92.370442386675876</v>
      </c>
      <c r="WN52" s="385" cm="1">
        <f t="array" ref="WN52">SUMPRODUCT((CBRM_data!YO$28:YO$232)*(CBRM_data!$H$28:$H$232=$E52)*(CBRM_data!$D$28:$D$232=TRUE))*(CBRM_data!YO$18=$C52)</f>
        <v>92.370442386675876</v>
      </c>
      <c r="WO52" s="385" cm="1">
        <f t="array" ref="WO52">SUMPRODUCT((CBRM_data!YP$28:YP$232)*(CBRM_data!$H$28:$H$232=$E52)*(CBRM_data!$D$28:$D$232=TRUE))*(CBRM_data!YP$18=$C52)</f>
        <v>92.370442386675876</v>
      </c>
      <c r="WP52" s="385" cm="1">
        <f t="array" ref="WP52">SUMPRODUCT((CBRM_data!YQ$28:YQ$232)*(CBRM_data!$H$28:$H$232=$E52)*(CBRM_data!$D$28:$D$232=TRUE))*(CBRM_data!YQ$18=$C52)</f>
        <v>92.370442386675876</v>
      </c>
      <c r="WQ52" s="385" cm="1">
        <f t="array" ref="WQ52">SUMPRODUCT((CBRM_data!YR$28:YR$232)*(CBRM_data!$H$28:$H$232=$E52)*(CBRM_data!$D$28:$D$232=TRUE))*(CBRM_data!YR$18=$C52)</f>
        <v>110.56163014567041</v>
      </c>
      <c r="WR52" s="385" cm="1">
        <f t="array" ref="WR52">SUMPRODUCT((CBRM_data!YS$28:YS$232)*(CBRM_data!$H$28:$H$232=$E52)*(CBRM_data!$D$28:$D$232=TRUE))*(CBRM_data!YS$18=$C52)</f>
        <v>146.55599188679315</v>
      </c>
      <c r="WS52" s="385" cm="1">
        <f t="array" ref="WS52">SUMPRODUCT((CBRM_data!YT$28:YT$232)*(CBRM_data!$H$28:$H$232=$E52)*(CBRM_data!$D$28:$D$232=TRUE))*(CBRM_data!YT$18=$C52)</f>
        <v>195.96522253920486</v>
      </c>
      <c r="WT52" s="385" cm="1">
        <f t="array" ref="WT52">SUMPRODUCT((CBRM_data!YU$28:YU$232)*(CBRM_data!$H$28:$H$232=$E52)*(CBRM_data!$D$28:$D$232=TRUE))*(CBRM_data!YU$18=$C52)</f>
        <v>264.09448585627604</v>
      </c>
      <c r="WU52" s="385" cm="1">
        <f t="array" ref="WU52">SUMPRODUCT((CBRM_data!YV$28:YV$232)*(CBRM_data!$H$28:$H$232=$E52)*(CBRM_data!$D$28:$D$232=TRUE))*(CBRM_data!YV$18=$C52)</f>
        <v>358.4202954346203</v>
      </c>
      <c r="WV52" s="385" cm="1">
        <f t="array" ref="WV52">SUMPRODUCT((CBRM_data!YW$28:YW$232)*(CBRM_data!$H$28:$H$232=$E52)*(CBRM_data!$D$28:$D$232=TRUE))*(CBRM_data!YW$18=$C52)</f>
        <v>489.49791548665814</v>
      </c>
      <c r="WW52" s="385" cm="1">
        <f t="array" ref="WW52">SUMPRODUCT((CBRM_data!YX$28:YX$232)*(CBRM_data!$H$28:$H$232=$E52)*(CBRM_data!$D$28:$D$232=TRUE))*(CBRM_data!YX$18=$C52)</f>
        <v>672.25291647988854</v>
      </c>
      <c r="WX52" s="385" cm="1">
        <f t="array" ref="WX52">SUMPRODUCT((CBRM_data!YY$28:YY$232)*(CBRM_data!$H$28:$H$232=$E52)*(CBRM_data!$D$28:$D$232=TRUE))*(CBRM_data!YY$18=$C52)</f>
        <v>927.82085911793945</v>
      </c>
      <c r="WY52" s="385" cm="1">
        <f t="array" ref="WY52">SUMPRODUCT((CBRM_data!YZ$28:YZ$232)*(CBRM_data!$H$28:$H$232=$E52)*(CBRM_data!$D$28:$D$232=TRUE))*(CBRM_data!YZ$18=$C52)</f>
        <v>1286.1694351144445</v>
      </c>
      <c r="WZ52" s="385" cm="1">
        <f t="array" ref="WZ52">SUMPRODUCT((CBRM_data!ZA$28:ZA$232)*(CBRM_data!$H$28:$H$232=$E52)*(CBRM_data!$D$28:$D$232=TRUE))*(CBRM_data!ZA$18=$C52)</f>
        <v>1789.8380341368593</v>
      </c>
      <c r="XA52" s="385" cm="1">
        <f t="array" ref="XA52">SUMPRODUCT((CBRM_data!ZB$28:ZB$232)*(CBRM_data!$H$28:$H$232=$E52)*(CBRM_data!$D$28:$D$232=TRUE))*(CBRM_data!ZB$18=$C52)</f>
        <v>2499.2736974880354</v>
      </c>
      <c r="XB52" s="385" cm="1">
        <f t="array" ref="XB52">SUMPRODUCT((CBRM_data!ZC$28:ZC$232)*(CBRM_data!$H$28:$H$232=$E52)*(CBRM_data!$D$28:$D$232=TRUE))*(CBRM_data!ZC$18=$C52)</f>
        <v>3500.4484677044702</v>
      </c>
      <c r="XC52" s="385" cm="1">
        <f t="array" ref="XC52">SUMPRODUCT((CBRM_data!ZD$28:ZD$232)*(CBRM_data!$H$28:$H$232=$E52)*(CBRM_data!$D$28:$D$232=TRUE))*(CBRM_data!ZD$18=$C52)</f>
        <v>4915.7380385778433</v>
      </c>
      <c r="XD52" s="385" cm="1">
        <f t="array" ref="XD52">SUMPRODUCT((CBRM_data!ZE$28:ZE$232)*(CBRM_data!$H$28:$H$232=$E52)*(CBRM_data!$D$28:$D$232=TRUE))*(CBRM_data!ZE$18=$C52)</f>
        <v>0</v>
      </c>
      <c r="XE52" s="385" cm="1">
        <f t="array" ref="XE52">SUMPRODUCT((CBRM_data!ZF$28:ZF$232)*(CBRM_data!$H$28:$H$232=$E52)*(CBRM_data!$D$28:$D$232=TRUE))*(CBRM_data!ZF$18=$C52)</f>
        <v>0</v>
      </c>
      <c r="XF52" s="385" cm="1">
        <f t="array" ref="XF52">SUMPRODUCT((CBRM_data!ZG$28:ZG$232)*(CBRM_data!$H$28:$H$232=$E52)*(CBRM_data!$D$28:$D$232=TRUE))*(CBRM_data!ZG$18=$C52)</f>
        <v>0</v>
      </c>
      <c r="XG52" s="385" cm="1">
        <f t="array" ref="XG52">SUMPRODUCT((CBRM_data!ZH$28:ZH$232)*(CBRM_data!$H$28:$H$232=$E52)*(CBRM_data!$D$28:$D$232=TRUE))*(CBRM_data!ZH$18=$C52)</f>
        <v>0</v>
      </c>
      <c r="XH52" s="385" cm="1">
        <f t="array" ref="XH52">SUMPRODUCT((CBRM_data!ZI$28:ZI$232)*(CBRM_data!$H$28:$H$232=$E52)*(CBRM_data!$D$28:$D$232=TRUE))*(CBRM_data!ZI$18=$C52)</f>
        <v>0</v>
      </c>
      <c r="XI52" s="385" cm="1">
        <f t="array" ref="XI52">SUMPRODUCT((CBRM_data!ZJ$28:ZJ$232)*(CBRM_data!$H$28:$H$232=$E52)*(CBRM_data!$D$28:$D$232=TRUE))*(CBRM_data!ZJ$18=$C52)</f>
        <v>0</v>
      </c>
      <c r="XJ52" s="385" cm="1">
        <f t="array" ref="XJ52">SUMPRODUCT((CBRM_data!ZK$28:ZK$232)*(CBRM_data!$H$28:$H$232=$E52)*(CBRM_data!$D$28:$D$232=TRUE))*(CBRM_data!ZK$18=$C52)</f>
        <v>0</v>
      </c>
      <c r="XK52" s="385" cm="1">
        <f t="array" ref="XK52">SUMPRODUCT((CBRM_data!ZL$28:ZL$232)*(CBRM_data!$H$28:$H$232=$E52)*(CBRM_data!$D$28:$D$232=TRUE))*(CBRM_data!ZL$18=$C52)</f>
        <v>0</v>
      </c>
      <c r="XL52" s="385" cm="1">
        <f t="array" ref="XL52">SUMPRODUCT((CBRM_data!ZM$28:ZM$232)*(CBRM_data!$H$28:$H$232=$E52)*(CBRM_data!$D$28:$D$232=TRUE))*(CBRM_data!ZM$18=$C52)</f>
        <v>0</v>
      </c>
      <c r="XM52" s="385" cm="1">
        <f t="array" ref="XM52">SUMPRODUCT((CBRM_data!ZN$28:ZN$232)*(CBRM_data!$H$28:$H$232=$E52)*(CBRM_data!$D$28:$D$232=TRUE))*(CBRM_data!ZN$18=$C52)</f>
        <v>0</v>
      </c>
      <c r="XN52" s="385" cm="1">
        <f t="array" ref="XN52">SUMPRODUCT((CBRM_data!ZO$28:ZO$232)*(CBRM_data!$H$28:$H$232=$E52)*(CBRM_data!$D$28:$D$232=TRUE))*(CBRM_data!ZO$18=$C52)</f>
        <v>0</v>
      </c>
      <c r="XO52" s="385" cm="1">
        <f t="array" ref="XO52">SUMPRODUCT((CBRM_data!ZP$28:ZP$232)*(CBRM_data!$H$28:$H$232=$E52)*(CBRM_data!$D$28:$D$232=TRUE))*(CBRM_data!ZP$18=$C52)</f>
        <v>0</v>
      </c>
      <c r="XP52" s="385" cm="1">
        <f t="array" ref="XP52">SUMPRODUCT((CBRM_data!ZQ$28:ZQ$232)*(CBRM_data!$H$28:$H$232=$E52)*(CBRM_data!$D$28:$D$232=TRUE))*(CBRM_data!ZQ$18=$C52)</f>
        <v>0</v>
      </c>
      <c r="XQ52" s="385" cm="1">
        <f t="array" ref="XQ52">SUMPRODUCT((CBRM_data!ZR$28:ZR$232)*(CBRM_data!$H$28:$H$232=$E52)*(CBRM_data!$D$28:$D$232=TRUE))*(CBRM_data!ZR$18=$C52)</f>
        <v>0</v>
      </c>
      <c r="XR52" s="385" cm="1">
        <f t="array" ref="XR52">SUMPRODUCT((CBRM_data!ZS$28:ZS$232)*(CBRM_data!$H$28:$H$232=$E52)*(CBRM_data!$D$28:$D$232=TRUE))*(CBRM_data!ZS$18=$C52)</f>
        <v>0</v>
      </c>
      <c r="XS52" s="385" cm="1">
        <f t="array" ref="XS52">SUMPRODUCT((CBRM_data!ZT$28:ZT$232)*(CBRM_data!$H$28:$H$232=$E52)*(CBRM_data!$D$28:$D$232=TRUE))*(CBRM_data!ZT$18=$C52)</f>
        <v>0</v>
      </c>
      <c r="XT52" s="385" cm="1">
        <f t="array" ref="XT52">SUMPRODUCT((CBRM_data!ZU$28:ZU$232)*(CBRM_data!$H$28:$H$232=$E52)*(CBRM_data!$D$28:$D$232=TRUE))*(CBRM_data!ZU$18=$C52)</f>
        <v>0</v>
      </c>
      <c r="XU52" s="385" cm="1">
        <f t="array" ref="XU52">SUMPRODUCT((CBRM_data!ZV$28:ZV$232)*(CBRM_data!$H$28:$H$232=$E52)*(CBRM_data!$D$28:$D$232=TRUE))*(CBRM_data!ZV$18=$C52)</f>
        <v>0</v>
      </c>
      <c r="XV52" s="385" cm="1">
        <f t="array" ref="XV52">SUMPRODUCT((CBRM_data!ZW$28:ZW$232)*(CBRM_data!$H$28:$H$232=$E52)*(CBRM_data!$D$28:$D$232=TRUE))*(CBRM_data!ZW$18=$C52)</f>
        <v>0</v>
      </c>
      <c r="XW52" s="385" cm="1">
        <f t="array" ref="XW52">SUMPRODUCT((CBRM_data!ZX$28:ZX$232)*(CBRM_data!$H$28:$H$232=$E52)*(CBRM_data!$D$28:$D$232=TRUE))*(CBRM_data!ZX$18=$C52)</f>
        <v>0</v>
      </c>
      <c r="XX52" s="385" cm="1">
        <f t="array" ref="XX52">SUMPRODUCT((CBRM_data!ZY$28:ZY$232)*(CBRM_data!$H$28:$H$232=$E52)*(CBRM_data!$D$28:$D$232=TRUE))*(CBRM_data!ZY$18=$C52)</f>
        <v>0</v>
      </c>
      <c r="XY52" s="385" cm="1">
        <f t="array" ref="XY52">SUMPRODUCT((CBRM_data!ZZ$28:ZZ$232)*(CBRM_data!$H$28:$H$232=$E52)*(CBRM_data!$D$28:$D$232=TRUE))*(CBRM_data!ZZ$18=$C52)</f>
        <v>0</v>
      </c>
      <c r="XZ52" s="385" cm="1">
        <f t="array" ref="XZ52">SUMPRODUCT((CBRM_data!AAA$28:AAA$232)*(CBRM_data!$H$28:$H$232=$E52)*(CBRM_data!$D$28:$D$232=TRUE))*(CBRM_data!AAA$18=$C52)</f>
        <v>0</v>
      </c>
      <c r="YA52" s="385" cm="1">
        <f t="array" ref="YA52">SUMPRODUCT((CBRM_data!AAB$28:AAB$232)*(CBRM_data!$H$28:$H$232=$E52)*(CBRM_data!$D$28:$D$232=TRUE))*(CBRM_data!AAB$18=$C52)</f>
        <v>0</v>
      </c>
      <c r="YB52" s="385" cm="1">
        <f t="array" ref="YB52">SUMPRODUCT((CBRM_data!AAC$28:AAC$232)*(CBRM_data!$H$28:$H$232=$E52)*(CBRM_data!$D$28:$D$232=TRUE))*(CBRM_data!AAC$18=$C52)</f>
        <v>0</v>
      </c>
      <c r="YC52" s="385" cm="1">
        <f t="array" ref="YC52">SUMPRODUCT((CBRM_data!AAD$28:AAD$232)*(CBRM_data!$H$28:$H$232=$E52)*(CBRM_data!$D$28:$D$232=TRUE))*(CBRM_data!AAD$18=$C52)</f>
        <v>0</v>
      </c>
      <c r="YD52" s="385" cm="1">
        <f t="array" ref="YD52">SUMPRODUCT((CBRM_data!AAE$28:AAE$232)*(CBRM_data!$H$28:$H$232=$E52)*(CBRM_data!$D$28:$D$232=TRUE))*(CBRM_data!AAE$18=$C52)</f>
        <v>0</v>
      </c>
      <c r="YE52" s="385" cm="1">
        <f t="array" ref="YE52">SUMPRODUCT((CBRM_data!AAF$28:AAF$232)*(CBRM_data!$H$28:$H$232=$E52)*(CBRM_data!$D$28:$D$232=TRUE))*(CBRM_data!AAF$18=$C52)</f>
        <v>0</v>
      </c>
      <c r="YF52" s="385" cm="1">
        <f t="array" ref="YF52">SUMPRODUCT((CBRM_data!AAG$28:AAG$232)*(CBRM_data!$H$28:$H$232=$E52)*(CBRM_data!$D$28:$D$232=TRUE))*(CBRM_data!AAG$18=$C52)</f>
        <v>0</v>
      </c>
      <c r="YG52" s="385" cm="1">
        <f t="array" ref="YG52">SUMPRODUCT((CBRM_data!AAH$28:AAH$232)*(CBRM_data!$H$28:$H$232=$E52)*(CBRM_data!$D$28:$D$232=TRUE))*(CBRM_data!AAH$18=$C52)</f>
        <v>0</v>
      </c>
      <c r="YH52" s="385" cm="1">
        <f t="array" ref="YH52">SUMPRODUCT((CBRM_data!AAI$28:AAI$232)*(CBRM_data!$H$28:$H$232=$E52)*(CBRM_data!$D$28:$D$232=TRUE))*(CBRM_data!AAI$18=$C52)</f>
        <v>0</v>
      </c>
      <c r="YI52" s="385" cm="1">
        <f t="array" ref="YI52">SUMPRODUCT((CBRM_data!AAJ$28:AAJ$232)*(CBRM_data!$H$28:$H$232=$E52)*(CBRM_data!$D$28:$D$232=TRUE))*(CBRM_data!AAJ$18=$C52)</f>
        <v>0</v>
      </c>
      <c r="YJ52" s="385" cm="1">
        <f t="array" ref="YJ52">SUMPRODUCT((CBRM_data!AAK$28:AAK$232)*(CBRM_data!$H$28:$H$232=$E52)*(CBRM_data!$D$28:$D$232=TRUE))*(CBRM_data!AAK$18=$C52)</f>
        <v>0</v>
      </c>
      <c r="YK52" s="385" cm="1">
        <f t="array" ref="YK52">SUMPRODUCT((CBRM_data!AAL$28:AAL$232)*(CBRM_data!$H$28:$H$232=$E52)*(CBRM_data!$D$28:$D$232=TRUE))*(CBRM_data!AAL$18=$C52)</f>
        <v>0</v>
      </c>
      <c r="YL52" s="385" cm="1">
        <f t="array" ref="YL52">SUMPRODUCT((CBRM_data!AAM$28:AAM$232)*(CBRM_data!$H$28:$H$232=$E52)*(CBRM_data!$D$28:$D$232=TRUE))*(CBRM_data!AAM$18=$C52)</f>
        <v>0</v>
      </c>
      <c r="YM52" s="385" cm="1">
        <f t="array" ref="YM52">SUMPRODUCT((CBRM_data!AAN$28:AAN$232)*(CBRM_data!$H$28:$H$232=$E52)*(CBRM_data!$D$28:$D$232=TRUE))*(CBRM_data!AAN$18=$C52)</f>
        <v>0</v>
      </c>
      <c r="YN52" s="385" cm="1">
        <f t="array" ref="YN52">SUMPRODUCT((CBRM_data!AAO$28:AAO$232)*(CBRM_data!$H$28:$H$232=$E52)*(CBRM_data!$D$28:$D$232=TRUE))*(CBRM_data!AAO$18=$C52)</f>
        <v>0</v>
      </c>
      <c r="YO52" s="385" cm="1">
        <f t="array" ref="YO52">SUMPRODUCT((CBRM_data!AAP$28:AAP$232)*(CBRM_data!$H$28:$H$232=$E52)*(CBRM_data!$D$28:$D$232=TRUE))*(CBRM_data!AAP$18=$C52)</f>
        <v>0</v>
      </c>
      <c r="YP52" s="385" cm="1">
        <f t="array" ref="YP52">SUMPRODUCT((CBRM_data!AAQ$28:AAQ$232)*(CBRM_data!$H$28:$H$232=$E52)*(CBRM_data!$D$28:$D$232=TRUE))*(CBRM_data!AAQ$18=$C52)</f>
        <v>0</v>
      </c>
      <c r="YQ52" s="385" cm="1">
        <f t="array" ref="YQ52">SUMPRODUCT((CBRM_data!AAR$28:AAR$232)*(CBRM_data!$H$28:$H$232=$E52)*(CBRM_data!$D$28:$D$232=TRUE))*(CBRM_data!AAR$18=$C52)</f>
        <v>0</v>
      </c>
      <c r="YR52" s="385" cm="1">
        <f t="array" ref="YR52">SUMPRODUCT((CBRM_data!AAS$28:AAS$232)*(CBRM_data!$H$28:$H$232=$E52)*(CBRM_data!$D$28:$D$232=TRUE))*(CBRM_data!AAS$18=$C52)</f>
        <v>0</v>
      </c>
      <c r="YS52" s="385" cm="1">
        <f t="array" ref="YS52">SUMPRODUCT((CBRM_data!AAT$28:AAT$232)*(CBRM_data!$H$28:$H$232=$E52)*(CBRM_data!$D$28:$D$232=TRUE))*(CBRM_data!AAT$18=$C52)</f>
        <v>0</v>
      </c>
      <c r="YT52" s="385" cm="1">
        <f t="array" ref="YT52">SUMPRODUCT((CBRM_data!AAU$28:AAU$232)*(CBRM_data!$H$28:$H$232=$E52)*(CBRM_data!$D$28:$D$232=TRUE))*(CBRM_data!AAU$18=$C52)</f>
        <v>0</v>
      </c>
      <c r="YU52" s="385" cm="1">
        <f t="array" ref="YU52">SUMPRODUCT((CBRM_data!AAV$28:AAV$232)*(CBRM_data!$H$28:$H$232=$E52)*(CBRM_data!$D$28:$D$232=TRUE))*(CBRM_data!AAV$18=$C52)</f>
        <v>0</v>
      </c>
      <c r="YV52" s="385" cm="1">
        <f t="array" ref="YV52">SUMPRODUCT((CBRM_data!AAW$28:AAW$232)*(CBRM_data!$H$28:$H$232=$E52)*(CBRM_data!$D$28:$D$232=TRUE))*(CBRM_data!AAW$18=$C52)</f>
        <v>0</v>
      </c>
      <c r="YW52" s="385" cm="1">
        <f t="array" ref="YW52">SUMPRODUCT((CBRM_data!AAX$28:AAX$232)*(CBRM_data!$H$28:$H$232=$E52)*(CBRM_data!$D$28:$D$232=TRUE))*(CBRM_data!AAX$18=$C52)</f>
        <v>0</v>
      </c>
      <c r="YX52" s="385" cm="1">
        <f t="array" ref="YX52">SUMPRODUCT((CBRM_data!AAY$28:AAY$232)*(CBRM_data!$H$28:$H$232=$E52)*(CBRM_data!$D$28:$D$232=TRUE))*(CBRM_data!AAY$18=$C52)</f>
        <v>0</v>
      </c>
      <c r="YY52" s="385" cm="1">
        <f t="array" ref="YY52">SUMPRODUCT((CBRM_data!AAZ$28:AAZ$232)*(CBRM_data!$H$28:$H$232=$E52)*(CBRM_data!$D$28:$D$232=TRUE))*(CBRM_data!AAZ$18=$C52)</f>
        <v>0</v>
      </c>
      <c r="YZ52" s="385" cm="1">
        <f t="array" ref="YZ52">SUMPRODUCT((CBRM_data!ABA$28:ABA$232)*(CBRM_data!$H$28:$H$232=$E52)*(CBRM_data!$D$28:$D$232=TRUE))*(CBRM_data!ABA$18=$C52)</f>
        <v>0</v>
      </c>
      <c r="ZA52" s="385" cm="1">
        <f t="array" ref="ZA52">SUMPRODUCT((CBRM_data!ABB$28:ABB$232)*(CBRM_data!$H$28:$H$232=$E52)*(CBRM_data!$D$28:$D$232=TRUE))*(CBRM_data!ABB$18=$C52)</f>
        <v>0</v>
      </c>
      <c r="ZB52" s="385" cm="1">
        <f t="array" ref="ZB52">SUMPRODUCT((CBRM_data!ABC$28:ABC$232)*(CBRM_data!$H$28:$H$232=$E52)*(CBRM_data!$D$28:$D$232=TRUE))*(CBRM_data!ABC$18=$C52)</f>
        <v>0</v>
      </c>
      <c r="ZC52" s="385" cm="1">
        <f t="array" ref="ZC52">SUMPRODUCT((CBRM_data!ABD$28:ABD$232)*(CBRM_data!$H$28:$H$232=$E52)*(CBRM_data!$D$28:$D$232=TRUE))*(CBRM_data!ABD$18=$C52)</f>
        <v>0</v>
      </c>
      <c r="ZD52" s="385" cm="1">
        <f t="array" ref="ZD52">SUMPRODUCT((CBRM_data!ABE$28:ABE$232)*(CBRM_data!$H$28:$H$232=$E52)*(CBRM_data!$D$28:$D$232=TRUE))*(CBRM_data!ABE$18=$C52)</f>
        <v>0</v>
      </c>
      <c r="ZE52" s="385" cm="1">
        <f t="array" ref="ZE52">SUMPRODUCT((CBRM_data!ABF$28:ABF$232)*(CBRM_data!$H$28:$H$232=$E52)*(CBRM_data!$D$28:$D$232=TRUE))*(CBRM_data!ABF$18=$C52)</f>
        <v>0</v>
      </c>
      <c r="ZF52" s="385" cm="1">
        <f t="array" ref="ZF52">SUMPRODUCT((CBRM_data!ABG$28:ABG$232)*(CBRM_data!$H$28:$H$232=$E52)*(CBRM_data!$D$28:$D$232=TRUE))*(CBRM_data!ABG$18=$C52)</f>
        <v>0</v>
      </c>
      <c r="ZG52" s="385" cm="1">
        <f t="array" ref="ZG52">SUMPRODUCT((CBRM_data!ABH$28:ABH$232)*(CBRM_data!$H$28:$H$232=$E52)*(CBRM_data!$D$28:$D$232=TRUE))*(CBRM_data!ABH$18=$C52)</f>
        <v>0</v>
      </c>
      <c r="ZH52" s="385" cm="1">
        <f t="array" ref="ZH52">SUMPRODUCT((CBRM_data!ABI$28:ABI$232)*(CBRM_data!$H$28:$H$232=$E52)*(CBRM_data!$D$28:$D$232=TRUE))*(CBRM_data!ABI$18=$C52)</f>
        <v>0</v>
      </c>
      <c r="ZI52" s="385" cm="1">
        <f t="array" ref="ZI52">SUMPRODUCT((CBRM_data!ABJ$28:ABJ$232)*(CBRM_data!$H$28:$H$232=$E52)*(CBRM_data!$D$28:$D$232=TRUE))*(CBRM_data!ABJ$18=$C52)</f>
        <v>0</v>
      </c>
      <c r="ZJ52" s="385" cm="1">
        <f t="array" ref="ZJ52">SUMPRODUCT((CBRM_data!ABK$28:ABK$232)*(CBRM_data!$H$28:$H$232=$E52)*(CBRM_data!$D$28:$D$232=TRUE))*(CBRM_data!ABK$18=$C52)</f>
        <v>0</v>
      </c>
      <c r="ZK52" s="385" cm="1">
        <f t="array" ref="ZK52">SUMPRODUCT((CBRM_data!ABL$28:ABL$232)*(CBRM_data!$H$28:$H$232=$E52)*(CBRM_data!$D$28:$D$232=TRUE))*(CBRM_data!ABL$18=$C52)</f>
        <v>0</v>
      </c>
      <c r="ZL52" s="385" cm="1">
        <f t="array" ref="ZL52">SUMPRODUCT((CBRM_data!ABM$28:ABM$232)*(CBRM_data!$H$28:$H$232=$E52)*(CBRM_data!$D$28:$D$232=TRUE))*(CBRM_data!ABM$18=$C52)</f>
        <v>0</v>
      </c>
      <c r="ZM52" s="385" cm="1">
        <f t="array" ref="ZM52">SUMPRODUCT((CBRM_data!ABN$28:ABN$232)*(CBRM_data!$H$28:$H$232=$E52)*(CBRM_data!$D$28:$D$232=TRUE))*(CBRM_data!ABN$18=$C52)</f>
        <v>0</v>
      </c>
    </row>
    <row r="53" spans="1:689" s="127" customFormat="1" ht="12.75" x14ac:dyDescent="0.2">
      <c r="B53" s="383" t="s">
        <v>99</v>
      </c>
      <c r="C53" s="383" t="s">
        <v>1723</v>
      </c>
      <c r="D53" s="383" t="s">
        <v>1724</v>
      </c>
      <c r="E53" s="383" t="s">
        <v>1825</v>
      </c>
      <c r="F53" s="383" t="str">
        <f t="shared" ref="F53" si="9">B53</f>
        <v>Safety</v>
      </c>
      <c r="G53" s="388">
        <f>INDEX(Workings_calcs!E$11:E$12, MATCH($E53, Workings_calcs!$C$11:$C$12,0))</f>
        <v>28</v>
      </c>
      <c r="I53" s="385">
        <f>INDEX(CBRM_data!$EY$238:$ABN$262, MATCH($D53&amp;$E53, CBRM_data!$D$238:$D$262,0), MATCH($B53&amp;$C53&amp;I$9, CBRM_data!$EY$15:$ABN$15,0))*IF($D53=$B$6,1, (I$8&gt;$G53))</f>
        <v>0</v>
      </c>
      <c r="J53" s="385">
        <f>INDEX(CBRM_data!$EY$238:$ABN$262, MATCH($D53&amp;$E53, CBRM_data!$D$238:$D$262,0), MATCH($B53&amp;$C53&amp;J$9, CBRM_data!$EY$15:$ABN$15,0))*IF($D53=$B$6,1, (J$8&gt;$G53))</f>
        <v>0</v>
      </c>
      <c r="K53" s="385">
        <f>INDEX(CBRM_data!$EY$238:$ABN$262, MATCH($D53&amp;$E53, CBRM_data!$D$238:$D$262,0), MATCH($B53&amp;$C53&amp;K$9, CBRM_data!$EY$15:$ABN$15,0))*IF($D53=$B$6,1, (K$8&gt;$G53))</f>
        <v>0</v>
      </c>
      <c r="L53" s="385">
        <f>INDEX(CBRM_data!$EY$238:$ABN$262, MATCH($D53&amp;$E53, CBRM_data!$D$238:$D$262,0), MATCH($B53&amp;$C53&amp;L$9, CBRM_data!$EY$15:$ABN$15,0))*IF($D53=$B$6,1, (L$8&gt;$G53))</f>
        <v>1483.0789956129352</v>
      </c>
      <c r="M53" s="385">
        <f>INDEX(CBRM_data!$EY$238:$ABN$262, MATCH($D53&amp;$E53, CBRM_data!$D$238:$D$262,0), MATCH($B53&amp;$C53&amp;M$9, CBRM_data!$EY$15:$ABN$15,0))*IF($D53=$B$6,1, (M$8&gt;$G53))</f>
        <v>1483.0789956129352</v>
      </c>
      <c r="N53" s="385">
        <f>INDEX(CBRM_data!$EY$238:$ABN$262, MATCH($D53&amp;$E53, CBRM_data!$D$238:$D$262,0), MATCH($B53&amp;$C53&amp;N$9, CBRM_data!$EY$15:$ABN$15,0))*IF($D53=$B$6,1, (N$8&gt;$G53))</f>
        <v>1483.0789956129352</v>
      </c>
      <c r="O53" s="385">
        <f>INDEX(CBRM_data!$EY$238:$ABN$262, MATCH($D53&amp;$E53, CBRM_data!$D$238:$D$262,0), MATCH($B53&amp;$C53&amp;O$9, CBRM_data!$EY$15:$ABN$15,0))*IF($D53=$B$6,1, (O$8&gt;$G53))</f>
        <v>1483.0789956129352</v>
      </c>
      <c r="P53" s="385">
        <f>INDEX(CBRM_data!$EY$238:$ABN$262, MATCH($D53&amp;$E53, CBRM_data!$D$238:$D$262,0), MATCH($B53&amp;$C53&amp;P$9, CBRM_data!$EY$15:$ABN$15,0))*IF($D53=$B$6,1, (P$8&gt;$G53))</f>
        <v>1483.0789956129352</v>
      </c>
      <c r="Q53" s="385">
        <f>INDEX(CBRM_data!$EY$238:$ABN$262, MATCH($D53&amp;$E53, CBRM_data!$D$238:$D$262,0), MATCH($B53&amp;$C53&amp;Q$9, CBRM_data!$EY$15:$ABN$15,0))*IF($D53=$B$6,1, (Q$8&gt;$G53))</f>
        <v>1483.0789956129352</v>
      </c>
      <c r="R53" s="385">
        <f>INDEX(CBRM_data!$EY$238:$ABN$262, MATCH($D53&amp;$E53, CBRM_data!$D$238:$D$262,0), MATCH($B53&amp;$C53&amp;R$9, CBRM_data!$EY$15:$ABN$15,0))*IF($D53=$B$6,1, (R$8&gt;$G53))</f>
        <v>1483.0789956129352</v>
      </c>
      <c r="S53" s="385">
        <f>INDEX(CBRM_data!$EY$238:$ABN$262, MATCH($D53&amp;$E53, CBRM_data!$D$238:$D$262,0), MATCH($B53&amp;$C53&amp;S$9, CBRM_data!$EY$15:$ABN$15,0))*IF($D53=$B$6,1, (S$8&gt;$G53))</f>
        <v>1483.0789956129352</v>
      </c>
      <c r="T53" s="385">
        <f>INDEX(CBRM_data!$EY$238:$ABN$262, MATCH($D53&amp;$E53, CBRM_data!$D$238:$D$262,0), MATCH($B53&amp;$C53&amp;T$9, CBRM_data!$EY$15:$ABN$15,0))*IF($D53=$B$6,1, (T$8&gt;$G53))</f>
        <v>1483.0789956129352</v>
      </c>
      <c r="U53" s="385">
        <f>INDEX(CBRM_data!$EY$238:$ABN$262, MATCH($D53&amp;$E53, CBRM_data!$D$238:$D$262,0), MATCH($B53&amp;$C53&amp;U$9, CBRM_data!$EY$15:$ABN$15,0))*IF($D53=$B$6,1, (U$8&gt;$G53))</f>
        <v>1483.0789956129352</v>
      </c>
      <c r="V53" s="385">
        <f>INDEX(CBRM_data!$EY$238:$ABN$262, MATCH($D53&amp;$E53, CBRM_data!$D$238:$D$262,0), MATCH($B53&amp;$C53&amp;V$9, CBRM_data!$EY$15:$ABN$15,0))*IF($D53=$B$6,1, (V$8&gt;$G53))</f>
        <v>1483.0789956129352</v>
      </c>
      <c r="W53" s="385">
        <f>INDEX(CBRM_data!$EY$238:$ABN$262, MATCH($D53&amp;$E53, CBRM_data!$D$238:$D$262,0), MATCH($B53&amp;$C53&amp;W$9, CBRM_data!$EY$15:$ABN$15,0))*IF($D53=$B$6,1, (W$8&gt;$G53))</f>
        <v>1483.0789956129352</v>
      </c>
      <c r="X53" s="385">
        <f>INDEX(CBRM_data!$EY$238:$ABN$262, MATCH($D53&amp;$E53, CBRM_data!$D$238:$D$262,0), MATCH($B53&amp;$C53&amp;X$9, CBRM_data!$EY$15:$ABN$15,0))*IF($D53=$B$6,1, (X$8&gt;$G53))</f>
        <v>1483.0789956129352</v>
      </c>
      <c r="Y53" s="385">
        <f>INDEX(CBRM_data!$EY$238:$ABN$262, MATCH($D53&amp;$E53, CBRM_data!$D$238:$D$262,0), MATCH($B53&amp;$C53&amp;Y$9, CBRM_data!$EY$15:$ABN$15,0))*IF($D53=$B$6,1, (Y$8&gt;$G53))</f>
        <v>1483.0789956129352</v>
      </c>
      <c r="Z53" s="385">
        <f>INDEX(CBRM_data!$EY$238:$ABN$262, MATCH($D53&amp;$E53, CBRM_data!$D$238:$D$262,0), MATCH($B53&amp;$C53&amp;Z$9, CBRM_data!$EY$15:$ABN$15,0))*IF($D53=$B$6,1, (Z$8&gt;$G53))</f>
        <v>1775.1526045892585</v>
      </c>
      <c r="AA53" s="385">
        <f>INDEX(CBRM_data!$EY$238:$ABN$262, MATCH($D53&amp;$E53, CBRM_data!$D$238:$D$262,0), MATCH($B53&amp;$C53&amp;AA$9, CBRM_data!$EY$15:$ABN$15,0))*IF($D53=$B$6,1, (AA$8&gt;$G53))</f>
        <v>2353.0699608284622</v>
      </c>
      <c r="AB53" s="385">
        <f>INDEX(CBRM_data!$EY$238:$ABN$262, MATCH($D53&amp;$E53, CBRM_data!$D$238:$D$262,0), MATCH($B53&amp;$C53&amp;AB$9, CBRM_data!$EY$15:$ABN$15,0))*IF($D53=$B$6,1, (AB$8&gt;$G53))</f>
        <v>3146.3734275720244</v>
      </c>
      <c r="AC53" s="385">
        <f>INDEX(CBRM_data!$EY$238:$ABN$262, MATCH($D53&amp;$E53, CBRM_data!$D$238:$D$262,0), MATCH($B53&amp;$C53&amp;AC$9, CBRM_data!$EY$15:$ABN$15,0))*IF($D53=$B$6,1, (AC$8&gt;$G53))</f>
        <v>4240.2415178552646</v>
      </c>
      <c r="AD53" s="385">
        <f>INDEX(CBRM_data!$EY$238:$ABN$262, MATCH($D53&amp;$E53, CBRM_data!$D$238:$D$262,0), MATCH($B53&amp;$C53&amp;AD$9, CBRM_data!$EY$15:$ABN$15,0))*IF($D53=$B$6,1, (AD$8&gt;$G53))</f>
        <v>5754.715448208628</v>
      </c>
      <c r="AE53" s="385">
        <f>INDEX(CBRM_data!$EY$238:$ABN$262, MATCH($D53&amp;$E53, CBRM_data!$D$238:$D$262,0), MATCH($B53&amp;$C53&amp;AE$9, CBRM_data!$EY$15:$ABN$15,0))*IF($D53=$B$6,1, (AE$8&gt;$G53))</f>
        <v>7859.2681608646135</v>
      </c>
      <c r="AF53" s="385">
        <f>INDEX(CBRM_data!$EY$238:$ABN$262, MATCH($D53&amp;$E53, CBRM_data!$D$238:$D$262,0), MATCH($B53&amp;$C53&amp;AF$9, CBRM_data!$EY$15:$ABN$15,0))*IF($D53=$B$6,1, (AF$8&gt;$G53))</f>
        <v>10793.541249886599</v>
      </c>
      <c r="AG53" s="385">
        <f>INDEX(CBRM_data!$EY$238:$ABN$262, MATCH($D53&amp;$E53, CBRM_data!$D$238:$D$262,0), MATCH($B53&amp;$C53&amp;AG$9, CBRM_data!$EY$15:$ABN$15,0))*IF($D53=$B$6,1, (AG$8&gt;$G53))</f>
        <v>14896.882512363651</v>
      </c>
      <c r="AH53" s="385">
        <f>INDEX(CBRM_data!$EY$238:$ABN$262, MATCH($D53&amp;$E53, CBRM_data!$D$238:$D$262,0), MATCH($B53&amp;$C53&amp;AH$9, CBRM_data!$EY$15:$ABN$15,0))*IF($D53=$B$6,1, (AH$8&gt;$G53))</f>
        <v>20650.446449444957</v>
      </c>
      <c r="AI53" s="385">
        <f>INDEX(CBRM_data!$EY$238:$ABN$262, MATCH($D53&amp;$E53, CBRM_data!$D$238:$D$262,0), MATCH($B53&amp;$C53&amp;AI$9, CBRM_data!$EY$15:$ABN$15,0))*IF($D53=$B$6,1, (AI$8&gt;$G53))</f>
        <v>28737.235910006028</v>
      </c>
      <c r="AJ53" s="385">
        <f>INDEX(CBRM_data!$EY$238:$ABN$262, MATCH($D53&amp;$E53, CBRM_data!$D$238:$D$262,0), MATCH($B53&amp;$C53&amp;AJ$9, CBRM_data!$EY$15:$ABN$15,0))*IF($D53=$B$6,1, (AJ$8&gt;$G53))</f>
        <v>40127.774959829134</v>
      </c>
      <c r="AK53" s="385">
        <f>INDEX(CBRM_data!$EY$238:$ABN$262, MATCH($D53&amp;$E53, CBRM_data!$D$238:$D$262,0), MATCH($B53&amp;$C53&amp;AK$9, CBRM_data!$EY$15:$ABN$15,0))*IF($D53=$B$6,1, (AK$8&gt;$G53))</f>
        <v>56202.411329220071</v>
      </c>
      <c r="AL53" s="385">
        <f>INDEX(CBRM_data!$EY$238:$ABN$262, MATCH($D53&amp;$E53, CBRM_data!$D$238:$D$262,0), MATCH($B53&amp;$C53&amp;AL$9, CBRM_data!$EY$15:$ABN$15,0))*IF($D53=$B$6,1, (AL$8&gt;$G53))</f>
        <v>78925.981564877322</v>
      </c>
      <c r="EB53" s="385"/>
      <c r="EC53" s="385"/>
      <c r="ED53" s="385"/>
      <c r="EE53" s="385"/>
      <c r="EF53" s="385"/>
      <c r="EG53" s="385"/>
      <c r="EH53" s="385"/>
      <c r="EI53" s="385"/>
      <c r="EJ53" s="385"/>
      <c r="EK53" s="385"/>
      <c r="EL53" s="385"/>
      <c r="EM53" s="385"/>
      <c r="EN53" s="385"/>
      <c r="EO53" s="385"/>
      <c r="EP53" s="385"/>
      <c r="EQ53" s="385"/>
      <c r="ER53" s="385"/>
      <c r="ES53" s="385"/>
      <c r="ET53" s="385"/>
      <c r="EU53" s="385"/>
      <c r="EV53" s="385"/>
      <c r="EW53" s="385"/>
      <c r="EX53" s="385"/>
      <c r="EY53" s="385"/>
      <c r="EZ53" s="385"/>
      <c r="FA53" s="385"/>
      <c r="FB53" s="385"/>
      <c r="FC53" s="385"/>
      <c r="FD53" s="385"/>
      <c r="FE53" s="385"/>
      <c r="FF53" s="385"/>
      <c r="FG53" s="385"/>
      <c r="FH53" s="385"/>
      <c r="FI53" s="385"/>
      <c r="FJ53" s="385"/>
      <c r="FK53" s="385"/>
      <c r="FL53" s="385"/>
      <c r="FM53" s="385"/>
      <c r="FN53" s="385"/>
      <c r="FO53" s="385"/>
      <c r="FP53" s="385"/>
      <c r="FQ53" s="385"/>
      <c r="FR53" s="385"/>
      <c r="FS53" s="385"/>
      <c r="FT53" s="385"/>
      <c r="FU53" s="385"/>
      <c r="FV53" s="385"/>
      <c r="FW53" s="385"/>
      <c r="FX53" s="385"/>
      <c r="FY53" s="385"/>
      <c r="FZ53" s="385"/>
      <c r="GA53" s="385"/>
      <c r="GB53" s="385"/>
      <c r="GC53" s="385"/>
      <c r="GD53" s="385"/>
      <c r="GE53" s="385"/>
      <c r="GF53" s="385"/>
      <c r="GG53" s="385"/>
      <c r="GH53" s="385"/>
      <c r="GI53" s="385"/>
      <c r="GJ53" s="385"/>
      <c r="GK53" s="385"/>
      <c r="GL53" s="385"/>
      <c r="GM53" s="385"/>
      <c r="GN53" s="385"/>
      <c r="GO53" s="385"/>
      <c r="GP53" s="385"/>
      <c r="GQ53" s="385"/>
      <c r="GR53" s="385"/>
      <c r="GS53" s="385"/>
      <c r="GT53" s="385"/>
      <c r="GU53" s="385"/>
      <c r="GV53" s="385"/>
      <c r="GW53" s="385"/>
      <c r="GX53" s="385"/>
      <c r="GY53" s="385"/>
      <c r="GZ53" s="385"/>
      <c r="HA53" s="385"/>
      <c r="HB53" s="385"/>
      <c r="HC53" s="385"/>
      <c r="HD53" s="385"/>
      <c r="HE53" s="385"/>
      <c r="HF53" s="385"/>
      <c r="HG53" s="385"/>
      <c r="HH53" s="385"/>
      <c r="HI53" s="385"/>
      <c r="HJ53" s="385"/>
      <c r="HK53" s="385"/>
      <c r="HL53" s="385"/>
      <c r="HM53" s="385"/>
      <c r="HN53" s="385"/>
      <c r="HO53" s="385"/>
      <c r="HP53" s="385"/>
      <c r="HQ53" s="385"/>
      <c r="HR53" s="385"/>
      <c r="HS53" s="385"/>
      <c r="HT53" s="385"/>
      <c r="HU53" s="385"/>
      <c r="HV53" s="385"/>
      <c r="HW53" s="385"/>
      <c r="HX53" s="385"/>
      <c r="HY53" s="385"/>
      <c r="HZ53" s="385"/>
      <c r="IA53" s="385"/>
      <c r="IB53" s="385"/>
      <c r="IC53" s="385"/>
      <c r="ID53" s="385"/>
      <c r="IE53" s="385"/>
      <c r="IF53" s="385"/>
      <c r="IG53" s="385"/>
      <c r="IH53" s="385"/>
      <c r="II53" s="385"/>
      <c r="IJ53" s="385"/>
      <c r="IK53" s="385"/>
      <c r="IL53" s="385"/>
      <c r="IM53" s="385"/>
      <c r="IN53" s="385"/>
      <c r="IO53" s="385"/>
      <c r="IP53" s="385"/>
      <c r="IQ53" s="385"/>
      <c r="IR53" s="385"/>
      <c r="IS53" s="385"/>
      <c r="IT53" s="385"/>
      <c r="IU53" s="385"/>
      <c r="IV53" s="385"/>
      <c r="IW53" s="385"/>
      <c r="IX53" s="385"/>
      <c r="IY53" s="385"/>
      <c r="IZ53" s="385"/>
      <c r="JA53" s="385"/>
      <c r="JB53" s="385"/>
      <c r="JC53" s="385"/>
      <c r="JD53" s="385"/>
      <c r="JE53" s="385"/>
      <c r="JF53" s="385"/>
      <c r="JG53" s="385"/>
      <c r="JH53" s="385"/>
      <c r="JI53" s="385"/>
      <c r="JJ53" s="385"/>
      <c r="JK53" s="385"/>
      <c r="JL53" s="385"/>
      <c r="JM53" s="385"/>
      <c r="JN53" s="385"/>
      <c r="JO53" s="385"/>
      <c r="JP53" s="385"/>
      <c r="JQ53" s="385"/>
      <c r="JR53" s="385"/>
      <c r="JS53" s="385"/>
      <c r="JT53" s="385"/>
      <c r="JU53" s="385"/>
      <c r="JV53" s="385"/>
      <c r="JW53" s="385"/>
      <c r="JX53" s="385"/>
      <c r="JY53" s="385"/>
      <c r="JZ53" s="385"/>
      <c r="KA53" s="385"/>
      <c r="KB53" s="385"/>
      <c r="KC53" s="385"/>
      <c r="KD53" s="385"/>
      <c r="KE53" s="385"/>
      <c r="KF53" s="385"/>
      <c r="KG53" s="385"/>
      <c r="KH53" s="385"/>
      <c r="KI53" s="385"/>
      <c r="KJ53" s="385"/>
      <c r="KK53" s="385"/>
      <c r="KL53" s="385"/>
      <c r="KM53" s="385"/>
      <c r="KN53" s="385"/>
      <c r="KO53" s="385"/>
      <c r="KP53" s="385"/>
      <c r="KQ53" s="385"/>
      <c r="KR53" s="385"/>
      <c r="KS53" s="385"/>
      <c r="KT53" s="385"/>
      <c r="KU53" s="385"/>
      <c r="KV53" s="385"/>
      <c r="KW53" s="385"/>
      <c r="KX53" s="385"/>
      <c r="KY53" s="385"/>
      <c r="KZ53" s="385"/>
      <c r="LA53" s="385"/>
      <c r="LB53" s="385"/>
      <c r="LC53" s="385"/>
      <c r="LD53" s="385"/>
      <c r="LE53" s="385"/>
      <c r="LF53" s="385"/>
      <c r="LG53" s="385"/>
      <c r="LH53" s="385"/>
      <c r="LI53" s="385"/>
      <c r="LJ53" s="385"/>
      <c r="LK53" s="385"/>
      <c r="LL53" s="385"/>
      <c r="LM53" s="385"/>
      <c r="LN53" s="385"/>
      <c r="LO53" s="385"/>
      <c r="LP53" s="385"/>
      <c r="LQ53" s="385"/>
      <c r="LR53" s="385"/>
      <c r="LS53" s="385"/>
      <c r="LT53" s="385"/>
      <c r="LU53" s="385"/>
      <c r="LV53" s="385"/>
      <c r="LW53" s="385"/>
      <c r="LX53" s="385"/>
      <c r="LY53" s="385"/>
      <c r="LZ53" s="385"/>
      <c r="MA53" s="385"/>
      <c r="MB53" s="385"/>
      <c r="MC53" s="385"/>
      <c r="MD53" s="385"/>
      <c r="ME53" s="385"/>
      <c r="MF53" s="385"/>
      <c r="MG53" s="385"/>
      <c r="MH53" s="385"/>
      <c r="MI53" s="385"/>
      <c r="MJ53" s="385"/>
      <c r="MK53" s="385"/>
      <c r="ML53" s="385"/>
      <c r="MM53" s="385"/>
      <c r="MN53" s="385"/>
      <c r="MO53" s="385"/>
      <c r="MP53" s="385"/>
      <c r="MQ53" s="385"/>
      <c r="MR53" s="385"/>
      <c r="MS53" s="385"/>
      <c r="MT53" s="385"/>
      <c r="MU53" s="385"/>
      <c r="MV53" s="385"/>
      <c r="MW53" s="385"/>
      <c r="MX53" s="385"/>
      <c r="MY53" s="385"/>
      <c r="MZ53" s="385"/>
      <c r="NA53" s="385"/>
      <c r="NB53" s="385"/>
      <c r="NC53" s="385"/>
      <c r="ND53" s="385"/>
      <c r="NE53" s="385"/>
      <c r="NF53" s="385"/>
      <c r="NG53" s="385"/>
      <c r="NH53" s="385"/>
      <c r="NI53" s="385"/>
      <c r="NJ53" s="385"/>
      <c r="NK53" s="385"/>
      <c r="NL53" s="385"/>
      <c r="NM53" s="385"/>
      <c r="NN53" s="385"/>
      <c r="NO53" s="385"/>
      <c r="NP53" s="385"/>
      <c r="NQ53" s="385"/>
      <c r="NR53" s="385"/>
      <c r="NS53" s="385"/>
      <c r="NT53" s="385"/>
      <c r="NU53" s="385"/>
      <c r="NV53" s="385"/>
      <c r="NW53" s="385"/>
      <c r="NX53" s="385"/>
      <c r="NY53" s="385"/>
      <c r="NZ53" s="385"/>
      <c r="OA53" s="385"/>
      <c r="OB53" s="385"/>
      <c r="OC53" s="385"/>
      <c r="OD53" s="385"/>
      <c r="OE53" s="385"/>
      <c r="OF53" s="385"/>
      <c r="OG53" s="385"/>
      <c r="OH53" s="385"/>
      <c r="OI53" s="385"/>
      <c r="OJ53" s="385"/>
      <c r="OK53" s="385"/>
      <c r="OL53" s="385"/>
      <c r="OM53" s="385"/>
      <c r="ON53" s="385"/>
      <c r="OO53" s="385"/>
      <c r="OP53" s="385"/>
      <c r="OQ53" s="385"/>
      <c r="OR53" s="385"/>
      <c r="OS53" s="385"/>
      <c r="OT53" s="385"/>
      <c r="OU53" s="385"/>
      <c r="OV53" s="385"/>
      <c r="OW53" s="385"/>
      <c r="OX53" s="385"/>
      <c r="OY53" s="385"/>
      <c r="OZ53" s="385"/>
      <c r="PA53" s="385"/>
      <c r="PB53" s="385"/>
      <c r="PC53" s="385"/>
      <c r="PD53" s="385"/>
      <c r="PE53" s="385"/>
      <c r="PF53" s="385"/>
      <c r="PG53" s="385"/>
      <c r="PH53" s="385"/>
      <c r="PI53" s="385"/>
      <c r="PJ53" s="385"/>
      <c r="PK53" s="385"/>
      <c r="PL53" s="385"/>
      <c r="PM53" s="385"/>
      <c r="PN53" s="385"/>
      <c r="PO53" s="385"/>
      <c r="PP53" s="385"/>
      <c r="PQ53" s="385"/>
      <c r="PR53" s="385"/>
      <c r="PS53" s="385"/>
      <c r="PT53" s="385"/>
      <c r="PU53" s="385"/>
      <c r="PV53" s="385"/>
      <c r="PW53" s="385"/>
      <c r="PX53" s="385"/>
      <c r="PY53" s="385"/>
      <c r="PZ53" s="385"/>
      <c r="QA53" s="385"/>
      <c r="QB53" s="385"/>
      <c r="QC53" s="385"/>
      <c r="QD53" s="385"/>
      <c r="QE53" s="385"/>
      <c r="QF53" s="385"/>
      <c r="QG53" s="385"/>
      <c r="QH53" s="385"/>
      <c r="QI53" s="385"/>
      <c r="QJ53" s="385"/>
      <c r="QK53" s="385"/>
      <c r="QL53" s="385"/>
      <c r="QM53" s="385"/>
      <c r="QN53" s="385"/>
      <c r="QO53" s="385"/>
      <c r="QP53" s="385"/>
      <c r="QQ53" s="385"/>
      <c r="QR53" s="385"/>
      <c r="QS53" s="385"/>
      <c r="QT53" s="385"/>
      <c r="QU53" s="385"/>
      <c r="QV53" s="385"/>
      <c r="QW53" s="385"/>
      <c r="QX53" s="385"/>
      <c r="QY53" s="385"/>
      <c r="QZ53" s="385"/>
      <c r="RA53" s="385"/>
      <c r="RB53" s="385"/>
      <c r="RC53" s="385"/>
      <c r="RD53" s="385"/>
      <c r="RE53" s="385"/>
      <c r="RF53" s="385"/>
      <c r="RG53" s="385"/>
      <c r="RH53" s="385"/>
      <c r="RI53" s="385"/>
      <c r="RJ53" s="385"/>
      <c r="RK53" s="385"/>
      <c r="RL53" s="385"/>
      <c r="RM53" s="385"/>
      <c r="RN53" s="385"/>
      <c r="RO53" s="385"/>
      <c r="RP53" s="385"/>
      <c r="RQ53" s="385"/>
      <c r="RR53" s="385"/>
      <c r="RS53" s="385"/>
      <c r="RT53" s="385"/>
      <c r="RU53" s="385"/>
      <c r="RV53" s="385"/>
      <c r="RW53" s="385"/>
      <c r="RX53" s="385"/>
      <c r="RY53" s="385"/>
      <c r="RZ53" s="385"/>
      <c r="SA53" s="385"/>
      <c r="SB53" s="385"/>
      <c r="SC53" s="385"/>
      <c r="SD53" s="385"/>
      <c r="SE53" s="385"/>
      <c r="SF53" s="385"/>
      <c r="SG53" s="385"/>
      <c r="SH53" s="385"/>
      <c r="SI53" s="385"/>
      <c r="SJ53" s="385"/>
      <c r="SK53" s="385"/>
      <c r="SL53" s="385"/>
      <c r="SM53" s="385"/>
      <c r="SN53" s="385"/>
      <c r="SO53" s="385"/>
      <c r="SP53" s="385"/>
      <c r="SQ53" s="385"/>
      <c r="SR53" s="385"/>
      <c r="SS53" s="385"/>
      <c r="ST53" s="385"/>
      <c r="SU53" s="385"/>
      <c r="SV53" s="385"/>
      <c r="SW53" s="385"/>
      <c r="SX53" s="385"/>
      <c r="SY53" s="385"/>
      <c r="SZ53" s="385"/>
      <c r="TA53" s="385"/>
      <c r="TB53" s="385"/>
      <c r="TC53" s="385"/>
      <c r="TD53" s="385"/>
      <c r="TE53" s="385"/>
      <c r="TF53" s="385"/>
      <c r="TG53" s="385"/>
      <c r="TH53" s="385"/>
      <c r="TI53" s="385"/>
      <c r="TJ53" s="385"/>
      <c r="TK53" s="385"/>
      <c r="TL53" s="385"/>
      <c r="TM53" s="385"/>
      <c r="TN53" s="385"/>
      <c r="TO53" s="385"/>
      <c r="TP53" s="385"/>
      <c r="TQ53" s="385"/>
      <c r="TR53" s="385"/>
      <c r="TS53" s="385"/>
      <c r="TT53" s="385"/>
      <c r="TU53" s="385"/>
      <c r="TV53" s="385"/>
      <c r="TW53" s="385"/>
      <c r="TX53" s="385"/>
      <c r="TY53" s="385"/>
      <c r="TZ53" s="385"/>
      <c r="UA53" s="385"/>
      <c r="UB53" s="385"/>
      <c r="UC53" s="385"/>
      <c r="UD53" s="385"/>
      <c r="UE53" s="385"/>
      <c r="UF53" s="385"/>
      <c r="UG53" s="385"/>
      <c r="UH53" s="385"/>
      <c r="UI53" s="385"/>
      <c r="UJ53" s="385"/>
      <c r="UK53" s="385"/>
      <c r="UL53" s="385"/>
      <c r="UM53" s="385"/>
      <c r="UN53" s="385"/>
      <c r="UO53" s="385"/>
      <c r="UP53" s="385"/>
      <c r="UQ53" s="385"/>
      <c r="UR53" s="385"/>
      <c r="US53" s="385"/>
      <c r="UT53" s="385"/>
      <c r="UU53" s="385"/>
      <c r="UV53" s="385"/>
      <c r="UW53" s="385"/>
      <c r="UX53" s="385"/>
      <c r="UY53" s="385"/>
      <c r="UZ53" s="385"/>
      <c r="VA53" s="385"/>
      <c r="VB53" s="385"/>
      <c r="VC53" s="385"/>
      <c r="VD53" s="385"/>
      <c r="VE53" s="385"/>
      <c r="VF53" s="385"/>
      <c r="VG53" s="385"/>
      <c r="VH53" s="385"/>
      <c r="VI53" s="385"/>
      <c r="VJ53" s="385"/>
      <c r="VK53" s="385"/>
      <c r="VL53" s="385"/>
      <c r="VM53" s="385"/>
      <c r="VN53" s="385"/>
      <c r="VO53" s="385"/>
      <c r="VP53" s="385"/>
      <c r="VQ53" s="385"/>
      <c r="VR53" s="385"/>
      <c r="VS53" s="385"/>
      <c r="VT53" s="385"/>
      <c r="VU53" s="385"/>
      <c r="VV53" s="385"/>
      <c r="VW53" s="385"/>
      <c r="VX53" s="385"/>
      <c r="VY53" s="385"/>
      <c r="VZ53" s="385"/>
      <c r="WA53" s="385"/>
      <c r="WB53" s="385"/>
      <c r="WC53" s="385"/>
      <c r="WD53" s="385"/>
      <c r="WE53" s="385"/>
      <c r="WF53" s="385"/>
      <c r="WG53" s="385"/>
      <c r="WH53" s="385"/>
      <c r="WI53" s="385"/>
      <c r="WJ53" s="385"/>
      <c r="WK53" s="385"/>
      <c r="WL53" s="385"/>
      <c r="WM53" s="385"/>
      <c r="WN53" s="385"/>
      <c r="WO53" s="385"/>
      <c r="WP53" s="385"/>
      <c r="WQ53" s="385"/>
      <c r="WR53" s="385"/>
      <c r="WS53" s="385"/>
      <c r="WT53" s="385"/>
      <c r="WU53" s="385"/>
      <c r="WV53" s="385"/>
      <c r="WW53" s="385"/>
      <c r="WX53" s="385"/>
      <c r="WY53" s="385"/>
      <c r="WZ53" s="385"/>
      <c r="XA53" s="385"/>
      <c r="XB53" s="385"/>
      <c r="XC53" s="385"/>
      <c r="XD53" s="385"/>
      <c r="XE53" s="385"/>
      <c r="XF53" s="385"/>
      <c r="XG53" s="385"/>
      <c r="XH53" s="385"/>
      <c r="XI53" s="385"/>
      <c r="XJ53" s="385"/>
      <c r="XK53" s="385"/>
      <c r="XL53" s="385"/>
      <c r="XM53" s="385"/>
      <c r="XN53" s="385"/>
      <c r="XO53" s="385"/>
      <c r="XP53" s="385"/>
      <c r="XQ53" s="385"/>
      <c r="XR53" s="385"/>
      <c r="XS53" s="385"/>
      <c r="XT53" s="385"/>
      <c r="XU53" s="385"/>
      <c r="XV53" s="385"/>
      <c r="XW53" s="385"/>
      <c r="XX53" s="385"/>
      <c r="XY53" s="385"/>
      <c r="XZ53" s="385"/>
      <c r="YA53" s="385"/>
      <c r="YB53" s="385"/>
      <c r="YC53" s="385"/>
      <c r="YD53" s="385"/>
      <c r="YE53" s="385"/>
      <c r="YF53" s="385"/>
      <c r="YG53" s="385"/>
      <c r="YH53" s="385"/>
      <c r="YI53" s="385"/>
      <c r="YJ53" s="385"/>
      <c r="YK53" s="385"/>
      <c r="YL53" s="385"/>
      <c r="YM53" s="385"/>
      <c r="YN53" s="385"/>
      <c r="YO53" s="385"/>
      <c r="YP53" s="385"/>
      <c r="YQ53" s="385"/>
      <c r="YR53" s="385"/>
      <c r="YS53" s="385"/>
      <c r="YT53" s="385"/>
      <c r="YU53" s="385"/>
      <c r="YV53" s="385"/>
      <c r="YW53" s="385"/>
      <c r="YX53" s="385"/>
      <c r="YY53" s="385"/>
      <c r="YZ53" s="385"/>
      <c r="ZA53" s="385"/>
      <c r="ZB53" s="385"/>
      <c r="ZC53" s="385"/>
      <c r="ZD53" s="385"/>
      <c r="ZE53" s="385"/>
      <c r="ZF53" s="385"/>
      <c r="ZG53" s="385"/>
      <c r="ZH53" s="385"/>
      <c r="ZI53" s="385"/>
      <c r="ZJ53" s="385"/>
      <c r="ZK53" s="385"/>
      <c r="ZL53" s="385"/>
      <c r="ZM53" s="385"/>
    </row>
    <row r="54" spans="1:689" s="127" customFormat="1" ht="12.75" x14ac:dyDescent="0.2"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/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EB54" s="385"/>
      <c r="EC54" s="385"/>
      <c r="ED54" s="385"/>
      <c r="EE54" s="385"/>
      <c r="EF54" s="385"/>
      <c r="EG54" s="385"/>
      <c r="EH54" s="385"/>
      <c r="EI54" s="385"/>
      <c r="EJ54" s="385"/>
      <c r="EK54" s="385"/>
      <c r="EL54" s="385"/>
      <c r="EM54" s="385"/>
      <c r="EN54" s="385"/>
      <c r="EO54" s="385"/>
      <c r="EP54" s="385"/>
      <c r="EQ54" s="385"/>
      <c r="ER54" s="385"/>
      <c r="ES54" s="385"/>
      <c r="ET54" s="385"/>
      <c r="EU54" s="385"/>
      <c r="EV54" s="385"/>
      <c r="EW54" s="385"/>
      <c r="EX54" s="385"/>
      <c r="EY54" s="385"/>
      <c r="EZ54" s="385"/>
      <c r="FA54" s="385"/>
      <c r="FB54" s="385"/>
      <c r="FC54" s="385"/>
      <c r="FD54" s="385"/>
      <c r="FE54" s="385"/>
      <c r="FF54" s="385"/>
      <c r="FG54" s="385"/>
      <c r="FH54" s="385"/>
      <c r="FI54" s="385"/>
      <c r="FJ54" s="385"/>
      <c r="FK54" s="385"/>
      <c r="FL54" s="385"/>
      <c r="FM54" s="385"/>
      <c r="FN54" s="385"/>
      <c r="FO54" s="385"/>
      <c r="FP54" s="385"/>
      <c r="FQ54" s="385"/>
      <c r="FR54" s="385"/>
      <c r="FS54" s="385"/>
      <c r="FT54" s="385"/>
      <c r="FU54" s="385"/>
      <c r="FV54" s="385"/>
      <c r="FW54" s="385"/>
      <c r="FX54" s="385"/>
      <c r="FY54" s="385"/>
      <c r="FZ54" s="385"/>
      <c r="GA54" s="385"/>
      <c r="GB54" s="385"/>
      <c r="GC54" s="385"/>
      <c r="GD54" s="385"/>
      <c r="GE54" s="385"/>
      <c r="GF54" s="385"/>
      <c r="GG54" s="385"/>
      <c r="GH54" s="385"/>
      <c r="GI54" s="385"/>
      <c r="GJ54" s="385"/>
      <c r="GK54" s="385"/>
      <c r="GL54" s="385"/>
      <c r="GM54" s="385"/>
      <c r="GN54" s="385"/>
      <c r="GO54" s="385"/>
      <c r="GP54" s="385"/>
      <c r="GQ54" s="385"/>
      <c r="GR54" s="385"/>
      <c r="GS54" s="385"/>
      <c r="GT54" s="385"/>
      <c r="GU54" s="385"/>
      <c r="GV54" s="385"/>
      <c r="GW54" s="385"/>
      <c r="GX54" s="385"/>
      <c r="GY54" s="385"/>
      <c r="GZ54" s="385"/>
      <c r="HA54" s="385"/>
      <c r="HB54" s="385"/>
      <c r="HC54" s="385"/>
      <c r="HD54" s="385"/>
      <c r="HE54" s="385"/>
      <c r="HF54" s="385"/>
      <c r="HG54" s="385"/>
      <c r="HH54" s="385"/>
      <c r="HI54" s="385"/>
      <c r="HJ54" s="385"/>
      <c r="HK54" s="385"/>
      <c r="HL54" s="385"/>
      <c r="HM54" s="385"/>
      <c r="HN54" s="385"/>
      <c r="HO54" s="385"/>
      <c r="HP54" s="385"/>
      <c r="HQ54" s="385"/>
      <c r="HR54" s="385"/>
      <c r="HS54" s="385"/>
      <c r="HT54" s="385"/>
      <c r="HU54" s="385"/>
      <c r="HV54" s="385"/>
      <c r="HW54" s="385"/>
      <c r="HX54" s="385"/>
      <c r="HY54" s="385"/>
      <c r="HZ54" s="385"/>
      <c r="IA54" s="385"/>
      <c r="IB54" s="385"/>
      <c r="IC54" s="385"/>
      <c r="ID54" s="385"/>
      <c r="IE54" s="385"/>
      <c r="IF54" s="385"/>
      <c r="IG54" s="385"/>
      <c r="IH54" s="385"/>
      <c r="II54" s="385"/>
      <c r="IJ54" s="385"/>
      <c r="IK54" s="385"/>
      <c r="IL54" s="385"/>
      <c r="IM54" s="385"/>
      <c r="IN54" s="385"/>
      <c r="IO54" s="385"/>
      <c r="IP54" s="385"/>
      <c r="IQ54" s="385"/>
      <c r="IR54" s="385"/>
      <c r="IS54" s="385"/>
      <c r="IT54" s="385"/>
      <c r="IU54" s="385"/>
      <c r="IV54" s="385"/>
      <c r="IW54" s="385"/>
      <c r="IX54" s="385"/>
      <c r="IY54" s="385"/>
      <c r="IZ54" s="385"/>
      <c r="JA54" s="385"/>
      <c r="JB54" s="385"/>
      <c r="JC54" s="385"/>
      <c r="JD54" s="385"/>
      <c r="JE54" s="385"/>
      <c r="JF54" s="385"/>
      <c r="JG54" s="385"/>
      <c r="JH54" s="385"/>
      <c r="JI54" s="385"/>
      <c r="JJ54" s="385"/>
      <c r="JK54" s="385"/>
      <c r="JL54" s="385"/>
      <c r="JM54" s="385"/>
      <c r="JN54" s="385"/>
      <c r="JO54" s="385"/>
      <c r="JP54" s="385"/>
      <c r="JQ54" s="385"/>
      <c r="JR54" s="385"/>
      <c r="JS54" s="385"/>
      <c r="JT54" s="385"/>
      <c r="JU54" s="385"/>
      <c r="JV54" s="385"/>
      <c r="JW54" s="385"/>
      <c r="JX54" s="385"/>
      <c r="JY54" s="385"/>
      <c r="JZ54" s="385"/>
      <c r="KA54" s="385"/>
      <c r="KB54" s="385"/>
      <c r="KC54" s="385"/>
      <c r="KD54" s="385"/>
      <c r="KE54" s="385"/>
      <c r="KF54" s="385"/>
      <c r="KG54" s="385"/>
      <c r="KH54" s="385"/>
      <c r="KI54" s="385"/>
      <c r="KJ54" s="385"/>
      <c r="KK54" s="385"/>
      <c r="KL54" s="385"/>
      <c r="KM54" s="385"/>
      <c r="KN54" s="385"/>
      <c r="KO54" s="385"/>
      <c r="KP54" s="385"/>
      <c r="KQ54" s="385"/>
      <c r="KR54" s="385"/>
      <c r="KS54" s="385"/>
      <c r="KT54" s="385"/>
      <c r="KU54" s="385"/>
      <c r="KV54" s="385"/>
      <c r="KW54" s="385"/>
      <c r="KX54" s="385"/>
      <c r="KY54" s="385"/>
      <c r="KZ54" s="385"/>
      <c r="LA54" s="385"/>
      <c r="LB54" s="385"/>
      <c r="LC54" s="385"/>
      <c r="LD54" s="385"/>
      <c r="LE54" s="385"/>
      <c r="LF54" s="385"/>
      <c r="LG54" s="385"/>
      <c r="LH54" s="385"/>
      <c r="LI54" s="385"/>
      <c r="LJ54" s="385"/>
      <c r="LK54" s="385"/>
      <c r="LL54" s="385"/>
      <c r="LM54" s="385"/>
      <c r="LN54" s="385"/>
      <c r="LO54" s="385"/>
      <c r="LP54" s="385"/>
      <c r="LQ54" s="385"/>
      <c r="LR54" s="385"/>
      <c r="LS54" s="385"/>
      <c r="LT54" s="385"/>
      <c r="LU54" s="385"/>
      <c r="LV54" s="385"/>
      <c r="LW54" s="385"/>
      <c r="LX54" s="385"/>
      <c r="LY54" s="385"/>
      <c r="LZ54" s="385"/>
      <c r="MA54" s="385"/>
      <c r="MB54" s="385"/>
      <c r="MC54" s="385"/>
      <c r="MD54" s="385"/>
      <c r="ME54" s="385"/>
      <c r="MF54" s="385"/>
      <c r="MG54" s="385"/>
      <c r="MH54" s="385"/>
      <c r="MI54" s="385"/>
      <c r="MJ54" s="385"/>
      <c r="MK54" s="385"/>
      <c r="ML54" s="385"/>
      <c r="MM54" s="385"/>
      <c r="MN54" s="385"/>
      <c r="MO54" s="385"/>
      <c r="MP54" s="385"/>
      <c r="MQ54" s="385"/>
      <c r="MR54" s="385"/>
      <c r="MS54" s="385"/>
      <c r="MT54" s="385"/>
      <c r="MU54" s="385"/>
      <c r="MV54" s="385"/>
      <c r="MW54" s="385"/>
      <c r="MX54" s="385"/>
      <c r="MY54" s="385"/>
      <c r="MZ54" s="385"/>
      <c r="NA54" s="385"/>
      <c r="NB54" s="385"/>
      <c r="NC54" s="385"/>
      <c r="ND54" s="385"/>
      <c r="NE54" s="385"/>
      <c r="NF54" s="385"/>
      <c r="NG54" s="385"/>
      <c r="NH54" s="385"/>
      <c r="NI54" s="385"/>
      <c r="NJ54" s="385"/>
      <c r="NK54" s="385"/>
      <c r="NL54" s="385"/>
      <c r="NM54" s="385"/>
      <c r="NN54" s="385"/>
      <c r="NO54" s="385"/>
      <c r="NP54" s="385"/>
      <c r="NQ54" s="385"/>
      <c r="NR54" s="385"/>
      <c r="NS54" s="385"/>
      <c r="NT54" s="385"/>
      <c r="NU54" s="385"/>
      <c r="NV54" s="385"/>
      <c r="NW54" s="385"/>
      <c r="NX54" s="385"/>
      <c r="NY54" s="385"/>
      <c r="NZ54" s="385"/>
      <c r="OA54" s="385"/>
      <c r="OB54" s="385"/>
      <c r="OC54" s="385"/>
      <c r="OD54" s="385"/>
      <c r="OE54" s="385"/>
      <c r="OF54" s="385"/>
      <c r="OG54" s="385"/>
      <c r="OH54" s="385"/>
      <c r="OI54" s="385"/>
      <c r="OJ54" s="385"/>
      <c r="OK54" s="385"/>
      <c r="OL54" s="385"/>
      <c r="OM54" s="385"/>
      <c r="ON54" s="385"/>
      <c r="OO54" s="385"/>
      <c r="OP54" s="385"/>
      <c r="OQ54" s="385"/>
      <c r="OR54" s="385"/>
      <c r="OS54" s="385"/>
      <c r="OT54" s="385"/>
      <c r="OU54" s="385"/>
      <c r="OV54" s="385"/>
      <c r="OW54" s="385"/>
      <c r="OX54" s="385"/>
      <c r="OY54" s="385"/>
      <c r="OZ54" s="385"/>
      <c r="PA54" s="385"/>
      <c r="PB54" s="385"/>
      <c r="PC54" s="385"/>
      <c r="PD54" s="385"/>
      <c r="PE54" s="385"/>
      <c r="PF54" s="385"/>
      <c r="PG54" s="385"/>
      <c r="PH54" s="385"/>
      <c r="PI54" s="385"/>
      <c r="PJ54" s="385"/>
      <c r="PK54" s="385"/>
      <c r="PL54" s="385"/>
      <c r="PM54" s="385"/>
      <c r="PN54" s="385"/>
      <c r="PO54" s="385"/>
      <c r="PP54" s="385"/>
      <c r="PQ54" s="385"/>
      <c r="PR54" s="385"/>
      <c r="PS54" s="385"/>
      <c r="PT54" s="385"/>
      <c r="PU54" s="385"/>
      <c r="PV54" s="385"/>
      <c r="PW54" s="385"/>
      <c r="PX54" s="385"/>
      <c r="PY54" s="385"/>
      <c r="PZ54" s="385"/>
      <c r="QA54" s="385"/>
      <c r="QB54" s="385"/>
      <c r="QC54" s="385"/>
      <c r="QD54" s="385"/>
      <c r="QE54" s="385"/>
      <c r="QF54" s="385"/>
      <c r="QG54" s="385"/>
      <c r="QH54" s="385"/>
      <c r="QI54" s="385"/>
      <c r="QJ54" s="385"/>
      <c r="QK54" s="385"/>
      <c r="QL54" s="385"/>
      <c r="QM54" s="385"/>
      <c r="QN54" s="385"/>
      <c r="QO54" s="385"/>
      <c r="QP54" s="385"/>
      <c r="QQ54" s="385"/>
      <c r="QR54" s="385"/>
      <c r="QS54" s="385"/>
      <c r="QT54" s="385"/>
      <c r="QU54" s="385"/>
      <c r="QV54" s="385"/>
      <c r="QW54" s="385"/>
      <c r="QX54" s="385"/>
      <c r="QY54" s="385"/>
      <c r="QZ54" s="385"/>
      <c r="RA54" s="385"/>
      <c r="RB54" s="385"/>
      <c r="RC54" s="385"/>
      <c r="RD54" s="385"/>
      <c r="RE54" s="385"/>
      <c r="RF54" s="385"/>
      <c r="RG54" s="385"/>
      <c r="RH54" s="385"/>
      <c r="RI54" s="385"/>
      <c r="RJ54" s="385"/>
      <c r="RK54" s="385"/>
      <c r="RL54" s="385"/>
      <c r="RM54" s="385"/>
      <c r="RN54" s="385"/>
      <c r="RO54" s="385"/>
      <c r="RP54" s="385"/>
      <c r="RQ54" s="385"/>
      <c r="RR54" s="385"/>
      <c r="RS54" s="385"/>
      <c r="RT54" s="385"/>
      <c r="RU54" s="385"/>
      <c r="RV54" s="385"/>
      <c r="RW54" s="385"/>
      <c r="RX54" s="385"/>
      <c r="RY54" s="385"/>
      <c r="RZ54" s="385"/>
      <c r="SA54" s="385"/>
      <c r="SB54" s="385"/>
      <c r="SC54" s="385"/>
      <c r="SD54" s="385"/>
      <c r="SE54" s="385"/>
      <c r="SF54" s="385"/>
      <c r="SG54" s="385"/>
      <c r="SH54" s="385"/>
      <c r="SI54" s="385"/>
      <c r="SJ54" s="385"/>
      <c r="SK54" s="385"/>
      <c r="SL54" s="385"/>
      <c r="SM54" s="385"/>
      <c r="SN54" s="385"/>
      <c r="SO54" s="385"/>
      <c r="SP54" s="385"/>
      <c r="SQ54" s="385"/>
      <c r="SR54" s="385"/>
      <c r="SS54" s="385"/>
      <c r="ST54" s="385"/>
      <c r="SU54" s="385"/>
      <c r="SV54" s="385"/>
      <c r="SW54" s="385"/>
      <c r="SX54" s="385"/>
      <c r="SY54" s="385"/>
      <c r="SZ54" s="385"/>
      <c r="TA54" s="385"/>
      <c r="TB54" s="385"/>
      <c r="TC54" s="385"/>
      <c r="TD54" s="385"/>
      <c r="TE54" s="385"/>
      <c r="TF54" s="385"/>
      <c r="TG54" s="385"/>
      <c r="TH54" s="385"/>
      <c r="TI54" s="385"/>
      <c r="TJ54" s="385"/>
      <c r="TK54" s="385"/>
      <c r="TL54" s="385"/>
      <c r="TM54" s="385"/>
      <c r="TN54" s="385"/>
      <c r="TO54" s="385"/>
      <c r="TP54" s="385"/>
      <c r="TQ54" s="385"/>
      <c r="TR54" s="385"/>
      <c r="TS54" s="385"/>
      <c r="TT54" s="385"/>
      <c r="TU54" s="385"/>
      <c r="TV54" s="385"/>
      <c r="TW54" s="385"/>
      <c r="TX54" s="385"/>
      <c r="TY54" s="385"/>
      <c r="TZ54" s="385"/>
      <c r="UA54" s="385"/>
      <c r="UB54" s="385"/>
      <c r="UC54" s="385"/>
      <c r="UD54" s="385"/>
      <c r="UE54" s="385"/>
      <c r="UF54" s="385"/>
      <c r="UG54" s="385"/>
      <c r="UH54" s="385"/>
      <c r="UI54" s="385"/>
      <c r="UJ54" s="385"/>
      <c r="UK54" s="385"/>
      <c r="UL54" s="385"/>
      <c r="UM54" s="385"/>
      <c r="UN54" s="385"/>
      <c r="UO54" s="385"/>
      <c r="UP54" s="385"/>
      <c r="UQ54" s="385"/>
      <c r="UR54" s="385"/>
      <c r="US54" s="385"/>
      <c r="UT54" s="385"/>
      <c r="UU54" s="385"/>
      <c r="UV54" s="385"/>
      <c r="UW54" s="385"/>
      <c r="UX54" s="385"/>
      <c r="UY54" s="385"/>
      <c r="UZ54" s="385"/>
      <c r="VA54" s="385"/>
      <c r="VB54" s="385"/>
      <c r="VC54" s="385"/>
      <c r="VD54" s="385"/>
      <c r="VE54" s="385"/>
      <c r="VF54" s="385"/>
      <c r="VG54" s="385"/>
      <c r="VH54" s="385"/>
      <c r="VI54" s="385"/>
      <c r="VJ54" s="385"/>
      <c r="VK54" s="385"/>
      <c r="VL54" s="385"/>
      <c r="VM54" s="385"/>
      <c r="VN54" s="385"/>
      <c r="VO54" s="385"/>
      <c r="VP54" s="385"/>
      <c r="VQ54" s="385"/>
      <c r="VR54" s="385"/>
      <c r="VS54" s="385"/>
      <c r="VT54" s="385"/>
      <c r="VU54" s="385"/>
      <c r="VV54" s="385"/>
      <c r="VW54" s="385"/>
      <c r="VX54" s="385"/>
      <c r="VY54" s="385"/>
      <c r="VZ54" s="385"/>
      <c r="WA54" s="385"/>
      <c r="WB54" s="385"/>
      <c r="WC54" s="385"/>
      <c r="WD54" s="385"/>
      <c r="WE54" s="385"/>
      <c r="WF54" s="385"/>
      <c r="WG54" s="385"/>
      <c r="WH54" s="385"/>
      <c r="WI54" s="385"/>
      <c r="WJ54" s="385"/>
      <c r="WK54" s="385"/>
      <c r="WL54" s="385"/>
      <c r="WM54" s="385"/>
      <c r="WN54" s="385"/>
      <c r="WO54" s="385"/>
      <c r="WP54" s="385"/>
      <c r="WQ54" s="385"/>
      <c r="WR54" s="385"/>
      <c r="WS54" s="385"/>
      <c r="WT54" s="385"/>
      <c r="WU54" s="385"/>
      <c r="WV54" s="385"/>
      <c r="WW54" s="385"/>
      <c r="WX54" s="385"/>
      <c r="WY54" s="385"/>
      <c r="WZ54" s="385"/>
      <c r="XA54" s="385"/>
      <c r="XB54" s="385"/>
      <c r="XC54" s="385"/>
      <c r="XD54" s="385"/>
      <c r="XE54" s="385"/>
      <c r="XF54" s="385"/>
      <c r="XG54" s="385"/>
      <c r="XH54" s="385"/>
      <c r="XI54" s="385"/>
      <c r="XJ54" s="385"/>
      <c r="XK54" s="385"/>
      <c r="XL54" s="385"/>
      <c r="XM54" s="385"/>
      <c r="XN54" s="385"/>
      <c r="XO54" s="385"/>
      <c r="XP54" s="385"/>
      <c r="XQ54" s="385"/>
      <c r="XR54" s="385"/>
      <c r="XS54" s="385"/>
      <c r="XT54" s="385"/>
      <c r="XU54" s="385"/>
      <c r="XV54" s="385"/>
      <c r="XW54" s="385"/>
      <c r="XX54" s="385"/>
      <c r="XY54" s="385"/>
      <c r="XZ54" s="385"/>
      <c r="YA54" s="385"/>
      <c r="YB54" s="385"/>
      <c r="YC54" s="385"/>
      <c r="YD54" s="385"/>
      <c r="YE54" s="385"/>
      <c r="YF54" s="385"/>
      <c r="YG54" s="385"/>
      <c r="YH54" s="385"/>
      <c r="YI54" s="385"/>
      <c r="YJ54" s="385"/>
      <c r="YK54" s="385"/>
      <c r="YL54" s="385"/>
      <c r="YM54" s="385"/>
      <c r="YN54" s="385"/>
      <c r="YO54" s="385"/>
      <c r="YP54" s="385"/>
      <c r="YQ54" s="385"/>
      <c r="YR54" s="385"/>
      <c r="YS54" s="385"/>
      <c r="YT54" s="385"/>
      <c r="YU54" s="385"/>
      <c r="YV54" s="385"/>
      <c r="YW54" s="385"/>
      <c r="YX54" s="385"/>
      <c r="YY54" s="385"/>
      <c r="YZ54" s="385"/>
      <c r="ZA54" s="385"/>
      <c r="ZB54" s="385"/>
      <c r="ZC54" s="385"/>
      <c r="ZD54" s="385"/>
      <c r="ZE54" s="385"/>
      <c r="ZF54" s="385"/>
      <c r="ZG54" s="385"/>
      <c r="ZH54" s="385"/>
      <c r="ZI54" s="385"/>
      <c r="ZJ54" s="385"/>
      <c r="ZK54" s="385"/>
      <c r="ZL54" s="385"/>
      <c r="ZM54" s="385"/>
    </row>
    <row r="55" spans="1:689" s="127" customFormat="1" ht="12.75" x14ac:dyDescent="0.2">
      <c r="B55" s="383" t="s">
        <v>1730</v>
      </c>
      <c r="C55" s="383" t="s">
        <v>1723</v>
      </c>
      <c r="D55" s="383" t="s">
        <v>1724</v>
      </c>
      <c r="E55" s="383" t="s">
        <v>1756</v>
      </c>
      <c r="F55" s="383" t="s">
        <v>1730</v>
      </c>
      <c r="G55" s="388">
        <f>INDEX(Workings_calcs!E$11:E$12, MATCH($E55, Workings_calcs!$C$11:$C$12,0))</f>
        <v>27</v>
      </c>
      <c r="I55" s="385">
        <f>INDEX(CBRM_data!$EY$238:$ABN$262, MATCH($D55&amp;$E55, CBRM_data!$D$238:$D$262,0), MATCH($B55&amp;$C55&amp;I$9, CBRM_data!$EY$15:$ABN$15,0))*IF($D55=$B$6,1, (I$8&gt;$G55))</f>
        <v>0</v>
      </c>
      <c r="J55" s="385">
        <f>INDEX(CBRM_data!$EY$238:$ABN$262, MATCH($D55&amp;$E55, CBRM_data!$D$238:$D$262,0), MATCH($B55&amp;$C55&amp;J$9, CBRM_data!$EY$15:$ABN$15,0))*IF($D55=$B$6,1, (J$8&gt;$G55))</f>
        <v>0</v>
      </c>
      <c r="K55" s="385">
        <f>INDEX(CBRM_data!$EY$238:$ABN$262, MATCH($D55&amp;$E55, CBRM_data!$D$238:$D$262,0), MATCH($B55&amp;$C55&amp;K$9, CBRM_data!$EY$15:$ABN$15,0))*IF($D55=$B$6,1, (K$8&gt;$G55))</f>
        <v>124.06297953092283</v>
      </c>
      <c r="L55" s="385">
        <f>INDEX(CBRM_data!$EY$238:$ABN$262, MATCH($D55&amp;$E55, CBRM_data!$D$238:$D$262,0), MATCH($B55&amp;$C55&amp;L$9, CBRM_data!$EY$15:$ABN$15,0))*IF($D55=$B$6,1, (L$8&gt;$G55))</f>
        <v>124.06297953092283</v>
      </c>
      <c r="M55" s="385">
        <f>INDEX(CBRM_data!$EY$238:$ABN$262, MATCH($D55&amp;$E55, CBRM_data!$D$238:$D$262,0), MATCH($B55&amp;$C55&amp;M$9, CBRM_data!$EY$15:$ABN$15,0))*IF($D55=$B$6,1, (M$8&gt;$G55))</f>
        <v>124.06297953092283</v>
      </c>
      <c r="N55" s="385">
        <f>INDEX(CBRM_data!$EY$238:$ABN$262, MATCH($D55&amp;$E55, CBRM_data!$D$238:$D$262,0), MATCH($B55&amp;$C55&amp;N$9, CBRM_data!$EY$15:$ABN$15,0))*IF($D55=$B$6,1, (N$8&gt;$G55))</f>
        <v>124.06297953092283</v>
      </c>
      <c r="O55" s="385">
        <f>INDEX(CBRM_data!$EY$238:$ABN$262, MATCH($D55&amp;$E55, CBRM_data!$D$238:$D$262,0), MATCH($B55&amp;$C55&amp;O$9, CBRM_data!$EY$15:$ABN$15,0))*IF($D55=$B$6,1, (O$8&gt;$G55))</f>
        <v>124.06297953092283</v>
      </c>
      <c r="P55" s="385">
        <f>INDEX(CBRM_data!$EY$238:$ABN$262, MATCH($D55&amp;$E55, CBRM_data!$D$238:$D$262,0), MATCH($B55&amp;$C55&amp;P$9, CBRM_data!$EY$15:$ABN$15,0))*IF($D55=$B$6,1, (P$8&gt;$G55))</f>
        <v>124.06297953092283</v>
      </c>
      <c r="Q55" s="385">
        <f>INDEX(CBRM_data!$EY$238:$ABN$262, MATCH($D55&amp;$E55, CBRM_data!$D$238:$D$262,0), MATCH($B55&amp;$C55&amp;Q$9, CBRM_data!$EY$15:$ABN$15,0))*IF($D55=$B$6,1, (Q$8&gt;$G55))</f>
        <v>124.06297953092283</v>
      </c>
      <c r="R55" s="385">
        <f>INDEX(CBRM_data!$EY$238:$ABN$262, MATCH($D55&amp;$E55, CBRM_data!$D$238:$D$262,0), MATCH($B55&amp;$C55&amp;R$9, CBRM_data!$EY$15:$ABN$15,0))*IF($D55=$B$6,1, (R$8&gt;$G55))</f>
        <v>124.06297953092283</v>
      </c>
      <c r="S55" s="385">
        <f>INDEX(CBRM_data!$EY$238:$ABN$262, MATCH($D55&amp;$E55, CBRM_data!$D$238:$D$262,0), MATCH($B55&amp;$C55&amp;S$9, CBRM_data!$EY$15:$ABN$15,0))*IF($D55=$B$6,1, (S$8&gt;$G55))</f>
        <v>124.06297953092283</v>
      </c>
      <c r="T55" s="385">
        <f>INDEX(CBRM_data!$EY$238:$ABN$262, MATCH($D55&amp;$E55, CBRM_data!$D$238:$D$262,0), MATCH($B55&amp;$C55&amp;T$9, CBRM_data!$EY$15:$ABN$15,0))*IF($D55=$B$6,1, (T$8&gt;$G55))</f>
        <v>124.06297953092283</v>
      </c>
      <c r="U55" s="385">
        <f>INDEX(CBRM_data!$EY$238:$ABN$262, MATCH($D55&amp;$E55, CBRM_data!$D$238:$D$262,0), MATCH($B55&amp;$C55&amp;U$9, CBRM_data!$EY$15:$ABN$15,0))*IF($D55=$B$6,1, (U$8&gt;$G55))</f>
        <v>124.06297953092283</v>
      </c>
      <c r="V55" s="385">
        <f>INDEX(CBRM_data!$EY$238:$ABN$262, MATCH($D55&amp;$E55, CBRM_data!$D$238:$D$262,0), MATCH($B55&amp;$C55&amp;V$9, CBRM_data!$EY$15:$ABN$15,0))*IF($D55=$B$6,1, (V$8&gt;$G55))</f>
        <v>124.06297953092283</v>
      </c>
      <c r="W55" s="385">
        <f>INDEX(CBRM_data!$EY$238:$ABN$262, MATCH($D55&amp;$E55, CBRM_data!$D$238:$D$262,0), MATCH($B55&amp;$C55&amp;W$9, CBRM_data!$EY$15:$ABN$15,0))*IF($D55=$B$6,1, (W$8&gt;$G55))</f>
        <v>124.06297953092283</v>
      </c>
      <c r="X55" s="385">
        <f>INDEX(CBRM_data!$EY$238:$ABN$262, MATCH($D55&amp;$E55, CBRM_data!$D$238:$D$262,0), MATCH($B55&amp;$C55&amp;X$9, CBRM_data!$EY$15:$ABN$15,0))*IF($D55=$B$6,1, (X$8&gt;$G55))</f>
        <v>124.06297953092283</v>
      </c>
      <c r="Y55" s="385">
        <f>INDEX(CBRM_data!$EY$238:$ABN$262, MATCH($D55&amp;$E55, CBRM_data!$D$238:$D$262,0), MATCH($B55&amp;$C55&amp;Y$9, CBRM_data!$EY$15:$ABN$15,0))*IF($D55=$B$6,1, (Y$8&gt;$G55))</f>
        <v>124.06297953092283</v>
      </c>
      <c r="Z55" s="385">
        <f>INDEX(CBRM_data!$EY$238:$ABN$262, MATCH($D55&amp;$E55, CBRM_data!$D$238:$D$262,0), MATCH($B55&amp;$C55&amp;Z$9, CBRM_data!$EY$15:$ABN$15,0))*IF($D55=$B$6,1, (Z$8&gt;$G55))</f>
        <v>148.4956107522805</v>
      </c>
      <c r="AA55" s="385">
        <f>INDEX(CBRM_data!$EY$238:$ABN$262, MATCH($D55&amp;$E55, CBRM_data!$D$238:$D$262,0), MATCH($B55&amp;$C55&amp;AA$9, CBRM_data!$EY$15:$ABN$15,0))*IF($D55=$B$6,1, (AA$8&gt;$G55))</f>
        <v>196.83973089001924</v>
      </c>
      <c r="AB55" s="385">
        <f>INDEX(CBRM_data!$EY$238:$ABN$262, MATCH($D55&amp;$E55, CBRM_data!$D$238:$D$262,0), MATCH($B55&amp;$C55&amp;AB$9, CBRM_data!$EY$15:$ABN$15,0))*IF($D55=$B$6,1, (AB$8&gt;$G55))</f>
        <v>263.20139607949977</v>
      </c>
      <c r="AC55" s="385">
        <f>INDEX(CBRM_data!$EY$238:$ABN$262, MATCH($D55&amp;$E55, CBRM_data!$D$238:$D$262,0), MATCH($B55&amp;$C55&amp;AC$9, CBRM_data!$EY$15:$ABN$15,0))*IF($D55=$B$6,1, (AC$8&gt;$G55))</f>
        <v>354.70598544781808</v>
      </c>
      <c r="AD55" s="385">
        <f>INDEX(CBRM_data!$EY$238:$ABN$262, MATCH($D55&amp;$E55, CBRM_data!$D$238:$D$262,0), MATCH($B55&amp;$C55&amp;AD$9, CBRM_data!$EY$15:$ABN$15,0))*IF($D55=$B$6,1, (AD$8&gt;$G55))</f>
        <v>481.39522369968375</v>
      </c>
      <c r="AE55" s="385">
        <f>INDEX(CBRM_data!$EY$238:$ABN$262, MATCH($D55&amp;$E55, CBRM_data!$D$238:$D$262,0), MATCH($B55&amp;$C55&amp;AE$9, CBRM_data!$EY$15:$ABN$15,0))*IF($D55=$B$6,1, (AE$8&gt;$G55))</f>
        <v>657.44591343659727</v>
      </c>
      <c r="AF55" s="385">
        <f>INDEX(CBRM_data!$EY$238:$ABN$262, MATCH($D55&amp;$E55, CBRM_data!$D$238:$D$262,0), MATCH($B55&amp;$C55&amp;AF$9, CBRM_data!$EY$15:$ABN$15,0))*IF($D55=$B$6,1, (AF$8&gt;$G55))</f>
        <v>902.90462686879994</v>
      </c>
      <c r="AG55" s="385">
        <f>INDEX(CBRM_data!$EY$238:$ABN$262, MATCH($D55&amp;$E55, CBRM_data!$D$238:$D$262,0), MATCH($B55&amp;$C55&amp;AG$9, CBRM_data!$EY$15:$ABN$15,0))*IF($D55=$B$6,1, (AG$8&gt;$G55))</f>
        <v>1246.1585901175274</v>
      </c>
      <c r="AH55" s="385">
        <f>INDEX(CBRM_data!$EY$238:$ABN$262, MATCH($D55&amp;$E55, CBRM_data!$D$238:$D$262,0), MATCH($B55&amp;$C55&amp;AH$9, CBRM_data!$EY$15:$ABN$15,0))*IF($D55=$B$6,1, (AH$8&gt;$G55))</f>
        <v>1727.4574872548058</v>
      </c>
      <c r="AI55" s="385">
        <f>INDEX(CBRM_data!$EY$238:$ABN$262, MATCH($D55&amp;$E55, CBRM_data!$D$238:$D$262,0), MATCH($B55&amp;$C55&amp;AI$9, CBRM_data!$EY$15:$ABN$15,0))*IF($D55=$B$6,1, (AI$8&gt;$G55))</f>
        <v>2403.9360823156417</v>
      </c>
      <c r="AJ55" s="385">
        <f>INDEX(CBRM_data!$EY$238:$ABN$262, MATCH($D55&amp;$E55, CBRM_data!$D$238:$D$262,0), MATCH($B55&amp;$C55&amp;AJ$9, CBRM_data!$EY$15:$ABN$15,0))*IF($D55=$B$6,1, (AJ$8&gt;$G55))</f>
        <v>3356.780952457128</v>
      </c>
      <c r="AK55" s="385">
        <f>INDEX(CBRM_data!$EY$238:$ABN$262, MATCH($D55&amp;$E55, CBRM_data!$D$238:$D$262,0), MATCH($B55&amp;$C55&amp;AK$9, CBRM_data!$EY$15:$ABN$15,0))*IF($D55=$B$6,1, (AK$8&gt;$G55))</f>
        <v>4701.4613698603725</v>
      </c>
      <c r="AL55" s="385">
        <f>INDEX(CBRM_data!$EY$238:$ABN$262, MATCH($D55&amp;$E55, CBRM_data!$D$238:$D$262,0), MATCH($B55&amp;$C55&amp;AL$9, CBRM_data!$EY$15:$ABN$15,0))*IF($D55=$B$6,1, (AL$8&gt;$G55))</f>
        <v>6602.340444646743</v>
      </c>
      <c r="EB55" s="385" cm="1">
        <f t="array" ref="EB55">SUMPRODUCT((CBRM_data!GC$28:GC$232)*(CBRM_data!$H$28:$H$232=$E55)*(CBRM_data!$D$28:$D$232=TRUE))*(CBRM_data!GC$18=$C55)</f>
        <v>0</v>
      </c>
      <c r="EC55" s="385" cm="1">
        <f t="array" ref="EC55">SUMPRODUCT((CBRM_data!GD$28:GD$232)*(CBRM_data!$H$28:$H$232=$E55)*(CBRM_data!$D$28:$D$232=TRUE))*(CBRM_data!GD$18=$C55)</f>
        <v>2040.3303846989807</v>
      </c>
      <c r="ED55" s="385" cm="1">
        <f t="array" ref="ED55">SUMPRODUCT((CBRM_data!GE$28:GE$232)*(CBRM_data!$H$28:$H$232=$E55)*(CBRM_data!$D$28:$D$232=TRUE))*(CBRM_data!GE$18=$C55)</f>
        <v>2040.3303846989807</v>
      </c>
      <c r="EE55" s="385" cm="1">
        <f t="array" ref="EE55">SUMPRODUCT((CBRM_data!GF$28:GF$232)*(CBRM_data!$H$28:$H$232=$E55)*(CBRM_data!$D$28:$D$232=TRUE))*(CBRM_data!GF$18=$C55)</f>
        <v>2040.3303846989807</v>
      </c>
      <c r="EF55" s="385" cm="1">
        <f t="array" ref="EF55">SUMPRODUCT((CBRM_data!GG$28:GG$232)*(CBRM_data!$H$28:$H$232=$E55)*(CBRM_data!$D$28:$D$232=TRUE))*(CBRM_data!GG$18=$C55)</f>
        <v>2040.3303846989807</v>
      </c>
      <c r="EG55" s="385" cm="1">
        <f t="array" ref="EG55">SUMPRODUCT((CBRM_data!GH$28:GH$232)*(CBRM_data!$H$28:$H$232=$E55)*(CBRM_data!$D$28:$D$232=TRUE))*(CBRM_data!GH$18=$C55)</f>
        <v>2040.3303846989807</v>
      </c>
      <c r="EH55" s="385" cm="1">
        <f t="array" ref="EH55">SUMPRODUCT((CBRM_data!GI$28:GI$232)*(CBRM_data!$H$28:$H$232=$E55)*(CBRM_data!$D$28:$D$232=TRUE))*(CBRM_data!GI$18=$C55)</f>
        <v>2040.3303846989807</v>
      </c>
      <c r="EI55" s="385" cm="1">
        <f t="array" ref="EI55">SUMPRODUCT((CBRM_data!GJ$28:GJ$232)*(CBRM_data!$H$28:$H$232=$E55)*(CBRM_data!$D$28:$D$232=TRUE))*(CBRM_data!GJ$18=$C55)</f>
        <v>2040.3303846989807</v>
      </c>
      <c r="EJ55" s="385" cm="1">
        <f t="array" ref="EJ55">SUMPRODUCT((CBRM_data!GK$28:GK$232)*(CBRM_data!$H$28:$H$232=$E55)*(CBRM_data!$D$28:$D$232=TRUE))*(CBRM_data!GK$18=$C55)</f>
        <v>2040.3303846989807</v>
      </c>
      <c r="EK55" s="385" cm="1">
        <f t="array" ref="EK55">SUMPRODUCT((CBRM_data!GL$28:GL$232)*(CBRM_data!$H$28:$H$232=$E55)*(CBRM_data!$D$28:$D$232=TRUE))*(CBRM_data!GL$18=$C55)</f>
        <v>2040.3303846989807</v>
      </c>
      <c r="EL55" s="385" cm="1">
        <f t="array" ref="EL55">SUMPRODUCT((CBRM_data!GM$28:GM$232)*(CBRM_data!$H$28:$H$232=$E55)*(CBRM_data!$D$28:$D$232=TRUE))*(CBRM_data!GM$18=$C55)</f>
        <v>2040.3303846989807</v>
      </c>
      <c r="EM55" s="385" cm="1">
        <f t="array" ref="EM55">SUMPRODUCT((CBRM_data!GN$28:GN$232)*(CBRM_data!$H$28:$H$232=$E55)*(CBRM_data!$D$28:$D$232=TRUE))*(CBRM_data!GN$18=$C55)</f>
        <v>2040.3303846989807</v>
      </c>
      <c r="EN55" s="385" cm="1">
        <f t="array" ref="EN55">SUMPRODUCT((CBRM_data!GO$28:GO$232)*(CBRM_data!$H$28:$H$232=$E55)*(CBRM_data!$D$28:$D$232=TRUE))*(CBRM_data!GO$18=$C55)</f>
        <v>2040.3303846989807</v>
      </c>
      <c r="EO55" s="385" cm="1">
        <f t="array" ref="EO55">SUMPRODUCT((CBRM_data!GP$28:GP$232)*(CBRM_data!$H$28:$H$232=$E55)*(CBRM_data!$D$28:$D$232=TRUE))*(CBRM_data!GP$18=$C55)</f>
        <v>2040.3303846989807</v>
      </c>
      <c r="EP55" s="385" cm="1">
        <f t="array" ref="EP55">SUMPRODUCT((CBRM_data!GQ$28:GQ$232)*(CBRM_data!$H$28:$H$232=$E55)*(CBRM_data!$D$28:$D$232=TRUE))*(CBRM_data!GQ$18=$C55)</f>
        <v>2040.3303846989807</v>
      </c>
      <c r="EQ55" s="385" cm="1">
        <f t="array" ref="EQ55">SUMPRODUCT((CBRM_data!GR$28:GR$232)*(CBRM_data!$H$28:$H$232=$E55)*(CBRM_data!$D$28:$D$232=TRUE))*(CBRM_data!GR$18=$C55)</f>
        <v>2040.3303846989807</v>
      </c>
      <c r="ER55" s="385" cm="1">
        <f t="array" ref="ER55">SUMPRODUCT((CBRM_data!GS$28:GS$232)*(CBRM_data!$H$28:$H$232=$E55)*(CBRM_data!$D$28:$D$232=TRUE))*(CBRM_data!GS$18=$C55)</f>
        <v>2040.3303846989807</v>
      </c>
      <c r="ES55" s="385" cm="1">
        <f t="array" ref="ES55">SUMPRODUCT((CBRM_data!GT$28:GT$232)*(CBRM_data!$H$28:$H$232=$E55)*(CBRM_data!$D$28:$D$232=TRUE))*(CBRM_data!GT$18=$C55)</f>
        <v>2040.3303846989807</v>
      </c>
      <c r="ET55" s="385" cm="1">
        <f t="array" ref="ET55">SUMPRODUCT((CBRM_data!GU$28:GU$232)*(CBRM_data!$H$28:$H$232=$E55)*(CBRM_data!$D$28:$D$232=TRUE))*(CBRM_data!GU$18=$C55)</f>
        <v>2442.147591149806</v>
      </c>
      <c r="EU55" s="385" cm="1">
        <f t="array" ref="EU55">SUMPRODUCT((CBRM_data!GV$28:GV$232)*(CBRM_data!$H$28:$H$232=$E55)*(CBRM_data!$D$28:$D$232=TRUE))*(CBRM_data!GV$18=$C55)</f>
        <v>3237.2113370916854</v>
      </c>
      <c r="EV55" s="385" cm="1">
        <f t="array" ref="EV55">SUMPRODUCT((CBRM_data!GW$28:GW$232)*(CBRM_data!$H$28:$H$232=$E55)*(CBRM_data!$D$28:$D$232=TRUE))*(CBRM_data!GW$18=$C55)</f>
        <v>4328.5902671904032</v>
      </c>
      <c r="EW55" s="385" cm="1">
        <f t="array" ref="EW55">SUMPRODUCT((CBRM_data!GX$28:GX$232)*(CBRM_data!$H$28:$H$232=$E55)*(CBRM_data!$D$28:$D$232=TRUE))*(CBRM_data!GX$18=$C55)</f>
        <v>5833.4678280347962</v>
      </c>
      <c r="EX55" s="385" cm="1">
        <f t="array" ref="EX55">SUMPRODUCT((CBRM_data!GY$28:GY$232)*(CBRM_data!$H$28:$H$232=$E55)*(CBRM_data!$D$28:$D$232=TRUE))*(CBRM_data!GY$18=$C55)</f>
        <v>7916.9894651660579</v>
      </c>
      <c r="EY55" s="385" cm="1">
        <f t="array" ref="EY55">SUMPRODUCT((CBRM_data!GZ$28:GZ$232)*(CBRM_data!$H$28:$H$232=$E55)*(CBRM_data!$D$28:$D$232=TRUE))*(CBRM_data!GZ$18=$C55)</f>
        <v>10812.30580268724</v>
      </c>
      <c r="EZ55" s="385" cm="1">
        <f t="array" ref="EZ55">SUMPRODUCT((CBRM_data!HA$28:HA$232)*(CBRM_data!$H$28:$H$232=$E55)*(CBRM_data!$D$28:$D$232=TRUE))*(CBRM_data!HA$18=$C55)</f>
        <v>14849.101252050232</v>
      </c>
      <c r="FA55" s="385" cm="1">
        <f t="array" ref="FA55">SUMPRODUCT((CBRM_data!HB$28:HB$232)*(CBRM_data!$H$28:$H$232=$E55)*(CBRM_data!$D$28:$D$232=TRUE))*(CBRM_data!HB$18=$C55)</f>
        <v>20494.229988541356</v>
      </c>
      <c r="FB55" s="385" cm="1">
        <f t="array" ref="FB55">SUMPRODUCT((CBRM_data!HC$28:HC$232)*(CBRM_data!$H$28:$H$232=$E55)*(CBRM_data!$D$28:$D$232=TRUE))*(CBRM_data!HC$18=$C55)</f>
        <v>28409.635274342469</v>
      </c>
      <c r="FC55" s="385" cm="1">
        <f t="array" ref="FC55">SUMPRODUCT((CBRM_data!HD$28:HD$232)*(CBRM_data!$H$28:$H$232=$E55)*(CBRM_data!$D$28:$D$232=TRUE))*(CBRM_data!HD$18=$C55)</f>
        <v>39534.951120533944</v>
      </c>
      <c r="FD55" s="385" cm="1">
        <f t="array" ref="FD55">SUMPRODUCT((CBRM_data!HE$28:HE$232)*(CBRM_data!$H$28:$H$232=$E55)*(CBRM_data!$D$28:$D$232=TRUE))*(CBRM_data!HE$18=$C55)</f>
        <v>55205.365838968588</v>
      </c>
      <c r="FE55" s="385" cm="1">
        <f t="array" ref="FE55">SUMPRODUCT((CBRM_data!HF$28:HF$232)*(CBRM_data!$H$28:$H$232=$E55)*(CBRM_data!$D$28:$D$232=TRUE))*(CBRM_data!HF$18=$C55)</f>
        <v>77319.878352781816</v>
      </c>
      <c r="FF55" s="385" cm="1">
        <f t="array" ref="FF55">SUMPRODUCT((CBRM_data!HG$28:HG$232)*(CBRM_data!$H$28:$H$232=$E55)*(CBRM_data!$D$28:$D$232=TRUE))*(CBRM_data!HG$18=$C55)</f>
        <v>108581.59194848352</v>
      </c>
      <c r="FG55" s="385" cm="1">
        <f t="array" ref="FG55">SUMPRODUCT((CBRM_data!HH$28:HH$232)*(CBRM_data!$H$28:$H$232=$E55)*(CBRM_data!$D$28:$D$232=TRUE))*(CBRM_data!HH$18=$C55)</f>
        <v>0</v>
      </c>
      <c r="FH55" s="385" cm="1">
        <f t="array" ref="FH55">SUMPRODUCT((CBRM_data!HI$28:HI$232)*(CBRM_data!$H$28:$H$232=$E55)*(CBRM_data!$D$28:$D$232=TRUE))*(CBRM_data!HI$18=$C55)</f>
        <v>0</v>
      </c>
      <c r="FI55" s="385" cm="1">
        <f t="array" ref="FI55">SUMPRODUCT((CBRM_data!HJ$28:HJ$232)*(CBRM_data!$H$28:$H$232=$E55)*(CBRM_data!$D$28:$D$232=TRUE))*(CBRM_data!HJ$18=$C55)</f>
        <v>0</v>
      </c>
      <c r="FJ55" s="385" cm="1">
        <f t="array" ref="FJ55">SUMPRODUCT((CBRM_data!HK$28:HK$232)*(CBRM_data!$H$28:$H$232=$E55)*(CBRM_data!$D$28:$D$232=TRUE))*(CBRM_data!HK$18=$C55)</f>
        <v>0</v>
      </c>
      <c r="FK55" s="385" cm="1">
        <f t="array" ref="FK55">SUMPRODUCT((CBRM_data!HL$28:HL$232)*(CBRM_data!$H$28:$H$232=$E55)*(CBRM_data!$D$28:$D$232=TRUE))*(CBRM_data!HL$18=$C55)</f>
        <v>0</v>
      </c>
      <c r="FL55" s="385" cm="1">
        <f t="array" ref="FL55">SUMPRODUCT((CBRM_data!HM$28:HM$232)*(CBRM_data!$H$28:$H$232=$E55)*(CBRM_data!$D$28:$D$232=TRUE))*(CBRM_data!HM$18=$C55)</f>
        <v>0</v>
      </c>
      <c r="FM55" s="385" cm="1">
        <f t="array" ref="FM55">SUMPRODUCT((CBRM_data!HN$28:HN$232)*(CBRM_data!$H$28:$H$232=$E55)*(CBRM_data!$D$28:$D$232=TRUE))*(CBRM_data!HN$18=$C55)</f>
        <v>0</v>
      </c>
      <c r="FN55" s="385" cm="1">
        <f t="array" ref="FN55">SUMPRODUCT((CBRM_data!HO$28:HO$232)*(CBRM_data!$H$28:$H$232=$E55)*(CBRM_data!$D$28:$D$232=TRUE))*(CBRM_data!HO$18=$C55)</f>
        <v>0</v>
      </c>
      <c r="FO55" s="385" cm="1">
        <f t="array" ref="FO55">SUMPRODUCT((CBRM_data!HP$28:HP$232)*(CBRM_data!$H$28:$H$232=$E55)*(CBRM_data!$D$28:$D$232=TRUE))*(CBRM_data!HP$18=$C55)</f>
        <v>0</v>
      </c>
      <c r="FP55" s="385" cm="1">
        <f t="array" ref="FP55">SUMPRODUCT((CBRM_data!HQ$28:HQ$232)*(CBRM_data!$H$28:$H$232=$E55)*(CBRM_data!$D$28:$D$232=TRUE))*(CBRM_data!HQ$18=$C55)</f>
        <v>0</v>
      </c>
      <c r="FQ55" s="385" cm="1">
        <f t="array" ref="FQ55">SUMPRODUCT((CBRM_data!HR$28:HR$232)*(CBRM_data!$H$28:$H$232=$E55)*(CBRM_data!$D$28:$D$232=TRUE))*(CBRM_data!HR$18=$C55)</f>
        <v>0</v>
      </c>
      <c r="FR55" s="385" cm="1">
        <f t="array" ref="FR55">SUMPRODUCT((CBRM_data!HS$28:HS$232)*(CBRM_data!$H$28:$H$232=$E55)*(CBRM_data!$D$28:$D$232=TRUE))*(CBRM_data!HS$18=$C55)</f>
        <v>0</v>
      </c>
      <c r="FS55" s="385" cm="1">
        <f t="array" ref="FS55">SUMPRODUCT((CBRM_data!HT$28:HT$232)*(CBRM_data!$H$28:$H$232=$E55)*(CBRM_data!$D$28:$D$232=TRUE))*(CBRM_data!HT$18=$C55)</f>
        <v>0</v>
      </c>
      <c r="FT55" s="385" cm="1">
        <f t="array" ref="FT55">SUMPRODUCT((CBRM_data!HU$28:HU$232)*(CBRM_data!$H$28:$H$232=$E55)*(CBRM_data!$D$28:$D$232=TRUE))*(CBRM_data!HU$18=$C55)</f>
        <v>0</v>
      </c>
      <c r="FU55" s="385" cm="1">
        <f t="array" ref="FU55">SUMPRODUCT((CBRM_data!HV$28:HV$232)*(CBRM_data!$H$28:$H$232=$E55)*(CBRM_data!$D$28:$D$232=TRUE))*(CBRM_data!HV$18=$C55)</f>
        <v>0</v>
      </c>
      <c r="FV55" s="385" cm="1">
        <f t="array" ref="FV55">SUMPRODUCT((CBRM_data!HW$28:HW$232)*(CBRM_data!$H$28:$H$232=$E55)*(CBRM_data!$D$28:$D$232=TRUE))*(CBRM_data!HW$18=$C55)</f>
        <v>0</v>
      </c>
      <c r="FW55" s="385" cm="1">
        <f t="array" ref="FW55">SUMPRODUCT((CBRM_data!HX$28:HX$232)*(CBRM_data!$H$28:$H$232=$E55)*(CBRM_data!$D$28:$D$232=TRUE))*(CBRM_data!HX$18=$C55)</f>
        <v>0</v>
      </c>
      <c r="FX55" s="385" cm="1">
        <f t="array" ref="FX55">SUMPRODUCT((CBRM_data!HY$28:HY$232)*(CBRM_data!$H$28:$H$232=$E55)*(CBRM_data!$D$28:$D$232=TRUE))*(CBRM_data!HY$18=$C55)</f>
        <v>0</v>
      </c>
      <c r="FY55" s="385" cm="1">
        <f t="array" ref="FY55">SUMPRODUCT((CBRM_data!HZ$28:HZ$232)*(CBRM_data!$H$28:$H$232=$E55)*(CBRM_data!$D$28:$D$232=TRUE))*(CBRM_data!HZ$18=$C55)</f>
        <v>0</v>
      </c>
      <c r="FZ55" s="385" cm="1">
        <f t="array" ref="FZ55">SUMPRODUCT((CBRM_data!IA$28:IA$232)*(CBRM_data!$H$28:$H$232=$E55)*(CBRM_data!$D$28:$D$232=TRUE))*(CBRM_data!IA$18=$C55)</f>
        <v>0</v>
      </c>
      <c r="GA55" s="385" cm="1">
        <f t="array" ref="GA55">SUMPRODUCT((CBRM_data!IB$28:IB$232)*(CBRM_data!$H$28:$H$232=$E55)*(CBRM_data!$D$28:$D$232=TRUE))*(CBRM_data!IB$18=$C55)</f>
        <v>0</v>
      </c>
      <c r="GB55" s="385" cm="1">
        <f t="array" ref="GB55">SUMPRODUCT((CBRM_data!IC$28:IC$232)*(CBRM_data!$H$28:$H$232=$E55)*(CBRM_data!$D$28:$D$232=TRUE))*(CBRM_data!IC$18=$C55)</f>
        <v>0</v>
      </c>
      <c r="GC55" s="385" cm="1">
        <f t="array" ref="GC55">SUMPRODUCT((CBRM_data!ID$28:ID$232)*(CBRM_data!$H$28:$H$232=$E55)*(CBRM_data!$D$28:$D$232=TRUE))*(CBRM_data!ID$18=$C55)</f>
        <v>0</v>
      </c>
      <c r="GD55" s="385" cm="1">
        <f t="array" ref="GD55">SUMPRODUCT((CBRM_data!IE$28:IE$232)*(CBRM_data!$H$28:$H$232=$E55)*(CBRM_data!$D$28:$D$232=TRUE))*(CBRM_data!IE$18=$C55)</f>
        <v>0</v>
      </c>
      <c r="GE55" s="385" cm="1">
        <f t="array" ref="GE55">SUMPRODUCT((CBRM_data!IF$28:IF$232)*(CBRM_data!$H$28:$H$232=$E55)*(CBRM_data!$D$28:$D$232=TRUE))*(CBRM_data!IF$18=$C55)</f>
        <v>0</v>
      </c>
      <c r="GF55" s="385" cm="1">
        <f t="array" ref="GF55">SUMPRODUCT((CBRM_data!IG$28:IG$232)*(CBRM_data!$H$28:$H$232=$E55)*(CBRM_data!$D$28:$D$232=TRUE))*(CBRM_data!IG$18=$C55)</f>
        <v>0</v>
      </c>
      <c r="GG55" s="385" cm="1">
        <f t="array" ref="GG55">SUMPRODUCT((CBRM_data!IH$28:IH$232)*(CBRM_data!$H$28:$H$232=$E55)*(CBRM_data!$D$28:$D$232=TRUE))*(CBRM_data!IH$18=$C55)</f>
        <v>0</v>
      </c>
      <c r="GH55" s="385" cm="1">
        <f t="array" ref="GH55">SUMPRODUCT((CBRM_data!II$28:II$232)*(CBRM_data!$H$28:$H$232=$E55)*(CBRM_data!$D$28:$D$232=TRUE))*(CBRM_data!II$18=$C55)</f>
        <v>0</v>
      </c>
      <c r="GI55" s="385" cm="1">
        <f t="array" ref="GI55">SUMPRODUCT((CBRM_data!IJ$28:IJ$232)*(CBRM_data!$H$28:$H$232=$E55)*(CBRM_data!$D$28:$D$232=TRUE))*(CBRM_data!IJ$18=$C55)</f>
        <v>0</v>
      </c>
      <c r="GJ55" s="385" cm="1">
        <f t="array" ref="GJ55">SUMPRODUCT((CBRM_data!IK$28:IK$232)*(CBRM_data!$H$28:$H$232=$E55)*(CBRM_data!$D$28:$D$232=TRUE))*(CBRM_data!IK$18=$C55)</f>
        <v>0</v>
      </c>
      <c r="GK55" s="385" cm="1">
        <f t="array" ref="GK55">SUMPRODUCT((CBRM_data!IL$28:IL$232)*(CBRM_data!$H$28:$H$232=$E55)*(CBRM_data!$D$28:$D$232=TRUE))*(CBRM_data!IL$18=$C55)</f>
        <v>0</v>
      </c>
      <c r="GL55" s="385" cm="1">
        <f t="array" ref="GL55">SUMPRODUCT((CBRM_data!IM$28:IM$232)*(CBRM_data!$H$28:$H$232=$E55)*(CBRM_data!$D$28:$D$232=TRUE))*(CBRM_data!IM$18=$C55)</f>
        <v>0</v>
      </c>
      <c r="GM55" s="385" cm="1">
        <f t="array" ref="GM55">SUMPRODUCT((CBRM_data!IN$28:IN$232)*(CBRM_data!$H$28:$H$232=$E55)*(CBRM_data!$D$28:$D$232=TRUE))*(CBRM_data!IN$18=$C55)</f>
        <v>904.43076100460337</v>
      </c>
      <c r="GN55" s="385" cm="1">
        <f t="array" ref="GN55">SUMPRODUCT((CBRM_data!IO$28:IO$232)*(CBRM_data!$H$28:$H$232=$E55)*(CBRM_data!$D$28:$D$232=TRUE))*(CBRM_data!IO$18=$C55)</f>
        <v>904.43076100460337</v>
      </c>
      <c r="GO55" s="385" cm="1">
        <f t="array" ref="GO55">SUMPRODUCT((CBRM_data!IP$28:IP$232)*(CBRM_data!$H$28:$H$232=$E55)*(CBRM_data!$D$28:$D$232=TRUE))*(CBRM_data!IP$18=$C55)</f>
        <v>904.43076100460337</v>
      </c>
      <c r="GP55" s="385" cm="1">
        <f t="array" ref="GP55">SUMPRODUCT((CBRM_data!IQ$28:IQ$232)*(CBRM_data!$H$28:$H$232=$E55)*(CBRM_data!$D$28:$D$232=TRUE))*(CBRM_data!IQ$18=$C55)</f>
        <v>904.43076100460337</v>
      </c>
      <c r="GQ55" s="385" cm="1">
        <f t="array" ref="GQ55">SUMPRODUCT((CBRM_data!IR$28:IR$232)*(CBRM_data!$H$28:$H$232=$E55)*(CBRM_data!$D$28:$D$232=TRUE))*(CBRM_data!IR$18=$C55)</f>
        <v>904.43076100460337</v>
      </c>
      <c r="GR55" s="385" cm="1">
        <f t="array" ref="GR55">SUMPRODUCT((CBRM_data!IS$28:IS$232)*(CBRM_data!$H$28:$H$232=$E55)*(CBRM_data!$D$28:$D$232=TRUE))*(CBRM_data!IS$18=$C55)</f>
        <v>904.43076100460337</v>
      </c>
      <c r="GS55" s="385" cm="1">
        <f t="array" ref="GS55">SUMPRODUCT((CBRM_data!IT$28:IT$232)*(CBRM_data!$H$28:$H$232=$E55)*(CBRM_data!$D$28:$D$232=TRUE))*(CBRM_data!IT$18=$C55)</f>
        <v>904.43076100460337</v>
      </c>
      <c r="GT55" s="385" cm="1">
        <f t="array" ref="GT55">SUMPRODUCT((CBRM_data!IU$28:IU$232)*(CBRM_data!$H$28:$H$232=$E55)*(CBRM_data!$D$28:$D$232=TRUE))*(CBRM_data!IU$18=$C55)</f>
        <v>904.43076100460337</v>
      </c>
      <c r="GU55" s="385" cm="1">
        <f t="array" ref="GU55">SUMPRODUCT((CBRM_data!IV$28:IV$232)*(CBRM_data!$H$28:$H$232=$E55)*(CBRM_data!$D$28:$D$232=TRUE))*(CBRM_data!IV$18=$C55)</f>
        <v>904.43076100460337</v>
      </c>
      <c r="GV55" s="385" cm="1">
        <f t="array" ref="GV55">SUMPRODUCT((CBRM_data!IW$28:IW$232)*(CBRM_data!$H$28:$H$232=$E55)*(CBRM_data!$D$28:$D$232=TRUE))*(CBRM_data!IW$18=$C55)</f>
        <v>904.43076100460337</v>
      </c>
      <c r="GW55" s="385" cm="1">
        <f t="array" ref="GW55">SUMPRODUCT((CBRM_data!IX$28:IX$232)*(CBRM_data!$H$28:$H$232=$E55)*(CBRM_data!$D$28:$D$232=TRUE))*(CBRM_data!IX$18=$C55)</f>
        <v>904.43076100460337</v>
      </c>
      <c r="GX55" s="385" cm="1">
        <f t="array" ref="GX55">SUMPRODUCT((CBRM_data!IY$28:IY$232)*(CBRM_data!$H$28:$H$232=$E55)*(CBRM_data!$D$28:$D$232=TRUE))*(CBRM_data!IY$18=$C55)</f>
        <v>904.43076100460337</v>
      </c>
      <c r="GY55" s="385" cm="1">
        <f t="array" ref="GY55">SUMPRODUCT((CBRM_data!IZ$28:IZ$232)*(CBRM_data!$H$28:$H$232=$E55)*(CBRM_data!$D$28:$D$232=TRUE))*(CBRM_data!IZ$18=$C55)</f>
        <v>904.43076100460337</v>
      </c>
      <c r="GZ55" s="385" cm="1">
        <f t="array" ref="GZ55">SUMPRODUCT((CBRM_data!JA$28:JA$232)*(CBRM_data!$H$28:$H$232=$E55)*(CBRM_data!$D$28:$D$232=TRUE))*(CBRM_data!JA$18=$C55)</f>
        <v>904.43076100460337</v>
      </c>
      <c r="HA55" s="385" cm="1">
        <f t="array" ref="HA55">SUMPRODUCT((CBRM_data!JB$28:JB$232)*(CBRM_data!$H$28:$H$232=$E55)*(CBRM_data!$D$28:$D$232=TRUE))*(CBRM_data!JB$18=$C55)</f>
        <v>904.43076100460337</v>
      </c>
      <c r="HB55" s="385" cm="1">
        <f t="array" ref="HB55">SUMPRODUCT((CBRM_data!JC$28:JC$232)*(CBRM_data!$H$28:$H$232=$E55)*(CBRM_data!$D$28:$D$232=TRUE))*(CBRM_data!JC$18=$C55)</f>
        <v>904.43076100460337</v>
      </c>
      <c r="HC55" s="385" cm="1">
        <f t="array" ref="HC55">SUMPRODUCT((CBRM_data!JD$28:JD$232)*(CBRM_data!$H$28:$H$232=$E55)*(CBRM_data!$D$28:$D$232=TRUE))*(CBRM_data!JD$18=$C55)</f>
        <v>904.43076100460337</v>
      </c>
      <c r="HD55" s="385" cm="1">
        <f t="array" ref="HD55">SUMPRODUCT((CBRM_data!JE$28:JE$232)*(CBRM_data!$H$28:$H$232=$E55)*(CBRM_data!$D$28:$D$232=TRUE))*(CBRM_data!JE$18=$C55)</f>
        <v>1082.5469350029039</v>
      </c>
      <c r="HE55" s="385" cm="1">
        <f t="array" ref="HE55">SUMPRODUCT((CBRM_data!JF$28:JF$232)*(CBRM_data!$H$28:$H$232=$E55)*(CBRM_data!$D$28:$D$232=TRUE))*(CBRM_data!JF$18=$C55)</f>
        <v>1434.9801066999835</v>
      </c>
      <c r="HF55" s="385" cm="1">
        <f t="array" ref="HF55">SUMPRODUCT((CBRM_data!JG$28:JG$232)*(CBRM_data!$H$28:$H$232=$E55)*(CBRM_data!$D$28:$D$232=TRUE))*(CBRM_data!JG$18=$C55)</f>
        <v>1918.762872322623</v>
      </c>
      <c r="HG55" s="385" cm="1">
        <f t="array" ref="HG55">SUMPRODUCT((CBRM_data!JH$28:JH$232)*(CBRM_data!$H$28:$H$232=$E55)*(CBRM_data!$D$28:$D$232=TRUE))*(CBRM_data!JH$18=$C55)</f>
        <v>2585.8399142469134</v>
      </c>
      <c r="HH55" s="385" cm="1">
        <f t="array" ref="HH55">SUMPRODUCT((CBRM_data!JI$28:JI$232)*(CBRM_data!$H$28:$H$232=$E55)*(CBRM_data!$D$28:$D$232=TRUE))*(CBRM_data!JI$18=$C55)</f>
        <v>3509.4163477362335</v>
      </c>
      <c r="HI55" s="385" cm="1">
        <f t="array" ref="HI55">SUMPRODUCT((CBRM_data!JJ$28:JJ$232)*(CBRM_data!$H$28:$H$232=$E55)*(CBRM_data!$D$28:$D$232=TRUE))*(CBRM_data!JJ$18=$C55)</f>
        <v>4792.8423938957549</v>
      </c>
      <c r="HJ55" s="385" cm="1">
        <f t="array" ref="HJ55">SUMPRODUCT((CBRM_data!JK$28:JK$232)*(CBRM_data!$H$28:$H$232=$E55)*(CBRM_data!$D$28:$D$232=TRUE))*(CBRM_data!JK$18=$C55)</f>
        <v>6582.2594450102242</v>
      </c>
      <c r="HK55" s="385" cm="1">
        <f t="array" ref="HK55">SUMPRODUCT((CBRM_data!JL$28:JL$232)*(CBRM_data!$H$28:$H$232=$E55)*(CBRM_data!$D$28:$D$232=TRUE))*(CBRM_data!JL$18=$C55)</f>
        <v>9084.6130429383757</v>
      </c>
      <c r="HL55" s="385" cm="1">
        <f t="array" ref="HL55">SUMPRODUCT((CBRM_data!JM$28:JM$232)*(CBRM_data!$H$28:$H$232=$E55)*(CBRM_data!$D$28:$D$232=TRUE))*(CBRM_data!JM$18=$C55)</f>
        <v>12593.327160996823</v>
      </c>
      <c r="HM55" s="385" cm="1">
        <f t="array" ref="HM55">SUMPRODUCT((CBRM_data!JN$28:JN$232)*(CBRM_data!$H$28:$H$232=$E55)*(CBRM_data!$D$28:$D$232=TRUE))*(CBRM_data!JN$18=$C55)</f>
        <v>17524.919589676971</v>
      </c>
      <c r="HN55" s="385" cm="1">
        <f t="array" ref="HN55">SUMPRODUCT((CBRM_data!JO$28:JO$232)*(CBRM_data!$H$28:$H$232=$E55)*(CBRM_data!$D$28:$D$232=TRUE))*(CBRM_data!JO$18=$C55)</f>
        <v>24471.248093794478</v>
      </c>
      <c r="HO55" s="385" cm="1">
        <f t="array" ref="HO55">SUMPRODUCT((CBRM_data!JP$28:JP$232)*(CBRM_data!$H$28:$H$232=$E55)*(CBRM_data!$D$28:$D$232=TRUE))*(CBRM_data!JP$18=$C55)</f>
        <v>34274.094501468193</v>
      </c>
      <c r="HP55" s="385" cm="1">
        <f t="array" ref="HP55">SUMPRODUCT((CBRM_data!JQ$28:JQ$232)*(CBRM_data!$H$28:$H$232=$E55)*(CBRM_data!$D$28:$D$232=TRUE))*(CBRM_data!JQ$18=$C55)</f>
        <v>48131.681306871717</v>
      </c>
      <c r="HQ55" s="385" cm="1">
        <f t="array" ref="HQ55">SUMPRODUCT((CBRM_data!JR$28:JR$232)*(CBRM_data!$H$28:$H$232=$E55)*(CBRM_data!$D$28:$D$232=TRUE))*(CBRM_data!JR$18=$C55)</f>
        <v>0</v>
      </c>
      <c r="HR55" s="385" cm="1">
        <f t="array" ref="HR55">SUMPRODUCT((CBRM_data!JS$28:JS$232)*(CBRM_data!$H$28:$H$232=$E55)*(CBRM_data!$D$28:$D$232=TRUE))*(CBRM_data!JS$18=$C55)</f>
        <v>0</v>
      </c>
      <c r="HS55" s="385" cm="1">
        <f t="array" ref="HS55">SUMPRODUCT((CBRM_data!JT$28:JT$232)*(CBRM_data!$H$28:$H$232=$E55)*(CBRM_data!$D$28:$D$232=TRUE))*(CBRM_data!JT$18=$C55)</f>
        <v>0</v>
      </c>
      <c r="HT55" s="385" cm="1">
        <f t="array" ref="HT55">SUMPRODUCT((CBRM_data!JU$28:JU$232)*(CBRM_data!$H$28:$H$232=$E55)*(CBRM_data!$D$28:$D$232=TRUE))*(CBRM_data!JU$18=$C55)</f>
        <v>0</v>
      </c>
      <c r="HU55" s="385" cm="1">
        <f t="array" ref="HU55">SUMPRODUCT((CBRM_data!JV$28:JV$232)*(CBRM_data!$H$28:$H$232=$E55)*(CBRM_data!$D$28:$D$232=TRUE))*(CBRM_data!JV$18=$C55)</f>
        <v>0</v>
      </c>
      <c r="HV55" s="385" cm="1">
        <f t="array" ref="HV55">SUMPRODUCT((CBRM_data!JW$28:JW$232)*(CBRM_data!$H$28:$H$232=$E55)*(CBRM_data!$D$28:$D$232=TRUE))*(CBRM_data!JW$18=$C55)</f>
        <v>0</v>
      </c>
      <c r="HW55" s="385" cm="1">
        <f t="array" ref="HW55">SUMPRODUCT((CBRM_data!JX$28:JX$232)*(CBRM_data!$H$28:$H$232=$E55)*(CBRM_data!$D$28:$D$232=TRUE))*(CBRM_data!JX$18=$C55)</f>
        <v>0</v>
      </c>
      <c r="HX55" s="385" cm="1">
        <f t="array" ref="HX55">SUMPRODUCT((CBRM_data!JY$28:JY$232)*(CBRM_data!$H$28:$H$232=$E55)*(CBRM_data!$D$28:$D$232=TRUE))*(CBRM_data!JY$18=$C55)</f>
        <v>0</v>
      </c>
      <c r="HY55" s="385" cm="1">
        <f t="array" ref="HY55">SUMPRODUCT((CBRM_data!JZ$28:JZ$232)*(CBRM_data!$H$28:$H$232=$E55)*(CBRM_data!$D$28:$D$232=TRUE))*(CBRM_data!JZ$18=$C55)</f>
        <v>0</v>
      </c>
      <c r="HZ55" s="385" cm="1">
        <f t="array" ref="HZ55">SUMPRODUCT((CBRM_data!KA$28:KA$232)*(CBRM_data!$H$28:$H$232=$E55)*(CBRM_data!$D$28:$D$232=TRUE))*(CBRM_data!KA$18=$C55)</f>
        <v>0</v>
      </c>
      <c r="IA55" s="385" cm="1">
        <f t="array" ref="IA55">SUMPRODUCT((CBRM_data!KB$28:KB$232)*(CBRM_data!$H$28:$H$232=$E55)*(CBRM_data!$D$28:$D$232=TRUE))*(CBRM_data!KB$18=$C55)</f>
        <v>0</v>
      </c>
      <c r="IB55" s="385" cm="1">
        <f t="array" ref="IB55">SUMPRODUCT((CBRM_data!KC$28:KC$232)*(CBRM_data!$H$28:$H$232=$E55)*(CBRM_data!$D$28:$D$232=TRUE))*(CBRM_data!KC$18=$C55)</f>
        <v>0</v>
      </c>
      <c r="IC55" s="385" cm="1">
        <f t="array" ref="IC55">SUMPRODUCT((CBRM_data!KD$28:KD$232)*(CBRM_data!$H$28:$H$232=$E55)*(CBRM_data!$D$28:$D$232=TRUE))*(CBRM_data!KD$18=$C55)</f>
        <v>0</v>
      </c>
      <c r="ID55" s="385" cm="1">
        <f t="array" ref="ID55">SUMPRODUCT((CBRM_data!KE$28:KE$232)*(CBRM_data!$H$28:$H$232=$E55)*(CBRM_data!$D$28:$D$232=TRUE))*(CBRM_data!KE$18=$C55)</f>
        <v>0</v>
      </c>
      <c r="IE55" s="385" cm="1">
        <f t="array" ref="IE55">SUMPRODUCT((CBRM_data!KF$28:KF$232)*(CBRM_data!$H$28:$H$232=$E55)*(CBRM_data!$D$28:$D$232=TRUE))*(CBRM_data!KF$18=$C55)</f>
        <v>0</v>
      </c>
      <c r="IF55" s="385" cm="1">
        <f t="array" ref="IF55">SUMPRODUCT((CBRM_data!KG$28:KG$232)*(CBRM_data!$H$28:$H$232=$E55)*(CBRM_data!$D$28:$D$232=TRUE))*(CBRM_data!KG$18=$C55)</f>
        <v>0</v>
      </c>
      <c r="IG55" s="385" cm="1">
        <f t="array" ref="IG55">SUMPRODUCT((CBRM_data!KH$28:KH$232)*(CBRM_data!$H$28:$H$232=$E55)*(CBRM_data!$D$28:$D$232=TRUE))*(CBRM_data!KH$18=$C55)</f>
        <v>0</v>
      </c>
      <c r="IH55" s="385" cm="1">
        <f t="array" ref="IH55">SUMPRODUCT((CBRM_data!KI$28:KI$232)*(CBRM_data!$H$28:$H$232=$E55)*(CBRM_data!$D$28:$D$232=TRUE))*(CBRM_data!KI$18=$C55)</f>
        <v>0</v>
      </c>
      <c r="II55" s="385" cm="1">
        <f t="array" ref="II55">SUMPRODUCT((CBRM_data!KJ$28:KJ$232)*(CBRM_data!$H$28:$H$232=$E55)*(CBRM_data!$D$28:$D$232=TRUE))*(CBRM_data!KJ$18=$C55)</f>
        <v>0</v>
      </c>
      <c r="IJ55" s="385" cm="1">
        <f t="array" ref="IJ55">SUMPRODUCT((CBRM_data!KK$28:KK$232)*(CBRM_data!$H$28:$H$232=$E55)*(CBRM_data!$D$28:$D$232=TRUE))*(CBRM_data!KK$18=$C55)</f>
        <v>0</v>
      </c>
      <c r="IK55" s="385" cm="1">
        <f t="array" ref="IK55">SUMPRODUCT((CBRM_data!KL$28:KL$232)*(CBRM_data!$H$28:$H$232=$E55)*(CBRM_data!$D$28:$D$232=TRUE))*(CBRM_data!KL$18=$C55)</f>
        <v>0</v>
      </c>
      <c r="IL55" s="385" cm="1">
        <f t="array" ref="IL55">SUMPRODUCT((CBRM_data!KM$28:KM$232)*(CBRM_data!$H$28:$H$232=$E55)*(CBRM_data!$D$28:$D$232=TRUE))*(CBRM_data!KM$18=$C55)</f>
        <v>0</v>
      </c>
      <c r="IM55" s="385" cm="1">
        <f t="array" ref="IM55">SUMPRODUCT((CBRM_data!KN$28:KN$232)*(CBRM_data!$H$28:$H$232=$E55)*(CBRM_data!$D$28:$D$232=TRUE))*(CBRM_data!KN$18=$C55)</f>
        <v>0</v>
      </c>
      <c r="IN55" s="385" cm="1">
        <f t="array" ref="IN55">SUMPRODUCT((CBRM_data!KO$28:KO$232)*(CBRM_data!$H$28:$H$232=$E55)*(CBRM_data!$D$28:$D$232=TRUE))*(CBRM_data!KO$18=$C55)</f>
        <v>0</v>
      </c>
      <c r="IO55" s="385" cm="1">
        <f t="array" ref="IO55">SUMPRODUCT((CBRM_data!KP$28:KP$232)*(CBRM_data!$H$28:$H$232=$E55)*(CBRM_data!$D$28:$D$232=TRUE))*(CBRM_data!KP$18=$C55)</f>
        <v>0</v>
      </c>
      <c r="IP55" s="385" cm="1">
        <f t="array" ref="IP55">SUMPRODUCT((CBRM_data!KQ$28:KQ$232)*(CBRM_data!$H$28:$H$232=$E55)*(CBRM_data!$D$28:$D$232=TRUE))*(CBRM_data!KQ$18=$C55)</f>
        <v>0</v>
      </c>
      <c r="IQ55" s="385" cm="1">
        <f t="array" ref="IQ55">SUMPRODUCT((CBRM_data!KR$28:KR$232)*(CBRM_data!$H$28:$H$232=$E55)*(CBRM_data!$D$28:$D$232=TRUE))*(CBRM_data!KR$18=$C55)</f>
        <v>0</v>
      </c>
      <c r="IR55" s="385" cm="1">
        <f t="array" ref="IR55">SUMPRODUCT((CBRM_data!KS$28:KS$232)*(CBRM_data!$H$28:$H$232=$E55)*(CBRM_data!$D$28:$D$232=TRUE))*(CBRM_data!KS$18=$C55)</f>
        <v>0</v>
      </c>
      <c r="IS55" s="385" cm="1">
        <f t="array" ref="IS55">SUMPRODUCT((CBRM_data!KT$28:KT$232)*(CBRM_data!$H$28:$H$232=$E55)*(CBRM_data!$D$28:$D$232=TRUE))*(CBRM_data!KT$18=$C55)</f>
        <v>0</v>
      </c>
      <c r="IT55" s="385" cm="1">
        <f t="array" ref="IT55">SUMPRODUCT((CBRM_data!KU$28:KU$232)*(CBRM_data!$H$28:$H$232=$E55)*(CBRM_data!$D$28:$D$232=TRUE))*(CBRM_data!KU$18=$C55)</f>
        <v>0</v>
      </c>
      <c r="IU55" s="385" cm="1">
        <f t="array" ref="IU55">SUMPRODUCT((CBRM_data!KV$28:KV$232)*(CBRM_data!$H$28:$H$232=$E55)*(CBRM_data!$D$28:$D$232=TRUE))*(CBRM_data!KV$18=$C55)</f>
        <v>0</v>
      </c>
      <c r="IV55" s="385" cm="1">
        <f t="array" ref="IV55">SUMPRODUCT((CBRM_data!KW$28:KW$232)*(CBRM_data!$H$28:$H$232=$E55)*(CBRM_data!$D$28:$D$232=TRUE))*(CBRM_data!KW$18=$C55)</f>
        <v>0</v>
      </c>
      <c r="IW55" s="385" cm="1">
        <f t="array" ref="IW55">SUMPRODUCT((CBRM_data!KX$28:KX$232)*(CBRM_data!$H$28:$H$232=$E55)*(CBRM_data!$D$28:$D$232=TRUE))*(CBRM_data!KX$18=$C55)</f>
        <v>0</v>
      </c>
      <c r="IX55" s="385" cm="1">
        <f t="array" ref="IX55">SUMPRODUCT((CBRM_data!KY$28:KY$232)*(CBRM_data!$H$28:$H$232=$E55)*(CBRM_data!$D$28:$D$232=TRUE))*(CBRM_data!KY$18=$C55)</f>
        <v>0</v>
      </c>
      <c r="IY55" s="385" cm="1">
        <f t="array" ref="IY55">SUMPRODUCT((CBRM_data!KZ$28:KZ$232)*(CBRM_data!$H$28:$H$232=$E55)*(CBRM_data!$D$28:$D$232=TRUE))*(CBRM_data!KZ$18=$C55)</f>
        <v>0</v>
      </c>
      <c r="IZ55" s="385" cm="1">
        <f t="array" ref="IZ55">SUMPRODUCT((CBRM_data!LA$28:LA$232)*(CBRM_data!$H$28:$H$232=$E55)*(CBRM_data!$D$28:$D$232=TRUE))*(CBRM_data!LA$18=$C55)</f>
        <v>0</v>
      </c>
      <c r="JA55" s="385" cm="1">
        <f t="array" ref="JA55">SUMPRODUCT((CBRM_data!LB$28:LB$232)*(CBRM_data!$H$28:$H$232=$E55)*(CBRM_data!$D$28:$D$232=TRUE))*(CBRM_data!LB$18=$C55)</f>
        <v>0</v>
      </c>
      <c r="JB55" s="385" cm="1">
        <f t="array" ref="JB55">SUMPRODUCT((CBRM_data!LC$28:LC$232)*(CBRM_data!$H$28:$H$232=$E55)*(CBRM_data!$D$28:$D$232=TRUE))*(CBRM_data!LC$18=$C55)</f>
        <v>0</v>
      </c>
      <c r="JC55" s="385" cm="1">
        <f t="array" ref="JC55">SUMPRODUCT((CBRM_data!LD$28:LD$232)*(CBRM_data!$H$28:$H$232=$E55)*(CBRM_data!$D$28:$D$232=TRUE))*(CBRM_data!LD$18=$C55)</f>
        <v>0</v>
      </c>
      <c r="JD55" s="385" cm="1">
        <f t="array" ref="JD55">SUMPRODUCT((CBRM_data!LE$28:LE$232)*(CBRM_data!$H$28:$H$232=$E55)*(CBRM_data!$D$28:$D$232=TRUE))*(CBRM_data!LE$18=$C55)</f>
        <v>0</v>
      </c>
      <c r="JE55" s="385" cm="1">
        <f t="array" ref="JE55">SUMPRODUCT((CBRM_data!LF$28:LF$232)*(CBRM_data!$H$28:$H$232=$E55)*(CBRM_data!$D$28:$D$232=TRUE))*(CBRM_data!LF$18=$C55)</f>
        <v>0</v>
      </c>
      <c r="JF55" s="385" cm="1">
        <f t="array" ref="JF55">SUMPRODUCT((CBRM_data!LG$28:LG$232)*(CBRM_data!$H$28:$H$232=$E55)*(CBRM_data!$D$28:$D$232=TRUE))*(CBRM_data!LG$18=$C55)</f>
        <v>0</v>
      </c>
      <c r="JG55" s="385" cm="1">
        <f t="array" ref="JG55">SUMPRODUCT((CBRM_data!LH$28:LH$232)*(CBRM_data!$H$28:$H$232=$E55)*(CBRM_data!$D$28:$D$232=TRUE))*(CBRM_data!LH$18=$C55)</f>
        <v>0</v>
      </c>
      <c r="JH55" s="385" cm="1">
        <f t="array" ref="JH55">SUMPRODUCT((CBRM_data!LI$28:LI$232)*(CBRM_data!$H$28:$H$232=$E55)*(CBRM_data!$D$28:$D$232=TRUE))*(CBRM_data!LI$18=$C55)</f>
        <v>0</v>
      </c>
      <c r="JI55" s="385" cm="1">
        <f t="array" ref="JI55">SUMPRODUCT((CBRM_data!LJ$28:LJ$232)*(CBRM_data!$H$28:$H$232=$E55)*(CBRM_data!$D$28:$D$232=TRUE))*(CBRM_data!LJ$18=$C55)</f>
        <v>0</v>
      </c>
      <c r="JJ55" s="385" cm="1">
        <f t="array" ref="JJ55">SUMPRODUCT((CBRM_data!LK$28:LK$232)*(CBRM_data!$H$28:$H$232=$E55)*(CBRM_data!$D$28:$D$232=TRUE))*(CBRM_data!LK$18=$C55)</f>
        <v>0</v>
      </c>
      <c r="JK55" s="385" cm="1">
        <f t="array" ref="JK55">SUMPRODUCT((CBRM_data!LL$28:LL$232)*(CBRM_data!$H$28:$H$232=$E55)*(CBRM_data!$D$28:$D$232=TRUE))*(CBRM_data!LL$18=$C55)</f>
        <v>0</v>
      </c>
      <c r="JL55" s="385" cm="1">
        <f t="array" ref="JL55">SUMPRODUCT((CBRM_data!LM$28:LM$232)*(CBRM_data!$H$28:$H$232=$E55)*(CBRM_data!$D$28:$D$232=TRUE))*(CBRM_data!LM$18=$C55)</f>
        <v>0</v>
      </c>
      <c r="JM55" s="385" cm="1">
        <f t="array" ref="JM55">SUMPRODUCT((CBRM_data!LN$28:LN$232)*(CBRM_data!$H$28:$H$232=$E55)*(CBRM_data!$D$28:$D$232=TRUE))*(CBRM_data!LN$18=$C55)</f>
        <v>0</v>
      </c>
      <c r="JN55" s="385" cm="1">
        <f t="array" ref="JN55">SUMPRODUCT((CBRM_data!LO$28:LO$232)*(CBRM_data!$H$28:$H$232=$E55)*(CBRM_data!$D$28:$D$232=TRUE))*(CBRM_data!LO$18=$C55)</f>
        <v>0</v>
      </c>
      <c r="JO55" s="385" cm="1">
        <f t="array" ref="JO55">SUMPRODUCT((CBRM_data!LP$28:LP$232)*(CBRM_data!$H$28:$H$232=$E55)*(CBRM_data!$D$28:$D$232=TRUE))*(CBRM_data!LP$18=$C55)</f>
        <v>0</v>
      </c>
      <c r="JP55" s="385" cm="1">
        <f t="array" ref="JP55">SUMPRODUCT((CBRM_data!LQ$28:LQ$232)*(CBRM_data!$H$28:$H$232=$E55)*(CBRM_data!$D$28:$D$232=TRUE))*(CBRM_data!LQ$18=$C55)</f>
        <v>0</v>
      </c>
      <c r="JQ55" s="385" cm="1">
        <f t="array" ref="JQ55">SUMPRODUCT((CBRM_data!LR$28:LR$232)*(CBRM_data!$H$28:$H$232=$E55)*(CBRM_data!$D$28:$D$232=TRUE))*(CBRM_data!LR$18=$C55)</f>
        <v>0</v>
      </c>
      <c r="JR55" s="385" cm="1">
        <f t="array" ref="JR55">SUMPRODUCT((CBRM_data!LS$28:LS$232)*(CBRM_data!$H$28:$H$232=$E55)*(CBRM_data!$D$28:$D$232=TRUE))*(CBRM_data!LS$18=$C55)</f>
        <v>0</v>
      </c>
      <c r="JS55" s="385" cm="1">
        <f t="array" ref="JS55">SUMPRODUCT((CBRM_data!LT$28:LT$232)*(CBRM_data!$H$28:$H$232=$E55)*(CBRM_data!$D$28:$D$232=TRUE))*(CBRM_data!LT$18=$C55)</f>
        <v>0</v>
      </c>
      <c r="JT55" s="385" cm="1">
        <f t="array" ref="JT55">SUMPRODUCT((CBRM_data!LU$28:LU$232)*(CBRM_data!$H$28:$H$232=$E55)*(CBRM_data!$D$28:$D$232=TRUE))*(CBRM_data!LU$18=$C55)</f>
        <v>0</v>
      </c>
      <c r="JU55" s="385" cm="1">
        <f t="array" ref="JU55">SUMPRODUCT((CBRM_data!LV$28:LV$232)*(CBRM_data!$H$28:$H$232=$E55)*(CBRM_data!$D$28:$D$232=TRUE))*(CBRM_data!LV$18=$C55)</f>
        <v>0</v>
      </c>
      <c r="JV55" s="385" cm="1">
        <f t="array" ref="JV55">SUMPRODUCT((CBRM_data!LW$28:LW$232)*(CBRM_data!$H$28:$H$232=$E55)*(CBRM_data!$D$28:$D$232=TRUE))*(CBRM_data!LW$18=$C55)</f>
        <v>0</v>
      </c>
      <c r="JW55" s="385" cm="1">
        <f t="array" ref="JW55">SUMPRODUCT((CBRM_data!LX$28:LX$232)*(CBRM_data!$H$28:$H$232=$E55)*(CBRM_data!$D$28:$D$232=TRUE))*(CBRM_data!LX$18=$C55)</f>
        <v>0</v>
      </c>
      <c r="JX55" s="385" cm="1">
        <f t="array" ref="JX55">SUMPRODUCT((CBRM_data!LY$28:LY$232)*(CBRM_data!$H$28:$H$232=$E55)*(CBRM_data!$D$28:$D$232=TRUE))*(CBRM_data!LY$18=$C55)</f>
        <v>0</v>
      </c>
      <c r="JY55" s="385" cm="1">
        <f t="array" ref="JY55">SUMPRODUCT((CBRM_data!LZ$28:LZ$232)*(CBRM_data!$H$28:$H$232=$E55)*(CBRM_data!$D$28:$D$232=TRUE))*(CBRM_data!LZ$18=$C55)</f>
        <v>0</v>
      </c>
      <c r="JZ55" s="385" cm="1">
        <f t="array" ref="JZ55">SUMPRODUCT((CBRM_data!MA$28:MA$232)*(CBRM_data!$H$28:$H$232=$E55)*(CBRM_data!$D$28:$D$232=TRUE))*(CBRM_data!MA$18=$C55)</f>
        <v>0</v>
      </c>
      <c r="KA55" s="385" cm="1">
        <f t="array" ref="KA55">SUMPRODUCT((CBRM_data!MB$28:MB$232)*(CBRM_data!$H$28:$H$232=$E55)*(CBRM_data!$D$28:$D$232=TRUE))*(CBRM_data!MB$18=$C55)</f>
        <v>0</v>
      </c>
      <c r="KB55" s="385" cm="1">
        <f t="array" ref="KB55">SUMPRODUCT((CBRM_data!MC$28:MC$232)*(CBRM_data!$H$28:$H$232=$E55)*(CBRM_data!$D$28:$D$232=TRUE))*(CBRM_data!MC$18=$C55)</f>
        <v>38.09190814829541</v>
      </c>
      <c r="KC55" s="385" cm="1">
        <f t="array" ref="KC55">SUMPRODUCT((CBRM_data!MD$28:MD$232)*(CBRM_data!$H$28:$H$232=$E55)*(CBRM_data!$D$28:$D$232=TRUE))*(CBRM_data!MD$18=$C55)</f>
        <v>38.09190814829541</v>
      </c>
      <c r="KD55" s="385" cm="1">
        <f t="array" ref="KD55">SUMPRODUCT((CBRM_data!ME$28:ME$232)*(CBRM_data!$H$28:$H$232=$E55)*(CBRM_data!$D$28:$D$232=TRUE))*(CBRM_data!ME$18=$C55)</f>
        <v>38.09190814829541</v>
      </c>
      <c r="KE55" s="385" cm="1">
        <f t="array" ref="KE55">SUMPRODUCT((CBRM_data!MF$28:MF$232)*(CBRM_data!$H$28:$H$232=$E55)*(CBRM_data!$D$28:$D$232=TRUE))*(CBRM_data!MF$18=$C55)</f>
        <v>38.09190814829541</v>
      </c>
      <c r="KF55" s="385" cm="1">
        <f t="array" ref="KF55">SUMPRODUCT((CBRM_data!MG$28:MG$232)*(CBRM_data!$H$28:$H$232=$E55)*(CBRM_data!$D$28:$D$232=TRUE))*(CBRM_data!MG$18=$C55)</f>
        <v>38.09190814829541</v>
      </c>
      <c r="KG55" s="385" cm="1">
        <f t="array" ref="KG55">SUMPRODUCT((CBRM_data!MH$28:MH$232)*(CBRM_data!$H$28:$H$232=$E55)*(CBRM_data!$D$28:$D$232=TRUE))*(CBRM_data!MH$18=$C55)</f>
        <v>38.09190814829541</v>
      </c>
      <c r="KH55" s="385" cm="1">
        <f t="array" ref="KH55">SUMPRODUCT((CBRM_data!MI$28:MI$232)*(CBRM_data!$H$28:$H$232=$E55)*(CBRM_data!$D$28:$D$232=TRUE))*(CBRM_data!MI$18=$C55)</f>
        <v>38.09190814829541</v>
      </c>
      <c r="KI55" s="385" cm="1">
        <f t="array" ref="KI55">SUMPRODUCT((CBRM_data!MJ$28:MJ$232)*(CBRM_data!$H$28:$H$232=$E55)*(CBRM_data!$D$28:$D$232=TRUE))*(CBRM_data!MJ$18=$C55)</f>
        <v>38.09190814829541</v>
      </c>
      <c r="KJ55" s="385" cm="1">
        <f t="array" ref="KJ55">SUMPRODUCT((CBRM_data!MK$28:MK$232)*(CBRM_data!$H$28:$H$232=$E55)*(CBRM_data!$D$28:$D$232=TRUE))*(CBRM_data!MK$18=$C55)</f>
        <v>38.09190814829541</v>
      </c>
      <c r="KK55" s="385" cm="1">
        <f t="array" ref="KK55">SUMPRODUCT((CBRM_data!ML$28:ML$232)*(CBRM_data!$H$28:$H$232=$E55)*(CBRM_data!$D$28:$D$232=TRUE))*(CBRM_data!ML$18=$C55)</f>
        <v>38.09190814829541</v>
      </c>
      <c r="KL55" s="385" cm="1">
        <f t="array" ref="KL55">SUMPRODUCT((CBRM_data!MM$28:MM$232)*(CBRM_data!$H$28:$H$232=$E55)*(CBRM_data!$D$28:$D$232=TRUE))*(CBRM_data!MM$18=$C55)</f>
        <v>38.09190814829541</v>
      </c>
      <c r="KM55" s="385" cm="1">
        <f t="array" ref="KM55">SUMPRODUCT((CBRM_data!MN$28:MN$232)*(CBRM_data!$H$28:$H$232=$E55)*(CBRM_data!$D$28:$D$232=TRUE))*(CBRM_data!MN$18=$C55)</f>
        <v>38.09190814829541</v>
      </c>
      <c r="KN55" s="385" cm="1">
        <f t="array" ref="KN55">SUMPRODUCT((CBRM_data!MO$28:MO$232)*(CBRM_data!$H$28:$H$232=$E55)*(CBRM_data!$D$28:$D$232=TRUE))*(CBRM_data!MO$18=$C55)</f>
        <v>38.09190814829541</v>
      </c>
      <c r="KO55" s="385" cm="1">
        <f t="array" ref="KO55">SUMPRODUCT((CBRM_data!MP$28:MP$232)*(CBRM_data!$H$28:$H$232=$E55)*(CBRM_data!$D$28:$D$232=TRUE))*(CBRM_data!MP$18=$C55)</f>
        <v>38.09190814829541</v>
      </c>
      <c r="KP55" s="385" cm="1">
        <f t="array" ref="KP55">SUMPRODUCT((CBRM_data!MQ$28:MQ$232)*(CBRM_data!$H$28:$H$232=$E55)*(CBRM_data!$D$28:$D$232=TRUE))*(CBRM_data!MQ$18=$C55)</f>
        <v>38.09190814829541</v>
      </c>
      <c r="KQ55" s="385" cm="1">
        <f t="array" ref="KQ55">SUMPRODUCT((CBRM_data!MR$28:MR$232)*(CBRM_data!$H$28:$H$232=$E55)*(CBRM_data!$D$28:$D$232=TRUE))*(CBRM_data!MR$18=$C55)</f>
        <v>38.09190814829541</v>
      </c>
      <c r="KR55" s="385" cm="1">
        <f t="array" ref="KR55">SUMPRODUCT((CBRM_data!MS$28:MS$232)*(CBRM_data!$H$28:$H$232=$E55)*(CBRM_data!$D$28:$D$232=TRUE))*(CBRM_data!MS$18=$C55)</f>
        <v>38.09190814829541</v>
      </c>
      <c r="KS55" s="385" cm="1">
        <f t="array" ref="KS55">SUMPRODUCT((CBRM_data!MT$28:MT$232)*(CBRM_data!$H$28:$H$232=$E55)*(CBRM_data!$D$28:$D$232=TRUE))*(CBRM_data!MT$18=$C55)</f>
        <v>45.593626612772226</v>
      </c>
      <c r="KT55" s="385" cm="1">
        <f t="array" ref="KT55">SUMPRODUCT((CBRM_data!MU$28:MU$232)*(CBRM_data!$H$28:$H$232=$E55)*(CBRM_data!$D$28:$D$232=TRUE))*(CBRM_data!MU$18=$C55)</f>
        <v>60.437053642814675</v>
      </c>
      <c r="KU55" s="385" cm="1">
        <f t="array" ref="KU55">SUMPRODUCT((CBRM_data!MV$28:MV$232)*(CBRM_data!$H$28:$H$232=$E55)*(CBRM_data!$D$28:$D$232=TRUE))*(CBRM_data!MV$18=$C55)</f>
        <v>80.812531198837419</v>
      </c>
      <c r="KV55" s="385" cm="1">
        <f t="array" ref="KV55">SUMPRODUCT((CBRM_data!MW$28:MW$232)*(CBRM_data!$H$28:$H$232=$E55)*(CBRM_data!$D$28:$D$232=TRUE))*(CBRM_data!MW$18=$C55)</f>
        <v>108.90781334137765</v>
      </c>
      <c r="KW55" s="385" cm="1">
        <f t="array" ref="KW55">SUMPRODUCT((CBRM_data!MX$28:MX$232)*(CBRM_data!$H$28:$H$232=$E55)*(CBRM_data!$D$28:$D$232=TRUE))*(CBRM_data!MX$18=$C55)</f>
        <v>147.80607973086677</v>
      </c>
      <c r="KX55" s="385" cm="1">
        <f t="array" ref="KX55">SUMPRODUCT((CBRM_data!MY$28:MY$232)*(CBRM_data!$H$28:$H$232=$E55)*(CBRM_data!$D$28:$D$232=TRUE))*(CBRM_data!MY$18=$C55)</f>
        <v>201.86013137671688</v>
      </c>
      <c r="KY55" s="385" cm="1">
        <f t="array" ref="KY55">SUMPRODUCT((CBRM_data!MZ$28:MZ$232)*(CBRM_data!$H$28:$H$232=$E55)*(CBRM_data!$D$28:$D$232=TRUE))*(CBRM_data!MZ$18=$C55)</f>
        <v>277.22500494021017</v>
      </c>
      <c r="KZ55" s="385" cm="1">
        <f t="array" ref="KZ55">SUMPRODUCT((CBRM_data!NA$28:NA$232)*(CBRM_data!$H$28:$H$232=$E55)*(CBRM_data!$D$28:$D$232=TRUE))*(CBRM_data!NA$18=$C55)</f>
        <v>382.61662530146253</v>
      </c>
      <c r="LA55" s="385" cm="1">
        <f t="array" ref="LA55">SUMPRODUCT((CBRM_data!NB$28:NB$232)*(CBRM_data!$H$28:$H$232=$E55)*(CBRM_data!$D$28:$D$232=TRUE))*(CBRM_data!NB$18=$C55)</f>
        <v>530.3931292267082</v>
      </c>
      <c r="LB55" s="385" cm="1">
        <f t="array" ref="LB55">SUMPRODUCT((CBRM_data!NC$28:NC$232)*(CBRM_data!$H$28:$H$232=$E55)*(CBRM_data!$D$28:$D$232=TRUE))*(CBRM_data!NC$18=$C55)</f>
        <v>738.09699547894991</v>
      </c>
      <c r="LC55" s="385" cm="1">
        <f t="array" ref="LC55">SUMPRODUCT((CBRM_data!ND$28:ND$232)*(CBRM_data!$H$28:$H$232=$E55)*(CBRM_data!$D$28:$D$232=TRUE))*(CBRM_data!ND$18=$C55)</f>
        <v>1030.6554960907881</v>
      </c>
      <c r="LD55" s="385" cm="1">
        <f t="array" ref="LD55">SUMPRODUCT((CBRM_data!NE$28:NE$232)*(CBRM_data!$H$28:$H$232=$E55)*(CBRM_data!$D$28:$D$232=TRUE))*(CBRM_data!NE$18=$C55)</f>
        <v>1443.5219542574559</v>
      </c>
      <c r="LE55" s="385" cm="1">
        <f t="array" ref="LE55">SUMPRODUCT((CBRM_data!NF$28:NF$232)*(CBRM_data!$H$28:$H$232=$E55)*(CBRM_data!$D$28:$D$232=TRUE))*(CBRM_data!NF$18=$C55)</f>
        <v>2027.1619038342865</v>
      </c>
      <c r="LF55" s="385" cm="1">
        <f t="array" ref="LF55">SUMPRODUCT((CBRM_data!NG$28:NG$232)*(CBRM_data!$H$28:$H$232=$E55)*(CBRM_data!$D$28:$D$232=TRUE))*(CBRM_data!NG$18=$C55)</f>
        <v>0</v>
      </c>
      <c r="LG55" s="385" cm="1">
        <f t="array" ref="LG55">SUMPRODUCT((CBRM_data!NH$28:NH$232)*(CBRM_data!$H$28:$H$232=$E55)*(CBRM_data!$D$28:$D$232=TRUE))*(CBRM_data!NH$18=$C55)</f>
        <v>0</v>
      </c>
      <c r="LH55" s="385" cm="1">
        <f t="array" ref="LH55">SUMPRODUCT((CBRM_data!NI$28:NI$232)*(CBRM_data!$H$28:$H$232=$E55)*(CBRM_data!$D$28:$D$232=TRUE))*(CBRM_data!NI$18=$C55)</f>
        <v>0</v>
      </c>
      <c r="LI55" s="385" cm="1">
        <f t="array" ref="LI55">SUMPRODUCT((CBRM_data!NJ$28:NJ$232)*(CBRM_data!$H$28:$H$232=$E55)*(CBRM_data!$D$28:$D$232=TRUE))*(CBRM_data!NJ$18=$C55)</f>
        <v>0</v>
      </c>
      <c r="LJ55" s="385" cm="1">
        <f t="array" ref="LJ55">SUMPRODUCT((CBRM_data!NK$28:NK$232)*(CBRM_data!$H$28:$H$232=$E55)*(CBRM_data!$D$28:$D$232=TRUE))*(CBRM_data!NK$18=$C55)</f>
        <v>0</v>
      </c>
      <c r="LK55" s="385" cm="1">
        <f t="array" ref="LK55">SUMPRODUCT((CBRM_data!NL$28:NL$232)*(CBRM_data!$H$28:$H$232=$E55)*(CBRM_data!$D$28:$D$232=TRUE))*(CBRM_data!NL$18=$C55)</f>
        <v>0</v>
      </c>
      <c r="LL55" s="385" cm="1">
        <f t="array" ref="LL55">SUMPRODUCT((CBRM_data!NM$28:NM$232)*(CBRM_data!$H$28:$H$232=$E55)*(CBRM_data!$D$28:$D$232=TRUE))*(CBRM_data!NM$18=$C55)</f>
        <v>0</v>
      </c>
      <c r="LM55" s="385" cm="1">
        <f t="array" ref="LM55">SUMPRODUCT((CBRM_data!NN$28:NN$232)*(CBRM_data!$H$28:$H$232=$E55)*(CBRM_data!$D$28:$D$232=TRUE))*(CBRM_data!NN$18=$C55)</f>
        <v>0</v>
      </c>
      <c r="LN55" s="385" cm="1">
        <f t="array" ref="LN55">SUMPRODUCT((CBRM_data!NO$28:NO$232)*(CBRM_data!$H$28:$H$232=$E55)*(CBRM_data!$D$28:$D$232=TRUE))*(CBRM_data!NO$18=$C55)</f>
        <v>0</v>
      </c>
      <c r="LO55" s="385" cm="1">
        <f t="array" ref="LO55">SUMPRODUCT((CBRM_data!NP$28:NP$232)*(CBRM_data!$H$28:$H$232=$E55)*(CBRM_data!$D$28:$D$232=TRUE))*(CBRM_data!NP$18=$C55)</f>
        <v>0</v>
      </c>
      <c r="LP55" s="385" cm="1">
        <f t="array" ref="LP55">SUMPRODUCT((CBRM_data!NQ$28:NQ$232)*(CBRM_data!$H$28:$H$232=$E55)*(CBRM_data!$D$28:$D$232=TRUE))*(CBRM_data!NQ$18=$C55)</f>
        <v>0</v>
      </c>
      <c r="LQ55" s="385" cm="1">
        <f t="array" ref="LQ55">SUMPRODUCT((CBRM_data!NR$28:NR$232)*(CBRM_data!$H$28:$H$232=$E55)*(CBRM_data!$D$28:$D$232=TRUE))*(CBRM_data!NR$18=$C55)</f>
        <v>0</v>
      </c>
      <c r="LR55" s="385" cm="1">
        <f t="array" ref="LR55">SUMPRODUCT((CBRM_data!NS$28:NS$232)*(CBRM_data!$H$28:$H$232=$E55)*(CBRM_data!$D$28:$D$232=TRUE))*(CBRM_data!NS$18=$C55)</f>
        <v>0</v>
      </c>
      <c r="LS55" s="385" cm="1">
        <f t="array" ref="LS55">SUMPRODUCT((CBRM_data!NT$28:NT$232)*(CBRM_data!$H$28:$H$232=$E55)*(CBRM_data!$D$28:$D$232=TRUE))*(CBRM_data!NT$18=$C55)</f>
        <v>0</v>
      </c>
      <c r="LT55" s="385" cm="1">
        <f t="array" ref="LT55">SUMPRODUCT((CBRM_data!NU$28:NU$232)*(CBRM_data!$H$28:$H$232=$E55)*(CBRM_data!$D$28:$D$232=TRUE))*(CBRM_data!NU$18=$C55)</f>
        <v>0</v>
      </c>
      <c r="LU55" s="385" cm="1">
        <f t="array" ref="LU55">SUMPRODUCT((CBRM_data!NV$28:NV$232)*(CBRM_data!$H$28:$H$232=$E55)*(CBRM_data!$D$28:$D$232=TRUE))*(CBRM_data!NV$18=$C55)</f>
        <v>0</v>
      </c>
      <c r="LV55" s="385" cm="1">
        <f t="array" ref="LV55">SUMPRODUCT((CBRM_data!NW$28:NW$232)*(CBRM_data!$H$28:$H$232=$E55)*(CBRM_data!$D$28:$D$232=TRUE))*(CBRM_data!NW$18=$C55)</f>
        <v>0</v>
      </c>
      <c r="LW55" s="385" cm="1">
        <f t="array" ref="LW55">SUMPRODUCT((CBRM_data!NX$28:NX$232)*(CBRM_data!$H$28:$H$232=$E55)*(CBRM_data!$D$28:$D$232=TRUE))*(CBRM_data!NX$18=$C55)</f>
        <v>0</v>
      </c>
      <c r="LX55" s="385" cm="1">
        <f t="array" ref="LX55">SUMPRODUCT((CBRM_data!NY$28:NY$232)*(CBRM_data!$H$28:$H$232=$E55)*(CBRM_data!$D$28:$D$232=TRUE))*(CBRM_data!NY$18=$C55)</f>
        <v>0</v>
      </c>
      <c r="LY55" s="385" cm="1">
        <f t="array" ref="LY55">SUMPRODUCT((CBRM_data!NZ$28:NZ$232)*(CBRM_data!$H$28:$H$232=$E55)*(CBRM_data!$D$28:$D$232=TRUE))*(CBRM_data!NZ$18=$C55)</f>
        <v>0</v>
      </c>
      <c r="LZ55" s="385" cm="1">
        <f t="array" ref="LZ55">SUMPRODUCT((CBRM_data!OA$28:OA$232)*(CBRM_data!$H$28:$H$232=$E55)*(CBRM_data!$D$28:$D$232=TRUE))*(CBRM_data!OA$18=$C55)</f>
        <v>0</v>
      </c>
      <c r="MA55" s="385" cm="1">
        <f t="array" ref="MA55">SUMPRODUCT((CBRM_data!OB$28:OB$232)*(CBRM_data!$H$28:$H$232=$E55)*(CBRM_data!$D$28:$D$232=TRUE))*(CBRM_data!OB$18=$C55)</f>
        <v>0</v>
      </c>
      <c r="MB55" s="385" cm="1">
        <f t="array" ref="MB55">SUMPRODUCT((CBRM_data!OC$28:OC$232)*(CBRM_data!$H$28:$H$232=$E55)*(CBRM_data!$D$28:$D$232=TRUE))*(CBRM_data!OC$18=$C55)</f>
        <v>0</v>
      </c>
      <c r="MC55" s="385" cm="1">
        <f t="array" ref="MC55">SUMPRODUCT((CBRM_data!OD$28:OD$232)*(CBRM_data!$H$28:$H$232=$E55)*(CBRM_data!$D$28:$D$232=TRUE))*(CBRM_data!OD$18=$C55)</f>
        <v>0</v>
      </c>
      <c r="MD55" s="385" cm="1">
        <f t="array" ref="MD55">SUMPRODUCT((CBRM_data!OE$28:OE$232)*(CBRM_data!$H$28:$H$232=$E55)*(CBRM_data!$D$28:$D$232=TRUE))*(CBRM_data!OE$18=$C55)</f>
        <v>0</v>
      </c>
      <c r="ME55" s="385" cm="1">
        <f t="array" ref="ME55">SUMPRODUCT((CBRM_data!OF$28:OF$232)*(CBRM_data!$H$28:$H$232=$E55)*(CBRM_data!$D$28:$D$232=TRUE))*(CBRM_data!OF$18=$C55)</f>
        <v>0</v>
      </c>
      <c r="MF55" s="385" cm="1">
        <f t="array" ref="MF55">SUMPRODUCT((CBRM_data!OG$28:OG$232)*(CBRM_data!$H$28:$H$232=$E55)*(CBRM_data!$D$28:$D$232=TRUE))*(CBRM_data!OG$18=$C55)</f>
        <v>0</v>
      </c>
      <c r="MG55" s="385" cm="1">
        <f t="array" ref="MG55">SUMPRODUCT((CBRM_data!OH$28:OH$232)*(CBRM_data!$H$28:$H$232=$E55)*(CBRM_data!$D$28:$D$232=TRUE))*(CBRM_data!OH$18=$C55)</f>
        <v>0</v>
      </c>
      <c r="MH55" s="385" cm="1">
        <f t="array" ref="MH55">SUMPRODUCT((CBRM_data!OI$28:OI$232)*(CBRM_data!$H$28:$H$232=$E55)*(CBRM_data!$D$28:$D$232=TRUE))*(CBRM_data!OI$18=$C55)</f>
        <v>0</v>
      </c>
      <c r="MI55" s="385" cm="1">
        <f t="array" ref="MI55">SUMPRODUCT((CBRM_data!OJ$28:OJ$232)*(CBRM_data!$H$28:$H$232=$E55)*(CBRM_data!$D$28:$D$232=TRUE))*(CBRM_data!OJ$18=$C55)</f>
        <v>0</v>
      </c>
      <c r="MJ55" s="385" cm="1">
        <f t="array" ref="MJ55">SUMPRODUCT((CBRM_data!OK$28:OK$232)*(CBRM_data!$H$28:$H$232=$E55)*(CBRM_data!$D$28:$D$232=TRUE))*(CBRM_data!OK$18=$C55)</f>
        <v>0</v>
      </c>
      <c r="MK55" s="385" cm="1">
        <f t="array" ref="MK55">SUMPRODUCT((CBRM_data!OL$28:OL$232)*(CBRM_data!$H$28:$H$232=$E55)*(CBRM_data!$D$28:$D$232=TRUE))*(CBRM_data!OL$18=$C55)</f>
        <v>0</v>
      </c>
      <c r="ML55" s="385" cm="1">
        <f t="array" ref="ML55">SUMPRODUCT((CBRM_data!OM$28:OM$232)*(CBRM_data!$H$28:$H$232=$E55)*(CBRM_data!$D$28:$D$232=TRUE))*(CBRM_data!OM$18=$C55)</f>
        <v>0</v>
      </c>
      <c r="MM55" s="385" cm="1">
        <f t="array" ref="MM55">SUMPRODUCT((CBRM_data!ON$28:ON$232)*(CBRM_data!$H$28:$H$232=$E55)*(CBRM_data!$D$28:$D$232=TRUE))*(CBRM_data!ON$18=$C55)</f>
        <v>0</v>
      </c>
      <c r="MN55" s="385" cm="1">
        <f t="array" ref="MN55">SUMPRODUCT((CBRM_data!OO$28:OO$232)*(CBRM_data!$H$28:$H$232=$E55)*(CBRM_data!$D$28:$D$232=TRUE))*(CBRM_data!OO$18=$C55)</f>
        <v>0</v>
      </c>
      <c r="MO55" s="385" cm="1">
        <f t="array" ref="MO55">SUMPRODUCT((CBRM_data!OP$28:OP$232)*(CBRM_data!$H$28:$H$232=$E55)*(CBRM_data!$D$28:$D$232=TRUE))*(CBRM_data!OP$18=$C55)</f>
        <v>0</v>
      </c>
      <c r="MP55" s="385" cm="1">
        <f t="array" ref="MP55">SUMPRODUCT((CBRM_data!OQ$28:OQ$232)*(CBRM_data!$H$28:$H$232=$E55)*(CBRM_data!$D$28:$D$232=TRUE))*(CBRM_data!OQ$18=$C55)</f>
        <v>0</v>
      </c>
      <c r="MQ55" s="385" cm="1">
        <f t="array" ref="MQ55">SUMPRODUCT((CBRM_data!OR$28:OR$232)*(CBRM_data!$H$28:$H$232=$E55)*(CBRM_data!$D$28:$D$232=TRUE))*(CBRM_data!OR$18=$C55)</f>
        <v>0</v>
      </c>
      <c r="MR55" s="385" cm="1">
        <f t="array" ref="MR55">SUMPRODUCT((CBRM_data!OS$28:OS$232)*(CBRM_data!$H$28:$H$232=$E55)*(CBRM_data!$D$28:$D$232=TRUE))*(CBRM_data!OS$18=$C55)</f>
        <v>0</v>
      </c>
      <c r="MS55" s="385" cm="1">
        <f t="array" ref="MS55">SUMPRODUCT((CBRM_data!OT$28:OT$232)*(CBRM_data!$H$28:$H$232=$E55)*(CBRM_data!$D$28:$D$232=TRUE))*(CBRM_data!OT$18=$C55)</f>
        <v>0</v>
      </c>
      <c r="MT55" s="385" cm="1">
        <f t="array" ref="MT55">SUMPRODUCT((CBRM_data!OU$28:OU$232)*(CBRM_data!$H$28:$H$232=$E55)*(CBRM_data!$D$28:$D$232=TRUE))*(CBRM_data!OU$18=$C55)</f>
        <v>0</v>
      </c>
      <c r="MU55" s="385" cm="1">
        <f t="array" ref="MU55">SUMPRODUCT((CBRM_data!OV$28:OV$232)*(CBRM_data!$H$28:$H$232=$E55)*(CBRM_data!$D$28:$D$232=TRUE))*(CBRM_data!OV$18=$C55)</f>
        <v>0</v>
      </c>
      <c r="MV55" s="385" cm="1">
        <f t="array" ref="MV55">SUMPRODUCT((CBRM_data!OW$28:OW$232)*(CBRM_data!$H$28:$H$232=$E55)*(CBRM_data!$D$28:$D$232=TRUE))*(CBRM_data!OW$18=$C55)</f>
        <v>0</v>
      </c>
      <c r="MW55" s="385" cm="1">
        <f t="array" ref="MW55">SUMPRODUCT((CBRM_data!OX$28:OX$232)*(CBRM_data!$H$28:$H$232=$E55)*(CBRM_data!$D$28:$D$232=TRUE))*(CBRM_data!OX$18=$C55)</f>
        <v>0</v>
      </c>
      <c r="MX55" s="385" cm="1">
        <f t="array" ref="MX55">SUMPRODUCT((CBRM_data!OY$28:OY$232)*(CBRM_data!$H$28:$H$232=$E55)*(CBRM_data!$D$28:$D$232=TRUE))*(CBRM_data!OY$18=$C55)</f>
        <v>0</v>
      </c>
      <c r="MY55" s="385" cm="1">
        <f t="array" ref="MY55">SUMPRODUCT((CBRM_data!OZ$28:OZ$232)*(CBRM_data!$H$28:$H$232=$E55)*(CBRM_data!$D$28:$D$232=TRUE))*(CBRM_data!OZ$18=$C55)</f>
        <v>0</v>
      </c>
      <c r="MZ55" s="385" cm="1">
        <f t="array" ref="MZ55">SUMPRODUCT((CBRM_data!PA$28:PA$232)*(CBRM_data!$H$28:$H$232=$E55)*(CBRM_data!$D$28:$D$232=TRUE))*(CBRM_data!PA$18=$C55)</f>
        <v>0</v>
      </c>
      <c r="NA55" s="385" cm="1">
        <f t="array" ref="NA55">SUMPRODUCT((CBRM_data!PB$28:PB$232)*(CBRM_data!$H$28:$H$232=$E55)*(CBRM_data!$D$28:$D$232=TRUE))*(CBRM_data!PB$18=$C55)</f>
        <v>0</v>
      </c>
      <c r="NB55" s="385" cm="1">
        <f t="array" ref="NB55">SUMPRODUCT((CBRM_data!PC$28:PC$232)*(CBRM_data!$H$28:$H$232=$E55)*(CBRM_data!$D$28:$D$232=TRUE))*(CBRM_data!PC$18=$C55)</f>
        <v>0</v>
      </c>
      <c r="NC55" s="385" cm="1">
        <f t="array" ref="NC55">SUMPRODUCT((CBRM_data!PD$28:PD$232)*(CBRM_data!$H$28:$H$232=$E55)*(CBRM_data!$D$28:$D$232=TRUE))*(CBRM_data!PD$18=$C55)</f>
        <v>0</v>
      </c>
      <c r="ND55" s="385" cm="1">
        <f t="array" ref="ND55">SUMPRODUCT((CBRM_data!PE$28:PE$232)*(CBRM_data!$H$28:$H$232=$E55)*(CBRM_data!$D$28:$D$232=TRUE))*(CBRM_data!PE$18=$C55)</f>
        <v>0</v>
      </c>
      <c r="NE55" s="385" cm="1">
        <f t="array" ref="NE55">SUMPRODUCT((CBRM_data!PF$28:PF$232)*(CBRM_data!$H$28:$H$232=$E55)*(CBRM_data!$D$28:$D$232=TRUE))*(CBRM_data!PF$18=$C55)</f>
        <v>0</v>
      </c>
      <c r="NF55" s="385" cm="1">
        <f t="array" ref="NF55">SUMPRODUCT((CBRM_data!PG$28:PG$232)*(CBRM_data!$H$28:$H$232=$E55)*(CBRM_data!$D$28:$D$232=TRUE))*(CBRM_data!PG$18=$C55)</f>
        <v>0</v>
      </c>
      <c r="NG55" s="385" cm="1">
        <f t="array" ref="NG55">SUMPRODUCT((CBRM_data!PH$28:PH$232)*(CBRM_data!$H$28:$H$232=$E55)*(CBRM_data!$D$28:$D$232=TRUE))*(CBRM_data!PH$18=$C55)</f>
        <v>0</v>
      </c>
      <c r="NH55" s="385" cm="1">
        <f t="array" ref="NH55">SUMPRODUCT((CBRM_data!PI$28:PI$232)*(CBRM_data!$H$28:$H$232=$E55)*(CBRM_data!$D$28:$D$232=TRUE))*(CBRM_data!PI$18=$C55)</f>
        <v>0</v>
      </c>
      <c r="NI55" s="385" cm="1">
        <f t="array" ref="NI55">SUMPRODUCT((CBRM_data!PJ$28:PJ$232)*(CBRM_data!$H$28:$H$232=$E55)*(CBRM_data!$D$28:$D$232=TRUE))*(CBRM_data!PJ$18=$C55)</f>
        <v>0</v>
      </c>
      <c r="NJ55" s="385" cm="1">
        <f t="array" ref="NJ55">SUMPRODUCT((CBRM_data!PK$28:PK$232)*(CBRM_data!$H$28:$H$232=$E55)*(CBRM_data!$D$28:$D$232=TRUE))*(CBRM_data!PK$18=$C55)</f>
        <v>0</v>
      </c>
      <c r="NK55" s="385" cm="1">
        <f t="array" ref="NK55">SUMPRODUCT((CBRM_data!PL$28:PL$232)*(CBRM_data!$H$28:$H$232=$E55)*(CBRM_data!$D$28:$D$232=TRUE))*(CBRM_data!PL$18=$C55)</f>
        <v>0</v>
      </c>
      <c r="NL55" s="385" cm="1">
        <f t="array" ref="NL55">SUMPRODUCT((CBRM_data!PM$28:PM$232)*(CBRM_data!$H$28:$H$232=$E55)*(CBRM_data!$D$28:$D$232=TRUE))*(CBRM_data!PM$18=$C55)</f>
        <v>0</v>
      </c>
      <c r="NM55" s="385" cm="1">
        <f t="array" ref="NM55">SUMPRODUCT((CBRM_data!PN$28:PN$232)*(CBRM_data!$H$28:$H$232=$E55)*(CBRM_data!$D$28:$D$232=TRUE))*(CBRM_data!PN$18=$C55)</f>
        <v>0</v>
      </c>
      <c r="NN55" s="385" cm="1">
        <f t="array" ref="NN55">SUMPRODUCT((CBRM_data!PO$28:PO$232)*(CBRM_data!$H$28:$H$232=$E55)*(CBRM_data!$D$28:$D$232=TRUE))*(CBRM_data!PO$18=$C55)</f>
        <v>0</v>
      </c>
      <c r="NO55" s="385" cm="1">
        <f t="array" ref="NO55">SUMPRODUCT((CBRM_data!PP$28:PP$232)*(CBRM_data!$H$28:$H$232=$E55)*(CBRM_data!$D$28:$D$232=TRUE))*(CBRM_data!PP$18=$C55)</f>
        <v>0</v>
      </c>
      <c r="NP55" s="385" cm="1">
        <f t="array" ref="NP55">SUMPRODUCT((CBRM_data!PQ$28:PQ$232)*(CBRM_data!$H$28:$H$232=$E55)*(CBRM_data!$D$28:$D$232=TRUE))*(CBRM_data!PQ$18=$C55)</f>
        <v>0</v>
      </c>
      <c r="NQ55" s="385" cm="1">
        <f t="array" ref="NQ55">SUMPRODUCT((CBRM_data!PR$28:PR$232)*(CBRM_data!$H$28:$H$232=$E55)*(CBRM_data!$D$28:$D$232=TRUE))*(CBRM_data!PR$18=$C55)</f>
        <v>0</v>
      </c>
      <c r="NR55" s="385" cm="1">
        <f t="array" ref="NR55">SUMPRODUCT((CBRM_data!PS$28:PS$232)*(CBRM_data!$H$28:$H$232=$E55)*(CBRM_data!$D$28:$D$232=TRUE))*(CBRM_data!PS$18=$C55)</f>
        <v>0</v>
      </c>
      <c r="NS55" s="385" cm="1">
        <f t="array" ref="NS55">SUMPRODUCT((CBRM_data!PT$28:PT$232)*(CBRM_data!$H$28:$H$232=$E55)*(CBRM_data!$D$28:$D$232=TRUE))*(CBRM_data!PT$18=$C55)</f>
        <v>0</v>
      </c>
      <c r="NT55" s="385" cm="1">
        <f t="array" ref="NT55">SUMPRODUCT((CBRM_data!PU$28:PU$232)*(CBRM_data!$H$28:$H$232=$E55)*(CBRM_data!$D$28:$D$232=TRUE))*(CBRM_data!PU$18=$C55)</f>
        <v>0</v>
      </c>
      <c r="NU55" s="385" cm="1">
        <f t="array" ref="NU55">SUMPRODUCT((CBRM_data!PV$28:PV$232)*(CBRM_data!$H$28:$H$232=$E55)*(CBRM_data!$D$28:$D$232=TRUE))*(CBRM_data!PV$18=$C55)</f>
        <v>0</v>
      </c>
      <c r="NV55" s="385" cm="1">
        <f t="array" ref="NV55">SUMPRODUCT((CBRM_data!PW$28:PW$232)*(CBRM_data!$H$28:$H$232=$E55)*(CBRM_data!$D$28:$D$232=TRUE))*(CBRM_data!PW$18=$C55)</f>
        <v>0</v>
      </c>
      <c r="NW55" s="385" cm="1">
        <f t="array" ref="NW55">SUMPRODUCT((CBRM_data!PX$28:PX$232)*(CBRM_data!$H$28:$H$232=$E55)*(CBRM_data!$D$28:$D$232=TRUE))*(CBRM_data!PX$18=$C55)</f>
        <v>0</v>
      </c>
      <c r="NX55" s="385" cm="1">
        <f t="array" ref="NX55">SUMPRODUCT((CBRM_data!PY$28:PY$232)*(CBRM_data!$H$28:$H$232=$E55)*(CBRM_data!$D$28:$D$232=TRUE))*(CBRM_data!PY$18=$C55)</f>
        <v>0</v>
      </c>
      <c r="NY55" s="385" cm="1">
        <f t="array" ref="NY55">SUMPRODUCT((CBRM_data!PZ$28:PZ$232)*(CBRM_data!$H$28:$H$232=$E55)*(CBRM_data!$D$28:$D$232=TRUE))*(CBRM_data!PZ$18=$C55)</f>
        <v>0</v>
      </c>
      <c r="NZ55" s="385" cm="1">
        <f t="array" ref="NZ55">SUMPRODUCT((CBRM_data!QA$28:QA$232)*(CBRM_data!$H$28:$H$232=$E55)*(CBRM_data!$D$28:$D$232=TRUE))*(CBRM_data!QA$18=$C55)</f>
        <v>0</v>
      </c>
      <c r="OA55" s="385" cm="1">
        <f t="array" ref="OA55">SUMPRODUCT((CBRM_data!QB$28:QB$232)*(CBRM_data!$H$28:$H$232=$E55)*(CBRM_data!$D$28:$D$232=TRUE))*(CBRM_data!QB$18=$C55)</f>
        <v>0</v>
      </c>
      <c r="OB55" s="385" cm="1">
        <f t="array" ref="OB55">SUMPRODUCT((CBRM_data!QC$28:QC$232)*(CBRM_data!$H$28:$H$232=$E55)*(CBRM_data!$D$28:$D$232=TRUE))*(CBRM_data!QC$18=$C55)</f>
        <v>0</v>
      </c>
      <c r="OC55" s="385" cm="1">
        <f t="array" ref="OC55">SUMPRODUCT((CBRM_data!QD$28:QD$232)*(CBRM_data!$H$28:$H$232=$E55)*(CBRM_data!$D$28:$D$232=TRUE))*(CBRM_data!QD$18=$C55)</f>
        <v>0</v>
      </c>
      <c r="OD55" s="385" cm="1">
        <f t="array" ref="OD55">SUMPRODUCT((CBRM_data!QE$28:QE$232)*(CBRM_data!$H$28:$H$232=$E55)*(CBRM_data!$D$28:$D$232=TRUE))*(CBRM_data!QE$18=$C55)</f>
        <v>0</v>
      </c>
      <c r="OE55" s="385" cm="1">
        <f t="array" ref="OE55">SUMPRODUCT((CBRM_data!QF$28:QF$232)*(CBRM_data!$H$28:$H$232=$E55)*(CBRM_data!$D$28:$D$232=TRUE))*(CBRM_data!QF$18=$C55)</f>
        <v>0</v>
      </c>
      <c r="OF55" s="385" cm="1">
        <f t="array" ref="OF55">SUMPRODUCT((CBRM_data!QG$28:QG$232)*(CBRM_data!$H$28:$H$232=$E55)*(CBRM_data!$D$28:$D$232=TRUE))*(CBRM_data!QG$18=$C55)</f>
        <v>0</v>
      </c>
      <c r="OG55" s="385" cm="1">
        <f t="array" ref="OG55">SUMPRODUCT((CBRM_data!QH$28:QH$232)*(CBRM_data!$H$28:$H$232=$E55)*(CBRM_data!$D$28:$D$232=TRUE))*(CBRM_data!QH$18=$C55)</f>
        <v>0</v>
      </c>
      <c r="OH55" s="385" cm="1">
        <f t="array" ref="OH55">SUMPRODUCT((CBRM_data!QI$28:QI$232)*(CBRM_data!$H$28:$H$232=$E55)*(CBRM_data!$D$28:$D$232=TRUE))*(CBRM_data!QI$18=$C55)</f>
        <v>0</v>
      </c>
      <c r="OI55" s="385" cm="1">
        <f t="array" ref="OI55">SUMPRODUCT((CBRM_data!QJ$28:QJ$232)*(CBRM_data!$H$28:$H$232=$E55)*(CBRM_data!$D$28:$D$232=TRUE))*(CBRM_data!QJ$18=$C55)</f>
        <v>0</v>
      </c>
      <c r="OJ55" s="385" cm="1">
        <f t="array" ref="OJ55">SUMPRODUCT((CBRM_data!QK$28:QK$232)*(CBRM_data!$H$28:$H$232=$E55)*(CBRM_data!$D$28:$D$232=TRUE))*(CBRM_data!QK$18=$C55)</f>
        <v>0</v>
      </c>
      <c r="OK55" s="385" cm="1">
        <f t="array" ref="OK55">SUMPRODUCT((CBRM_data!QL$28:QL$232)*(CBRM_data!$H$28:$H$232=$E55)*(CBRM_data!$D$28:$D$232=TRUE))*(CBRM_data!QL$18=$C55)</f>
        <v>0</v>
      </c>
      <c r="OL55" s="385" cm="1">
        <f t="array" ref="OL55">SUMPRODUCT((CBRM_data!QM$28:QM$232)*(CBRM_data!$H$28:$H$232=$E55)*(CBRM_data!$D$28:$D$232=TRUE))*(CBRM_data!QM$18=$C55)</f>
        <v>0</v>
      </c>
      <c r="OM55" s="385" cm="1">
        <f t="array" ref="OM55">SUMPRODUCT((CBRM_data!QN$28:QN$232)*(CBRM_data!$H$28:$H$232=$E55)*(CBRM_data!$D$28:$D$232=TRUE))*(CBRM_data!QN$18=$C55)</f>
        <v>0</v>
      </c>
      <c r="ON55" s="385" cm="1">
        <f t="array" ref="ON55">SUMPRODUCT((CBRM_data!QO$28:QO$232)*(CBRM_data!$H$28:$H$232=$E55)*(CBRM_data!$D$28:$D$232=TRUE))*(CBRM_data!QO$18=$C55)</f>
        <v>0</v>
      </c>
      <c r="OO55" s="385" cm="1">
        <f t="array" ref="OO55">SUMPRODUCT((CBRM_data!QP$28:QP$232)*(CBRM_data!$H$28:$H$232=$E55)*(CBRM_data!$D$28:$D$232=TRUE))*(CBRM_data!QP$18=$C55)</f>
        <v>0</v>
      </c>
      <c r="OP55" s="385" cm="1">
        <f t="array" ref="OP55">SUMPRODUCT((CBRM_data!QQ$28:QQ$232)*(CBRM_data!$H$28:$H$232=$E55)*(CBRM_data!$D$28:$D$232=TRUE))*(CBRM_data!QQ$18=$C55)</f>
        <v>0</v>
      </c>
      <c r="OQ55" s="385" cm="1">
        <f t="array" ref="OQ55">SUMPRODUCT((CBRM_data!QR$28:QR$232)*(CBRM_data!$H$28:$H$232=$E55)*(CBRM_data!$D$28:$D$232=TRUE))*(CBRM_data!QR$18=$C55)</f>
        <v>0</v>
      </c>
      <c r="OR55" s="385" cm="1">
        <f t="array" ref="OR55">SUMPRODUCT((CBRM_data!QS$28:QS$232)*(CBRM_data!$H$28:$H$232=$E55)*(CBRM_data!$D$28:$D$232=TRUE))*(CBRM_data!QS$18=$C55)</f>
        <v>0</v>
      </c>
      <c r="OS55" s="385" cm="1">
        <f t="array" ref="OS55">SUMPRODUCT((CBRM_data!QT$28:QT$232)*(CBRM_data!$H$28:$H$232=$E55)*(CBRM_data!$D$28:$D$232=TRUE))*(CBRM_data!QT$18=$C55)</f>
        <v>0</v>
      </c>
      <c r="OT55" s="385" cm="1">
        <f t="array" ref="OT55">SUMPRODUCT((CBRM_data!QU$28:QU$232)*(CBRM_data!$H$28:$H$232=$E55)*(CBRM_data!$D$28:$D$232=TRUE))*(CBRM_data!QU$18=$C55)</f>
        <v>0</v>
      </c>
      <c r="OU55" s="385" cm="1">
        <f t="array" ref="OU55">SUMPRODUCT((CBRM_data!QV$28:QV$232)*(CBRM_data!$H$28:$H$232=$E55)*(CBRM_data!$D$28:$D$232=TRUE))*(CBRM_data!QV$18=$C55)</f>
        <v>0</v>
      </c>
      <c r="OV55" s="385" cm="1">
        <f t="array" ref="OV55">SUMPRODUCT((CBRM_data!QW$28:QW$232)*(CBRM_data!$H$28:$H$232=$E55)*(CBRM_data!$D$28:$D$232=TRUE))*(CBRM_data!QW$18=$C55)</f>
        <v>881.04394912615714</v>
      </c>
      <c r="OW55" s="385" cm="1">
        <f t="array" ref="OW55">SUMPRODUCT((CBRM_data!QX$28:QX$232)*(CBRM_data!$H$28:$H$232=$E55)*(CBRM_data!$D$28:$D$232=TRUE))*(CBRM_data!QX$18=$C55)</f>
        <v>881.04394912615714</v>
      </c>
      <c r="OX55" s="385" cm="1">
        <f t="array" ref="OX55">SUMPRODUCT((CBRM_data!QY$28:QY$232)*(CBRM_data!$H$28:$H$232=$E55)*(CBRM_data!$D$28:$D$232=TRUE))*(CBRM_data!QY$18=$C55)</f>
        <v>881.04394912615714</v>
      </c>
      <c r="OY55" s="385" cm="1">
        <f t="array" ref="OY55">SUMPRODUCT((CBRM_data!QZ$28:QZ$232)*(CBRM_data!$H$28:$H$232=$E55)*(CBRM_data!$D$28:$D$232=TRUE))*(CBRM_data!QZ$18=$C55)</f>
        <v>881.04394912615714</v>
      </c>
      <c r="OZ55" s="385" cm="1">
        <f t="array" ref="OZ55">SUMPRODUCT((CBRM_data!RA$28:RA$232)*(CBRM_data!$H$28:$H$232=$E55)*(CBRM_data!$D$28:$D$232=TRUE))*(CBRM_data!RA$18=$C55)</f>
        <v>881.04394912615714</v>
      </c>
      <c r="PA55" s="385" cm="1">
        <f t="array" ref="PA55">SUMPRODUCT((CBRM_data!RB$28:RB$232)*(CBRM_data!$H$28:$H$232=$E55)*(CBRM_data!$D$28:$D$232=TRUE))*(CBRM_data!RB$18=$C55)</f>
        <v>881.04394912615714</v>
      </c>
      <c r="PB55" s="385" cm="1">
        <f t="array" ref="PB55">SUMPRODUCT((CBRM_data!RC$28:RC$232)*(CBRM_data!$H$28:$H$232=$E55)*(CBRM_data!$D$28:$D$232=TRUE))*(CBRM_data!RC$18=$C55)</f>
        <v>881.04394912615714</v>
      </c>
      <c r="PC55" s="385" cm="1">
        <f t="array" ref="PC55">SUMPRODUCT((CBRM_data!RD$28:RD$232)*(CBRM_data!$H$28:$H$232=$E55)*(CBRM_data!$D$28:$D$232=TRUE))*(CBRM_data!RD$18=$C55)</f>
        <v>881.04394912615714</v>
      </c>
      <c r="PD55" s="385" cm="1">
        <f t="array" ref="PD55">SUMPRODUCT((CBRM_data!RE$28:RE$232)*(CBRM_data!$H$28:$H$232=$E55)*(CBRM_data!$D$28:$D$232=TRUE))*(CBRM_data!RE$18=$C55)</f>
        <v>881.04394912615714</v>
      </c>
      <c r="PE55" s="385" cm="1">
        <f t="array" ref="PE55">SUMPRODUCT((CBRM_data!RF$28:RF$232)*(CBRM_data!$H$28:$H$232=$E55)*(CBRM_data!$D$28:$D$232=TRUE))*(CBRM_data!RF$18=$C55)</f>
        <v>881.04394912615714</v>
      </c>
      <c r="PF55" s="385" cm="1">
        <f t="array" ref="PF55">SUMPRODUCT((CBRM_data!RG$28:RG$232)*(CBRM_data!$H$28:$H$232=$E55)*(CBRM_data!$D$28:$D$232=TRUE))*(CBRM_data!RG$18=$C55)</f>
        <v>881.04394912615714</v>
      </c>
      <c r="PG55" s="385" cm="1">
        <f t="array" ref="PG55">SUMPRODUCT((CBRM_data!RH$28:RH$232)*(CBRM_data!$H$28:$H$232=$E55)*(CBRM_data!$D$28:$D$232=TRUE))*(CBRM_data!RH$18=$C55)</f>
        <v>881.04394912615714</v>
      </c>
      <c r="PH55" s="385" cm="1">
        <f t="array" ref="PH55">SUMPRODUCT((CBRM_data!RI$28:RI$232)*(CBRM_data!$H$28:$H$232=$E55)*(CBRM_data!$D$28:$D$232=TRUE))*(CBRM_data!RI$18=$C55)</f>
        <v>881.04394912615714</v>
      </c>
      <c r="PI55" s="385" cm="1">
        <f t="array" ref="PI55">SUMPRODUCT((CBRM_data!RJ$28:RJ$232)*(CBRM_data!$H$28:$H$232=$E55)*(CBRM_data!$D$28:$D$232=TRUE))*(CBRM_data!RJ$18=$C55)</f>
        <v>881.04394912615714</v>
      </c>
      <c r="PJ55" s="385" cm="1">
        <f t="array" ref="PJ55">SUMPRODUCT((CBRM_data!RK$28:RK$232)*(CBRM_data!$H$28:$H$232=$E55)*(CBRM_data!$D$28:$D$232=TRUE))*(CBRM_data!RK$18=$C55)</f>
        <v>881.04394912615714</v>
      </c>
      <c r="PK55" s="385" cm="1">
        <f t="array" ref="PK55">SUMPRODUCT((CBRM_data!RL$28:RL$232)*(CBRM_data!$H$28:$H$232=$E55)*(CBRM_data!$D$28:$D$232=TRUE))*(CBRM_data!RL$18=$C55)</f>
        <v>881.04394912615714</v>
      </c>
      <c r="PL55" s="385" cm="1">
        <f t="array" ref="PL55">SUMPRODUCT((CBRM_data!RM$28:RM$232)*(CBRM_data!$H$28:$H$232=$E55)*(CBRM_data!$D$28:$D$232=TRUE))*(CBRM_data!RM$18=$C55)</f>
        <v>881.04394912615714</v>
      </c>
      <c r="PM55" s="385" cm="1">
        <f t="array" ref="PM55">SUMPRODUCT((CBRM_data!RN$28:RN$232)*(CBRM_data!$H$28:$H$232=$E55)*(CBRM_data!$D$28:$D$232=TRUE))*(CBRM_data!RN$18=$C55)</f>
        <v>1054.5543869714973</v>
      </c>
      <c r="PN55" s="385" cm="1">
        <f t="array" ref="PN55">SUMPRODUCT((CBRM_data!RO$28:RO$232)*(CBRM_data!$H$28:$H$232=$E55)*(CBRM_data!$D$28:$D$232=TRUE))*(CBRM_data!RO$18=$C55)</f>
        <v>1397.8743256367345</v>
      </c>
      <c r="PO55" s="385" cm="1">
        <f t="array" ref="PO55">SUMPRODUCT((CBRM_data!RP$28:RP$232)*(CBRM_data!$H$28:$H$232=$E55)*(CBRM_data!$D$28:$D$232=TRUE))*(CBRM_data!RP$18=$C55)</f>
        <v>1869.1474144355936</v>
      </c>
      <c r="PP55" s="385" cm="1">
        <f t="array" ref="PP55">SUMPRODUCT((CBRM_data!RQ$28:RQ$232)*(CBRM_data!$H$28:$H$232=$E55)*(CBRM_data!$D$28:$D$232=TRUE))*(CBRM_data!RQ$18=$C55)</f>
        <v>2518.9751477775608</v>
      </c>
      <c r="PQ55" s="385" cm="1">
        <f t="array" ref="PQ55">SUMPRODUCT((CBRM_data!RR$28:RR$232)*(CBRM_data!$H$28:$H$232=$E55)*(CBRM_data!$D$28:$D$232=TRUE))*(CBRM_data!RR$18=$C55)</f>
        <v>3418.6696997158942</v>
      </c>
      <c r="PR55" s="385" cm="1">
        <f t="array" ref="PR55">SUMPRODUCT((CBRM_data!RS$28:RS$232)*(CBRM_data!$H$28:$H$232=$E55)*(CBRM_data!$D$28:$D$232=TRUE))*(CBRM_data!RS$18=$C55)</f>
        <v>4668.9088566235623</v>
      </c>
      <c r="PS55" s="385" cm="1">
        <f t="array" ref="PS55">SUMPRODUCT((CBRM_data!RT$28:RT$232)*(CBRM_data!$H$28:$H$232=$E55)*(CBRM_data!$D$28:$D$232=TRUE))*(CBRM_data!RT$18=$C55)</f>
        <v>6412.0550799965922</v>
      </c>
      <c r="PT55" s="385" cm="1">
        <f t="array" ref="PT55">SUMPRODUCT((CBRM_data!RU$28:RU$232)*(CBRM_data!$H$28:$H$232=$E55)*(CBRM_data!$D$28:$D$232=TRUE))*(CBRM_data!RU$18=$C55)</f>
        <v>8849.7027044314291</v>
      </c>
      <c r="PU55" s="385" cm="1">
        <f t="array" ref="PU55">SUMPRODUCT((CBRM_data!RV$28:RV$232)*(CBRM_data!$H$28:$H$232=$E55)*(CBRM_data!$D$28:$D$232=TRUE))*(CBRM_data!RV$18=$C55)</f>
        <v>12267.688332756594</v>
      </c>
      <c r="PV55" s="385" cm="1">
        <f t="array" ref="PV55">SUMPRODUCT((CBRM_data!RW$28:RW$232)*(CBRM_data!$H$28:$H$232=$E55)*(CBRM_data!$D$28:$D$232=TRUE))*(CBRM_data!RW$18=$C55)</f>
        <v>17071.75941943525</v>
      </c>
      <c r="PW55" s="385" cm="1">
        <f t="array" ref="PW55">SUMPRODUCT((CBRM_data!RX$28:RX$232)*(CBRM_data!$H$28:$H$232=$E55)*(CBRM_data!$D$28:$D$232=TRUE))*(CBRM_data!RX$18=$C55)</f>
        <v>23838.469444199829</v>
      </c>
      <c r="PX55" s="385" cm="1">
        <f t="array" ref="PX55">SUMPRODUCT((CBRM_data!RY$28:RY$232)*(CBRM_data!$H$28:$H$232=$E55)*(CBRM_data!$D$28:$D$232=TRUE))*(CBRM_data!RY$18=$C55)</f>
        <v>33387.833402255281</v>
      </c>
      <c r="PY55" s="385" cm="1">
        <f t="array" ref="PY55">SUMPRODUCT((CBRM_data!RZ$28:RZ$232)*(CBRM_data!$H$28:$H$232=$E55)*(CBRM_data!$D$28:$D$232=TRUE))*(CBRM_data!RZ$18=$C55)</f>
        <v>46887.09009585758</v>
      </c>
      <c r="PZ55" s="385" cm="1">
        <f t="array" ref="PZ55">SUMPRODUCT((CBRM_data!SA$28:SA$232)*(CBRM_data!$H$28:$H$232=$E55)*(CBRM_data!$D$28:$D$232=TRUE))*(CBRM_data!SA$18=$C55)</f>
        <v>0</v>
      </c>
      <c r="QA55" s="385" cm="1">
        <f t="array" ref="QA55">SUMPRODUCT((CBRM_data!SB$28:SB$232)*(CBRM_data!$H$28:$H$232=$E55)*(CBRM_data!$D$28:$D$232=TRUE))*(CBRM_data!SB$18=$C55)</f>
        <v>0</v>
      </c>
      <c r="QB55" s="385" cm="1">
        <f t="array" ref="QB55">SUMPRODUCT((CBRM_data!SC$28:SC$232)*(CBRM_data!$H$28:$H$232=$E55)*(CBRM_data!$D$28:$D$232=TRUE))*(CBRM_data!SC$18=$C55)</f>
        <v>0</v>
      </c>
      <c r="QC55" s="385" cm="1">
        <f t="array" ref="QC55">SUMPRODUCT((CBRM_data!SD$28:SD$232)*(CBRM_data!$H$28:$H$232=$E55)*(CBRM_data!$D$28:$D$232=TRUE))*(CBRM_data!SD$18=$C55)</f>
        <v>0</v>
      </c>
      <c r="QD55" s="385" cm="1">
        <f t="array" ref="QD55">SUMPRODUCT((CBRM_data!SE$28:SE$232)*(CBRM_data!$H$28:$H$232=$E55)*(CBRM_data!$D$28:$D$232=TRUE))*(CBRM_data!SE$18=$C55)</f>
        <v>0</v>
      </c>
      <c r="QE55" s="385" cm="1">
        <f t="array" ref="QE55">SUMPRODUCT((CBRM_data!SF$28:SF$232)*(CBRM_data!$H$28:$H$232=$E55)*(CBRM_data!$D$28:$D$232=TRUE))*(CBRM_data!SF$18=$C55)</f>
        <v>0</v>
      </c>
      <c r="QF55" s="385" cm="1">
        <f t="array" ref="QF55">SUMPRODUCT((CBRM_data!SG$28:SG$232)*(CBRM_data!$H$28:$H$232=$E55)*(CBRM_data!$D$28:$D$232=TRUE))*(CBRM_data!SG$18=$C55)</f>
        <v>0</v>
      </c>
      <c r="QG55" s="385" cm="1">
        <f t="array" ref="QG55">SUMPRODUCT((CBRM_data!SH$28:SH$232)*(CBRM_data!$H$28:$H$232=$E55)*(CBRM_data!$D$28:$D$232=TRUE))*(CBRM_data!SH$18=$C55)</f>
        <v>0</v>
      </c>
      <c r="QH55" s="385" cm="1">
        <f t="array" ref="QH55">SUMPRODUCT((CBRM_data!SI$28:SI$232)*(CBRM_data!$H$28:$H$232=$E55)*(CBRM_data!$D$28:$D$232=TRUE))*(CBRM_data!SI$18=$C55)</f>
        <v>0</v>
      </c>
      <c r="QI55" s="385" cm="1">
        <f t="array" ref="QI55">SUMPRODUCT((CBRM_data!SJ$28:SJ$232)*(CBRM_data!$H$28:$H$232=$E55)*(CBRM_data!$D$28:$D$232=TRUE))*(CBRM_data!SJ$18=$C55)</f>
        <v>0</v>
      </c>
      <c r="QJ55" s="385" cm="1">
        <f t="array" ref="QJ55">SUMPRODUCT((CBRM_data!SK$28:SK$232)*(CBRM_data!$H$28:$H$232=$E55)*(CBRM_data!$D$28:$D$232=TRUE))*(CBRM_data!SK$18=$C55)</f>
        <v>0</v>
      </c>
      <c r="QK55" s="385" cm="1">
        <f t="array" ref="QK55">SUMPRODUCT((CBRM_data!SL$28:SL$232)*(CBRM_data!$H$28:$H$232=$E55)*(CBRM_data!$D$28:$D$232=TRUE))*(CBRM_data!SL$18=$C55)</f>
        <v>0</v>
      </c>
      <c r="QL55" s="385" cm="1">
        <f t="array" ref="QL55">SUMPRODUCT((CBRM_data!SM$28:SM$232)*(CBRM_data!$H$28:$H$232=$E55)*(CBRM_data!$D$28:$D$232=TRUE))*(CBRM_data!SM$18=$C55)</f>
        <v>0</v>
      </c>
      <c r="QM55" s="385" cm="1">
        <f t="array" ref="QM55">SUMPRODUCT((CBRM_data!SN$28:SN$232)*(CBRM_data!$H$28:$H$232=$E55)*(CBRM_data!$D$28:$D$232=TRUE))*(CBRM_data!SN$18=$C55)</f>
        <v>0</v>
      </c>
      <c r="QN55" s="385" cm="1">
        <f t="array" ref="QN55">SUMPRODUCT((CBRM_data!SO$28:SO$232)*(CBRM_data!$H$28:$H$232=$E55)*(CBRM_data!$D$28:$D$232=TRUE))*(CBRM_data!SO$18=$C55)</f>
        <v>0</v>
      </c>
      <c r="QO55" s="385" cm="1">
        <f t="array" ref="QO55">SUMPRODUCT((CBRM_data!SP$28:SP$232)*(CBRM_data!$H$28:$H$232=$E55)*(CBRM_data!$D$28:$D$232=TRUE))*(CBRM_data!SP$18=$C55)</f>
        <v>0</v>
      </c>
      <c r="QP55" s="385" cm="1">
        <f t="array" ref="QP55">SUMPRODUCT((CBRM_data!SQ$28:SQ$232)*(CBRM_data!$H$28:$H$232=$E55)*(CBRM_data!$D$28:$D$232=TRUE))*(CBRM_data!SQ$18=$C55)</f>
        <v>0</v>
      </c>
      <c r="QQ55" s="385" cm="1">
        <f t="array" ref="QQ55">SUMPRODUCT((CBRM_data!SR$28:SR$232)*(CBRM_data!$H$28:$H$232=$E55)*(CBRM_data!$D$28:$D$232=TRUE))*(CBRM_data!SR$18=$C55)</f>
        <v>0</v>
      </c>
      <c r="QR55" s="385" cm="1">
        <f t="array" ref="QR55">SUMPRODUCT((CBRM_data!SS$28:SS$232)*(CBRM_data!$H$28:$H$232=$E55)*(CBRM_data!$D$28:$D$232=TRUE))*(CBRM_data!SS$18=$C55)</f>
        <v>0</v>
      </c>
      <c r="QS55" s="385" cm="1">
        <f t="array" ref="QS55">SUMPRODUCT((CBRM_data!ST$28:ST$232)*(CBRM_data!$H$28:$H$232=$E55)*(CBRM_data!$D$28:$D$232=TRUE))*(CBRM_data!ST$18=$C55)</f>
        <v>0</v>
      </c>
      <c r="QT55" s="385" cm="1">
        <f t="array" ref="QT55">SUMPRODUCT((CBRM_data!SU$28:SU$232)*(CBRM_data!$H$28:$H$232=$E55)*(CBRM_data!$D$28:$D$232=TRUE))*(CBRM_data!SU$18=$C55)</f>
        <v>0</v>
      </c>
      <c r="QU55" s="385" cm="1">
        <f t="array" ref="QU55">SUMPRODUCT((CBRM_data!SV$28:SV$232)*(CBRM_data!$H$28:$H$232=$E55)*(CBRM_data!$D$28:$D$232=TRUE))*(CBRM_data!SV$18=$C55)</f>
        <v>0</v>
      </c>
      <c r="QV55" s="385" cm="1">
        <f t="array" ref="QV55">SUMPRODUCT((CBRM_data!SW$28:SW$232)*(CBRM_data!$H$28:$H$232=$E55)*(CBRM_data!$D$28:$D$232=TRUE))*(CBRM_data!SW$18=$C55)</f>
        <v>0</v>
      </c>
      <c r="QW55" s="385" cm="1">
        <f t="array" ref="QW55">SUMPRODUCT((CBRM_data!SX$28:SX$232)*(CBRM_data!$H$28:$H$232=$E55)*(CBRM_data!$D$28:$D$232=TRUE))*(CBRM_data!SX$18=$C55)</f>
        <v>0</v>
      </c>
      <c r="QX55" s="385" cm="1">
        <f t="array" ref="QX55">SUMPRODUCT((CBRM_data!SY$28:SY$232)*(CBRM_data!$H$28:$H$232=$E55)*(CBRM_data!$D$28:$D$232=TRUE))*(CBRM_data!SY$18=$C55)</f>
        <v>0</v>
      </c>
      <c r="QY55" s="385" cm="1">
        <f t="array" ref="QY55">SUMPRODUCT((CBRM_data!SZ$28:SZ$232)*(CBRM_data!$H$28:$H$232=$E55)*(CBRM_data!$D$28:$D$232=TRUE))*(CBRM_data!SZ$18=$C55)</f>
        <v>0</v>
      </c>
      <c r="QZ55" s="385" cm="1">
        <f t="array" ref="QZ55">SUMPRODUCT((CBRM_data!TA$28:TA$232)*(CBRM_data!$H$28:$H$232=$E55)*(CBRM_data!$D$28:$D$232=TRUE))*(CBRM_data!TA$18=$C55)</f>
        <v>0</v>
      </c>
      <c r="RA55" s="385" cm="1">
        <f t="array" ref="RA55">SUMPRODUCT((CBRM_data!TB$28:TB$232)*(CBRM_data!$H$28:$H$232=$E55)*(CBRM_data!$D$28:$D$232=TRUE))*(CBRM_data!TB$18=$C55)</f>
        <v>0</v>
      </c>
      <c r="RB55" s="385" cm="1">
        <f t="array" ref="RB55">SUMPRODUCT((CBRM_data!TC$28:TC$232)*(CBRM_data!$H$28:$H$232=$E55)*(CBRM_data!$D$28:$D$232=TRUE))*(CBRM_data!TC$18=$C55)</f>
        <v>0</v>
      </c>
      <c r="RC55" s="385" cm="1">
        <f t="array" ref="RC55">SUMPRODUCT((CBRM_data!TD$28:TD$232)*(CBRM_data!$H$28:$H$232=$E55)*(CBRM_data!$D$28:$D$232=TRUE))*(CBRM_data!TD$18=$C55)</f>
        <v>0</v>
      </c>
      <c r="RD55" s="385" cm="1">
        <f t="array" ref="RD55">SUMPRODUCT((CBRM_data!TE$28:TE$232)*(CBRM_data!$H$28:$H$232=$E55)*(CBRM_data!$D$28:$D$232=TRUE))*(CBRM_data!TE$18=$C55)</f>
        <v>0</v>
      </c>
      <c r="RE55" s="385" cm="1">
        <f t="array" ref="RE55">SUMPRODUCT((CBRM_data!TF$28:TF$232)*(CBRM_data!$H$28:$H$232=$E55)*(CBRM_data!$D$28:$D$232=TRUE))*(CBRM_data!TF$18=$C55)</f>
        <v>0</v>
      </c>
      <c r="RF55" s="385" cm="1">
        <f t="array" ref="RF55">SUMPRODUCT((CBRM_data!TG$28:TG$232)*(CBRM_data!$H$28:$H$232=$E55)*(CBRM_data!$D$28:$D$232=TRUE))*(CBRM_data!TG$18=$C55)</f>
        <v>0</v>
      </c>
      <c r="RG55" s="385" cm="1">
        <f t="array" ref="RG55">SUMPRODUCT((CBRM_data!TH$28:TH$232)*(CBRM_data!$H$28:$H$232=$E55)*(CBRM_data!$D$28:$D$232=TRUE))*(CBRM_data!TH$18=$C55)</f>
        <v>0</v>
      </c>
      <c r="RH55" s="385" cm="1">
        <f t="array" ref="RH55">SUMPRODUCT((CBRM_data!TI$28:TI$232)*(CBRM_data!$H$28:$H$232=$E55)*(CBRM_data!$D$28:$D$232=TRUE))*(CBRM_data!TI$18=$C55)</f>
        <v>0</v>
      </c>
      <c r="RI55" s="385" cm="1">
        <f t="array" ref="RI55">SUMPRODUCT((CBRM_data!TJ$28:TJ$232)*(CBRM_data!$H$28:$H$232=$E55)*(CBRM_data!$D$28:$D$232=TRUE))*(CBRM_data!TJ$18=$C55)</f>
        <v>0</v>
      </c>
      <c r="RJ55" s="385" cm="1">
        <f t="array" ref="RJ55">SUMPRODUCT((CBRM_data!TK$28:TK$232)*(CBRM_data!$H$28:$H$232=$E55)*(CBRM_data!$D$28:$D$232=TRUE))*(CBRM_data!TK$18=$C55)</f>
        <v>0</v>
      </c>
      <c r="RK55" s="385" cm="1">
        <f t="array" ref="RK55">SUMPRODUCT((CBRM_data!TL$28:TL$232)*(CBRM_data!$H$28:$H$232=$E55)*(CBRM_data!$D$28:$D$232=TRUE))*(CBRM_data!TL$18=$C55)</f>
        <v>0</v>
      </c>
      <c r="RL55" s="385" cm="1">
        <f t="array" ref="RL55">SUMPRODUCT((CBRM_data!TM$28:TM$232)*(CBRM_data!$H$28:$H$232=$E55)*(CBRM_data!$D$28:$D$232=TRUE))*(CBRM_data!TM$18=$C55)</f>
        <v>0</v>
      </c>
      <c r="RM55" s="385" cm="1">
        <f t="array" ref="RM55">SUMPRODUCT((CBRM_data!TN$28:TN$232)*(CBRM_data!$H$28:$H$232=$E55)*(CBRM_data!$D$28:$D$232=TRUE))*(CBRM_data!TN$18=$C55)</f>
        <v>0</v>
      </c>
      <c r="RN55" s="385" cm="1">
        <f t="array" ref="RN55">SUMPRODUCT((CBRM_data!TO$28:TO$232)*(CBRM_data!$H$28:$H$232=$E55)*(CBRM_data!$D$28:$D$232=TRUE))*(CBRM_data!TO$18=$C55)</f>
        <v>0</v>
      </c>
      <c r="RO55" s="385" cm="1">
        <f t="array" ref="RO55">SUMPRODUCT((CBRM_data!TP$28:TP$232)*(CBRM_data!$H$28:$H$232=$E55)*(CBRM_data!$D$28:$D$232=TRUE))*(CBRM_data!TP$18=$C55)</f>
        <v>0</v>
      </c>
      <c r="RP55" s="385" cm="1">
        <f t="array" ref="RP55">SUMPRODUCT((CBRM_data!TQ$28:TQ$232)*(CBRM_data!$H$28:$H$232=$E55)*(CBRM_data!$D$28:$D$232=TRUE))*(CBRM_data!TQ$18=$C55)</f>
        <v>0</v>
      </c>
      <c r="RQ55" s="385" cm="1">
        <f t="array" ref="RQ55">SUMPRODUCT((CBRM_data!TR$28:TR$232)*(CBRM_data!$H$28:$H$232=$E55)*(CBRM_data!$D$28:$D$232=TRUE))*(CBRM_data!TR$18=$C55)</f>
        <v>0</v>
      </c>
      <c r="RR55" s="385" cm="1">
        <f t="array" ref="RR55">SUMPRODUCT((CBRM_data!TS$28:TS$232)*(CBRM_data!$H$28:$H$232=$E55)*(CBRM_data!$D$28:$D$232=TRUE))*(CBRM_data!TS$18=$C55)</f>
        <v>0</v>
      </c>
      <c r="RS55" s="385" cm="1">
        <f t="array" ref="RS55">SUMPRODUCT((CBRM_data!TT$28:TT$232)*(CBRM_data!$H$28:$H$232=$E55)*(CBRM_data!$D$28:$D$232=TRUE))*(CBRM_data!TT$18=$C55)</f>
        <v>0</v>
      </c>
      <c r="RT55" s="385" cm="1">
        <f t="array" ref="RT55">SUMPRODUCT((CBRM_data!TU$28:TU$232)*(CBRM_data!$H$28:$H$232=$E55)*(CBRM_data!$D$28:$D$232=TRUE))*(CBRM_data!TU$18=$C55)</f>
        <v>0</v>
      </c>
      <c r="RU55" s="385" cm="1">
        <f t="array" ref="RU55">SUMPRODUCT((CBRM_data!TV$28:TV$232)*(CBRM_data!$H$28:$H$232=$E55)*(CBRM_data!$D$28:$D$232=TRUE))*(CBRM_data!TV$18=$C55)</f>
        <v>0</v>
      </c>
      <c r="RV55" s="385" cm="1">
        <f t="array" ref="RV55">SUMPRODUCT((CBRM_data!TW$28:TW$232)*(CBRM_data!$H$28:$H$232=$E55)*(CBRM_data!$D$28:$D$232=TRUE))*(CBRM_data!TW$18=$C55)</f>
        <v>0</v>
      </c>
      <c r="RW55" s="385" cm="1">
        <f t="array" ref="RW55">SUMPRODUCT((CBRM_data!TX$28:TX$232)*(CBRM_data!$H$28:$H$232=$E55)*(CBRM_data!$D$28:$D$232=TRUE))*(CBRM_data!TX$18=$C55)</f>
        <v>0</v>
      </c>
      <c r="RX55" s="385" cm="1">
        <f t="array" ref="RX55">SUMPRODUCT((CBRM_data!TY$28:TY$232)*(CBRM_data!$H$28:$H$232=$E55)*(CBRM_data!$D$28:$D$232=TRUE))*(CBRM_data!TY$18=$C55)</f>
        <v>0</v>
      </c>
      <c r="RY55" s="385" cm="1">
        <f t="array" ref="RY55">SUMPRODUCT((CBRM_data!TZ$28:TZ$232)*(CBRM_data!$H$28:$H$232=$E55)*(CBRM_data!$D$28:$D$232=TRUE))*(CBRM_data!TZ$18=$C55)</f>
        <v>0</v>
      </c>
      <c r="RZ55" s="385" cm="1">
        <f t="array" ref="RZ55">SUMPRODUCT((CBRM_data!UA$28:UA$232)*(CBRM_data!$H$28:$H$232=$E55)*(CBRM_data!$D$28:$D$232=TRUE))*(CBRM_data!UA$18=$C55)</f>
        <v>0</v>
      </c>
      <c r="SA55" s="385" cm="1">
        <f t="array" ref="SA55">SUMPRODUCT((CBRM_data!UB$28:UB$232)*(CBRM_data!$H$28:$H$232=$E55)*(CBRM_data!$D$28:$D$232=TRUE))*(CBRM_data!UB$18=$C55)</f>
        <v>0</v>
      </c>
      <c r="SB55" s="385" cm="1">
        <f t="array" ref="SB55">SUMPRODUCT((CBRM_data!UC$28:UC$232)*(CBRM_data!$H$28:$H$232=$E55)*(CBRM_data!$D$28:$D$232=TRUE))*(CBRM_data!UC$18=$C55)</f>
        <v>0</v>
      </c>
      <c r="SC55" s="385" cm="1">
        <f t="array" ref="SC55">SUMPRODUCT((CBRM_data!UD$28:UD$232)*(CBRM_data!$H$28:$H$232=$E55)*(CBRM_data!$D$28:$D$232=TRUE))*(CBRM_data!UD$18=$C55)</f>
        <v>0</v>
      </c>
      <c r="SD55" s="385" cm="1">
        <f t="array" ref="SD55">SUMPRODUCT((CBRM_data!UE$28:UE$232)*(CBRM_data!$H$28:$H$232=$E55)*(CBRM_data!$D$28:$D$232=TRUE))*(CBRM_data!UE$18=$C55)</f>
        <v>0</v>
      </c>
      <c r="SE55" s="385" cm="1">
        <f t="array" ref="SE55">SUMPRODUCT((CBRM_data!UF$28:UF$232)*(CBRM_data!$H$28:$H$232=$E55)*(CBRM_data!$D$28:$D$232=TRUE))*(CBRM_data!UF$18=$C55)</f>
        <v>0</v>
      </c>
      <c r="SF55" s="385" cm="1">
        <f t="array" ref="SF55">SUMPRODUCT((CBRM_data!UG$28:UG$232)*(CBRM_data!$H$28:$H$232=$E55)*(CBRM_data!$D$28:$D$232=TRUE))*(CBRM_data!UG$18=$C55)</f>
        <v>0</v>
      </c>
      <c r="SG55" s="385" cm="1">
        <f t="array" ref="SG55">SUMPRODUCT((CBRM_data!UH$28:UH$232)*(CBRM_data!$H$28:$H$232=$E55)*(CBRM_data!$D$28:$D$232=TRUE))*(CBRM_data!UH$18=$C55)</f>
        <v>0</v>
      </c>
      <c r="SH55" s="385" cm="1">
        <f t="array" ref="SH55">SUMPRODUCT((CBRM_data!UI$28:UI$232)*(CBRM_data!$H$28:$H$232=$E55)*(CBRM_data!$D$28:$D$232=TRUE))*(CBRM_data!UI$18=$C55)</f>
        <v>0</v>
      </c>
      <c r="SI55" s="385" cm="1">
        <f t="array" ref="SI55">SUMPRODUCT((CBRM_data!UJ$28:UJ$232)*(CBRM_data!$H$28:$H$232=$E55)*(CBRM_data!$D$28:$D$232=TRUE))*(CBRM_data!UJ$18=$C55)</f>
        <v>0</v>
      </c>
      <c r="SJ55" s="385" cm="1">
        <f t="array" ref="SJ55">SUMPRODUCT((CBRM_data!UK$28:UK$232)*(CBRM_data!$H$28:$H$232=$E55)*(CBRM_data!$D$28:$D$232=TRUE))*(CBRM_data!UK$18=$C55)</f>
        <v>0</v>
      </c>
      <c r="SK55" s="385" cm="1">
        <f t="array" ref="SK55">SUMPRODUCT((CBRM_data!UL$28:UL$232)*(CBRM_data!$H$28:$H$232=$E55)*(CBRM_data!$D$28:$D$232=TRUE))*(CBRM_data!UL$18=$C55)</f>
        <v>124.06297953092283</v>
      </c>
      <c r="SL55" s="385" cm="1">
        <f t="array" ref="SL55">SUMPRODUCT((CBRM_data!UM$28:UM$232)*(CBRM_data!$H$28:$H$232=$E55)*(CBRM_data!$D$28:$D$232=TRUE))*(CBRM_data!UM$18=$C55)</f>
        <v>124.06297953092283</v>
      </c>
      <c r="SM55" s="385" cm="1">
        <f t="array" ref="SM55">SUMPRODUCT((CBRM_data!UN$28:UN$232)*(CBRM_data!$H$28:$H$232=$E55)*(CBRM_data!$D$28:$D$232=TRUE))*(CBRM_data!UN$18=$C55)</f>
        <v>124.06297953092283</v>
      </c>
      <c r="SN55" s="385" cm="1">
        <f t="array" ref="SN55">SUMPRODUCT((CBRM_data!UO$28:UO$232)*(CBRM_data!$H$28:$H$232=$E55)*(CBRM_data!$D$28:$D$232=TRUE))*(CBRM_data!UO$18=$C55)</f>
        <v>124.06297953092283</v>
      </c>
      <c r="SO55" s="385" cm="1">
        <f t="array" ref="SO55">SUMPRODUCT((CBRM_data!UP$28:UP$232)*(CBRM_data!$H$28:$H$232=$E55)*(CBRM_data!$D$28:$D$232=TRUE))*(CBRM_data!UP$18=$C55)</f>
        <v>124.06297953092283</v>
      </c>
      <c r="SP55" s="385" cm="1">
        <f t="array" ref="SP55">SUMPRODUCT((CBRM_data!UQ$28:UQ$232)*(CBRM_data!$H$28:$H$232=$E55)*(CBRM_data!$D$28:$D$232=TRUE))*(CBRM_data!UQ$18=$C55)</f>
        <v>124.06297953092283</v>
      </c>
      <c r="SQ55" s="385" cm="1">
        <f t="array" ref="SQ55">SUMPRODUCT((CBRM_data!UR$28:UR$232)*(CBRM_data!$H$28:$H$232=$E55)*(CBRM_data!$D$28:$D$232=TRUE))*(CBRM_data!UR$18=$C55)</f>
        <v>124.06297953092283</v>
      </c>
      <c r="SR55" s="385" cm="1">
        <f t="array" ref="SR55">SUMPRODUCT((CBRM_data!US$28:US$232)*(CBRM_data!$H$28:$H$232=$E55)*(CBRM_data!$D$28:$D$232=TRUE))*(CBRM_data!US$18=$C55)</f>
        <v>124.06297953092283</v>
      </c>
      <c r="SS55" s="385" cm="1">
        <f t="array" ref="SS55">SUMPRODUCT((CBRM_data!UT$28:UT$232)*(CBRM_data!$H$28:$H$232=$E55)*(CBRM_data!$D$28:$D$232=TRUE))*(CBRM_data!UT$18=$C55)</f>
        <v>124.06297953092283</v>
      </c>
      <c r="ST55" s="385" cm="1">
        <f t="array" ref="ST55">SUMPRODUCT((CBRM_data!UU$28:UU$232)*(CBRM_data!$H$28:$H$232=$E55)*(CBRM_data!$D$28:$D$232=TRUE))*(CBRM_data!UU$18=$C55)</f>
        <v>124.06297953092283</v>
      </c>
      <c r="SU55" s="385" cm="1">
        <f t="array" ref="SU55">SUMPRODUCT((CBRM_data!UV$28:UV$232)*(CBRM_data!$H$28:$H$232=$E55)*(CBRM_data!$D$28:$D$232=TRUE))*(CBRM_data!UV$18=$C55)</f>
        <v>124.06297953092283</v>
      </c>
      <c r="SV55" s="385" cm="1">
        <f t="array" ref="SV55">SUMPRODUCT((CBRM_data!UW$28:UW$232)*(CBRM_data!$H$28:$H$232=$E55)*(CBRM_data!$D$28:$D$232=TRUE))*(CBRM_data!UW$18=$C55)</f>
        <v>124.06297953092283</v>
      </c>
      <c r="SW55" s="385" cm="1">
        <f t="array" ref="SW55">SUMPRODUCT((CBRM_data!UX$28:UX$232)*(CBRM_data!$H$28:$H$232=$E55)*(CBRM_data!$D$28:$D$232=TRUE))*(CBRM_data!UX$18=$C55)</f>
        <v>124.06297953092283</v>
      </c>
      <c r="SX55" s="385" cm="1">
        <f t="array" ref="SX55">SUMPRODUCT((CBRM_data!UY$28:UY$232)*(CBRM_data!$H$28:$H$232=$E55)*(CBRM_data!$D$28:$D$232=TRUE))*(CBRM_data!UY$18=$C55)</f>
        <v>124.06297953092283</v>
      </c>
      <c r="SY55" s="385" cm="1">
        <f t="array" ref="SY55">SUMPRODUCT((CBRM_data!UZ$28:UZ$232)*(CBRM_data!$H$28:$H$232=$E55)*(CBRM_data!$D$28:$D$232=TRUE))*(CBRM_data!UZ$18=$C55)</f>
        <v>124.06297953092283</v>
      </c>
      <c r="SZ55" s="385" cm="1">
        <f t="array" ref="SZ55">SUMPRODUCT((CBRM_data!VA$28:VA$232)*(CBRM_data!$H$28:$H$232=$E55)*(CBRM_data!$D$28:$D$232=TRUE))*(CBRM_data!VA$18=$C55)</f>
        <v>124.06297953092283</v>
      </c>
      <c r="TA55" s="385" cm="1">
        <f t="array" ref="TA55">SUMPRODUCT((CBRM_data!VB$28:VB$232)*(CBRM_data!$H$28:$H$232=$E55)*(CBRM_data!$D$28:$D$232=TRUE))*(CBRM_data!VB$18=$C55)</f>
        <v>124.06297953092283</v>
      </c>
      <c r="TB55" s="385" cm="1">
        <f t="array" ref="TB55">SUMPRODUCT((CBRM_data!VC$28:VC$232)*(CBRM_data!$H$28:$H$232=$E55)*(CBRM_data!$D$28:$D$232=TRUE))*(CBRM_data!VC$18=$C55)</f>
        <v>148.4956107522805</v>
      </c>
      <c r="TC55" s="385" cm="1">
        <f t="array" ref="TC55">SUMPRODUCT((CBRM_data!VD$28:VD$232)*(CBRM_data!$H$28:$H$232=$E55)*(CBRM_data!$D$28:$D$232=TRUE))*(CBRM_data!VD$18=$C55)</f>
        <v>196.83973089001924</v>
      </c>
      <c r="TD55" s="385" cm="1">
        <f t="array" ref="TD55">SUMPRODUCT((CBRM_data!VE$28:VE$232)*(CBRM_data!$H$28:$H$232=$E55)*(CBRM_data!$D$28:$D$232=TRUE))*(CBRM_data!VE$18=$C55)</f>
        <v>263.20139607949977</v>
      </c>
      <c r="TE55" s="385" cm="1">
        <f t="array" ref="TE55">SUMPRODUCT((CBRM_data!VF$28:VF$232)*(CBRM_data!$H$28:$H$232=$E55)*(CBRM_data!$D$28:$D$232=TRUE))*(CBRM_data!VF$18=$C55)</f>
        <v>354.70598544781808</v>
      </c>
      <c r="TF55" s="385" cm="1">
        <f t="array" ref="TF55">SUMPRODUCT((CBRM_data!VG$28:VG$232)*(CBRM_data!$H$28:$H$232=$E55)*(CBRM_data!$D$28:$D$232=TRUE))*(CBRM_data!VG$18=$C55)</f>
        <v>481.39522369968375</v>
      </c>
      <c r="TG55" s="385" cm="1">
        <f t="array" ref="TG55">SUMPRODUCT((CBRM_data!VH$28:VH$232)*(CBRM_data!$H$28:$H$232=$E55)*(CBRM_data!$D$28:$D$232=TRUE))*(CBRM_data!VH$18=$C55)</f>
        <v>657.44591343659727</v>
      </c>
      <c r="TH55" s="385" cm="1">
        <f t="array" ref="TH55">SUMPRODUCT((CBRM_data!VI$28:VI$232)*(CBRM_data!$H$28:$H$232=$E55)*(CBRM_data!$D$28:$D$232=TRUE))*(CBRM_data!VI$18=$C55)</f>
        <v>902.90462686879994</v>
      </c>
      <c r="TI55" s="385" cm="1">
        <f t="array" ref="TI55">SUMPRODUCT((CBRM_data!VJ$28:VJ$232)*(CBRM_data!$H$28:$H$232=$E55)*(CBRM_data!$D$28:$D$232=TRUE))*(CBRM_data!VJ$18=$C55)</f>
        <v>1246.1585901175274</v>
      </c>
      <c r="TJ55" s="385" cm="1">
        <f t="array" ref="TJ55">SUMPRODUCT((CBRM_data!VK$28:VK$232)*(CBRM_data!$H$28:$H$232=$E55)*(CBRM_data!$D$28:$D$232=TRUE))*(CBRM_data!VK$18=$C55)</f>
        <v>1727.4574872548058</v>
      </c>
      <c r="TK55" s="385" cm="1">
        <f t="array" ref="TK55">SUMPRODUCT((CBRM_data!VL$28:VL$232)*(CBRM_data!$H$28:$H$232=$E55)*(CBRM_data!$D$28:$D$232=TRUE))*(CBRM_data!VL$18=$C55)</f>
        <v>2403.9360823156417</v>
      </c>
      <c r="TL55" s="385" cm="1">
        <f t="array" ref="TL55">SUMPRODUCT((CBRM_data!VM$28:VM$232)*(CBRM_data!$H$28:$H$232=$E55)*(CBRM_data!$D$28:$D$232=TRUE))*(CBRM_data!VM$18=$C55)</f>
        <v>3356.780952457128</v>
      </c>
      <c r="TM55" s="385" cm="1">
        <f t="array" ref="TM55">SUMPRODUCT((CBRM_data!VN$28:VN$232)*(CBRM_data!$H$28:$H$232=$E55)*(CBRM_data!$D$28:$D$232=TRUE))*(CBRM_data!VN$18=$C55)</f>
        <v>4701.4613698603725</v>
      </c>
      <c r="TN55" s="385" cm="1">
        <f t="array" ref="TN55">SUMPRODUCT((CBRM_data!VO$28:VO$232)*(CBRM_data!$H$28:$H$232=$E55)*(CBRM_data!$D$28:$D$232=TRUE))*(CBRM_data!VO$18=$C55)</f>
        <v>6602.340444646743</v>
      </c>
      <c r="TO55" s="385" cm="1">
        <f t="array" ref="TO55">SUMPRODUCT((CBRM_data!VP$28:VP$232)*(CBRM_data!$H$28:$H$232=$E55)*(CBRM_data!$D$28:$D$232=TRUE))*(CBRM_data!VP$18=$C55)</f>
        <v>0</v>
      </c>
      <c r="TP55" s="385" cm="1">
        <f t="array" ref="TP55">SUMPRODUCT((CBRM_data!VQ$28:VQ$232)*(CBRM_data!$H$28:$H$232=$E55)*(CBRM_data!$D$28:$D$232=TRUE))*(CBRM_data!VQ$18=$C55)</f>
        <v>0</v>
      </c>
      <c r="TQ55" s="385" cm="1">
        <f t="array" ref="TQ55">SUMPRODUCT((CBRM_data!VR$28:VR$232)*(CBRM_data!$H$28:$H$232=$E55)*(CBRM_data!$D$28:$D$232=TRUE))*(CBRM_data!VR$18=$C55)</f>
        <v>0</v>
      </c>
      <c r="TR55" s="385" cm="1">
        <f t="array" ref="TR55">SUMPRODUCT((CBRM_data!VS$28:VS$232)*(CBRM_data!$H$28:$H$232=$E55)*(CBRM_data!$D$28:$D$232=TRUE))*(CBRM_data!VS$18=$C55)</f>
        <v>0</v>
      </c>
      <c r="TS55" s="385" cm="1">
        <f t="array" ref="TS55">SUMPRODUCT((CBRM_data!VT$28:VT$232)*(CBRM_data!$H$28:$H$232=$E55)*(CBRM_data!$D$28:$D$232=TRUE))*(CBRM_data!VT$18=$C55)</f>
        <v>0</v>
      </c>
      <c r="TT55" s="385" cm="1">
        <f t="array" ref="TT55">SUMPRODUCT((CBRM_data!VU$28:VU$232)*(CBRM_data!$H$28:$H$232=$E55)*(CBRM_data!$D$28:$D$232=TRUE))*(CBRM_data!VU$18=$C55)</f>
        <v>0</v>
      </c>
      <c r="TU55" s="385" cm="1">
        <f t="array" ref="TU55">SUMPRODUCT((CBRM_data!VV$28:VV$232)*(CBRM_data!$H$28:$H$232=$E55)*(CBRM_data!$D$28:$D$232=TRUE))*(CBRM_data!VV$18=$C55)</f>
        <v>0</v>
      </c>
      <c r="TV55" s="385" cm="1">
        <f t="array" ref="TV55">SUMPRODUCT((CBRM_data!VW$28:VW$232)*(CBRM_data!$H$28:$H$232=$E55)*(CBRM_data!$D$28:$D$232=TRUE))*(CBRM_data!VW$18=$C55)</f>
        <v>0</v>
      </c>
      <c r="TW55" s="385" cm="1">
        <f t="array" ref="TW55">SUMPRODUCT((CBRM_data!VX$28:VX$232)*(CBRM_data!$H$28:$H$232=$E55)*(CBRM_data!$D$28:$D$232=TRUE))*(CBRM_data!VX$18=$C55)</f>
        <v>0</v>
      </c>
      <c r="TX55" s="385" cm="1">
        <f t="array" ref="TX55">SUMPRODUCT((CBRM_data!VY$28:VY$232)*(CBRM_data!$H$28:$H$232=$E55)*(CBRM_data!$D$28:$D$232=TRUE))*(CBRM_data!VY$18=$C55)</f>
        <v>0</v>
      </c>
      <c r="TY55" s="385" cm="1">
        <f t="array" ref="TY55">SUMPRODUCT((CBRM_data!VZ$28:VZ$232)*(CBRM_data!$H$28:$H$232=$E55)*(CBRM_data!$D$28:$D$232=TRUE))*(CBRM_data!VZ$18=$C55)</f>
        <v>0</v>
      </c>
      <c r="TZ55" s="385" cm="1">
        <f t="array" ref="TZ55">SUMPRODUCT((CBRM_data!WA$28:WA$232)*(CBRM_data!$H$28:$H$232=$E55)*(CBRM_data!$D$28:$D$232=TRUE))*(CBRM_data!WA$18=$C55)</f>
        <v>0</v>
      </c>
      <c r="UA55" s="385" cm="1">
        <f t="array" ref="UA55">SUMPRODUCT((CBRM_data!WB$28:WB$232)*(CBRM_data!$H$28:$H$232=$E55)*(CBRM_data!$D$28:$D$232=TRUE))*(CBRM_data!WB$18=$C55)</f>
        <v>0</v>
      </c>
      <c r="UB55" s="385" cm="1">
        <f t="array" ref="UB55">SUMPRODUCT((CBRM_data!WC$28:WC$232)*(CBRM_data!$H$28:$H$232=$E55)*(CBRM_data!$D$28:$D$232=TRUE))*(CBRM_data!WC$18=$C55)</f>
        <v>0</v>
      </c>
      <c r="UC55" s="385" cm="1">
        <f t="array" ref="UC55">SUMPRODUCT((CBRM_data!WD$28:WD$232)*(CBRM_data!$H$28:$H$232=$E55)*(CBRM_data!$D$28:$D$232=TRUE))*(CBRM_data!WD$18=$C55)</f>
        <v>0</v>
      </c>
      <c r="UD55" s="385" cm="1">
        <f t="array" ref="UD55">SUMPRODUCT((CBRM_data!WE$28:WE$232)*(CBRM_data!$H$28:$H$232=$E55)*(CBRM_data!$D$28:$D$232=TRUE))*(CBRM_data!WE$18=$C55)</f>
        <v>0</v>
      </c>
      <c r="UE55" s="385" cm="1">
        <f t="array" ref="UE55">SUMPRODUCT((CBRM_data!WF$28:WF$232)*(CBRM_data!$H$28:$H$232=$E55)*(CBRM_data!$D$28:$D$232=TRUE))*(CBRM_data!WF$18=$C55)</f>
        <v>0</v>
      </c>
      <c r="UF55" s="385" cm="1">
        <f t="array" ref="UF55">SUMPRODUCT((CBRM_data!WG$28:WG$232)*(CBRM_data!$H$28:$H$232=$E55)*(CBRM_data!$D$28:$D$232=TRUE))*(CBRM_data!WG$18=$C55)</f>
        <v>0</v>
      </c>
      <c r="UG55" s="385" cm="1">
        <f t="array" ref="UG55">SUMPRODUCT((CBRM_data!WH$28:WH$232)*(CBRM_data!$H$28:$H$232=$E55)*(CBRM_data!$D$28:$D$232=TRUE))*(CBRM_data!WH$18=$C55)</f>
        <v>0</v>
      </c>
      <c r="UH55" s="385" cm="1">
        <f t="array" ref="UH55">SUMPRODUCT((CBRM_data!WI$28:WI$232)*(CBRM_data!$H$28:$H$232=$E55)*(CBRM_data!$D$28:$D$232=TRUE))*(CBRM_data!WI$18=$C55)</f>
        <v>0</v>
      </c>
      <c r="UI55" s="385" cm="1">
        <f t="array" ref="UI55">SUMPRODUCT((CBRM_data!WJ$28:WJ$232)*(CBRM_data!$H$28:$H$232=$E55)*(CBRM_data!$D$28:$D$232=TRUE))*(CBRM_data!WJ$18=$C55)</f>
        <v>0</v>
      </c>
      <c r="UJ55" s="385" cm="1">
        <f t="array" ref="UJ55">SUMPRODUCT((CBRM_data!WK$28:WK$232)*(CBRM_data!$H$28:$H$232=$E55)*(CBRM_data!$D$28:$D$232=TRUE))*(CBRM_data!WK$18=$C55)</f>
        <v>0</v>
      </c>
      <c r="UK55" s="385" cm="1">
        <f t="array" ref="UK55">SUMPRODUCT((CBRM_data!WL$28:WL$232)*(CBRM_data!$H$28:$H$232=$E55)*(CBRM_data!$D$28:$D$232=TRUE))*(CBRM_data!WL$18=$C55)</f>
        <v>0</v>
      </c>
      <c r="UL55" s="385" cm="1">
        <f t="array" ref="UL55">SUMPRODUCT((CBRM_data!WM$28:WM$232)*(CBRM_data!$H$28:$H$232=$E55)*(CBRM_data!$D$28:$D$232=TRUE))*(CBRM_data!WM$18=$C55)</f>
        <v>0</v>
      </c>
      <c r="UM55" s="385" cm="1">
        <f t="array" ref="UM55">SUMPRODUCT((CBRM_data!WN$28:WN$232)*(CBRM_data!$H$28:$H$232=$E55)*(CBRM_data!$D$28:$D$232=TRUE))*(CBRM_data!WN$18=$C55)</f>
        <v>0</v>
      </c>
      <c r="UN55" s="385" cm="1">
        <f t="array" ref="UN55">SUMPRODUCT((CBRM_data!WO$28:WO$232)*(CBRM_data!$H$28:$H$232=$E55)*(CBRM_data!$D$28:$D$232=TRUE))*(CBRM_data!WO$18=$C55)</f>
        <v>0</v>
      </c>
      <c r="UO55" s="385" cm="1">
        <f t="array" ref="UO55">SUMPRODUCT((CBRM_data!WP$28:WP$232)*(CBRM_data!$H$28:$H$232=$E55)*(CBRM_data!$D$28:$D$232=TRUE))*(CBRM_data!WP$18=$C55)</f>
        <v>0</v>
      </c>
      <c r="UP55" s="385" cm="1">
        <f t="array" ref="UP55">SUMPRODUCT((CBRM_data!WQ$28:WQ$232)*(CBRM_data!$H$28:$H$232=$E55)*(CBRM_data!$D$28:$D$232=TRUE))*(CBRM_data!WQ$18=$C55)</f>
        <v>0</v>
      </c>
      <c r="UQ55" s="385" cm="1">
        <f t="array" ref="UQ55">SUMPRODUCT((CBRM_data!WR$28:WR$232)*(CBRM_data!$H$28:$H$232=$E55)*(CBRM_data!$D$28:$D$232=TRUE))*(CBRM_data!WR$18=$C55)</f>
        <v>0</v>
      </c>
      <c r="UR55" s="385" cm="1">
        <f t="array" ref="UR55">SUMPRODUCT((CBRM_data!WS$28:WS$232)*(CBRM_data!$H$28:$H$232=$E55)*(CBRM_data!$D$28:$D$232=TRUE))*(CBRM_data!WS$18=$C55)</f>
        <v>0</v>
      </c>
      <c r="US55" s="385" cm="1">
        <f t="array" ref="US55">SUMPRODUCT((CBRM_data!WT$28:WT$232)*(CBRM_data!$H$28:$H$232=$E55)*(CBRM_data!$D$28:$D$232=TRUE))*(CBRM_data!WT$18=$C55)</f>
        <v>0</v>
      </c>
      <c r="UT55" s="385" cm="1">
        <f t="array" ref="UT55">SUMPRODUCT((CBRM_data!WU$28:WU$232)*(CBRM_data!$H$28:$H$232=$E55)*(CBRM_data!$D$28:$D$232=TRUE))*(CBRM_data!WU$18=$C55)</f>
        <v>0</v>
      </c>
      <c r="UU55" s="385" cm="1">
        <f t="array" ref="UU55">SUMPRODUCT((CBRM_data!WV$28:WV$232)*(CBRM_data!$H$28:$H$232=$E55)*(CBRM_data!$D$28:$D$232=TRUE))*(CBRM_data!WV$18=$C55)</f>
        <v>0</v>
      </c>
      <c r="UV55" s="385" cm="1">
        <f t="array" ref="UV55">SUMPRODUCT((CBRM_data!WW$28:WW$232)*(CBRM_data!$H$28:$H$232=$E55)*(CBRM_data!$D$28:$D$232=TRUE))*(CBRM_data!WW$18=$C55)</f>
        <v>0</v>
      </c>
      <c r="UW55" s="385" cm="1">
        <f t="array" ref="UW55">SUMPRODUCT((CBRM_data!WX$28:WX$232)*(CBRM_data!$H$28:$H$232=$E55)*(CBRM_data!$D$28:$D$232=TRUE))*(CBRM_data!WX$18=$C55)</f>
        <v>0</v>
      </c>
      <c r="UX55" s="385" cm="1">
        <f t="array" ref="UX55">SUMPRODUCT((CBRM_data!WY$28:WY$232)*(CBRM_data!$H$28:$H$232=$E55)*(CBRM_data!$D$28:$D$232=TRUE))*(CBRM_data!WY$18=$C55)</f>
        <v>0</v>
      </c>
      <c r="UY55" s="385" cm="1">
        <f t="array" ref="UY55">SUMPRODUCT((CBRM_data!WZ$28:WZ$232)*(CBRM_data!$H$28:$H$232=$E55)*(CBRM_data!$D$28:$D$232=TRUE))*(CBRM_data!WZ$18=$C55)</f>
        <v>0</v>
      </c>
      <c r="UZ55" s="385" cm="1">
        <f t="array" ref="UZ55">SUMPRODUCT((CBRM_data!XA$28:XA$232)*(CBRM_data!$H$28:$H$232=$E55)*(CBRM_data!$D$28:$D$232=TRUE))*(CBRM_data!XA$18=$C55)</f>
        <v>0</v>
      </c>
      <c r="VA55" s="385" cm="1">
        <f t="array" ref="VA55">SUMPRODUCT((CBRM_data!XB$28:XB$232)*(CBRM_data!$H$28:$H$232=$E55)*(CBRM_data!$D$28:$D$232=TRUE))*(CBRM_data!XB$18=$C55)</f>
        <v>0</v>
      </c>
      <c r="VB55" s="385" cm="1">
        <f t="array" ref="VB55">SUMPRODUCT((CBRM_data!XC$28:XC$232)*(CBRM_data!$H$28:$H$232=$E55)*(CBRM_data!$D$28:$D$232=TRUE))*(CBRM_data!XC$18=$C55)</f>
        <v>0</v>
      </c>
      <c r="VC55" s="385" cm="1">
        <f t="array" ref="VC55">SUMPRODUCT((CBRM_data!XD$28:XD$232)*(CBRM_data!$H$28:$H$232=$E55)*(CBRM_data!$D$28:$D$232=TRUE))*(CBRM_data!XD$18=$C55)</f>
        <v>0</v>
      </c>
      <c r="VD55" s="385" cm="1">
        <f t="array" ref="VD55">SUMPRODUCT((CBRM_data!XE$28:XE$232)*(CBRM_data!$H$28:$H$232=$E55)*(CBRM_data!$D$28:$D$232=TRUE))*(CBRM_data!XE$18=$C55)</f>
        <v>0</v>
      </c>
      <c r="VE55" s="385" cm="1">
        <f t="array" ref="VE55">SUMPRODUCT((CBRM_data!XF$28:XF$232)*(CBRM_data!$H$28:$H$232=$E55)*(CBRM_data!$D$28:$D$232=TRUE))*(CBRM_data!XF$18=$C55)</f>
        <v>0</v>
      </c>
      <c r="VF55" s="385" cm="1">
        <f t="array" ref="VF55">SUMPRODUCT((CBRM_data!XG$28:XG$232)*(CBRM_data!$H$28:$H$232=$E55)*(CBRM_data!$D$28:$D$232=TRUE))*(CBRM_data!XG$18=$C55)</f>
        <v>0</v>
      </c>
      <c r="VG55" s="385" cm="1">
        <f t="array" ref="VG55">SUMPRODUCT((CBRM_data!XH$28:XH$232)*(CBRM_data!$H$28:$H$232=$E55)*(CBRM_data!$D$28:$D$232=TRUE))*(CBRM_data!XH$18=$C55)</f>
        <v>0</v>
      </c>
      <c r="VH55" s="385" cm="1">
        <f t="array" ref="VH55">SUMPRODUCT((CBRM_data!XI$28:XI$232)*(CBRM_data!$H$28:$H$232=$E55)*(CBRM_data!$D$28:$D$232=TRUE))*(CBRM_data!XI$18=$C55)</f>
        <v>0</v>
      </c>
      <c r="VI55" s="385" cm="1">
        <f t="array" ref="VI55">SUMPRODUCT((CBRM_data!XJ$28:XJ$232)*(CBRM_data!$H$28:$H$232=$E55)*(CBRM_data!$D$28:$D$232=TRUE))*(CBRM_data!XJ$18=$C55)</f>
        <v>0</v>
      </c>
      <c r="VJ55" s="385" cm="1">
        <f t="array" ref="VJ55">SUMPRODUCT((CBRM_data!XK$28:XK$232)*(CBRM_data!$H$28:$H$232=$E55)*(CBRM_data!$D$28:$D$232=TRUE))*(CBRM_data!XK$18=$C55)</f>
        <v>0</v>
      </c>
      <c r="VK55" s="385" cm="1">
        <f t="array" ref="VK55">SUMPRODUCT((CBRM_data!XL$28:XL$232)*(CBRM_data!$H$28:$H$232=$E55)*(CBRM_data!$D$28:$D$232=TRUE))*(CBRM_data!XL$18=$C55)</f>
        <v>0</v>
      </c>
      <c r="VL55" s="385" cm="1">
        <f t="array" ref="VL55">SUMPRODUCT((CBRM_data!XM$28:XM$232)*(CBRM_data!$H$28:$H$232=$E55)*(CBRM_data!$D$28:$D$232=TRUE))*(CBRM_data!XM$18=$C55)</f>
        <v>0</v>
      </c>
      <c r="VM55" s="385" cm="1">
        <f t="array" ref="VM55">SUMPRODUCT((CBRM_data!XN$28:XN$232)*(CBRM_data!$H$28:$H$232=$E55)*(CBRM_data!$D$28:$D$232=TRUE))*(CBRM_data!XN$18=$C55)</f>
        <v>0</v>
      </c>
      <c r="VN55" s="385" cm="1">
        <f t="array" ref="VN55">SUMPRODUCT((CBRM_data!XO$28:XO$232)*(CBRM_data!$H$28:$H$232=$E55)*(CBRM_data!$D$28:$D$232=TRUE))*(CBRM_data!XO$18=$C55)</f>
        <v>0</v>
      </c>
      <c r="VO55" s="385" cm="1">
        <f t="array" ref="VO55">SUMPRODUCT((CBRM_data!XP$28:XP$232)*(CBRM_data!$H$28:$H$232=$E55)*(CBRM_data!$D$28:$D$232=TRUE))*(CBRM_data!XP$18=$C55)</f>
        <v>0</v>
      </c>
      <c r="VP55" s="385" cm="1">
        <f t="array" ref="VP55">SUMPRODUCT((CBRM_data!XQ$28:XQ$232)*(CBRM_data!$H$28:$H$232=$E55)*(CBRM_data!$D$28:$D$232=TRUE))*(CBRM_data!XQ$18=$C55)</f>
        <v>0</v>
      </c>
      <c r="VQ55" s="385" cm="1">
        <f t="array" ref="VQ55">SUMPRODUCT((CBRM_data!XR$28:XR$232)*(CBRM_data!$H$28:$H$232=$E55)*(CBRM_data!$D$28:$D$232=TRUE))*(CBRM_data!XR$18=$C55)</f>
        <v>0</v>
      </c>
      <c r="VR55" s="385" cm="1">
        <f t="array" ref="VR55">SUMPRODUCT((CBRM_data!XS$28:XS$232)*(CBRM_data!$H$28:$H$232=$E55)*(CBRM_data!$D$28:$D$232=TRUE))*(CBRM_data!XS$18=$C55)</f>
        <v>0</v>
      </c>
      <c r="VS55" s="385" cm="1">
        <f t="array" ref="VS55">SUMPRODUCT((CBRM_data!XT$28:XT$232)*(CBRM_data!$H$28:$H$232=$E55)*(CBRM_data!$D$28:$D$232=TRUE))*(CBRM_data!XT$18=$C55)</f>
        <v>0</v>
      </c>
      <c r="VT55" s="385" cm="1">
        <f t="array" ref="VT55">SUMPRODUCT((CBRM_data!XU$28:XU$232)*(CBRM_data!$H$28:$H$232=$E55)*(CBRM_data!$D$28:$D$232=TRUE))*(CBRM_data!XU$18=$C55)</f>
        <v>0</v>
      </c>
      <c r="VU55" s="385" cm="1">
        <f t="array" ref="VU55">SUMPRODUCT((CBRM_data!XV$28:XV$232)*(CBRM_data!$H$28:$H$232=$E55)*(CBRM_data!$D$28:$D$232=TRUE))*(CBRM_data!XV$18=$C55)</f>
        <v>0</v>
      </c>
      <c r="VV55" s="385" cm="1">
        <f t="array" ref="VV55">SUMPRODUCT((CBRM_data!XW$28:XW$232)*(CBRM_data!$H$28:$H$232=$E55)*(CBRM_data!$D$28:$D$232=TRUE))*(CBRM_data!XW$18=$C55)</f>
        <v>0</v>
      </c>
      <c r="VW55" s="385" cm="1">
        <f t="array" ref="VW55">SUMPRODUCT((CBRM_data!XX$28:XX$232)*(CBRM_data!$H$28:$H$232=$E55)*(CBRM_data!$D$28:$D$232=TRUE))*(CBRM_data!XX$18=$C55)</f>
        <v>0</v>
      </c>
      <c r="VX55" s="385" cm="1">
        <f t="array" ref="VX55">SUMPRODUCT((CBRM_data!XY$28:XY$232)*(CBRM_data!$H$28:$H$232=$E55)*(CBRM_data!$D$28:$D$232=TRUE))*(CBRM_data!XY$18=$C55)</f>
        <v>0</v>
      </c>
      <c r="VY55" s="385" cm="1">
        <f t="array" ref="VY55">SUMPRODUCT((CBRM_data!XZ$28:XZ$232)*(CBRM_data!$H$28:$H$232=$E55)*(CBRM_data!$D$28:$D$232=TRUE))*(CBRM_data!XZ$18=$C55)</f>
        <v>0</v>
      </c>
      <c r="VZ55" s="385" cm="1">
        <f t="array" ref="VZ55">SUMPRODUCT((CBRM_data!YA$28:YA$232)*(CBRM_data!$H$28:$H$232=$E55)*(CBRM_data!$D$28:$D$232=TRUE))*(CBRM_data!YA$18=$C55)</f>
        <v>92.370442386675876</v>
      </c>
      <c r="WA55" s="385" cm="1">
        <f t="array" ref="WA55">SUMPRODUCT((CBRM_data!YB$28:YB$232)*(CBRM_data!$H$28:$H$232=$E55)*(CBRM_data!$D$28:$D$232=TRUE))*(CBRM_data!YB$18=$C55)</f>
        <v>92.370442386675876</v>
      </c>
      <c r="WB55" s="385" cm="1">
        <f t="array" ref="WB55">SUMPRODUCT((CBRM_data!YC$28:YC$232)*(CBRM_data!$H$28:$H$232=$E55)*(CBRM_data!$D$28:$D$232=TRUE))*(CBRM_data!YC$18=$C55)</f>
        <v>92.370442386675876</v>
      </c>
      <c r="WC55" s="385" cm="1">
        <f t="array" ref="WC55">SUMPRODUCT((CBRM_data!YD$28:YD$232)*(CBRM_data!$H$28:$H$232=$E55)*(CBRM_data!$D$28:$D$232=TRUE))*(CBRM_data!YD$18=$C55)</f>
        <v>92.370442386675876</v>
      </c>
      <c r="WD55" s="385" cm="1">
        <f t="array" ref="WD55">SUMPRODUCT((CBRM_data!YE$28:YE$232)*(CBRM_data!$H$28:$H$232=$E55)*(CBRM_data!$D$28:$D$232=TRUE))*(CBRM_data!YE$18=$C55)</f>
        <v>92.370442386675876</v>
      </c>
      <c r="WE55" s="385" cm="1">
        <f t="array" ref="WE55">SUMPRODUCT((CBRM_data!YF$28:YF$232)*(CBRM_data!$H$28:$H$232=$E55)*(CBRM_data!$D$28:$D$232=TRUE))*(CBRM_data!YF$18=$C55)</f>
        <v>92.370442386675876</v>
      </c>
      <c r="WF55" s="385" cm="1">
        <f t="array" ref="WF55">SUMPRODUCT((CBRM_data!YG$28:YG$232)*(CBRM_data!$H$28:$H$232=$E55)*(CBRM_data!$D$28:$D$232=TRUE))*(CBRM_data!YG$18=$C55)</f>
        <v>92.370442386675876</v>
      </c>
      <c r="WG55" s="385" cm="1">
        <f t="array" ref="WG55">SUMPRODUCT((CBRM_data!YH$28:YH$232)*(CBRM_data!$H$28:$H$232=$E55)*(CBRM_data!$D$28:$D$232=TRUE))*(CBRM_data!YH$18=$C55)</f>
        <v>92.370442386675876</v>
      </c>
      <c r="WH55" s="385" cm="1">
        <f t="array" ref="WH55">SUMPRODUCT((CBRM_data!YI$28:YI$232)*(CBRM_data!$H$28:$H$232=$E55)*(CBRM_data!$D$28:$D$232=TRUE))*(CBRM_data!YI$18=$C55)</f>
        <v>92.370442386675876</v>
      </c>
      <c r="WI55" s="385" cm="1">
        <f t="array" ref="WI55">SUMPRODUCT((CBRM_data!YJ$28:YJ$232)*(CBRM_data!$H$28:$H$232=$E55)*(CBRM_data!$D$28:$D$232=TRUE))*(CBRM_data!YJ$18=$C55)</f>
        <v>92.370442386675876</v>
      </c>
      <c r="WJ55" s="385" cm="1">
        <f t="array" ref="WJ55">SUMPRODUCT((CBRM_data!YK$28:YK$232)*(CBRM_data!$H$28:$H$232=$E55)*(CBRM_data!$D$28:$D$232=TRUE))*(CBRM_data!YK$18=$C55)</f>
        <v>92.370442386675876</v>
      </c>
      <c r="WK55" s="385" cm="1">
        <f t="array" ref="WK55">SUMPRODUCT((CBRM_data!YL$28:YL$232)*(CBRM_data!$H$28:$H$232=$E55)*(CBRM_data!$D$28:$D$232=TRUE))*(CBRM_data!YL$18=$C55)</f>
        <v>92.370442386675876</v>
      </c>
      <c r="WL55" s="385" cm="1">
        <f t="array" ref="WL55">SUMPRODUCT((CBRM_data!YM$28:YM$232)*(CBRM_data!$H$28:$H$232=$E55)*(CBRM_data!$D$28:$D$232=TRUE))*(CBRM_data!YM$18=$C55)</f>
        <v>92.370442386675876</v>
      </c>
      <c r="WM55" s="385" cm="1">
        <f t="array" ref="WM55">SUMPRODUCT((CBRM_data!YN$28:YN$232)*(CBRM_data!$H$28:$H$232=$E55)*(CBRM_data!$D$28:$D$232=TRUE))*(CBRM_data!YN$18=$C55)</f>
        <v>92.370442386675876</v>
      </c>
      <c r="WN55" s="385" cm="1">
        <f t="array" ref="WN55">SUMPRODUCT((CBRM_data!YO$28:YO$232)*(CBRM_data!$H$28:$H$232=$E55)*(CBRM_data!$D$28:$D$232=TRUE))*(CBRM_data!YO$18=$C55)</f>
        <v>92.370442386675876</v>
      </c>
      <c r="WO55" s="385" cm="1">
        <f t="array" ref="WO55">SUMPRODUCT((CBRM_data!YP$28:YP$232)*(CBRM_data!$H$28:$H$232=$E55)*(CBRM_data!$D$28:$D$232=TRUE))*(CBRM_data!YP$18=$C55)</f>
        <v>92.370442386675876</v>
      </c>
      <c r="WP55" s="385" cm="1">
        <f t="array" ref="WP55">SUMPRODUCT((CBRM_data!YQ$28:YQ$232)*(CBRM_data!$H$28:$H$232=$E55)*(CBRM_data!$D$28:$D$232=TRUE))*(CBRM_data!YQ$18=$C55)</f>
        <v>92.370442386675876</v>
      </c>
      <c r="WQ55" s="385" cm="1">
        <f t="array" ref="WQ55">SUMPRODUCT((CBRM_data!YR$28:YR$232)*(CBRM_data!$H$28:$H$232=$E55)*(CBRM_data!$D$28:$D$232=TRUE))*(CBRM_data!YR$18=$C55)</f>
        <v>110.56163014567041</v>
      </c>
      <c r="WR55" s="385" cm="1">
        <f t="array" ref="WR55">SUMPRODUCT((CBRM_data!YS$28:YS$232)*(CBRM_data!$H$28:$H$232=$E55)*(CBRM_data!$D$28:$D$232=TRUE))*(CBRM_data!YS$18=$C55)</f>
        <v>146.55599188679315</v>
      </c>
      <c r="WS55" s="385" cm="1">
        <f t="array" ref="WS55">SUMPRODUCT((CBRM_data!YT$28:YT$232)*(CBRM_data!$H$28:$H$232=$E55)*(CBRM_data!$D$28:$D$232=TRUE))*(CBRM_data!YT$18=$C55)</f>
        <v>195.96522253920486</v>
      </c>
      <c r="WT55" s="385" cm="1">
        <f t="array" ref="WT55">SUMPRODUCT((CBRM_data!YU$28:YU$232)*(CBRM_data!$H$28:$H$232=$E55)*(CBRM_data!$D$28:$D$232=TRUE))*(CBRM_data!YU$18=$C55)</f>
        <v>264.09448585627604</v>
      </c>
      <c r="WU55" s="385" cm="1">
        <f t="array" ref="WU55">SUMPRODUCT((CBRM_data!YV$28:YV$232)*(CBRM_data!$H$28:$H$232=$E55)*(CBRM_data!$D$28:$D$232=TRUE))*(CBRM_data!YV$18=$C55)</f>
        <v>358.4202954346203</v>
      </c>
      <c r="WV55" s="385" cm="1">
        <f t="array" ref="WV55">SUMPRODUCT((CBRM_data!YW$28:YW$232)*(CBRM_data!$H$28:$H$232=$E55)*(CBRM_data!$D$28:$D$232=TRUE))*(CBRM_data!YW$18=$C55)</f>
        <v>489.49791548665814</v>
      </c>
      <c r="WW55" s="385" cm="1">
        <f t="array" ref="WW55">SUMPRODUCT((CBRM_data!YX$28:YX$232)*(CBRM_data!$H$28:$H$232=$E55)*(CBRM_data!$D$28:$D$232=TRUE))*(CBRM_data!YX$18=$C55)</f>
        <v>672.25291647988854</v>
      </c>
      <c r="WX55" s="385" cm="1">
        <f t="array" ref="WX55">SUMPRODUCT((CBRM_data!YY$28:YY$232)*(CBRM_data!$H$28:$H$232=$E55)*(CBRM_data!$D$28:$D$232=TRUE))*(CBRM_data!YY$18=$C55)</f>
        <v>927.82085911793945</v>
      </c>
      <c r="WY55" s="385" cm="1">
        <f t="array" ref="WY55">SUMPRODUCT((CBRM_data!YZ$28:YZ$232)*(CBRM_data!$H$28:$H$232=$E55)*(CBRM_data!$D$28:$D$232=TRUE))*(CBRM_data!YZ$18=$C55)</f>
        <v>1286.1694351144445</v>
      </c>
      <c r="WZ55" s="385" cm="1">
        <f t="array" ref="WZ55">SUMPRODUCT((CBRM_data!ZA$28:ZA$232)*(CBRM_data!$H$28:$H$232=$E55)*(CBRM_data!$D$28:$D$232=TRUE))*(CBRM_data!ZA$18=$C55)</f>
        <v>1789.8380341368593</v>
      </c>
      <c r="XA55" s="385" cm="1">
        <f t="array" ref="XA55">SUMPRODUCT((CBRM_data!ZB$28:ZB$232)*(CBRM_data!$H$28:$H$232=$E55)*(CBRM_data!$D$28:$D$232=TRUE))*(CBRM_data!ZB$18=$C55)</f>
        <v>2499.2736974880354</v>
      </c>
      <c r="XB55" s="385" cm="1">
        <f t="array" ref="XB55">SUMPRODUCT((CBRM_data!ZC$28:ZC$232)*(CBRM_data!$H$28:$H$232=$E55)*(CBRM_data!$D$28:$D$232=TRUE))*(CBRM_data!ZC$18=$C55)</f>
        <v>3500.4484677044702</v>
      </c>
      <c r="XC55" s="385" cm="1">
        <f t="array" ref="XC55">SUMPRODUCT((CBRM_data!ZD$28:ZD$232)*(CBRM_data!$H$28:$H$232=$E55)*(CBRM_data!$D$28:$D$232=TRUE))*(CBRM_data!ZD$18=$C55)</f>
        <v>4915.7380385778433</v>
      </c>
      <c r="XD55" s="385" cm="1">
        <f t="array" ref="XD55">SUMPRODUCT((CBRM_data!ZE$28:ZE$232)*(CBRM_data!$H$28:$H$232=$E55)*(CBRM_data!$D$28:$D$232=TRUE))*(CBRM_data!ZE$18=$C55)</f>
        <v>0</v>
      </c>
      <c r="XE55" s="385" cm="1">
        <f t="array" ref="XE55">SUMPRODUCT((CBRM_data!ZF$28:ZF$232)*(CBRM_data!$H$28:$H$232=$E55)*(CBRM_data!$D$28:$D$232=TRUE))*(CBRM_data!ZF$18=$C55)</f>
        <v>0</v>
      </c>
      <c r="XF55" s="385" cm="1">
        <f t="array" ref="XF55">SUMPRODUCT((CBRM_data!ZG$28:ZG$232)*(CBRM_data!$H$28:$H$232=$E55)*(CBRM_data!$D$28:$D$232=TRUE))*(CBRM_data!ZG$18=$C55)</f>
        <v>0</v>
      </c>
      <c r="XG55" s="385" cm="1">
        <f t="array" ref="XG55">SUMPRODUCT((CBRM_data!ZH$28:ZH$232)*(CBRM_data!$H$28:$H$232=$E55)*(CBRM_data!$D$28:$D$232=TRUE))*(CBRM_data!ZH$18=$C55)</f>
        <v>0</v>
      </c>
      <c r="XH55" s="385" cm="1">
        <f t="array" ref="XH55">SUMPRODUCT((CBRM_data!ZI$28:ZI$232)*(CBRM_data!$H$28:$H$232=$E55)*(CBRM_data!$D$28:$D$232=TRUE))*(CBRM_data!ZI$18=$C55)</f>
        <v>0</v>
      </c>
      <c r="XI55" s="385" cm="1">
        <f t="array" ref="XI55">SUMPRODUCT((CBRM_data!ZJ$28:ZJ$232)*(CBRM_data!$H$28:$H$232=$E55)*(CBRM_data!$D$28:$D$232=TRUE))*(CBRM_data!ZJ$18=$C55)</f>
        <v>0</v>
      </c>
      <c r="XJ55" s="385" cm="1">
        <f t="array" ref="XJ55">SUMPRODUCT((CBRM_data!ZK$28:ZK$232)*(CBRM_data!$H$28:$H$232=$E55)*(CBRM_data!$D$28:$D$232=TRUE))*(CBRM_data!ZK$18=$C55)</f>
        <v>0</v>
      </c>
      <c r="XK55" s="385" cm="1">
        <f t="array" ref="XK55">SUMPRODUCT((CBRM_data!ZL$28:ZL$232)*(CBRM_data!$H$28:$H$232=$E55)*(CBRM_data!$D$28:$D$232=TRUE))*(CBRM_data!ZL$18=$C55)</f>
        <v>0</v>
      </c>
      <c r="XL55" s="385" cm="1">
        <f t="array" ref="XL55">SUMPRODUCT((CBRM_data!ZM$28:ZM$232)*(CBRM_data!$H$28:$H$232=$E55)*(CBRM_data!$D$28:$D$232=TRUE))*(CBRM_data!ZM$18=$C55)</f>
        <v>0</v>
      </c>
      <c r="XM55" s="385" cm="1">
        <f t="array" ref="XM55">SUMPRODUCT((CBRM_data!ZN$28:ZN$232)*(CBRM_data!$H$28:$H$232=$E55)*(CBRM_data!$D$28:$D$232=TRUE))*(CBRM_data!ZN$18=$C55)</f>
        <v>0</v>
      </c>
      <c r="XN55" s="385" cm="1">
        <f t="array" ref="XN55">SUMPRODUCT((CBRM_data!ZO$28:ZO$232)*(CBRM_data!$H$28:$H$232=$E55)*(CBRM_data!$D$28:$D$232=TRUE))*(CBRM_data!ZO$18=$C55)</f>
        <v>0</v>
      </c>
      <c r="XO55" s="385" cm="1">
        <f t="array" ref="XO55">SUMPRODUCT((CBRM_data!ZP$28:ZP$232)*(CBRM_data!$H$28:$H$232=$E55)*(CBRM_data!$D$28:$D$232=TRUE))*(CBRM_data!ZP$18=$C55)</f>
        <v>0</v>
      </c>
      <c r="XP55" s="385" cm="1">
        <f t="array" ref="XP55">SUMPRODUCT((CBRM_data!ZQ$28:ZQ$232)*(CBRM_data!$H$28:$H$232=$E55)*(CBRM_data!$D$28:$D$232=TRUE))*(CBRM_data!ZQ$18=$C55)</f>
        <v>0</v>
      </c>
      <c r="XQ55" s="385" cm="1">
        <f t="array" ref="XQ55">SUMPRODUCT((CBRM_data!ZR$28:ZR$232)*(CBRM_data!$H$28:$H$232=$E55)*(CBRM_data!$D$28:$D$232=TRUE))*(CBRM_data!ZR$18=$C55)</f>
        <v>0</v>
      </c>
      <c r="XR55" s="385" cm="1">
        <f t="array" ref="XR55">SUMPRODUCT((CBRM_data!ZS$28:ZS$232)*(CBRM_data!$H$28:$H$232=$E55)*(CBRM_data!$D$28:$D$232=TRUE))*(CBRM_data!ZS$18=$C55)</f>
        <v>0</v>
      </c>
      <c r="XS55" s="385" cm="1">
        <f t="array" ref="XS55">SUMPRODUCT((CBRM_data!ZT$28:ZT$232)*(CBRM_data!$H$28:$H$232=$E55)*(CBRM_data!$D$28:$D$232=TRUE))*(CBRM_data!ZT$18=$C55)</f>
        <v>0</v>
      </c>
      <c r="XT55" s="385" cm="1">
        <f t="array" ref="XT55">SUMPRODUCT((CBRM_data!ZU$28:ZU$232)*(CBRM_data!$H$28:$H$232=$E55)*(CBRM_data!$D$28:$D$232=TRUE))*(CBRM_data!ZU$18=$C55)</f>
        <v>0</v>
      </c>
      <c r="XU55" s="385" cm="1">
        <f t="array" ref="XU55">SUMPRODUCT((CBRM_data!ZV$28:ZV$232)*(CBRM_data!$H$28:$H$232=$E55)*(CBRM_data!$D$28:$D$232=TRUE))*(CBRM_data!ZV$18=$C55)</f>
        <v>0</v>
      </c>
      <c r="XV55" s="385" cm="1">
        <f t="array" ref="XV55">SUMPRODUCT((CBRM_data!ZW$28:ZW$232)*(CBRM_data!$H$28:$H$232=$E55)*(CBRM_data!$D$28:$D$232=TRUE))*(CBRM_data!ZW$18=$C55)</f>
        <v>0</v>
      </c>
      <c r="XW55" s="385" cm="1">
        <f t="array" ref="XW55">SUMPRODUCT((CBRM_data!ZX$28:ZX$232)*(CBRM_data!$H$28:$H$232=$E55)*(CBRM_data!$D$28:$D$232=TRUE))*(CBRM_data!ZX$18=$C55)</f>
        <v>0</v>
      </c>
      <c r="XX55" s="385" cm="1">
        <f t="array" ref="XX55">SUMPRODUCT((CBRM_data!ZY$28:ZY$232)*(CBRM_data!$H$28:$H$232=$E55)*(CBRM_data!$D$28:$D$232=TRUE))*(CBRM_data!ZY$18=$C55)</f>
        <v>0</v>
      </c>
      <c r="XY55" s="385" cm="1">
        <f t="array" ref="XY55">SUMPRODUCT((CBRM_data!ZZ$28:ZZ$232)*(CBRM_data!$H$28:$H$232=$E55)*(CBRM_data!$D$28:$D$232=TRUE))*(CBRM_data!ZZ$18=$C55)</f>
        <v>0</v>
      </c>
      <c r="XZ55" s="385" cm="1">
        <f t="array" ref="XZ55">SUMPRODUCT((CBRM_data!AAA$28:AAA$232)*(CBRM_data!$H$28:$H$232=$E55)*(CBRM_data!$D$28:$D$232=TRUE))*(CBRM_data!AAA$18=$C55)</f>
        <v>0</v>
      </c>
      <c r="YA55" s="385" cm="1">
        <f t="array" ref="YA55">SUMPRODUCT((CBRM_data!AAB$28:AAB$232)*(CBRM_data!$H$28:$H$232=$E55)*(CBRM_data!$D$28:$D$232=TRUE))*(CBRM_data!AAB$18=$C55)</f>
        <v>0</v>
      </c>
      <c r="YB55" s="385" cm="1">
        <f t="array" ref="YB55">SUMPRODUCT((CBRM_data!AAC$28:AAC$232)*(CBRM_data!$H$28:$H$232=$E55)*(CBRM_data!$D$28:$D$232=TRUE))*(CBRM_data!AAC$18=$C55)</f>
        <v>0</v>
      </c>
      <c r="YC55" s="385" cm="1">
        <f t="array" ref="YC55">SUMPRODUCT((CBRM_data!AAD$28:AAD$232)*(CBRM_data!$H$28:$H$232=$E55)*(CBRM_data!$D$28:$D$232=TRUE))*(CBRM_data!AAD$18=$C55)</f>
        <v>0</v>
      </c>
      <c r="YD55" s="385" cm="1">
        <f t="array" ref="YD55">SUMPRODUCT((CBRM_data!AAE$28:AAE$232)*(CBRM_data!$H$28:$H$232=$E55)*(CBRM_data!$D$28:$D$232=TRUE))*(CBRM_data!AAE$18=$C55)</f>
        <v>0</v>
      </c>
      <c r="YE55" s="385" cm="1">
        <f t="array" ref="YE55">SUMPRODUCT((CBRM_data!AAF$28:AAF$232)*(CBRM_data!$H$28:$H$232=$E55)*(CBRM_data!$D$28:$D$232=TRUE))*(CBRM_data!AAF$18=$C55)</f>
        <v>0</v>
      </c>
      <c r="YF55" s="385" cm="1">
        <f t="array" ref="YF55">SUMPRODUCT((CBRM_data!AAG$28:AAG$232)*(CBRM_data!$H$28:$H$232=$E55)*(CBRM_data!$D$28:$D$232=TRUE))*(CBRM_data!AAG$18=$C55)</f>
        <v>0</v>
      </c>
      <c r="YG55" s="385" cm="1">
        <f t="array" ref="YG55">SUMPRODUCT((CBRM_data!AAH$28:AAH$232)*(CBRM_data!$H$28:$H$232=$E55)*(CBRM_data!$D$28:$D$232=TRUE))*(CBRM_data!AAH$18=$C55)</f>
        <v>0</v>
      </c>
      <c r="YH55" s="385" cm="1">
        <f t="array" ref="YH55">SUMPRODUCT((CBRM_data!AAI$28:AAI$232)*(CBRM_data!$H$28:$H$232=$E55)*(CBRM_data!$D$28:$D$232=TRUE))*(CBRM_data!AAI$18=$C55)</f>
        <v>0</v>
      </c>
      <c r="YI55" s="385" cm="1">
        <f t="array" ref="YI55">SUMPRODUCT((CBRM_data!AAJ$28:AAJ$232)*(CBRM_data!$H$28:$H$232=$E55)*(CBRM_data!$D$28:$D$232=TRUE))*(CBRM_data!AAJ$18=$C55)</f>
        <v>0</v>
      </c>
      <c r="YJ55" s="385" cm="1">
        <f t="array" ref="YJ55">SUMPRODUCT((CBRM_data!AAK$28:AAK$232)*(CBRM_data!$H$28:$H$232=$E55)*(CBRM_data!$D$28:$D$232=TRUE))*(CBRM_data!AAK$18=$C55)</f>
        <v>0</v>
      </c>
      <c r="YK55" s="385" cm="1">
        <f t="array" ref="YK55">SUMPRODUCT((CBRM_data!AAL$28:AAL$232)*(CBRM_data!$H$28:$H$232=$E55)*(CBRM_data!$D$28:$D$232=TRUE))*(CBRM_data!AAL$18=$C55)</f>
        <v>0</v>
      </c>
      <c r="YL55" s="385" cm="1">
        <f t="array" ref="YL55">SUMPRODUCT((CBRM_data!AAM$28:AAM$232)*(CBRM_data!$H$28:$H$232=$E55)*(CBRM_data!$D$28:$D$232=TRUE))*(CBRM_data!AAM$18=$C55)</f>
        <v>0</v>
      </c>
      <c r="YM55" s="385" cm="1">
        <f t="array" ref="YM55">SUMPRODUCT((CBRM_data!AAN$28:AAN$232)*(CBRM_data!$H$28:$H$232=$E55)*(CBRM_data!$D$28:$D$232=TRUE))*(CBRM_data!AAN$18=$C55)</f>
        <v>0</v>
      </c>
      <c r="YN55" s="385" cm="1">
        <f t="array" ref="YN55">SUMPRODUCT((CBRM_data!AAO$28:AAO$232)*(CBRM_data!$H$28:$H$232=$E55)*(CBRM_data!$D$28:$D$232=TRUE))*(CBRM_data!AAO$18=$C55)</f>
        <v>0</v>
      </c>
      <c r="YO55" s="385" cm="1">
        <f t="array" ref="YO55">SUMPRODUCT((CBRM_data!AAP$28:AAP$232)*(CBRM_data!$H$28:$H$232=$E55)*(CBRM_data!$D$28:$D$232=TRUE))*(CBRM_data!AAP$18=$C55)</f>
        <v>0</v>
      </c>
      <c r="YP55" s="385" cm="1">
        <f t="array" ref="YP55">SUMPRODUCT((CBRM_data!AAQ$28:AAQ$232)*(CBRM_data!$H$28:$H$232=$E55)*(CBRM_data!$D$28:$D$232=TRUE))*(CBRM_data!AAQ$18=$C55)</f>
        <v>0</v>
      </c>
      <c r="YQ55" s="385" cm="1">
        <f t="array" ref="YQ55">SUMPRODUCT((CBRM_data!AAR$28:AAR$232)*(CBRM_data!$H$28:$H$232=$E55)*(CBRM_data!$D$28:$D$232=TRUE))*(CBRM_data!AAR$18=$C55)</f>
        <v>0</v>
      </c>
      <c r="YR55" s="385" cm="1">
        <f t="array" ref="YR55">SUMPRODUCT((CBRM_data!AAS$28:AAS$232)*(CBRM_data!$H$28:$H$232=$E55)*(CBRM_data!$D$28:$D$232=TRUE))*(CBRM_data!AAS$18=$C55)</f>
        <v>0</v>
      </c>
      <c r="YS55" s="385" cm="1">
        <f t="array" ref="YS55">SUMPRODUCT((CBRM_data!AAT$28:AAT$232)*(CBRM_data!$H$28:$H$232=$E55)*(CBRM_data!$D$28:$D$232=TRUE))*(CBRM_data!AAT$18=$C55)</f>
        <v>0</v>
      </c>
      <c r="YT55" s="385" cm="1">
        <f t="array" ref="YT55">SUMPRODUCT((CBRM_data!AAU$28:AAU$232)*(CBRM_data!$H$28:$H$232=$E55)*(CBRM_data!$D$28:$D$232=TRUE))*(CBRM_data!AAU$18=$C55)</f>
        <v>0</v>
      </c>
      <c r="YU55" s="385" cm="1">
        <f t="array" ref="YU55">SUMPRODUCT((CBRM_data!AAV$28:AAV$232)*(CBRM_data!$H$28:$H$232=$E55)*(CBRM_data!$D$28:$D$232=TRUE))*(CBRM_data!AAV$18=$C55)</f>
        <v>0</v>
      </c>
      <c r="YV55" s="385" cm="1">
        <f t="array" ref="YV55">SUMPRODUCT((CBRM_data!AAW$28:AAW$232)*(CBRM_data!$H$28:$H$232=$E55)*(CBRM_data!$D$28:$D$232=TRUE))*(CBRM_data!AAW$18=$C55)</f>
        <v>0</v>
      </c>
      <c r="YW55" s="385" cm="1">
        <f t="array" ref="YW55">SUMPRODUCT((CBRM_data!AAX$28:AAX$232)*(CBRM_data!$H$28:$H$232=$E55)*(CBRM_data!$D$28:$D$232=TRUE))*(CBRM_data!AAX$18=$C55)</f>
        <v>0</v>
      </c>
      <c r="YX55" s="385" cm="1">
        <f t="array" ref="YX55">SUMPRODUCT((CBRM_data!AAY$28:AAY$232)*(CBRM_data!$H$28:$H$232=$E55)*(CBRM_data!$D$28:$D$232=TRUE))*(CBRM_data!AAY$18=$C55)</f>
        <v>0</v>
      </c>
      <c r="YY55" s="385" cm="1">
        <f t="array" ref="YY55">SUMPRODUCT((CBRM_data!AAZ$28:AAZ$232)*(CBRM_data!$H$28:$H$232=$E55)*(CBRM_data!$D$28:$D$232=TRUE))*(CBRM_data!AAZ$18=$C55)</f>
        <v>0</v>
      </c>
      <c r="YZ55" s="385" cm="1">
        <f t="array" ref="YZ55">SUMPRODUCT((CBRM_data!ABA$28:ABA$232)*(CBRM_data!$H$28:$H$232=$E55)*(CBRM_data!$D$28:$D$232=TRUE))*(CBRM_data!ABA$18=$C55)</f>
        <v>0</v>
      </c>
      <c r="ZA55" s="385" cm="1">
        <f t="array" ref="ZA55">SUMPRODUCT((CBRM_data!ABB$28:ABB$232)*(CBRM_data!$H$28:$H$232=$E55)*(CBRM_data!$D$28:$D$232=TRUE))*(CBRM_data!ABB$18=$C55)</f>
        <v>0</v>
      </c>
      <c r="ZB55" s="385" cm="1">
        <f t="array" ref="ZB55">SUMPRODUCT((CBRM_data!ABC$28:ABC$232)*(CBRM_data!$H$28:$H$232=$E55)*(CBRM_data!$D$28:$D$232=TRUE))*(CBRM_data!ABC$18=$C55)</f>
        <v>0</v>
      </c>
      <c r="ZC55" s="385" cm="1">
        <f t="array" ref="ZC55">SUMPRODUCT((CBRM_data!ABD$28:ABD$232)*(CBRM_data!$H$28:$H$232=$E55)*(CBRM_data!$D$28:$D$232=TRUE))*(CBRM_data!ABD$18=$C55)</f>
        <v>0</v>
      </c>
      <c r="ZD55" s="385" cm="1">
        <f t="array" ref="ZD55">SUMPRODUCT((CBRM_data!ABE$28:ABE$232)*(CBRM_data!$H$28:$H$232=$E55)*(CBRM_data!$D$28:$D$232=TRUE))*(CBRM_data!ABE$18=$C55)</f>
        <v>0</v>
      </c>
      <c r="ZE55" s="385" cm="1">
        <f t="array" ref="ZE55">SUMPRODUCT((CBRM_data!ABF$28:ABF$232)*(CBRM_data!$H$28:$H$232=$E55)*(CBRM_data!$D$28:$D$232=TRUE))*(CBRM_data!ABF$18=$C55)</f>
        <v>0</v>
      </c>
      <c r="ZF55" s="385" cm="1">
        <f t="array" ref="ZF55">SUMPRODUCT((CBRM_data!ABG$28:ABG$232)*(CBRM_data!$H$28:$H$232=$E55)*(CBRM_data!$D$28:$D$232=TRUE))*(CBRM_data!ABG$18=$C55)</f>
        <v>0</v>
      </c>
      <c r="ZG55" s="385" cm="1">
        <f t="array" ref="ZG55">SUMPRODUCT((CBRM_data!ABH$28:ABH$232)*(CBRM_data!$H$28:$H$232=$E55)*(CBRM_data!$D$28:$D$232=TRUE))*(CBRM_data!ABH$18=$C55)</f>
        <v>0</v>
      </c>
      <c r="ZH55" s="385" cm="1">
        <f t="array" ref="ZH55">SUMPRODUCT((CBRM_data!ABI$28:ABI$232)*(CBRM_data!$H$28:$H$232=$E55)*(CBRM_data!$D$28:$D$232=TRUE))*(CBRM_data!ABI$18=$C55)</f>
        <v>0</v>
      </c>
      <c r="ZI55" s="385" cm="1">
        <f t="array" ref="ZI55">SUMPRODUCT((CBRM_data!ABJ$28:ABJ$232)*(CBRM_data!$H$28:$H$232=$E55)*(CBRM_data!$D$28:$D$232=TRUE))*(CBRM_data!ABJ$18=$C55)</f>
        <v>0</v>
      </c>
      <c r="ZJ55" s="385" cm="1">
        <f t="array" ref="ZJ55">SUMPRODUCT((CBRM_data!ABK$28:ABK$232)*(CBRM_data!$H$28:$H$232=$E55)*(CBRM_data!$D$28:$D$232=TRUE))*(CBRM_data!ABK$18=$C55)</f>
        <v>0</v>
      </c>
      <c r="ZK55" s="385" cm="1">
        <f t="array" ref="ZK55">SUMPRODUCT((CBRM_data!ABL$28:ABL$232)*(CBRM_data!$H$28:$H$232=$E55)*(CBRM_data!$D$28:$D$232=TRUE))*(CBRM_data!ABL$18=$C55)</f>
        <v>0</v>
      </c>
      <c r="ZL55" s="385" cm="1">
        <f t="array" ref="ZL55">SUMPRODUCT((CBRM_data!ABM$28:ABM$232)*(CBRM_data!$H$28:$H$232=$E55)*(CBRM_data!$D$28:$D$232=TRUE))*(CBRM_data!ABM$18=$C55)</f>
        <v>0</v>
      </c>
      <c r="ZM55" s="385" cm="1">
        <f t="array" ref="ZM55">SUMPRODUCT((CBRM_data!ABN$28:ABN$232)*(CBRM_data!$H$28:$H$232=$E55)*(CBRM_data!$D$28:$D$232=TRUE))*(CBRM_data!ABN$18=$C55)</f>
        <v>0</v>
      </c>
    </row>
    <row r="56" spans="1:689" s="127" customFormat="1" ht="12.75" x14ac:dyDescent="0.2">
      <c r="B56" s="383" t="s">
        <v>1730</v>
      </c>
      <c r="C56" s="383" t="s">
        <v>1723</v>
      </c>
      <c r="D56" s="383" t="s">
        <v>1724</v>
      </c>
      <c r="E56" s="383" t="s">
        <v>1825</v>
      </c>
      <c r="F56" s="383" t="s">
        <v>1730</v>
      </c>
      <c r="G56" s="388">
        <f>INDEX(Workings_calcs!E$11:E$12, MATCH($E56, Workings_calcs!$C$11:$C$12,0))</f>
        <v>28</v>
      </c>
      <c r="I56" s="385">
        <f>INDEX(CBRM_data!$EY$238:$ABN$262, MATCH($D56&amp;$E56, CBRM_data!$D$238:$D$262,0), MATCH($B56&amp;$C56&amp;I$9, CBRM_data!$EY$15:$ABN$15,0))*IF($D56=$B$6,1, (I$8&gt;$G56))</f>
        <v>0</v>
      </c>
      <c r="J56" s="385">
        <f>INDEX(CBRM_data!$EY$238:$ABN$262, MATCH($D56&amp;$E56, CBRM_data!$D$238:$D$262,0), MATCH($B56&amp;$C56&amp;J$9, CBRM_data!$EY$15:$ABN$15,0))*IF($D56=$B$6,1, (J$8&gt;$G56))</f>
        <v>0</v>
      </c>
      <c r="K56" s="385">
        <f>INDEX(CBRM_data!$EY$238:$ABN$262, MATCH($D56&amp;$E56, CBRM_data!$D$238:$D$262,0), MATCH($B56&amp;$C56&amp;K$9, CBRM_data!$EY$15:$ABN$15,0))*IF($D56=$B$6,1, (K$8&gt;$G56))</f>
        <v>0</v>
      </c>
      <c r="L56" s="385">
        <f>INDEX(CBRM_data!$EY$238:$ABN$262, MATCH($D56&amp;$E56, CBRM_data!$D$238:$D$262,0), MATCH($B56&amp;$C56&amp;L$9, CBRM_data!$EY$15:$ABN$15,0))*IF($D56=$B$6,1, (L$8&gt;$G56))</f>
        <v>208.83932835282133</v>
      </c>
      <c r="M56" s="385">
        <f>INDEX(CBRM_data!$EY$238:$ABN$262, MATCH($D56&amp;$E56, CBRM_data!$D$238:$D$262,0), MATCH($B56&amp;$C56&amp;M$9, CBRM_data!$EY$15:$ABN$15,0))*IF($D56=$B$6,1, (M$8&gt;$G56))</f>
        <v>208.83932835282133</v>
      </c>
      <c r="N56" s="385">
        <f>INDEX(CBRM_data!$EY$238:$ABN$262, MATCH($D56&amp;$E56, CBRM_data!$D$238:$D$262,0), MATCH($B56&amp;$C56&amp;N$9, CBRM_data!$EY$15:$ABN$15,0))*IF($D56=$B$6,1, (N$8&gt;$G56))</f>
        <v>208.83932835282133</v>
      </c>
      <c r="O56" s="385">
        <f>INDEX(CBRM_data!$EY$238:$ABN$262, MATCH($D56&amp;$E56, CBRM_data!$D$238:$D$262,0), MATCH($B56&amp;$C56&amp;O$9, CBRM_data!$EY$15:$ABN$15,0))*IF($D56=$B$6,1, (O$8&gt;$G56))</f>
        <v>208.83932835282133</v>
      </c>
      <c r="P56" s="385">
        <f>INDEX(CBRM_data!$EY$238:$ABN$262, MATCH($D56&amp;$E56, CBRM_data!$D$238:$D$262,0), MATCH($B56&amp;$C56&amp;P$9, CBRM_data!$EY$15:$ABN$15,0))*IF($D56=$B$6,1, (P$8&gt;$G56))</f>
        <v>208.83932835282133</v>
      </c>
      <c r="Q56" s="385">
        <f>INDEX(CBRM_data!$EY$238:$ABN$262, MATCH($D56&amp;$E56, CBRM_data!$D$238:$D$262,0), MATCH($B56&amp;$C56&amp;Q$9, CBRM_data!$EY$15:$ABN$15,0))*IF($D56=$B$6,1, (Q$8&gt;$G56))</f>
        <v>208.83932835282133</v>
      </c>
      <c r="R56" s="385">
        <f>INDEX(CBRM_data!$EY$238:$ABN$262, MATCH($D56&amp;$E56, CBRM_data!$D$238:$D$262,0), MATCH($B56&amp;$C56&amp;R$9, CBRM_data!$EY$15:$ABN$15,0))*IF($D56=$B$6,1, (R$8&gt;$G56))</f>
        <v>208.83932835282133</v>
      </c>
      <c r="S56" s="385">
        <f>INDEX(CBRM_data!$EY$238:$ABN$262, MATCH($D56&amp;$E56, CBRM_data!$D$238:$D$262,0), MATCH($B56&amp;$C56&amp;S$9, CBRM_data!$EY$15:$ABN$15,0))*IF($D56=$B$6,1, (S$8&gt;$G56))</f>
        <v>208.83932835282133</v>
      </c>
      <c r="T56" s="385">
        <f>INDEX(CBRM_data!$EY$238:$ABN$262, MATCH($D56&amp;$E56, CBRM_data!$D$238:$D$262,0), MATCH($B56&amp;$C56&amp;T$9, CBRM_data!$EY$15:$ABN$15,0))*IF($D56=$B$6,1, (T$8&gt;$G56))</f>
        <v>208.83932835282133</v>
      </c>
      <c r="U56" s="385">
        <f>INDEX(CBRM_data!$EY$238:$ABN$262, MATCH($D56&amp;$E56, CBRM_data!$D$238:$D$262,0), MATCH($B56&amp;$C56&amp;U$9, CBRM_data!$EY$15:$ABN$15,0))*IF($D56=$B$6,1, (U$8&gt;$G56))</f>
        <v>208.83932835282133</v>
      </c>
      <c r="V56" s="385">
        <f>INDEX(CBRM_data!$EY$238:$ABN$262, MATCH($D56&amp;$E56, CBRM_data!$D$238:$D$262,0), MATCH($B56&amp;$C56&amp;V$9, CBRM_data!$EY$15:$ABN$15,0))*IF($D56=$B$6,1, (V$8&gt;$G56))</f>
        <v>208.83932835282133</v>
      </c>
      <c r="W56" s="385">
        <f>INDEX(CBRM_data!$EY$238:$ABN$262, MATCH($D56&amp;$E56, CBRM_data!$D$238:$D$262,0), MATCH($B56&amp;$C56&amp;W$9, CBRM_data!$EY$15:$ABN$15,0))*IF($D56=$B$6,1, (W$8&gt;$G56))</f>
        <v>208.83932835282133</v>
      </c>
      <c r="X56" s="385">
        <f>INDEX(CBRM_data!$EY$238:$ABN$262, MATCH($D56&amp;$E56, CBRM_data!$D$238:$D$262,0), MATCH($B56&amp;$C56&amp;X$9, CBRM_data!$EY$15:$ABN$15,0))*IF($D56=$B$6,1, (X$8&gt;$G56))</f>
        <v>208.83932835282133</v>
      </c>
      <c r="Y56" s="385">
        <f>INDEX(CBRM_data!$EY$238:$ABN$262, MATCH($D56&amp;$E56, CBRM_data!$D$238:$D$262,0), MATCH($B56&amp;$C56&amp;Y$9, CBRM_data!$EY$15:$ABN$15,0))*IF($D56=$B$6,1, (Y$8&gt;$G56))</f>
        <v>208.83932835282133</v>
      </c>
      <c r="Z56" s="385">
        <f>INDEX(CBRM_data!$EY$238:$ABN$262, MATCH($D56&amp;$E56, CBRM_data!$D$238:$D$262,0), MATCH($B56&amp;$C56&amp;Z$9, CBRM_data!$EY$15:$ABN$15,0))*IF($D56=$B$6,1, (Z$8&gt;$G56))</f>
        <v>249.96758686678626</v>
      </c>
      <c r="AA56" s="385">
        <f>INDEX(CBRM_data!$EY$238:$ABN$262, MATCH($D56&amp;$E56, CBRM_data!$D$238:$D$262,0), MATCH($B56&amp;$C56&amp;AA$9, CBRM_data!$EY$15:$ABN$15,0))*IF($D56=$B$6,1, (AA$8&gt;$G56))</f>
        <v>331.34684776755284</v>
      </c>
      <c r="AB56" s="385">
        <f>INDEX(CBRM_data!$EY$238:$ABN$262, MATCH($D56&amp;$E56, CBRM_data!$D$238:$D$262,0), MATCH($B56&amp;$C56&amp;AB$9, CBRM_data!$EY$15:$ABN$15,0))*IF($D56=$B$6,1, (AB$8&gt;$G56))</f>
        <v>443.05563985803747</v>
      </c>
      <c r="AC56" s="385">
        <f>INDEX(CBRM_data!$EY$238:$ABN$262, MATCH($D56&amp;$E56, CBRM_data!$D$238:$D$262,0), MATCH($B56&amp;$C56&amp;AC$9, CBRM_data!$EY$15:$ABN$15,0))*IF($D56=$B$6,1, (AC$8&gt;$G56))</f>
        <v>597.08835015673958</v>
      </c>
      <c r="AD56" s="385">
        <f>INDEX(CBRM_data!$EY$238:$ABN$262, MATCH($D56&amp;$E56, CBRM_data!$D$238:$D$262,0), MATCH($B56&amp;$C56&amp;AD$9, CBRM_data!$EY$15:$ABN$15,0))*IF($D56=$B$6,1, (AD$8&gt;$G56))</f>
        <v>810.34854692200804</v>
      </c>
      <c r="AE56" s="385">
        <f>INDEX(CBRM_data!$EY$238:$ABN$262, MATCH($D56&amp;$E56, CBRM_data!$D$238:$D$262,0), MATCH($B56&amp;$C56&amp;AE$9, CBRM_data!$EY$15:$ABN$15,0))*IF($D56=$B$6,1, (AE$8&gt;$G56))</f>
        <v>1106.7005121877137</v>
      </c>
      <c r="AF56" s="385">
        <f>INDEX(CBRM_data!$EY$238:$ABN$262, MATCH($D56&amp;$E56, CBRM_data!$D$238:$D$262,0), MATCH($B56&amp;$C56&amp;AF$9, CBRM_data!$EY$15:$ABN$15,0))*IF($D56=$B$6,1, (AF$8&gt;$G56))</f>
        <v>1519.8893058580445</v>
      </c>
      <c r="AG56" s="385">
        <f>INDEX(CBRM_data!$EY$238:$ABN$262, MATCH($D56&amp;$E56, CBRM_data!$D$238:$D$262,0), MATCH($B56&amp;$C56&amp;AG$9, CBRM_data!$EY$15:$ABN$15,0))*IF($D56=$B$6,1, (AG$8&gt;$G56))</f>
        <v>2097.7000872075341</v>
      </c>
      <c r="AH56" s="385">
        <f>INDEX(CBRM_data!$EY$238:$ABN$262, MATCH($D56&amp;$E56, CBRM_data!$D$238:$D$262,0), MATCH($B56&amp;$C56&amp;AH$9, CBRM_data!$EY$15:$ABN$15,0))*IF($D56=$B$6,1, (AH$8&gt;$G56))</f>
        <v>2907.8864844321015</v>
      </c>
      <c r="AI56" s="385">
        <f>INDEX(CBRM_data!$EY$238:$ABN$262, MATCH($D56&amp;$E56, CBRM_data!$D$238:$D$262,0), MATCH($B56&amp;$C56&amp;AI$9, CBRM_data!$EY$15:$ABN$15,0))*IF($D56=$B$6,1, (AI$8&gt;$G56))</f>
        <v>4046.6253408719631</v>
      </c>
      <c r="AJ56" s="385">
        <f>INDEX(CBRM_data!$EY$238:$ABN$262, MATCH($D56&amp;$E56, CBRM_data!$D$238:$D$262,0), MATCH($B56&amp;$C56&amp;AJ$9, CBRM_data!$EY$15:$ABN$15,0))*IF($D56=$B$6,1, (AJ$8&gt;$G56))</f>
        <v>5650.5807146438801</v>
      </c>
      <c r="AK56" s="385">
        <f>INDEX(CBRM_data!$EY$238:$ABN$262, MATCH($D56&amp;$E56, CBRM_data!$D$238:$D$262,0), MATCH($B56&amp;$C56&amp;AK$9, CBRM_data!$EY$15:$ABN$15,0))*IF($D56=$B$6,1, (AK$8&gt;$G56))</f>
        <v>7914.1258614835024</v>
      </c>
      <c r="AL56" s="385">
        <f>INDEX(CBRM_data!$EY$238:$ABN$262, MATCH($D56&amp;$E56, CBRM_data!$D$238:$D$262,0), MATCH($B56&amp;$C56&amp;AL$9, CBRM_data!$EY$15:$ABN$15,0))*IF($D56=$B$6,1, (AL$8&gt;$G56))</f>
        <v>11113.938656237235</v>
      </c>
      <c r="EB56" s="385"/>
      <c r="EC56" s="385"/>
      <c r="ED56" s="385"/>
      <c r="EE56" s="385"/>
      <c r="EF56" s="385"/>
      <c r="EG56" s="385"/>
      <c r="EH56" s="385"/>
      <c r="EI56" s="385"/>
      <c r="EJ56" s="385"/>
      <c r="EK56" s="385"/>
      <c r="EL56" s="385"/>
      <c r="EM56" s="385"/>
      <c r="EN56" s="385"/>
      <c r="EO56" s="385"/>
      <c r="EP56" s="385"/>
      <c r="EQ56" s="385"/>
      <c r="ER56" s="385"/>
      <c r="ES56" s="385"/>
      <c r="ET56" s="385"/>
      <c r="EU56" s="385"/>
      <c r="EV56" s="385"/>
      <c r="EW56" s="385"/>
      <c r="EX56" s="385"/>
      <c r="EY56" s="385"/>
      <c r="EZ56" s="385"/>
      <c r="FA56" s="385"/>
      <c r="FB56" s="385"/>
      <c r="FC56" s="385"/>
      <c r="FD56" s="385"/>
      <c r="FE56" s="385"/>
      <c r="FF56" s="385"/>
      <c r="FG56" s="385"/>
      <c r="FH56" s="385"/>
      <c r="FI56" s="385"/>
      <c r="FJ56" s="385"/>
      <c r="FK56" s="385"/>
      <c r="FL56" s="385"/>
      <c r="FM56" s="385"/>
      <c r="FN56" s="385"/>
      <c r="FO56" s="385"/>
      <c r="FP56" s="385"/>
      <c r="FQ56" s="385"/>
      <c r="FR56" s="385"/>
      <c r="FS56" s="385"/>
      <c r="FT56" s="385"/>
      <c r="FU56" s="385"/>
      <c r="FV56" s="385"/>
      <c r="FW56" s="385"/>
      <c r="FX56" s="385"/>
      <c r="FY56" s="385"/>
      <c r="FZ56" s="385"/>
      <c r="GA56" s="385"/>
      <c r="GB56" s="385"/>
      <c r="GC56" s="385"/>
      <c r="GD56" s="385"/>
      <c r="GE56" s="385"/>
      <c r="GF56" s="385"/>
      <c r="GG56" s="385"/>
      <c r="GH56" s="385"/>
      <c r="GI56" s="385"/>
      <c r="GJ56" s="385"/>
      <c r="GK56" s="385"/>
      <c r="GL56" s="385"/>
      <c r="GM56" s="385"/>
      <c r="GN56" s="385"/>
      <c r="GO56" s="385"/>
      <c r="GP56" s="385"/>
      <c r="GQ56" s="385"/>
      <c r="GR56" s="385"/>
      <c r="GS56" s="385"/>
      <c r="GT56" s="385"/>
      <c r="GU56" s="385"/>
      <c r="GV56" s="385"/>
      <c r="GW56" s="385"/>
      <c r="GX56" s="385"/>
      <c r="GY56" s="385"/>
      <c r="GZ56" s="385"/>
      <c r="HA56" s="385"/>
      <c r="HB56" s="385"/>
      <c r="HC56" s="385"/>
      <c r="HD56" s="385"/>
      <c r="HE56" s="385"/>
      <c r="HF56" s="385"/>
      <c r="HG56" s="385"/>
      <c r="HH56" s="385"/>
      <c r="HI56" s="385"/>
      <c r="HJ56" s="385"/>
      <c r="HK56" s="385"/>
      <c r="HL56" s="385"/>
      <c r="HM56" s="385"/>
      <c r="HN56" s="385"/>
      <c r="HO56" s="385"/>
      <c r="HP56" s="385"/>
      <c r="HQ56" s="385"/>
      <c r="HR56" s="385"/>
      <c r="HS56" s="385"/>
      <c r="HT56" s="385"/>
      <c r="HU56" s="385"/>
      <c r="HV56" s="385"/>
      <c r="HW56" s="385"/>
      <c r="HX56" s="385"/>
      <c r="HY56" s="385"/>
      <c r="HZ56" s="385"/>
      <c r="IA56" s="385"/>
      <c r="IB56" s="385"/>
      <c r="IC56" s="385"/>
      <c r="ID56" s="385"/>
      <c r="IE56" s="385"/>
      <c r="IF56" s="385"/>
      <c r="IG56" s="385"/>
      <c r="IH56" s="385"/>
      <c r="II56" s="385"/>
      <c r="IJ56" s="385"/>
      <c r="IK56" s="385"/>
      <c r="IL56" s="385"/>
      <c r="IM56" s="385"/>
      <c r="IN56" s="385"/>
      <c r="IO56" s="385"/>
      <c r="IP56" s="385"/>
      <c r="IQ56" s="385"/>
      <c r="IR56" s="385"/>
      <c r="IS56" s="385"/>
      <c r="IT56" s="385"/>
      <c r="IU56" s="385"/>
      <c r="IV56" s="385"/>
      <c r="IW56" s="385"/>
      <c r="IX56" s="385"/>
      <c r="IY56" s="385"/>
      <c r="IZ56" s="385"/>
      <c r="JA56" s="385"/>
      <c r="JB56" s="385"/>
      <c r="JC56" s="385"/>
      <c r="JD56" s="385"/>
      <c r="JE56" s="385"/>
      <c r="JF56" s="385"/>
      <c r="JG56" s="385"/>
      <c r="JH56" s="385"/>
      <c r="JI56" s="385"/>
      <c r="JJ56" s="385"/>
      <c r="JK56" s="385"/>
      <c r="JL56" s="385"/>
      <c r="JM56" s="385"/>
      <c r="JN56" s="385"/>
      <c r="JO56" s="385"/>
      <c r="JP56" s="385"/>
      <c r="JQ56" s="385"/>
      <c r="JR56" s="385"/>
      <c r="JS56" s="385"/>
      <c r="JT56" s="385"/>
      <c r="JU56" s="385"/>
      <c r="JV56" s="385"/>
      <c r="JW56" s="385"/>
      <c r="JX56" s="385"/>
      <c r="JY56" s="385"/>
      <c r="JZ56" s="385"/>
      <c r="KA56" s="385"/>
      <c r="KB56" s="385"/>
      <c r="KC56" s="385"/>
      <c r="KD56" s="385"/>
      <c r="KE56" s="385"/>
      <c r="KF56" s="385"/>
      <c r="KG56" s="385"/>
      <c r="KH56" s="385"/>
      <c r="KI56" s="385"/>
      <c r="KJ56" s="385"/>
      <c r="KK56" s="385"/>
      <c r="KL56" s="385"/>
      <c r="KM56" s="385"/>
      <c r="KN56" s="385"/>
      <c r="KO56" s="385"/>
      <c r="KP56" s="385"/>
      <c r="KQ56" s="385"/>
      <c r="KR56" s="385"/>
      <c r="KS56" s="385"/>
      <c r="KT56" s="385"/>
      <c r="KU56" s="385"/>
      <c r="KV56" s="385"/>
      <c r="KW56" s="385"/>
      <c r="KX56" s="385"/>
      <c r="KY56" s="385"/>
      <c r="KZ56" s="385"/>
      <c r="LA56" s="385"/>
      <c r="LB56" s="385"/>
      <c r="LC56" s="385"/>
      <c r="LD56" s="385"/>
      <c r="LE56" s="385"/>
      <c r="LF56" s="385"/>
      <c r="LG56" s="385"/>
      <c r="LH56" s="385"/>
      <c r="LI56" s="385"/>
      <c r="LJ56" s="385"/>
      <c r="LK56" s="385"/>
      <c r="LL56" s="385"/>
      <c r="LM56" s="385"/>
      <c r="LN56" s="385"/>
      <c r="LO56" s="385"/>
      <c r="LP56" s="385"/>
      <c r="LQ56" s="385"/>
      <c r="LR56" s="385"/>
      <c r="LS56" s="385"/>
      <c r="LT56" s="385"/>
      <c r="LU56" s="385"/>
      <c r="LV56" s="385"/>
      <c r="LW56" s="385"/>
      <c r="LX56" s="385"/>
      <c r="LY56" s="385"/>
      <c r="LZ56" s="385"/>
      <c r="MA56" s="385"/>
      <c r="MB56" s="385"/>
      <c r="MC56" s="385"/>
      <c r="MD56" s="385"/>
      <c r="ME56" s="385"/>
      <c r="MF56" s="385"/>
      <c r="MG56" s="385"/>
      <c r="MH56" s="385"/>
      <c r="MI56" s="385"/>
      <c r="MJ56" s="385"/>
      <c r="MK56" s="385"/>
      <c r="ML56" s="385"/>
      <c r="MM56" s="385"/>
      <c r="MN56" s="385"/>
      <c r="MO56" s="385"/>
      <c r="MP56" s="385"/>
      <c r="MQ56" s="385"/>
      <c r="MR56" s="385"/>
      <c r="MS56" s="385"/>
      <c r="MT56" s="385"/>
      <c r="MU56" s="385"/>
      <c r="MV56" s="385"/>
      <c r="MW56" s="385"/>
      <c r="MX56" s="385"/>
      <c r="MY56" s="385"/>
      <c r="MZ56" s="385"/>
      <c r="NA56" s="385"/>
      <c r="NB56" s="385"/>
      <c r="NC56" s="385"/>
      <c r="ND56" s="385"/>
      <c r="NE56" s="385"/>
      <c r="NF56" s="385"/>
      <c r="NG56" s="385"/>
      <c r="NH56" s="385"/>
      <c r="NI56" s="385"/>
      <c r="NJ56" s="385"/>
      <c r="NK56" s="385"/>
      <c r="NL56" s="385"/>
      <c r="NM56" s="385"/>
      <c r="NN56" s="385"/>
      <c r="NO56" s="385"/>
      <c r="NP56" s="385"/>
      <c r="NQ56" s="385"/>
      <c r="NR56" s="385"/>
      <c r="NS56" s="385"/>
      <c r="NT56" s="385"/>
      <c r="NU56" s="385"/>
      <c r="NV56" s="385"/>
      <c r="NW56" s="385"/>
      <c r="NX56" s="385"/>
      <c r="NY56" s="385"/>
      <c r="NZ56" s="385"/>
      <c r="OA56" s="385"/>
      <c r="OB56" s="385"/>
      <c r="OC56" s="385"/>
      <c r="OD56" s="385"/>
      <c r="OE56" s="385"/>
      <c r="OF56" s="385"/>
      <c r="OG56" s="385"/>
      <c r="OH56" s="385"/>
      <c r="OI56" s="385"/>
      <c r="OJ56" s="385"/>
      <c r="OK56" s="385"/>
      <c r="OL56" s="385"/>
      <c r="OM56" s="385"/>
      <c r="ON56" s="385"/>
      <c r="OO56" s="385"/>
      <c r="OP56" s="385"/>
      <c r="OQ56" s="385"/>
      <c r="OR56" s="385"/>
      <c r="OS56" s="385"/>
      <c r="OT56" s="385"/>
      <c r="OU56" s="385"/>
      <c r="OV56" s="385"/>
      <c r="OW56" s="385"/>
      <c r="OX56" s="385"/>
      <c r="OY56" s="385"/>
      <c r="OZ56" s="385"/>
      <c r="PA56" s="385"/>
      <c r="PB56" s="385"/>
      <c r="PC56" s="385"/>
      <c r="PD56" s="385"/>
      <c r="PE56" s="385"/>
      <c r="PF56" s="385"/>
      <c r="PG56" s="385"/>
      <c r="PH56" s="385"/>
      <c r="PI56" s="385"/>
      <c r="PJ56" s="385"/>
      <c r="PK56" s="385"/>
      <c r="PL56" s="385"/>
      <c r="PM56" s="385"/>
      <c r="PN56" s="385"/>
      <c r="PO56" s="385"/>
      <c r="PP56" s="385"/>
      <c r="PQ56" s="385"/>
      <c r="PR56" s="385"/>
      <c r="PS56" s="385"/>
      <c r="PT56" s="385"/>
      <c r="PU56" s="385"/>
      <c r="PV56" s="385"/>
      <c r="PW56" s="385"/>
      <c r="PX56" s="385"/>
      <c r="PY56" s="385"/>
      <c r="PZ56" s="385"/>
      <c r="QA56" s="385"/>
      <c r="QB56" s="385"/>
      <c r="QC56" s="385"/>
      <c r="QD56" s="385"/>
      <c r="QE56" s="385"/>
      <c r="QF56" s="385"/>
      <c r="QG56" s="385"/>
      <c r="QH56" s="385"/>
      <c r="QI56" s="385"/>
      <c r="QJ56" s="385"/>
      <c r="QK56" s="385"/>
      <c r="QL56" s="385"/>
      <c r="QM56" s="385"/>
      <c r="QN56" s="385"/>
      <c r="QO56" s="385"/>
      <c r="QP56" s="385"/>
      <c r="QQ56" s="385"/>
      <c r="QR56" s="385"/>
      <c r="QS56" s="385"/>
      <c r="QT56" s="385"/>
      <c r="QU56" s="385"/>
      <c r="QV56" s="385"/>
      <c r="QW56" s="385"/>
      <c r="QX56" s="385"/>
      <c r="QY56" s="385"/>
      <c r="QZ56" s="385"/>
      <c r="RA56" s="385"/>
      <c r="RB56" s="385"/>
      <c r="RC56" s="385"/>
      <c r="RD56" s="385"/>
      <c r="RE56" s="385"/>
      <c r="RF56" s="385"/>
      <c r="RG56" s="385"/>
      <c r="RH56" s="385"/>
      <c r="RI56" s="385"/>
      <c r="RJ56" s="385"/>
      <c r="RK56" s="385"/>
      <c r="RL56" s="385"/>
      <c r="RM56" s="385"/>
      <c r="RN56" s="385"/>
      <c r="RO56" s="385"/>
      <c r="RP56" s="385"/>
      <c r="RQ56" s="385"/>
      <c r="RR56" s="385"/>
      <c r="RS56" s="385"/>
      <c r="RT56" s="385"/>
      <c r="RU56" s="385"/>
      <c r="RV56" s="385"/>
      <c r="RW56" s="385"/>
      <c r="RX56" s="385"/>
      <c r="RY56" s="385"/>
      <c r="RZ56" s="385"/>
      <c r="SA56" s="385"/>
      <c r="SB56" s="385"/>
      <c r="SC56" s="385"/>
      <c r="SD56" s="385"/>
      <c r="SE56" s="385"/>
      <c r="SF56" s="385"/>
      <c r="SG56" s="385"/>
      <c r="SH56" s="385"/>
      <c r="SI56" s="385"/>
      <c r="SJ56" s="385"/>
      <c r="SK56" s="385"/>
      <c r="SL56" s="385"/>
      <c r="SM56" s="385"/>
      <c r="SN56" s="385"/>
      <c r="SO56" s="385"/>
      <c r="SP56" s="385"/>
      <c r="SQ56" s="385"/>
      <c r="SR56" s="385"/>
      <c r="SS56" s="385"/>
      <c r="ST56" s="385"/>
      <c r="SU56" s="385"/>
      <c r="SV56" s="385"/>
      <c r="SW56" s="385"/>
      <c r="SX56" s="385"/>
      <c r="SY56" s="385"/>
      <c r="SZ56" s="385"/>
      <c r="TA56" s="385"/>
      <c r="TB56" s="385"/>
      <c r="TC56" s="385"/>
      <c r="TD56" s="385"/>
      <c r="TE56" s="385"/>
      <c r="TF56" s="385"/>
      <c r="TG56" s="385"/>
      <c r="TH56" s="385"/>
      <c r="TI56" s="385"/>
      <c r="TJ56" s="385"/>
      <c r="TK56" s="385"/>
      <c r="TL56" s="385"/>
      <c r="TM56" s="385"/>
      <c r="TN56" s="385"/>
      <c r="TO56" s="385"/>
      <c r="TP56" s="385"/>
      <c r="TQ56" s="385"/>
      <c r="TR56" s="385"/>
      <c r="TS56" s="385"/>
      <c r="TT56" s="385"/>
      <c r="TU56" s="385"/>
      <c r="TV56" s="385"/>
      <c r="TW56" s="385"/>
      <c r="TX56" s="385"/>
      <c r="TY56" s="385"/>
      <c r="TZ56" s="385"/>
      <c r="UA56" s="385"/>
      <c r="UB56" s="385"/>
      <c r="UC56" s="385"/>
      <c r="UD56" s="385"/>
      <c r="UE56" s="385"/>
      <c r="UF56" s="385"/>
      <c r="UG56" s="385"/>
      <c r="UH56" s="385"/>
      <c r="UI56" s="385"/>
      <c r="UJ56" s="385"/>
      <c r="UK56" s="385"/>
      <c r="UL56" s="385"/>
      <c r="UM56" s="385"/>
      <c r="UN56" s="385"/>
      <c r="UO56" s="385"/>
      <c r="UP56" s="385"/>
      <c r="UQ56" s="385"/>
      <c r="UR56" s="385"/>
      <c r="US56" s="385"/>
      <c r="UT56" s="385"/>
      <c r="UU56" s="385"/>
      <c r="UV56" s="385"/>
      <c r="UW56" s="385"/>
      <c r="UX56" s="385"/>
      <c r="UY56" s="385"/>
      <c r="UZ56" s="385"/>
      <c r="VA56" s="385"/>
      <c r="VB56" s="385"/>
      <c r="VC56" s="385"/>
      <c r="VD56" s="385"/>
      <c r="VE56" s="385"/>
      <c r="VF56" s="385"/>
      <c r="VG56" s="385"/>
      <c r="VH56" s="385"/>
      <c r="VI56" s="385"/>
      <c r="VJ56" s="385"/>
      <c r="VK56" s="385"/>
      <c r="VL56" s="385"/>
      <c r="VM56" s="385"/>
      <c r="VN56" s="385"/>
      <c r="VO56" s="385"/>
      <c r="VP56" s="385"/>
      <c r="VQ56" s="385"/>
      <c r="VR56" s="385"/>
      <c r="VS56" s="385"/>
      <c r="VT56" s="385"/>
      <c r="VU56" s="385"/>
      <c r="VV56" s="385"/>
      <c r="VW56" s="385"/>
      <c r="VX56" s="385"/>
      <c r="VY56" s="385"/>
      <c r="VZ56" s="385"/>
      <c r="WA56" s="385"/>
      <c r="WB56" s="385"/>
      <c r="WC56" s="385"/>
      <c r="WD56" s="385"/>
      <c r="WE56" s="385"/>
      <c r="WF56" s="385"/>
      <c r="WG56" s="385"/>
      <c r="WH56" s="385"/>
      <c r="WI56" s="385"/>
      <c r="WJ56" s="385"/>
      <c r="WK56" s="385"/>
      <c r="WL56" s="385"/>
      <c r="WM56" s="385"/>
      <c r="WN56" s="385"/>
      <c r="WO56" s="385"/>
      <c r="WP56" s="385"/>
      <c r="WQ56" s="385"/>
      <c r="WR56" s="385"/>
      <c r="WS56" s="385"/>
      <c r="WT56" s="385"/>
      <c r="WU56" s="385"/>
      <c r="WV56" s="385"/>
      <c r="WW56" s="385"/>
      <c r="WX56" s="385"/>
      <c r="WY56" s="385"/>
      <c r="WZ56" s="385"/>
      <c r="XA56" s="385"/>
      <c r="XB56" s="385"/>
      <c r="XC56" s="385"/>
      <c r="XD56" s="385"/>
      <c r="XE56" s="385"/>
      <c r="XF56" s="385"/>
      <c r="XG56" s="385"/>
      <c r="XH56" s="385"/>
      <c r="XI56" s="385"/>
      <c r="XJ56" s="385"/>
      <c r="XK56" s="385"/>
      <c r="XL56" s="385"/>
      <c r="XM56" s="385"/>
      <c r="XN56" s="385"/>
      <c r="XO56" s="385"/>
      <c r="XP56" s="385"/>
      <c r="XQ56" s="385"/>
      <c r="XR56" s="385"/>
      <c r="XS56" s="385"/>
      <c r="XT56" s="385"/>
      <c r="XU56" s="385"/>
      <c r="XV56" s="385"/>
      <c r="XW56" s="385"/>
      <c r="XX56" s="385"/>
      <c r="XY56" s="385"/>
      <c r="XZ56" s="385"/>
      <c r="YA56" s="385"/>
      <c r="YB56" s="385"/>
      <c r="YC56" s="385"/>
      <c r="YD56" s="385"/>
      <c r="YE56" s="385"/>
      <c r="YF56" s="385"/>
      <c r="YG56" s="385"/>
      <c r="YH56" s="385"/>
      <c r="YI56" s="385"/>
      <c r="YJ56" s="385"/>
      <c r="YK56" s="385"/>
      <c r="YL56" s="385"/>
      <c r="YM56" s="385"/>
      <c r="YN56" s="385"/>
      <c r="YO56" s="385"/>
      <c r="YP56" s="385"/>
      <c r="YQ56" s="385"/>
      <c r="YR56" s="385"/>
      <c r="YS56" s="385"/>
      <c r="YT56" s="385"/>
      <c r="YU56" s="385"/>
      <c r="YV56" s="385"/>
      <c r="YW56" s="385"/>
      <c r="YX56" s="385"/>
      <c r="YY56" s="385"/>
      <c r="YZ56" s="385"/>
      <c r="ZA56" s="385"/>
      <c r="ZB56" s="385"/>
      <c r="ZC56" s="385"/>
      <c r="ZD56" s="385"/>
      <c r="ZE56" s="385"/>
      <c r="ZF56" s="385"/>
      <c r="ZG56" s="385"/>
      <c r="ZH56" s="385"/>
      <c r="ZI56" s="385"/>
      <c r="ZJ56" s="385"/>
      <c r="ZK56" s="385"/>
      <c r="ZL56" s="385"/>
      <c r="ZM56" s="385"/>
    </row>
    <row r="57" spans="1:689" s="127" customFormat="1" ht="12.75" x14ac:dyDescent="0.2"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/>
      <c r="Y57" s="385"/>
      <c r="Z57" s="385"/>
      <c r="AA57" s="385"/>
      <c r="AB57" s="385"/>
      <c r="AC57" s="385"/>
      <c r="AD57" s="385"/>
      <c r="AE57" s="385"/>
      <c r="AF57" s="385"/>
      <c r="AG57" s="385"/>
      <c r="AH57" s="385"/>
      <c r="AI57" s="385"/>
      <c r="AJ57" s="385"/>
      <c r="AK57" s="385"/>
      <c r="AL57" s="385"/>
      <c r="EB57" s="385"/>
      <c r="EC57" s="385"/>
      <c r="ED57" s="385"/>
      <c r="EE57" s="385"/>
      <c r="EF57" s="385"/>
      <c r="EG57" s="385"/>
      <c r="EH57" s="385"/>
      <c r="EI57" s="385"/>
      <c r="EJ57" s="385"/>
      <c r="EK57" s="385"/>
      <c r="EL57" s="385"/>
      <c r="EM57" s="385"/>
      <c r="EN57" s="385"/>
      <c r="EO57" s="385"/>
      <c r="EP57" s="385"/>
      <c r="EQ57" s="385"/>
      <c r="ER57" s="385"/>
      <c r="ES57" s="385"/>
      <c r="ET57" s="385"/>
      <c r="EU57" s="385"/>
      <c r="EV57" s="385"/>
      <c r="EW57" s="385"/>
      <c r="EX57" s="385"/>
      <c r="EY57" s="385"/>
      <c r="EZ57" s="385"/>
      <c r="FA57" s="385"/>
      <c r="FB57" s="385"/>
      <c r="FC57" s="385"/>
      <c r="FD57" s="385"/>
      <c r="FE57" s="385"/>
      <c r="FF57" s="385"/>
      <c r="FG57" s="385"/>
      <c r="FH57" s="385"/>
      <c r="FI57" s="385"/>
      <c r="FJ57" s="385"/>
      <c r="FK57" s="385"/>
      <c r="FL57" s="385"/>
      <c r="FM57" s="385"/>
      <c r="FN57" s="385"/>
      <c r="FO57" s="385"/>
      <c r="FP57" s="385"/>
      <c r="FQ57" s="385"/>
      <c r="FR57" s="385"/>
      <c r="FS57" s="385"/>
      <c r="FT57" s="385"/>
      <c r="FU57" s="385"/>
      <c r="FV57" s="385"/>
      <c r="FW57" s="385"/>
      <c r="FX57" s="385"/>
      <c r="FY57" s="385"/>
      <c r="FZ57" s="385"/>
      <c r="GA57" s="385"/>
      <c r="GB57" s="385"/>
      <c r="GC57" s="385"/>
      <c r="GD57" s="385"/>
      <c r="GE57" s="385"/>
      <c r="GF57" s="385"/>
      <c r="GG57" s="385"/>
      <c r="GH57" s="385"/>
      <c r="GI57" s="385"/>
      <c r="GJ57" s="385"/>
      <c r="GK57" s="385"/>
      <c r="GL57" s="385"/>
      <c r="GM57" s="385"/>
      <c r="GN57" s="385"/>
      <c r="GO57" s="385"/>
      <c r="GP57" s="385"/>
      <c r="GQ57" s="385"/>
      <c r="GR57" s="385"/>
      <c r="GS57" s="385"/>
      <c r="GT57" s="385"/>
      <c r="GU57" s="385"/>
      <c r="GV57" s="385"/>
      <c r="GW57" s="385"/>
      <c r="GX57" s="385"/>
      <c r="GY57" s="385"/>
      <c r="GZ57" s="385"/>
      <c r="HA57" s="385"/>
      <c r="HB57" s="385"/>
      <c r="HC57" s="385"/>
      <c r="HD57" s="385"/>
      <c r="HE57" s="385"/>
      <c r="HF57" s="385"/>
      <c r="HG57" s="385"/>
      <c r="HH57" s="385"/>
      <c r="HI57" s="385"/>
      <c r="HJ57" s="385"/>
      <c r="HK57" s="385"/>
      <c r="HL57" s="385"/>
      <c r="HM57" s="385"/>
      <c r="HN57" s="385"/>
      <c r="HO57" s="385"/>
      <c r="HP57" s="385"/>
      <c r="HQ57" s="385"/>
      <c r="HR57" s="385"/>
      <c r="HS57" s="385"/>
      <c r="HT57" s="385"/>
      <c r="HU57" s="385"/>
      <c r="HV57" s="385"/>
      <c r="HW57" s="385"/>
      <c r="HX57" s="385"/>
      <c r="HY57" s="385"/>
      <c r="HZ57" s="385"/>
      <c r="IA57" s="385"/>
      <c r="IB57" s="385"/>
      <c r="IC57" s="385"/>
      <c r="ID57" s="385"/>
      <c r="IE57" s="385"/>
      <c r="IF57" s="385"/>
      <c r="IG57" s="385"/>
      <c r="IH57" s="385"/>
      <c r="II57" s="385"/>
      <c r="IJ57" s="385"/>
      <c r="IK57" s="385"/>
      <c r="IL57" s="385"/>
      <c r="IM57" s="385"/>
      <c r="IN57" s="385"/>
      <c r="IO57" s="385"/>
      <c r="IP57" s="385"/>
      <c r="IQ57" s="385"/>
      <c r="IR57" s="385"/>
      <c r="IS57" s="385"/>
      <c r="IT57" s="385"/>
      <c r="IU57" s="385"/>
      <c r="IV57" s="385"/>
      <c r="IW57" s="385"/>
      <c r="IX57" s="385"/>
      <c r="IY57" s="385"/>
      <c r="IZ57" s="385"/>
      <c r="JA57" s="385"/>
      <c r="JB57" s="385"/>
      <c r="JC57" s="385"/>
      <c r="JD57" s="385"/>
      <c r="JE57" s="385"/>
      <c r="JF57" s="385"/>
      <c r="JG57" s="385"/>
      <c r="JH57" s="385"/>
      <c r="JI57" s="385"/>
      <c r="JJ57" s="385"/>
      <c r="JK57" s="385"/>
      <c r="JL57" s="385"/>
      <c r="JM57" s="385"/>
      <c r="JN57" s="385"/>
      <c r="JO57" s="385"/>
      <c r="JP57" s="385"/>
      <c r="JQ57" s="385"/>
      <c r="JR57" s="385"/>
      <c r="JS57" s="385"/>
      <c r="JT57" s="385"/>
      <c r="JU57" s="385"/>
      <c r="JV57" s="385"/>
      <c r="JW57" s="385"/>
      <c r="JX57" s="385"/>
      <c r="JY57" s="385"/>
      <c r="JZ57" s="385"/>
      <c r="KA57" s="385"/>
      <c r="KB57" s="385"/>
      <c r="KC57" s="385"/>
      <c r="KD57" s="385"/>
      <c r="KE57" s="385"/>
      <c r="KF57" s="385"/>
      <c r="KG57" s="385"/>
      <c r="KH57" s="385"/>
      <c r="KI57" s="385"/>
      <c r="KJ57" s="385"/>
      <c r="KK57" s="385"/>
      <c r="KL57" s="385"/>
      <c r="KM57" s="385"/>
      <c r="KN57" s="385"/>
      <c r="KO57" s="385"/>
      <c r="KP57" s="385"/>
      <c r="KQ57" s="385"/>
      <c r="KR57" s="385"/>
      <c r="KS57" s="385"/>
      <c r="KT57" s="385"/>
      <c r="KU57" s="385"/>
      <c r="KV57" s="385"/>
      <c r="KW57" s="385"/>
      <c r="KX57" s="385"/>
      <c r="KY57" s="385"/>
      <c r="KZ57" s="385"/>
      <c r="LA57" s="385"/>
      <c r="LB57" s="385"/>
      <c r="LC57" s="385"/>
      <c r="LD57" s="385"/>
      <c r="LE57" s="385"/>
      <c r="LF57" s="385"/>
      <c r="LG57" s="385"/>
      <c r="LH57" s="385"/>
      <c r="LI57" s="385"/>
      <c r="LJ57" s="385"/>
      <c r="LK57" s="385"/>
      <c r="LL57" s="385"/>
      <c r="LM57" s="385"/>
      <c r="LN57" s="385"/>
      <c r="LO57" s="385"/>
      <c r="LP57" s="385"/>
      <c r="LQ57" s="385"/>
      <c r="LR57" s="385"/>
      <c r="LS57" s="385"/>
      <c r="LT57" s="385"/>
      <c r="LU57" s="385"/>
      <c r="LV57" s="385"/>
      <c r="LW57" s="385"/>
      <c r="LX57" s="385"/>
      <c r="LY57" s="385"/>
      <c r="LZ57" s="385"/>
      <c r="MA57" s="385"/>
      <c r="MB57" s="385"/>
      <c r="MC57" s="385"/>
      <c r="MD57" s="385"/>
      <c r="ME57" s="385"/>
      <c r="MF57" s="385"/>
      <c r="MG57" s="385"/>
      <c r="MH57" s="385"/>
      <c r="MI57" s="385"/>
      <c r="MJ57" s="385"/>
      <c r="MK57" s="385"/>
      <c r="ML57" s="385"/>
      <c r="MM57" s="385"/>
      <c r="MN57" s="385"/>
      <c r="MO57" s="385"/>
      <c r="MP57" s="385"/>
      <c r="MQ57" s="385"/>
      <c r="MR57" s="385"/>
      <c r="MS57" s="385"/>
      <c r="MT57" s="385"/>
      <c r="MU57" s="385"/>
      <c r="MV57" s="385"/>
      <c r="MW57" s="385"/>
      <c r="MX57" s="385"/>
      <c r="MY57" s="385"/>
      <c r="MZ57" s="385"/>
      <c r="NA57" s="385"/>
      <c r="NB57" s="385"/>
      <c r="NC57" s="385"/>
      <c r="ND57" s="385"/>
      <c r="NE57" s="385"/>
      <c r="NF57" s="385"/>
      <c r="NG57" s="385"/>
      <c r="NH57" s="385"/>
      <c r="NI57" s="385"/>
      <c r="NJ57" s="385"/>
      <c r="NK57" s="385"/>
      <c r="NL57" s="385"/>
      <c r="NM57" s="385"/>
      <c r="NN57" s="385"/>
      <c r="NO57" s="385"/>
      <c r="NP57" s="385"/>
      <c r="NQ57" s="385"/>
      <c r="NR57" s="385"/>
      <c r="NS57" s="385"/>
      <c r="NT57" s="385"/>
      <c r="NU57" s="385"/>
      <c r="NV57" s="385"/>
      <c r="NW57" s="385"/>
      <c r="NX57" s="385"/>
      <c r="NY57" s="385"/>
      <c r="NZ57" s="385"/>
      <c r="OA57" s="385"/>
      <c r="OB57" s="385"/>
      <c r="OC57" s="385"/>
      <c r="OD57" s="385"/>
      <c r="OE57" s="385"/>
      <c r="OF57" s="385"/>
      <c r="OG57" s="385"/>
      <c r="OH57" s="385"/>
      <c r="OI57" s="385"/>
      <c r="OJ57" s="385"/>
      <c r="OK57" s="385"/>
      <c r="OL57" s="385"/>
      <c r="OM57" s="385"/>
      <c r="ON57" s="385"/>
      <c r="OO57" s="385"/>
      <c r="OP57" s="385"/>
      <c r="OQ57" s="385"/>
      <c r="OR57" s="385"/>
      <c r="OS57" s="385"/>
      <c r="OT57" s="385"/>
      <c r="OU57" s="385"/>
      <c r="OV57" s="385"/>
      <c r="OW57" s="385"/>
      <c r="OX57" s="385"/>
      <c r="OY57" s="385"/>
      <c r="OZ57" s="385"/>
      <c r="PA57" s="385"/>
      <c r="PB57" s="385"/>
      <c r="PC57" s="385"/>
      <c r="PD57" s="385"/>
      <c r="PE57" s="385"/>
      <c r="PF57" s="385"/>
      <c r="PG57" s="385"/>
      <c r="PH57" s="385"/>
      <c r="PI57" s="385"/>
      <c r="PJ57" s="385"/>
      <c r="PK57" s="385"/>
      <c r="PL57" s="385"/>
      <c r="PM57" s="385"/>
      <c r="PN57" s="385"/>
      <c r="PO57" s="385"/>
      <c r="PP57" s="385"/>
      <c r="PQ57" s="385"/>
      <c r="PR57" s="385"/>
      <c r="PS57" s="385"/>
      <c r="PT57" s="385"/>
      <c r="PU57" s="385"/>
      <c r="PV57" s="385"/>
      <c r="PW57" s="385"/>
      <c r="PX57" s="385"/>
      <c r="PY57" s="385"/>
      <c r="PZ57" s="385"/>
      <c r="QA57" s="385"/>
      <c r="QB57" s="385"/>
      <c r="QC57" s="385"/>
      <c r="QD57" s="385"/>
      <c r="QE57" s="385"/>
      <c r="QF57" s="385"/>
      <c r="QG57" s="385"/>
      <c r="QH57" s="385"/>
      <c r="QI57" s="385"/>
      <c r="QJ57" s="385"/>
      <c r="QK57" s="385"/>
      <c r="QL57" s="385"/>
      <c r="QM57" s="385"/>
      <c r="QN57" s="385"/>
      <c r="QO57" s="385"/>
      <c r="QP57" s="385"/>
      <c r="QQ57" s="385"/>
      <c r="QR57" s="385"/>
      <c r="QS57" s="385"/>
      <c r="QT57" s="385"/>
      <c r="QU57" s="385"/>
      <c r="QV57" s="385"/>
      <c r="QW57" s="385"/>
      <c r="QX57" s="385"/>
      <c r="QY57" s="385"/>
      <c r="QZ57" s="385"/>
      <c r="RA57" s="385"/>
      <c r="RB57" s="385"/>
      <c r="RC57" s="385"/>
      <c r="RD57" s="385"/>
      <c r="RE57" s="385"/>
      <c r="RF57" s="385"/>
      <c r="RG57" s="385"/>
      <c r="RH57" s="385"/>
      <c r="RI57" s="385"/>
      <c r="RJ57" s="385"/>
      <c r="RK57" s="385"/>
      <c r="RL57" s="385"/>
      <c r="RM57" s="385"/>
      <c r="RN57" s="385"/>
      <c r="RO57" s="385"/>
      <c r="RP57" s="385"/>
      <c r="RQ57" s="385"/>
      <c r="RR57" s="385"/>
      <c r="RS57" s="385"/>
      <c r="RT57" s="385"/>
      <c r="RU57" s="385"/>
      <c r="RV57" s="385"/>
      <c r="RW57" s="385"/>
      <c r="RX57" s="385"/>
      <c r="RY57" s="385"/>
      <c r="RZ57" s="385"/>
      <c r="SA57" s="385"/>
      <c r="SB57" s="385"/>
      <c r="SC57" s="385"/>
      <c r="SD57" s="385"/>
      <c r="SE57" s="385"/>
      <c r="SF57" s="385"/>
      <c r="SG57" s="385"/>
      <c r="SH57" s="385"/>
      <c r="SI57" s="385"/>
      <c r="SJ57" s="385"/>
      <c r="SK57" s="385"/>
      <c r="SL57" s="385"/>
      <c r="SM57" s="385"/>
      <c r="SN57" s="385"/>
      <c r="SO57" s="385"/>
      <c r="SP57" s="385"/>
      <c r="SQ57" s="385"/>
      <c r="SR57" s="385"/>
      <c r="SS57" s="385"/>
      <c r="ST57" s="385"/>
      <c r="SU57" s="385"/>
      <c r="SV57" s="385"/>
      <c r="SW57" s="385"/>
      <c r="SX57" s="385"/>
      <c r="SY57" s="385"/>
      <c r="SZ57" s="385"/>
      <c r="TA57" s="385"/>
      <c r="TB57" s="385"/>
      <c r="TC57" s="385"/>
      <c r="TD57" s="385"/>
      <c r="TE57" s="385"/>
      <c r="TF57" s="385"/>
      <c r="TG57" s="385"/>
      <c r="TH57" s="385"/>
      <c r="TI57" s="385"/>
      <c r="TJ57" s="385"/>
      <c r="TK57" s="385"/>
      <c r="TL57" s="385"/>
      <c r="TM57" s="385"/>
      <c r="TN57" s="385"/>
      <c r="TO57" s="385"/>
      <c r="TP57" s="385"/>
      <c r="TQ57" s="385"/>
      <c r="TR57" s="385"/>
      <c r="TS57" s="385"/>
      <c r="TT57" s="385"/>
      <c r="TU57" s="385"/>
      <c r="TV57" s="385"/>
      <c r="TW57" s="385"/>
      <c r="TX57" s="385"/>
      <c r="TY57" s="385"/>
      <c r="TZ57" s="385"/>
      <c r="UA57" s="385"/>
      <c r="UB57" s="385"/>
      <c r="UC57" s="385"/>
      <c r="UD57" s="385"/>
      <c r="UE57" s="385"/>
      <c r="UF57" s="385"/>
      <c r="UG57" s="385"/>
      <c r="UH57" s="385"/>
      <c r="UI57" s="385"/>
      <c r="UJ57" s="385"/>
      <c r="UK57" s="385"/>
      <c r="UL57" s="385"/>
      <c r="UM57" s="385"/>
      <c r="UN57" s="385"/>
      <c r="UO57" s="385"/>
      <c r="UP57" s="385"/>
      <c r="UQ57" s="385"/>
      <c r="UR57" s="385"/>
      <c r="US57" s="385"/>
      <c r="UT57" s="385"/>
      <c r="UU57" s="385"/>
      <c r="UV57" s="385"/>
      <c r="UW57" s="385"/>
      <c r="UX57" s="385"/>
      <c r="UY57" s="385"/>
      <c r="UZ57" s="385"/>
      <c r="VA57" s="385"/>
      <c r="VB57" s="385"/>
      <c r="VC57" s="385"/>
      <c r="VD57" s="385"/>
      <c r="VE57" s="385"/>
      <c r="VF57" s="385"/>
      <c r="VG57" s="385"/>
      <c r="VH57" s="385"/>
      <c r="VI57" s="385"/>
      <c r="VJ57" s="385"/>
      <c r="VK57" s="385"/>
      <c r="VL57" s="385"/>
      <c r="VM57" s="385"/>
      <c r="VN57" s="385"/>
      <c r="VO57" s="385"/>
      <c r="VP57" s="385"/>
      <c r="VQ57" s="385"/>
      <c r="VR57" s="385"/>
      <c r="VS57" s="385"/>
      <c r="VT57" s="385"/>
      <c r="VU57" s="385"/>
      <c r="VV57" s="385"/>
      <c r="VW57" s="385"/>
      <c r="VX57" s="385"/>
      <c r="VY57" s="385"/>
      <c r="VZ57" s="385"/>
      <c r="WA57" s="385"/>
      <c r="WB57" s="385"/>
      <c r="WC57" s="385"/>
      <c r="WD57" s="385"/>
      <c r="WE57" s="385"/>
      <c r="WF57" s="385"/>
      <c r="WG57" s="385"/>
      <c r="WH57" s="385"/>
      <c r="WI57" s="385"/>
      <c r="WJ57" s="385"/>
      <c r="WK57" s="385"/>
      <c r="WL57" s="385"/>
      <c r="WM57" s="385"/>
      <c r="WN57" s="385"/>
      <c r="WO57" s="385"/>
      <c r="WP57" s="385"/>
      <c r="WQ57" s="385"/>
      <c r="WR57" s="385"/>
      <c r="WS57" s="385"/>
      <c r="WT57" s="385"/>
      <c r="WU57" s="385"/>
      <c r="WV57" s="385"/>
      <c r="WW57" s="385"/>
      <c r="WX57" s="385"/>
      <c r="WY57" s="385"/>
      <c r="WZ57" s="385"/>
      <c r="XA57" s="385"/>
      <c r="XB57" s="385"/>
      <c r="XC57" s="385"/>
      <c r="XD57" s="385"/>
      <c r="XE57" s="385"/>
      <c r="XF57" s="385"/>
      <c r="XG57" s="385"/>
      <c r="XH57" s="385"/>
      <c r="XI57" s="385"/>
      <c r="XJ57" s="385"/>
      <c r="XK57" s="385"/>
      <c r="XL57" s="385"/>
      <c r="XM57" s="385"/>
      <c r="XN57" s="385"/>
      <c r="XO57" s="385"/>
      <c r="XP57" s="385"/>
      <c r="XQ57" s="385"/>
      <c r="XR57" s="385"/>
      <c r="XS57" s="385"/>
      <c r="XT57" s="385"/>
      <c r="XU57" s="385"/>
      <c r="XV57" s="385"/>
      <c r="XW57" s="385"/>
      <c r="XX57" s="385"/>
      <c r="XY57" s="385"/>
      <c r="XZ57" s="385"/>
      <c r="YA57" s="385"/>
      <c r="YB57" s="385"/>
      <c r="YC57" s="385"/>
      <c r="YD57" s="385"/>
      <c r="YE57" s="385"/>
      <c r="YF57" s="385"/>
      <c r="YG57" s="385"/>
      <c r="YH57" s="385"/>
      <c r="YI57" s="385"/>
      <c r="YJ57" s="385"/>
      <c r="YK57" s="385"/>
      <c r="YL57" s="385"/>
      <c r="YM57" s="385"/>
      <c r="YN57" s="385"/>
      <c r="YO57" s="385"/>
      <c r="YP57" s="385"/>
      <c r="YQ57" s="385"/>
      <c r="YR57" s="385"/>
      <c r="YS57" s="385"/>
      <c r="YT57" s="385"/>
      <c r="YU57" s="385"/>
      <c r="YV57" s="385"/>
      <c r="YW57" s="385"/>
      <c r="YX57" s="385"/>
      <c r="YY57" s="385"/>
      <c r="YZ57" s="385"/>
      <c r="ZA57" s="385"/>
      <c r="ZB57" s="385"/>
      <c r="ZC57" s="385"/>
      <c r="ZD57" s="385"/>
      <c r="ZE57" s="385"/>
      <c r="ZF57" s="385"/>
      <c r="ZG57" s="385"/>
      <c r="ZH57" s="385"/>
      <c r="ZI57" s="385"/>
      <c r="ZJ57" s="385"/>
      <c r="ZK57" s="385"/>
      <c r="ZL57" s="385"/>
      <c r="ZM57" s="385"/>
    </row>
    <row r="58" spans="1:689" s="127" customFormat="1" ht="12.75" x14ac:dyDescent="0.2">
      <c r="B58" s="383" t="s">
        <v>1731</v>
      </c>
      <c r="C58" s="383" t="s">
        <v>1723</v>
      </c>
      <c r="D58" s="383" t="s">
        <v>1724</v>
      </c>
      <c r="E58" s="383" t="s">
        <v>1756</v>
      </c>
      <c r="F58" s="383" t="str">
        <f t="shared" ref="F58:F59" si="10">B58</f>
        <v>NP</v>
      </c>
      <c r="G58" s="388">
        <f>INDEX(Workings_calcs!E$11:E$12, MATCH($E58, Workings_calcs!$C$11:$C$12,0))</f>
        <v>27</v>
      </c>
      <c r="I58" s="385">
        <f>INDEX(CBRM_data!$EY$238:$ABN$262, MATCH($D58&amp;$E58, CBRM_data!$D$238:$D$262,0), MATCH($B58&amp;$C58&amp;I$9, CBRM_data!$EY$15:$ABN$15,0))*IF($D58=$B$6,1, (I$8&gt;$G58))</f>
        <v>0</v>
      </c>
      <c r="J58" s="385">
        <f>INDEX(CBRM_data!$EY$238:$ABN$262, MATCH($D58&amp;$E58, CBRM_data!$D$238:$D$262,0), MATCH($B58&amp;$C58&amp;J$9, CBRM_data!$EY$15:$ABN$15,0))*IF($D58=$B$6,1, (J$8&gt;$G58))</f>
        <v>0</v>
      </c>
      <c r="K58" s="385">
        <f>INDEX(CBRM_data!$EY$238:$ABN$262, MATCH($D58&amp;$E58, CBRM_data!$D$238:$D$262,0), MATCH($B58&amp;$C58&amp;K$9, CBRM_data!$EY$15:$ABN$15,0))*IF($D58=$B$6,1, (K$8&gt;$G58))</f>
        <v>92.370442386675876</v>
      </c>
      <c r="L58" s="385">
        <f>INDEX(CBRM_data!$EY$238:$ABN$262, MATCH($D58&amp;$E58, CBRM_data!$D$238:$D$262,0), MATCH($B58&amp;$C58&amp;L$9, CBRM_data!$EY$15:$ABN$15,0))*IF($D58=$B$6,1, (L$8&gt;$G58))</f>
        <v>92.370442386675876</v>
      </c>
      <c r="M58" s="385">
        <f>INDEX(CBRM_data!$EY$238:$ABN$262, MATCH($D58&amp;$E58, CBRM_data!$D$238:$D$262,0), MATCH($B58&amp;$C58&amp;M$9, CBRM_data!$EY$15:$ABN$15,0))*IF($D58=$B$6,1, (M$8&gt;$G58))</f>
        <v>92.370442386675876</v>
      </c>
      <c r="N58" s="385">
        <f>INDEX(CBRM_data!$EY$238:$ABN$262, MATCH($D58&amp;$E58, CBRM_data!$D$238:$D$262,0), MATCH($B58&amp;$C58&amp;N$9, CBRM_data!$EY$15:$ABN$15,0))*IF($D58=$B$6,1, (N$8&gt;$G58))</f>
        <v>92.370442386675876</v>
      </c>
      <c r="O58" s="385">
        <f>INDEX(CBRM_data!$EY$238:$ABN$262, MATCH($D58&amp;$E58, CBRM_data!$D$238:$D$262,0), MATCH($B58&amp;$C58&amp;O$9, CBRM_data!$EY$15:$ABN$15,0))*IF($D58=$B$6,1, (O$8&gt;$G58))</f>
        <v>92.370442386675876</v>
      </c>
      <c r="P58" s="385">
        <f>INDEX(CBRM_data!$EY$238:$ABN$262, MATCH($D58&amp;$E58, CBRM_data!$D$238:$D$262,0), MATCH($B58&amp;$C58&amp;P$9, CBRM_data!$EY$15:$ABN$15,0))*IF($D58=$B$6,1, (P$8&gt;$G58))</f>
        <v>92.370442386675876</v>
      </c>
      <c r="Q58" s="385">
        <f>INDEX(CBRM_data!$EY$238:$ABN$262, MATCH($D58&amp;$E58, CBRM_data!$D$238:$D$262,0), MATCH($B58&amp;$C58&amp;Q$9, CBRM_data!$EY$15:$ABN$15,0))*IF($D58=$B$6,1, (Q$8&gt;$G58))</f>
        <v>92.370442386675876</v>
      </c>
      <c r="R58" s="385">
        <f>INDEX(CBRM_data!$EY$238:$ABN$262, MATCH($D58&amp;$E58, CBRM_data!$D$238:$D$262,0), MATCH($B58&amp;$C58&amp;R$9, CBRM_data!$EY$15:$ABN$15,0))*IF($D58=$B$6,1, (R$8&gt;$G58))</f>
        <v>92.370442386675876</v>
      </c>
      <c r="S58" s="385">
        <f>INDEX(CBRM_data!$EY$238:$ABN$262, MATCH($D58&amp;$E58, CBRM_data!$D$238:$D$262,0), MATCH($B58&amp;$C58&amp;S$9, CBRM_data!$EY$15:$ABN$15,0))*IF($D58=$B$6,1, (S$8&gt;$G58))</f>
        <v>92.370442386675876</v>
      </c>
      <c r="T58" s="385">
        <f>INDEX(CBRM_data!$EY$238:$ABN$262, MATCH($D58&amp;$E58, CBRM_data!$D$238:$D$262,0), MATCH($B58&amp;$C58&amp;T$9, CBRM_data!$EY$15:$ABN$15,0))*IF($D58=$B$6,1, (T$8&gt;$G58))</f>
        <v>92.370442386675876</v>
      </c>
      <c r="U58" s="385">
        <f>INDEX(CBRM_data!$EY$238:$ABN$262, MATCH($D58&amp;$E58, CBRM_data!$D$238:$D$262,0), MATCH($B58&amp;$C58&amp;U$9, CBRM_data!$EY$15:$ABN$15,0))*IF($D58=$B$6,1, (U$8&gt;$G58))</f>
        <v>92.370442386675876</v>
      </c>
      <c r="V58" s="385">
        <f>INDEX(CBRM_data!$EY$238:$ABN$262, MATCH($D58&amp;$E58, CBRM_data!$D$238:$D$262,0), MATCH($B58&amp;$C58&amp;V$9, CBRM_data!$EY$15:$ABN$15,0))*IF($D58=$B$6,1, (V$8&gt;$G58))</f>
        <v>92.370442386675876</v>
      </c>
      <c r="W58" s="385">
        <f>INDEX(CBRM_data!$EY$238:$ABN$262, MATCH($D58&amp;$E58, CBRM_data!$D$238:$D$262,0), MATCH($B58&amp;$C58&amp;W$9, CBRM_data!$EY$15:$ABN$15,0))*IF($D58=$B$6,1, (W$8&gt;$G58))</f>
        <v>92.370442386675876</v>
      </c>
      <c r="X58" s="385">
        <f>INDEX(CBRM_data!$EY$238:$ABN$262, MATCH($D58&amp;$E58, CBRM_data!$D$238:$D$262,0), MATCH($B58&amp;$C58&amp;X$9, CBRM_data!$EY$15:$ABN$15,0))*IF($D58=$B$6,1, (X$8&gt;$G58))</f>
        <v>92.370442386675876</v>
      </c>
      <c r="Y58" s="385">
        <f>INDEX(CBRM_data!$EY$238:$ABN$262, MATCH($D58&amp;$E58, CBRM_data!$D$238:$D$262,0), MATCH($B58&amp;$C58&amp;Y$9, CBRM_data!$EY$15:$ABN$15,0))*IF($D58=$B$6,1, (Y$8&gt;$G58))</f>
        <v>92.370442386675876</v>
      </c>
      <c r="Z58" s="385">
        <f>INDEX(CBRM_data!$EY$238:$ABN$262, MATCH($D58&amp;$E58, CBRM_data!$D$238:$D$262,0), MATCH($B58&amp;$C58&amp;Z$9, CBRM_data!$EY$15:$ABN$15,0))*IF($D58=$B$6,1, (Z$8&gt;$G58))</f>
        <v>110.56163014567041</v>
      </c>
      <c r="AA58" s="385">
        <f>INDEX(CBRM_data!$EY$238:$ABN$262, MATCH($D58&amp;$E58, CBRM_data!$D$238:$D$262,0), MATCH($B58&amp;$C58&amp;AA$9, CBRM_data!$EY$15:$ABN$15,0))*IF($D58=$B$6,1, (AA$8&gt;$G58))</f>
        <v>146.55599188679315</v>
      </c>
      <c r="AB58" s="385">
        <f>INDEX(CBRM_data!$EY$238:$ABN$262, MATCH($D58&amp;$E58, CBRM_data!$D$238:$D$262,0), MATCH($B58&amp;$C58&amp;AB$9, CBRM_data!$EY$15:$ABN$15,0))*IF($D58=$B$6,1, (AB$8&gt;$G58))</f>
        <v>195.96522253920486</v>
      </c>
      <c r="AC58" s="385">
        <f>INDEX(CBRM_data!$EY$238:$ABN$262, MATCH($D58&amp;$E58, CBRM_data!$D$238:$D$262,0), MATCH($B58&amp;$C58&amp;AC$9, CBRM_data!$EY$15:$ABN$15,0))*IF($D58=$B$6,1, (AC$8&gt;$G58))</f>
        <v>264.09448585627604</v>
      </c>
      <c r="AD58" s="385">
        <f>INDEX(CBRM_data!$EY$238:$ABN$262, MATCH($D58&amp;$E58, CBRM_data!$D$238:$D$262,0), MATCH($B58&amp;$C58&amp;AD$9, CBRM_data!$EY$15:$ABN$15,0))*IF($D58=$B$6,1, (AD$8&gt;$G58))</f>
        <v>358.4202954346203</v>
      </c>
      <c r="AE58" s="385">
        <f>INDEX(CBRM_data!$EY$238:$ABN$262, MATCH($D58&amp;$E58, CBRM_data!$D$238:$D$262,0), MATCH($B58&amp;$C58&amp;AE$9, CBRM_data!$EY$15:$ABN$15,0))*IF($D58=$B$6,1, (AE$8&gt;$G58))</f>
        <v>489.49791548665814</v>
      </c>
      <c r="AF58" s="385">
        <f>INDEX(CBRM_data!$EY$238:$ABN$262, MATCH($D58&amp;$E58, CBRM_data!$D$238:$D$262,0), MATCH($B58&amp;$C58&amp;AF$9, CBRM_data!$EY$15:$ABN$15,0))*IF($D58=$B$6,1, (AF$8&gt;$G58))</f>
        <v>672.25291647988854</v>
      </c>
      <c r="AG58" s="385">
        <f>INDEX(CBRM_data!$EY$238:$ABN$262, MATCH($D58&amp;$E58, CBRM_data!$D$238:$D$262,0), MATCH($B58&amp;$C58&amp;AG$9, CBRM_data!$EY$15:$ABN$15,0))*IF($D58=$B$6,1, (AG$8&gt;$G58))</f>
        <v>927.82085911793945</v>
      </c>
      <c r="AH58" s="385">
        <f>INDEX(CBRM_data!$EY$238:$ABN$262, MATCH($D58&amp;$E58, CBRM_data!$D$238:$D$262,0), MATCH($B58&amp;$C58&amp;AH$9, CBRM_data!$EY$15:$ABN$15,0))*IF($D58=$B$6,1, (AH$8&gt;$G58))</f>
        <v>1286.1694351144445</v>
      </c>
      <c r="AI58" s="385">
        <f>INDEX(CBRM_data!$EY$238:$ABN$262, MATCH($D58&amp;$E58, CBRM_data!$D$238:$D$262,0), MATCH($B58&amp;$C58&amp;AI$9, CBRM_data!$EY$15:$ABN$15,0))*IF($D58=$B$6,1, (AI$8&gt;$G58))</f>
        <v>1789.8380341368593</v>
      </c>
      <c r="AJ58" s="385">
        <f>INDEX(CBRM_data!$EY$238:$ABN$262, MATCH($D58&amp;$E58, CBRM_data!$D$238:$D$262,0), MATCH($B58&amp;$C58&amp;AJ$9, CBRM_data!$EY$15:$ABN$15,0))*IF($D58=$B$6,1, (AJ$8&gt;$G58))</f>
        <v>2499.2736974880354</v>
      </c>
      <c r="AK58" s="385">
        <f>INDEX(CBRM_data!$EY$238:$ABN$262, MATCH($D58&amp;$E58, CBRM_data!$D$238:$D$262,0), MATCH($B58&amp;$C58&amp;AK$9, CBRM_data!$EY$15:$ABN$15,0))*IF($D58=$B$6,1, (AK$8&gt;$G58))</f>
        <v>3500.4484677044702</v>
      </c>
      <c r="AL58" s="385">
        <f>INDEX(CBRM_data!$EY$238:$ABN$262, MATCH($D58&amp;$E58, CBRM_data!$D$238:$D$262,0), MATCH($B58&amp;$C58&amp;AL$9, CBRM_data!$EY$15:$ABN$15,0))*IF($D58=$B$6,1, (AL$8&gt;$G58))</f>
        <v>4915.7380385778433</v>
      </c>
    </row>
    <row r="59" spans="1:689" s="127" customFormat="1" ht="12.75" x14ac:dyDescent="0.2">
      <c r="B59" s="383" t="s">
        <v>1731</v>
      </c>
      <c r="C59" s="383" t="s">
        <v>1723</v>
      </c>
      <c r="D59" s="383" t="s">
        <v>1724</v>
      </c>
      <c r="E59" s="383" t="s">
        <v>1825</v>
      </c>
      <c r="F59" s="383" t="str">
        <f t="shared" si="10"/>
        <v>NP</v>
      </c>
      <c r="G59" s="388">
        <f>INDEX(Workings_calcs!E$11:E$12, MATCH($E59, Workings_calcs!$C$11:$C$12,0))</f>
        <v>28</v>
      </c>
      <c r="I59" s="385">
        <f>INDEX(CBRM_data!$EY$238:$ABN$262, MATCH($D59&amp;$E59, CBRM_data!$D$238:$D$262,0), MATCH($B59&amp;$C59&amp;I$9, CBRM_data!$EY$15:$ABN$15,0))*IF($D59=$B$6,1, (I$8&gt;$G59))</f>
        <v>0</v>
      </c>
      <c r="J59" s="385">
        <f>INDEX(CBRM_data!$EY$238:$ABN$262, MATCH($D59&amp;$E59, CBRM_data!$D$238:$D$262,0), MATCH($B59&amp;$C59&amp;J$9, CBRM_data!$EY$15:$ABN$15,0))*IF($D59=$B$6,1, (J$8&gt;$G59))</f>
        <v>0</v>
      </c>
      <c r="K59" s="385">
        <f>INDEX(CBRM_data!$EY$238:$ABN$262, MATCH($D59&amp;$E59, CBRM_data!$D$238:$D$262,0), MATCH($B59&amp;$C59&amp;K$9, CBRM_data!$EY$15:$ABN$15,0))*IF($D59=$B$6,1, (K$8&gt;$G59))</f>
        <v>0</v>
      </c>
      <c r="L59" s="385">
        <f>INDEX(CBRM_data!$EY$238:$ABN$262, MATCH($D59&amp;$E59, CBRM_data!$D$238:$D$262,0), MATCH($B59&amp;$C59&amp;L$9, CBRM_data!$EY$15:$ABN$15,0))*IF($D59=$B$6,1, (L$8&gt;$G59))</f>
        <v>7.1027494029413729</v>
      </c>
      <c r="M59" s="385">
        <f>INDEX(CBRM_data!$EY$238:$ABN$262, MATCH($D59&amp;$E59, CBRM_data!$D$238:$D$262,0), MATCH($B59&amp;$C59&amp;M$9, CBRM_data!$EY$15:$ABN$15,0))*IF($D59=$B$6,1, (M$8&gt;$G59))</f>
        <v>7.1027494029413729</v>
      </c>
      <c r="N59" s="385">
        <f>INDEX(CBRM_data!$EY$238:$ABN$262, MATCH($D59&amp;$E59, CBRM_data!$D$238:$D$262,0), MATCH($B59&amp;$C59&amp;N$9, CBRM_data!$EY$15:$ABN$15,0))*IF($D59=$B$6,1, (N$8&gt;$G59))</f>
        <v>7.1027494029413729</v>
      </c>
      <c r="O59" s="385">
        <f>INDEX(CBRM_data!$EY$238:$ABN$262, MATCH($D59&amp;$E59, CBRM_data!$D$238:$D$262,0), MATCH($B59&amp;$C59&amp;O$9, CBRM_data!$EY$15:$ABN$15,0))*IF($D59=$B$6,1, (O$8&gt;$G59))</f>
        <v>7.1027494029413729</v>
      </c>
      <c r="P59" s="385">
        <f>INDEX(CBRM_data!$EY$238:$ABN$262, MATCH($D59&amp;$E59, CBRM_data!$D$238:$D$262,0), MATCH($B59&amp;$C59&amp;P$9, CBRM_data!$EY$15:$ABN$15,0))*IF($D59=$B$6,1, (P$8&gt;$G59))</f>
        <v>7.1027494029413729</v>
      </c>
      <c r="Q59" s="385">
        <f>INDEX(CBRM_data!$EY$238:$ABN$262, MATCH($D59&amp;$E59, CBRM_data!$D$238:$D$262,0), MATCH($B59&amp;$C59&amp;Q$9, CBRM_data!$EY$15:$ABN$15,0))*IF($D59=$B$6,1, (Q$8&gt;$G59))</f>
        <v>7.1027494029413729</v>
      </c>
      <c r="R59" s="385">
        <f>INDEX(CBRM_data!$EY$238:$ABN$262, MATCH($D59&amp;$E59, CBRM_data!$D$238:$D$262,0), MATCH($B59&amp;$C59&amp;R$9, CBRM_data!$EY$15:$ABN$15,0))*IF($D59=$B$6,1, (R$8&gt;$G59))</f>
        <v>7.1027494029413729</v>
      </c>
      <c r="S59" s="385">
        <f>INDEX(CBRM_data!$EY$238:$ABN$262, MATCH($D59&amp;$E59, CBRM_data!$D$238:$D$262,0), MATCH($B59&amp;$C59&amp;S$9, CBRM_data!$EY$15:$ABN$15,0))*IF($D59=$B$6,1, (S$8&gt;$G59))</f>
        <v>7.1027494029413729</v>
      </c>
      <c r="T59" s="385">
        <f>INDEX(CBRM_data!$EY$238:$ABN$262, MATCH($D59&amp;$E59, CBRM_data!$D$238:$D$262,0), MATCH($B59&amp;$C59&amp;T$9, CBRM_data!$EY$15:$ABN$15,0))*IF($D59=$B$6,1, (T$8&gt;$G59))</f>
        <v>7.1027494029413729</v>
      </c>
      <c r="U59" s="385">
        <f>INDEX(CBRM_data!$EY$238:$ABN$262, MATCH($D59&amp;$E59, CBRM_data!$D$238:$D$262,0), MATCH($B59&amp;$C59&amp;U$9, CBRM_data!$EY$15:$ABN$15,0))*IF($D59=$B$6,1, (U$8&gt;$G59))</f>
        <v>7.1027494029413729</v>
      </c>
      <c r="V59" s="385">
        <f>INDEX(CBRM_data!$EY$238:$ABN$262, MATCH($D59&amp;$E59, CBRM_data!$D$238:$D$262,0), MATCH($B59&amp;$C59&amp;V$9, CBRM_data!$EY$15:$ABN$15,0))*IF($D59=$B$6,1, (V$8&gt;$G59))</f>
        <v>7.1027494029413729</v>
      </c>
      <c r="W59" s="385">
        <f>INDEX(CBRM_data!$EY$238:$ABN$262, MATCH($D59&amp;$E59, CBRM_data!$D$238:$D$262,0), MATCH($B59&amp;$C59&amp;W$9, CBRM_data!$EY$15:$ABN$15,0))*IF($D59=$B$6,1, (W$8&gt;$G59))</f>
        <v>7.1027494029413729</v>
      </c>
      <c r="X59" s="385">
        <f>INDEX(CBRM_data!$EY$238:$ABN$262, MATCH($D59&amp;$E59, CBRM_data!$D$238:$D$262,0), MATCH($B59&amp;$C59&amp;X$9, CBRM_data!$EY$15:$ABN$15,0))*IF($D59=$B$6,1, (X$8&gt;$G59))</f>
        <v>7.1027494029413729</v>
      </c>
      <c r="Y59" s="385">
        <f>INDEX(CBRM_data!$EY$238:$ABN$262, MATCH($D59&amp;$E59, CBRM_data!$D$238:$D$262,0), MATCH($B59&amp;$C59&amp;Y$9, CBRM_data!$EY$15:$ABN$15,0))*IF($D59=$B$6,1, (Y$8&gt;$G59))</f>
        <v>7.1027494029413729</v>
      </c>
      <c r="Z59" s="385">
        <f>INDEX(CBRM_data!$EY$238:$ABN$262, MATCH($D59&amp;$E59, CBRM_data!$D$238:$D$262,0), MATCH($B59&amp;$C59&amp;Z$9, CBRM_data!$EY$15:$ABN$15,0))*IF($D59=$B$6,1, (Z$8&gt;$G59))</f>
        <v>8.5015458648345863</v>
      </c>
      <c r="AA59" s="385">
        <f>INDEX(CBRM_data!$EY$238:$ABN$262, MATCH($D59&amp;$E59, CBRM_data!$D$238:$D$262,0), MATCH($B59&amp;$C59&amp;AA$9, CBRM_data!$EY$15:$ABN$15,0))*IF($D59=$B$6,1, (AA$8&gt;$G59))</f>
        <v>11.26930278750679</v>
      </c>
      <c r="AB59" s="385">
        <f>INDEX(CBRM_data!$EY$238:$ABN$262, MATCH($D59&amp;$E59, CBRM_data!$D$238:$D$262,0), MATCH($B59&amp;$C59&amp;AB$9, CBRM_data!$EY$15:$ABN$15,0))*IF($D59=$B$6,1, (AB$8&gt;$G59))</f>
        <v>15.06858505192552</v>
      </c>
      <c r="AC59" s="385">
        <f>INDEX(CBRM_data!$EY$238:$ABN$262, MATCH($D59&amp;$E59, CBRM_data!$D$238:$D$262,0), MATCH($B59&amp;$C59&amp;AC$9, CBRM_data!$EY$15:$ABN$15,0))*IF($D59=$B$6,1, (AC$8&gt;$G59))</f>
        <v>20.30732887348767</v>
      </c>
      <c r="AD59" s="385">
        <f>INDEX(CBRM_data!$EY$238:$ABN$262, MATCH($D59&amp;$E59, CBRM_data!$D$238:$D$262,0), MATCH($B59&amp;$C59&amp;AD$9, CBRM_data!$EY$15:$ABN$15,0))*IF($D59=$B$6,1, (AD$8&gt;$G59))</f>
        <v>27.560434632794831</v>
      </c>
      <c r="AE59" s="385">
        <f>INDEX(CBRM_data!$EY$238:$ABN$262, MATCH($D59&amp;$E59, CBRM_data!$D$238:$D$262,0), MATCH($B59&amp;$C59&amp;AE$9, CBRM_data!$EY$15:$ABN$15,0))*IF($D59=$B$6,1, (AE$8&gt;$G59))</f>
        <v>37.639540713788215</v>
      </c>
      <c r="AF59" s="385">
        <f>INDEX(CBRM_data!$EY$238:$ABN$262, MATCH($D59&amp;$E59, CBRM_data!$D$238:$D$262,0), MATCH($B59&amp;$C59&amp;AF$9, CBRM_data!$EY$15:$ABN$15,0))*IF($D59=$B$6,1, (AF$8&gt;$G59))</f>
        <v>51.692336615266441</v>
      </c>
      <c r="AG59" s="385">
        <f>INDEX(CBRM_data!$EY$238:$ABN$262, MATCH($D59&amp;$E59, CBRM_data!$D$238:$D$262,0), MATCH($B59&amp;$C59&amp;AG$9, CBRM_data!$EY$15:$ABN$15,0))*IF($D59=$B$6,1, (AG$8&gt;$G59))</f>
        <v>71.344023941657639</v>
      </c>
      <c r="AH59" s="385">
        <f>INDEX(CBRM_data!$EY$238:$ABN$262, MATCH($D59&amp;$E59, CBRM_data!$D$238:$D$262,0), MATCH($B59&amp;$C59&amp;AH$9, CBRM_data!$EY$15:$ABN$15,0))*IF($D59=$B$6,1, (AH$8&gt;$G59))</f>
        <v>98.898943767084631</v>
      </c>
      <c r="AI59" s="385">
        <f>INDEX(CBRM_data!$EY$238:$ABN$262, MATCH($D59&amp;$E59, CBRM_data!$D$238:$D$262,0), MATCH($B59&amp;$C59&amp;AI$9, CBRM_data!$EY$15:$ABN$15,0))*IF($D59=$B$6,1, (AI$8&gt;$G59))</f>
        <v>137.62812756823072</v>
      </c>
      <c r="AJ59" s="385">
        <f>INDEX(CBRM_data!$EY$238:$ABN$262, MATCH($D59&amp;$E59, CBRM_data!$D$238:$D$262,0), MATCH($B59&amp;$C59&amp;AJ$9, CBRM_data!$EY$15:$ABN$15,0))*IF($D59=$B$6,1, (AJ$8&gt;$G59))</f>
        <v>192.17960100601294</v>
      </c>
      <c r="AK59" s="385">
        <f>INDEX(CBRM_data!$EY$238:$ABN$262, MATCH($D59&amp;$E59, CBRM_data!$D$238:$D$262,0), MATCH($B59&amp;$C59&amp;AK$9, CBRM_data!$EY$15:$ABN$15,0))*IF($D59=$B$6,1, (AK$8&gt;$G59))</f>
        <v>269.16411377500742</v>
      </c>
      <c r="AL59" s="385">
        <f>INDEX(CBRM_data!$EY$238:$ABN$262, MATCH($D59&amp;$E59, CBRM_data!$D$238:$D$262,0), MATCH($B59&amp;$C59&amp;AL$9, CBRM_data!$EY$15:$ABN$15,0))*IF($D59=$B$6,1, (AL$8&gt;$G59))</f>
        <v>377.99164447394111</v>
      </c>
    </row>
    <row r="60" spans="1:689" s="127" customFormat="1" ht="12.75" x14ac:dyDescent="0.2">
      <c r="I60" s="385"/>
      <c r="J60" s="385"/>
      <c r="K60" s="385"/>
      <c r="L60" s="385"/>
      <c r="M60" s="385"/>
      <c r="N60" s="385"/>
      <c r="O60" s="385"/>
      <c r="P60" s="385"/>
      <c r="Q60" s="385"/>
      <c r="R60" s="385"/>
      <c r="S60" s="38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</row>
    <row r="61" spans="1:689" s="127" customFormat="1" ht="12.75" x14ac:dyDescent="0.2">
      <c r="B61" s="383" t="s">
        <v>2</v>
      </c>
      <c r="C61" s="383" t="s">
        <v>1723</v>
      </c>
      <c r="D61" s="383" t="s">
        <v>1724</v>
      </c>
      <c r="E61" s="383" t="s">
        <v>1756</v>
      </c>
      <c r="F61" s="383" t="s">
        <v>1732</v>
      </c>
      <c r="G61" s="388">
        <f>INDEX(Workings_calcs!E$11:E$12, MATCH($E61, Workings_calcs!$C$11:$C$12,0))</f>
        <v>27</v>
      </c>
      <c r="I61" s="385">
        <f>INDEX(CBRM_data!$EY$238:$ABN$262, MATCH($D61&amp;$E61, CBRM_data!$D$238:$D$262,0), MATCH($B61&amp;$C61&amp;I$9, CBRM_data!$EY$15:$ABN$15,0))*IF($D61=$B$6,1, (I$8&gt;$G61))</f>
        <v>0</v>
      </c>
      <c r="J61" s="385">
        <f>INDEX(CBRM_data!$EY$238:$ABN$262, MATCH($D61&amp;$E61, CBRM_data!$D$238:$D$262,0), MATCH($B61&amp;$C61&amp;J$9, CBRM_data!$EY$15:$ABN$15,0))*IF($D61=$B$6,1, (J$8&gt;$G61))</f>
        <v>0</v>
      </c>
      <c r="K61" s="385">
        <f>INDEX(CBRM_data!$EY$238:$ABN$262, MATCH($D61&amp;$E61, CBRM_data!$D$238:$D$262,0), MATCH($B61&amp;$C61&amp;K$9, CBRM_data!$EY$15:$ABN$15,0))*IF($D61=$B$6,1, (K$8&gt;$G61))</f>
        <v>904.43076100460337</v>
      </c>
      <c r="L61" s="385">
        <f>INDEX(CBRM_data!$EY$238:$ABN$262, MATCH($D61&amp;$E61, CBRM_data!$D$238:$D$262,0), MATCH($B61&amp;$C61&amp;L$9, CBRM_data!$EY$15:$ABN$15,0))*IF($D61=$B$6,1, (L$8&gt;$G61))</f>
        <v>904.43076100460337</v>
      </c>
      <c r="M61" s="385">
        <f>INDEX(CBRM_data!$EY$238:$ABN$262, MATCH($D61&amp;$E61, CBRM_data!$D$238:$D$262,0), MATCH($B61&amp;$C61&amp;M$9, CBRM_data!$EY$15:$ABN$15,0))*IF($D61=$B$6,1, (M$8&gt;$G61))</f>
        <v>904.43076100460337</v>
      </c>
      <c r="N61" s="385">
        <f>INDEX(CBRM_data!$EY$238:$ABN$262, MATCH($D61&amp;$E61, CBRM_data!$D$238:$D$262,0), MATCH($B61&amp;$C61&amp;N$9, CBRM_data!$EY$15:$ABN$15,0))*IF($D61=$B$6,1, (N$8&gt;$G61))</f>
        <v>904.43076100460337</v>
      </c>
      <c r="O61" s="385">
        <f>INDEX(CBRM_data!$EY$238:$ABN$262, MATCH($D61&amp;$E61, CBRM_data!$D$238:$D$262,0), MATCH($B61&amp;$C61&amp;O$9, CBRM_data!$EY$15:$ABN$15,0))*IF($D61=$B$6,1, (O$8&gt;$G61))</f>
        <v>904.43076100460337</v>
      </c>
      <c r="P61" s="385">
        <f>INDEX(CBRM_data!$EY$238:$ABN$262, MATCH($D61&amp;$E61, CBRM_data!$D$238:$D$262,0), MATCH($B61&amp;$C61&amp;P$9, CBRM_data!$EY$15:$ABN$15,0))*IF($D61=$B$6,1, (P$8&gt;$G61))</f>
        <v>904.43076100460337</v>
      </c>
      <c r="Q61" s="385">
        <f>INDEX(CBRM_data!$EY$238:$ABN$262, MATCH($D61&amp;$E61, CBRM_data!$D$238:$D$262,0), MATCH($B61&amp;$C61&amp;Q$9, CBRM_data!$EY$15:$ABN$15,0))*IF($D61=$B$6,1, (Q$8&gt;$G61))</f>
        <v>904.43076100460337</v>
      </c>
      <c r="R61" s="385">
        <f>INDEX(CBRM_data!$EY$238:$ABN$262, MATCH($D61&amp;$E61, CBRM_data!$D$238:$D$262,0), MATCH($B61&amp;$C61&amp;R$9, CBRM_data!$EY$15:$ABN$15,0))*IF($D61=$B$6,1, (R$8&gt;$G61))</f>
        <v>904.43076100460337</v>
      </c>
      <c r="S61" s="385">
        <f>INDEX(CBRM_data!$EY$238:$ABN$262, MATCH($D61&amp;$E61, CBRM_data!$D$238:$D$262,0), MATCH($B61&amp;$C61&amp;S$9, CBRM_data!$EY$15:$ABN$15,0))*IF($D61=$B$6,1, (S$8&gt;$G61))</f>
        <v>904.43076100460337</v>
      </c>
      <c r="T61" s="385">
        <f>INDEX(CBRM_data!$EY$238:$ABN$262, MATCH($D61&amp;$E61, CBRM_data!$D$238:$D$262,0), MATCH($B61&amp;$C61&amp;T$9, CBRM_data!$EY$15:$ABN$15,0))*IF($D61=$B$6,1, (T$8&gt;$G61))</f>
        <v>904.43076100460337</v>
      </c>
      <c r="U61" s="385">
        <f>INDEX(CBRM_data!$EY$238:$ABN$262, MATCH($D61&amp;$E61, CBRM_data!$D$238:$D$262,0), MATCH($B61&amp;$C61&amp;U$9, CBRM_data!$EY$15:$ABN$15,0))*IF($D61=$B$6,1, (U$8&gt;$G61))</f>
        <v>904.43076100460337</v>
      </c>
      <c r="V61" s="385">
        <f>INDEX(CBRM_data!$EY$238:$ABN$262, MATCH($D61&amp;$E61, CBRM_data!$D$238:$D$262,0), MATCH($B61&amp;$C61&amp;V$9, CBRM_data!$EY$15:$ABN$15,0))*IF($D61=$B$6,1, (V$8&gt;$G61))</f>
        <v>904.43076100460337</v>
      </c>
      <c r="W61" s="385">
        <f>INDEX(CBRM_data!$EY$238:$ABN$262, MATCH($D61&amp;$E61, CBRM_data!$D$238:$D$262,0), MATCH($B61&amp;$C61&amp;W$9, CBRM_data!$EY$15:$ABN$15,0))*IF($D61=$B$6,1, (W$8&gt;$G61))</f>
        <v>904.43076100460337</v>
      </c>
      <c r="X61" s="385">
        <f>INDEX(CBRM_data!$EY$238:$ABN$262, MATCH($D61&amp;$E61, CBRM_data!$D$238:$D$262,0), MATCH($B61&amp;$C61&amp;X$9, CBRM_data!$EY$15:$ABN$15,0))*IF($D61=$B$6,1, (X$8&gt;$G61))</f>
        <v>904.43076100460337</v>
      </c>
      <c r="Y61" s="385">
        <f>INDEX(CBRM_data!$EY$238:$ABN$262, MATCH($D61&amp;$E61, CBRM_data!$D$238:$D$262,0), MATCH($B61&amp;$C61&amp;Y$9, CBRM_data!$EY$15:$ABN$15,0))*IF($D61=$B$6,1, (Y$8&gt;$G61))</f>
        <v>904.43076100460337</v>
      </c>
      <c r="Z61" s="385">
        <f>INDEX(CBRM_data!$EY$238:$ABN$262, MATCH($D61&amp;$E61, CBRM_data!$D$238:$D$262,0), MATCH($B61&amp;$C61&amp;Z$9, CBRM_data!$EY$15:$ABN$15,0))*IF($D61=$B$6,1, (Z$8&gt;$G61))</f>
        <v>1082.5469350029039</v>
      </c>
      <c r="AA61" s="385">
        <f>INDEX(CBRM_data!$EY$238:$ABN$262, MATCH($D61&amp;$E61, CBRM_data!$D$238:$D$262,0), MATCH($B61&amp;$C61&amp;AA$9, CBRM_data!$EY$15:$ABN$15,0))*IF($D61=$B$6,1, (AA$8&gt;$G61))</f>
        <v>1434.9801066999835</v>
      </c>
      <c r="AB61" s="385">
        <f>INDEX(CBRM_data!$EY$238:$ABN$262, MATCH($D61&amp;$E61, CBRM_data!$D$238:$D$262,0), MATCH($B61&amp;$C61&amp;AB$9, CBRM_data!$EY$15:$ABN$15,0))*IF($D61=$B$6,1, (AB$8&gt;$G61))</f>
        <v>1918.762872322623</v>
      </c>
      <c r="AC61" s="385">
        <f>INDEX(CBRM_data!$EY$238:$ABN$262, MATCH($D61&amp;$E61, CBRM_data!$D$238:$D$262,0), MATCH($B61&amp;$C61&amp;AC$9, CBRM_data!$EY$15:$ABN$15,0))*IF($D61=$B$6,1, (AC$8&gt;$G61))</f>
        <v>2585.8399142469134</v>
      </c>
      <c r="AD61" s="385">
        <f>INDEX(CBRM_data!$EY$238:$ABN$262, MATCH($D61&amp;$E61, CBRM_data!$D$238:$D$262,0), MATCH($B61&amp;$C61&amp;AD$9, CBRM_data!$EY$15:$ABN$15,0))*IF($D61=$B$6,1, (AD$8&gt;$G61))</f>
        <v>3509.4163477362335</v>
      </c>
      <c r="AE61" s="385">
        <f>INDEX(CBRM_data!$EY$238:$ABN$262, MATCH($D61&amp;$E61, CBRM_data!$D$238:$D$262,0), MATCH($B61&amp;$C61&amp;AE$9, CBRM_data!$EY$15:$ABN$15,0))*IF($D61=$B$6,1, (AE$8&gt;$G61))</f>
        <v>4792.8423938957549</v>
      </c>
      <c r="AF61" s="385">
        <f>INDEX(CBRM_data!$EY$238:$ABN$262, MATCH($D61&amp;$E61, CBRM_data!$D$238:$D$262,0), MATCH($B61&amp;$C61&amp;AF$9, CBRM_data!$EY$15:$ABN$15,0))*IF($D61=$B$6,1, (AF$8&gt;$G61))</f>
        <v>6582.2594450102242</v>
      </c>
      <c r="AG61" s="385">
        <f>INDEX(CBRM_data!$EY$238:$ABN$262, MATCH($D61&amp;$E61, CBRM_data!$D$238:$D$262,0), MATCH($B61&amp;$C61&amp;AG$9, CBRM_data!$EY$15:$ABN$15,0))*IF($D61=$B$6,1, (AG$8&gt;$G61))</f>
        <v>9084.6130429383757</v>
      </c>
      <c r="AH61" s="385">
        <f>INDEX(CBRM_data!$EY$238:$ABN$262, MATCH($D61&amp;$E61, CBRM_data!$D$238:$D$262,0), MATCH($B61&amp;$C61&amp;AH$9, CBRM_data!$EY$15:$ABN$15,0))*IF($D61=$B$6,1, (AH$8&gt;$G61))</f>
        <v>12593.327160996823</v>
      </c>
      <c r="AI61" s="385">
        <f>INDEX(CBRM_data!$EY$238:$ABN$262, MATCH($D61&amp;$E61, CBRM_data!$D$238:$D$262,0), MATCH($B61&amp;$C61&amp;AI$9, CBRM_data!$EY$15:$ABN$15,0))*IF($D61=$B$6,1, (AI$8&gt;$G61))</f>
        <v>17524.919589676971</v>
      </c>
      <c r="AJ61" s="385">
        <f>INDEX(CBRM_data!$EY$238:$ABN$262, MATCH($D61&amp;$E61, CBRM_data!$D$238:$D$262,0), MATCH($B61&amp;$C61&amp;AJ$9, CBRM_data!$EY$15:$ABN$15,0))*IF($D61=$B$6,1, (AJ$8&gt;$G61))</f>
        <v>24471.248093794478</v>
      </c>
      <c r="AK61" s="385">
        <f>INDEX(CBRM_data!$EY$238:$ABN$262, MATCH($D61&amp;$E61, CBRM_data!$D$238:$D$262,0), MATCH($B61&amp;$C61&amp;AK$9, CBRM_data!$EY$15:$ABN$15,0))*IF($D61=$B$6,1, (AK$8&gt;$G61))</f>
        <v>34274.094501468193</v>
      </c>
      <c r="AL61" s="385">
        <f>INDEX(CBRM_data!$EY$238:$ABN$262, MATCH($D61&amp;$E61, CBRM_data!$D$238:$D$262,0), MATCH($B61&amp;$C61&amp;AL$9, CBRM_data!$EY$15:$ABN$15,0))*IF($D61=$B$6,1, (AL$8&gt;$G61))</f>
        <v>48131.681306871717</v>
      </c>
    </row>
    <row r="62" spans="1:689" s="127" customFormat="1" ht="12.75" x14ac:dyDescent="0.2">
      <c r="B62" s="383" t="s">
        <v>2</v>
      </c>
      <c r="C62" s="383" t="s">
        <v>1723</v>
      </c>
      <c r="D62" s="383" t="s">
        <v>1724</v>
      </c>
      <c r="E62" s="383" t="s">
        <v>1825</v>
      </c>
      <c r="F62" s="383" t="s">
        <v>1732</v>
      </c>
      <c r="G62" s="388">
        <f>INDEX(Workings_calcs!E$11:E$12, MATCH($E62, Workings_calcs!$C$11:$C$12,0))</f>
        <v>28</v>
      </c>
      <c r="I62" s="385">
        <f>INDEX(CBRM_data!$EY$238:$ABN$262, MATCH($D62&amp;$E62, CBRM_data!$D$238:$D$262,0), MATCH($B62&amp;$C62&amp;I$9, CBRM_data!$EY$15:$ABN$15,0))*IF($D62=$B$6,1, (I$8&gt;$G62))</f>
        <v>0</v>
      </c>
      <c r="J62" s="385">
        <f>INDEX(CBRM_data!$EY$238:$ABN$262, MATCH($D62&amp;$E62, CBRM_data!$D$238:$D$262,0), MATCH($B62&amp;$C62&amp;J$9, CBRM_data!$EY$15:$ABN$15,0))*IF($D62=$B$6,1, (J$8&gt;$G62))</f>
        <v>0</v>
      </c>
      <c r="K62" s="385">
        <f>INDEX(CBRM_data!$EY$238:$ABN$262, MATCH($D62&amp;$E62, CBRM_data!$D$238:$D$262,0), MATCH($B62&amp;$C62&amp;K$9, CBRM_data!$EY$15:$ABN$15,0))*IF($D62=$B$6,1, (K$8&gt;$G62))</f>
        <v>0</v>
      </c>
      <c r="L62" s="385">
        <f>INDEX(CBRM_data!$EY$238:$ABN$262, MATCH($D62&amp;$E62, CBRM_data!$D$238:$D$262,0), MATCH($B62&amp;$C62&amp;L$9, CBRM_data!$EY$15:$ABN$15,0))*IF($D62=$B$6,1, (L$8&gt;$G62))</f>
        <v>1797.221948334105</v>
      </c>
      <c r="M62" s="385">
        <f>INDEX(CBRM_data!$EY$238:$ABN$262, MATCH($D62&amp;$E62, CBRM_data!$D$238:$D$262,0), MATCH($B62&amp;$C62&amp;M$9, CBRM_data!$EY$15:$ABN$15,0))*IF($D62=$B$6,1, (M$8&gt;$G62))</f>
        <v>1797.221948334105</v>
      </c>
      <c r="N62" s="385">
        <f>INDEX(CBRM_data!$EY$238:$ABN$262, MATCH($D62&amp;$E62, CBRM_data!$D$238:$D$262,0), MATCH($B62&amp;$C62&amp;N$9, CBRM_data!$EY$15:$ABN$15,0))*IF($D62=$B$6,1, (N$8&gt;$G62))</f>
        <v>1797.221948334105</v>
      </c>
      <c r="O62" s="385">
        <f>INDEX(CBRM_data!$EY$238:$ABN$262, MATCH($D62&amp;$E62, CBRM_data!$D$238:$D$262,0), MATCH($B62&amp;$C62&amp;O$9, CBRM_data!$EY$15:$ABN$15,0))*IF($D62=$B$6,1, (O$8&gt;$G62))</f>
        <v>1797.221948334105</v>
      </c>
      <c r="P62" s="385">
        <f>INDEX(CBRM_data!$EY$238:$ABN$262, MATCH($D62&amp;$E62, CBRM_data!$D$238:$D$262,0), MATCH($B62&amp;$C62&amp;P$9, CBRM_data!$EY$15:$ABN$15,0))*IF($D62=$B$6,1, (P$8&gt;$G62))</f>
        <v>1797.221948334105</v>
      </c>
      <c r="Q62" s="385">
        <f>INDEX(CBRM_data!$EY$238:$ABN$262, MATCH($D62&amp;$E62, CBRM_data!$D$238:$D$262,0), MATCH($B62&amp;$C62&amp;Q$9, CBRM_data!$EY$15:$ABN$15,0))*IF($D62=$B$6,1, (Q$8&gt;$G62))</f>
        <v>1797.221948334105</v>
      </c>
      <c r="R62" s="385">
        <f>INDEX(CBRM_data!$EY$238:$ABN$262, MATCH($D62&amp;$E62, CBRM_data!$D$238:$D$262,0), MATCH($B62&amp;$C62&amp;R$9, CBRM_data!$EY$15:$ABN$15,0))*IF($D62=$B$6,1, (R$8&gt;$G62))</f>
        <v>1797.221948334105</v>
      </c>
      <c r="S62" s="385">
        <f>INDEX(CBRM_data!$EY$238:$ABN$262, MATCH($D62&amp;$E62, CBRM_data!$D$238:$D$262,0), MATCH($B62&amp;$C62&amp;S$9, CBRM_data!$EY$15:$ABN$15,0))*IF($D62=$B$6,1, (S$8&gt;$G62))</f>
        <v>1797.221948334105</v>
      </c>
      <c r="T62" s="385">
        <f>INDEX(CBRM_data!$EY$238:$ABN$262, MATCH($D62&amp;$E62, CBRM_data!$D$238:$D$262,0), MATCH($B62&amp;$C62&amp;T$9, CBRM_data!$EY$15:$ABN$15,0))*IF($D62=$B$6,1, (T$8&gt;$G62))</f>
        <v>1797.221948334105</v>
      </c>
      <c r="U62" s="385">
        <f>INDEX(CBRM_data!$EY$238:$ABN$262, MATCH($D62&amp;$E62, CBRM_data!$D$238:$D$262,0), MATCH($B62&amp;$C62&amp;U$9, CBRM_data!$EY$15:$ABN$15,0))*IF($D62=$B$6,1, (U$8&gt;$G62))</f>
        <v>1797.221948334105</v>
      </c>
      <c r="V62" s="385">
        <f>INDEX(CBRM_data!$EY$238:$ABN$262, MATCH($D62&amp;$E62, CBRM_data!$D$238:$D$262,0), MATCH($B62&amp;$C62&amp;V$9, CBRM_data!$EY$15:$ABN$15,0))*IF($D62=$B$6,1, (V$8&gt;$G62))</f>
        <v>1797.221948334105</v>
      </c>
      <c r="W62" s="385">
        <f>INDEX(CBRM_data!$EY$238:$ABN$262, MATCH($D62&amp;$E62, CBRM_data!$D$238:$D$262,0), MATCH($B62&amp;$C62&amp;W$9, CBRM_data!$EY$15:$ABN$15,0))*IF($D62=$B$6,1, (W$8&gt;$G62))</f>
        <v>1797.221948334105</v>
      </c>
      <c r="X62" s="385">
        <f>INDEX(CBRM_data!$EY$238:$ABN$262, MATCH($D62&amp;$E62, CBRM_data!$D$238:$D$262,0), MATCH($B62&amp;$C62&amp;X$9, CBRM_data!$EY$15:$ABN$15,0))*IF($D62=$B$6,1, (X$8&gt;$G62))</f>
        <v>1797.221948334105</v>
      </c>
      <c r="Y62" s="385">
        <f>INDEX(CBRM_data!$EY$238:$ABN$262, MATCH($D62&amp;$E62, CBRM_data!$D$238:$D$262,0), MATCH($B62&amp;$C62&amp;Y$9, CBRM_data!$EY$15:$ABN$15,0))*IF($D62=$B$6,1, (Y$8&gt;$G62))</f>
        <v>1797.221948334105</v>
      </c>
      <c r="Z62" s="385">
        <f>INDEX(CBRM_data!$EY$238:$ABN$262, MATCH($D62&amp;$E62, CBRM_data!$D$238:$D$262,0), MATCH($B62&amp;$C62&amp;Z$9, CBRM_data!$EY$15:$ABN$15,0))*IF($D62=$B$6,1, (Z$8&gt;$G62))</f>
        <v>2151.1620298362782</v>
      </c>
      <c r="AA62" s="385">
        <f>INDEX(CBRM_data!$EY$238:$ABN$262, MATCH($D62&amp;$E62, CBRM_data!$D$238:$D$262,0), MATCH($B62&amp;$C62&amp;AA$9, CBRM_data!$EY$15:$ABN$15,0))*IF($D62=$B$6,1, (AA$8&gt;$G62))</f>
        <v>2851.4927337493509</v>
      </c>
      <c r="AB62" s="385">
        <f>INDEX(CBRM_data!$EY$238:$ABN$262, MATCH($D62&amp;$E62, CBRM_data!$D$238:$D$262,0), MATCH($B62&amp;$C62&amp;AB$9, CBRM_data!$EY$15:$ABN$15,0))*IF($D62=$B$6,1, (AB$8&gt;$G62))</f>
        <v>3812.8322216245979</v>
      </c>
      <c r="AC62" s="385">
        <f>INDEX(CBRM_data!$EY$238:$ABN$262, MATCH($D62&amp;$E62, CBRM_data!$D$238:$D$262,0), MATCH($B62&amp;$C62&amp;AC$9, CBRM_data!$EY$15:$ABN$15,0))*IF($D62=$B$6,1, (AC$8&gt;$G62))</f>
        <v>5138.4013560096873</v>
      </c>
      <c r="AD62" s="385">
        <f>INDEX(CBRM_data!$EY$238:$ABN$262, MATCH($D62&amp;$E62, CBRM_data!$D$238:$D$262,0), MATCH($B62&amp;$C62&amp;AD$9, CBRM_data!$EY$15:$ABN$15,0))*IF($D62=$B$6,1, (AD$8&gt;$G62))</f>
        <v>6973.6682540389229</v>
      </c>
      <c r="AE62" s="385">
        <f>INDEX(CBRM_data!$EY$238:$ABN$262, MATCH($D62&amp;$E62, CBRM_data!$D$238:$D$262,0), MATCH($B62&amp;$C62&amp;AE$9, CBRM_data!$EY$15:$ABN$15,0))*IF($D62=$B$6,1, (AE$8&gt;$G62))</f>
        <v>9524.0032920240046</v>
      </c>
      <c r="AF62" s="385">
        <f>INDEX(CBRM_data!$EY$238:$ABN$262, MATCH($D62&amp;$E62, CBRM_data!$D$238:$D$262,0), MATCH($B62&amp;$C62&amp;AF$9, CBRM_data!$EY$15:$ABN$15,0))*IF($D62=$B$6,1, (AF$8&gt;$G62))</f>
        <v>13079.808487563838</v>
      </c>
      <c r="AG62" s="385">
        <f>INDEX(CBRM_data!$EY$238:$ABN$262, MATCH($D62&amp;$E62, CBRM_data!$D$238:$D$262,0), MATCH($B62&amp;$C62&amp;AG$9, CBRM_data!$EY$15:$ABN$15,0))*IF($D62=$B$6,1, (AG$8&gt;$G62))</f>
        <v>18052.311638268129</v>
      </c>
      <c r="AH62" s="385">
        <f>INDEX(CBRM_data!$EY$238:$ABN$262, MATCH($D62&amp;$E62, CBRM_data!$D$238:$D$262,0), MATCH($B62&amp;$C62&amp;AH$9, CBRM_data!$EY$15:$ABN$15,0))*IF($D62=$B$6,1, (AH$8&gt;$G62))</f>
        <v>25024.58447029789</v>
      </c>
      <c r="AI62" s="385">
        <f>INDEX(CBRM_data!$EY$238:$ABN$262, MATCH($D62&amp;$E62, CBRM_data!$D$238:$D$262,0), MATCH($B62&amp;$C62&amp;AI$9, CBRM_data!$EY$15:$ABN$15,0))*IF($D62=$B$6,1, (AI$8&gt;$G62))</f>
        <v>34824.302188011781</v>
      </c>
      <c r="AJ62" s="385">
        <f>INDEX(CBRM_data!$EY$238:$ABN$262, MATCH($D62&amp;$E62, CBRM_data!$D$238:$D$262,0), MATCH($B62&amp;$C62&amp;AJ$9, CBRM_data!$EY$15:$ABN$15,0))*IF($D62=$B$6,1, (AJ$8&gt;$G62))</f>
        <v>48627.563406230271</v>
      </c>
      <c r="AK62" s="385">
        <f>INDEX(CBRM_data!$EY$238:$ABN$262, MATCH($D62&amp;$E62, CBRM_data!$D$238:$D$262,0), MATCH($B62&amp;$C62&amp;AK$9, CBRM_data!$EY$15:$ABN$15,0))*IF($D62=$B$6,1, (AK$8&gt;$G62))</f>
        <v>68107.098468096316</v>
      </c>
      <c r="AL62" s="385">
        <f>INDEX(CBRM_data!$EY$238:$ABN$262, MATCH($D62&amp;$E62, CBRM_data!$D$238:$D$262,0), MATCH($B62&amp;$C62&amp;AL$9, CBRM_data!$EY$15:$ABN$15,0))*IF($D62=$B$6,1, (AL$8&gt;$G62))</f>
        <v>95643.931834923234</v>
      </c>
    </row>
    <row r="63" spans="1:689" s="127" customFormat="1" ht="12.75" x14ac:dyDescent="0.2">
      <c r="I63" s="385"/>
      <c r="J63" s="385"/>
      <c r="K63" s="385"/>
      <c r="L63" s="385"/>
      <c r="M63" s="385"/>
      <c r="N63" s="385"/>
      <c r="O63" s="385"/>
      <c r="P63" s="385"/>
      <c r="Q63" s="385"/>
      <c r="R63" s="385"/>
      <c r="S63" s="385"/>
      <c r="T63" s="385"/>
      <c r="U63" s="385"/>
      <c r="V63" s="385"/>
      <c r="W63" s="385"/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</row>
    <row r="64" spans="1:689" s="127" customFormat="1" ht="12.75" x14ac:dyDescent="0.2">
      <c r="B64" s="383" t="s">
        <v>17</v>
      </c>
      <c r="C64" s="383" t="s">
        <v>1723</v>
      </c>
      <c r="D64" s="383" t="s">
        <v>1724</v>
      </c>
      <c r="E64" s="383" t="s">
        <v>1756</v>
      </c>
      <c r="F64" s="383" t="s">
        <v>1732</v>
      </c>
      <c r="G64" s="388">
        <f>INDEX(Workings_calcs!E$11:E$12, MATCH($E64, Workings_calcs!$C$11:$C$12,0))</f>
        <v>27</v>
      </c>
      <c r="I64" s="385">
        <f>INDEX(CBRM_data!$EY$238:$ABN$262, MATCH($D64&amp;$E64, CBRM_data!$D$238:$D$262,0), MATCH($B64&amp;$C64&amp;I$9, CBRM_data!$EY$15:$ABN$15,0))*IF($D64=$B$6,1, (I$8&gt;$G64))</f>
        <v>0</v>
      </c>
      <c r="J64" s="385">
        <f>INDEX(CBRM_data!$EY$238:$ABN$262, MATCH($D64&amp;$E64, CBRM_data!$D$238:$D$262,0), MATCH($B64&amp;$C64&amp;J$9, CBRM_data!$EY$15:$ABN$15,0))*IF($D64=$B$6,1, (J$8&gt;$G64))</f>
        <v>0</v>
      </c>
      <c r="K64" s="385">
        <f>INDEX(CBRM_data!$EY$238:$ABN$262, MATCH($D64&amp;$E64, CBRM_data!$D$238:$D$262,0), MATCH($B64&amp;$C64&amp;K$9, CBRM_data!$EY$15:$ABN$15,0))*IF($D64=$B$6,1, (K$8&gt;$G64))</f>
        <v>38.09190814829541</v>
      </c>
      <c r="L64" s="385">
        <f>INDEX(CBRM_data!$EY$238:$ABN$262, MATCH($D64&amp;$E64, CBRM_data!$D$238:$D$262,0), MATCH($B64&amp;$C64&amp;L$9, CBRM_data!$EY$15:$ABN$15,0))*IF($D64=$B$6,1, (L$8&gt;$G64))</f>
        <v>38.09190814829541</v>
      </c>
      <c r="M64" s="385">
        <f>INDEX(CBRM_data!$EY$238:$ABN$262, MATCH($D64&amp;$E64, CBRM_data!$D$238:$D$262,0), MATCH($B64&amp;$C64&amp;M$9, CBRM_data!$EY$15:$ABN$15,0))*IF($D64=$B$6,1, (M$8&gt;$G64))</f>
        <v>38.09190814829541</v>
      </c>
      <c r="N64" s="385">
        <f>INDEX(CBRM_data!$EY$238:$ABN$262, MATCH($D64&amp;$E64, CBRM_data!$D$238:$D$262,0), MATCH($B64&amp;$C64&amp;N$9, CBRM_data!$EY$15:$ABN$15,0))*IF($D64=$B$6,1, (N$8&gt;$G64))</f>
        <v>38.09190814829541</v>
      </c>
      <c r="O64" s="385">
        <f>INDEX(CBRM_data!$EY$238:$ABN$262, MATCH($D64&amp;$E64, CBRM_data!$D$238:$D$262,0), MATCH($B64&amp;$C64&amp;O$9, CBRM_data!$EY$15:$ABN$15,0))*IF($D64=$B$6,1, (O$8&gt;$G64))</f>
        <v>38.09190814829541</v>
      </c>
      <c r="P64" s="385">
        <f>INDEX(CBRM_data!$EY$238:$ABN$262, MATCH($D64&amp;$E64, CBRM_data!$D$238:$D$262,0), MATCH($B64&amp;$C64&amp;P$9, CBRM_data!$EY$15:$ABN$15,0))*IF($D64=$B$6,1, (P$8&gt;$G64))</f>
        <v>38.09190814829541</v>
      </c>
      <c r="Q64" s="385">
        <f>INDEX(CBRM_data!$EY$238:$ABN$262, MATCH($D64&amp;$E64, CBRM_data!$D$238:$D$262,0), MATCH($B64&amp;$C64&amp;Q$9, CBRM_data!$EY$15:$ABN$15,0))*IF($D64=$B$6,1, (Q$8&gt;$G64))</f>
        <v>38.09190814829541</v>
      </c>
      <c r="R64" s="385">
        <f>INDEX(CBRM_data!$EY$238:$ABN$262, MATCH($D64&amp;$E64, CBRM_data!$D$238:$D$262,0), MATCH($B64&amp;$C64&amp;R$9, CBRM_data!$EY$15:$ABN$15,0))*IF($D64=$B$6,1, (R$8&gt;$G64))</f>
        <v>38.09190814829541</v>
      </c>
      <c r="S64" s="385">
        <f>INDEX(CBRM_data!$EY$238:$ABN$262, MATCH($D64&amp;$E64, CBRM_data!$D$238:$D$262,0), MATCH($B64&amp;$C64&amp;S$9, CBRM_data!$EY$15:$ABN$15,0))*IF($D64=$B$6,1, (S$8&gt;$G64))</f>
        <v>38.09190814829541</v>
      </c>
      <c r="T64" s="385">
        <f>INDEX(CBRM_data!$EY$238:$ABN$262, MATCH($D64&amp;$E64, CBRM_data!$D$238:$D$262,0), MATCH($B64&amp;$C64&amp;T$9, CBRM_data!$EY$15:$ABN$15,0))*IF($D64=$B$6,1, (T$8&gt;$G64))</f>
        <v>38.09190814829541</v>
      </c>
      <c r="U64" s="385">
        <f>INDEX(CBRM_data!$EY$238:$ABN$262, MATCH($D64&amp;$E64, CBRM_data!$D$238:$D$262,0), MATCH($B64&amp;$C64&amp;U$9, CBRM_data!$EY$15:$ABN$15,0))*IF($D64=$B$6,1, (U$8&gt;$G64))</f>
        <v>38.09190814829541</v>
      </c>
      <c r="V64" s="385">
        <f>INDEX(CBRM_data!$EY$238:$ABN$262, MATCH($D64&amp;$E64, CBRM_data!$D$238:$D$262,0), MATCH($B64&amp;$C64&amp;V$9, CBRM_data!$EY$15:$ABN$15,0))*IF($D64=$B$6,1, (V$8&gt;$G64))</f>
        <v>38.09190814829541</v>
      </c>
      <c r="W64" s="385">
        <f>INDEX(CBRM_data!$EY$238:$ABN$262, MATCH($D64&amp;$E64, CBRM_data!$D$238:$D$262,0), MATCH($B64&amp;$C64&amp;W$9, CBRM_data!$EY$15:$ABN$15,0))*IF($D64=$B$6,1, (W$8&gt;$G64))</f>
        <v>38.09190814829541</v>
      </c>
      <c r="X64" s="385">
        <f>INDEX(CBRM_data!$EY$238:$ABN$262, MATCH($D64&amp;$E64, CBRM_data!$D$238:$D$262,0), MATCH($B64&amp;$C64&amp;X$9, CBRM_data!$EY$15:$ABN$15,0))*IF($D64=$B$6,1, (X$8&gt;$G64))</f>
        <v>38.09190814829541</v>
      </c>
      <c r="Y64" s="385">
        <f>INDEX(CBRM_data!$EY$238:$ABN$262, MATCH($D64&amp;$E64, CBRM_data!$D$238:$D$262,0), MATCH($B64&amp;$C64&amp;Y$9, CBRM_data!$EY$15:$ABN$15,0))*IF($D64=$B$6,1, (Y$8&gt;$G64))</f>
        <v>38.09190814829541</v>
      </c>
      <c r="Z64" s="385">
        <f>INDEX(CBRM_data!$EY$238:$ABN$262, MATCH($D64&amp;$E64, CBRM_data!$D$238:$D$262,0), MATCH($B64&amp;$C64&amp;Z$9, CBRM_data!$EY$15:$ABN$15,0))*IF($D64=$B$6,1, (Z$8&gt;$G64))</f>
        <v>45.593626612772226</v>
      </c>
      <c r="AA64" s="385">
        <f>INDEX(CBRM_data!$EY$238:$ABN$262, MATCH($D64&amp;$E64, CBRM_data!$D$238:$D$262,0), MATCH($B64&amp;$C64&amp;AA$9, CBRM_data!$EY$15:$ABN$15,0))*IF($D64=$B$6,1, (AA$8&gt;$G64))</f>
        <v>60.437053642814675</v>
      </c>
      <c r="AB64" s="385">
        <f>INDEX(CBRM_data!$EY$238:$ABN$262, MATCH($D64&amp;$E64, CBRM_data!$D$238:$D$262,0), MATCH($B64&amp;$C64&amp;AB$9, CBRM_data!$EY$15:$ABN$15,0))*IF($D64=$B$6,1, (AB$8&gt;$G64))</f>
        <v>80.812531198837419</v>
      </c>
      <c r="AC64" s="385">
        <f>INDEX(CBRM_data!$EY$238:$ABN$262, MATCH($D64&amp;$E64, CBRM_data!$D$238:$D$262,0), MATCH($B64&amp;$C64&amp;AC$9, CBRM_data!$EY$15:$ABN$15,0))*IF($D64=$B$6,1, (AC$8&gt;$G64))</f>
        <v>108.90781334137765</v>
      </c>
      <c r="AD64" s="385">
        <f>INDEX(CBRM_data!$EY$238:$ABN$262, MATCH($D64&amp;$E64, CBRM_data!$D$238:$D$262,0), MATCH($B64&amp;$C64&amp;AD$9, CBRM_data!$EY$15:$ABN$15,0))*IF($D64=$B$6,1, (AD$8&gt;$G64))</f>
        <v>147.80607973086677</v>
      </c>
      <c r="AE64" s="385">
        <f>INDEX(CBRM_data!$EY$238:$ABN$262, MATCH($D64&amp;$E64, CBRM_data!$D$238:$D$262,0), MATCH($B64&amp;$C64&amp;AE$9, CBRM_data!$EY$15:$ABN$15,0))*IF($D64=$B$6,1, (AE$8&gt;$G64))</f>
        <v>201.86013137671688</v>
      </c>
      <c r="AF64" s="385">
        <f>INDEX(CBRM_data!$EY$238:$ABN$262, MATCH($D64&amp;$E64, CBRM_data!$D$238:$D$262,0), MATCH($B64&amp;$C64&amp;AF$9, CBRM_data!$EY$15:$ABN$15,0))*IF($D64=$B$6,1, (AF$8&gt;$G64))</f>
        <v>277.22500494021017</v>
      </c>
      <c r="AG64" s="385">
        <f>INDEX(CBRM_data!$EY$238:$ABN$262, MATCH($D64&amp;$E64, CBRM_data!$D$238:$D$262,0), MATCH($B64&amp;$C64&amp;AG$9, CBRM_data!$EY$15:$ABN$15,0))*IF($D64=$B$6,1, (AG$8&gt;$G64))</f>
        <v>382.61662530146253</v>
      </c>
      <c r="AH64" s="385">
        <f>INDEX(CBRM_data!$EY$238:$ABN$262, MATCH($D64&amp;$E64, CBRM_data!$D$238:$D$262,0), MATCH($B64&amp;$C64&amp;AH$9, CBRM_data!$EY$15:$ABN$15,0))*IF($D64=$B$6,1, (AH$8&gt;$G64))</f>
        <v>530.3931292267082</v>
      </c>
      <c r="AI64" s="385">
        <f>INDEX(CBRM_data!$EY$238:$ABN$262, MATCH($D64&amp;$E64, CBRM_data!$D$238:$D$262,0), MATCH($B64&amp;$C64&amp;AI$9, CBRM_data!$EY$15:$ABN$15,0))*IF($D64=$B$6,1, (AI$8&gt;$G64))</f>
        <v>738.09699547894991</v>
      </c>
      <c r="AJ64" s="385">
        <f>INDEX(CBRM_data!$EY$238:$ABN$262, MATCH($D64&amp;$E64, CBRM_data!$D$238:$D$262,0), MATCH($B64&amp;$C64&amp;AJ$9, CBRM_data!$EY$15:$ABN$15,0))*IF($D64=$B$6,1, (AJ$8&gt;$G64))</f>
        <v>1030.6554960907881</v>
      </c>
      <c r="AK64" s="385">
        <f>INDEX(CBRM_data!$EY$238:$ABN$262, MATCH($D64&amp;$E64, CBRM_data!$D$238:$D$262,0), MATCH($B64&amp;$C64&amp;AK$9, CBRM_data!$EY$15:$ABN$15,0))*IF($D64=$B$6,1, (AK$8&gt;$G64))</f>
        <v>1443.5219542574559</v>
      </c>
      <c r="AL64" s="385">
        <f>INDEX(CBRM_data!$EY$238:$ABN$262, MATCH($D64&amp;$E64, CBRM_data!$D$238:$D$262,0), MATCH($B64&amp;$C64&amp;AL$9, CBRM_data!$EY$15:$ABN$15,0))*IF($D64=$B$6,1, (AL$8&gt;$G64))</f>
        <v>2027.1619038342865</v>
      </c>
    </row>
    <row r="65" spans="1:38" s="127" customFormat="1" ht="12.75" x14ac:dyDescent="0.2">
      <c r="B65" s="383" t="s">
        <v>17</v>
      </c>
      <c r="C65" s="383" t="s">
        <v>1723</v>
      </c>
      <c r="D65" s="383" t="s">
        <v>1724</v>
      </c>
      <c r="E65" s="383" t="s">
        <v>1825</v>
      </c>
      <c r="F65" s="383" t="s">
        <v>1732</v>
      </c>
      <c r="G65" s="388">
        <f>INDEX(Workings_calcs!E$11:E$12, MATCH($E65, Workings_calcs!$C$11:$C$12,0))</f>
        <v>28</v>
      </c>
      <c r="I65" s="385">
        <f>INDEX(CBRM_data!$EY$238:$ABN$262, MATCH($D65&amp;$E65, CBRM_data!$D$238:$D$262,0), MATCH($B65&amp;$C65&amp;I$9, CBRM_data!$EY$15:$ABN$15,0))*IF($D65=$B$6,1, (I$8&gt;$G65))</f>
        <v>0</v>
      </c>
      <c r="J65" s="385">
        <f>INDEX(CBRM_data!$EY$238:$ABN$262, MATCH($D65&amp;$E65, CBRM_data!$D$238:$D$262,0), MATCH($B65&amp;$C65&amp;J$9, CBRM_data!$EY$15:$ABN$15,0))*IF($D65=$B$6,1, (J$8&gt;$G65))</f>
        <v>0</v>
      </c>
      <c r="K65" s="385">
        <f>INDEX(CBRM_data!$EY$238:$ABN$262, MATCH($D65&amp;$E65, CBRM_data!$D$238:$D$262,0), MATCH($B65&amp;$C65&amp;K$9, CBRM_data!$EY$15:$ABN$15,0))*IF($D65=$B$6,1, (K$8&gt;$G65))</f>
        <v>0</v>
      </c>
      <c r="L65" s="385">
        <f>INDEX(CBRM_data!$EY$238:$ABN$262, MATCH($D65&amp;$E65, CBRM_data!$D$238:$D$262,0), MATCH($B65&amp;$C65&amp;L$9, CBRM_data!$EY$15:$ABN$15,0))*IF($D65=$B$6,1, (L$8&gt;$G65))</f>
        <v>82.509825137092918</v>
      </c>
      <c r="M65" s="385">
        <f>INDEX(CBRM_data!$EY$238:$ABN$262, MATCH($D65&amp;$E65, CBRM_data!$D$238:$D$262,0), MATCH($B65&amp;$C65&amp;M$9, CBRM_data!$EY$15:$ABN$15,0))*IF($D65=$B$6,1, (M$8&gt;$G65))</f>
        <v>82.509825137092918</v>
      </c>
      <c r="N65" s="385">
        <f>INDEX(CBRM_data!$EY$238:$ABN$262, MATCH($D65&amp;$E65, CBRM_data!$D$238:$D$262,0), MATCH($B65&amp;$C65&amp;N$9, CBRM_data!$EY$15:$ABN$15,0))*IF($D65=$B$6,1, (N$8&gt;$G65))</f>
        <v>82.509825137092918</v>
      </c>
      <c r="O65" s="385">
        <f>INDEX(CBRM_data!$EY$238:$ABN$262, MATCH($D65&amp;$E65, CBRM_data!$D$238:$D$262,0), MATCH($B65&amp;$C65&amp;O$9, CBRM_data!$EY$15:$ABN$15,0))*IF($D65=$B$6,1, (O$8&gt;$G65))</f>
        <v>82.509825137092918</v>
      </c>
      <c r="P65" s="385">
        <f>INDEX(CBRM_data!$EY$238:$ABN$262, MATCH($D65&amp;$E65, CBRM_data!$D$238:$D$262,0), MATCH($B65&amp;$C65&amp;P$9, CBRM_data!$EY$15:$ABN$15,0))*IF($D65=$B$6,1, (P$8&gt;$G65))</f>
        <v>82.509825137092918</v>
      </c>
      <c r="Q65" s="385">
        <f>INDEX(CBRM_data!$EY$238:$ABN$262, MATCH($D65&amp;$E65, CBRM_data!$D$238:$D$262,0), MATCH($B65&amp;$C65&amp;Q$9, CBRM_data!$EY$15:$ABN$15,0))*IF($D65=$B$6,1, (Q$8&gt;$G65))</f>
        <v>82.509825137092918</v>
      </c>
      <c r="R65" s="385">
        <f>INDEX(CBRM_data!$EY$238:$ABN$262, MATCH($D65&amp;$E65, CBRM_data!$D$238:$D$262,0), MATCH($B65&amp;$C65&amp;R$9, CBRM_data!$EY$15:$ABN$15,0))*IF($D65=$B$6,1, (R$8&gt;$G65))</f>
        <v>82.509825137092918</v>
      </c>
      <c r="S65" s="385">
        <f>INDEX(CBRM_data!$EY$238:$ABN$262, MATCH($D65&amp;$E65, CBRM_data!$D$238:$D$262,0), MATCH($B65&amp;$C65&amp;S$9, CBRM_data!$EY$15:$ABN$15,0))*IF($D65=$B$6,1, (S$8&gt;$G65))</f>
        <v>82.509825137092918</v>
      </c>
      <c r="T65" s="385">
        <f>INDEX(CBRM_data!$EY$238:$ABN$262, MATCH($D65&amp;$E65, CBRM_data!$D$238:$D$262,0), MATCH($B65&amp;$C65&amp;T$9, CBRM_data!$EY$15:$ABN$15,0))*IF($D65=$B$6,1, (T$8&gt;$G65))</f>
        <v>82.509825137092918</v>
      </c>
      <c r="U65" s="385">
        <f>INDEX(CBRM_data!$EY$238:$ABN$262, MATCH($D65&amp;$E65, CBRM_data!$D$238:$D$262,0), MATCH($B65&amp;$C65&amp;U$9, CBRM_data!$EY$15:$ABN$15,0))*IF($D65=$B$6,1, (U$8&gt;$G65))</f>
        <v>82.509825137092918</v>
      </c>
      <c r="V65" s="385">
        <f>INDEX(CBRM_data!$EY$238:$ABN$262, MATCH($D65&amp;$E65, CBRM_data!$D$238:$D$262,0), MATCH($B65&amp;$C65&amp;V$9, CBRM_data!$EY$15:$ABN$15,0))*IF($D65=$B$6,1, (V$8&gt;$G65))</f>
        <v>82.509825137092918</v>
      </c>
      <c r="W65" s="385">
        <f>INDEX(CBRM_data!$EY$238:$ABN$262, MATCH($D65&amp;$E65, CBRM_data!$D$238:$D$262,0), MATCH($B65&amp;$C65&amp;W$9, CBRM_data!$EY$15:$ABN$15,0))*IF($D65=$B$6,1, (W$8&gt;$G65))</f>
        <v>82.509825137092918</v>
      </c>
      <c r="X65" s="385">
        <f>INDEX(CBRM_data!$EY$238:$ABN$262, MATCH($D65&amp;$E65, CBRM_data!$D$238:$D$262,0), MATCH($B65&amp;$C65&amp;X$9, CBRM_data!$EY$15:$ABN$15,0))*IF($D65=$B$6,1, (X$8&gt;$G65))</f>
        <v>82.509825137092918</v>
      </c>
      <c r="Y65" s="385">
        <f>INDEX(CBRM_data!$EY$238:$ABN$262, MATCH($D65&amp;$E65, CBRM_data!$D$238:$D$262,0), MATCH($B65&amp;$C65&amp;Y$9, CBRM_data!$EY$15:$ABN$15,0))*IF($D65=$B$6,1, (Y$8&gt;$G65))</f>
        <v>82.509825137092918</v>
      </c>
      <c r="Z65" s="385">
        <f>INDEX(CBRM_data!$EY$238:$ABN$262, MATCH($D65&amp;$E65, CBRM_data!$D$238:$D$262,0), MATCH($B65&amp;$C65&amp;Z$9, CBRM_data!$EY$15:$ABN$15,0))*IF($D65=$B$6,1, (Z$8&gt;$G65))</f>
        <v>98.759089319973853</v>
      </c>
      <c r="AA65" s="385">
        <f>INDEX(CBRM_data!$EY$238:$ABN$262, MATCH($D65&amp;$E65, CBRM_data!$D$238:$D$262,0), MATCH($B65&amp;$C65&amp;AA$9, CBRM_data!$EY$15:$ABN$15,0))*IF($D65=$B$6,1, (AA$8&gt;$G65))</f>
        <v>130.91102468419885</v>
      </c>
      <c r="AB65" s="385">
        <f>INDEX(CBRM_data!$EY$238:$ABN$262, MATCH($D65&amp;$E65, CBRM_data!$D$238:$D$262,0), MATCH($B65&amp;$C65&amp;AB$9, CBRM_data!$EY$15:$ABN$15,0))*IF($D65=$B$6,1, (AB$8&gt;$G65))</f>
        <v>175.04578117072697</v>
      </c>
      <c r="AC65" s="385">
        <f>INDEX(CBRM_data!$EY$238:$ABN$262, MATCH($D65&amp;$E65, CBRM_data!$D$238:$D$262,0), MATCH($B65&amp;$C65&amp;AC$9, CBRM_data!$EY$15:$ABN$15,0))*IF($D65=$B$6,1, (AC$8&gt;$G65))</f>
        <v>235.90219213689701</v>
      </c>
      <c r="AD65" s="385">
        <f>INDEX(CBRM_data!$EY$238:$ABN$262, MATCH($D65&amp;$E65, CBRM_data!$D$238:$D$262,0), MATCH($B65&amp;$C65&amp;AD$9, CBRM_data!$EY$15:$ABN$15,0))*IF($D65=$B$6,1, (AD$8&gt;$G65))</f>
        <v>320.15864748268831</v>
      </c>
      <c r="AE65" s="385">
        <f>INDEX(CBRM_data!$EY$238:$ABN$262, MATCH($D65&amp;$E65, CBRM_data!$D$238:$D$262,0), MATCH($B65&amp;$C65&amp;AE$9, CBRM_data!$EY$15:$ABN$15,0))*IF($D65=$B$6,1, (AE$8&gt;$G65))</f>
        <v>437.24362867836152</v>
      </c>
      <c r="AF65" s="385">
        <f>INDEX(CBRM_data!$EY$238:$ABN$262, MATCH($D65&amp;$E65, CBRM_data!$D$238:$D$262,0), MATCH($B65&amp;$C65&amp;AF$9, CBRM_data!$EY$15:$ABN$15,0))*IF($D65=$B$6,1, (AF$8&gt;$G65))</f>
        <v>600.48938982517336</v>
      </c>
      <c r="AG65" s="385">
        <f>INDEX(CBRM_data!$EY$238:$ABN$262, MATCH($D65&amp;$E65, CBRM_data!$D$238:$D$262,0), MATCH($B65&amp;$C65&amp;AG$9, CBRM_data!$EY$15:$ABN$15,0))*IF($D65=$B$6,1, (AG$8&gt;$G65))</f>
        <v>828.77525392702057</v>
      </c>
      <c r="AH65" s="385">
        <f>INDEX(CBRM_data!$EY$238:$ABN$262, MATCH($D65&amp;$E65, CBRM_data!$D$238:$D$262,0), MATCH($B65&amp;$C65&amp;AH$9, CBRM_data!$EY$15:$ABN$15,0))*IF($D65=$B$6,1, (AH$8&gt;$G65))</f>
        <v>1148.8698380779224</v>
      </c>
      <c r="AI65" s="385">
        <f>INDEX(CBRM_data!$EY$238:$ABN$262, MATCH($D65&amp;$E65, CBRM_data!$D$238:$D$262,0), MATCH($B65&amp;$C65&amp;AI$9, CBRM_data!$EY$15:$ABN$15,0))*IF($D65=$B$6,1, (AI$8&gt;$G65))</f>
        <v>1598.7714186984647</v>
      </c>
      <c r="AJ65" s="385">
        <f>INDEX(CBRM_data!$EY$238:$ABN$262, MATCH($D65&amp;$E65, CBRM_data!$D$238:$D$262,0), MATCH($B65&amp;$C65&amp;AJ$9, CBRM_data!$EY$15:$ABN$15,0))*IF($D65=$B$6,1, (AJ$8&gt;$G65))</f>
        <v>2232.4742679723217</v>
      </c>
      <c r="AK65" s="385">
        <f>INDEX(CBRM_data!$EY$238:$ABN$262, MATCH($D65&amp;$E65, CBRM_data!$D$238:$D$262,0), MATCH($B65&amp;$C65&amp;AK$9, CBRM_data!$EY$15:$ABN$15,0))*IF($D65=$B$6,1, (AK$8&gt;$G65))</f>
        <v>3126.7728453941231</v>
      </c>
      <c r="AL65" s="385">
        <f>INDEX(CBRM_data!$EY$238:$ABN$262, MATCH($D65&amp;$E65, CBRM_data!$D$238:$D$262,0), MATCH($B65&amp;$C65&amp;AL$9, CBRM_data!$EY$15:$ABN$15,0))*IF($D65=$B$6,1, (AL$8&gt;$G65))</f>
        <v>4390.9791433598357</v>
      </c>
    </row>
    <row r="66" spans="1:38" s="127" customFormat="1" ht="12.75" x14ac:dyDescent="0.2">
      <c r="I66" s="385"/>
      <c r="J66" s="385"/>
      <c r="K66" s="385"/>
      <c r="L66" s="385"/>
      <c r="M66" s="385"/>
      <c r="N66" s="385"/>
      <c r="O66" s="385"/>
      <c r="P66" s="385"/>
      <c r="Q66" s="385"/>
      <c r="R66" s="385"/>
      <c r="S66" s="385"/>
      <c r="T66" s="385"/>
      <c r="U66" s="385"/>
      <c r="V66" s="385"/>
      <c r="W66" s="385"/>
      <c r="X66" s="385"/>
      <c r="Y66" s="385"/>
      <c r="Z66" s="385"/>
      <c r="AA66" s="385"/>
      <c r="AB66" s="385"/>
      <c r="AC66" s="385"/>
      <c r="AD66" s="385"/>
      <c r="AE66" s="385"/>
      <c r="AF66" s="385"/>
      <c r="AG66" s="385"/>
      <c r="AH66" s="385"/>
      <c r="AI66" s="385"/>
      <c r="AJ66" s="385"/>
      <c r="AK66" s="385"/>
      <c r="AL66" s="385"/>
    </row>
    <row r="67" spans="1:38" s="127" customFormat="1" ht="12.75" x14ac:dyDescent="0.2">
      <c r="I67" s="385"/>
      <c r="J67" s="385"/>
      <c r="K67" s="385"/>
      <c r="L67" s="385"/>
      <c r="M67" s="385"/>
      <c r="N67" s="385"/>
      <c r="O67" s="385"/>
      <c r="P67" s="385"/>
      <c r="Q67" s="385"/>
      <c r="R67" s="385"/>
      <c r="S67" s="385"/>
      <c r="T67" s="385"/>
      <c r="U67" s="385"/>
      <c r="V67" s="385"/>
      <c r="W67" s="385"/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</row>
    <row r="68" spans="1:38" s="127" customFormat="1" ht="12.75" x14ac:dyDescent="0.2">
      <c r="A68" s="386" t="s">
        <v>1742</v>
      </c>
      <c r="B68" s="387"/>
      <c r="C68" s="387"/>
      <c r="D68" s="387"/>
      <c r="E68" s="387"/>
      <c r="F68" s="387"/>
      <c r="G68" s="387"/>
      <c r="H68" s="387"/>
      <c r="I68" s="387"/>
      <c r="J68" s="387"/>
      <c r="K68" s="387"/>
      <c r="L68" s="387"/>
      <c r="M68" s="387"/>
      <c r="N68" s="387"/>
      <c r="O68" s="387"/>
      <c r="P68" s="387"/>
      <c r="Q68" s="387"/>
      <c r="R68" s="387"/>
      <c r="S68" s="387"/>
      <c r="T68" s="387"/>
      <c r="U68" s="387"/>
      <c r="V68" s="387"/>
      <c r="W68" s="387"/>
      <c r="X68" s="387"/>
      <c r="Y68" s="387"/>
      <c r="Z68" s="387"/>
      <c r="AA68" s="387"/>
      <c r="AB68" s="387"/>
      <c r="AC68" s="387"/>
      <c r="AD68" s="387"/>
      <c r="AE68" s="387"/>
      <c r="AF68" s="387"/>
      <c r="AG68" s="387"/>
      <c r="AH68" s="387"/>
      <c r="AI68" s="387"/>
      <c r="AJ68" s="387"/>
      <c r="AK68" s="387"/>
      <c r="AL68" s="387"/>
    </row>
    <row r="69" spans="1:38" s="127" customFormat="1" ht="12.75" x14ac:dyDescent="0.2">
      <c r="I69" s="385"/>
      <c r="J69" s="385"/>
      <c r="K69" s="385"/>
      <c r="L69" s="385"/>
      <c r="M69" s="385"/>
      <c r="N69" s="385"/>
      <c r="O69" s="385"/>
      <c r="P69" s="385"/>
      <c r="Q69" s="385"/>
      <c r="R69" s="385"/>
      <c r="S69" s="385"/>
      <c r="T69" s="385"/>
      <c r="U69" s="385"/>
      <c r="V69" s="385"/>
      <c r="W69" s="385"/>
      <c r="X69" s="385"/>
      <c r="Y69" s="385"/>
      <c r="Z69" s="385"/>
      <c r="AA69" s="385"/>
      <c r="AB69" s="385"/>
      <c r="AC69" s="385"/>
      <c r="AD69" s="385"/>
      <c r="AE69" s="385"/>
      <c r="AF69" s="385"/>
      <c r="AG69" s="385"/>
      <c r="AH69" s="385"/>
      <c r="AI69" s="385"/>
      <c r="AJ69" s="385"/>
      <c r="AK69" s="385"/>
      <c r="AL69" s="385"/>
    </row>
    <row r="70" spans="1:38" s="127" customFormat="1" ht="12.75" x14ac:dyDescent="0.2"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5"/>
      <c r="T70" s="385"/>
      <c r="U70" s="385"/>
      <c r="V70" s="385"/>
      <c r="W70" s="385"/>
      <c r="X70" s="385"/>
      <c r="Y70" s="385"/>
      <c r="Z70" s="385"/>
      <c r="AA70" s="385"/>
      <c r="AB70" s="385"/>
      <c r="AC70" s="385"/>
      <c r="AD70" s="385"/>
      <c r="AE70" s="385"/>
      <c r="AF70" s="385"/>
      <c r="AG70" s="385"/>
      <c r="AH70" s="385"/>
      <c r="AI70" s="385"/>
      <c r="AJ70" s="385"/>
      <c r="AK70" s="385"/>
      <c r="AL70" s="385"/>
    </row>
    <row r="71" spans="1:38" s="127" customFormat="1" ht="12.75" x14ac:dyDescent="0.2">
      <c r="A71" s="390" t="s">
        <v>1743</v>
      </c>
      <c r="B71" s="391"/>
      <c r="C71" s="391"/>
      <c r="D71" s="391"/>
      <c r="E71" s="391"/>
      <c r="F71" s="391"/>
      <c r="G71" s="391"/>
      <c r="H71" s="391"/>
      <c r="I71" s="392"/>
      <c r="J71" s="391"/>
      <c r="K71" s="391"/>
      <c r="L71" s="391"/>
      <c r="M71" s="391"/>
      <c r="N71" s="391"/>
      <c r="O71" s="391"/>
      <c r="P71" s="391"/>
      <c r="Q71" s="391"/>
      <c r="R71" s="391"/>
      <c r="S71" s="391"/>
      <c r="T71" s="391"/>
      <c r="U71" s="391"/>
      <c r="V71" s="391"/>
      <c r="W71" s="391"/>
      <c r="X71" s="391"/>
      <c r="Y71" s="391"/>
      <c r="Z71" s="391"/>
      <c r="AA71" s="391"/>
      <c r="AB71" s="391"/>
      <c r="AC71" s="391"/>
      <c r="AD71" s="391"/>
      <c r="AE71" s="391"/>
      <c r="AF71" s="391"/>
      <c r="AG71" s="391"/>
      <c r="AH71" s="391"/>
      <c r="AI71" s="391"/>
      <c r="AJ71" s="391"/>
      <c r="AK71" s="391"/>
      <c r="AL71" s="391"/>
    </row>
    <row r="72" spans="1:38" s="127" customFormat="1" ht="12.75" x14ac:dyDescent="0.2">
      <c r="A72" s="396"/>
      <c r="B72" s="397"/>
      <c r="C72" s="397"/>
      <c r="D72" s="397"/>
      <c r="E72" s="397"/>
      <c r="F72" s="397"/>
      <c r="G72" s="397"/>
      <c r="H72" s="397"/>
      <c r="I72" s="398"/>
      <c r="J72" s="397"/>
      <c r="K72" s="397"/>
      <c r="L72" s="397"/>
      <c r="M72" s="397"/>
      <c r="N72" s="397"/>
      <c r="O72" s="397"/>
      <c r="P72" s="397"/>
      <c r="Q72" s="397"/>
      <c r="R72" s="397"/>
      <c r="S72" s="397"/>
      <c r="T72" s="397"/>
      <c r="U72" s="397"/>
      <c r="V72" s="397"/>
      <c r="W72" s="397"/>
      <c r="X72" s="397"/>
      <c r="Y72" s="397"/>
      <c r="Z72" s="397"/>
      <c r="AA72" s="397"/>
      <c r="AB72" s="397"/>
      <c r="AC72" s="397"/>
      <c r="AD72" s="397"/>
      <c r="AE72" s="397"/>
      <c r="AF72" s="397"/>
      <c r="AG72" s="397"/>
      <c r="AH72" s="397"/>
      <c r="AI72" s="397"/>
      <c r="AJ72" s="397"/>
      <c r="AK72" s="397"/>
      <c r="AL72" s="397"/>
    </row>
    <row r="73" spans="1:38" s="127" customFormat="1" ht="12.75" x14ac:dyDescent="0.2">
      <c r="A73" s="395" t="s">
        <v>1747</v>
      </c>
      <c r="B73" s="397"/>
      <c r="C73" s="397"/>
      <c r="D73" s="397"/>
      <c r="E73" s="397"/>
      <c r="F73" s="397"/>
      <c r="G73" s="397"/>
      <c r="H73" s="397"/>
      <c r="I73" s="398"/>
      <c r="J73" s="397"/>
      <c r="K73" s="397"/>
      <c r="L73" s="397"/>
      <c r="M73" s="397"/>
      <c r="N73" s="397"/>
      <c r="O73" s="397"/>
      <c r="P73" s="397"/>
      <c r="Q73" s="397"/>
      <c r="R73" s="397"/>
      <c r="S73" s="397"/>
      <c r="T73" s="397"/>
      <c r="U73" s="397"/>
      <c r="V73" s="397"/>
      <c r="W73" s="397"/>
      <c r="X73" s="397"/>
      <c r="Y73" s="397"/>
      <c r="Z73" s="397"/>
      <c r="AA73" s="397"/>
      <c r="AB73" s="397"/>
      <c r="AC73" s="397"/>
      <c r="AD73" s="397"/>
      <c r="AE73" s="397"/>
      <c r="AF73" s="397"/>
      <c r="AG73" s="397"/>
      <c r="AH73" s="397"/>
      <c r="AI73" s="397"/>
      <c r="AJ73" s="397"/>
      <c r="AK73" s="397"/>
      <c r="AL73" s="397"/>
    </row>
    <row r="74" spans="1:38" s="127" customFormat="1" ht="12.75" x14ac:dyDescent="0.2">
      <c r="B74" s="320" t="s">
        <v>1748</v>
      </c>
      <c r="D74" s="320" t="s">
        <v>1721</v>
      </c>
      <c r="F74" s="320" t="s">
        <v>99</v>
      </c>
      <c r="I74" s="385" cm="1">
        <f t="array" ref="I74">SUMPRODUCT((I$12:I$65)*($D$12:$D$65=$D74)*($F$12:$F$65=$F74))</f>
        <v>8510.1076006536568</v>
      </c>
      <c r="J74" s="385" cm="1">
        <f t="array" ref="J74">SUMPRODUCT((J$12:J$65)*($D$12:$D$65=$D74)*($F$12:$F$65=$F74))</f>
        <v>9383.6998049882113</v>
      </c>
      <c r="K74" s="385" cm="1">
        <f t="array" ref="K74">SUMPRODUCT((K$12:K$65)*($D$12:$D$65=$D74)*($F$12:$F$65=$F74))</f>
        <v>10369.205639049618</v>
      </c>
      <c r="L74" s="385" cm="1">
        <f t="array" ref="L74">SUMPRODUCT((L$12:L$65)*($D$12:$D$65=$D74)*($F$12:$F$65=$F74))</f>
        <v>11483.619972738874</v>
      </c>
      <c r="M74" s="385" cm="1">
        <f t="array" ref="M74">SUMPRODUCT((M$12:M$65)*($D$12:$D$65=$D74)*($F$12:$F$65=$F74))</f>
        <v>12748.771792427608</v>
      </c>
      <c r="N74" s="385" cm="1">
        <f t="array" ref="N74">SUMPRODUCT((N$12:N$65)*($D$12:$D$65=$D74)*($F$12:$F$65=$F74))</f>
        <v>14199.569272480665</v>
      </c>
      <c r="O74" s="385" cm="1">
        <f t="array" ref="O74">SUMPRODUCT((O$12:O$65)*($D$12:$D$65=$D74)*($F$12:$F$65=$F74))</f>
        <v>15930.990819552224</v>
      </c>
      <c r="P74" s="385" cm="1">
        <f t="array" ref="P74">SUMPRODUCT((P$12:P$65)*($D$12:$D$65=$D74)*($F$12:$F$65=$F74))</f>
        <v>17960.926916958419</v>
      </c>
      <c r="Q74" s="385" cm="1">
        <f t="array" ref="Q74">SUMPRODUCT((Q$12:Q$65)*($D$12:$D$65=$D74)*($F$12:$F$65=$F74))</f>
        <v>20384.660913138672</v>
      </c>
      <c r="R74" s="385" cm="1">
        <f t="array" ref="R74">SUMPRODUCT((R$12:R$65)*($D$12:$D$65=$D74)*($F$12:$F$65=$F74))</f>
        <v>23281.503583349058</v>
      </c>
      <c r="S74" s="385" cm="1">
        <f t="array" ref="S74">SUMPRODUCT((S$12:S$65)*($D$12:$D$65=$D74)*($F$12:$F$65=$F74))</f>
        <v>26751.476686285409</v>
      </c>
      <c r="T74" s="385" cm="1">
        <f t="array" ref="T74">SUMPRODUCT((T$12:T$65)*($D$12:$D$65=$D74)*($F$12:$F$65=$F74))</f>
        <v>30956.596466687748</v>
      </c>
      <c r="U74" s="385" cm="1">
        <f t="array" ref="U74">SUMPRODUCT((U$12:U$65)*($D$12:$D$65=$D74)*($F$12:$F$65=$F74))</f>
        <v>36118.814149088335</v>
      </c>
      <c r="V74" s="385" cm="1">
        <f t="array" ref="V74">SUMPRODUCT((V$12:V$65)*($D$12:$D$65=$D74)*($F$12:$F$65=$F74))</f>
        <v>42545.870516757001</v>
      </c>
      <c r="W74" s="385" cm="1">
        <f t="array" ref="W74">SUMPRODUCT((W$12:W$65)*($D$12:$D$65=$D74)*($F$12:$F$65=$F74))</f>
        <v>50669.240917072049</v>
      </c>
      <c r="X74" s="385" cm="1">
        <f t="array" ref="X74">SUMPRODUCT((X$12:X$65)*($D$12:$D$65=$D74)*($F$12:$F$65=$F74))</f>
        <v>61100.083217959742</v>
      </c>
      <c r="Y74" s="385" cm="1">
        <f t="array" ref="Y74">SUMPRODUCT((Y$12:Y$65)*($D$12:$D$65=$D74)*($F$12:$F$65=$F74))</f>
        <v>74712.073002238816</v>
      </c>
      <c r="Z74" s="385" cm="1">
        <f t="array" ref="Z74">SUMPRODUCT((Z$12:Z$65)*($D$12:$D$65=$D74)*($F$12:$F$65=$F74))</f>
        <v>91179.754720008757</v>
      </c>
      <c r="AA74" s="385" cm="1">
        <f t="array" ref="AA74">SUMPRODUCT((AA$12:AA$65)*($D$12:$D$65=$D74)*($F$12:$F$65=$F74))</f>
        <v>112425.46672692655</v>
      </c>
      <c r="AB74" s="385" cm="1">
        <f t="array" ref="AB74">SUMPRODUCT((AB$12:AB$65)*($D$12:$D$65=$D74)*($F$12:$F$65=$F74))</f>
        <v>133649.23181106703</v>
      </c>
      <c r="AC74" s="385" cm="1">
        <f t="array" ref="AC74">SUMPRODUCT((AC$12:AC$65)*($D$12:$D$65=$D74)*($F$12:$F$65=$F74))</f>
        <v>146850.32561373836</v>
      </c>
      <c r="AD74" s="385" cm="1">
        <f t="array" ref="AD74">SUMPRODUCT((AD$12:AD$65)*($D$12:$D$65=$D74)*($F$12:$F$65=$F74))</f>
        <v>160393.87607585875</v>
      </c>
      <c r="AE74" s="385" cm="1">
        <f t="array" ref="AE74">SUMPRODUCT((AE$12:AE$65)*($D$12:$D$65=$D74)*($F$12:$F$65=$F74))</f>
        <v>174969.25929110852</v>
      </c>
      <c r="AF74" s="385" cm="1">
        <f t="array" ref="AF74">SUMPRODUCT((AF$12:AF$65)*($D$12:$D$65=$D74)*($F$12:$F$65=$F74))</f>
        <v>191029.9066236252</v>
      </c>
      <c r="AG74" s="385" cm="1">
        <f t="array" ref="AG74">SUMPRODUCT((AG$12:AG$65)*($D$12:$D$65=$D74)*($F$12:$F$65=$F74))</f>
        <v>206005.40043077694</v>
      </c>
      <c r="AH74" s="385" cm="1">
        <f t="array" ref="AH74">SUMPRODUCT((AH$12:AH$65)*($D$12:$D$65=$D74)*($F$12:$F$65=$F74))</f>
        <v>215791.40855958848</v>
      </c>
      <c r="AI74" s="385" cm="1">
        <f t="array" ref="AI74">SUMPRODUCT((AI$12:AI$65)*($D$12:$D$65=$D74)*($F$12:$F$65=$F74))</f>
        <v>226810.83403707825</v>
      </c>
      <c r="AJ74" s="385" cm="1">
        <f t="array" ref="AJ74">SUMPRODUCT((AJ$12:AJ$65)*($D$12:$D$65=$D74)*($F$12:$F$65=$F74))</f>
        <v>238048.37858487858</v>
      </c>
      <c r="AK74" s="385" cm="1">
        <f t="array" ref="AK74">SUMPRODUCT((AK$12:AK$65)*($D$12:$D$65=$D74)*($F$12:$F$65=$F74))</f>
        <v>245791.54551430588</v>
      </c>
      <c r="AL74" s="385" cm="1">
        <f t="array" ref="AL74">SUMPRODUCT((AL$12:AL$65)*($D$12:$D$65=$D74)*($F$12:$F$65=$F74))</f>
        <v>250035.46520444669</v>
      </c>
    </row>
    <row r="75" spans="1:38" s="127" customFormat="1" ht="12.75" x14ac:dyDescent="0.2">
      <c r="B75" s="320" t="s">
        <v>1748</v>
      </c>
      <c r="D75" s="320" t="s">
        <v>1721</v>
      </c>
      <c r="F75" s="320" t="s">
        <v>1730</v>
      </c>
      <c r="I75" s="385" cm="1">
        <f t="array" ref="I75">SUMPRODUCT((I$12:I$65)*($D$12:$D$65=$D75)*($F$12:$F$65=$F75))</f>
        <v>652.96389808385743</v>
      </c>
      <c r="J75" s="385" cm="1">
        <f t="array" ref="J75">SUMPRODUCT((J$12:J$65)*($D$12:$D$65=$D75)*($F$12:$F$65=$F75))</f>
        <v>716.61747027408626</v>
      </c>
      <c r="K75" s="385" cm="1">
        <f t="array" ref="K75">SUMPRODUCT((K$12:K$65)*($D$12:$D$65=$D75)*($F$12:$F$65=$F75))</f>
        <v>788.6616140225002</v>
      </c>
      <c r="L75" s="385" cm="1">
        <f t="array" ref="L75">SUMPRODUCT((L$12:L$65)*($D$12:$D$65=$D75)*($F$12:$F$65=$F75))</f>
        <v>870.46986619958102</v>
      </c>
      <c r="M75" s="385" cm="1">
        <f t="array" ref="M75">SUMPRODUCT((M$12:M$65)*($D$12:$D$65=$D75)*($F$12:$F$65=$F75))</f>
        <v>963.94081671168783</v>
      </c>
      <c r="N75" s="385" cm="1">
        <f t="array" ref="N75">SUMPRODUCT((N$12:N$65)*($D$12:$D$65=$D75)*($F$12:$F$65=$F75))</f>
        <v>1072.6338810531679</v>
      </c>
      <c r="O75" s="385" cm="1">
        <f t="array" ref="O75">SUMPRODUCT((O$12:O$65)*($D$12:$D$65=$D75)*($F$12:$F$65=$F75))</f>
        <v>1208.359008767884</v>
      </c>
      <c r="P75" s="385" cm="1">
        <f t="array" ref="P75">SUMPRODUCT((P$12:P$65)*($D$12:$D$65=$D75)*($F$12:$F$65=$F75))</f>
        <v>1371.3224454235963</v>
      </c>
      <c r="Q75" s="385" cm="1">
        <f t="array" ref="Q75">SUMPRODUCT((Q$12:Q$65)*($D$12:$D$65=$D75)*($F$12:$F$65=$F75))</f>
        <v>1573.0168863349413</v>
      </c>
      <c r="R75" s="385" cm="1">
        <f t="array" ref="R75">SUMPRODUCT((R$12:R$65)*($D$12:$D$65=$D75)*($F$12:$F$65=$F75))</f>
        <v>1822.3333177520772</v>
      </c>
      <c r="S75" s="385" cm="1">
        <f t="array" ref="S75">SUMPRODUCT((S$12:S$65)*($D$12:$D$65=$D75)*($F$12:$F$65=$F75))</f>
        <v>2130.4800864476538</v>
      </c>
      <c r="T75" s="385" cm="1">
        <f t="array" ref="T75">SUMPRODUCT((T$12:T$65)*($D$12:$D$65=$D75)*($F$12:$F$65=$F75))</f>
        <v>2516.9236498136179</v>
      </c>
      <c r="U75" s="385" cm="1">
        <f t="array" ref="U75">SUMPRODUCT((U$12:U$65)*($D$12:$D$65=$D75)*($F$12:$F$65=$F75))</f>
        <v>3009.0124932963818</v>
      </c>
      <c r="V75" s="385" cm="1">
        <f t="array" ref="V75">SUMPRODUCT((V$12:V$65)*($D$12:$D$65=$D75)*($F$12:$F$65=$F75))</f>
        <v>3645.5191981804228</v>
      </c>
      <c r="W75" s="385" cm="1">
        <f t="array" ref="W75">SUMPRODUCT((W$12:W$65)*($D$12:$D$65=$D75)*($F$12:$F$65=$F75))</f>
        <v>4481.86707191202</v>
      </c>
      <c r="X75" s="385" cm="1">
        <f t="array" ref="X75">SUMPRODUCT((X$12:X$65)*($D$12:$D$65=$D75)*($F$12:$F$65=$F75))</f>
        <v>5597.8707207987127</v>
      </c>
      <c r="Y75" s="385" cm="1">
        <f t="array" ref="Y75">SUMPRODUCT((Y$12:Y$65)*($D$12:$D$65=$D75)*($F$12:$F$65=$F75))</f>
        <v>7109.2379314666341</v>
      </c>
      <c r="Z75" s="385" cm="1">
        <f t="array" ref="Z75">SUMPRODUCT((Z$12:Z$65)*($D$12:$D$65=$D75)*($F$12:$F$65=$F75))</f>
        <v>9091.4652549642087</v>
      </c>
      <c r="AA75" s="385" cm="1">
        <f t="array" ref="AA75">SUMPRODUCT((AA$12:AA$65)*($D$12:$D$65=$D75)*($F$12:$F$65=$F75))</f>
        <v>11744.382082087215</v>
      </c>
      <c r="AB75" s="385" cm="1">
        <f t="array" ref="AB75">SUMPRODUCT((AB$12:AB$65)*($D$12:$D$65=$D75)*($F$12:$F$65=$F75))</f>
        <v>14348.815471041213</v>
      </c>
      <c r="AC75" s="385" cm="1">
        <f t="array" ref="AC75">SUMPRODUCT((AC$12:AC$65)*($D$12:$D$65=$D75)*($F$12:$F$65=$F75))</f>
        <v>15771.014822699641</v>
      </c>
      <c r="AD75" s="385" cm="1">
        <f t="array" ref="AD75">SUMPRODUCT((AD$12:AD$65)*($D$12:$D$65=$D75)*($F$12:$F$65=$F75))</f>
        <v>17181.79162114628</v>
      </c>
      <c r="AE75" s="385" cm="1">
        <f t="array" ref="AE75">SUMPRODUCT((AE$12:AE$65)*($D$12:$D$65=$D75)*($F$12:$F$65=$F75))</f>
        <v>18714.300829319807</v>
      </c>
      <c r="AF75" s="385" cm="1">
        <f t="array" ref="AF75">SUMPRODUCT((AF$12:AF$65)*($D$12:$D$65=$D75)*($F$12:$F$65=$F75))</f>
        <v>20420.582465770112</v>
      </c>
      <c r="AG75" s="385" cm="1">
        <f t="array" ref="AG75">SUMPRODUCT((AG$12:AG$65)*($D$12:$D$65=$D75)*($F$12:$F$65=$F75))</f>
        <v>21903.1277243683</v>
      </c>
      <c r="AH75" s="385" cm="1">
        <f t="array" ref="AH75">SUMPRODUCT((AH$12:AH$65)*($D$12:$D$65=$D75)*($F$12:$F$65=$F75))</f>
        <v>22573.864738635373</v>
      </c>
      <c r="AI75" s="385" cm="1">
        <f t="array" ref="AI75">SUMPRODUCT((AI$12:AI$65)*($D$12:$D$65=$D75)*($F$12:$F$65=$F75))</f>
        <v>23327.151309747991</v>
      </c>
      <c r="AJ75" s="385" cm="1">
        <f t="array" ref="AJ75">SUMPRODUCT((AJ$12:AJ$65)*($D$12:$D$65=$D75)*($F$12:$F$65=$F75))</f>
        <v>24104.314090951353</v>
      </c>
      <c r="AK75" s="385" cm="1">
        <f t="array" ref="AK75">SUMPRODUCT((AK$12:AK$65)*($D$12:$D$65=$D75)*($F$12:$F$65=$F75))</f>
        <v>24666.683591813133</v>
      </c>
      <c r="AL75" s="385" cm="1">
        <f t="array" ref="AL75">SUMPRODUCT((AL$12:AL$65)*($D$12:$D$65=$D75)*($F$12:$F$65=$F75))</f>
        <v>24973.847983013111</v>
      </c>
    </row>
    <row r="76" spans="1:38" s="127" customFormat="1" ht="12.75" x14ac:dyDescent="0.2">
      <c r="B76" s="320" t="s">
        <v>1748</v>
      </c>
      <c r="D76" s="320" t="s">
        <v>1721</v>
      </c>
      <c r="F76" s="320" t="s">
        <v>1731</v>
      </c>
      <c r="I76" s="385" cm="1">
        <f t="array" ref="I76">SUMPRODUCT((I$12:I$65)*($D$12:$D$65=$D76)*($F$12:$F$65=$F76))</f>
        <v>137218.14961774764</v>
      </c>
      <c r="J76" s="385" cm="1">
        <f t="array" ref="J76">SUMPRODUCT((J$12:J$65)*($D$12:$D$65=$D76)*($F$12:$F$65=$F76))</f>
        <v>149513.30201947168</v>
      </c>
      <c r="K76" s="385" cm="1">
        <f t="array" ref="K76">SUMPRODUCT((K$12:K$65)*($D$12:$D$65=$D76)*($F$12:$F$65=$F76))</f>
        <v>163065.15973613426</v>
      </c>
      <c r="L76" s="385" cm="1">
        <f t="array" ref="L76">SUMPRODUCT((L$12:L$65)*($D$12:$D$65=$D76)*($F$12:$F$65=$F76))</f>
        <v>178016.85097460711</v>
      </c>
      <c r="M76" s="385" cm="1">
        <f t="array" ref="M76">SUMPRODUCT((M$12:M$65)*($D$12:$D$65=$D76)*($F$12:$F$65=$F76))</f>
        <v>194530.29448666747</v>
      </c>
      <c r="N76" s="385" cm="1">
        <f t="array" ref="N76">SUMPRODUCT((N$12:N$65)*($D$12:$D$65=$D76)*($F$12:$F$65=$F76))</f>
        <v>212789.36969948572</v>
      </c>
      <c r="O76" s="385" cm="1">
        <f t="array" ref="O76">SUMPRODUCT((O$12:O$65)*($D$12:$D$65=$D76)*($F$12:$F$65=$F76))</f>
        <v>233005.44250852612</v>
      </c>
      <c r="P76" s="385" cm="1">
        <f t="array" ref="P76">SUMPRODUCT((P$12:P$65)*($D$12:$D$65=$D76)*($F$12:$F$65=$F76))</f>
        <v>255827.56076775515</v>
      </c>
      <c r="Q76" s="385" cm="1">
        <f t="array" ref="Q76">SUMPRODUCT((Q$12:Q$65)*($D$12:$D$65=$D76)*($F$12:$F$65=$F76))</f>
        <v>281379.90607047122</v>
      </c>
      <c r="R76" s="385" cm="1">
        <f t="array" ref="R76">SUMPRODUCT((R$12:R$65)*($D$12:$D$65=$D76)*($F$12:$F$65=$F76))</f>
        <v>309832.96152716834</v>
      </c>
      <c r="S76" s="385" cm="1">
        <f t="array" ref="S76">SUMPRODUCT((S$12:S$65)*($D$12:$D$65=$D76)*($F$12:$F$65=$F76))</f>
        <v>341570.46189025213</v>
      </c>
      <c r="T76" s="385" cm="1">
        <f t="array" ref="T76">SUMPRODUCT((T$12:T$65)*($D$12:$D$65=$D76)*($F$12:$F$65=$F76))</f>
        <v>377036.83428211987</v>
      </c>
      <c r="U76" s="385" cm="1">
        <f t="array" ref="U76">SUMPRODUCT((U$12:U$65)*($D$12:$D$65=$D76)*($F$12:$F$65=$F76))</f>
        <v>416748.61833300744</v>
      </c>
      <c r="V76" s="385" cm="1">
        <f t="array" ref="V76">SUMPRODUCT((V$12:V$65)*($D$12:$D$65=$D76)*($F$12:$F$65=$F76))</f>
        <v>461308.37734902155</v>
      </c>
      <c r="W76" s="385" cm="1">
        <f t="array" ref="W76">SUMPRODUCT((W$12:W$65)*($D$12:$D$65=$D76)*($F$12:$F$65=$F76))</f>
        <v>511421.71970735572</v>
      </c>
      <c r="X76" s="385" cm="1">
        <f t="array" ref="X76">SUMPRODUCT((X$12:X$65)*($D$12:$D$65=$D76)*($F$12:$F$65=$F76))</f>
        <v>567918.22827589116</v>
      </c>
      <c r="Y76" s="385" cm="1">
        <f t="array" ref="Y76">SUMPRODUCT((Y$12:Y$65)*($D$12:$D$65=$D76)*($F$12:$F$65=$F76))</f>
        <v>631777.33390294679</v>
      </c>
      <c r="Z76" s="385" cm="1">
        <f t="array" ref="Z76">SUMPRODUCT((Z$12:Z$65)*($D$12:$D$65=$D76)*($F$12:$F$65=$F76))</f>
        <v>701790.89999644388</v>
      </c>
      <c r="AA76" s="385" cm="1">
        <f t="array" ref="AA76">SUMPRODUCT((AA$12:AA$65)*($D$12:$D$65=$D76)*($F$12:$F$65=$F76))</f>
        <v>780449.68485004315</v>
      </c>
      <c r="AB76" s="385" cm="1">
        <f t="array" ref="AB76">SUMPRODUCT((AB$12:AB$65)*($D$12:$D$65=$D76)*($F$12:$F$65=$F76))</f>
        <v>869864.24723435065</v>
      </c>
      <c r="AC76" s="385" cm="1">
        <f t="array" ref="AC76">SUMPRODUCT((AC$12:AC$65)*($D$12:$D$65=$D76)*($F$12:$F$65=$F76))</f>
        <v>971252.99869242334</v>
      </c>
      <c r="AD76" s="385" cm="1">
        <f t="array" ref="AD76">SUMPRODUCT((AD$12:AD$65)*($D$12:$D$65=$D76)*($F$12:$F$65=$F76))</f>
        <v>1087051.0433105344</v>
      </c>
      <c r="AE76" s="385" cm="1">
        <f t="array" ref="AE76">SUMPRODUCT((AE$12:AE$65)*($D$12:$D$65=$D76)*($F$12:$F$65=$F76))</f>
        <v>1193334.6120875999</v>
      </c>
      <c r="AF76" s="385" cm="1">
        <f t="array" ref="AF76">SUMPRODUCT((AF$12:AF$65)*($D$12:$D$65=$D76)*($F$12:$F$65=$F76))</f>
        <v>1293812.7533295541</v>
      </c>
      <c r="AG76" s="385" cm="1">
        <f t="array" ref="AG76">SUMPRODUCT((AG$12:AG$65)*($D$12:$D$65=$D76)*($F$12:$F$65=$F76))</f>
        <v>1405384.7391146987</v>
      </c>
      <c r="AH76" s="385" cm="1">
        <f t="array" ref="AH76">SUMPRODUCT((AH$12:AH$65)*($D$12:$D$65=$D76)*($F$12:$F$65=$F76))</f>
        <v>1529385.5897610029</v>
      </c>
      <c r="AI76" s="385" cm="1">
        <f t="array" ref="AI76">SUMPRODUCT((AI$12:AI$65)*($D$12:$D$65=$D76)*($F$12:$F$65=$F76))</f>
        <v>1667328.6533228443</v>
      </c>
      <c r="AJ76" s="385" cm="1">
        <f t="array" ref="AJ76">SUMPRODUCT((AJ$12:AJ$65)*($D$12:$D$65=$D76)*($F$12:$F$65=$F76))</f>
        <v>1818778.5540278025</v>
      </c>
      <c r="AK76" s="385" cm="1">
        <f t="array" ref="AK76">SUMPRODUCT((AK$12:AK$65)*($D$12:$D$65=$D76)*($F$12:$F$65=$F76))</f>
        <v>1978716.503131202</v>
      </c>
      <c r="AL76" s="385" cm="1">
        <f t="array" ref="AL76">SUMPRODUCT((AL$12:AL$65)*($D$12:$D$65=$D76)*($F$12:$F$65=$F76))</f>
        <v>2149242.3093326688</v>
      </c>
    </row>
    <row r="77" spans="1:38" s="127" customFormat="1" ht="12.75" x14ac:dyDescent="0.2">
      <c r="B77" s="320" t="s">
        <v>1748</v>
      </c>
      <c r="D77" s="320" t="s">
        <v>1721</v>
      </c>
      <c r="F77" s="320" t="s">
        <v>1732</v>
      </c>
      <c r="I77" s="385" cm="1">
        <f t="array" ref="I77">SUMPRODUCT((I$12:I$65)*($D$12:$D$65=$D77)*($F$12:$F$65=$F77))</f>
        <v>237149.6237412974</v>
      </c>
      <c r="J77" s="385" cm="1">
        <f t="array" ref="J77">SUMPRODUCT((J$12:J$65)*($D$12:$D$65=$D77)*($F$12:$F$65=$F77))</f>
        <v>262811.13957511436</v>
      </c>
      <c r="K77" s="385" cm="1">
        <f t="array" ref="K77">SUMPRODUCT((K$12:K$65)*($D$12:$D$65=$D77)*($F$12:$F$65=$F77))</f>
        <v>291623.28681481536</v>
      </c>
      <c r="L77" s="385" cm="1">
        <f t="array" ref="L77">SUMPRODUCT((L$12:L$65)*($D$12:$D$65=$D77)*($F$12:$F$65=$F77))</f>
        <v>324017.28895340982</v>
      </c>
      <c r="M77" s="385" cm="1">
        <f t="array" ref="M77">SUMPRODUCT((M$12:M$65)*($D$12:$D$65=$D77)*($F$12:$F$65=$F77))</f>
        <v>360491.50312834006</v>
      </c>
      <c r="N77" s="385" cm="1">
        <f t="array" ref="N77">SUMPRODUCT((N$12:N$65)*($D$12:$D$65=$D77)*($F$12:$F$65=$F77))</f>
        <v>401635.88888144214</v>
      </c>
      <c r="O77" s="385" cm="1">
        <f t="array" ref="O77">SUMPRODUCT((O$12:O$65)*($D$12:$D$65=$D77)*($F$12:$F$65=$F77))</f>
        <v>448217.37671323994</v>
      </c>
      <c r="P77" s="385" cm="1">
        <f t="array" ref="P77">SUMPRODUCT((P$12:P$65)*($D$12:$D$65=$D77)*($F$12:$F$65=$F77))</f>
        <v>501013.62043975911</v>
      </c>
      <c r="Q77" s="385" cm="1">
        <f t="array" ref="Q77">SUMPRODUCT((Q$12:Q$65)*($D$12:$D$65=$D77)*($F$12:$F$65=$F77))</f>
        <v>560976.05348943267</v>
      </c>
      <c r="R77" s="385" cm="1">
        <f t="array" ref="R77">SUMPRODUCT((R$12:R$65)*($D$12:$D$65=$D77)*($F$12:$F$65=$F77))</f>
        <v>629167.12872159877</v>
      </c>
      <c r="S77" s="385" cm="1">
        <f t="array" ref="S77">SUMPRODUCT((S$12:S$65)*($D$12:$D$65=$D77)*($F$12:$F$65=$F77))</f>
        <v>706853.148906669</v>
      </c>
      <c r="T77" s="385" cm="1">
        <f t="array" ref="T77">SUMPRODUCT((T$12:T$65)*($D$12:$D$65=$D77)*($F$12:$F$65=$F77))</f>
        <v>795569.70863231481</v>
      </c>
      <c r="U77" s="385" cm="1">
        <f t="array" ref="U77">SUMPRODUCT((U$12:U$65)*($D$12:$D$65=$D77)*($F$12:$F$65=$F77))</f>
        <v>897153.07102033193</v>
      </c>
      <c r="V77" s="385" cm="1">
        <f t="array" ref="V77">SUMPRODUCT((V$12:V$65)*($D$12:$D$65=$D77)*($F$12:$F$65=$F77))</f>
        <v>1013815.7643770191</v>
      </c>
      <c r="W77" s="385" cm="1">
        <f t="array" ref="W77">SUMPRODUCT((W$12:W$65)*($D$12:$D$65=$D77)*($F$12:$F$65=$F77))</f>
        <v>1148247.1479909427</v>
      </c>
      <c r="X77" s="385" cm="1">
        <f t="array" ref="X77">SUMPRODUCT((X$12:X$65)*($D$12:$D$65=$D77)*($F$12:$F$65=$F77))</f>
        <v>1303749.1910896979</v>
      </c>
      <c r="Y77" s="385" cm="1">
        <f t="array" ref="Y77">SUMPRODUCT((Y$12:Y$65)*($D$12:$D$65=$D77)*($F$12:$F$65=$F77))</f>
        <v>1484422.49135634</v>
      </c>
      <c r="Z77" s="385" cm="1">
        <f t="array" ref="Z77">SUMPRODUCT((Z$12:Z$65)*($D$12:$D$65=$D77)*($F$12:$F$65=$F77))</f>
        <v>1641380.8548403266</v>
      </c>
      <c r="AA77" s="385" cm="1">
        <f t="array" ref="AA77">SUMPRODUCT((AA$12:AA$65)*($D$12:$D$65=$D77)*($F$12:$F$65=$F77))</f>
        <v>1805616.2795075655</v>
      </c>
      <c r="AB77" s="385" cm="1">
        <f t="array" ref="AB77">SUMPRODUCT((AB$12:AB$65)*($D$12:$D$65=$D77)*($F$12:$F$65=$F77))</f>
        <v>1986417.7866899651</v>
      </c>
      <c r="AC77" s="385" cm="1">
        <f t="array" ref="AC77">SUMPRODUCT((AC$12:AC$65)*($D$12:$D$65=$D77)*($F$12:$F$65=$F77))</f>
        <v>2173924.2772493688</v>
      </c>
      <c r="AD77" s="385" cm="1">
        <f t="array" ref="AD77">SUMPRODUCT((AD$12:AD$65)*($D$12:$D$65=$D77)*($F$12:$F$65=$F77))</f>
        <v>2383222.7028582115</v>
      </c>
      <c r="AE77" s="385" cm="1">
        <f t="array" ref="AE77">SUMPRODUCT((AE$12:AE$65)*($D$12:$D$65=$D77)*($F$12:$F$65=$F77))</f>
        <v>2609993.4120236458</v>
      </c>
      <c r="AF77" s="385" cm="1">
        <f t="array" ref="AF77">SUMPRODUCT((AF$12:AF$65)*($D$12:$D$65=$D77)*($F$12:$F$65=$F77))</f>
        <v>2858167.8478728915</v>
      </c>
      <c r="AG77" s="385" cm="1">
        <f t="array" ref="AG77">SUMPRODUCT((AG$12:AG$65)*($D$12:$D$65=$D77)*($F$12:$F$65=$F77))</f>
        <v>3133587.2654131465</v>
      </c>
      <c r="AH77" s="385" cm="1">
        <f t="array" ref="AH77">SUMPRODUCT((AH$12:AH$65)*($D$12:$D$65=$D77)*($F$12:$F$65=$F77))</f>
        <v>3434963.9124261914</v>
      </c>
      <c r="AI77" s="385" cm="1">
        <f t="array" ref="AI77">SUMPRODUCT((AI$12:AI$65)*($D$12:$D$65=$D77)*($F$12:$F$65=$F77))</f>
        <v>3774595.3903239761</v>
      </c>
      <c r="AJ77" s="385" cm="1">
        <f t="array" ref="AJ77">SUMPRODUCT((AJ$12:AJ$65)*($D$12:$D$65=$D77)*($F$12:$F$65=$F77))</f>
        <v>4117366.150308718</v>
      </c>
      <c r="AK77" s="385" cm="1">
        <f t="array" ref="AK77">SUMPRODUCT((AK$12:AK$65)*($D$12:$D$65=$D77)*($F$12:$F$65=$F77))</f>
        <v>4341662.4484195132</v>
      </c>
      <c r="AL77" s="385" cm="1">
        <f t="array" ref="AL77">SUMPRODUCT((AL$12:AL$65)*($D$12:$D$65=$D77)*($F$12:$F$65=$F77))</f>
        <v>4457423.8495080275</v>
      </c>
    </row>
    <row r="78" spans="1:38" s="127" customFormat="1" ht="12.75" x14ac:dyDescent="0.2"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</row>
    <row r="79" spans="1:38" s="127" customFormat="1" ht="12.75" x14ac:dyDescent="0.2"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</row>
    <row r="80" spans="1:38" s="127" customFormat="1" ht="12.75" x14ac:dyDescent="0.2">
      <c r="A80" s="390" t="s">
        <v>1745</v>
      </c>
      <c r="B80" s="391"/>
      <c r="C80" s="391"/>
      <c r="D80" s="391"/>
      <c r="E80" s="391"/>
      <c r="F80" s="391"/>
      <c r="G80" s="391"/>
      <c r="H80" s="391"/>
      <c r="I80" s="392"/>
      <c r="J80" s="391"/>
      <c r="K80" s="391"/>
      <c r="L80" s="391"/>
      <c r="M80" s="391"/>
      <c r="N80" s="391"/>
      <c r="O80" s="391"/>
      <c r="P80" s="391"/>
      <c r="Q80" s="391"/>
      <c r="R80" s="391"/>
      <c r="S80" s="391"/>
      <c r="T80" s="391"/>
      <c r="U80" s="391"/>
      <c r="V80" s="391"/>
      <c r="W80" s="391"/>
      <c r="X80" s="391"/>
      <c r="Y80" s="391"/>
      <c r="Z80" s="391"/>
      <c r="AA80" s="391"/>
      <c r="AB80" s="391"/>
      <c r="AC80" s="391"/>
      <c r="AD80" s="391"/>
      <c r="AE80" s="391"/>
      <c r="AF80" s="391"/>
      <c r="AG80" s="391"/>
      <c r="AH80" s="391"/>
      <c r="AI80" s="391"/>
      <c r="AJ80" s="391"/>
      <c r="AK80" s="391"/>
      <c r="AL80" s="391"/>
    </row>
    <row r="81" spans="1:38" s="127" customFormat="1" ht="12.75" x14ac:dyDescent="0.2">
      <c r="I81" s="385"/>
      <c r="J81" s="385"/>
      <c r="K81" s="385"/>
      <c r="L81" s="385"/>
      <c r="M81" s="385"/>
      <c r="N81" s="385"/>
      <c r="O81" s="385"/>
      <c r="P81" s="385"/>
      <c r="Q81" s="385"/>
      <c r="R81" s="385"/>
      <c r="S81" s="385"/>
      <c r="T81" s="385"/>
      <c r="U81" s="385"/>
      <c r="V81" s="385"/>
      <c r="W81" s="385"/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</row>
    <row r="82" spans="1:38" s="127" customFormat="1" ht="12.75" x14ac:dyDescent="0.2">
      <c r="A82" s="395" t="s">
        <v>1740</v>
      </c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</row>
    <row r="83" spans="1:38" s="127" customFormat="1" ht="12.75" x14ac:dyDescent="0.2">
      <c r="B83" s="320" t="s">
        <v>133</v>
      </c>
      <c r="D83" s="320" t="s">
        <v>1722</v>
      </c>
      <c r="F83" s="320" t="s">
        <v>99</v>
      </c>
      <c r="I83" s="385" cm="1">
        <f t="array" ref="I83">SUMPRODUCT((I$12:I$65)*($D$12:$D$65=$D83)*($F$12:$F$65=$F83))</f>
        <v>8510.1076006536568</v>
      </c>
      <c r="J83" s="385" cm="1">
        <f t="array" ref="J83">SUMPRODUCT((J$12:J$65)*($D$12:$D$65=$D83)*($F$12:$F$65=$F83))</f>
        <v>9383.6998049882113</v>
      </c>
      <c r="K83" s="385" cm="1">
        <f t="array" ref="K83">SUMPRODUCT((K$12:K$65)*($D$12:$D$65=$D83)*($F$12:$F$65=$F83))</f>
        <v>7405.6192670643613</v>
      </c>
      <c r="L83" s="385" cm="1">
        <f t="array" ref="L83">SUMPRODUCT((L$12:L$65)*($D$12:$D$65=$D83)*($F$12:$F$65=$F83))</f>
        <v>909.89958670755254</v>
      </c>
      <c r="M83" s="385" cm="1">
        <f t="array" ref="M83">SUMPRODUCT((M$12:M$65)*($D$12:$D$65=$D83)*($F$12:$F$65=$F83))</f>
        <v>970.64792806218611</v>
      </c>
      <c r="N83" s="385" cm="1">
        <f t="array" ref="N83">SUMPRODUCT((N$12:N$65)*($D$12:$D$65=$D83)*($F$12:$F$65=$F83))</f>
        <v>1056.1131683713556</v>
      </c>
      <c r="O83" s="385" cm="1">
        <f t="array" ref="O83">SUMPRODUCT((O$12:O$65)*($D$12:$D$65=$D83)*($F$12:$F$65=$F83))</f>
        <v>1232.7531885276862</v>
      </c>
      <c r="P83" s="385" cm="1">
        <f t="array" ref="P83">SUMPRODUCT((P$12:P$65)*($D$12:$D$65=$D83)*($F$12:$F$65=$F83))</f>
        <v>1481.9155408077638</v>
      </c>
      <c r="Q83" s="385" cm="1">
        <f t="array" ref="Q83">SUMPRODUCT((Q$12:Q$65)*($D$12:$D$65=$D83)*($F$12:$F$65=$F83))</f>
        <v>1864.8786914882535</v>
      </c>
      <c r="R83" s="385" cm="1">
        <f t="array" ref="R83">SUMPRODUCT((R$12:R$65)*($D$12:$D$65=$D83)*($F$12:$F$65=$F83))</f>
        <v>2417.5723202123108</v>
      </c>
      <c r="S83" s="385" cm="1">
        <f t="array" ref="S83">SUMPRODUCT((S$12:S$65)*($D$12:$D$65=$D83)*($F$12:$F$65=$F83))</f>
        <v>3184.1166966041683</v>
      </c>
      <c r="T83" s="385" cm="1">
        <f t="array" ref="T83">SUMPRODUCT((T$12:T$65)*($D$12:$D$65=$D83)*($F$12:$F$65=$F83))</f>
        <v>4257.6942976922765</v>
      </c>
      <c r="U83" s="385" cm="1">
        <f t="array" ref="U83">SUMPRODUCT((U$12:U$65)*($D$12:$D$65=$D83)*($F$12:$F$65=$F83))</f>
        <v>5774.8564855966488</v>
      </c>
      <c r="V83" s="385" cm="1">
        <f t="array" ref="V83">SUMPRODUCT((V$12:V$65)*($D$12:$D$65=$D83)*($F$12:$F$65=$F83))</f>
        <v>7936.5758243697182</v>
      </c>
      <c r="W83" s="385" cm="1">
        <f t="array" ref="W83">SUMPRODUCT((W$12:W$65)*($D$12:$D$65=$D83)*($F$12:$F$65=$F83))</f>
        <v>11039.812881891796</v>
      </c>
      <c r="X83" s="385" cm="1">
        <f t="array" ref="X83">SUMPRODUCT((X$12:X$65)*($D$12:$D$65=$D83)*($F$12:$F$65=$F83))</f>
        <v>15524.953774273701</v>
      </c>
      <c r="Y83" s="385" cm="1">
        <f t="array" ref="Y83">SUMPRODUCT((Y$12:Y$65)*($D$12:$D$65=$D83)*($F$12:$F$65=$F83))</f>
        <v>22047.241979536113</v>
      </c>
      <c r="Z83" s="385" cm="1">
        <f t="array" ref="Z83">SUMPRODUCT((Z$12:Z$65)*($D$12:$D$65=$D83)*($F$12:$F$65=$F83))</f>
        <v>31584.539856203453</v>
      </c>
      <c r="AA83" s="385" cm="1">
        <f t="array" ref="AA83">SUMPRODUCT((AA$12:AA$65)*($D$12:$D$65=$D83)*($F$12:$F$65=$F83))</f>
        <v>44953.458620768317</v>
      </c>
      <c r="AB83" s="385" cm="1">
        <f t="array" ref="AB83">SUMPRODUCT((AB$12:AB$65)*($D$12:$D$65=$D83)*($F$12:$F$65=$F83))</f>
        <v>60164.625019408159</v>
      </c>
      <c r="AC83" s="385" cm="1">
        <f t="array" ref="AC83">SUMPRODUCT((AC$12:AC$65)*($D$12:$D$65=$D83)*($F$12:$F$65=$F83))</f>
        <v>66869.839127223415</v>
      </c>
      <c r="AD83" s="385" cm="1">
        <f t="array" ref="AD83">SUMPRODUCT((AD$12:AD$65)*($D$12:$D$65=$D83)*($F$12:$F$65=$F83))</f>
        <v>72913.983485604607</v>
      </c>
      <c r="AE83" s="385" cm="1">
        <f t="array" ref="AE83">SUMPRODUCT((AE$12:AE$65)*($D$12:$D$65=$D83)*($F$12:$F$65=$F83))</f>
        <v>79842.922953949979</v>
      </c>
      <c r="AF83" s="385" cm="1">
        <f t="array" ref="AF83">SUMPRODUCT((AF$12:AF$65)*($D$12:$D$65=$D83)*($F$12:$F$65=$F83))</f>
        <v>88273.98324726292</v>
      </c>
      <c r="AG83" s="385" cm="1">
        <f t="array" ref="AG83">SUMPRODUCT((AG$12:AG$65)*($D$12:$D$65=$D83)*($F$12:$F$65=$F83))</f>
        <v>94668.022552433133</v>
      </c>
      <c r="AH83" s="385" cm="1">
        <f t="array" ref="AH83">SUMPRODUCT((AH$12:AH$65)*($D$12:$D$65=$D83)*($F$12:$F$65=$F83))</f>
        <v>94794.401256166966</v>
      </c>
      <c r="AI83" s="385" cm="1">
        <f t="array" ref="AI83">SUMPRODUCT((AI$12:AI$65)*($D$12:$D$65=$D83)*($F$12:$F$65=$F83))</f>
        <v>94931.948555932773</v>
      </c>
      <c r="AJ83" s="385" cm="1">
        <f t="array" ref="AJ83">SUMPRODUCT((AJ$12:AJ$65)*($D$12:$D$65=$D83)*($F$12:$F$65=$F83))</f>
        <v>95081.67186851961</v>
      </c>
      <c r="AK83" s="385" cm="1">
        <f t="array" ref="AK83">SUMPRODUCT((AK$12:AK$65)*($D$12:$D$65=$D83)*($F$12:$F$65=$F83))</f>
        <v>95244.670691195497</v>
      </c>
      <c r="AL83" s="385" cm="1">
        <f t="array" ref="AL83">SUMPRODUCT((AL$12:AL$65)*($D$12:$D$65=$D83)*($F$12:$F$65=$F83))</f>
        <v>95422.145094388135</v>
      </c>
    </row>
    <row r="84" spans="1:38" s="127" customFormat="1" ht="12.75" x14ac:dyDescent="0.2">
      <c r="B84" s="320" t="s">
        <v>133</v>
      </c>
      <c r="D84" s="320" t="s">
        <v>1722</v>
      </c>
      <c r="F84" s="320" t="s">
        <v>1730</v>
      </c>
      <c r="I84" s="385" cm="1">
        <f t="array" ref="I84">SUMPRODUCT((I$12:I$65)*($D$12:$D$65=$D84)*($F$12:$F$65=$F84))</f>
        <v>652.96389808385743</v>
      </c>
      <c r="J84" s="385" cm="1">
        <f t="array" ref="J84">SUMPRODUCT((J$12:J$65)*($D$12:$D$65=$D84)*($F$12:$F$65=$F84))</f>
        <v>716.61747027408626</v>
      </c>
      <c r="K84" s="385" cm="1">
        <f t="array" ref="K84">SUMPRODUCT((K$12:K$65)*($D$12:$D$65=$D84)*($F$12:$F$65=$F84))</f>
        <v>565.56211739327955</v>
      </c>
      <c r="L84" s="385" cm="1">
        <f t="array" ref="L84">SUMPRODUCT((L$12:L$65)*($D$12:$D$65=$D84)*($F$12:$F$65=$F84))</f>
        <v>116.91251839711094</v>
      </c>
      <c r="M84" s="385" cm="1">
        <f t="array" ref="M84">SUMPRODUCT((M$12:M$65)*($D$12:$D$65=$D84)*($F$12:$F$65=$F84))</f>
        <v>124.6121638733833</v>
      </c>
      <c r="N84" s="385" cm="1">
        <f t="array" ref="N84">SUMPRODUCT((N$12:N$65)*($D$12:$D$65=$D84)*($F$12:$F$65=$F84))</f>
        <v>135.72413654695453</v>
      </c>
      <c r="O84" s="385" cm="1">
        <f t="array" ref="O84">SUMPRODUCT((O$12:O$65)*($D$12:$D$65=$D84)*($F$12:$F$65=$F84))</f>
        <v>159.60654088733281</v>
      </c>
      <c r="P84" s="385" cm="1">
        <f t="array" ref="P84">SUMPRODUCT((P$12:P$65)*($D$12:$D$65=$D84)*($F$12:$F$65=$F84))</f>
        <v>193.62359261138403</v>
      </c>
      <c r="Q84" s="385" cm="1">
        <f t="array" ref="Q84">SUMPRODUCT((Q$12:Q$65)*($D$12:$D$65=$D84)*($F$12:$F$65=$F84))</f>
        <v>246.40527573619184</v>
      </c>
      <c r="R84" s="385" cm="1">
        <f t="array" ref="R84">SUMPRODUCT((R$12:R$65)*($D$12:$D$65=$D84)*($F$12:$F$65=$F84))</f>
        <v>323.00638543012093</v>
      </c>
      <c r="S84" s="385" cm="1">
        <f t="array" ref="S84">SUMPRODUCT((S$12:S$65)*($D$12:$D$65=$D84)*($F$12:$F$65=$F84))</f>
        <v>429.63469861214242</v>
      </c>
      <c r="T84" s="385" cm="1">
        <f t="array" ref="T84">SUMPRODUCT((T$12:T$65)*($D$12:$D$65=$D84)*($F$12:$F$65=$F84))</f>
        <v>579.41130733212731</v>
      </c>
      <c r="U84" s="385" cm="1">
        <f t="array" ref="U84">SUMPRODUCT((U$12:U$65)*($D$12:$D$65=$D84)*($F$12:$F$65=$F84))</f>
        <v>791.56750740487962</v>
      </c>
      <c r="V84" s="385" cm="1">
        <f t="array" ref="V84">SUMPRODUCT((V$12:V$65)*($D$12:$D$65=$D84)*($F$12:$F$65=$F84))</f>
        <v>1094.4111323732768</v>
      </c>
      <c r="W84" s="385" cm="1">
        <f t="array" ref="W84">SUMPRODUCT((W$12:W$65)*($D$12:$D$65=$D84)*($F$12:$F$65=$F84))</f>
        <v>1529.774428281077</v>
      </c>
      <c r="X84" s="385" cm="1">
        <f t="array" ref="X84">SUMPRODUCT((X$12:X$65)*($D$12:$D$65=$D84)*($F$12:$F$65=$F84))</f>
        <v>2159.6981901416921</v>
      </c>
      <c r="Y84" s="385" cm="1">
        <f t="array" ref="Y84">SUMPRODUCT((Y$12:Y$65)*($D$12:$D$65=$D84)*($F$12:$F$65=$F84))</f>
        <v>3076.4968007175235</v>
      </c>
      <c r="Z84" s="385" cm="1">
        <f t="array" ref="Z84">SUMPRODUCT((Z$12:Z$65)*($D$12:$D$65=$D84)*($F$12:$F$65=$F84))</f>
        <v>4417.9422873574658</v>
      </c>
      <c r="AA84" s="385" cm="1">
        <f t="array" ref="AA84">SUMPRODUCT((AA$12:AA$65)*($D$12:$D$65=$D84)*($F$12:$F$65=$F84))</f>
        <v>6299.0615782977457</v>
      </c>
      <c r="AB84" s="385" cm="1">
        <f t="array" ref="AB84">SUMPRODUCT((AB$12:AB$65)*($D$12:$D$65=$D84)*($F$12:$F$65=$F84))</f>
        <v>8439.5082168791196</v>
      </c>
      <c r="AC84" s="385" cm="1">
        <f t="array" ref="AC84">SUMPRODUCT((AC$12:AC$65)*($D$12:$D$65=$D84)*($F$12:$F$65=$F84))</f>
        <v>9381.3371881693674</v>
      </c>
      <c r="AD84" s="385" cm="1">
        <f t="array" ref="AD84">SUMPRODUCT((AD$12:AD$65)*($D$12:$D$65=$D84)*($F$12:$F$65=$F84))</f>
        <v>10229.816983713155</v>
      </c>
      <c r="AE84" s="385" cm="1">
        <f t="array" ref="AE84">SUMPRODUCT((AE$12:AE$65)*($D$12:$D$65=$D84)*($F$12:$F$65=$F84))</f>
        <v>11202.727403494548</v>
      </c>
      <c r="AF84" s="385" cm="1">
        <f t="array" ref="AF84">SUMPRODUCT((AF$12:AF$65)*($D$12:$D$65=$D84)*($F$12:$F$65=$F84))</f>
        <v>12387.075889346974</v>
      </c>
      <c r="AG84" s="385" cm="1">
        <f t="array" ref="AG84">SUMPRODUCT((AG$12:AG$65)*($D$12:$D$65=$D84)*($F$12:$F$65=$F84))</f>
        <v>13283.965232181432</v>
      </c>
      <c r="AH84" s="385" cm="1">
        <f t="array" ref="AH84">SUMPRODUCT((AH$12:AH$65)*($D$12:$D$65=$D84)*($F$12:$F$65=$F84))</f>
        <v>13297.061842986886</v>
      </c>
      <c r="AI84" s="385" cm="1">
        <f t="array" ref="AI84">SUMPRODUCT((AI$12:AI$65)*($D$12:$D$65=$D84)*($F$12:$F$65=$F84))</f>
        <v>13311.326140933725</v>
      </c>
      <c r="AJ84" s="385" cm="1">
        <f t="array" ref="AJ84">SUMPRODUCT((AJ$12:AJ$65)*($D$12:$D$65=$D84)*($F$12:$F$65=$F84))</f>
        <v>13326.864375004476</v>
      </c>
      <c r="AK84" s="385" cm="1">
        <f t="array" ref="AK84">SUMPRODUCT((AK$12:AK$65)*($D$12:$D$65=$D84)*($F$12:$F$65=$F84))</f>
        <v>13343.792590572313</v>
      </c>
      <c r="AL84" s="385" cm="1">
        <f t="array" ref="AL84">SUMPRODUCT((AL$12:AL$65)*($D$12:$D$65=$D84)*($F$12:$F$65=$F84))</f>
        <v>13362.237540874354</v>
      </c>
    </row>
    <row r="85" spans="1:38" s="127" customFormat="1" ht="12.75" x14ac:dyDescent="0.2">
      <c r="B85" s="320" t="s">
        <v>133</v>
      </c>
      <c r="D85" s="320" t="s">
        <v>1722</v>
      </c>
      <c r="F85" s="320" t="s">
        <v>1731</v>
      </c>
      <c r="I85" s="385" cm="1">
        <f t="array" ref="I85">SUMPRODUCT((I$12:I$65)*($D$12:$D$65=$D85)*($F$12:$F$65=$F85))</f>
        <v>137218.14961774764</v>
      </c>
      <c r="J85" s="385" cm="1">
        <f t="array" ref="J85">SUMPRODUCT((J$12:J$65)*($D$12:$D$65=$D85)*($F$12:$F$65=$F85))</f>
        <v>149513.30201947168</v>
      </c>
      <c r="K85" s="385" cm="1">
        <f t="array" ref="K85">SUMPRODUCT((K$12:K$65)*($D$12:$D$65=$D85)*($F$12:$F$65=$F85))</f>
        <v>14257.450284096847</v>
      </c>
      <c r="L85" s="385" cm="1">
        <f t="array" ref="L85">SUMPRODUCT((L$12:L$65)*($D$12:$D$65=$D85)*($F$12:$F$65=$F85))</f>
        <v>988.77315519559465</v>
      </c>
      <c r="M85" s="385" cm="1">
        <f t="array" ref="M85">SUMPRODUCT((M$12:M$65)*($D$12:$D$65=$D85)*($F$12:$F$65=$F85))</f>
        <v>1063.3223669740471</v>
      </c>
      <c r="N85" s="385" cm="1">
        <f t="array" ref="N85">SUMPRODUCT((N$12:N$65)*($D$12:$D$65=$D85)*($F$12:$F$65=$F85))</f>
        <v>1144.2636277972822</v>
      </c>
      <c r="O85" s="385" cm="1">
        <f t="array" ref="O85">SUMPRODUCT((O$12:O$65)*($D$12:$D$65=$D85)*($F$12:$F$65=$F85))</f>
        <v>1234.345494295598</v>
      </c>
      <c r="P85" s="385" cm="1">
        <f t="array" ref="P85">SUMPRODUCT((P$12:P$65)*($D$12:$D$65=$D85)*($F$12:$F$65=$F85))</f>
        <v>1334.1838282540286</v>
      </c>
      <c r="Q85" s="385" cm="1">
        <f t="array" ref="Q85">SUMPRODUCT((Q$12:Q$65)*($D$12:$D$65=$D85)*($F$12:$F$65=$F85))</f>
        <v>1444.2741669868167</v>
      </c>
      <c r="R85" s="385" cm="1">
        <f t="array" ref="R85">SUMPRODUCT((R$12:R$65)*($D$12:$D$65=$D85)*($F$12:$F$65=$F85))</f>
        <v>1566.4450475948349</v>
      </c>
      <c r="S85" s="385" cm="1">
        <f t="array" ref="S85">SUMPRODUCT((S$12:S$65)*($D$12:$D$65=$D85)*($F$12:$F$65=$F85))</f>
        <v>1703.158253887118</v>
      </c>
      <c r="T85" s="385" cm="1">
        <f t="array" ref="T85">SUMPRODUCT((T$12:T$65)*($D$12:$D$65=$D85)*($F$12:$F$65=$F85))</f>
        <v>1857.8069686649571</v>
      </c>
      <c r="U85" s="385" cm="1">
        <f t="array" ref="U85">SUMPRODUCT((U$12:U$65)*($D$12:$D$65=$D85)*($F$12:$F$65=$F85))</f>
        <v>2035.1635377642742</v>
      </c>
      <c r="V85" s="385" cm="1">
        <f t="array" ref="V85">SUMPRODUCT((V$12:V$65)*($D$12:$D$65=$D85)*($F$12:$F$65=$F85))</f>
        <v>2242.0572495585043</v>
      </c>
      <c r="W85" s="385" cm="1">
        <f t="array" ref="W85">SUMPRODUCT((W$12:W$65)*($D$12:$D$65=$D85)*($F$12:$F$65=$F85))</f>
        <v>2488.4009035313002</v>
      </c>
      <c r="X85" s="385" cm="1">
        <f t="array" ref="X85">SUMPRODUCT((X$12:X$65)*($D$12:$D$65=$D85)*($F$12:$F$65=$F85))</f>
        <v>2788.7480353415062</v>
      </c>
      <c r="Y85" s="385" cm="1">
        <f t="array" ref="Y85">SUMPRODUCT((Y$12:Y$65)*($D$12:$D$65=$D85)*($F$12:$F$65=$F85))</f>
        <v>3164.6580168976043</v>
      </c>
      <c r="Z85" s="385" cm="1">
        <f t="array" ref="Z85">SUMPRODUCT((Z$12:Z$65)*($D$12:$D$65=$D85)*($F$12:$F$65=$F85))</f>
        <v>3648.291743321578</v>
      </c>
      <c r="AA85" s="385" cm="1">
        <f t="array" ref="AA85">SUMPRODUCT((AA$12:AA$65)*($D$12:$D$65=$D85)*($F$12:$F$65=$F85))</f>
        <v>4287.5126472452775</v>
      </c>
      <c r="AB85" s="385" cm="1">
        <f t="array" ref="AB85">SUMPRODUCT((AB$12:AB$65)*($D$12:$D$65=$D85)*($F$12:$F$65=$F85))</f>
        <v>5051.387590537197</v>
      </c>
      <c r="AC85" s="385" cm="1">
        <f t="array" ref="AC85">SUMPRODUCT((AC$12:AC$65)*($D$12:$D$65=$D85)*($F$12:$F$65=$F85))</f>
        <v>5411.4484135031462</v>
      </c>
      <c r="AD85" s="385" cm="1">
        <f t="array" ref="AD85">SUMPRODUCT((AD$12:AD$65)*($D$12:$D$65=$D85)*($F$12:$F$65=$F85))</f>
        <v>5718.9775350998389</v>
      </c>
      <c r="AE85" s="385" cm="1">
        <f t="array" ref="AE85">SUMPRODUCT((AE$12:AE$65)*($D$12:$D$65=$D85)*($F$12:$F$65=$F85))</f>
        <v>6048.1145428052832</v>
      </c>
      <c r="AF85" s="385" cm="1">
        <f t="array" ref="AF85">SUMPRODUCT((AF$12:AF$65)*($D$12:$D$65=$D85)*($F$12:$F$65=$F85))</f>
        <v>6393.8128551787249</v>
      </c>
      <c r="AG85" s="385" cm="1">
        <f t="array" ref="AG85">SUMPRODUCT((AG$12:AG$65)*($D$12:$D$65=$D85)*($F$12:$F$65=$F85))</f>
        <v>6769.1887524844688</v>
      </c>
      <c r="AH85" s="385" cm="1">
        <f t="array" ref="AH85">SUMPRODUCT((AH$12:AH$65)*($D$12:$D$65=$D85)*($F$12:$F$65=$F85))</f>
        <v>7176.8176215446128</v>
      </c>
      <c r="AI85" s="385" cm="1">
        <f t="array" ref="AI85">SUMPRODUCT((AI$12:AI$65)*($D$12:$D$65=$D85)*($F$12:$F$65=$F85))</f>
        <v>7619.5809416556658</v>
      </c>
      <c r="AJ85" s="385" cm="1">
        <f t="array" ref="AJ85">SUMPRODUCT((AJ$12:AJ$65)*($D$12:$D$65=$D85)*($F$12:$F$65=$F85))</f>
        <v>8100.5681042534943</v>
      </c>
      <c r="AK85" s="385" cm="1">
        <f t="array" ref="AK85">SUMPRODUCT((AK$12:AK$65)*($D$12:$D$65=$D85)*($F$12:$F$65=$F85))</f>
        <v>8623.1435337073326</v>
      </c>
      <c r="AL85" s="385" cm="1">
        <f t="array" ref="AL85">SUMPRODUCT((AL$12:AL$65)*($D$12:$D$65=$D85)*($F$12:$F$65=$F85))</f>
        <v>9190.9713672903799</v>
      </c>
    </row>
    <row r="86" spans="1:38" s="127" customFormat="1" ht="12.75" x14ac:dyDescent="0.2">
      <c r="B86" s="320" t="s">
        <v>133</v>
      </c>
      <c r="D86" s="320" t="s">
        <v>1722</v>
      </c>
      <c r="F86" s="320" t="s">
        <v>1732</v>
      </c>
      <c r="I86" s="385" cm="1">
        <f t="array" ref="I86">SUMPRODUCT((I$12:I$65)*($D$12:$D$65=$D86)*($F$12:$F$65=$F86))</f>
        <v>237149.6237412974</v>
      </c>
      <c r="J86" s="385" cm="1">
        <f t="array" ref="J86">SUMPRODUCT((J$12:J$65)*($D$12:$D$65=$D86)*($F$12:$F$65=$F86))</f>
        <v>262811.13957511436</v>
      </c>
      <c r="K86" s="385" cm="1">
        <f t="array" ref="K86">SUMPRODUCT((K$12:K$65)*($D$12:$D$65=$D86)*($F$12:$F$65=$F86))</f>
        <v>211266.23389626894</v>
      </c>
      <c r="L86" s="385" cm="1">
        <f t="array" ref="L86">SUMPRODUCT((L$12:L$65)*($D$12:$D$65=$D86)*($F$12:$F$65=$F86))</f>
        <v>8413.5663983210779</v>
      </c>
      <c r="M86" s="385" cm="1">
        <f t="array" ref="M86">SUMPRODUCT((M$12:M$65)*($D$12:$D$65=$D86)*($F$12:$F$65=$F86))</f>
        <v>9043.8982675831994</v>
      </c>
      <c r="N86" s="385" cm="1">
        <f t="array" ref="N86">SUMPRODUCT((N$12:N$65)*($D$12:$D$65=$D86)*($F$12:$F$65=$F86))</f>
        <v>9755.4428592223139</v>
      </c>
      <c r="O86" s="385" cm="1">
        <f t="array" ref="O86">SUMPRODUCT((O$12:O$65)*($D$12:$D$65=$D86)*($F$12:$F$65=$F86))</f>
        <v>10658.235285817163</v>
      </c>
      <c r="P86" s="385" cm="1">
        <f t="array" ref="P86">SUMPRODUCT((P$12:P$65)*($D$12:$D$65=$D86)*($F$12:$F$65=$F86))</f>
        <v>11720.506549638698</v>
      </c>
      <c r="Q86" s="385" cm="1">
        <f t="array" ref="Q86">SUMPRODUCT((Q$12:Q$65)*($D$12:$D$65=$D86)*($F$12:$F$65=$F86))</f>
        <v>13035.270433820944</v>
      </c>
      <c r="R86" s="385" cm="1">
        <f t="array" ref="R86">SUMPRODUCT((R$12:R$65)*($D$12:$D$65=$D86)*($F$12:$F$65=$F86))</f>
        <v>14662.413363021245</v>
      </c>
      <c r="S86" s="385" cm="1">
        <f t="array" ref="S86">SUMPRODUCT((S$12:S$65)*($D$12:$D$65=$D86)*($F$12:$F$65=$F86))</f>
        <v>16677.038017609662</v>
      </c>
      <c r="T86" s="385" cm="1">
        <f t="array" ref="T86">SUMPRODUCT((T$12:T$65)*($D$12:$D$65=$D86)*($F$12:$F$65=$F86))</f>
        <v>19225.281702006967</v>
      </c>
      <c r="U86" s="385" cm="1">
        <f t="array" ref="U86">SUMPRODUCT((U$12:U$65)*($D$12:$D$65=$D86)*($F$12:$F$65=$F86))</f>
        <v>22519.443203026083</v>
      </c>
      <c r="V86" s="385" cm="1">
        <f t="array" ref="V86">SUMPRODUCT((V$12:V$65)*($D$12:$D$65=$D86)*($F$12:$F$65=$F86))</f>
        <v>26870.049935179355</v>
      </c>
      <c r="W86" s="385" cm="1">
        <f t="array" ref="W86">SUMPRODUCT((W$12:W$65)*($D$12:$D$65=$D86)*($F$12:$F$65=$F86))</f>
        <v>32733.994803541776</v>
      </c>
      <c r="X86" s="385" cm="1">
        <f t="array" ref="X86">SUMPRODUCT((X$12:X$65)*($D$12:$D$65=$D86)*($F$12:$F$65=$F86))</f>
        <v>40786.962685921651</v>
      </c>
      <c r="Y86" s="385" cm="1">
        <f t="array" ref="Y86">SUMPRODUCT((Y$12:Y$65)*($D$12:$D$65=$D86)*($F$12:$F$65=$F86))</f>
        <v>52032.630820452556</v>
      </c>
      <c r="Z86" s="385" cm="1">
        <f t="array" ref="Z86">SUMPRODUCT((Z$12:Z$65)*($D$12:$D$65=$D86)*($F$12:$F$65=$F86))</f>
        <v>67967.627144380895</v>
      </c>
      <c r="AA86" s="385" cm="1">
        <f t="array" ref="AA86">SUMPRODUCT((AA$12:AA$65)*($D$12:$D$65=$D86)*($F$12:$F$65=$F86))</f>
        <v>89988.436414788855</v>
      </c>
      <c r="AB86" s="385" cm="1">
        <f t="array" ref="AB86">SUMPRODUCT((AB$12:AB$65)*($D$12:$D$65=$D86)*($F$12:$F$65=$F86))</f>
        <v>114351.46879144252</v>
      </c>
      <c r="AC86" s="385" cm="1">
        <f t="array" ref="AC86">SUMPRODUCT((AC$12:AC$65)*($D$12:$D$65=$D86)*($F$12:$F$65=$F86))</f>
        <v>125796.39052784804</v>
      </c>
      <c r="AD86" s="385" cm="1">
        <f t="array" ref="AD86">SUMPRODUCT((AD$12:AD$65)*($D$12:$D$65=$D86)*($F$12:$F$65=$F86))</f>
        <v>136080.14060719416</v>
      </c>
      <c r="AE86" s="385" cm="1">
        <f t="array" ref="AE86">SUMPRODUCT((AE$12:AE$65)*($D$12:$D$65=$D86)*($F$12:$F$65=$F86))</f>
        <v>147596.75741120329</v>
      </c>
      <c r="AF86" s="385" cm="1">
        <f t="array" ref="AF86">SUMPRODUCT((AF$12:AF$65)*($D$12:$D$65=$D86)*($F$12:$F$65=$F86))</f>
        <v>160582.42553103849</v>
      </c>
      <c r="AG86" s="385" cm="1">
        <f t="array" ref="AG86">SUMPRODUCT((AG$12:AG$65)*($D$12:$D$65=$D86)*($F$12:$F$65=$F86))</f>
        <v>171260.34388577743</v>
      </c>
      <c r="AH86" s="385" cm="1">
        <f t="array" ref="AH86">SUMPRODUCT((AH$12:AH$65)*($D$12:$D$65=$D86)*($F$12:$F$65=$F86))</f>
        <v>174404.49258878207</v>
      </c>
      <c r="AI86" s="385" cm="1">
        <f t="array" ref="AI86">SUMPRODUCT((AI$12:AI$65)*($D$12:$D$65=$D86)*($F$12:$F$65=$F86))</f>
        <v>177820.177942504</v>
      </c>
      <c r="AJ86" s="385" cm="1">
        <f t="array" ref="AJ86">SUMPRODUCT((AJ$12:AJ$65)*($D$12:$D$65=$D86)*($F$12:$F$65=$F86))</f>
        <v>181531.32554567055</v>
      </c>
      <c r="AK86" s="385" cm="1">
        <f t="array" ref="AK86">SUMPRODUCT((AK$12:AK$65)*($D$12:$D$65=$D86)*($F$12:$F$65=$F86))</f>
        <v>185563.99562304647</v>
      </c>
      <c r="AL86" s="385" cm="1">
        <f t="array" ref="AL86">SUMPRODUCT((AL$12:AL$65)*($D$12:$D$65=$D86)*($F$12:$F$65=$F86))</f>
        <v>189946.57502157803</v>
      </c>
    </row>
    <row r="87" spans="1:38" s="127" customFormat="1" ht="12.75" x14ac:dyDescent="0.2">
      <c r="I87" s="389"/>
    </row>
    <row r="88" spans="1:38" s="127" customFormat="1" ht="12.75" x14ac:dyDescent="0.2">
      <c r="A88" s="395" t="s">
        <v>1746</v>
      </c>
      <c r="I88" s="389"/>
    </row>
    <row r="89" spans="1:38" s="127" customFormat="1" ht="12.75" x14ac:dyDescent="0.2">
      <c r="B89" s="320" t="s">
        <v>133</v>
      </c>
      <c r="D89" s="320" t="s">
        <v>1724</v>
      </c>
      <c r="F89" s="320" t="s">
        <v>99</v>
      </c>
      <c r="I89" s="393" cm="1">
        <f t="array" ref="I89">SUMPRODUCT((I$12:I$65)*($D$12:$D$65=$D89)*($F$12:$F$65=$F89))</f>
        <v>0</v>
      </c>
      <c r="J89" s="393" cm="1">
        <f t="array" ref="J89">SUMPRODUCT((J$12:J$65)*($D$12:$D$65=$D89)*($F$12:$F$65=$F89))</f>
        <v>0</v>
      </c>
      <c r="K89" s="393" cm="1">
        <f t="array" ref="K89">SUMPRODUCT((K$12:K$65)*($D$12:$D$65=$D89)*($F$12:$F$65=$F89))</f>
        <v>881.04394912615714</v>
      </c>
      <c r="L89" s="393" cm="1">
        <f t="array" ref="L89">SUMPRODUCT((L$12:L$65)*($D$12:$D$65=$D89)*($F$12:$F$65=$F89))</f>
        <v>2364.1229447390924</v>
      </c>
      <c r="M89" s="393" cm="1">
        <f t="array" ref="M89">SUMPRODUCT((M$12:M$65)*($D$12:$D$65=$D89)*($F$12:$F$65=$F89))</f>
        <v>2364.1229447390924</v>
      </c>
      <c r="N89" s="393" cm="1">
        <f t="array" ref="N89">SUMPRODUCT((N$12:N$65)*($D$12:$D$65=$D89)*($F$12:$F$65=$F89))</f>
        <v>2364.1229447390924</v>
      </c>
      <c r="O89" s="393" cm="1">
        <f t="array" ref="O89">SUMPRODUCT((O$12:O$65)*($D$12:$D$65=$D89)*($F$12:$F$65=$F89))</f>
        <v>2364.1229447390924</v>
      </c>
      <c r="P89" s="393" cm="1">
        <f t="array" ref="P89">SUMPRODUCT((P$12:P$65)*($D$12:$D$65=$D89)*($F$12:$F$65=$F89))</f>
        <v>2364.1229447390924</v>
      </c>
      <c r="Q89" s="393" cm="1">
        <f t="array" ref="Q89">SUMPRODUCT((Q$12:Q$65)*($D$12:$D$65=$D89)*($F$12:$F$65=$F89))</f>
        <v>2364.1229447390924</v>
      </c>
      <c r="R89" s="393" cm="1">
        <f t="array" ref="R89">SUMPRODUCT((R$12:R$65)*($D$12:$D$65=$D89)*($F$12:$F$65=$F89))</f>
        <v>2364.1229447390924</v>
      </c>
      <c r="S89" s="393" cm="1">
        <f t="array" ref="S89">SUMPRODUCT((S$12:S$65)*($D$12:$D$65=$D89)*($F$12:$F$65=$F89))</f>
        <v>2364.1229447390924</v>
      </c>
      <c r="T89" s="393" cm="1">
        <f t="array" ref="T89">SUMPRODUCT((T$12:T$65)*($D$12:$D$65=$D89)*($F$12:$F$65=$F89))</f>
        <v>2364.1229447390924</v>
      </c>
      <c r="U89" s="393" cm="1">
        <f t="array" ref="U89">SUMPRODUCT((U$12:U$65)*($D$12:$D$65=$D89)*($F$12:$F$65=$F89))</f>
        <v>2364.1229447390924</v>
      </c>
      <c r="V89" s="393" cm="1">
        <f t="array" ref="V89">SUMPRODUCT((V$12:V$65)*($D$12:$D$65=$D89)*($F$12:$F$65=$F89))</f>
        <v>2364.1229447390924</v>
      </c>
      <c r="W89" s="393" cm="1">
        <f t="array" ref="W89">SUMPRODUCT((W$12:W$65)*($D$12:$D$65=$D89)*($F$12:$F$65=$F89))</f>
        <v>2364.1229447390924</v>
      </c>
      <c r="X89" s="393" cm="1">
        <f t="array" ref="X89">SUMPRODUCT((X$12:X$65)*($D$12:$D$65=$D89)*($F$12:$F$65=$F89))</f>
        <v>2364.1229447390924</v>
      </c>
      <c r="Y89" s="393" cm="1">
        <f t="array" ref="Y89">SUMPRODUCT((Y$12:Y$65)*($D$12:$D$65=$D89)*($F$12:$F$65=$F89))</f>
        <v>2364.1229447390924</v>
      </c>
      <c r="Z89" s="393" cm="1">
        <f t="array" ref="Z89">SUMPRODUCT((Z$12:Z$65)*($D$12:$D$65=$D89)*($F$12:$F$65=$F89))</f>
        <v>2829.7069915607558</v>
      </c>
      <c r="AA89" s="393" cm="1">
        <f t="array" ref="AA89">SUMPRODUCT((AA$12:AA$65)*($D$12:$D$65=$D89)*($F$12:$F$65=$F89))</f>
        <v>3750.9442864651965</v>
      </c>
      <c r="AB89" s="393" cm="1">
        <f t="array" ref="AB89">SUMPRODUCT((AB$12:AB$65)*($D$12:$D$65=$D89)*($F$12:$F$65=$F89))</f>
        <v>5015.5208420076178</v>
      </c>
      <c r="AC89" s="393" cm="1">
        <f t="array" ref="AC89">SUMPRODUCT((AC$12:AC$65)*($D$12:$D$65=$D89)*($F$12:$F$65=$F89))</f>
        <v>6759.2166656328254</v>
      </c>
      <c r="AD89" s="393" cm="1">
        <f t="array" ref="AD89">SUMPRODUCT((AD$12:AD$65)*($D$12:$D$65=$D89)*($F$12:$F$65=$F89))</f>
        <v>9173.3851479245222</v>
      </c>
      <c r="AE89" s="393" cm="1">
        <f t="array" ref="AE89">SUMPRODUCT((AE$12:AE$65)*($D$12:$D$65=$D89)*($F$12:$F$65=$F89))</f>
        <v>12528.177017488175</v>
      </c>
      <c r="AF89" s="393" cm="1">
        <f t="array" ref="AF89">SUMPRODUCT((AF$12:AF$65)*($D$12:$D$65=$D89)*($F$12:$F$65=$F89))</f>
        <v>17205.596329883192</v>
      </c>
      <c r="AG89" s="393" cm="1">
        <f t="array" ref="AG89">SUMPRODUCT((AG$12:AG$65)*($D$12:$D$65=$D89)*($F$12:$F$65=$F89))</f>
        <v>23746.58521679508</v>
      </c>
      <c r="AH89" s="393" cm="1">
        <f t="array" ref="AH89">SUMPRODUCT((AH$12:AH$65)*($D$12:$D$65=$D89)*($F$12:$F$65=$F89))</f>
        <v>32918.134782201552</v>
      </c>
      <c r="AI89" s="393" cm="1">
        <f t="array" ref="AI89">SUMPRODUCT((AI$12:AI$65)*($D$12:$D$65=$D89)*($F$12:$F$65=$F89))</f>
        <v>45808.995329441277</v>
      </c>
      <c r="AJ89" s="393" cm="1">
        <f t="array" ref="AJ89">SUMPRODUCT((AJ$12:AJ$65)*($D$12:$D$65=$D89)*($F$12:$F$65=$F89))</f>
        <v>63966.244404028963</v>
      </c>
      <c r="AK89" s="393" cm="1">
        <f t="array" ref="AK89">SUMPRODUCT((AK$12:AK$65)*($D$12:$D$65=$D89)*($F$12:$F$65=$F89))</f>
        <v>89590.244731475352</v>
      </c>
      <c r="AL89" s="393" cm="1">
        <f t="array" ref="AL89">SUMPRODUCT((AL$12:AL$65)*($D$12:$D$65=$D89)*($F$12:$F$65=$F89))</f>
        <v>125813.0716607349</v>
      </c>
    </row>
    <row r="90" spans="1:38" s="127" customFormat="1" ht="12.75" x14ac:dyDescent="0.2">
      <c r="B90" s="320" t="s">
        <v>133</v>
      </c>
      <c r="D90" s="320" t="s">
        <v>1724</v>
      </c>
      <c r="F90" s="320" t="s">
        <v>1730</v>
      </c>
      <c r="I90" s="393" cm="1">
        <f t="array" ref="I90">SUMPRODUCT((I$12:I$65)*($D$12:$D$65=$D90)*($F$12:$F$65=$F90))</f>
        <v>0</v>
      </c>
      <c r="J90" s="393" cm="1">
        <f t="array" ref="J90">SUMPRODUCT((J$12:J$65)*($D$12:$D$65=$D90)*($F$12:$F$65=$F90))</f>
        <v>0</v>
      </c>
      <c r="K90" s="393" cm="1">
        <f t="array" ref="K90">SUMPRODUCT((K$12:K$65)*($D$12:$D$65=$D90)*($F$12:$F$65=$F90))</f>
        <v>124.06297953092283</v>
      </c>
      <c r="L90" s="393" cm="1">
        <f t="array" ref="L90">SUMPRODUCT((L$12:L$65)*($D$12:$D$65=$D90)*($F$12:$F$65=$F90))</f>
        <v>332.90230788374413</v>
      </c>
      <c r="M90" s="393" cm="1">
        <f t="array" ref="M90">SUMPRODUCT((M$12:M$65)*($D$12:$D$65=$D90)*($F$12:$F$65=$F90))</f>
        <v>332.90230788374413</v>
      </c>
      <c r="N90" s="393" cm="1">
        <f t="array" ref="N90">SUMPRODUCT((N$12:N$65)*($D$12:$D$65=$D90)*($F$12:$F$65=$F90))</f>
        <v>332.90230788374413</v>
      </c>
      <c r="O90" s="393" cm="1">
        <f t="array" ref="O90">SUMPRODUCT((O$12:O$65)*($D$12:$D$65=$D90)*($F$12:$F$65=$F90))</f>
        <v>332.90230788374413</v>
      </c>
      <c r="P90" s="393" cm="1">
        <f t="array" ref="P90">SUMPRODUCT((P$12:P$65)*($D$12:$D$65=$D90)*($F$12:$F$65=$F90))</f>
        <v>332.90230788374413</v>
      </c>
      <c r="Q90" s="393" cm="1">
        <f t="array" ref="Q90">SUMPRODUCT((Q$12:Q$65)*($D$12:$D$65=$D90)*($F$12:$F$65=$F90))</f>
        <v>332.90230788374413</v>
      </c>
      <c r="R90" s="393" cm="1">
        <f t="array" ref="R90">SUMPRODUCT((R$12:R$65)*($D$12:$D$65=$D90)*($F$12:$F$65=$F90))</f>
        <v>332.90230788374413</v>
      </c>
      <c r="S90" s="393" cm="1">
        <f t="array" ref="S90">SUMPRODUCT((S$12:S$65)*($D$12:$D$65=$D90)*($F$12:$F$65=$F90))</f>
        <v>332.90230788374413</v>
      </c>
      <c r="T90" s="393" cm="1">
        <f t="array" ref="T90">SUMPRODUCT((T$12:T$65)*($D$12:$D$65=$D90)*($F$12:$F$65=$F90))</f>
        <v>332.90230788374413</v>
      </c>
      <c r="U90" s="393" cm="1">
        <f t="array" ref="U90">SUMPRODUCT((U$12:U$65)*($D$12:$D$65=$D90)*($F$12:$F$65=$F90))</f>
        <v>332.90230788374413</v>
      </c>
      <c r="V90" s="393" cm="1">
        <f t="array" ref="V90">SUMPRODUCT((V$12:V$65)*($D$12:$D$65=$D90)*($F$12:$F$65=$F90))</f>
        <v>332.90230788374413</v>
      </c>
      <c r="W90" s="393" cm="1">
        <f t="array" ref="W90">SUMPRODUCT((W$12:W$65)*($D$12:$D$65=$D90)*($F$12:$F$65=$F90))</f>
        <v>332.90230788374413</v>
      </c>
      <c r="X90" s="393" cm="1">
        <f t="array" ref="X90">SUMPRODUCT((X$12:X$65)*($D$12:$D$65=$D90)*($F$12:$F$65=$F90))</f>
        <v>332.90230788374413</v>
      </c>
      <c r="Y90" s="393" cm="1">
        <f t="array" ref="Y90">SUMPRODUCT((Y$12:Y$65)*($D$12:$D$65=$D90)*($F$12:$F$65=$F90))</f>
        <v>332.90230788374413</v>
      </c>
      <c r="Z90" s="393" cm="1">
        <f t="array" ref="Z90">SUMPRODUCT((Z$12:Z$65)*($D$12:$D$65=$D90)*($F$12:$F$65=$F90))</f>
        <v>398.46319761906676</v>
      </c>
      <c r="AA90" s="393" cm="1">
        <f t="array" ref="AA90">SUMPRODUCT((AA$12:AA$65)*($D$12:$D$65=$D90)*($F$12:$F$65=$F90))</f>
        <v>528.18657865757211</v>
      </c>
      <c r="AB90" s="393" cm="1">
        <f t="array" ref="AB90">SUMPRODUCT((AB$12:AB$65)*($D$12:$D$65=$D90)*($F$12:$F$65=$F90))</f>
        <v>706.25703593753724</v>
      </c>
      <c r="AC90" s="393" cm="1">
        <f t="array" ref="AC90">SUMPRODUCT((AC$12:AC$65)*($D$12:$D$65=$D90)*($F$12:$F$65=$F90))</f>
        <v>951.79433560455766</v>
      </c>
      <c r="AD90" s="393" cm="1">
        <f t="array" ref="AD90">SUMPRODUCT((AD$12:AD$65)*($D$12:$D$65=$D90)*($F$12:$F$65=$F90))</f>
        <v>1291.7437706216917</v>
      </c>
      <c r="AE90" s="393" cm="1">
        <f t="array" ref="AE90">SUMPRODUCT((AE$12:AE$65)*($D$12:$D$65=$D90)*($F$12:$F$65=$F90))</f>
        <v>1764.146425624311</v>
      </c>
      <c r="AF90" s="393" cm="1">
        <f t="array" ref="AF90">SUMPRODUCT((AF$12:AF$65)*($D$12:$D$65=$D90)*($F$12:$F$65=$F90))</f>
        <v>2422.7939327268446</v>
      </c>
      <c r="AG90" s="393" cm="1">
        <f t="array" ref="AG90">SUMPRODUCT((AG$12:AG$65)*($D$12:$D$65=$D90)*($F$12:$F$65=$F90))</f>
        <v>3343.8586773250618</v>
      </c>
      <c r="AH90" s="393" cm="1">
        <f t="array" ref="AH90">SUMPRODUCT((AH$12:AH$65)*($D$12:$D$65=$D90)*($F$12:$F$65=$F90))</f>
        <v>4635.343971686907</v>
      </c>
      <c r="AI90" s="393" cm="1">
        <f t="array" ref="AI90">SUMPRODUCT((AI$12:AI$65)*($D$12:$D$65=$D90)*($F$12:$F$65=$F90))</f>
        <v>6450.5614231876043</v>
      </c>
      <c r="AJ90" s="393" cm="1">
        <f t="array" ref="AJ90">SUMPRODUCT((AJ$12:AJ$65)*($D$12:$D$65=$D90)*($F$12:$F$65=$F90))</f>
        <v>9007.3616671010077</v>
      </c>
      <c r="AK90" s="393" cm="1">
        <f t="array" ref="AK90">SUMPRODUCT((AK$12:AK$65)*($D$12:$D$65=$D90)*($F$12:$F$65=$F90))</f>
        <v>12615.587231343874</v>
      </c>
      <c r="AL90" s="393" cm="1">
        <f t="array" ref="AL90">SUMPRODUCT((AL$12:AL$65)*($D$12:$D$65=$D90)*($F$12:$F$65=$F90))</f>
        <v>17716.279100883978</v>
      </c>
    </row>
    <row r="91" spans="1:38" s="127" customFormat="1" ht="12.75" x14ac:dyDescent="0.2">
      <c r="B91" s="320" t="s">
        <v>133</v>
      </c>
      <c r="D91" s="320" t="s">
        <v>1724</v>
      </c>
      <c r="F91" s="320" t="s">
        <v>1731</v>
      </c>
      <c r="I91" s="393" cm="1">
        <f t="array" ref="I91">SUMPRODUCT((I$12:I$65)*($D$12:$D$65=$D91)*($F$12:$F$65=$F91))</f>
        <v>0</v>
      </c>
      <c r="J91" s="393" cm="1">
        <f t="array" ref="J91">SUMPRODUCT((J$12:J$65)*($D$12:$D$65=$D91)*($F$12:$F$65=$F91))</f>
        <v>0</v>
      </c>
      <c r="K91" s="393" cm="1">
        <f t="array" ref="K91">SUMPRODUCT((K$12:K$65)*($D$12:$D$65=$D91)*($F$12:$F$65=$F91))</f>
        <v>92.370442386675876</v>
      </c>
      <c r="L91" s="393" cm="1">
        <f t="array" ref="L91">SUMPRODUCT((L$12:L$65)*($D$12:$D$65=$D91)*($F$12:$F$65=$F91))</f>
        <v>99.473191789617246</v>
      </c>
      <c r="M91" s="393" cm="1">
        <f t="array" ref="M91">SUMPRODUCT((M$12:M$65)*($D$12:$D$65=$D91)*($F$12:$F$65=$F91))</f>
        <v>99.473191789617246</v>
      </c>
      <c r="N91" s="393" cm="1">
        <f t="array" ref="N91">SUMPRODUCT((N$12:N$65)*($D$12:$D$65=$D91)*($F$12:$F$65=$F91))</f>
        <v>99.473191789617246</v>
      </c>
      <c r="O91" s="393" cm="1">
        <f t="array" ref="O91">SUMPRODUCT((O$12:O$65)*($D$12:$D$65=$D91)*($F$12:$F$65=$F91))</f>
        <v>99.473191789617246</v>
      </c>
      <c r="P91" s="393" cm="1">
        <f t="array" ref="P91">SUMPRODUCT((P$12:P$65)*($D$12:$D$65=$D91)*($F$12:$F$65=$F91))</f>
        <v>99.473191789617246</v>
      </c>
      <c r="Q91" s="393" cm="1">
        <f t="array" ref="Q91">SUMPRODUCT((Q$12:Q$65)*($D$12:$D$65=$D91)*($F$12:$F$65=$F91))</f>
        <v>99.473191789617246</v>
      </c>
      <c r="R91" s="393" cm="1">
        <f t="array" ref="R91">SUMPRODUCT((R$12:R$65)*($D$12:$D$65=$D91)*($F$12:$F$65=$F91))</f>
        <v>99.473191789617246</v>
      </c>
      <c r="S91" s="393" cm="1">
        <f t="array" ref="S91">SUMPRODUCT((S$12:S$65)*($D$12:$D$65=$D91)*($F$12:$F$65=$F91))</f>
        <v>99.473191789617246</v>
      </c>
      <c r="T91" s="393" cm="1">
        <f t="array" ref="T91">SUMPRODUCT((T$12:T$65)*($D$12:$D$65=$D91)*($F$12:$F$65=$F91))</f>
        <v>99.473191789617246</v>
      </c>
      <c r="U91" s="393" cm="1">
        <f t="array" ref="U91">SUMPRODUCT((U$12:U$65)*($D$12:$D$65=$D91)*($F$12:$F$65=$F91))</f>
        <v>99.473191789617246</v>
      </c>
      <c r="V91" s="393" cm="1">
        <f t="array" ref="V91">SUMPRODUCT((V$12:V$65)*($D$12:$D$65=$D91)*($F$12:$F$65=$F91))</f>
        <v>99.473191789617246</v>
      </c>
      <c r="W91" s="393" cm="1">
        <f t="array" ref="W91">SUMPRODUCT((W$12:W$65)*($D$12:$D$65=$D91)*($F$12:$F$65=$F91))</f>
        <v>99.473191789617246</v>
      </c>
      <c r="X91" s="393" cm="1">
        <f t="array" ref="X91">SUMPRODUCT((X$12:X$65)*($D$12:$D$65=$D91)*($F$12:$F$65=$F91))</f>
        <v>99.473191789617246</v>
      </c>
      <c r="Y91" s="393" cm="1">
        <f t="array" ref="Y91">SUMPRODUCT((Y$12:Y$65)*($D$12:$D$65=$D91)*($F$12:$F$65=$F91))</f>
        <v>99.473191789617246</v>
      </c>
      <c r="Z91" s="393" cm="1">
        <f t="array" ref="Z91">SUMPRODUCT((Z$12:Z$65)*($D$12:$D$65=$D91)*($F$12:$F$65=$F91))</f>
        <v>119.06317601050499</v>
      </c>
      <c r="AA91" s="393" cm="1">
        <f t="array" ref="AA91">SUMPRODUCT((AA$12:AA$65)*($D$12:$D$65=$D91)*($F$12:$F$65=$F91))</f>
        <v>157.82529467429995</v>
      </c>
      <c r="AB91" s="393" cm="1">
        <f t="array" ref="AB91">SUMPRODUCT((AB$12:AB$65)*($D$12:$D$65=$D91)*($F$12:$F$65=$F91))</f>
        <v>211.03380759113037</v>
      </c>
      <c r="AC91" s="393" cm="1">
        <f t="array" ref="AC91">SUMPRODUCT((AC$12:AC$65)*($D$12:$D$65=$D91)*($F$12:$F$65=$F91))</f>
        <v>284.40181472976371</v>
      </c>
      <c r="AD91" s="393" cm="1">
        <f t="array" ref="AD91">SUMPRODUCT((AD$12:AD$65)*($D$12:$D$65=$D91)*($F$12:$F$65=$F91))</f>
        <v>385.98073006741515</v>
      </c>
      <c r="AE91" s="393" cm="1">
        <f t="array" ref="AE91">SUMPRODUCT((AE$12:AE$65)*($D$12:$D$65=$D91)*($F$12:$F$65=$F91))</f>
        <v>527.13745620044631</v>
      </c>
      <c r="AF91" s="393" cm="1">
        <f t="array" ref="AF91">SUMPRODUCT((AF$12:AF$65)*($D$12:$D$65=$D91)*($F$12:$F$65=$F91))</f>
        <v>723.94525309515495</v>
      </c>
      <c r="AG91" s="393" cm="1">
        <f t="array" ref="AG91">SUMPRODUCT((AG$12:AG$65)*($D$12:$D$65=$D91)*($F$12:$F$65=$F91))</f>
        <v>999.16488305959706</v>
      </c>
      <c r="AH91" s="393" cm="1">
        <f t="array" ref="AH91">SUMPRODUCT((AH$12:AH$65)*($D$12:$D$65=$D91)*($F$12:$F$65=$F91))</f>
        <v>1385.068378881529</v>
      </c>
      <c r="AI91" s="393" cm="1">
        <f t="array" ref="AI91">SUMPRODUCT((AI$12:AI$65)*($D$12:$D$65=$D91)*($F$12:$F$65=$F91))</f>
        <v>1927.4661617050899</v>
      </c>
      <c r="AJ91" s="393" cm="1">
        <f t="array" ref="AJ91">SUMPRODUCT((AJ$12:AJ$65)*($D$12:$D$65=$D91)*($F$12:$F$65=$F91))</f>
        <v>2691.4532984940483</v>
      </c>
      <c r="AK91" s="393" cm="1">
        <f t="array" ref="AK91">SUMPRODUCT((AK$12:AK$65)*($D$12:$D$65=$D91)*($F$12:$F$65=$F91))</f>
        <v>3769.6125814794777</v>
      </c>
      <c r="AL91" s="393" cm="1">
        <f t="array" ref="AL91">SUMPRODUCT((AL$12:AL$65)*($D$12:$D$65=$D91)*($F$12:$F$65=$F91))</f>
        <v>5293.7296830517844</v>
      </c>
    </row>
    <row r="92" spans="1:38" s="127" customFormat="1" ht="12.75" x14ac:dyDescent="0.2">
      <c r="B92" s="320" t="s">
        <v>133</v>
      </c>
      <c r="D92" s="320" t="s">
        <v>1724</v>
      </c>
      <c r="F92" s="320" t="s">
        <v>1732</v>
      </c>
      <c r="I92" s="393" cm="1">
        <f t="array" ref="I92">SUMPRODUCT((I$12:I$65)*($D$12:$D$65=$D92)*($F$12:$F$65=$F92))</f>
        <v>0</v>
      </c>
      <c r="J92" s="393" cm="1">
        <f t="array" ref="J92">SUMPRODUCT((J$12:J$65)*($D$12:$D$65=$D92)*($F$12:$F$65=$F92))</f>
        <v>0</v>
      </c>
      <c r="K92" s="393" cm="1">
        <f t="array" ref="K92">SUMPRODUCT((K$12:K$65)*($D$12:$D$65=$D92)*($F$12:$F$65=$F92))</f>
        <v>942.52266915289874</v>
      </c>
      <c r="L92" s="393" cm="1">
        <f t="array" ref="L92">SUMPRODUCT((L$12:L$65)*($D$12:$D$65=$D92)*($F$12:$F$65=$F92))</f>
        <v>2822.2544426240966</v>
      </c>
      <c r="M92" s="393" cm="1">
        <f t="array" ref="M92">SUMPRODUCT((M$12:M$65)*($D$12:$D$65=$D92)*($F$12:$F$65=$F92))</f>
        <v>2822.2544426240966</v>
      </c>
      <c r="N92" s="393" cm="1">
        <f t="array" ref="N92">SUMPRODUCT((N$12:N$65)*($D$12:$D$65=$D92)*($F$12:$F$65=$F92))</f>
        <v>2822.2544426240966</v>
      </c>
      <c r="O92" s="393" cm="1">
        <f t="array" ref="O92">SUMPRODUCT((O$12:O$65)*($D$12:$D$65=$D92)*($F$12:$F$65=$F92))</f>
        <v>2822.2544426240966</v>
      </c>
      <c r="P92" s="393" cm="1">
        <f t="array" ref="P92">SUMPRODUCT((P$12:P$65)*($D$12:$D$65=$D92)*($F$12:$F$65=$F92))</f>
        <v>2822.2544426240966</v>
      </c>
      <c r="Q92" s="393" cm="1">
        <f t="array" ref="Q92">SUMPRODUCT((Q$12:Q$65)*($D$12:$D$65=$D92)*($F$12:$F$65=$F92))</f>
        <v>2822.2544426240966</v>
      </c>
      <c r="R92" s="393" cm="1">
        <f t="array" ref="R92">SUMPRODUCT((R$12:R$65)*($D$12:$D$65=$D92)*($F$12:$F$65=$F92))</f>
        <v>2822.2544426240966</v>
      </c>
      <c r="S92" s="393" cm="1">
        <f t="array" ref="S92">SUMPRODUCT((S$12:S$65)*($D$12:$D$65=$D92)*($F$12:$F$65=$F92))</f>
        <v>2822.2544426240966</v>
      </c>
      <c r="T92" s="393" cm="1">
        <f t="array" ref="T92">SUMPRODUCT((T$12:T$65)*($D$12:$D$65=$D92)*($F$12:$F$65=$F92))</f>
        <v>2822.2544426240966</v>
      </c>
      <c r="U92" s="393" cm="1">
        <f t="array" ref="U92">SUMPRODUCT((U$12:U$65)*($D$12:$D$65=$D92)*($F$12:$F$65=$F92))</f>
        <v>2822.2544426240966</v>
      </c>
      <c r="V92" s="393" cm="1">
        <f t="array" ref="V92">SUMPRODUCT((V$12:V$65)*($D$12:$D$65=$D92)*($F$12:$F$65=$F92))</f>
        <v>2822.2544426240966</v>
      </c>
      <c r="W92" s="393" cm="1">
        <f t="array" ref="W92">SUMPRODUCT((W$12:W$65)*($D$12:$D$65=$D92)*($F$12:$F$65=$F92))</f>
        <v>2822.2544426240966</v>
      </c>
      <c r="X92" s="393" cm="1">
        <f t="array" ref="X92">SUMPRODUCT((X$12:X$65)*($D$12:$D$65=$D92)*($F$12:$F$65=$F92))</f>
        <v>2822.2544426240966</v>
      </c>
      <c r="Y92" s="393" cm="1">
        <f t="array" ref="Y92">SUMPRODUCT((Y$12:Y$65)*($D$12:$D$65=$D92)*($F$12:$F$65=$F92))</f>
        <v>2822.2544426240966</v>
      </c>
      <c r="Z92" s="393" cm="1">
        <f t="array" ref="Z92">SUMPRODUCT((Z$12:Z$65)*($D$12:$D$65=$D92)*($F$12:$F$65=$F92))</f>
        <v>3378.0616807719284</v>
      </c>
      <c r="AA92" s="393" cm="1">
        <f t="array" ref="AA92">SUMPRODUCT((AA$12:AA$65)*($D$12:$D$65=$D92)*($F$12:$F$65=$F92))</f>
        <v>4477.8209187763487</v>
      </c>
      <c r="AB92" s="393" cm="1">
        <f t="array" ref="AB92">SUMPRODUCT((AB$12:AB$65)*($D$12:$D$65=$D92)*($F$12:$F$65=$F92))</f>
        <v>5987.4534063167848</v>
      </c>
      <c r="AC92" s="393" cm="1">
        <f t="array" ref="AC92">SUMPRODUCT((AC$12:AC$65)*($D$12:$D$65=$D92)*($F$12:$F$65=$F92))</f>
        <v>8069.0512757348752</v>
      </c>
      <c r="AD92" s="393" cm="1">
        <f t="array" ref="AD92">SUMPRODUCT((AD$12:AD$65)*($D$12:$D$65=$D92)*($F$12:$F$65=$F92))</f>
        <v>10951.049328988713</v>
      </c>
      <c r="AE92" s="393" cm="1">
        <f t="array" ref="AE92">SUMPRODUCT((AE$12:AE$65)*($D$12:$D$65=$D92)*($F$12:$F$65=$F92))</f>
        <v>14955.949445974838</v>
      </c>
      <c r="AF92" s="393" cm="1">
        <f t="array" ref="AF92">SUMPRODUCT((AF$12:AF$65)*($D$12:$D$65=$D92)*($F$12:$F$65=$F92))</f>
        <v>20539.782327339446</v>
      </c>
      <c r="AG92" s="393" cm="1">
        <f t="array" ref="AG92">SUMPRODUCT((AG$12:AG$65)*($D$12:$D$65=$D92)*($F$12:$F$65=$F92))</f>
        <v>28348.316560434989</v>
      </c>
      <c r="AH92" s="393" cm="1">
        <f t="array" ref="AH92">SUMPRODUCT((AH$12:AH$65)*($D$12:$D$65=$D92)*($F$12:$F$65=$F92))</f>
        <v>39297.174598599348</v>
      </c>
      <c r="AI92" s="393" cm="1">
        <f t="array" ref="AI92">SUMPRODUCT((AI$12:AI$65)*($D$12:$D$65=$D92)*($F$12:$F$65=$F92))</f>
        <v>54686.090191866169</v>
      </c>
      <c r="AJ92" s="393" cm="1">
        <f t="array" ref="AJ92">SUMPRODUCT((AJ$12:AJ$65)*($D$12:$D$65=$D92)*($F$12:$F$65=$F92))</f>
        <v>76361.941264087858</v>
      </c>
      <c r="AK92" s="393" cm="1">
        <f t="array" ref="AK92">SUMPRODUCT((AK$12:AK$65)*($D$12:$D$65=$D92)*($F$12:$F$65=$F92))</f>
        <v>106951.4877692161</v>
      </c>
      <c r="AL92" s="393" cm="1">
        <f t="array" ref="AL92">SUMPRODUCT((AL$12:AL$65)*($D$12:$D$65=$D92)*($F$12:$F$65=$F92))</f>
        <v>150193.75418898909</v>
      </c>
    </row>
    <row r="93" spans="1:38" s="127" customFormat="1" ht="12.75" x14ac:dyDescent="0.2">
      <c r="I93" s="389"/>
    </row>
    <row r="94" spans="1:38" s="127" customFormat="1" ht="12.75" x14ac:dyDescent="0.2">
      <c r="I94" s="394"/>
      <c r="J94" s="394"/>
      <c r="K94" s="394"/>
      <c r="L94" s="394"/>
      <c r="M94" s="394"/>
      <c r="N94" s="394"/>
      <c r="O94" s="394"/>
      <c r="P94" s="394"/>
      <c r="Q94" s="394"/>
      <c r="R94" s="394"/>
      <c r="S94" s="394"/>
      <c r="T94" s="394"/>
      <c r="U94" s="394"/>
      <c r="V94" s="394"/>
      <c r="W94" s="394"/>
      <c r="X94" s="394"/>
      <c r="Y94" s="394"/>
      <c r="Z94" s="394"/>
      <c r="AA94" s="394"/>
      <c r="AB94" s="394"/>
      <c r="AC94" s="394"/>
      <c r="AD94" s="394"/>
      <c r="AE94" s="394"/>
      <c r="AF94" s="394"/>
      <c r="AG94" s="394"/>
      <c r="AH94" s="394"/>
      <c r="AI94" s="394"/>
      <c r="AJ94" s="394"/>
      <c r="AK94" s="394"/>
      <c r="AL94" s="394"/>
    </row>
    <row r="95" spans="1:38" s="127" customFormat="1" ht="12.75" x14ac:dyDescent="0.2">
      <c r="A95" s="390" t="s">
        <v>1744</v>
      </c>
      <c r="B95" s="391"/>
      <c r="C95" s="391"/>
      <c r="D95" s="391"/>
      <c r="E95" s="391"/>
      <c r="F95" s="391"/>
      <c r="G95" s="391"/>
      <c r="H95" s="391"/>
      <c r="I95" s="392"/>
      <c r="J95" s="391"/>
      <c r="K95" s="391"/>
      <c r="L95" s="391"/>
      <c r="M95" s="391"/>
      <c r="N95" s="391"/>
      <c r="O95" s="391"/>
      <c r="P95" s="391"/>
      <c r="Q95" s="391"/>
      <c r="R95" s="391"/>
      <c r="S95" s="391"/>
      <c r="T95" s="391"/>
      <c r="U95" s="391"/>
      <c r="V95" s="391"/>
      <c r="W95" s="391"/>
      <c r="X95" s="391"/>
      <c r="Y95" s="391"/>
      <c r="Z95" s="391"/>
      <c r="AA95" s="391"/>
      <c r="AB95" s="391"/>
      <c r="AC95" s="391"/>
      <c r="AD95" s="391"/>
      <c r="AE95" s="391"/>
      <c r="AF95" s="391"/>
      <c r="AG95" s="391"/>
      <c r="AH95" s="391"/>
      <c r="AI95" s="391"/>
      <c r="AJ95" s="391"/>
      <c r="AK95" s="391"/>
      <c r="AL95" s="391"/>
    </row>
    <row r="96" spans="1:38" s="127" customFormat="1" ht="12.75" x14ac:dyDescent="0.2">
      <c r="A96" s="396"/>
      <c r="B96" s="397"/>
      <c r="C96" s="397"/>
      <c r="D96" s="397"/>
      <c r="E96" s="397"/>
      <c r="F96" s="397"/>
      <c r="G96" s="397"/>
      <c r="H96" s="397"/>
      <c r="I96" s="398"/>
      <c r="J96" s="397"/>
      <c r="K96" s="397"/>
      <c r="L96" s="397"/>
      <c r="M96" s="397"/>
      <c r="N96" s="397"/>
      <c r="O96" s="397"/>
      <c r="P96" s="397"/>
      <c r="Q96" s="397"/>
      <c r="R96" s="397"/>
      <c r="S96" s="397"/>
      <c r="T96" s="397"/>
      <c r="U96" s="397"/>
      <c r="V96" s="397"/>
      <c r="W96" s="397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</row>
    <row r="97" spans="1:54" s="127" customFormat="1" ht="12.75" x14ac:dyDescent="0.2">
      <c r="A97" s="395" t="s">
        <v>1740</v>
      </c>
      <c r="I97" s="389"/>
    </row>
    <row r="98" spans="1:54" s="127" customFormat="1" ht="12.75" x14ac:dyDescent="0.2">
      <c r="B98" s="320" t="s">
        <v>134</v>
      </c>
      <c r="D98" s="320" t="s">
        <v>1722</v>
      </c>
      <c r="F98" s="320" t="s">
        <v>99</v>
      </c>
      <c r="G98" s="384">
        <v>33</v>
      </c>
      <c r="I98" s="385">
        <f t="shared" ref="I98:AL98" si="11">IF(I$8&lt;=$G98, I74,I83)</f>
        <v>8510.1076006536568</v>
      </c>
      <c r="J98" s="385">
        <f t="shared" si="11"/>
        <v>9383.6998049882113</v>
      </c>
      <c r="K98" s="385">
        <f t="shared" si="11"/>
        <v>10369.205639049618</v>
      </c>
      <c r="L98" s="385">
        <f t="shared" si="11"/>
        <v>11483.619972738874</v>
      </c>
      <c r="M98" s="385">
        <f t="shared" si="11"/>
        <v>12748.771792427608</v>
      </c>
      <c r="N98" s="385">
        <f t="shared" si="11"/>
        <v>14199.569272480665</v>
      </c>
      <c r="O98" s="385">
        <f t="shared" si="11"/>
        <v>15930.990819552224</v>
      </c>
      <c r="P98" s="385">
        <f t="shared" si="11"/>
        <v>17960.926916958419</v>
      </c>
      <c r="Q98" s="385">
        <f t="shared" si="11"/>
        <v>1864.8786914882535</v>
      </c>
      <c r="R98" s="385">
        <f t="shared" si="11"/>
        <v>2417.5723202123108</v>
      </c>
      <c r="S98" s="385">
        <f t="shared" si="11"/>
        <v>3184.1166966041683</v>
      </c>
      <c r="T98" s="385">
        <f t="shared" si="11"/>
        <v>4257.6942976922765</v>
      </c>
      <c r="U98" s="385">
        <f t="shared" si="11"/>
        <v>5774.8564855966488</v>
      </c>
      <c r="V98" s="385">
        <f t="shared" si="11"/>
        <v>7936.5758243697182</v>
      </c>
      <c r="W98" s="385">
        <f t="shared" si="11"/>
        <v>11039.812881891796</v>
      </c>
      <c r="X98" s="385">
        <f t="shared" si="11"/>
        <v>15524.953774273701</v>
      </c>
      <c r="Y98" s="385">
        <f t="shared" si="11"/>
        <v>22047.241979536113</v>
      </c>
      <c r="Z98" s="385">
        <f t="shared" si="11"/>
        <v>31584.539856203453</v>
      </c>
      <c r="AA98" s="385">
        <f t="shared" si="11"/>
        <v>44953.458620768317</v>
      </c>
      <c r="AB98" s="385">
        <f t="shared" si="11"/>
        <v>60164.625019408159</v>
      </c>
      <c r="AC98" s="385">
        <f t="shared" si="11"/>
        <v>66869.839127223415</v>
      </c>
      <c r="AD98" s="385">
        <f t="shared" si="11"/>
        <v>72913.983485604607</v>
      </c>
      <c r="AE98" s="385">
        <f t="shared" si="11"/>
        <v>79842.922953949979</v>
      </c>
      <c r="AF98" s="385">
        <f t="shared" si="11"/>
        <v>88273.98324726292</v>
      </c>
      <c r="AG98" s="385">
        <f t="shared" si="11"/>
        <v>94668.022552433133</v>
      </c>
      <c r="AH98" s="385">
        <f t="shared" si="11"/>
        <v>94794.401256166966</v>
      </c>
      <c r="AI98" s="385">
        <f t="shared" si="11"/>
        <v>94931.948555932773</v>
      </c>
      <c r="AJ98" s="385">
        <f t="shared" si="11"/>
        <v>95081.67186851961</v>
      </c>
      <c r="AK98" s="385">
        <f t="shared" si="11"/>
        <v>95244.670691195497</v>
      </c>
      <c r="AL98" s="385">
        <f t="shared" si="11"/>
        <v>95422.145094388135</v>
      </c>
    </row>
    <row r="99" spans="1:54" s="127" customFormat="1" ht="12.75" x14ac:dyDescent="0.2">
      <c r="B99" s="320" t="s">
        <v>134</v>
      </c>
      <c r="D99" s="320" t="s">
        <v>1722</v>
      </c>
      <c r="F99" s="320" t="s">
        <v>1730</v>
      </c>
      <c r="G99" s="384">
        <v>33</v>
      </c>
      <c r="I99" s="385">
        <f t="shared" ref="I99:AL99" si="12">IF(I$8&lt;=$G99, I75,I84)</f>
        <v>652.96389808385743</v>
      </c>
      <c r="J99" s="385">
        <f t="shared" si="12"/>
        <v>716.61747027408626</v>
      </c>
      <c r="K99" s="385">
        <f t="shared" si="12"/>
        <v>788.6616140225002</v>
      </c>
      <c r="L99" s="385">
        <f t="shared" si="12"/>
        <v>870.46986619958102</v>
      </c>
      <c r="M99" s="385">
        <f t="shared" si="12"/>
        <v>963.94081671168783</v>
      </c>
      <c r="N99" s="385">
        <f t="shared" si="12"/>
        <v>1072.6338810531679</v>
      </c>
      <c r="O99" s="385">
        <f t="shared" si="12"/>
        <v>1208.359008767884</v>
      </c>
      <c r="P99" s="385">
        <f t="shared" si="12"/>
        <v>1371.3224454235963</v>
      </c>
      <c r="Q99" s="385">
        <f t="shared" si="12"/>
        <v>246.40527573619184</v>
      </c>
      <c r="R99" s="385">
        <f t="shared" si="12"/>
        <v>323.00638543012093</v>
      </c>
      <c r="S99" s="385">
        <f t="shared" si="12"/>
        <v>429.63469861214242</v>
      </c>
      <c r="T99" s="385">
        <f t="shared" si="12"/>
        <v>579.41130733212731</v>
      </c>
      <c r="U99" s="385">
        <f t="shared" si="12"/>
        <v>791.56750740487962</v>
      </c>
      <c r="V99" s="385">
        <f t="shared" si="12"/>
        <v>1094.4111323732768</v>
      </c>
      <c r="W99" s="385">
        <f t="shared" si="12"/>
        <v>1529.774428281077</v>
      </c>
      <c r="X99" s="385">
        <f t="shared" si="12"/>
        <v>2159.6981901416921</v>
      </c>
      <c r="Y99" s="385">
        <f t="shared" si="12"/>
        <v>3076.4968007175235</v>
      </c>
      <c r="Z99" s="385">
        <f t="shared" si="12"/>
        <v>4417.9422873574658</v>
      </c>
      <c r="AA99" s="385">
        <f t="shared" si="12"/>
        <v>6299.0615782977457</v>
      </c>
      <c r="AB99" s="385">
        <f t="shared" si="12"/>
        <v>8439.5082168791196</v>
      </c>
      <c r="AC99" s="385">
        <f t="shared" si="12"/>
        <v>9381.3371881693674</v>
      </c>
      <c r="AD99" s="385">
        <f t="shared" si="12"/>
        <v>10229.816983713155</v>
      </c>
      <c r="AE99" s="385">
        <f t="shared" si="12"/>
        <v>11202.727403494548</v>
      </c>
      <c r="AF99" s="385">
        <f t="shared" si="12"/>
        <v>12387.075889346974</v>
      </c>
      <c r="AG99" s="385">
        <f t="shared" si="12"/>
        <v>13283.965232181432</v>
      </c>
      <c r="AH99" s="385">
        <f t="shared" si="12"/>
        <v>13297.061842986886</v>
      </c>
      <c r="AI99" s="385">
        <f t="shared" si="12"/>
        <v>13311.326140933725</v>
      </c>
      <c r="AJ99" s="385">
        <f t="shared" si="12"/>
        <v>13326.864375004476</v>
      </c>
      <c r="AK99" s="385">
        <f t="shared" si="12"/>
        <v>13343.792590572313</v>
      </c>
      <c r="AL99" s="385">
        <f t="shared" si="12"/>
        <v>13362.237540874354</v>
      </c>
    </row>
    <row r="100" spans="1:54" s="127" customFormat="1" ht="12.75" x14ac:dyDescent="0.2">
      <c r="B100" s="320" t="s">
        <v>134</v>
      </c>
      <c r="D100" s="320" t="s">
        <v>1722</v>
      </c>
      <c r="F100" s="320" t="s">
        <v>1731</v>
      </c>
      <c r="G100" s="384">
        <v>33</v>
      </c>
      <c r="I100" s="385">
        <f t="shared" ref="I100:AL100" si="13">IF(I$8&lt;=$G100, I76,I85)</f>
        <v>137218.14961774764</v>
      </c>
      <c r="J100" s="385">
        <f t="shared" si="13"/>
        <v>149513.30201947168</v>
      </c>
      <c r="K100" s="385">
        <f t="shared" si="13"/>
        <v>163065.15973613426</v>
      </c>
      <c r="L100" s="385">
        <f t="shared" si="13"/>
        <v>178016.85097460711</v>
      </c>
      <c r="M100" s="385">
        <f t="shared" si="13"/>
        <v>194530.29448666747</v>
      </c>
      <c r="N100" s="385">
        <f t="shared" si="13"/>
        <v>212789.36969948572</v>
      </c>
      <c r="O100" s="385">
        <f t="shared" si="13"/>
        <v>233005.44250852612</v>
      </c>
      <c r="P100" s="385">
        <f t="shared" si="13"/>
        <v>255827.56076775515</v>
      </c>
      <c r="Q100" s="385">
        <f t="shared" si="13"/>
        <v>1444.2741669868167</v>
      </c>
      <c r="R100" s="385">
        <f t="shared" si="13"/>
        <v>1566.4450475948349</v>
      </c>
      <c r="S100" s="385">
        <f t="shared" si="13"/>
        <v>1703.158253887118</v>
      </c>
      <c r="T100" s="385">
        <f t="shared" si="13"/>
        <v>1857.8069686649571</v>
      </c>
      <c r="U100" s="385">
        <f t="shared" si="13"/>
        <v>2035.1635377642742</v>
      </c>
      <c r="V100" s="385">
        <f t="shared" si="13"/>
        <v>2242.0572495585043</v>
      </c>
      <c r="W100" s="385">
        <f t="shared" si="13"/>
        <v>2488.4009035313002</v>
      </c>
      <c r="X100" s="385">
        <f t="shared" si="13"/>
        <v>2788.7480353415062</v>
      </c>
      <c r="Y100" s="385">
        <f t="shared" si="13"/>
        <v>3164.6580168976043</v>
      </c>
      <c r="Z100" s="385">
        <f t="shared" si="13"/>
        <v>3648.291743321578</v>
      </c>
      <c r="AA100" s="385">
        <f t="shared" si="13"/>
        <v>4287.5126472452775</v>
      </c>
      <c r="AB100" s="385">
        <f t="shared" si="13"/>
        <v>5051.387590537197</v>
      </c>
      <c r="AC100" s="385">
        <f t="shared" si="13"/>
        <v>5411.4484135031462</v>
      </c>
      <c r="AD100" s="385">
        <f t="shared" si="13"/>
        <v>5718.9775350998389</v>
      </c>
      <c r="AE100" s="385">
        <f t="shared" si="13"/>
        <v>6048.1145428052832</v>
      </c>
      <c r="AF100" s="385">
        <f t="shared" si="13"/>
        <v>6393.8128551787249</v>
      </c>
      <c r="AG100" s="385">
        <f t="shared" si="13"/>
        <v>6769.1887524844688</v>
      </c>
      <c r="AH100" s="385">
        <f t="shared" si="13"/>
        <v>7176.8176215446128</v>
      </c>
      <c r="AI100" s="385">
        <f t="shared" si="13"/>
        <v>7619.5809416556658</v>
      </c>
      <c r="AJ100" s="385">
        <f t="shared" si="13"/>
        <v>8100.5681042534943</v>
      </c>
      <c r="AK100" s="385">
        <f t="shared" si="13"/>
        <v>8623.1435337073326</v>
      </c>
      <c r="AL100" s="385">
        <f t="shared" si="13"/>
        <v>9190.9713672903799</v>
      </c>
    </row>
    <row r="101" spans="1:54" s="127" customFormat="1" ht="12.75" x14ac:dyDescent="0.2">
      <c r="B101" s="320" t="s">
        <v>134</v>
      </c>
      <c r="D101" s="320" t="s">
        <v>1722</v>
      </c>
      <c r="F101" s="320" t="s">
        <v>1732</v>
      </c>
      <c r="G101" s="384">
        <v>33</v>
      </c>
      <c r="I101" s="385">
        <f t="shared" ref="I101:AL101" si="14">IF(I$8&lt;=$G101, I77,I86)</f>
        <v>237149.6237412974</v>
      </c>
      <c r="J101" s="385">
        <f t="shared" si="14"/>
        <v>262811.13957511436</v>
      </c>
      <c r="K101" s="385">
        <f t="shared" si="14"/>
        <v>291623.28681481536</v>
      </c>
      <c r="L101" s="385">
        <f t="shared" si="14"/>
        <v>324017.28895340982</v>
      </c>
      <c r="M101" s="385">
        <f t="shared" si="14"/>
        <v>360491.50312834006</v>
      </c>
      <c r="N101" s="385">
        <f t="shared" si="14"/>
        <v>401635.88888144214</v>
      </c>
      <c r="O101" s="385">
        <f t="shared" si="14"/>
        <v>448217.37671323994</v>
      </c>
      <c r="P101" s="385">
        <f t="shared" si="14"/>
        <v>501013.62043975911</v>
      </c>
      <c r="Q101" s="385">
        <f t="shared" si="14"/>
        <v>13035.270433820944</v>
      </c>
      <c r="R101" s="385">
        <f t="shared" si="14"/>
        <v>14662.413363021245</v>
      </c>
      <c r="S101" s="385">
        <f t="shared" si="14"/>
        <v>16677.038017609662</v>
      </c>
      <c r="T101" s="385">
        <f t="shared" si="14"/>
        <v>19225.281702006967</v>
      </c>
      <c r="U101" s="385">
        <f t="shared" si="14"/>
        <v>22519.443203026083</v>
      </c>
      <c r="V101" s="385">
        <f t="shared" si="14"/>
        <v>26870.049935179355</v>
      </c>
      <c r="W101" s="385">
        <f t="shared" si="14"/>
        <v>32733.994803541776</v>
      </c>
      <c r="X101" s="385">
        <f t="shared" si="14"/>
        <v>40786.962685921651</v>
      </c>
      <c r="Y101" s="385">
        <f t="shared" si="14"/>
        <v>52032.630820452556</v>
      </c>
      <c r="Z101" s="385">
        <f t="shared" si="14"/>
        <v>67967.627144380895</v>
      </c>
      <c r="AA101" s="385">
        <f t="shared" si="14"/>
        <v>89988.436414788855</v>
      </c>
      <c r="AB101" s="385">
        <f t="shared" si="14"/>
        <v>114351.46879144252</v>
      </c>
      <c r="AC101" s="385">
        <f t="shared" si="14"/>
        <v>125796.39052784804</v>
      </c>
      <c r="AD101" s="385">
        <f t="shared" si="14"/>
        <v>136080.14060719416</v>
      </c>
      <c r="AE101" s="385">
        <f t="shared" si="14"/>
        <v>147596.75741120329</v>
      </c>
      <c r="AF101" s="385">
        <f t="shared" si="14"/>
        <v>160582.42553103849</v>
      </c>
      <c r="AG101" s="385">
        <f t="shared" si="14"/>
        <v>171260.34388577743</v>
      </c>
      <c r="AH101" s="385">
        <f t="shared" si="14"/>
        <v>174404.49258878207</v>
      </c>
      <c r="AI101" s="385">
        <f t="shared" si="14"/>
        <v>177820.177942504</v>
      </c>
      <c r="AJ101" s="385">
        <f t="shared" si="14"/>
        <v>181531.32554567055</v>
      </c>
      <c r="AK101" s="385">
        <f t="shared" si="14"/>
        <v>185563.99562304647</v>
      </c>
      <c r="AL101" s="385">
        <f t="shared" si="14"/>
        <v>189946.57502157803</v>
      </c>
    </row>
    <row r="102" spans="1:54" s="127" customFormat="1" ht="12.75" x14ac:dyDescent="0.2">
      <c r="I102" s="389"/>
    </row>
    <row r="103" spans="1:54" s="127" customFormat="1" ht="12.75" x14ac:dyDescent="0.2">
      <c r="A103" s="395" t="s">
        <v>1746</v>
      </c>
      <c r="I103" s="389"/>
    </row>
    <row r="104" spans="1:54" s="127" customFormat="1" ht="12.75" x14ac:dyDescent="0.2">
      <c r="B104" s="320" t="s">
        <v>134</v>
      </c>
      <c r="D104" s="320" t="s">
        <v>1724</v>
      </c>
      <c r="F104" s="320" t="s">
        <v>99</v>
      </c>
      <c r="G104" s="384">
        <v>33</v>
      </c>
      <c r="I104" s="385">
        <f t="shared" ref="I104:AL104" si="15">IF(I$8&lt;=$G104, 0,I89)</f>
        <v>0</v>
      </c>
      <c r="J104" s="385">
        <f t="shared" si="15"/>
        <v>0</v>
      </c>
      <c r="K104" s="385">
        <f t="shared" si="15"/>
        <v>0</v>
      </c>
      <c r="L104" s="385">
        <f t="shared" si="15"/>
        <v>0</v>
      </c>
      <c r="M104" s="385">
        <f t="shared" si="15"/>
        <v>0</v>
      </c>
      <c r="N104" s="385">
        <f t="shared" si="15"/>
        <v>0</v>
      </c>
      <c r="O104" s="385">
        <f t="shared" si="15"/>
        <v>0</v>
      </c>
      <c r="P104" s="385">
        <f t="shared" si="15"/>
        <v>0</v>
      </c>
      <c r="Q104" s="385">
        <f t="shared" si="15"/>
        <v>2364.1229447390924</v>
      </c>
      <c r="R104" s="385">
        <f t="shared" si="15"/>
        <v>2364.1229447390924</v>
      </c>
      <c r="S104" s="385">
        <f t="shared" si="15"/>
        <v>2364.1229447390924</v>
      </c>
      <c r="T104" s="385">
        <f t="shared" si="15"/>
        <v>2364.1229447390924</v>
      </c>
      <c r="U104" s="385">
        <f t="shared" si="15"/>
        <v>2364.1229447390924</v>
      </c>
      <c r="V104" s="385">
        <f t="shared" si="15"/>
        <v>2364.1229447390924</v>
      </c>
      <c r="W104" s="385">
        <f t="shared" si="15"/>
        <v>2364.1229447390924</v>
      </c>
      <c r="X104" s="385">
        <f t="shared" si="15"/>
        <v>2364.1229447390924</v>
      </c>
      <c r="Y104" s="385">
        <f t="shared" si="15"/>
        <v>2364.1229447390924</v>
      </c>
      <c r="Z104" s="385">
        <f t="shared" si="15"/>
        <v>2829.7069915607558</v>
      </c>
      <c r="AA104" s="385">
        <f t="shared" si="15"/>
        <v>3750.9442864651965</v>
      </c>
      <c r="AB104" s="385">
        <f t="shared" si="15"/>
        <v>5015.5208420076178</v>
      </c>
      <c r="AC104" s="385">
        <f t="shared" si="15"/>
        <v>6759.2166656328254</v>
      </c>
      <c r="AD104" s="385">
        <f t="shared" si="15"/>
        <v>9173.3851479245222</v>
      </c>
      <c r="AE104" s="385">
        <f t="shared" si="15"/>
        <v>12528.177017488175</v>
      </c>
      <c r="AF104" s="385">
        <f t="shared" si="15"/>
        <v>17205.596329883192</v>
      </c>
      <c r="AG104" s="385">
        <f t="shared" si="15"/>
        <v>23746.58521679508</v>
      </c>
      <c r="AH104" s="385">
        <f t="shared" si="15"/>
        <v>32918.134782201552</v>
      </c>
      <c r="AI104" s="385">
        <f t="shared" si="15"/>
        <v>45808.995329441277</v>
      </c>
      <c r="AJ104" s="385">
        <f t="shared" si="15"/>
        <v>63966.244404028963</v>
      </c>
      <c r="AK104" s="385">
        <f t="shared" si="15"/>
        <v>89590.244731475352</v>
      </c>
      <c r="AL104" s="385">
        <f t="shared" si="15"/>
        <v>125813.0716607349</v>
      </c>
    </row>
    <row r="105" spans="1:54" s="127" customFormat="1" ht="12.75" x14ac:dyDescent="0.2">
      <c r="B105" s="320" t="s">
        <v>134</v>
      </c>
      <c r="D105" s="320" t="s">
        <v>1724</v>
      </c>
      <c r="F105" s="320" t="s">
        <v>1730</v>
      </c>
      <c r="G105" s="384">
        <v>33</v>
      </c>
      <c r="I105" s="385">
        <f t="shared" ref="I105:AL105" si="16">IF(I$8&lt;=$G105, 0,I90)</f>
        <v>0</v>
      </c>
      <c r="J105" s="385">
        <f t="shared" si="16"/>
        <v>0</v>
      </c>
      <c r="K105" s="385">
        <f t="shared" si="16"/>
        <v>0</v>
      </c>
      <c r="L105" s="385">
        <f t="shared" si="16"/>
        <v>0</v>
      </c>
      <c r="M105" s="385">
        <f t="shared" si="16"/>
        <v>0</v>
      </c>
      <c r="N105" s="385">
        <f t="shared" si="16"/>
        <v>0</v>
      </c>
      <c r="O105" s="385">
        <f t="shared" si="16"/>
        <v>0</v>
      </c>
      <c r="P105" s="385">
        <f t="shared" si="16"/>
        <v>0</v>
      </c>
      <c r="Q105" s="385">
        <f t="shared" si="16"/>
        <v>332.90230788374413</v>
      </c>
      <c r="R105" s="385">
        <f t="shared" si="16"/>
        <v>332.90230788374413</v>
      </c>
      <c r="S105" s="385">
        <f t="shared" si="16"/>
        <v>332.90230788374413</v>
      </c>
      <c r="T105" s="385">
        <f t="shared" si="16"/>
        <v>332.90230788374413</v>
      </c>
      <c r="U105" s="385">
        <f t="shared" si="16"/>
        <v>332.90230788374413</v>
      </c>
      <c r="V105" s="385">
        <f t="shared" si="16"/>
        <v>332.90230788374413</v>
      </c>
      <c r="W105" s="385">
        <f t="shared" si="16"/>
        <v>332.90230788374413</v>
      </c>
      <c r="X105" s="385">
        <f t="shared" si="16"/>
        <v>332.90230788374413</v>
      </c>
      <c r="Y105" s="385">
        <f t="shared" si="16"/>
        <v>332.90230788374413</v>
      </c>
      <c r="Z105" s="385">
        <f t="shared" si="16"/>
        <v>398.46319761906676</v>
      </c>
      <c r="AA105" s="385">
        <f t="shared" si="16"/>
        <v>528.18657865757211</v>
      </c>
      <c r="AB105" s="385">
        <f t="shared" si="16"/>
        <v>706.25703593753724</v>
      </c>
      <c r="AC105" s="385">
        <f t="shared" si="16"/>
        <v>951.79433560455766</v>
      </c>
      <c r="AD105" s="385">
        <f t="shared" si="16"/>
        <v>1291.7437706216917</v>
      </c>
      <c r="AE105" s="385">
        <f t="shared" si="16"/>
        <v>1764.146425624311</v>
      </c>
      <c r="AF105" s="385">
        <f t="shared" si="16"/>
        <v>2422.7939327268446</v>
      </c>
      <c r="AG105" s="385">
        <f t="shared" si="16"/>
        <v>3343.8586773250618</v>
      </c>
      <c r="AH105" s="385">
        <f t="shared" si="16"/>
        <v>4635.343971686907</v>
      </c>
      <c r="AI105" s="385">
        <f t="shared" si="16"/>
        <v>6450.5614231876043</v>
      </c>
      <c r="AJ105" s="385">
        <f t="shared" si="16"/>
        <v>9007.3616671010077</v>
      </c>
      <c r="AK105" s="385">
        <f t="shared" si="16"/>
        <v>12615.587231343874</v>
      </c>
      <c r="AL105" s="385">
        <f t="shared" si="16"/>
        <v>17716.279100883978</v>
      </c>
    </row>
    <row r="106" spans="1:54" s="127" customFormat="1" ht="12.75" x14ac:dyDescent="0.2">
      <c r="B106" s="320" t="s">
        <v>134</v>
      </c>
      <c r="D106" s="320" t="s">
        <v>1724</v>
      </c>
      <c r="F106" s="320" t="s">
        <v>1731</v>
      </c>
      <c r="G106" s="384">
        <v>33</v>
      </c>
      <c r="I106" s="385">
        <f t="shared" ref="I106:AL106" si="17">IF(I$8&lt;=$G106, 0,I91)</f>
        <v>0</v>
      </c>
      <c r="J106" s="385">
        <f t="shared" si="17"/>
        <v>0</v>
      </c>
      <c r="K106" s="385">
        <f t="shared" si="17"/>
        <v>0</v>
      </c>
      <c r="L106" s="385">
        <f t="shared" si="17"/>
        <v>0</v>
      </c>
      <c r="M106" s="385">
        <f t="shared" si="17"/>
        <v>0</v>
      </c>
      <c r="N106" s="385">
        <f t="shared" si="17"/>
        <v>0</v>
      </c>
      <c r="O106" s="385">
        <f t="shared" si="17"/>
        <v>0</v>
      </c>
      <c r="P106" s="385">
        <f t="shared" si="17"/>
        <v>0</v>
      </c>
      <c r="Q106" s="385">
        <f t="shared" si="17"/>
        <v>99.473191789617246</v>
      </c>
      <c r="R106" s="385">
        <f t="shared" si="17"/>
        <v>99.473191789617246</v>
      </c>
      <c r="S106" s="385">
        <f t="shared" si="17"/>
        <v>99.473191789617246</v>
      </c>
      <c r="T106" s="385">
        <f t="shared" si="17"/>
        <v>99.473191789617246</v>
      </c>
      <c r="U106" s="385">
        <f t="shared" si="17"/>
        <v>99.473191789617246</v>
      </c>
      <c r="V106" s="385">
        <f t="shared" si="17"/>
        <v>99.473191789617246</v>
      </c>
      <c r="W106" s="385">
        <f t="shared" si="17"/>
        <v>99.473191789617246</v>
      </c>
      <c r="X106" s="385">
        <f t="shared" si="17"/>
        <v>99.473191789617246</v>
      </c>
      <c r="Y106" s="385">
        <f t="shared" si="17"/>
        <v>99.473191789617246</v>
      </c>
      <c r="Z106" s="385">
        <f t="shared" si="17"/>
        <v>119.06317601050499</v>
      </c>
      <c r="AA106" s="385">
        <f t="shared" si="17"/>
        <v>157.82529467429995</v>
      </c>
      <c r="AB106" s="385">
        <f t="shared" si="17"/>
        <v>211.03380759113037</v>
      </c>
      <c r="AC106" s="385">
        <f t="shared" si="17"/>
        <v>284.40181472976371</v>
      </c>
      <c r="AD106" s="385">
        <f t="shared" si="17"/>
        <v>385.98073006741515</v>
      </c>
      <c r="AE106" s="385">
        <f t="shared" si="17"/>
        <v>527.13745620044631</v>
      </c>
      <c r="AF106" s="385">
        <f t="shared" si="17"/>
        <v>723.94525309515495</v>
      </c>
      <c r="AG106" s="385">
        <f t="shared" si="17"/>
        <v>999.16488305959706</v>
      </c>
      <c r="AH106" s="385">
        <f t="shared" si="17"/>
        <v>1385.068378881529</v>
      </c>
      <c r="AI106" s="385">
        <f t="shared" si="17"/>
        <v>1927.4661617050899</v>
      </c>
      <c r="AJ106" s="385">
        <f t="shared" si="17"/>
        <v>2691.4532984940483</v>
      </c>
      <c r="AK106" s="385">
        <f t="shared" si="17"/>
        <v>3769.6125814794777</v>
      </c>
      <c r="AL106" s="385">
        <f t="shared" si="17"/>
        <v>5293.7296830517844</v>
      </c>
    </row>
    <row r="107" spans="1:54" s="127" customFormat="1" ht="12.75" x14ac:dyDescent="0.2">
      <c r="B107" s="320" t="s">
        <v>134</v>
      </c>
      <c r="D107" s="320" t="s">
        <v>1724</v>
      </c>
      <c r="F107" s="320" t="s">
        <v>1732</v>
      </c>
      <c r="G107" s="384">
        <v>33</v>
      </c>
      <c r="I107" s="385">
        <f t="shared" ref="I107:AL107" si="18">IF(I$8&lt;=$G107, 0,I92)</f>
        <v>0</v>
      </c>
      <c r="J107" s="385">
        <f t="shared" si="18"/>
        <v>0</v>
      </c>
      <c r="K107" s="385">
        <f t="shared" si="18"/>
        <v>0</v>
      </c>
      <c r="L107" s="385">
        <f t="shared" si="18"/>
        <v>0</v>
      </c>
      <c r="M107" s="385">
        <f t="shared" si="18"/>
        <v>0</v>
      </c>
      <c r="N107" s="385">
        <f t="shared" si="18"/>
        <v>0</v>
      </c>
      <c r="O107" s="385">
        <f t="shared" si="18"/>
        <v>0</v>
      </c>
      <c r="P107" s="385">
        <f t="shared" si="18"/>
        <v>0</v>
      </c>
      <c r="Q107" s="385">
        <f t="shared" si="18"/>
        <v>2822.2544426240966</v>
      </c>
      <c r="R107" s="385">
        <f t="shared" si="18"/>
        <v>2822.2544426240966</v>
      </c>
      <c r="S107" s="385">
        <f t="shared" si="18"/>
        <v>2822.2544426240966</v>
      </c>
      <c r="T107" s="385">
        <f t="shared" si="18"/>
        <v>2822.2544426240966</v>
      </c>
      <c r="U107" s="385">
        <f t="shared" si="18"/>
        <v>2822.2544426240966</v>
      </c>
      <c r="V107" s="385">
        <f t="shared" si="18"/>
        <v>2822.2544426240966</v>
      </c>
      <c r="W107" s="385">
        <f t="shared" si="18"/>
        <v>2822.2544426240966</v>
      </c>
      <c r="X107" s="385">
        <f t="shared" si="18"/>
        <v>2822.2544426240966</v>
      </c>
      <c r="Y107" s="385">
        <f t="shared" si="18"/>
        <v>2822.2544426240966</v>
      </c>
      <c r="Z107" s="385">
        <f t="shared" si="18"/>
        <v>3378.0616807719284</v>
      </c>
      <c r="AA107" s="385">
        <f t="shared" si="18"/>
        <v>4477.8209187763487</v>
      </c>
      <c r="AB107" s="385">
        <f t="shared" si="18"/>
        <v>5987.4534063167848</v>
      </c>
      <c r="AC107" s="385">
        <f t="shared" si="18"/>
        <v>8069.0512757348752</v>
      </c>
      <c r="AD107" s="385">
        <f t="shared" si="18"/>
        <v>10951.049328988713</v>
      </c>
      <c r="AE107" s="385">
        <f t="shared" si="18"/>
        <v>14955.949445974838</v>
      </c>
      <c r="AF107" s="385">
        <f t="shared" si="18"/>
        <v>20539.782327339446</v>
      </c>
      <c r="AG107" s="385">
        <f t="shared" si="18"/>
        <v>28348.316560434989</v>
      </c>
      <c r="AH107" s="385">
        <f t="shared" si="18"/>
        <v>39297.174598599348</v>
      </c>
      <c r="AI107" s="385">
        <f t="shared" si="18"/>
        <v>54686.090191866169</v>
      </c>
      <c r="AJ107" s="385">
        <f t="shared" si="18"/>
        <v>76361.941264087858</v>
      </c>
      <c r="AK107" s="385">
        <f t="shared" si="18"/>
        <v>106951.4877692161</v>
      </c>
      <c r="AL107" s="385">
        <f t="shared" si="18"/>
        <v>150193.75418898909</v>
      </c>
    </row>
    <row r="108" spans="1:54" s="127" customFormat="1" ht="12.75" x14ac:dyDescent="0.2">
      <c r="I108" s="389"/>
    </row>
    <row r="109" spans="1:54" s="127" customFormat="1" ht="12.75" x14ac:dyDescent="0.2">
      <c r="J109" s="385"/>
      <c r="K109" s="385"/>
      <c r="L109" s="385"/>
      <c r="M109" s="385"/>
      <c r="N109" s="385"/>
      <c r="O109" s="385"/>
      <c r="P109" s="385"/>
      <c r="Q109" s="385"/>
      <c r="R109" s="385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5"/>
      <c r="AM109" s="385"/>
      <c r="AN109" s="385"/>
      <c r="AO109" s="385"/>
      <c r="AP109" s="385"/>
      <c r="AQ109" s="385"/>
      <c r="AR109" s="385"/>
      <c r="AS109" s="385"/>
      <c r="AT109" s="385"/>
      <c r="AU109" s="385"/>
      <c r="AV109" s="385"/>
      <c r="AW109" s="385"/>
      <c r="AX109" s="385"/>
      <c r="AY109" s="385"/>
      <c r="AZ109" s="385"/>
      <c r="BA109" s="385"/>
      <c r="BB109" s="385"/>
    </row>
    <row r="110" spans="1:54" s="127" customFormat="1" ht="12.75" x14ac:dyDescent="0.2">
      <c r="J110" s="385"/>
      <c r="K110" s="385"/>
      <c r="L110" s="385"/>
      <c r="M110" s="385"/>
      <c r="N110" s="385"/>
      <c r="O110" s="385"/>
      <c r="P110" s="385"/>
      <c r="Q110" s="385"/>
      <c r="R110" s="385"/>
      <c r="S110" s="385"/>
      <c r="T110" s="385"/>
      <c r="U110" s="385"/>
      <c r="V110" s="385"/>
      <c r="W110" s="385"/>
      <c r="X110" s="385"/>
      <c r="Y110" s="385"/>
      <c r="Z110" s="385"/>
      <c r="AA110" s="385"/>
      <c r="AB110" s="385"/>
      <c r="AC110" s="385"/>
      <c r="AD110" s="385"/>
      <c r="AE110" s="385"/>
      <c r="AF110" s="385"/>
      <c r="AG110" s="385"/>
      <c r="AH110" s="385"/>
      <c r="AI110" s="385"/>
      <c r="AJ110" s="385"/>
      <c r="AK110" s="385"/>
      <c r="AL110" s="385"/>
      <c r="AM110" s="385"/>
      <c r="AN110" s="385"/>
      <c r="AO110" s="385"/>
      <c r="AP110" s="385"/>
      <c r="AQ110" s="385"/>
      <c r="AR110" s="385"/>
      <c r="AS110" s="385"/>
      <c r="AT110" s="385"/>
      <c r="AU110" s="385"/>
      <c r="AV110" s="385"/>
      <c r="AW110" s="385"/>
      <c r="AX110" s="385"/>
      <c r="AY110" s="385"/>
      <c r="AZ110" s="385"/>
      <c r="BA110" s="385"/>
      <c r="BB110" s="385"/>
    </row>
    <row r="111" spans="1:54" s="127" customFormat="1" ht="12.75" x14ac:dyDescent="0.2">
      <c r="J111" s="385"/>
      <c r="K111" s="385"/>
      <c r="L111" s="385"/>
      <c r="M111" s="385"/>
      <c r="N111" s="385"/>
      <c r="O111" s="385"/>
      <c r="P111" s="385"/>
      <c r="Q111" s="385"/>
      <c r="R111" s="385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5"/>
      <c r="AM111" s="385"/>
      <c r="AN111" s="385"/>
      <c r="AO111" s="385"/>
      <c r="AP111" s="385"/>
      <c r="AQ111" s="385"/>
      <c r="AR111" s="385"/>
      <c r="AS111" s="385"/>
      <c r="AT111" s="385"/>
      <c r="AU111" s="385"/>
      <c r="AV111" s="385"/>
      <c r="AW111" s="385"/>
      <c r="AX111" s="385"/>
      <c r="AY111" s="385"/>
      <c r="AZ111" s="385"/>
      <c r="BA111" s="385"/>
      <c r="BB111" s="385"/>
    </row>
    <row r="112" spans="1:54" s="127" customFormat="1" ht="12.75" x14ac:dyDescent="0.2">
      <c r="J112" s="385"/>
      <c r="K112" s="385"/>
      <c r="L112" s="385"/>
      <c r="M112" s="385"/>
      <c r="N112" s="385"/>
      <c r="O112" s="385"/>
      <c r="P112" s="385"/>
      <c r="Q112" s="385"/>
      <c r="R112" s="385"/>
      <c r="S112" s="385"/>
      <c r="T112" s="385"/>
      <c r="U112" s="385"/>
      <c r="V112" s="385"/>
      <c r="W112" s="385"/>
      <c r="X112" s="385"/>
      <c r="Y112" s="385"/>
      <c r="Z112" s="385"/>
      <c r="AA112" s="385"/>
      <c r="AB112" s="385"/>
      <c r="AC112" s="385"/>
      <c r="AD112" s="385"/>
      <c r="AE112" s="385"/>
      <c r="AF112" s="385"/>
      <c r="AG112" s="385"/>
      <c r="AH112" s="385"/>
      <c r="AI112" s="385"/>
      <c r="AJ112" s="385"/>
      <c r="AK112" s="385"/>
      <c r="AL112" s="385"/>
      <c r="AM112" s="385"/>
      <c r="AN112" s="385"/>
      <c r="AO112" s="385"/>
      <c r="AP112" s="385"/>
      <c r="AQ112" s="385"/>
      <c r="AR112" s="385"/>
      <c r="AS112" s="385"/>
      <c r="AT112" s="385"/>
      <c r="AU112" s="385"/>
      <c r="AV112" s="385"/>
      <c r="AW112" s="385"/>
      <c r="AX112" s="385"/>
      <c r="AY112" s="385"/>
      <c r="AZ112" s="385"/>
      <c r="BA112" s="385"/>
      <c r="BB112" s="385"/>
    </row>
    <row r="113" spans="10:54" s="127" customFormat="1" ht="12.75" x14ac:dyDescent="0.2">
      <c r="J113" s="385"/>
      <c r="K113" s="385"/>
      <c r="L113" s="385"/>
      <c r="M113" s="385"/>
      <c r="N113" s="385"/>
      <c r="O113" s="385"/>
      <c r="P113" s="385"/>
      <c r="Q113" s="385"/>
      <c r="R113" s="385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5"/>
      <c r="AM113" s="385"/>
      <c r="AN113" s="385"/>
      <c r="AO113" s="385"/>
      <c r="AP113" s="385"/>
      <c r="AQ113" s="385"/>
      <c r="AR113" s="385"/>
      <c r="AS113" s="385"/>
      <c r="AT113" s="385"/>
      <c r="AU113" s="385"/>
      <c r="AV113" s="385"/>
      <c r="AW113" s="385"/>
      <c r="AX113" s="385"/>
      <c r="AY113" s="385"/>
      <c r="AZ113" s="385"/>
      <c r="BA113" s="385"/>
      <c r="BB113" s="385"/>
    </row>
    <row r="114" spans="10:54" s="127" customFormat="1" ht="12.75" x14ac:dyDescent="0.2">
      <c r="J114" s="385"/>
      <c r="K114" s="385"/>
      <c r="L114" s="385"/>
      <c r="M114" s="385"/>
      <c r="N114" s="385"/>
      <c r="O114" s="385"/>
      <c r="P114" s="385"/>
      <c r="Q114" s="385"/>
      <c r="R114" s="385"/>
      <c r="S114" s="385"/>
      <c r="T114" s="385"/>
      <c r="U114" s="385"/>
      <c r="V114" s="385"/>
      <c r="W114" s="385"/>
      <c r="X114" s="385"/>
      <c r="Y114" s="385"/>
      <c r="Z114" s="385"/>
      <c r="AA114" s="385"/>
      <c r="AB114" s="385"/>
      <c r="AC114" s="385"/>
      <c r="AD114" s="385"/>
      <c r="AE114" s="385"/>
      <c r="AF114" s="385"/>
      <c r="AG114" s="385"/>
      <c r="AH114" s="385"/>
      <c r="AI114" s="385"/>
      <c r="AJ114" s="385"/>
      <c r="AK114" s="385"/>
      <c r="AL114" s="385"/>
      <c r="AM114" s="385"/>
      <c r="AN114" s="385"/>
      <c r="AO114" s="385"/>
      <c r="AP114" s="385"/>
      <c r="AQ114" s="385"/>
      <c r="AR114" s="385"/>
      <c r="AS114" s="385"/>
      <c r="AT114" s="385"/>
      <c r="AU114" s="385"/>
      <c r="AV114" s="385"/>
      <c r="AW114" s="385"/>
      <c r="AX114" s="385"/>
      <c r="AY114" s="385"/>
      <c r="AZ114" s="385"/>
      <c r="BA114" s="385"/>
      <c r="BB114" s="385"/>
    </row>
    <row r="115" spans="10:54" s="127" customFormat="1" ht="12.75" x14ac:dyDescent="0.2">
      <c r="J115" s="385"/>
      <c r="K115" s="385"/>
      <c r="L115" s="385"/>
      <c r="M115" s="385"/>
      <c r="N115" s="385"/>
      <c r="O115" s="385"/>
      <c r="P115" s="385"/>
      <c r="Q115" s="385"/>
      <c r="R115" s="385"/>
      <c r="S115" s="385"/>
      <c r="T115" s="385"/>
      <c r="U115" s="385"/>
      <c r="V115" s="385"/>
      <c r="W115" s="385"/>
      <c r="X115" s="385"/>
      <c r="Y115" s="385"/>
      <c r="Z115" s="385"/>
      <c r="AA115" s="385"/>
      <c r="AB115" s="385"/>
      <c r="AC115" s="385"/>
      <c r="AD115" s="385"/>
      <c r="AE115" s="385"/>
      <c r="AF115" s="385"/>
      <c r="AG115" s="385"/>
      <c r="AH115" s="385"/>
      <c r="AI115" s="385"/>
      <c r="AJ115" s="385"/>
      <c r="AK115" s="385"/>
      <c r="AL115" s="385"/>
      <c r="AM115" s="385"/>
      <c r="AN115" s="385"/>
      <c r="AO115" s="385"/>
      <c r="AP115" s="385"/>
      <c r="AQ115" s="385"/>
      <c r="AR115" s="385"/>
      <c r="AS115" s="385"/>
      <c r="AT115" s="385"/>
      <c r="AU115" s="385"/>
      <c r="AV115" s="385"/>
      <c r="AW115" s="385"/>
      <c r="AX115" s="385"/>
      <c r="AY115" s="385"/>
      <c r="AZ115" s="385"/>
      <c r="BA115" s="385"/>
      <c r="BB115" s="385"/>
    </row>
    <row r="116" spans="10:54" s="127" customFormat="1" ht="12.75" x14ac:dyDescent="0.2">
      <c r="J116" s="385"/>
      <c r="K116" s="385"/>
      <c r="L116" s="385"/>
      <c r="M116" s="385"/>
      <c r="N116" s="385"/>
      <c r="O116" s="385"/>
      <c r="P116" s="385"/>
      <c r="Q116" s="385"/>
      <c r="R116" s="385"/>
      <c r="S116" s="385"/>
      <c r="T116" s="385"/>
      <c r="U116" s="385"/>
      <c r="V116" s="385"/>
      <c r="W116" s="385"/>
      <c r="X116" s="385"/>
      <c r="Y116" s="385"/>
      <c r="Z116" s="385"/>
      <c r="AA116" s="385"/>
      <c r="AB116" s="385"/>
      <c r="AC116" s="385"/>
      <c r="AD116" s="385"/>
      <c r="AE116" s="385"/>
      <c r="AF116" s="385"/>
      <c r="AG116" s="385"/>
      <c r="AH116" s="385"/>
      <c r="AI116" s="385"/>
      <c r="AJ116" s="385"/>
      <c r="AK116" s="385"/>
      <c r="AL116" s="385"/>
      <c r="AM116" s="385"/>
      <c r="AN116" s="385"/>
      <c r="AO116" s="385"/>
      <c r="AP116" s="385"/>
      <c r="AQ116" s="385"/>
      <c r="AR116" s="385"/>
      <c r="AS116" s="385"/>
      <c r="AT116" s="385"/>
      <c r="AU116" s="385"/>
      <c r="AV116" s="385"/>
      <c r="AW116" s="385"/>
      <c r="AX116" s="385"/>
      <c r="AY116" s="385"/>
      <c r="AZ116" s="385"/>
      <c r="BA116" s="385"/>
      <c r="BB116" s="385"/>
    </row>
    <row r="117" spans="10:54" s="127" customFormat="1" ht="12.75" x14ac:dyDescent="0.2">
      <c r="J117" s="385"/>
      <c r="K117" s="385"/>
      <c r="L117" s="385"/>
      <c r="M117" s="385"/>
      <c r="N117" s="385"/>
      <c r="O117" s="385"/>
      <c r="P117" s="385"/>
      <c r="Q117" s="385"/>
      <c r="R117" s="385"/>
      <c r="S117" s="385"/>
      <c r="T117" s="385"/>
      <c r="U117" s="385"/>
      <c r="V117" s="385"/>
      <c r="W117" s="385"/>
      <c r="X117" s="385"/>
      <c r="Y117" s="385"/>
      <c r="Z117" s="385"/>
      <c r="AA117" s="385"/>
      <c r="AB117" s="385"/>
      <c r="AC117" s="385"/>
      <c r="AD117" s="385"/>
      <c r="AE117" s="385"/>
      <c r="AF117" s="385"/>
      <c r="AG117" s="385"/>
      <c r="AH117" s="385"/>
      <c r="AI117" s="385"/>
      <c r="AJ117" s="385"/>
      <c r="AK117" s="385"/>
      <c r="AL117" s="385"/>
      <c r="AM117" s="385"/>
      <c r="AN117" s="385"/>
      <c r="AO117" s="385"/>
      <c r="AP117" s="385"/>
      <c r="AQ117" s="385"/>
      <c r="AR117" s="385"/>
      <c r="AS117" s="385"/>
      <c r="AT117" s="385"/>
      <c r="AU117" s="385"/>
      <c r="AV117" s="385"/>
      <c r="AW117" s="385"/>
      <c r="AX117" s="385"/>
      <c r="AY117" s="385"/>
      <c r="AZ117" s="385"/>
      <c r="BA117" s="385"/>
      <c r="BB117" s="385"/>
    </row>
    <row r="118" spans="10:54" s="127" customFormat="1" ht="12.75" x14ac:dyDescent="0.2">
      <c r="J118" s="385"/>
      <c r="K118" s="385"/>
      <c r="L118" s="385"/>
      <c r="M118" s="385"/>
      <c r="N118" s="385"/>
      <c r="O118" s="385"/>
      <c r="P118" s="385"/>
      <c r="Q118" s="385"/>
      <c r="R118" s="385"/>
      <c r="S118" s="385"/>
      <c r="T118" s="385"/>
      <c r="U118" s="385"/>
      <c r="V118" s="385"/>
      <c r="W118" s="385"/>
      <c r="X118" s="385"/>
      <c r="Y118" s="385"/>
      <c r="Z118" s="385"/>
      <c r="AA118" s="385"/>
      <c r="AB118" s="385"/>
      <c r="AC118" s="385"/>
      <c r="AD118" s="385"/>
      <c r="AE118" s="385"/>
      <c r="AF118" s="385"/>
      <c r="AG118" s="385"/>
      <c r="AH118" s="385"/>
      <c r="AI118" s="385"/>
      <c r="AJ118" s="385"/>
      <c r="AK118" s="385"/>
      <c r="AL118" s="385"/>
      <c r="AM118" s="385"/>
      <c r="AN118" s="385"/>
      <c r="AO118" s="385"/>
      <c r="AP118" s="385"/>
      <c r="AQ118" s="385"/>
      <c r="AR118" s="385"/>
      <c r="AS118" s="385"/>
      <c r="AT118" s="385"/>
      <c r="AU118" s="385"/>
      <c r="AV118" s="385"/>
      <c r="AW118" s="385"/>
      <c r="AX118" s="385"/>
      <c r="AY118" s="385"/>
      <c r="AZ118" s="385"/>
      <c r="BA118" s="385"/>
      <c r="BB118" s="385"/>
    </row>
    <row r="119" spans="10:54" s="127" customFormat="1" ht="12.75" x14ac:dyDescent="0.2">
      <c r="J119" s="385"/>
      <c r="K119" s="385"/>
      <c r="L119" s="385"/>
      <c r="M119" s="385"/>
      <c r="N119" s="385"/>
      <c r="O119" s="385"/>
      <c r="P119" s="385"/>
      <c r="Q119" s="385"/>
      <c r="R119" s="385"/>
      <c r="S119" s="385"/>
      <c r="T119" s="385"/>
      <c r="U119" s="385"/>
      <c r="V119" s="385"/>
      <c r="W119" s="385"/>
      <c r="X119" s="385"/>
      <c r="Y119" s="385"/>
      <c r="Z119" s="385"/>
      <c r="AA119" s="385"/>
      <c r="AB119" s="385"/>
      <c r="AC119" s="385"/>
      <c r="AD119" s="385"/>
      <c r="AE119" s="385"/>
      <c r="AF119" s="385"/>
      <c r="AG119" s="385"/>
      <c r="AH119" s="385"/>
      <c r="AI119" s="385"/>
      <c r="AJ119" s="385"/>
      <c r="AK119" s="385"/>
      <c r="AL119" s="385"/>
      <c r="AM119" s="385"/>
      <c r="AN119" s="385"/>
      <c r="AO119" s="385"/>
      <c r="AP119" s="385"/>
      <c r="AQ119" s="385"/>
      <c r="AR119" s="385"/>
      <c r="AS119" s="385"/>
      <c r="AT119" s="385"/>
      <c r="AU119" s="385"/>
      <c r="AV119" s="385"/>
      <c r="AW119" s="385"/>
      <c r="AX119" s="385"/>
      <c r="AY119" s="385"/>
      <c r="AZ119" s="385"/>
      <c r="BA119" s="385"/>
      <c r="BB119" s="385"/>
    </row>
    <row r="120" spans="10:54" s="127" customFormat="1" ht="12.75" x14ac:dyDescent="0.2">
      <c r="J120" s="385"/>
      <c r="K120" s="385"/>
      <c r="L120" s="385"/>
      <c r="M120" s="385"/>
      <c r="N120" s="385"/>
      <c r="O120" s="385"/>
      <c r="P120" s="385"/>
      <c r="Q120" s="385"/>
      <c r="R120" s="385"/>
      <c r="S120" s="385"/>
      <c r="T120" s="385"/>
      <c r="U120" s="385"/>
      <c r="V120" s="385"/>
      <c r="W120" s="385"/>
      <c r="X120" s="385"/>
      <c r="Y120" s="385"/>
      <c r="Z120" s="385"/>
      <c r="AA120" s="385"/>
      <c r="AB120" s="385"/>
      <c r="AC120" s="385"/>
      <c r="AD120" s="385"/>
      <c r="AE120" s="385"/>
      <c r="AF120" s="385"/>
      <c r="AG120" s="385"/>
      <c r="AH120" s="385"/>
      <c r="AI120" s="385"/>
      <c r="AJ120" s="385"/>
      <c r="AK120" s="385"/>
      <c r="AL120" s="385"/>
      <c r="AM120" s="385"/>
      <c r="AN120" s="385"/>
      <c r="AO120" s="385"/>
      <c r="AP120" s="385"/>
      <c r="AQ120" s="385"/>
      <c r="AR120" s="385"/>
      <c r="AS120" s="385"/>
      <c r="AT120" s="385"/>
      <c r="AU120" s="385"/>
      <c r="AV120" s="385"/>
      <c r="AW120" s="385"/>
      <c r="AX120" s="385"/>
      <c r="AY120" s="385"/>
      <c r="AZ120" s="385"/>
      <c r="BA120" s="385"/>
      <c r="BB120" s="385"/>
    </row>
    <row r="121" spans="10:54" s="127" customFormat="1" ht="12.75" x14ac:dyDescent="0.2">
      <c r="J121" s="385"/>
      <c r="K121" s="385"/>
      <c r="L121" s="385"/>
      <c r="M121" s="385"/>
      <c r="N121" s="385"/>
      <c r="O121" s="385"/>
      <c r="P121" s="385"/>
      <c r="Q121" s="385"/>
      <c r="R121" s="385"/>
      <c r="S121" s="385"/>
      <c r="T121" s="385"/>
      <c r="U121" s="385"/>
      <c r="V121" s="385"/>
      <c r="W121" s="385"/>
      <c r="X121" s="385"/>
      <c r="Y121" s="385"/>
      <c r="Z121" s="385"/>
      <c r="AA121" s="385"/>
      <c r="AB121" s="385"/>
      <c r="AC121" s="385"/>
      <c r="AD121" s="385"/>
      <c r="AE121" s="385"/>
      <c r="AF121" s="385"/>
      <c r="AG121" s="385"/>
      <c r="AH121" s="385"/>
      <c r="AI121" s="385"/>
      <c r="AJ121" s="385"/>
      <c r="AK121" s="385"/>
      <c r="AL121" s="385"/>
      <c r="AM121" s="385"/>
      <c r="AN121" s="385"/>
      <c r="AO121" s="385"/>
      <c r="AP121" s="385"/>
      <c r="AQ121" s="385"/>
      <c r="AR121" s="385"/>
      <c r="AS121" s="385"/>
      <c r="AT121" s="385"/>
      <c r="AU121" s="385"/>
      <c r="AV121" s="385"/>
      <c r="AW121" s="385"/>
      <c r="AX121" s="385"/>
      <c r="AY121" s="385"/>
      <c r="AZ121" s="385"/>
      <c r="BA121" s="385"/>
      <c r="BB121" s="385"/>
    </row>
    <row r="122" spans="10:54" s="127" customFormat="1" ht="12.75" x14ac:dyDescent="0.2">
      <c r="J122" s="385"/>
      <c r="K122" s="385"/>
      <c r="L122" s="385"/>
      <c r="M122" s="385"/>
      <c r="N122" s="385"/>
      <c r="O122" s="385"/>
      <c r="P122" s="385"/>
      <c r="Q122" s="385"/>
      <c r="R122" s="385"/>
      <c r="S122" s="385"/>
      <c r="T122" s="385"/>
      <c r="U122" s="385"/>
      <c r="V122" s="385"/>
      <c r="W122" s="385"/>
      <c r="X122" s="385"/>
      <c r="Y122" s="385"/>
      <c r="Z122" s="385"/>
      <c r="AA122" s="385"/>
      <c r="AB122" s="385"/>
      <c r="AC122" s="385"/>
      <c r="AD122" s="385"/>
      <c r="AE122" s="385"/>
      <c r="AF122" s="385"/>
      <c r="AG122" s="385"/>
      <c r="AH122" s="385"/>
      <c r="AI122" s="385"/>
      <c r="AJ122" s="385"/>
      <c r="AK122" s="385"/>
      <c r="AL122" s="385"/>
      <c r="AM122" s="385"/>
      <c r="AN122" s="385"/>
      <c r="AO122" s="385"/>
      <c r="AP122" s="385"/>
      <c r="AQ122" s="385"/>
      <c r="AR122" s="385"/>
      <c r="AS122" s="385"/>
      <c r="AT122" s="385"/>
      <c r="AU122" s="385"/>
      <c r="AV122" s="385"/>
      <c r="AW122" s="385"/>
      <c r="AX122" s="385"/>
      <c r="AY122" s="385"/>
      <c r="AZ122" s="385"/>
      <c r="BA122" s="385"/>
      <c r="BB122" s="385"/>
    </row>
    <row r="123" spans="10:54" s="127" customFormat="1" ht="12.75" x14ac:dyDescent="0.2">
      <c r="J123" s="385"/>
      <c r="K123" s="385"/>
      <c r="L123" s="385"/>
      <c r="M123" s="385"/>
      <c r="N123" s="385"/>
      <c r="O123" s="385"/>
      <c r="P123" s="385"/>
      <c r="Q123" s="385"/>
      <c r="R123" s="385"/>
      <c r="S123" s="385"/>
      <c r="T123" s="385"/>
      <c r="U123" s="385"/>
      <c r="V123" s="385"/>
      <c r="W123" s="385"/>
      <c r="X123" s="385"/>
      <c r="Y123" s="385"/>
      <c r="Z123" s="385"/>
      <c r="AA123" s="385"/>
      <c r="AB123" s="385"/>
      <c r="AC123" s="385"/>
      <c r="AD123" s="385"/>
      <c r="AE123" s="385"/>
      <c r="AF123" s="385"/>
      <c r="AG123" s="385"/>
      <c r="AH123" s="385"/>
      <c r="AI123" s="385"/>
      <c r="AJ123" s="385"/>
      <c r="AK123" s="385"/>
      <c r="AL123" s="385"/>
      <c r="AM123" s="385"/>
      <c r="AN123" s="385"/>
      <c r="AO123" s="385"/>
      <c r="AP123" s="385"/>
      <c r="AQ123" s="385"/>
      <c r="AR123" s="385"/>
      <c r="AS123" s="385"/>
      <c r="AT123" s="385"/>
      <c r="AU123" s="385"/>
      <c r="AV123" s="385"/>
      <c r="AW123" s="385"/>
      <c r="AX123" s="385"/>
      <c r="AY123" s="385"/>
      <c r="AZ123" s="385"/>
      <c r="BA123" s="385"/>
      <c r="BB123" s="385"/>
    </row>
    <row r="124" spans="10:54" s="127" customFormat="1" ht="12.75" x14ac:dyDescent="0.2">
      <c r="J124" s="385"/>
      <c r="K124" s="385"/>
      <c r="L124" s="385"/>
      <c r="M124" s="385"/>
      <c r="N124" s="385"/>
      <c r="O124" s="385"/>
      <c r="P124" s="385"/>
      <c r="Q124" s="385"/>
      <c r="R124" s="385"/>
      <c r="S124" s="385"/>
      <c r="T124" s="385"/>
      <c r="U124" s="385"/>
      <c r="V124" s="385"/>
      <c r="W124" s="385"/>
      <c r="X124" s="385"/>
      <c r="Y124" s="385"/>
      <c r="Z124" s="385"/>
      <c r="AA124" s="385"/>
      <c r="AB124" s="385"/>
      <c r="AC124" s="385"/>
      <c r="AD124" s="385"/>
      <c r="AE124" s="385"/>
      <c r="AF124" s="385"/>
      <c r="AG124" s="385"/>
      <c r="AH124" s="385"/>
      <c r="AI124" s="385"/>
      <c r="AJ124" s="385"/>
      <c r="AK124" s="385"/>
      <c r="AL124" s="385"/>
      <c r="AM124" s="385"/>
      <c r="AN124" s="385"/>
      <c r="AO124" s="385"/>
      <c r="AP124" s="385"/>
      <c r="AQ124" s="385"/>
      <c r="AR124" s="385"/>
      <c r="AS124" s="385"/>
      <c r="AT124" s="385"/>
      <c r="AU124" s="385"/>
      <c r="AV124" s="385"/>
      <c r="AW124" s="385"/>
      <c r="AX124" s="385"/>
      <c r="AY124" s="385"/>
      <c r="AZ124" s="385"/>
      <c r="BA124" s="385"/>
      <c r="BB124" s="385"/>
    </row>
    <row r="125" spans="10:54" s="127" customFormat="1" ht="12.75" x14ac:dyDescent="0.2">
      <c r="J125" s="385"/>
      <c r="K125" s="385"/>
      <c r="L125" s="385"/>
      <c r="M125" s="385"/>
      <c r="N125" s="385"/>
      <c r="O125" s="385"/>
      <c r="P125" s="385"/>
      <c r="Q125" s="385"/>
      <c r="R125" s="385"/>
      <c r="S125" s="385"/>
      <c r="T125" s="385"/>
      <c r="U125" s="385"/>
      <c r="V125" s="385"/>
      <c r="W125" s="385"/>
      <c r="X125" s="385"/>
      <c r="Y125" s="385"/>
      <c r="Z125" s="385"/>
      <c r="AA125" s="385"/>
      <c r="AB125" s="385"/>
      <c r="AC125" s="385"/>
      <c r="AD125" s="385"/>
      <c r="AE125" s="385"/>
      <c r="AF125" s="385"/>
      <c r="AG125" s="385"/>
      <c r="AH125" s="385"/>
      <c r="AI125" s="385"/>
      <c r="AJ125" s="385"/>
      <c r="AK125" s="385"/>
      <c r="AL125" s="385"/>
      <c r="AM125" s="385"/>
      <c r="AN125" s="385"/>
      <c r="AO125" s="385"/>
      <c r="AP125" s="385"/>
      <c r="AQ125" s="385"/>
      <c r="AR125" s="385"/>
      <c r="AS125" s="385"/>
      <c r="AT125" s="385"/>
      <c r="AU125" s="385"/>
      <c r="AV125" s="385"/>
      <c r="AW125" s="385"/>
      <c r="AX125" s="385"/>
      <c r="AY125" s="385"/>
      <c r="AZ125" s="385"/>
      <c r="BA125" s="385"/>
      <c r="BB125" s="385"/>
    </row>
    <row r="126" spans="10:54" s="127" customFormat="1" ht="12.75" x14ac:dyDescent="0.2">
      <c r="J126" s="385"/>
      <c r="K126" s="385"/>
      <c r="L126" s="385"/>
      <c r="M126" s="385"/>
      <c r="N126" s="385"/>
      <c r="O126" s="385"/>
      <c r="P126" s="385"/>
      <c r="Q126" s="385"/>
      <c r="R126" s="385"/>
      <c r="S126" s="385"/>
      <c r="T126" s="385"/>
      <c r="U126" s="385"/>
      <c r="V126" s="385"/>
      <c r="W126" s="385"/>
      <c r="X126" s="385"/>
      <c r="Y126" s="385"/>
      <c r="Z126" s="385"/>
      <c r="AA126" s="385"/>
      <c r="AB126" s="385"/>
      <c r="AC126" s="385"/>
      <c r="AD126" s="385"/>
      <c r="AE126" s="385"/>
      <c r="AF126" s="385"/>
      <c r="AG126" s="385"/>
      <c r="AH126" s="385"/>
      <c r="AI126" s="385"/>
      <c r="AJ126" s="385"/>
      <c r="AK126" s="385"/>
      <c r="AL126" s="385"/>
      <c r="AM126" s="385"/>
      <c r="AN126" s="385"/>
      <c r="AO126" s="385"/>
      <c r="AP126" s="385"/>
      <c r="AQ126" s="385"/>
      <c r="AR126" s="385"/>
      <c r="AS126" s="385"/>
      <c r="AT126" s="385"/>
      <c r="AU126" s="385"/>
      <c r="AV126" s="385"/>
      <c r="AW126" s="385"/>
      <c r="AX126" s="385"/>
      <c r="AY126" s="385"/>
      <c r="AZ126" s="385"/>
      <c r="BA126" s="385"/>
      <c r="BB126" s="385"/>
    </row>
    <row r="127" spans="10:54" s="127" customFormat="1" ht="12.75" x14ac:dyDescent="0.2">
      <c r="J127" s="385"/>
      <c r="K127" s="385"/>
      <c r="L127" s="385"/>
      <c r="M127" s="385"/>
      <c r="N127" s="385"/>
      <c r="O127" s="385"/>
      <c r="P127" s="385"/>
      <c r="Q127" s="385"/>
      <c r="R127" s="385"/>
      <c r="S127" s="385"/>
      <c r="T127" s="385"/>
      <c r="U127" s="385"/>
      <c r="V127" s="385"/>
      <c r="W127" s="385"/>
      <c r="X127" s="385"/>
      <c r="Y127" s="385"/>
      <c r="Z127" s="385"/>
      <c r="AA127" s="385"/>
      <c r="AB127" s="385"/>
      <c r="AC127" s="385"/>
      <c r="AD127" s="385"/>
      <c r="AE127" s="385"/>
      <c r="AF127" s="385"/>
      <c r="AG127" s="385"/>
      <c r="AH127" s="385"/>
      <c r="AI127" s="385"/>
      <c r="AJ127" s="385"/>
      <c r="AK127" s="385"/>
      <c r="AL127" s="385"/>
      <c r="AM127" s="385"/>
      <c r="AN127" s="385"/>
      <c r="AO127" s="385"/>
      <c r="AP127" s="385"/>
      <c r="AQ127" s="385"/>
      <c r="AR127" s="385"/>
      <c r="AS127" s="385"/>
      <c r="AT127" s="385"/>
      <c r="AU127" s="385"/>
      <c r="AV127" s="385"/>
      <c r="AW127" s="385"/>
      <c r="AX127" s="385"/>
      <c r="AY127" s="385"/>
      <c r="AZ127" s="385"/>
      <c r="BA127" s="385"/>
      <c r="BB127" s="385"/>
    </row>
    <row r="128" spans="10:54" s="127" customFormat="1" ht="12.75" x14ac:dyDescent="0.2"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5"/>
      <c r="AE128" s="385"/>
      <c r="AF128" s="385"/>
      <c r="AG128" s="385"/>
      <c r="AH128" s="385"/>
      <c r="AI128" s="385"/>
      <c r="AJ128" s="385"/>
      <c r="AK128" s="385"/>
      <c r="AL128" s="385"/>
      <c r="AM128" s="385"/>
      <c r="AN128" s="385"/>
      <c r="AO128" s="385"/>
      <c r="AP128" s="385"/>
      <c r="AQ128" s="385"/>
      <c r="AR128" s="385"/>
      <c r="AS128" s="385"/>
      <c r="AT128" s="385"/>
      <c r="AU128" s="385"/>
      <c r="AV128" s="385"/>
      <c r="AW128" s="385"/>
      <c r="AX128" s="385"/>
      <c r="AY128" s="385"/>
      <c r="AZ128" s="385"/>
      <c r="BA128" s="385"/>
      <c r="BB128" s="385"/>
    </row>
    <row r="129" spans="9:54" s="127" customFormat="1" ht="12.75" x14ac:dyDescent="0.2"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5"/>
      <c r="AE129" s="385"/>
      <c r="AF129" s="385"/>
      <c r="AG129" s="385"/>
      <c r="AH129" s="385"/>
      <c r="AI129" s="385"/>
      <c r="AJ129" s="385"/>
      <c r="AK129" s="385"/>
      <c r="AL129" s="385"/>
      <c r="AM129" s="385"/>
      <c r="AN129" s="385"/>
      <c r="AO129" s="385"/>
      <c r="AP129" s="385"/>
      <c r="AQ129" s="385"/>
      <c r="AR129" s="385"/>
      <c r="AS129" s="385"/>
      <c r="AT129" s="385"/>
      <c r="AU129" s="385"/>
      <c r="AV129" s="385"/>
      <c r="AW129" s="385"/>
      <c r="AX129" s="385"/>
      <c r="AY129" s="385"/>
      <c r="AZ129" s="385"/>
      <c r="BA129" s="385"/>
      <c r="BB129" s="385"/>
    </row>
    <row r="130" spans="9:54" s="127" customFormat="1" ht="12.75" x14ac:dyDescent="0.2"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5"/>
      <c r="AE130" s="385"/>
      <c r="AF130" s="385"/>
      <c r="AG130" s="385"/>
      <c r="AH130" s="385"/>
      <c r="AI130" s="385"/>
      <c r="AJ130" s="385"/>
      <c r="AK130" s="385"/>
      <c r="AL130" s="385"/>
      <c r="AM130" s="385"/>
      <c r="AN130" s="385"/>
      <c r="AO130" s="385"/>
      <c r="AP130" s="385"/>
      <c r="AQ130" s="385"/>
      <c r="AR130" s="385"/>
      <c r="AS130" s="385"/>
      <c r="AT130" s="385"/>
      <c r="AU130" s="385"/>
      <c r="AV130" s="385"/>
      <c r="AW130" s="385"/>
      <c r="AX130" s="385"/>
      <c r="AY130" s="385"/>
      <c r="AZ130" s="385"/>
      <c r="BA130" s="385"/>
      <c r="BB130" s="385"/>
    </row>
    <row r="131" spans="9:54" s="127" customFormat="1" ht="12.75" x14ac:dyDescent="0.2"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5"/>
      <c r="AE131" s="385"/>
      <c r="AF131" s="385"/>
      <c r="AG131" s="385"/>
      <c r="AH131" s="385"/>
      <c r="AI131" s="385"/>
      <c r="AJ131" s="385"/>
      <c r="AK131" s="385"/>
      <c r="AL131" s="385"/>
      <c r="AM131" s="385"/>
      <c r="AN131" s="385"/>
      <c r="AO131" s="385"/>
      <c r="AP131" s="385"/>
      <c r="AQ131" s="385"/>
      <c r="AR131" s="385"/>
      <c r="AS131" s="385"/>
      <c r="AT131" s="385"/>
      <c r="AU131" s="385"/>
      <c r="AV131" s="385"/>
      <c r="AW131" s="385"/>
      <c r="AX131" s="385"/>
      <c r="AY131" s="385"/>
      <c r="AZ131" s="385"/>
      <c r="BA131" s="385"/>
      <c r="BB131" s="385"/>
    </row>
    <row r="132" spans="9:54" s="127" customFormat="1" ht="12.75" x14ac:dyDescent="0.2">
      <c r="J132" s="385"/>
      <c r="K132" s="385"/>
      <c r="L132" s="385"/>
      <c r="M132" s="385"/>
      <c r="N132" s="385"/>
      <c r="O132" s="385"/>
      <c r="P132" s="385"/>
      <c r="Q132" s="385"/>
      <c r="R132" s="385"/>
      <c r="S132" s="385"/>
      <c r="T132" s="385"/>
      <c r="U132" s="385"/>
      <c r="V132" s="385"/>
      <c r="W132" s="385"/>
      <c r="X132" s="385"/>
      <c r="Y132" s="385"/>
      <c r="Z132" s="385"/>
      <c r="AA132" s="385"/>
      <c r="AB132" s="385"/>
      <c r="AC132" s="385"/>
      <c r="AD132" s="385"/>
      <c r="AE132" s="385"/>
      <c r="AF132" s="385"/>
      <c r="AG132" s="385"/>
      <c r="AH132" s="385"/>
      <c r="AI132" s="385"/>
      <c r="AJ132" s="385"/>
      <c r="AK132" s="385"/>
      <c r="AL132" s="385"/>
      <c r="AM132" s="385"/>
      <c r="AN132" s="385"/>
      <c r="AO132" s="385"/>
      <c r="AP132" s="385"/>
      <c r="AQ132" s="385"/>
      <c r="AR132" s="385"/>
      <c r="AS132" s="385"/>
      <c r="AT132" s="385"/>
      <c r="AU132" s="385"/>
      <c r="AV132" s="385"/>
      <c r="AW132" s="385"/>
      <c r="AX132" s="385"/>
      <c r="AY132" s="385"/>
      <c r="AZ132" s="385"/>
      <c r="BA132" s="385"/>
      <c r="BB132" s="385"/>
    </row>
    <row r="133" spans="9:54" s="127" customFormat="1" ht="12.75" x14ac:dyDescent="0.2">
      <c r="J133" s="385"/>
      <c r="K133" s="385"/>
      <c r="L133" s="385"/>
      <c r="M133" s="385"/>
      <c r="N133" s="385"/>
      <c r="O133" s="385"/>
      <c r="P133" s="385"/>
      <c r="Q133" s="385"/>
      <c r="R133" s="385"/>
      <c r="S133" s="385"/>
      <c r="T133" s="385"/>
      <c r="U133" s="385"/>
      <c r="V133" s="385"/>
      <c r="W133" s="385"/>
      <c r="X133" s="385"/>
      <c r="Y133" s="385"/>
      <c r="Z133" s="385"/>
      <c r="AA133" s="385"/>
      <c r="AB133" s="385"/>
      <c r="AC133" s="385"/>
      <c r="AD133" s="385"/>
      <c r="AE133" s="385"/>
      <c r="AF133" s="385"/>
      <c r="AG133" s="385"/>
      <c r="AH133" s="385"/>
      <c r="AI133" s="385"/>
      <c r="AJ133" s="385"/>
      <c r="AK133" s="385"/>
      <c r="AL133" s="385"/>
      <c r="AM133" s="385"/>
      <c r="AN133" s="385"/>
      <c r="AO133" s="385"/>
      <c r="AP133" s="385"/>
      <c r="AQ133" s="385"/>
      <c r="AR133" s="385"/>
      <c r="AS133" s="385"/>
      <c r="AT133" s="385"/>
      <c r="AU133" s="385"/>
      <c r="AV133" s="385"/>
      <c r="AW133" s="385"/>
      <c r="AX133" s="385"/>
      <c r="AY133" s="385"/>
      <c r="AZ133" s="385"/>
      <c r="BA133" s="385"/>
      <c r="BB133" s="385"/>
    </row>
    <row r="134" spans="9:54" s="127" customFormat="1" ht="12.75" x14ac:dyDescent="0.2">
      <c r="J134" s="385"/>
      <c r="K134" s="385"/>
      <c r="L134" s="385"/>
      <c r="M134" s="385"/>
      <c r="N134" s="385"/>
      <c r="O134" s="385"/>
      <c r="P134" s="385"/>
      <c r="Q134" s="385"/>
      <c r="R134" s="385"/>
      <c r="S134" s="385"/>
      <c r="T134" s="385"/>
      <c r="U134" s="385"/>
      <c r="V134" s="385"/>
      <c r="W134" s="385"/>
      <c r="X134" s="385"/>
      <c r="Y134" s="385"/>
      <c r="Z134" s="385"/>
      <c r="AA134" s="385"/>
      <c r="AB134" s="385"/>
      <c r="AC134" s="385"/>
      <c r="AD134" s="385"/>
      <c r="AE134" s="385"/>
      <c r="AF134" s="385"/>
      <c r="AG134" s="385"/>
      <c r="AH134" s="385"/>
      <c r="AI134" s="385"/>
      <c r="AJ134" s="385"/>
      <c r="AK134" s="385"/>
      <c r="AL134" s="385"/>
      <c r="AM134" s="385"/>
      <c r="AN134" s="385"/>
      <c r="AO134" s="385"/>
      <c r="AP134" s="385"/>
      <c r="AQ134" s="385"/>
      <c r="AR134" s="385"/>
      <c r="AS134" s="385"/>
      <c r="AT134" s="385"/>
      <c r="AU134" s="385"/>
      <c r="AV134" s="385"/>
      <c r="AW134" s="385"/>
      <c r="AX134" s="385"/>
      <c r="AY134" s="385"/>
      <c r="AZ134" s="385"/>
      <c r="BA134" s="385"/>
      <c r="BB134" s="385"/>
    </row>
    <row r="135" spans="9:54" s="127" customFormat="1" ht="12.75" x14ac:dyDescent="0.2">
      <c r="J135" s="385"/>
      <c r="K135" s="385"/>
      <c r="L135" s="385"/>
      <c r="M135" s="385"/>
      <c r="N135" s="385"/>
      <c r="O135" s="385"/>
      <c r="P135" s="385"/>
      <c r="Q135" s="385"/>
      <c r="R135" s="385"/>
      <c r="S135" s="385"/>
      <c r="T135" s="385"/>
      <c r="U135" s="385"/>
      <c r="V135" s="385"/>
      <c r="W135" s="385"/>
      <c r="X135" s="385"/>
      <c r="Y135" s="385"/>
      <c r="Z135" s="385"/>
      <c r="AA135" s="385"/>
      <c r="AB135" s="385"/>
      <c r="AC135" s="385"/>
      <c r="AD135" s="385"/>
      <c r="AE135" s="385"/>
      <c r="AF135" s="385"/>
      <c r="AG135" s="385"/>
      <c r="AH135" s="385"/>
      <c r="AI135" s="385"/>
      <c r="AJ135" s="385"/>
      <c r="AK135" s="385"/>
      <c r="AL135" s="385"/>
      <c r="AM135" s="385"/>
      <c r="AN135" s="385"/>
      <c r="AO135" s="385"/>
      <c r="AP135" s="385"/>
      <c r="AQ135" s="385"/>
      <c r="AR135" s="385"/>
      <c r="AS135" s="385"/>
      <c r="AT135" s="385"/>
      <c r="AU135" s="385"/>
      <c r="AV135" s="385"/>
      <c r="AW135" s="385"/>
      <c r="AX135" s="385"/>
      <c r="AY135" s="385"/>
      <c r="AZ135" s="385"/>
      <c r="BA135" s="385"/>
      <c r="BB135" s="385"/>
    </row>
    <row r="136" spans="9:54" s="127" customFormat="1" ht="12.75" x14ac:dyDescent="0.2">
      <c r="J136" s="385"/>
      <c r="K136" s="385"/>
      <c r="L136" s="385"/>
      <c r="M136" s="385"/>
      <c r="N136" s="385"/>
      <c r="O136" s="385"/>
      <c r="P136" s="385"/>
      <c r="Q136" s="385"/>
      <c r="R136" s="385"/>
      <c r="S136" s="385"/>
      <c r="T136" s="385"/>
      <c r="U136" s="385"/>
      <c r="V136" s="385"/>
      <c r="W136" s="385"/>
      <c r="X136" s="385"/>
      <c r="Y136" s="385"/>
      <c r="Z136" s="385"/>
      <c r="AA136" s="385"/>
      <c r="AB136" s="385"/>
      <c r="AC136" s="385"/>
      <c r="AD136" s="385"/>
      <c r="AE136" s="385"/>
      <c r="AF136" s="385"/>
      <c r="AG136" s="385"/>
      <c r="AH136" s="385"/>
      <c r="AI136" s="385"/>
      <c r="AJ136" s="385"/>
      <c r="AK136" s="385"/>
      <c r="AL136" s="385"/>
      <c r="AM136" s="385"/>
      <c r="AN136" s="385"/>
      <c r="AO136" s="385"/>
      <c r="AP136" s="385"/>
      <c r="AQ136" s="385"/>
      <c r="AR136" s="385"/>
      <c r="AS136" s="385"/>
      <c r="AT136" s="385"/>
      <c r="AU136" s="385"/>
      <c r="AV136" s="385"/>
      <c r="AW136" s="385"/>
      <c r="AX136" s="385"/>
      <c r="AY136" s="385"/>
      <c r="AZ136" s="385"/>
      <c r="BA136" s="385"/>
      <c r="BB136" s="385"/>
    </row>
    <row r="137" spans="9:54" s="127" customFormat="1" ht="12.75" x14ac:dyDescent="0.2">
      <c r="J137" s="385"/>
      <c r="K137" s="385"/>
      <c r="L137" s="385"/>
      <c r="M137" s="385"/>
      <c r="N137" s="385"/>
      <c r="O137" s="385"/>
      <c r="P137" s="385"/>
      <c r="Q137" s="385"/>
      <c r="R137" s="385"/>
      <c r="S137" s="385"/>
      <c r="T137" s="385"/>
      <c r="U137" s="385"/>
      <c r="V137" s="385"/>
      <c r="W137" s="385"/>
      <c r="X137" s="385"/>
      <c r="Y137" s="385"/>
      <c r="Z137" s="385"/>
      <c r="AA137" s="385"/>
      <c r="AB137" s="385"/>
      <c r="AC137" s="385"/>
      <c r="AD137" s="385"/>
      <c r="AE137" s="385"/>
      <c r="AF137" s="385"/>
      <c r="AG137" s="385"/>
      <c r="AH137" s="385"/>
      <c r="AI137" s="385"/>
      <c r="AJ137" s="385"/>
      <c r="AK137" s="385"/>
      <c r="AL137" s="385"/>
      <c r="AM137" s="385"/>
      <c r="AN137" s="385"/>
      <c r="AO137" s="385"/>
      <c r="AP137" s="385"/>
      <c r="AQ137" s="385"/>
      <c r="AR137" s="385"/>
      <c r="AS137" s="385"/>
      <c r="AT137" s="385"/>
      <c r="AU137" s="385"/>
      <c r="AV137" s="385"/>
      <c r="AW137" s="385"/>
      <c r="AX137" s="385"/>
      <c r="AY137" s="385"/>
      <c r="AZ137" s="385"/>
      <c r="BA137" s="385"/>
      <c r="BB137" s="385"/>
    </row>
    <row r="138" spans="9:54" s="127" customFormat="1" ht="12.75" x14ac:dyDescent="0.2">
      <c r="J138" s="385"/>
      <c r="K138" s="385"/>
      <c r="L138" s="385"/>
      <c r="M138" s="385"/>
      <c r="N138" s="385"/>
      <c r="O138" s="385"/>
      <c r="P138" s="385"/>
      <c r="Q138" s="385"/>
      <c r="R138" s="385"/>
      <c r="S138" s="385"/>
      <c r="T138" s="385"/>
      <c r="U138" s="385"/>
      <c r="V138" s="385"/>
      <c r="W138" s="385"/>
      <c r="X138" s="385"/>
      <c r="Y138" s="385"/>
      <c r="Z138" s="385"/>
      <c r="AA138" s="385"/>
      <c r="AB138" s="385"/>
      <c r="AC138" s="385"/>
      <c r="AD138" s="385"/>
      <c r="AE138" s="385"/>
      <c r="AF138" s="385"/>
      <c r="AG138" s="385"/>
      <c r="AH138" s="385"/>
      <c r="AI138" s="385"/>
      <c r="AJ138" s="385"/>
      <c r="AK138" s="385"/>
      <c r="AL138" s="385"/>
      <c r="AM138" s="385"/>
      <c r="AN138" s="385"/>
      <c r="AO138" s="385"/>
      <c r="AP138" s="385"/>
      <c r="AQ138" s="385"/>
      <c r="AR138" s="385"/>
      <c r="AS138" s="385"/>
      <c r="AT138" s="385"/>
      <c r="AU138" s="385"/>
      <c r="AV138" s="385"/>
      <c r="AW138" s="385"/>
      <c r="AX138" s="385"/>
      <c r="AY138" s="385"/>
      <c r="AZ138" s="385"/>
      <c r="BA138" s="385"/>
      <c r="BB138" s="385"/>
    </row>
    <row r="139" spans="9:54" s="127" customFormat="1" ht="12.75" x14ac:dyDescent="0.2">
      <c r="I139" s="385"/>
      <c r="J139" s="385"/>
      <c r="K139" s="385"/>
      <c r="L139" s="385"/>
      <c r="M139" s="385"/>
      <c r="N139" s="385"/>
      <c r="O139" s="385"/>
      <c r="P139" s="385"/>
      <c r="Q139" s="385"/>
      <c r="R139" s="385"/>
      <c r="S139" s="385"/>
      <c r="T139" s="385"/>
      <c r="U139" s="385"/>
      <c r="V139" s="385"/>
      <c r="W139" s="385"/>
      <c r="X139" s="385"/>
      <c r="Y139" s="385"/>
      <c r="Z139" s="385"/>
      <c r="AA139" s="385"/>
      <c r="AB139" s="385"/>
      <c r="AC139" s="385"/>
      <c r="AD139" s="385"/>
      <c r="AE139" s="385"/>
      <c r="AF139" s="385"/>
      <c r="AG139" s="385"/>
      <c r="AH139" s="385"/>
      <c r="AI139" s="385"/>
      <c r="AJ139" s="385"/>
      <c r="AK139" s="385"/>
      <c r="AL139" s="385"/>
      <c r="AM139" s="385"/>
      <c r="AN139" s="385"/>
      <c r="AO139" s="385"/>
      <c r="AP139" s="385"/>
      <c r="AQ139" s="385"/>
      <c r="AR139" s="385"/>
      <c r="AS139" s="385"/>
      <c r="AT139" s="385"/>
      <c r="AU139" s="385"/>
      <c r="AV139" s="385"/>
      <c r="AW139" s="385"/>
      <c r="AX139" s="385"/>
      <c r="AY139" s="385"/>
      <c r="AZ139" s="385"/>
      <c r="BA139" s="385"/>
    </row>
    <row r="140" spans="9:54" s="127" customFormat="1" ht="12.75" x14ac:dyDescent="0.2">
      <c r="I140" s="385"/>
      <c r="J140" s="385"/>
      <c r="K140" s="385"/>
      <c r="L140" s="385"/>
      <c r="M140" s="385"/>
      <c r="N140" s="385"/>
      <c r="O140" s="385"/>
      <c r="P140" s="385"/>
      <c r="Q140" s="385"/>
      <c r="R140" s="385"/>
      <c r="S140" s="385"/>
      <c r="T140" s="385"/>
      <c r="U140" s="385"/>
      <c r="V140" s="385"/>
      <c r="W140" s="385"/>
      <c r="X140" s="385"/>
      <c r="Y140" s="385"/>
      <c r="Z140" s="385"/>
      <c r="AA140" s="385"/>
      <c r="AB140" s="385"/>
      <c r="AC140" s="385"/>
      <c r="AD140" s="385"/>
      <c r="AE140" s="385"/>
      <c r="AF140" s="385"/>
      <c r="AG140" s="385"/>
      <c r="AH140" s="385"/>
      <c r="AI140" s="385"/>
      <c r="AJ140" s="385"/>
      <c r="AK140" s="385"/>
      <c r="AL140" s="385"/>
      <c r="AM140" s="385"/>
      <c r="AN140" s="385"/>
      <c r="AO140" s="385"/>
      <c r="AP140" s="385"/>
      <c r="AQ140" s="385"/>
      <c r="AR140" s="385"/>
      <c r="AS140" s="385"/>
      <c r="AT140" s="385"/>
      <c r="AU140" s="385"/>
      <c r="AV140" s="385"/>
      <c r="AW140" s="385"/>
      <c r="AX140" s="385"/>
      <c r="AY140" s="385"/>
      <c r="AZ140" s="385"/>
      <c r="BA140" s="385"/>
    </row>
    <row r="141" spans="9:54" s="127" customFormat="1" ht="12.75" x14ac:dyDescent="0.2">
      <c r="I141" s="385"/>
      <c r="J141" s="385"/>
      <c r="K141" s="385"/>
      <c r="L141" s="385"/>
      <c r="M141" s="385"/>
      <c r="N141" s="385"/>
      <c r="O141" s="385"/>
      <c r="P141" s="385"/>
      <c r="Q141" s="385"/>
      <c r="R141" s="385"/>
      <c r="S141" s="385"/>
      <c r="T141" s="385"/>
      <c r="U141" s="385"/>
      <c r="V141" s="385"/>
      <c r="W141" s="385"/>
      <c r="X141" s="385"/>
      <c r="Y141" s="385"/>
      <c r="Z141" s="385"/>
      <c r="AA141" s="385"/>
      <c r="AB141" s="385"/>
      <c r="AC141" s="385"/>
      <c r="AD141" s="385"/>
      <c r="AE141" s="385"/>
      <c r="AF141" s="385"/>
      <c r="AG141" s="385"/>
      <c r="AH141" s="385"/>
      <c r="AI141" s="385"/>
      <c r="AJ141" s="385"/>
      <c r="AK141" s="385"/>
      <c r="AL141" s="385"/>
      <c r="AM141" s="385"/>
      <c r="AN141" s="385"/>
      <c r="AO141" s="385"/>
      <c r="AP141" s="385"/>
      <c r="AQ141" s="385"/>
      <c r="AR141" s="385"/>
      <c r="AS141" s="385"/>
      <c r="AT141" s="385"/>
      <c r="AU141" s="385"/>
      <c r="AV141" s="385"/>
      <c r="AW141" s="385"/>
      <c r="AX141" s="385"/>
      <c r="AY141" s="385"/>
      <c r="AZ141" s="385"/>
      <c r="BA141" s="385"/>
    </row>
    <row r="142" spans="9:54" s="127" customFormat="1" ht="12.75" x14ac:dyDescent="0.2">
      <c r="I142" s="385"/>
      <c r="J142" s="385"/>
      <c r="K142" s="385"/>
      <c r="L142" s="385"/>
      <c r="M142" s="385"/>
      <c r="N142" s="385"/>
      <c r="O142" s="385"/>
      <c r="P142" s="385"/>
      <c r="Q142" s="385"/>
      <c r="R142" s="385"/>
      <c r="S142" s="385"/>
      <c r="T142" s="385"/>
      <c r="U142" s="385"/>
      <c r="V142" s="385"/>
      <c r="W142" s="385"/>
      <c r="X142" s="385"/>
      <c r="Y142" s="385"/>
      <c r="Z142" s="385"/>
      <c r="AA142" s="385"/>
      <c r="AB142" s="385"/>
      <c r="AC142" s="385"/>
      <c r="AD142" s="385"/>
      <c r="AE142" s="385"/>
      <c r="AF142" s="385"/>
      <c r="AG142" s="385"/>
      <c r="AH142" s="385"/>
      <c r="AI142" s="385"/>
      <c r="AJ142" s="385"/>
      <c r="AK142" s="385"/>
      <c r="AL142" s="385"/>
      <c r="AM142" s="385"/>
      <c r="AN142" s="385"/>
      <c r="AO142" s="385"/>
      <c r="AP142" s="385"/>
      <c r="AQ142" s="385"/>
      <c r="AR142" s="385"/>
      <c r="AS142" s="385"/>
      <c r="AT142" s="385"/>
      <c r="AU142" s="385"/>
      <c r="AV142" s="385"/>
      <c r="AW142" s="385"/>
      <c r="AX142" s="385"/>
      <c r="AY142" s="385"/>
      <c r="AZ142" s="385"/>
      <c r="BA142" s="385"/>
    </row>
    <row r="143" spans="9:54" s="127" customFormat="1" ht="12.75" x14ac:dyDescent="0.2">
      <c r="I143" s="385"/>
      <c r="J143" s="385"/>
      <c r="K143" s="385"/>
      <c r="L143" s="385"/>
      <c r="M143" s="385"/>
      <c r="N143" s="385"/>
      <c r="O143" s="385"/>
      <c r="P143" s="385"/>
      <c r="Q143" s="385"/>
      <c r="R143" s="385"/>
      <c r="S143" s="385"/>
      <c r="T143" s="385"/>
      <c r="U143" s="385"/>
      <c r="V143" s="385"/>
      <c r="W143" s="385"/>
      <c r="X143" s="385"/>
      <c r="Y143" s="385"/>
      <c r="Z143" s="385"/>
      <c r="AA143" s="385"/>
      <c r="AB143" s="385"/>
      <c r="AC143" s="385"/>
      <c r="AD143" s="385"/>
      <c r="AE143" s="385"/>
      <c r="AF143" s="385"/>
      <c r="AG143" s="385"/>
      <c r="AH143" s="385"/>
      <c r="AI143" s="385"/>
      <c r="AJ143" s="385"/>
      <c r="AK143" s="385"/>
      <c r="AL143" s="385"/>
      <c r="AM143" s="385"/>
      <c r="AN143" s="385"/>
      <c r="AO143" s="385"/>
      <c r="AP143" s="385"/>
      <c r="AQ143" s="385"/>
      <c r="AR143" s="385"/>
      <c r="AS143" s="385"/>
      <c r="AT143" s="385"/>
      <c r="AU143" s="385"/>
      <c r="AV143" s="385"/>
      <c r="AW143" s="385"/>
      <c r="AX143" s="385"/>
      <c r="AY143" s="385"/>
      <c r="AZ143" s="385"/>
      <c r="BA143" s="385"/>
    </row>
    <row r="144" spans="9:54" s="127" customFormat="1" ht="12.75" x14ac:dyDescent="0.2"/>
    <row r="145" s="127" customFormat="1" ht="12.75" x14ac:dyDescent="0.2"/>
    <row r="146" s="127" customFormat="1" ht="12.75" x14ac:dyDescent="0.2"/>
    <row r="147" s="127" customFormat="1" ht="12.75" x14ac:dyDescent="0.2"/>
    <row r="148" s="127" customFormat="1" ht="12.75" x14ac:dyDescent="0.2"/>
    <row r="149" s="127" customFormat="1" ht="12.75" x14ac:dyDescent="0.2"/>
    <row r="150" s="127" customFormat="1" ht="12.75" x14ac:dyDescent="0.2"/>
    <row r="151" s="127" customFormat="1" ht="12.75" x14ac:dyDescent="0.2"/>
    <row r="152" s="127" customFormat="1" ht="12.75" x14ac:dyDescent="0.2"/>
    <row r="153" s="127" customFormat="1" ht="12.75" x14ac:dyDescent="0.2"/>
    <row r="154" s="127" customFormat="1" ht="12.75" x14ac:dyDescent="0.2"/>
    <row r="155" s="127" customFormat="1" ht="12.75" x14ac:dyDescent="0.2"/>
    <row r="156" s="127" customFormat="1" ht="12.75" x14ac:dyDescent="0.2"/>
    <row r="157" s="127" customFormat="1" ht="12.75" x14ac:dyDescent="0.2"/>
    <row r="158" s="127" customFormat="1" ht="12.75" x14ac:dyDescent="0.2"/>
    <row r="159" s="127" customFormat="1" ht="12.75" x14ac:dyDescent="0.2"/>
    <row r="160" s="127" customFormat="1" ht="12.75" x14ac:dyDescent="0.2"/>
    <row r="161" s="127" customFormat="1" ht="12.75" x14ac:dyDescent="0.2"/>
    <row r="162" s="127" customFormat="1" ht="12.75" x14ac:dyDescent="0.2"/>
    <row r="163" s="127" customFormat="1" ht="12.75" x14ac:dyDescent="0.2"/>
    <row r="164" s="127" customFormat="1" ht="12.75" x14ac:dyDescent="0.2"/>
    <row r="165" s="127" customFormat="1" ht="12.75" x14ac:dyDescent="0.2"/>
    <row r="166" s="127" customFormat="1" ht="12.75" x14ac:dyDescent="0.2"/>
    <row r="167" s="127" customFormat="1" ht="12.75" x14ac:dyDescent="0.2"/>
    <row r="168" s="127" customFormat="1" ht="12.75" x14ac:dyDescent="0.2"/>
    <row r="169" s="127" customFormat="1" ht="12.75" x14ac:dyDescent="0.2"/>
    <row r="170" s="127" customFormat="1" ht="12.75" x14ac:dyDescent="0.2"/>
    <row r="171" s="127" customFormat="1" ht="12.75" x14ac:dyDescent="0.2"/>
    <row r="172" s="127" customFormat="1" ht="12.75" x14ac:dyDescent="0.2"/>
    <row r="173" s="127" customFormat="1" ht="12.75" x14ac:dyDescent="0.2"/>
    <row r="174" s="127" customFormat="1" ht="12.75" x14ac:dyDescent="0.2"/>
    <row r="175" s="127" customFormat="1" ht="12.75" x14ac:dyDescent="0.2"/>
    <row r="176" s="127" customFormat="1" ht="12.75" x14ac:dyDescent="0.2"/>
    <row r="177" s="127" customFormat="1" ht="12.75" x14ac:dyDescent="0.2"/>
    <row r="178" s="127" customFormat="1" ht="12.75" x14ac:dyDescent="0.2"/>
    <row r="179" s="127" customFormat="1" ht="12.75" x14ac:dyDescent="0.2"/>
    <row r="180" s="127" customFormat="1" ht="12.75" x14ac:dyDescent="0.2"/>
    <row r="181" s="127" customFormat="1" ht="12.75" x14ac:dyDescent="0.2"/>
    <row r="182" s="127" customFormat="1" ht="12.75" x14ac:dyDescent="0.2"/>
    <row r="183" s="127" customFormat="1" ht="12.75" x14ac:dyDescent="0.2"/>
    <row r="184" s="127" customFormat="1" ht="12.75" x14ac:dyDescent="0.2"/>
    <row r="185" s="127" customFormat="1" ht="12.75" x14ac:dyDescent="0.2"/>
    <row r="186" s="127" customFormat="1" ht="12.75" x14ac:dyDescent="0.2"/>
    <row r="187" s="127" customFormat="1" ht="12.75" x14ac:dyDescent="0.2"/>
    <row r="188" s="127" customFormat="1" ht="12.75" x14ac:dyDescent="0.2"/>
    <row r="189" s="127" customFormat="1" ht="12.75" x14ac:dyDescent="0.2"/>
    <row r="190" s="127" customFormat="1" ht="12.75" x14ac:dyDescent="0.2"/>
    <row r="191" s="127" customFormat="1" ht="12.75" x14ac:dyDescent="0.2"/>
    <row r="192" s="127" customFormat="1" ht="12.75" x14ac:dyDescent="0.2"/>
    <row r="193" s="127" customFormat="1" ht="12.75" x14ac:dyDescent="0.2"/>
    <row r="194" s="127" customFormat="1" ht="12.75" x14ac:dyDescent="0.2"/>
    <row r="195" s="127" customFormat="1" ht="12.75" x14ac:dyDescent="0.2"/>
    <row r="196" s="127" customFormat="1" ht="12.75" x14ac:dyDescent="0.2"/>
    <row r="197" s="127" customFormat="1" ht="12.75" x14ac:dyDescent="0.2"/>
    <row r="198" s="127" customFormat="1" ht="12.75" x14ac:dyDescent="0.2"/>
    <row r="199" s="127" customFormat="1" ht="12.75" x14ac:dyDescent="0.2"/>
    <row r="200" s="127" customFormat="1" ht="12.75" x14ac:dyDescent="0.2"/>
    <row r="201" s="127" customFormat="1" ht="12.75" x14ac:dyDescent="0.2"/>
    <row r="202" s="127" customFormat="1" ht="12.75" x14ac:dyDescent="0.2"/>
    <row r="203" s="127" customFormat="1" ht="12.75" x14ac:dyDescent="0.2"/>
    <row r="204" s="127" customFormat="1" ht="12.75" x14ac:dyDescent="0.2"/>
    <row r="205" s="127" customFormat="1" ht="12.75" x14ac:dyDescent="0.2"/>
    <row r="206" s="127" customFormat="1" ht="12.75" x14ac:dyDescent="0.2"/>
    <row r="207" s="127" customFormat="1" ht="12.75" x14ac:dyDescent="0.2"/>
    <row r="208" s="127" customFormat="1" ht="12.75" x14ac:dyDescent="0.2"/>
    <row r="209" s="127" customFormat="1" ht="12.75" x14ac:dyDescent="0.2"/>
    <row r="210" s="127" customFormat="1" ht="12.75" x14ac:dyDescent="0.2"/>
    <row r="211" s="127" customFormat="1" ht="12.75" x14ac:dyDescent="0.2"/>
    <row r="212" s="127" customFormat="1" ht="12.75" x14ac:dyDescent="0.2"/>
    <row r="213" s="127" customFormat="1" ht="12.75" x14ac:dyDescent="0.2"/>
    <row r="214" s="127" customFormat="1" ht="12.75" x14ac:dyDescent="0.2"/>
    <row r="215" s="127" customFormat="1" ht="12.75" x14ac:dyDescent="0.2"/>
    <row r="216" s="127" customFormat="1" ht="12.75" x14ac:dyDescent="0.2"/>
    <row r="217" s="127" customFormat="1" ht="12.75" x14ac:dyDescent="0.2"/>
    <row r="218" s="127" customFormat="1" ht="12.75" x14ac:dyDescent="0.2"/>
    <row r="219" s="127" customFormat="1" ht="12.75" x14ac:dyDescent="0.2"/>
    <row r="220" s="127" customFormat="1" ht="12.75" x14ac:dyDescent="0.2"/>
    <row r="221" s="127" customFormat="1" ht="12.75" x14ac:dyDescent="0.2"/>
    <row r="222" s="127" customFormat="1" ht="12.75" x14ac:dyDescent="0.2"/>
    <row r="223" s="127" customFormat="1" ht="12.75" x14ac:dyDescent="0.2"/>
    <row r="224" s="127" customFormat="1" ht="12.75" x14ac:dyDescent="0.2"/>
    <row r="225" s="127" customFormat="1" ht="12.75" x14ac:dyDescent="0.2"/>
    <row r="226" s="127" customFormat="1" ht="12.75" x14ac:dyDescent="0.2"/>
    <row r="227" s="127" customFormat="1" ht="12.75" x14ac:dyDescent="0.2"/>
    <row r="228" s="127" customFormat="1" ht="12.75" x14ac:dyDescent="0.2"/>
    <row r="229" s="127" customFormat="1" ht="12.75" x14ac:dyDescent="0.2"/>
    <row r="230" s="127" customFormat="1" ht="12.75" x14ac:dyDescent="0.2"/>
    <row r="231" s="127" customFormat="1" ht="12.75" x14ac:dyDescent="0.2"/>
    <row r="232" s="127" customFormat="1" ht="12.75" x14ac:dyDescent="0.2"/>
    <row r="233" s="127" customFormat="1" ht="12.75" x14ac:dyDescent="0.2"/>
    <row r="234" s="127" customFormat="1" ht="12.75" x14ac:dyDescent="0.2"/>
    <row r="235" s="127" customFormat="1" ht="12.75" x14ac:dyDescent="0.2"/>
    <row r="236" s="127" customFormat="1" ht="12.75" x14ac:dyDescent="0.2"/>
    <row r="237" s="127" customFormat="1" ht="12.75" x14ac:dyDescent="0.2"/>
    <row r="238" s="127" customFormat="1" ht="12.75" x14ac:dyDescent="0.2"/>
    <row r="239" s="127" customFormat="1" ht="12.75" x14ac:dyDescent="0.2"/>
    <row r="240" s="127" customFormat="1" ht="12.75" x14ac:dyDescent="0.2"/>
    <row r="241" s="127" customFormat="1" ht="12.75" x14ac:dyDescent="0.2"/>
    <row r="242" s="127" customFormat="1" ht="12.75" x14ac:dyDescent="0.2"/>
    <row r="243" s="127" customFormat="1" ht="12.75" x14ac:dyDescent="0.2"/>
    <row r="244" s="127" customFormat="1" ht="12.75" x14ac:dyDescent="0.2"/>
    <row r="245" s="127" customFormat="1" ht="12.75" x14ac:dyDescent="0.2"/>
    <row r="246" s="127" customFormat="1" ht="12.75" x14ac:dyDescent="0.2"/>
    <row r="247" s="127" customFormat="1" ht="12.75" x14ac:dyDescent="0.2"/>
    <row r="248" s="127" customFormat="1" ht="12.75" x14ac:dyDescent="0.2"/>
    <row r="249" s="127" customFormat="1" ht="12.75" x14ac:dyDescent="0.2"/>
    <row r="250" s="127" customFormat="1" ht="12.75" x14ac:dyDescent="0.2"/>
    <row r="251" s="127" customFormat="1" ht="12.75" x14ac:dyDescent="0.2"/>
    <row r="252" s="127" customFormat="1" ht="12.75" x14ac:dyDescent="0.2"/>
    <row r="253" s="127" customFormat="1" ht="12.75" x14ac:dyDescent="0.2"/>
    <row r="254" s="127" customFormat="1" ht="12.75" x14ac:dyDescent="0.2"/>
    <row r="255" s="127" customFormat="1" ht="12.75" x14ac:dyDescent="0.2"/>
    <row r="256" s="127" customFormat="1" ht="12.75" x14ac:dyDescent="0.2"/>
    <row r="257" s="127" customFormat="1" ht="12.75" x14ac:dyDescent="0.2"/>
    <row r="258" s="127" customFormat="1" ht="12.75" x14ac:dyDescent="0.2"/>
    <row r="259" s="127" customFormat="1" ht="12.75" x14ac:dyDescent="0.2"/>
    <row r="260" s="127" customFormat="1" ht="12.75" x14ac:dyDescent="0.2"/>
    <row r="261" s="127" customFormat="1" ht="12.75" x14ac:dyDescent="0.2"/>
    <row r="262" s="127" customFormat="1" ht="12.75" x14ac:dyDescent="0.2"/>
    <row r="263" s="127" customFormat="1" ht="12.75" x14ac:dyDescent="0.2"/>
    <row r="264" s="127" customFormat="1" ht="12.75" x14ac:dyDescent="0.2"/>
    <row r="265" s="127" customFormat="1" ht="12.75" x14ac:dyDescent="0.2"/>
    <row r="266" s="127" customFormat="1" ht="12.75" x14ac:dyDescent="0.2"/>
    <row r="267" s="127" customFormat="1" ht="12.75" x14ac:dyDescent="0.2"/>
    <row r="268" s="127" customFormat="1" ht="12.75" x14ac:dyDescent="0.2"/>
    <row r="269" s="127" customFormat="1" ht="12.75" x14ac:dyDescent="0.2"/>
    <row r="270" s="127" customFormat="1" ht="12.75" x14ac:dyDescent="0.2"/>
    <row r="271" s="127" customFormat="1" ht="12.75" x14ac:dyDescent="0.2"/>
    <row r="272" s="127" customFormat="1" ht="12.75" x14ac:dyDescent="0.2"/>
    <row r="273" s="127" customFormat="1" ht="12.75" x14ac:dyDescent="0.2"/>
    <row r="274" s="127" customFormat="1" ht="12.75" x14ac:dyDescent="0.2"/>
    <row r="275" s="127" customFormat="1" ht="12.75" x14ac:dyDescent="0.2"/>
    <row r="276" s="127" customFormat="1" ht="12.75" x14ac:dyDescent="0.2"/>
    <row r="277" s="127" customFormat="1" ht="12.75" x14ac:dyDescent="0.2"/>
    <row r="278" s="127" customFormat="1" ht="12.75" x14ac:dyDescent="0.2"/>
    <row r="279" s="127" customFormat="1" ht="12.75" x14ac:dyDescent="0.2"/>
    <row r="280" s="127" customFormat="1" ht="12.75" x14ac:dyDescent="0.2"/>
    <row r="281" s="127" customFormat="1" ht="12.75" x14ac:dyDescent="0.2"/>
    <row r="282" s="127" customFormat="1" ht="12.75" x14ac:dyDescent="0.2"/>
    <row r="283" s="127" customFormat="1" ht="12.75" x14ac:dyDescent="0.2"/>
    <row r="284" s="127" customFormat="1" ht="12.75" x14ac:dyDescent="0.2"/>
    <row r="285" s="127" customFormat="1" ht="12.75" x14ac:dyDescent="0.2"/>
    <row r="286" s="127" customFormat="1" ht="12.75" x14ac:dyDescent="0.2"/>
    <row r="287" s="127" customFormat="1" ht="12.75" x14ac:dyDescent="0.2"/>
    <row r="288" s="127" customFormat="1" ht="12.75" x14ac:dyDescent="0.2"/>
    <row r="289" s="127" customFormat="1" ht="12.75" x14ac:dyDescent="0.2"/>
    <row r="290" s="127" customFormat="1" ht="12.75" x14ac:dyDescent="0.2"/>
    <row r="291" s="127" customFormat="1" ht="12.75" x14ac:dyDescent="0.2"/>
    <row r="292" s="127" customFormat="1" ht="12.75" x14ac:dyDescent="0.2"/>
    <row r="293" s="127" customFormat="1" ht="12.75" x14ac:dyDescent="0.2"/>
    <row r="294" s="127" customFormat="1" ht="12.75" x14ac:dyDescent="0.2"/>
    <row r="295" s="127" customFormat="1" ht="12.75" x14ac:dyDescent="0.2"/>
    <row r="296" s="127" customFormat="1" ht="12.75" x14ac:dyDescent="0.2"/>
    <row r="297" s="127" customFormat="1" ht="12.75" x14ac:dyDescent="0.2"/>
    <row r="298" s="127" customFormat="1" ht="12.75" x14ac:dyDescent="0.2"/>
    <row r="299" s="127" customFormat="1" ht="12.75" x14ac:dyDescent="0.2"/>
    <row r="300" s="127" customFormat="1" ht="12.75" x14ac:dyDescent="0.2"/>
    <row r="301" s="127" customFormat="1" ht="12.75" x14ac:dyDescent="0.2"/>
    <row r="302" s="127" customFormat="1" ht="12.75" x14ac:dyDescent="0.2"/>
    <row r="303" s="127" customFormat="1" ht="12.75" x14ac:dyDescent="0.2"/>
    <row r="304" s="127" customFormat="1" ht="12.75" x14ac:dyDescent="0.2"/>
    <row r="305" s="127" customFormat="1" ht="12.75" x14ac:dyDescent="0.2"/>
    <row r="306" s="127" customFormat="1" ht="12.75" x14ac:dyDescent="0.2"/>
    <row r="307" s="127" customFormat="1" ht="12.75" x14ac:dyDescent="0.2"/>
    <row r="308" s="127" customFormat="1" ht="12.75" x14ac:dyDescent="0.2"/>
    <row r="309" s="127" customFormat="1" ht="12.75" x14ac:dyDescent="0.2"/>
    <row r="310" s="127" customFormat="1" ht="12.75" x14ac:dyDescent="0.2"/>
    <row r="311" s="127" customFormat="1" ht="12.75" x14ac:dyDescent="0.2"/>
    <row r="312" s="127" customFormat="1" ht="12.75" x14ac:dyDescent="0.2"/>
    <row r="313" s="127" customFormat="1" ht="12.75" x14ac:dyDescent="0.2"/>
    <row r="314" s="127" customFormat="1" ht="12.75" x14ac:dyDescent="0.2"/>
    <row r="315" s="127" customFormat="1" ht="12.75" x14ac:dyDescent="0.2"/>
    <row r="316" s="127" customFormat="1" ht="12.75" x14ac:dyDescent="0.2"/>
    <row r="317" s="127" customFormat="1" ht="12.75" x14ac:dyDescent="0.2"/>
    <row r="318" s="127" customFormat="1" ht="12.75" x14ac:dyDescent="0.2"/>
    <row r="319" s="127" customFormat="1" ht="12.75" x14ac:dyDescent="0.2"/>
    <row r="320" s="127" customFormat="1" ht="12.75" x14ac:dyDescent="0.2"/>
    <row r="321" s="127" customFormat="1" ht="12.75" x14ac:dyDescent="0.2"/>
    <row r="322" s="127" customFormat="1" ht="12.75" x14ac:dyDescent="0.2"/>
    <row r="323" s="127" customFormat="1" ht="12.75" x14ac:dyDescent="0.2"/>
    <row r="324" s="127" customFormat="1" ht="12.75" x14ac:dyDescent="0.2"/>
    <row r="325" s="127" customFormat="1" ht="12.75" x14ac:dyDescent="0.2"/>
    <row r="326" s="127" customFormat="1" ht="12.75" x14ac:dyDescent="0.2"/>
    <row r="327" s="127" customFormat="1" ht="12.75" x14ac:dyDescent="0.2"/>
    <row r="328" s="127" customFormat="1" ht="12.75" x14ac:dyDescent="0.2"/>
    <row r="329" s="127" customFormat="1" ht="12.75" x14ac:dyDescent="0.2"/>
    <row r="330" s="127" customFormat="1" ht="12.75" x14ac:dyDescent="0.2"/>
    <row r="331" s="127" customFormat="1" ht="12.75" x14ac:dyDescent="0.2"/>
    <row r="332" s="127" customFormat="1" ht="12.75" x14ac:dyDescent="0.2"/>
    <row r="333" s="127" customFormat="1" ht="12.75" x14ac:dyDescent="0.2"/>
    <row r="334" s="127" customFormat="1" ht="12.75" x14ac:dyDescent="0.2"/>
    <row r="335" s="127" customFormat="1" ht="12.75" x14ac:dyDescent="0.2"/>
    <row r="336" s="127" customFormat="1" ht="12.75" x14ac:dyDescent="0.2"/>
    <row r="337" s="127" customFormat="1" ht="12.75" x14ac:dyDescent="0.2"/>
    <row r="338" s="127" customFormat="1" ht="12.75" x14ac:dyDescent="0.2"/>
    <row r="339" s="127" customFormat="1" ht="12.75" x14ac:dyDescent="0.2"/>
    <row r="340" s="127" customFormat="1" ht="12.75" x14ac:dyDescent="0.2"/>
    <row r="341" s="127" customFormat="1" ht="12.75" x14ac:dyDescent="0.2"/>
    <row r="342" s="127" customFormat="1" ht="12.75" x14ac:dyDescent="0.2"/>
    <row r="343" s="127" customFormat="1" ht="12.75" x14ac:dyDescent="0.2"/>
    <row r="344" s="127" customFormat="1" ht="12.75" x14ac:dyDescent="0.2"/>
    <row r="345" s="127" customFormat="1" ht="12.75" x14ac:dyDescent="0.2"/>
    <row r="346" s="127" customFormat="1" ht="12.75" x14ac:dyDescent="0.2"/>
    <row r="347" s="127" customFormat="1" ht="12.75" x14ac:dyDescent="0.2"/>
    <row r="348" s="127" customFormat="1" ht="12.75" x14ac:dyDescent="0.2"/>
    <row r="349" s="127" customFormat="1" ht="12.75" x14ac:dyDescent="0.2"/>
    <row r="350" s="127" customFormat="1" ht="12.75" x14ac:dyDescent="0.2"/>
    <row r="351" s="127" customFormat="1" ht="12.75" x14ac:dyDescent="0.2"/>
    <row r="352" s="127" customFormat="1" ht="12.75" x14ac:dyDescent="0.2"/>
    <row r="353" s="127" customFormat="1" ht="12.75" x14ac:dyDescent="0.2"/>
    <row r="354" s="127" customFormat="1" ht="12.75" x14ac:dyDescent="0.2"/>
    <row r="355" s="127" customFormat="1" ht="12.75" x14ac:dyDescent="0.2"/>
    <row r="356" s="127" customFormat="1" ht="12.75" x14ac:dyDescent="0.2"/>
    <row r="357" s="127" customFormat="1" ht="12.75" x14ac:dyDescent="0.2"/>
    <row r="358" s="127" customFormat="1" ht="12.75" x14ac:dyDescent="0.2"/>
    <row r="359" s="127" customFormat="1" ht="12.75" x14ac:dyDescent="0.2"/>
    <row r="360" s="127" customFormat="1" ht="12.75" x14ac:dyDescent="0.2"/>
    <row r="361" s="127" customFormat="1" ht="12.75" x14ac:dyDescent="0.2"/>
    <row r="362" s="127" customFormat="1" ht="12.75" x14ac:dyDescent="0.2"/>
    <row r="363" s="127" customFormat="1" ht="12.75" x14ac:dyDescent="0.2"/>
    <row r="364" s="127" customFormat="1" ht="12.75" x14ac:dyDescent="0.2"/>
    <row r="365" s="127" customFormat="1" ht="12.75" x14ac:dyDescent="0.2"/>
    <row r="366" s="127" customFormat="1" ht="12.75" x14ac:dyDescent="0.2"/>
    <row r="367" s="127" customFormat="1" ht="12.75" x14ac:dyDescent="0.2"/>
    <row r="368" s="127" customFormat="1" ht="12.75" x14ac:dyDescent="0.2"/>
    <row r="369" s="127" customFormat="1" ht="12.75" x14ac:dyDescent="0.2"/>
    <row r="370" s="127" customFormat="1" ht="12.75" x14ac:dyDescent="0.2"/>
    <row r="371" s="127" customFormat="1" ht="12.75" x14ac:dyDescent="0.2"/>
    <row r="372" s="127" customFormat="1" ht="12.75" x14ac:dyDescent="0.2"/>
    <row r="373" s="127" customFormat="1" ht="12.75" x14ac:dyDescent="0.2"/>
    <row r="374" s="127" customFormat="1" ht="12.75" x14ac:dyDescent="0.2"/>
    <row r="375" s="127" customFormat="1" ht="12.75" x14ac:dyDescent="0.2"/>
    <row r="376" s="127" customFormat="1" ht="12.75" x14ac:dyDescent="0.2"/>
    <row r="377" s="127" customFormat="1" ht="12.75" x14ac:dyDescent="0.2"/>
    <row r="378" s="127" customFormat="1" ht="12.75" x14ac:dyDescent="0.2"/>
    <row r="379" s="127" customFormat="1" ht="12.75" x14ac:dyDescent="0.2"/>
    <row r="380" s="127" customFormat="1" ht="12.75" x14ac:dyDescent="0.2"/>
    <row r="381" s="127" customFormat="1" ht="12.75" x14ac:dyDescent="0.2"/>
    <row r="382" s="127" customFormat="1" ht="12.75" x14ac:dyDescent="0.2"/>
    <row r="383" s="127" customFormat="1" ht="12.75" x14ac:dyDescent="0.2"/>
    <row r="384" s="127" customFormat="1" ht="12.75" x14ac:dyDescent="0.2"/>
    <row r="385" s="127" customFormat="1" ht="12.75" x14ac:dyDescent="0.2"/>
    <row r="386" s="127" customFormat="1" ht="12.75" x14ac:dyDescent="0.2"/>
    <row r="387" s="127" customFormat="1" ht="12.75" x14ac:dyDescent="0.2"/>
    <row r="388" s="127" customFormat="1" ht="12.75" x14ac:dyDescent="0.2"/>
    <row r="389" s="127" customFormat="1" ht="12.75" x14ac:dyDescent="0.2"/>
    <row r="390" s="127" customFormat="1" ht="12.75" x14ac:dyDescent="0.2"/>
    <row r="391" s="127" customFormat="1" ht="12.75" x14ac:dyDescent="0.2"/>
    <row r="392" s="127" customFormat="1" ht="12.75" x14ac:dyDescent="0.2"/>
    <row r="393" s="127" customFormat="1" ht="12.75" x14ac:dyDescent="0.2"/>
    <row r="394" s="127" customFormat="1" ht="12.75" x14ac:dyDescent="0.2"/>
    <row r="395" s="127" customFormat="1" ht="12.75" x14ac:dyDescent="0.2"/>
    <row r="396" s="127" customFormat="1" ht="12.75" x14ac:dyDescent="0.2"/>
    <row r="397" s="127" customFormat="1" ht="12.75" x14ac:dyDescent="0.2"/>
    <row r="398" s="127" customFormat="1" ht="12.75" x14ac:dyDescent="0.2"/>
    <row r="399" s="127" customFormat="1" ht="12.75" x14ac:dyDescent="0.2"/>
    <row r="400" s="127" customFormat="1" ht="12.75" x14ac:dyDescent="0.2"/>
    <row r="401" s="127" customFormat="1" ht="12.75" x14ac:dyDescent="0.2"/>
    <row r="402" s="127" customFormat="1" ht="12.75" x14ac:dyDescent="0.2"/>
    <row r="403" s="127" customFormat="1" ht="12.75" x14ac:dyDescent="0.2"/>
    <row r="404" s="127" customFormat="1" ht="12.75" x14ac:dyDescent="0.2"/>
    <row r="405" s="127" customFormat="1" ht="12.75" x14ac:dyDescent="0.2"/>
    <row r="406" s="127" customFormat="1" ht="12.75" x14ac:dyDescent="0.2"/>
    <row r="407" s="127" customFormat="1" ht="12.75" x14ac:dyDescent="0.2"/>
    <row r="408" s="127" customFormat="1" ht="12.75" x14ac:dyDescent="0.2"/>
    <row r="409" s="127" customFormat="1" ht="12.75" x14ac:dyDescent="0.2"/>
    <row r="410" s="127" customFormat="1" ht="12.75" x14ac:dyDescent="0.2"/>
    <row r="411" s="127" customFormat="1" ht="12.75" x14ac:dyDescent="0.2"/>
    <row r="412" s="127" customFormat="1" ht="12.75" x14ac:dyDescent="0.2"/>
    <row r="413" s="127" customFormat="1" ht="12.75" x14ac:dyDescent="0.2"/>
    <row r="414" s="127" customFormat="1" ht="12.75" x14ac:dyDescent="0.2"/>
    <row r="415" s="127" customFormat="1" ht="12.75" x14ac:dyDescent="0.2"/>
    <row r="416" s="127" customFormat="1" ht="12.75" x14ac:dyDescent="0.2"/>
    <row r="417" s="127" customFormat="1" ht="12.75" x14ac:dyDescent="0.2"/>
    <row r="418" s="127" customFormat="1" ht="12.75" x14ac:dyDescent="0.2"/>
    <row r="419" s="127" customFormat="1" ht="12.75" x14ac:dyDescent="0.2"/>
    <row r="420" s="127" customFormat="1" ht="12.75" x14ac:dyDescent="0.2"/>
    <row r="421" s="127" customFormat="1" ht="12.75" x14ac:dyDescent="0.2"/>
    <row r="422" s="127" customFormat="1" ht="12.75" x14ac:dyDescent="0.2"/>
    <row r="423" s="127" customFormat="1" ht="12.75" x14ac:dyDescent="0.2"/>
    <row r="424" s="127" customFormat="1" ht="12.75" x14ac:dyDescent="0.2"/>
    <row r="425" s="127" customFormat="1" ht="12.75" x14ac:dyDescent="0.2"/>
    <row r="426" s="127" customFormat="1" ht="12.75" x14ac:dyDescent="0.2"/>
    <row r="427" s="127" customFormat="1" ht="12.75" x14ac:dyDescent="0.2"/>
    <row r="428" s="127" customFormat="1" ht="12.75" x14ac:dyDescent="0.2"/>
    <row r="429" s="127" customFormat="1" ht="12.75" x14ac:dyDescent="0.2"/>
    <row r="430" s="127" customFormat="1" ht="12.75" x14ac:dyDescent="0.2"/>
    <row r="431" s="127" customFormat="1" ht="12.75" x14ac:dyDescent="0.2"/>
    <row r="432" s="127" customFormat="1" ht="12.75" x14ac:dyDescent="0.2"/>
    <row r="433" s="127" customFormat="1" ht="12.75" x14ac:dyDescent="0.2"/>
    <row r="434" s="127" customFormat="1" ht="12.75" x14ac:dyDescent="0.2"/>
    <row r="435" s="127" customFormat="1" ht="12.75" x14ac:dyDescent="0.2"/>
    <row r="436" s="127" customFormat="1" ht="12.75" x14ac:dyDescent="0.2"/>
    <row r="437" s="127" customFormat="1" ht="12.75" x14ac:dyDescent="0.2"/>
    <row r="438" s="127" customFormat="1" ht="12.75" x14ac:dyDescent="0.2"/>
    <row r="439" s="127" customFormat="1" ht="12.75" x14ac:dyDescent="0.2"/>
    <row r="440" s="127" customFormat="1" ht="12.75" x14ac:dyDescent="0.2"/>
    <row r="441" s="127" customFormat="1" ht="12.75" x14ac:dyDescent="0.2"/>
    <row r="442" s="127" customFormat="1" ht="12.75" x14ac:dyDescent="0.2"/>
    <row r="443" s="127" customFormat="1" ht="12.75" x14ac:dyDescent="0.2"/>
    <row r="444" s="127" customFormat="1" ht="12.75" x14ac:dyDescent="0.2"/>
    <row r="445" s="127" customFormat="1" ht="12.75" x14ac:dyDescent="0.2"/>
    <row r="446" s="127" customFormat="1" ht="12.75" x14ac:dyDescent="0.2"/>
    <row r="447" s="127" customFormat="1" ht="12.75" x14ac:dyDescent="0.2"/>
    <row r="448" s="127" customFormat="1" ht="12.75" x14ac:dyDescent="0.2"/>
    <row r="449" s="127" customFormat="1" ht="12.75" x14ac:dyDescent="0.2"/>
    <row r="450" s="127" customFormat="1" ht="12.75" x14ac:dyDescent="0.2"/>
    <row r="451" s="127" customFormat="1" ht="12.75" x14ac:dyDescent="0.2"/>
    <row r="452" s="127" customFormat="1" ht="12.75" x14ac:dyDescent="0.2"/>
    <row r="453" s="127" customFormat="1" ht="12.75" x14ac:dyDescent="0.2"/>
    <row r="454" s="127" customFormat="1" ht="12.75" x14ac:dyDescent="0.2"/>
    <row r="455" s="127" customFormat="1" ht="12.75" x14ac:dyDescent="0.2"/>
    <row r="456" s="127" customFormat="1" ht="12.75" x14ac:dyDescent="0.2"/>
    <row r="457" s="127" customFormat="1" ht="12.75" x14ac:dyDescent="0.2"/>
    <row r="458" s="127" customFormat="1" ht="12.75" x14ac:dyDescent="0.2"/>
    <row r="459" s="127" customFormat="1" ht="12.75" x14ac:dyDescent="0.2"/>
    <row r="460" s="127" customFormat="1" ht="12.75" x14ac:dyDescent="0.2"/>
    <row r="461" s="127" customFormat="1" ht="12.75" x14ac:dyDescent="0.2"/>
    <row r="462" s="127" customFormat="1" ht="12.75" x14ac:dyDescent="0.2"/>
    <row r="463" s="127" customFormat="1" ht="12.75" x14ac:dyDescent="0.2"/>
    <row r="464" s="127" customFormat="1" ht="12.75" x14ac:dyDescent="0.2"/>
    <row r="465" s="127" customFormat="1" ht="12.75" x14ac:dyDescent="0.2"/>
    <row r="466" s="127" customFormat="1" ht="12.75" x14ac:dyDescent="0.2"/>
    <row r="467" s="127" customFormat="1" ht="12.75" x14ac:dyDescent="0.2"/>
    <row r="468" s="127" customFormat="1" ht="12.75" x14ac:dyDescent="0.2"/>
    <row r="469" s="127" customFormat="1" ht="12.75" x14ac:dyDescent="0.2"/>
    <row r="470" s="127" customFormat="1" ht="12.75" x14ac:dyDescent="0.2"/>
    <row r="471" s="127" customFormat="1" ht="12.75" x14ac:dyDescent="0.2"/>
    <row r="472" s="127" customFormat="1" ht="12.75" x14ac:dyDescent="0.2"/>
    <row r="473" s="127" customFormat="1" ht="12.75" x14ac:dyDescent="0.2"/>
    <row r="474" s="127" customFormat="1" ht="12.75" x14ac:dyDescent="0.2"/>
    <row r="475" s="127" customFormat="1" ht="12.75" x14ac:dyDescent="0.2"/>
    <row r="476" s="127" customFormat="1" ht="12.75" x14ac:dyDescent="0.2"/>
    <row r="477" s="127" customFormat="1" ht="12.75" x14ac:dyDescent="0.2"/>
    <row r="478" s="127" customFormat="1" ht="12.75" x14ac:dyDescent="0.2"/>
    <row r="479" s="127" customFormat="1" ht="12.75" x14ac:dyDescent="0.2"/>
    <row r="480" s="127" customFormat="1" ht="12.75" x14ac:dyDescent="0.2"/>
    <row r="481" s="127" customFormat="1" ht="12.75" x14ac:dyDescent="0.2"/>
    <row r="482" s="127" customFormat="1" ht="12.75" x14ac:dyDescent="0.2"/>
    <row r="483" s="127" customFormat="1" ht="12.75" x14ac:dyDescent="0.2"/>
    <row r="484" s="127" customFormat="1" ht="12.75" x14ac:dyDescent="0.2"/>
    <row r="485" s="127" customFormat="1" ht="12.75" x14ac:dyDescent="0.2"/>
    <row r="486" s="127" customFormat="1" ht="12.75" x14ac:dyDescent="0.2"/>
    <row r="487" s="127" customFormat="1" ht="12.75" x14ac:dyDescent="0.2"/>
    <row r="488" s="127" customFormat="1" ht="12.75" x14ac:dyDescent="0.2"/>
    <row r="489" s="127" customFormat="1" ht="12.75" x14ac:dyDescent="0.2"/>
    <row r="490" s="127" customFormat="1" ht="12.75" x14ac:dyDescent="0.2"/>
    <row r="491" s="127" customFormat="1" ht="12.75" x14ac:dyDescent="0.2"/>
    <row r="492" s="127" customFormat="1" ht="12.75" x14ac:dyDescent="0.2"/>
    <row r="493" s="127" customFormat="1" ht="12.75" x14ac:dyDescent="0.2"/>
    <row r="494" s="127" customFormat="1" ht="12.75" x14ac:dyDescent="0.2"/>
    <row r="495" s="127" customFormat="1" ht="12.75" x14ac:dyDescent="0.2"/>
    <row r="496" s="127" customFormat="1" ht="12.75" x14ac:dyDescent="0.2"/>
    <row r="497" s="127" customFormat="1" ht="12.75" x14ac:dyDescent="0.2"/>
    <row r="498" s="127" customFormat="1" ht="12.75" x14ac:dyDescent="0.2"/>
    <row r="499" s="127" customFormat="1" ht="12.75" x14ac:dyDescent="0.2"/>
    <row r="500" s="127" customFormat="1" ht="12.75" x14ac:dyDescent="0.2"/>
    <row r="501" s="127" customFormat="1" ht="12.75" x14ac:dyDescent="0.2"/>
    <row r="502" s="127" customFormat="1" ht="12.75" x14ac:dyDescent="0.2"/>
    <row r="503" s="127" customFormat="1" ht="12.75" x14ac:dyDescent="0.2"/>
    <row r="504" s="127" customFormat="1" ht="12.75" x14ac:dyDescent="0.2"/>
    <row r="505" s="127" customFormat="1" ht="12.75" x14ac:dyDescent="0.2"/>
    <row r="506" s="127" customFormat="1" ht="12.75" x14ac:dyDescent="0.2"/>
    <row r="507" s="127" customFormat="1" ht="12.75" x14ac:dyDescent="0.2"/>
    <row r="508" s="127" customFormat="1" ht="12.75" x14ac:dyDescent="0.2"/>
    <row r="509" s="127" customFormat="1" ht="12.75" x14ac:dyDescent="0.2"/>
    <row r="510" s="127" customFormat="1" ht="12.75" x14ac:dyDescent="0.2"/>
    <row r="511" s="127" customFormat="1" ht="12.75" x14ac:dyDescent="0.2"/>
    <row r="512" s="127" customFormat="1" ht="12.75" x14ac:dyDescent="0.2"/>
    <row r="513" s="127" customFormat="1" ht="12.75" x14ac:dyDescent="0.2"/>
    <row r="514" s="127" customFormat="1" ht="12.75" x14ac:dyDescent="0.2"/>
    <row r="515" s="127" customFormat="1" ht="12.75" x14ac:dyDescent="0.2"/>
    <row r="516" s="127" customFormat="1" ht="12.75" x14ac:dyDescent="0.2"/>
    <row r="517" s="127" customFormat="1" ht="12.75" x14ac:dyDescent="0.2"/>
    <row r="518" s="127" customFormat="1" ht="12.75" x14ac:dyDescent="0.2"/>
    <row r="519" s="127" customFormat="1" ht="12.75" x14ac:dyDescent="0.2"/>
    <row r="520" s="127" customFormat="1" ht="12.75" x14ac:dyDescent="0.2"/>
    <row r="521" s="127" customFormat="1" ht="12.75" x14ac:dyDescent="0.2"/>
    <row r="522" s="127" customFormat="1" ht="12.75" x14ac:dyDescent="0.2"/>
    <row r="523" s="127" customFormat="1" ht="12.75" x14ac:dyDescent="0.2"/>
  </sheetData>
  <pageMargins left="0.7" right="0.7" top="0.75" bottom="0.75" header="0.3" footer="0.3"/>
  <pageSetup paperSize="9"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5BE28-7759-4AD8-93D9-96655D9E0FC5}">
  <sheetPr codeName="Sheet8">
    <tabColor rgb="FFFFFFCC"/>
  </sheetPr>
  <dimension ref="A1:AH76"/>
  <sheetViews>
    <sheetView showGridLines="0" zoomScale="70" zoomScaleNormal="70" workbookViewId="0"/>
  </sheetViews>
  <sheetFormatPr defaultRowHeight="12.75" x14ac:dyDescent="0.2"/>
  <cols>
    <col min="2" max="2" width="21.375" customWidth="1"/>
    <col min="3" max="3" width="20.5" customWidth="1"/>
    <col min="4" max="4" width="14.5" style="49" customWidth="1"/>
    <col min="5" max="5" width="14.5" customWidth="1"/>
    <col min="8" max="11" width="14.375" customWidth="1"/>
    <col min="12" max="12" width="15.75" customWidth="1"/>
    <col min="13" max="18" width="14.375" customWidth="1"/>
  </cols>
  <sheetData>
    <row r="1" spans="1:23" ht="18.75" x14ac:dyDescent="0.3">
      <c r="A1" s="15" t="str">
        <f>bus</f>
        <v>CitiPower</v>
      </c>
      <c r="B1" s="15"/>
      <c r="C1" s="15"/>
      <c r="D1" s="48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23" ht="18.75" x14ac:dyDescent="0.3">
      <c r="A2" s="56" t="str">
        <f>proj</f>
        <v>Relay replacements</v>
      </c>
      <c r="B2" s="15"/>
      <c r="C2" s="15"/>
      <c r="D2" s="48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</row>
    <row r="3" spans="1:23" ht="15.75" x14ac:dyDescent="0.25">
      <c r="A3" s="5"/>
    </row>
    <row r="4" spans="1:23" s="1" customFormat="1" ht="15" x14ac:dyDescent="0.2">
      <c r="A4" s="18" t="s">
        <v>204</v>
      </c>
      <c r="B4" s="18"/>
      <c r="C4" s="16"/>
      <c r="D4" s="16"/>
      <c r="E4" s="16"/>
      <c r="F4" s="16"/>
      <c r="G4" s="16"/>
      <c r="H4" s="16"/>
      <c r="I4" s="16"/>
      <c r="J4" s="16"/>
      <c r="K4" s="16"/>
      <c r="L4" s="16"/>
      <c r="M4" s="17"/>
      <c r="N4" s="17"/>
      <c r="O4" s="17"/>
      <c r="P4" s="17"/>
    </row>
    <row r="5" spans="1:23" s="1" customFormat="1" x14ac:dyDescent="0.2"/>
    <row r="6" spans="1:23" s="1" customFormat="1" x14ac:dyDescent="0.2">
      <c r="B6" s="77" t="s">
        <v>130</v>
      </c>
      <c r="C6" s="77"/>
      <c r="D6" s="50"/>
      <c r="E6" s="30"/>
      <c r="F6" s="46"/>
      <c r="G6" s="30"/>
      <c r="H6" s="47">
        <v>44377</v>
      </c>
      <c r="I6" s="45">
        <f>IF(EOMONTH(H6,12)&gt;output_dollars, output_dollars, EOMONTH(H6,12))</f>
        <v>44742</v>
      </c>
      <c r="J6" s="45">
        <f>IF(EOMONTH(I6,12)&gt;output_dollars, output_dollars, EOMONTH(I6,12))</f>
        <v>45107</v>
      </c>
      <c r="K6" s="45">
        <f>IF(EOMONTH(J6,12)&gt;output_dollars, output_dollars, EOMONTH(J6,12))</f>
        <v>45473</v>
      </c>
      <c r="L6" s="45">
        <f>IF(EOMONTH(K6,12)&gt;output_dollars, output_dollars, EOMONTH(K6,12))</f>
        <v>45838</v>
      </c>
      <c r="M6" s="45">
        <f>IF(EOMONTH(L6,12)&gt;output_dollars, output_dollars, EOMONTH(L6,12))</f>
        <v>46203</v>
      </c>
    </row>
    <row r="7" spans="1:23" s="22" customFormat="1" x14ac:dyDescent="0.2">
      <c r="D7" s="51"/>
      <c r="N7" s="1"/>
      <c r="O7"/>
      <c r="P7"/>
      <c r="Q7"/>
      <c r="R7"/>
      <c r="S7"/>
      <c r="T7"/>
      <c r="U7"/>
      <c r="V7"/>
      <c r="W7"/>
    </row>
    <row r="8" spans="1:23" s="22" customFormat="1" x14ac:dyDescent="0.2">
      <c r="B8" s="22" t="s">
        <v>35</v>
      </c>
      <c r="D8" s="51"/>
      <c r="H8" s="40">
        <v>0</v>
      </c>
      <c r="I8" s="40">
        <v>8.6058519793459354E-3</v>
      </c>
      <c r="J8" s="40">
        <v>3.4982935153583528E-2</v>
      </c>
      <c r="K8" s="40">
        <v>7.8318219291014124E-2</v>
      </c>
      <c r="L8" s="40">
        <v>4.0519877675840865E-2</v>
      </c>
      <c r="M8" s="40">
        <v>0.03</v>
      </c>
      <c r="N8" s="1"/>
      <c r="O8"/>
      <c r="P8"/>
      <c r="Q8"/>
      <c r="R8"/>
      <c r="S8"/>
      <c r="T8"/>
      <c r="U8"/>
      <c r="V8"/>
      <c r="W8"/>
    </row>
    <row r="9" spans="1:23" s="1" customFormat="1" x14ac:dyDescent="0.2">
      <c r="D9" s="12"/>
      <c r="O9"/>
      <c r="P9"/>
      <c r="Q9"/>
      <c r="R9"/>
      <c r="S9"/>
      <c r="T9"/>
      <c r="U9"/>
      <c r="V9"/>
      <c r="W9"/>
    </row>
    <row r="10" spans="1:23" s="1" customFormat="1" x14ac:dyDescent="0.2">
      <c r="D10" s="12"/>
      <c r="K10" s="64"/>
      <c r="L10" s="64"/>
      <c r="M10" s="64"/>
      <c r="O10"/>
      <c r="P10"/>
      <c r="Q10"/>
      <c r="R10"/>
      <c r="S10"/>
      <c r="T10"/>
      <c r="U10"/>
      <c r="V10"/>
      <c r="W10"/>
    </row>
    <row r="11" spans="1:23" s="1" customFormat="1" x14ac:dyDescent="0.2">
      <c r="A11"/>
      <c r="B11" s="22" t="s">
        <v>76</v>
      </c>
      <c r="C11"/>
      <c r="D11"/>
      <c r="E11"/>
      <c r="F11"/>
      <c r="G11"/>
      <c r="H11" s="78">
        <f>H6</f>
        <v>44377</v>
      </c>
      <c r="I11" s="78">
        <f>EOMONTH(H11,6)</f>
        <v>44561</v>
      </c>
      <c r="J11" s="78">
        <f>EOMONTH(I11,6)</f>
        <v>44742</v>
      </c>
      <c r="K11" s="78">
        <f t="shared" ref="K11:Q11" si="0">EOMONTH(J11,6)</f>
        <v>44926</v>
      </c>
      <c r="L11" s="78">
        <f t="shared" si="0"/>
        <v>45107</v>
      </c>
      <c r="M11" s="78">
        <f t="shared" si="0"/>
        <v>45291</v>
      </c>
      <c r="N11" s="78">
        <f t="shared" si="0"/>
        <v>45473</v>
      </c>
      <c r="O11" s="78">
        <f t="shared" si="0"/>
        <v>45657</v>
      </c>
      <c r="P11" s="78">
        <f t="shared" si="0"/>
        <v>45838</v>
      </c>
      <c r="Q11" s="78">
        <f t="shared" si="0"/>
        <v>46022</v>
      </c>
      <c r="R11" s="78">
        <f>EOMONTH(Q11,6)</f>
        <v>46203</v>
      </c>
      <c r="S11"/>
      <c r="T11"/>
      <c r="U11"/>
      <c r="V11"/>
      <c r="W11"/>
    </row>
    <row r="12" spans="1:23" s="1" customFormat="1" x14ac:dyDescent="0.2">
      <c r="A12"/>
      <c r="B12" s="22" t="s">
        <v>77</v>
      </c>
      <c r="C12"/>
      <c r="D12"/>
      <c r="E12"/>
      <c r="F12"/>
      <c r="G12"/>
      <c r="H12" s="76">
        <f t="shared" ref="H12:R12" si="1">IF(MONTH(H11)=12, EOMONTH(H11,6), H11)</f>
        <v>44377</v>
      </c>
      <c r="I12" s="76">
        <f t="shared" si="1"/>
        <v>44742</v>
      </c>
      <c r="J12" s="76">
        <f t="shared" si="1"/>
        <v>44742</v>
      </c>
      <c r="K12" s="76">
        <f t="shared" si="1"/>
        <v>45107</v>
      </c>
      <c r="L12" s="76">
        <f t="shared" si="1"/>
        <v>45107</v>
      </c>
      <c r="M12" s="76">
        <f t="shared" si="1"/>
        <v>45473</v>
      </c>
      <c r="N12" s="76">
        <f t="shared" si="1"/>
        <v>45473</v>
      </c>
      <c r="O12" s="76">
        <f t="shared" si="1"/>
        <v>45838</v>
      </c>
      <c r="P12" s="76">
        <f t="shared" si="1"/>
        <v>45838</v>
      </c>
      <c r="Q12" s="76">
        <f t="shared" si="1"/>
        <v>46203</v>
      </c>
      <c r="R12" s="76">
        <f t="shared" si="1"/>
        <v>46203</v>
      </c>
      <c r="S12"/>
      <c r="T12"/>
      <c r="U12"/>
      <c r="V12"/>
      <c r="W12"/>
    </row>
    <row r="13" spans="1:23" s="1" customFormat="1" x14ac:dyDescent="0.2">
      <c r="A13"/>
      <c r="B13" s="22" t="s">
        <v>35</v>
      </c>
      <c r="C13"/>
      <c r="D13"/>
      <c r="E13"/>
      <c r="F13"/>
      <c r="G13"/>
      <c r="H13" s="79">
        <f t="shared" ref="H13:R13" si="2">IF(output_dollars&lt;H12,0,INDEX($H$8:$M$8,MATCH(H12,CY_years,0)))</f>
        <v>0</v>
      </c>
      <c r="I13" s="79">
        <f t="shared" si="2"/>
        <v>8.6058519793459354E-3</v>
      </c>
      <c r="J13" s="79">
        <f t="shared" si="2"/>
        <v>8.6058519793459354E-3</v>
      </c>
      <c r="K13" s="79">
        <f t="shared" si="2"/>
        <v>3.4982935153583528E-2</v>
      </c>
      <c r="L13" s="79">
        <f t="shared" si="2"/>
        <v>3.4982935153583528E-2</v>
      </c>
      <c r="M13" s="79">
        <f t="shared" si="2"/>
        <v>7.8318219291014124E-2</v>
      </c>
      <c r="N13" s="79">
        <f t="shared" si="2"/>
        <v>7.8318219291014124E-2</v>
      </c>
      <c r="O13" s="79">
        <f t="shared" si="2"/>
        <v>4.0519877675840865E-2</v>
      </c>
      <c r="P13" s="79">
        <f t="shared" si="2"/>
        <v>4.0519877675840865E-2</v>
      </c>
      <c r="Q13" s="79">
        <f t="shared" si="2"/>
        <v>0.03</v>
      </c>
      <c r="R13" s="79">
        <f t="shared" si="2"/>
        <v>0.03</v>
      </c>
      <c r="S13"/>
      <c r="T13"/>
      <c r="U13"/>
      <c r="V13"/>
      <c r="W13"/>
    </row>
    <row r="14" spans="1:23" s="1" customFormat="1" x14ac:dyDescent="0.2">
      <c r="A14"/>
      <c r="B14"/>
      <c r="C14"/>
      <c r="D14"/>
      <c r="E14"/>
      <c r="F14"/>
      <c r="G14"/>
      <c r="S14"/>
      <c r="T14"/>
      <c r="U14"/>
      <c r="V14"/>
      <c r="W14"/>
    </row>
    <row r="15" spans="1:23" s="22" customFormat="1" x14ac:dyDescent="0.2">
      <c r="A15"/>
      <c r="B15" s="22" t="s">
        <v>78</v>
      </c>
      <c r="C15"/>
      <c r="D15"/>
      <c r="E15"/>
      <c r="F15"/>
      <c r="G15"/>
      <c r="H15" s="42">
        <v>1</v>
      </c>
      <c r="I15" s="41">
        <f t="shared" ref="I15:R15" si="3">H15*(1+I$13)^0.5</f>
        <v>1.0042937080253693</v>
      </c>
      <c r="J15" s="41">
        <f t="shared" si="3"/>
        <v>1.0086058519793457</v>
      </c>
      <c r="K15" s="41">
        <f t="shared" si="3"/>
        <v>1.0260961975293987</v>
      </c>
      <c r="L15" s="41">
        <f t="shared" si="3"/>
        <v>1.0438898450946641</v>
      </c>
      <c r="M15" s="41">
        <f t="shared" si="3"/>
        <v>1.0839971599793141</v>
      </c>
      <c r="N15" s="41">
        <f t="shared" si="3"/>
        <v>1.1256454388984505</v>
      </c>
      <c r="O15" s="41">
        <f t="shared" si="3"/>
        <v>1.1482244927118261</v>
      </c>
      <c r="P15" s="41">
        <f t="shared" si="3"/>
        <v>1.1712564543889838</v>
      </c>
      <c r="Q15" s="41">
        <f t="shared" si="3"/>
        <v>1.1886954750508179</v>
      </c>
      <c r="R15" s="41">
        <f t="shared" si="3"/>
        <v>1.2063941480206535</v>
      </c>
      <c r="S15"/>
      <c r="T15"/>
      <c r="U15"/>
      <c r="V15"/>
      <c r="W15"/>
    </row>
    <row r="16" spans="1:23" s="22" customFormat="1" x14ac:dyDescent="0.2">
      <c r="A16"/>
      <c r="B16" s="80" t="s">
        <v>189</v>
      </c>
      <c r="C16" s="67">
        <f>input_dollars</f>
        <v>45291</v>
      </c>
      <c r="D16" s="41">
        <f>INDEX(hy_escalation, MATCH(C16,hy_dates,0))</f>
        <v>1.0839971599793141</v>
      </c>
      <c r="E16"/>
      <c r="F16"/>
      <c r="G16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/>
      <c r="T16"/>
      <c r="U16"/>
      <c r="V16"/>
      <c r="W16"/>
    </row>
    <row r="17" spans="1:34" s="22" customFormat="1" x14ac:dyDescent="0.2">
      <c r="A17"/>
      <c r="B17" s="80" t="s">
        <v>190</v>
      </c>
      <c r="C17" s="67">
        <f>output_dollars</f>
        <v>46203</v>
      </c>
      <c r="D17" s="41">
        <f>INDEX(hy_escalation, MATCH(C17,hy_dates,0))</f>
        <v>1.2063941480206535</v>
      </c>
      <c r="E17"/>
      <c r="F17"/>
      <c r="G17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/>
      <c r="T17"/>
      <c r="U17"/>
      <c r="V17"/>
      <c r="W17"/>
    </row>
    <row r="18" spans="1:34" s="1" customFormat="1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</row>
    <row r="19" spans="1:34" x14ac:dyDescent="0.2">
      <c r="B19" s="81" t="s">
        <v>79</v>
      </c>
      <c r="D19" s="41">
        <f>D17/D16</f>
        <v>1.1129126464165968</v>
      </c>
      <c r="L19" s="297"/>
    </row>
    <row r="20" spans="1:34" x14ac:dyDescent="0.2">
      <c r="B20" s="81"/>
      <c r="D20" s="41"/>
    </row>
    <row r="21" spans="1:34" x14ac:dyDescent="0.2">
      <c r="B21" s="80" t="s">
        <v>215</v>
      </c>
      <c r="C21" s="67">
        <f>vcr_date</f>
        <v>45291</v>
      </c>
      <c r="D21" s="41">
        <f>INDEX(hy_escalation, MATCH(C21,hy_dates,0))</f>
        <v>1.0839971599793141</v>
      </c>
    </row>
    <row r="22" spans="1:34" x14ac:dyDescent="0.2">
      <c r="B22" s="80" t="s">
        <v>216</v>
      </c>
      <c r="C22" s="67">
        <f>input_dollars</f>
        <v>45291</v>
      </c>
      <c r="D22" s="41">
        <f>INDEX(hy_escalation, MATCH(C22,hy_dates,0))</f>
        <v>1.0839971599793141</v>
      </c>
    </row>
    <row r="23" spans="1:34" x14ac:dyDescent="0.2">
      <c r="B23" s="81" t="s">
        <v>217</v>
      </c>
      <c r="D23" s="41">
        <f>D22/D21</f>
        <v>1</v>
      </c>
    </row>
    <row r="25" spans="1:34" x14ac:dyDescent="0.2">
      <c r="B25" s="81" t="s">
        <v>242</v>
      </c>
      <c r="C25" s="8" t="str">
        <f>start</f>
        <v>2026-27</v>
      </c>
    </row>
    <row r="28" spans="1:34" s="1" customFormat="1" ht="15" x14ac:dyDescent="0.2">
      <c r="A28" s="18" t="s">
        <v>213</v>
      </c>
      <c r="B28" s="18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7"/>
      <c r="N28" s="17"/>
      <c r="O28" s="17"/>
      <c r="P28" s="17"/>
    </row>
    <row r="31" spans="1:34" x14ac:dyDescent="0.2">
      <c r="B31" s="195" t="s">
        <v>1</v>
      </c>
      <c r="C31" s="196" t="s">
        <v>196</v>
      </c>
      <c r="D31" s="197" t="s">
        <v>203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</row>
    <row r="32" spans="1:34" x14ac:dyDescent="0.2">
      <c r="B32" s="137" t="s">
        <v>133</v>
      </c>
      <c r="C32" s="194">
        <f>Option2!$G$92</f>
        <v>1</v>
      </c>
      <c r="D32" s="10" t="b">
        <f>NOT(Data!C10)</f>
        <v>1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</row>
    <row r="33" spans="1:34" x14ac:dyDescent="0.2">
      <c r="B33" s="137" t="s">
        <v>134</v>
      </c>
      <c r="C33" s="194">
        <f>Option3!$G$92</f>
        <v>7</v>
      </c>
      <c r="D33" s="10" t="b">
        <f>NOT(Data!C11)</f>
        <v>1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</row>
    <row r="34" spans="1:34" x14ac:dyDescent="0.2">
      <c r="B34" s="137" t="s">
        <v>135</v>
      </c>
      <c r="C34" s="194" t="str">
        <f>Option4!$G$92</f>
        <v>Not used</v>
      </c>
      <c r="D34" s="10" t="b">
        <f>NOT(Data!C12)</f>
        <v>0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</row>
    <row r="35" spans="1:34" x14ac:dyDescent="0.2">
      <c r="B35" s="137" t="s">
        <v>157</v>
      </c>
      <c r="C35" s="194" t="str">
        <f>Option5!$G$92</f>
        <v>Not used</v>
      </c>
      <c r="D35" s="10" t="b">
        <f>NOT(Data!C13)</f>
        <v>0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</row>
    <row r="36" spans="1:34" x14ac:dyDescent="0.2">
      <c r="B36" s="10"/>
      <c r="C36" s="84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</row>
    <row r="37" spans="1:34" x14ac:dyDescent="0.2">
      <c r="B37" s="10"/>
      <c r="C37" s="84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</row>
    <row r="38" spans="1:34" x14ac:dyDescent="0.2">
      <c r="B38" s="198" t="s">
        <v>196</v>
      </c>
      <c r="C38" s="198" cm="1">
        <f t="array" ref="C38">IF(OR(NOT(Data!$C$10:$C$13)), _xlfn.MINIFS($C$32:$C$35,$D$32:$D$35,TRUE), 0)</f>
        <v>1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</row>
    <row r="39" spans="1:34" x14ac:dyDescent="0.2">
      <c r="D39"/>
    </row>
    <row r="40" spans="1:34" x14ac:dyDescent="0.2">
      <c r="D40"/>
    </row>
    <row r="41" spans="1:34" x14ac:dyDescent="0.2">
      <c r="D41"/>
    </row>
    <row r="42" spans="1:34" x14ac:dyDescent="0.2">
      <c r="D42"/>
    </row>
    <row r="43" spans="1:34" x14ac:dyDescent="0.2">
      <c r="D43"/>
    </row>
    <row r="44" spans="1:34" x14ac:dyDescent="0.2">
      <c r="D44"/>
    </row>
    <row r="45" spans="1:34" x14ac:dyDescent="0.2">
      <c r="D45"/>
    </row>
    <row r="46" spans="1:34" s="1" customFormat="1" ht="15" x14ac:dyDescent="0.2">
      <c r="A46" s="18" t="s">
        <v>1753</v>
      </c>
      <c r="B46" s="18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7"/>
      <c r="N46" s="17"/>
      <c r="O46" s="17"/>
      <c r="P46" s="17"/>
    </row>
    <row r="49" spans="2:4" x14ac:dyDescent="0.2">
      <c r="B49" t="s">
        <v>146</v>
      </c>
      <c r="C49" t="b">
        <f>AND(SUM('Option1 (base case)'!$I14:$AG14)&lt;&gt;0, 'Option1 (base case)'!E14=0)</f>
        <v>0</v>
      </c>
      <c r="D49" s="49" t="b">
        <f>OR(C49:C51)</f>
        <v>0</v>
      </c>
    </row>
    <row r="50" spans="2:4" x14ac:dyDescent="0.2">
      <c r="C50" t="b">
        <f>AND(SUM('Option1 (base case)'!$I15:$AG15)&lt;&gt;0, 'Option1 (base case)'!E15=0)</f>
        <v>0</v>
      </c>
    </row>
    <row r="51" spans="2:4" x14ac:dyDescent="0.2">
      <c r="C51" t="b">
        <f>AND(SUM('Option1 (base case)'!$I16:$AG16)&lt;&gt;0, 'Option1 (base case)'!E16=0)</f>
        <v>0</v>
      </c>
    </row>
    <row r="53" spans="2:4" x14ac:dyDescent="0.2">
      <c r="B53" t="s">
        <v>133</v>
      </c>
      <c r="C53" t="b">
        <f>AND(SUM(Option2!$I14:$AG14)&lt;&gt;0, Option2!E14=0)</f>
        <v>0</v>
      </c>
      <c r="D53" s="49" t="b">
        <f>OR(C53:C55)</f>
        <v>0</v>
      </c>
    </row>
    <row r="54" spans="2:4" x14ac:dyDescent="0.2">
      <c r="C54" t="b">
        <f>AND(SUM(Option2!$I15:$AG15)&lt;&gt;0, Option2!E15=0)</f>
        <v>0</v>
      </c>
    </row>
    <row r="55" spans="2:4" x14ac:dyDescent="0.2">
      <c r="C55" t="b">
        <f>AND(SUM(Option2!$I16:$AG16)&lt;&gt;0, Option2!E16=0)</f>
        <v>0</v>
      </c>
    </row>
    <row r="57" spans="2:4" x14ac:dyDescent="0.2">
      <c r="B57" t="s">
        <v>134</v>
      </c>
      <c r="C57" t="b">
        <f>AND(SUM(Option3!$I14:$AG14)&lt;&gt;0, Option3!E14=0)</f>
        <v>0</v>
      </c>
      <c r="D57" s="49" t="b">
        <f>OR(C57:C59)</f>
        <v>0</v>
      </c>
    </row>
    <row r="58" spans="2:4" x14ac:dyDescent="0.2">
      <c r="C58" t="b">
        <f>AND(SUM(Option3!$I15:$AG15)&lt;&gt;0, Option3!E15=0)</f>
        <v>0</v>
      </c>
    </row>
    <row r="59" spans="2:4" x14ac:dyDescent="0.2">
      <c r="C59" t="b">
        <f>AND(SUM(Option3!$I16:$AG16)&lt;&gt;0, Option3!E16=0)</f>
        <v>0</v>
      </c>
    </row>
    <row r="61" spans="2:4" x14ac:dyDescent="0.2">
      <c r="B61" t="s">
        <v>135</v>
      </c>
      <c r="C61" t="b">
        <f>AND(SUM(Option4!$I14:$AG14)&lt;&gt;0, Option4!E14=0)</f>
        <v>0</v>
      </c>
      <c r="D61" s="49" t="b">
        <f>OR(C61:C63)</f>
        <v>0</v>
      </c>
    </row>
    <row r="62" spans="2:4" x14ac:dyDescent="0.2">
      <c r="C62" t="b">
        <f>AND(SUM(Option4!$I15:$AG15)&lt;&gt;0, Option4!E15=0)</f>
        <v>0</v>
      </c>
    </row>
    <row r="63" spans="2:4" x14ac:dyDescent="0.2">
      <c r="C63" t="b">
        <f>AND(SUM(Option4!$I16:$AG16)&lt;&gt;0, Option4!E16=0)</f>
        <v>0</v>
      </c>
    </row>
    <row r="65" spans="1:4" x14ac:dyDescent="0.2">
      <c r="B65" t="s">
        <v>157</v>
      </c>
      <c r="C65" t="b">
        <f>AND(SUM(Option5!$I14:$AG14)&lt;&gt;0, Option5!E14=0)</f>
        <v>0</v>
      </c>
      <c r="D65" s="49" t="b">
        <f>OR(C65:C67)</f>
        <v>0</v>
      </c>
    </row>
    <row r="66" spans="1:4" x14ac:dyDescent="0.2">
      <c r="C66" t="b">
        <f>AND(SUM(Option5!$I15:$AG15)&lt;&gt;0, Option5!E15=0)</f>
        <v>0</v>
      </c>
    </row>
    <row r="67" spans="1:4" x14ac:dyDescent="0.2">
      <c r="C67" t="b">
        <f>AND(SUM(Option5!$I16:$AG16)&lt;&gt;0, Option5!E16=0)</f>
        <v>0</v>
      </c>
    </row>
    <row r="70" spans="1:4" x14ac:dyDescent="0.2">
      <c r="A70" t="s">
        <v>167</v>
      </c>
      <c r="B70" s="242" t="s">
        <v>214</v>
      </c>
    </row>
    <row r="74" spans="1:4" x14ac:dyDescent="0.2">
      <c r="B74" s="241" t="str">
        <f>IF(AND(SUM(E73:AC73)&lt;&gt;0, A74=0), "!", "")</f>
        <v/>
      </c>
    </row>
    <row r="76" spans="1:4" x14ac:dyDescent="0.2">
      <c r="B76" t="s">
        <v>212</v>
      </c>
    </row>
  </sheetData>
  <pageMargins left="0.7" right="0.7" top="0.75" bottom="0.75" header="0.3" footer="0.3"/>
  <pageSetup paperSize="9" orientation="portrait" horizontalDpi="90" verticalDpi="9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1E31B-D919-4625-B2CD-E9F193C9DE73}">
  <sheetPr codeName="Sheet9">
    <tabColor rgb="FFFFFFCC"/>
  </sheetPr>
  <dimension ref="A1:AA323"/>
  <sheetViews>
    <sheetView showGridLines="0" zoomScale="80" zoomScaleNormal="80" workbookViewId="0"/>
  </sheetViews>
  <sheetFormatPr defaultColWidth="9" defaultRowHeight="12.75" x14ac:dyDescent="0.2"/>
  <cols>
    <col min="1" max="1" width="5.375" style="8" customWidth="1"/>
    <col min="2" max="2" width="24.5" style="8" customWidth="1"/>
    <col min="3" max="3" width="9" style="8"/>
    <col min="4" max="4" width="9.875" style="8" bestFit="1" customWidth="1"/>
    <col min="5" max="5" width="10.875" style="8" customWidth="1"/>
    <col min="6" max="14" width="9" style="8"/>
    <col min="15" max="15" width="30.125" style="8" customWidth="1"/>
    <col min="16" max="16" width="43.25" style="8" customWidth="1"/>
    <col min="17" max="20" width="9" style="8"/>
    <col min="21" max="21" width="11.375" style="8" bestFit="1" customWidth="1"/>
    <col min="22" max="26" width="9" style="8"/>
    <col min="27" max="27" width="19.125" style="8" customWidth="1"/>
    <col min="28" max="16384" width="9" style="8"/>
  </cols>
  <sheetData>
    <row r="1" spans="1:27" ht="18.75" x14ac:dyDescent="0.3">
      <c r="A1" s="15" t="str">
        <f>bus</f>
        <v>CitiPower</v>
      </c>
      <c r="B1" s="15"/>
      <c r="C1" s="15"/>
      <c r="D1" s="15"/>
      <c r="E1" s="15"/>
      <c r="F1" s="15"/>
      <c r="G1" s="15"/>
      <c r="H1" s="15"/>
      <c r="I1" s="15"/>
      <c r="J1" s="15"/>
      <c r="K1" s="48"/>
      <c r="L1" s="48"/>
      <c r="M1" s="48"/>
      <c r="N1" s="15"/>
      <c r="O1" s="15"/>
      <c r="P1" s="15"/>
      <c r="Q1" s="15"/>
      <c r="R1" s="15"/>
      <c r="S1" s="15"/>
      <c r="T1"/>
      <c r="U1" s="148"/>
      <c r="V1"/>
      <c r="W1"/>
    </row>
    <row r="2" spans="1:27" ht="18.75" x14ac:dyDescent="0.3">
      <c r="A2" s="56" t="str">
        <f>proj</f>
        <v>Relay replacements</v>
      </c>
      <c r="B2" s="56"/>
      <c r="C2" s="56"/>
      <c r="D2" s="56"/>
      <c r="E2" s="56"/>
      <c r="F2" s="56"/>
      <c r="G2" s="15"/>
      <c r="H2" s="15"/>
      <c r="I2" s="15"/>
      <c r="J2" s="15"/>
      <c r="K2" s="48"/>
      <c r="L2" s="48"/>
      <c r="M2" s="48"/>
      <c r="N2" s="15"/>
      <c r="O2" s="15"/>
      <c r="P2" s="15"/>
      <c r="Q2" s="15"/>
      <c r="R2" s="15"/>
      <c r="S2" s="15"/>
      <c r="T2"/>
      <c r="U2"/>
      <c r="V2"/>
      <c r="W2"/>
    </row>
    <row r="3" spans="1:27" ht="15.75" x14ac:dyDescent="0.25">
      <c r="A3" s="5"/>
      <c r="B3" s="5"/>
      <c r="C3" s="5"/>
      <c r="D3" s="5"/>
      <c r="E3" s="5"/>
      <c r="F3" s="5"/>
      <c r="T3"/>
      <c r="U3"/>
      <c r="V3"/>
      <c r="W3"/>
    </row>
    <row r="4" spans="1:27" x14ac:dyDescent="0.2">
      <c r="T4"/>
      <c r="U4"/>
      <c r="V4"/>
    </row>
    <row r="5" spans="1:27" ht="15" x14ac:dyDescent="0.25">
      <c r="A5" s="19" t="s">
        <v>53</v>
      </c>
      <c r="B5" s="19"/>
      <c r="C5" s="19"/>
      <c r="D5" s="19"/>
      <c r="E5" s="19"/>
      <c r="F5" s="20"/>
      <c r="G5" s="19"/>
      <c r="H5" s="19"/>
      <c r="I5" s="19"/>
      <c r="J5" s="20"/>
      <c r="K5" s="20"/>
      <c r="L5" s="20"/>
      <c r="M5" s="20"/>
      <c r="N5" s="20"/>
      <c r="O5" s="20"/>
      <c r="P5" s="20"/>
      <c r="Q5" s="20"/>
      <c r="R5" s="20"/>
      <c r="S5" s="20"/>
      <c r="T5"/>
      <c r="U5"/>
      <c r="V5"/>
    </row>
    <row r="6" spans="1:27" x14ac:dyDescent="0.2">
      <c r="T6"/>
      <c r="U6"/>
      <c r="V6"/>
    </row>
    <row r="7" spans="1:27" x14ac:dyDescent="0.2">
      <c r="A7" s="14" t="s">
        <v>82</v>
      </c>
      <c r="T7"/>
      <c r="U7"/>
      <c r="V7"/>
    </row>
    <row r="8" spans="1:27" x14ac:dyDescent="0.2">
      <c r="A8" s="59"/>
      <c r="B8" s="59"/>
      <c r="C8" s="53" t="s">
        <v>85</v>
      </c>
      <c r="D8" s="53" t="s">
        <v>202</v>
      </c>
      <c r="F8" s="8" t="s">
        <v>231</v>
      </c>
      <c r="T8"/>
      <c r="U8"/>
      <c r="V8"/>
    </row>
    <row r="9" spans="1:27" x14ac:dyDescent="0.2">
      <c r="A9" s="27" t="s">
        <v>147</v>
      </c>
      <c r="B9" s="86" t="s">
        <v>146</v>
      </c>
      <c r="C9" s="87" t="b">
        <v>0</v>
      </c>
      <c r="D9" s="8" t="str">
        <f>IF(C9, $C$8, "")</f>
        <v/>
      </c>
      <c r="E9" s="8" t="str">
        <f>B9&amp;": "&amp;Assumptions!E14</f>
        <v>Option 1 (base case): No change to existing practices</v>
      </c>
      <c r="F9" s="8" t="b">
        <f>compliance</f>
        <v>0</v>
      </c>
      <c r="T9"/>
      <c r="U9"/>
      <c r="V9"/>
      <c r="W9"/>
    </row>
    <row r="10" spans="1:27" x14ac:dyDescent="0.2">
      <c r="A10" s="27" t="s">
        <v>148</v>
      </c>
      <c r="B10" s="86" t="s">
        <v>133</v>
      </c>
      <c r="C10" s="87" t="b">
        <f>SUM(Option2!I$17:AB$17, Option2!I$19:AB$19)=0</f>
        <v>0</v>
      </c>
      <c r="D10" s="8" t="str">
        <f>IF(C10, $C$8, "")</f>
        <v/>
      </c>
      <c r="F10" s="8" t="b">
        <f>C10</f>
        <v>0</v>
      </c>
      <c r="T10"/>
      <c r="U10"/>
      <c r="V10"/>
      <c r="W10"/>
      <c r="Z10"/>
      <c r="AA10"/>
    </row>
    <row r="11" spans="1:27" x14ac:dyDescent="0.2">
      <c r="A11" s="27" t="s">
        <v>149</v>
      </c>
      <c r="B11" s="86" t="s">
        <v>134</v>
      </c>
      <c r="C11" s="87" t="b">
        <f>SUM(Option3!I$17:AB$17, Option3!I$19:AB$19)=0</f>
        <v>0</v>
      </c>
      <c r="D11" s="8" t="str">
        <f>IF(C11, $C$8, "")</f>
        <v/>
      </c>
      <c r="F11" s="8" t="b">
        <f>C11</f>
        <v>0</v>
      </c>
      <c r="T11"/>
      <c r="U11"/>
      <c r="V11"/>
      <c r="W11"/>
      <c r="Z11"/>
      <c r="AA11"/>
    </row>
    <row r="12" spans="1:27" x14ac:dyDescent="0.2">
      <c r="A12" s="27" t="s">
        <v>150</v>
      </c>
      <c r="B12" s="86" t="s">
        <v>135</v>
      </c>
      <c r="C12" s="87" t="b">
        <f>SUM(Option4!I$17:AB$17, Option4!I$19:AB$19)=0</f>
        <v>1</v>
      </c>
      <c r="D12" s="8" t="str">
        <f>IF(C12, $C$8, "")</f>
        <v>Not used</v>
      </c>
      <c r="F12" s="8" t="b">
        <f>C12</f>
        <v>1</v>
      </c>
      <c r="T12"/>
      <c r="U12"/>
      <c r="V12"/>
      <c r="W12"/>
      <c r="Z12"/>
      <c r="AA12"/>
    </row>
    <row r="13" spans="1:27" x14ac:dyDescent="0.2">
      <c r="A13" s="27" t="s">
        <v>158</v>
      </c>
      <c r="B13" s="86" t="s">
        <v>157</v>
      </c>
      <c r="C13" s="87" t="b">
        <f>SUM(Option5!I$17:AB$17, Option5!I$19:AB$19)=0</f>
        <v>1</v>
      </c>
      <c r="D13" s="8" t="str">
        <f>IF(C13, $C$8, "")</f>
        <v>Not used</v>
      </c>
      <c r="F13" s="8" t="b">
        <f>C13</f>
        <v>1</v>
      </c>
      <c r="T13"/>
      <c r="U13"/>
      <c r="V13"/>
      <c r="W13"/>
      <c r="Z13"/>
      <c r="AA13"/>
    </row>
    <row r="14" spans="1:27" x14ac:dyDescent="0.2">
      <c r="T14"/>
      <c r="U14"/>
      <c r="V14"/>
      <c r="W14"/>
      <c r="Z14"/>
      <c r="AA14"/>
    </row>
    <row r="15" spans="1:27" x14ac:dyDescent="0.2">
      <c r="T15"/>
      <c r="U15"/>
      <c r="V15"/>
      <c r="W15"/>
      <c r="Z15"/>
      <c r="AA15"/>
    </row>
    <row r="16" spans="1:27" x14ac:dyDescent="0.2">
      <c r="A16" s="8" t="s">
        <v>227</v>
      </c>
      <c r="D16" s="23" t="s">
        <v>229</v>
      </c>
      <c r="E16" s="8" t="b">
        <f>Assumptions!E20=Data!D16</f>
        <v>0</v>
      </c>
      <c r="T16"/>
      <c r="U16"/>
      <c r="V16"/>
      <c r="W16"/>
      <c r="Z16"/>
      <c r="AA16"/>
    </row>
    <row r="17" spans="1:27" x14ac:dyDescent="0.2">
      <c r="T17"/>
      <c r="U17"/>
      <c r="V17"/>
      <c r="W17"/>
      <c r="Z17"/>
      <c r="AA17"/>
    </row>
    <row r="18" spans="1:27" x14ac:dyDescent="0.2">
      <c r="T18"/>
      <c r="U18"/>
      <c r="V18"/>
      <c r="W18"/>
      <c r="Z18"/>
      <c r="AA18"/>
    </row>
    <row r="19" spans="1:27" x14ac:dyDescent="0.2">
      <c r="B19" s="86" t="s">
        <v>60</v>
      </c>
      <c r="C19" s="87"/>
      <c r="T19"/>
      <c r="U19"/>
      <c r="V19"/>
      <c r="W19"/>
      <c r="Z19"/>
      <c r="AA19"/>
    </row>
    <row r="20" spans="1:27" x14ac:dyDescent="0.2">
      <c r="B20" s="86" t="s">
        <v>97</v>
      </c>
      <c r="C20" s="87"/>
      <c r="T20"/>
      <c r="U20"/>
      <c r="V20"/>
      <c r="W20"/>
      <c r="Z20"/>
      <c r="AA20"/>
    </row>
    <row r="21" spans="1:27" x14ac:dyDescent="0.2">
      <c r="B21" s="86" t="s">
        <v>98</v>
      </c>
      <c r="T21"/>
      <c r="U21"/>
      <c r="V21"/>
      <c r="W21"/>
      <c r="Z21"/>
      <c r="AA21"/>
    </row>
    <row r="22" spans="1:27" x14ac:dyDescent="0.2">
      <c r="T22"/>
      <c r="U22"/>
      <c r="V22"/>
      <c r="W22"/>
      <c r="Z22"/>
      <c r="AA22"/>
    </row>
    <row r="23" spans="1:27" x14ac:dyDescent="0.2">
      <c r="T23"/>
      <c r="U23"/>
      <c r="V23"/>
      <c r="W23"/>
    </row>
    <row r="24" spans="1:27" x14ac:dyDescent="0.2">
      <c r="A24" s="8" t="s">
        <v>225</v>
      </c>
      <c r="B24" s="102"/>
      <c r="T24"/>
      <c r="U24"/>
      <c r="V24"/>
      <c r="W24"/>
    </row>
    <row r="25" spans="1:27" x14ac:dyDescent="0.2">
      <c r="B25" s="23" t="s">
        <v>59</v>
      </c>
      <c r="T25"/>
      <c r="U25"/>
      <c r="V25"/>
      <c r="W25"/>
    </row>
    <row r="26" spans="1:27" x14ac:dyDescent="0.2">
      <c r="T26"/>
      <c r="U26"/>
      <c r="V26"/>
      <c r="W26"/>
    </row>
    <row r="27" spans="1:27" x14ac:dyDescent="0.2">
      <c r="T27"/>
      <c r="U27"/>
      <c r="V27"/>
      <c r="W27"/>
    </row>
    <row r="28" spans="1:27" x14ac:dyDescent="0.2">
      <c r="A28" s="14" t="s">
        <v>87</v>
      </c>
      <c r="T28"/>
      <c r="U28"/>
      <c r="V28"/>
      <c r="W28"/>
    </row>
    <row r="29" spans="1:27" x14ac:dyDescent="0.2">
      <c r="A29" s="14"/>
      <c r="B29" s="53"/>
      <c r="C29" s="53" t="s">
        <v>89</v>
      </c>
      <c r="T29"/>
      <c r="U29"/>
      <c r="V29"/>
      <c r="W29"/>
    </row>
    <row r="30" spans="1:27" x14ac:dyDescent="0.2">
      <c r="B30" s="23" t="s">
        <v>30</v>
      </c>
      <c r="C30" s="23">
        <v>-1</v>
      </c>
      <c r="T30"/>
      <c r="U30"/>
      <c r="V30"/>
      <c r="W30"/>
    </row>
    <row r="31" spans="1:27" x14ac:dyDescent="0.2">
      <c r="B31" s="23" t="s">
        <v>93</v>
      </c>
      <c r="C31" s="23">
        <v>-1</v>
      </c>
      <c r="T31"/>
      <c r="U31"/>
      <c r="V31"/>
      <c r="W31"/>
      <c r="AA31" s="66"/>
    </row>
    <row r="32" spans="1:27" x14ac:dyDescent="0.2">
      <c r="B32" s="23" t="s">
        <v>31</v>
      </c>
      <c r="C32" s="23">
        <v>-1</v>
      </c>
      <c r="T32"/>
      <c r="U32"/>
      <c r="V32"/>
      <c r="W32"/>
      <c r="AA32" s="66"/>
    </row>
    <row r="33" spans="1:23" x14ac:dyDescent="0.2">
      <c r="B33" s="23" t="s">
        <v>142</v>
      </c>
      <c r="C33" s="23">
        <v>1</v>
      </c>
      <c r="T33"/>
      <c r="U33"/>
      <c r="V33"/>
      <c r="W33"/>
    </row>
    <row r="34" spans="1:23" x14ac:dyDescent="0.2">
      <c r="B34" s="23" t="s">
        <v>124</v>
      </c>
      <c r="C34" s="23">
        <v>1</v>
      </c>
      <c r="T34"/>
      <c r="U34"/>
      <c r="V34"/>
      <c r="W34"/>
    </row>
    <row r="35" spans="1:23" x14ac:dyDescent="0.2">
      <c r="B35" s="23" t="s">
        <v>191</v>
      </c>
      <c r="C35" s="23">
        <v>1</v>
      </c>
      <c r="T35"/>
      <c r="U35"/>
      <c r="V35"/>
      <c r="W35"/>
    </row>
    <row r="36" spans="1:23" x14ac:dyDescent="0.2">
      <c r="B36" s="23" t="s">
        <v>175</v>
      </c>
      <c r="C36" s="23">
        <v>1</v>
      </c>
      <c r="T36"/>
      <c r="U36"/>
      <c r="V36"/>
      <c r="W36"/>
    </row>
    <row r="37" spans="1:23" x14ac:dyDescent="0.2">
      <c r="T37"/>
      <c r="U37"/>
      <c r="V37"/>
      <c r="W37"/>
    </row>
    <row r="38" spans="1:23" x14ac:dyDescent="0.2">
      <c r="T38"/>
      <c r="U38"/>
      <c r="V38"/>
      <c r="W38"/>
    </row>
    <row r="39" spans="1:23" x14ac:dyDescent="0.2">
      <c r="T39"/>
      <c r="U39"/>
      <c r="V39"/>
      <c r="W39"/>
    </row>
    <row r="40" spans="1:23" x14ac:dyDescent="0.2">
      <c r="T40"/>
      <c r="U40"/>
      <c r="V40"/>
      <c r="W40"/>
    </row>
    <row r="41" spans="1:23" x14ac:dyDescent="0.2">
      <c r="A41" s="14" t="s">
        <v>56</v>
      </c>
      <c r="T41"/>
      <c r="U41"/>
      <c r="V41"/>
      <c r="W41"/>
    </row>
    <row r="42" spans="1:23" x14ac:dyDescent="0.2">
      <c r="A42" s="59"/>
      <c r="B42" s="59"/>
      <c r="C42" s="53" t="s">
        <v>89</v>
      </c>
      <c r="D42" s="53" t="s">
        <v>83</v>
      </c>
      <c r="E42" s="53" t="s">
        <v>25</v>
      </c>
      <c r="F42" s="8" t="s">
        <v>112</v>
      </c>
      <c r="T42"/>
      <c r="U42"/>
      <c r="V42"/>
      <c r="W42"/>
    </row>
    <row r="43" spans="1:23" x14ac:dyDescent="0.2">
      <c r="A43" s="27">
        <v>1</v>
      </c>
      <c r="B43" s="27" t="s">
        <v>108</v>
      </c>
      <c r="C43" s="27" t="s">
        <v>23</v>
      </c>
      <c r="D43" s="27" t="b">
        <v>0</v>
      </c>
      <c r="E43" s="23" t="s">
        <v>41</v>
      </c>
      <c r="F43" s="27" t="b">
        <v>0</v>
      </c>
      <c r="T43"/>
      <c r="U43"/>
      <c r="V43"/>
      <c r="W43"/>
    </row>
    <row r="44" spans="1:23" x14ac:dyDescent="0.2">
      <c r="A44" s="27">
        <f>A43+1</f>
        <v>2</v>
      </c>
      <c r="B44" s="27" t="s">
        <v>99</v>
      </c>
      <c r="C44" s="27" t="s">
        <v>99</v>
      </c>
      <c r="D44" s="27" t="b">
        <v>0</v>
      </c>
      <c r="E44" s="23" t="s">
        <v>106</v>
      </c>
      <c r="F44" s="27" t="b">
        <v>1</v>
      </c>
      <c r="T44"/>
      <c r="U44"/>
      <c r="V44"/>
      <c r="W44"/>
    </row>
    <row r="45" spans="1:23" x14ac:dyDescent="0.2">
      <c r="A45" s="27">
        <f t="shared" ref="A45:A55" si="0">A44+1</f>
        <v>3</v>
      </c>
      <c r="B45" s="27" t="s">
        <v>110</v>
      </c>
      <c r="C45" s="27" t="s">
        <v>109</v>
      </c>
      <c r="D45" s="27" t="b">
        <v>0</v>
      </c>
      <c r="E45" s="23" t="s">
        <v>106</v>
      </c>
      <c r="F45" s="27" t="b">
        <v>1</v>
      </c>
      <c r="T45"/>
      <c r="U45"/>
      <c r="V45"/>
      <c r="W45"/>
    </row>
    <row r="46" spans="1:23" x14ac:dyDescent="0.2">
      <c r="A46" s="27">
        <f t="shared" si="0"/>
        <v>4</v>
      </c>
      <c r="B46" s="27" t="s">
        <v>107</v>
      </c>
      <c r="C46" s="27" t="s">
        <v>111</v>
      </c>
      <c r="D46" s="27" t="b">
        <v>0</v>
      </c>
      <c r="E46" s="23" t="s">
        <v>106</v>
      </c>
      <c r="F46" s="27" t="b">
        <v>1</v>
      </c>
      <c r="T46"/>
      <c r="U46"/>
      <c r="V46"/>
      <c r="W46"/>
    </row>
    <row r="47" spans="1:23" ht="13.5" x14ac:dyDescent="0.25">
      <c r="A47" s="27">
        <f t="shared" si="0"/>
        <v>5</v>
      </c>
      <c r="B47" s="27" t="s">
        <v>61</v>
      </c>
      <c r="C47" s="27" t="s">
        <v>62</v>
      </c>
      <c r="D47" s="27" t="b">
        <v>1</v>
      </c>
      <c r="E47" s="23" t="s">
        <v>41</v>
      </c>
      <c r="F47" s="27" t="b">
        <v>0</v>
      </c>
      <c r="T47"/>
      <c r="U47"/>
      <c r="V47"/>
      <c r="W47"/>
    </row>
    <row r="48" spans="1:23" x14ac:dyDescent="0.2">
      <c r="A48" s="27">
        <f t="shared" si="0"/>
        <v>6</v>
      </c>
      <c r="B48" s="27" t="s">
        <v>14</v>
      </c>
      <c r="C48" s="27" t="s">
        <v>18</v>
      </c>
      <c r="D48" s="27" t="b">
        <v>1</v>
      </c>
      <c r="E48" s="23" t="s">
        <v>41</v>
      </c>
      <c r="F48" s="27" t="b">
        <v>0</v>
      </c>
      <c r="T48"/>
      <c r="U48"/>
      <c r="V48"/>
      <c r="W48"/>
    </row>
    <row r="49" spans="1:23" x14ac:dyDescent="0.2">
      <c r="A49" s="27">
        <f t="shared" si="0"/>
        <v>7</v>
      </c>
      <c r="B49" s="27" t="s">
        <v>4</v>
      </c>
      <c r="C49" s="27" t="s">
        <v>18</v>
      </c>
      <c r="D49" s="27" t="b">
        <v>1</v>
      </c>
      <c r="E49" s="23" t="s">
        <v>41</v>
      </c>
      <c r="F49" s="27" t="b">
        <v>0</v>
      </c>
      <c r="T49"/>
      <c r="U49"/>
      <c r="V49"/>
      <c r="W49"/>
    </row>
    <row r="50" spans="1:23" x14ac:dyDescent="0.2">
      <c r="A50" s="27">
        <f t="shared" si="0"/>
        <v>8</v>
      </c>
      <c r="B50" s="27" t="s">
        <v>5</v>
      </c>
      <c r="C50" s="27" t="s">
        <v>18</v>
      </c>
      <c r="D50" s="27" t="b">
        <v>1</v>
      </c>
      <c r="E50" s="23" t="s">
        <v>41</v>
      </c>
      <c r="F50" s="27" t="b">
        <v>0</v>
      </c>
      <c r="T50"/>
      <c r="U50"/>
      <c r="V50"/>
      <c r="W50"/>
    </row>
    <row r="51" spans="1:23" x14ac:dyDescent="0.2">
      <c r="A51" s="27">
        <f t="shared" si="0"/>
        <v>9</v>
      </c>
      <c r="B51" s="27" t="s">
        <v>15</v>
      </c>
      <c r="C51" s="27" t="s">
        <v>18</v>
      </c>
      <c r="D51" s="27" t="b">
        <v>1</v>
      </c>
      <c r="E51" s="23" t="s">
        <v>49</v>
      </c>
      <c r="F51" s="27" t="b">
        <v>0</v>
      </c>
      <c r="T51"/>
      <c r="U51"/>
      <c r="V51"/>
      <c r="W51"/>
    </row>
    <row r="52" spans="1:23" x14ac:dyDescent="0.2">
      <c r="A52" s="27">
        <f t="shared" si="0"/>
        <v>10</v>
      </c>
      <c r="B52" s="27" t="s">
        <v>9</v>
      </c>
      <c r="C52" s="27" t="s">
        <v>18</v>
      </c>
      <c r="D52" s="27" t="b">
        <v>1</v>
      </c>
      <c r="E52" s="23" t="s">
        <v>84</v>
      </c>
      <c r="F52" s="27" t="b">
        <v>0</v>
      </c>
      <c r="T52"/>
      <c r="U52"/>
      <c r="V52"/>
      <c r="W52"/>
    </row>
    <row r="53" spans="1:23" x14ac:dyDescent="0.2">
      <c r="A53" s="27">
        <f t="shared" si="0"/>
        <v>11</v>
      </c>
      <c r="B53" s="27" t="s">
        <v>10</v>
      </c>
      <c r="C53" s="27" t="s">
        <v>18</v>
      </c>
      <c r="D53" s="27" t="b">
        <v>1</v>
      </c>
      <c r="E53" s="23" t="s">
        <v>84</v>
      </c>
      <c r="F53" s="27" t="b">
        <v>0</v>
      </c>
      <c r="T53"/>
      <c r="U53"/>
      <c r="V53"/>
      <c r="W53"/>
    </row>
    <row r="54" spans="1:23" x14ac:dyDescent="0.2">
      <c r="A54" s="27">
        <f t="shared" si="0"/>
        <v>12</v>
      </c>
      <c r="B54" s="27" t="s">
        <v>6</v>
      </c>
      <c r="C54" s="27" t="s">
        <v>18</v>
      </c>
      <c r="D54" s="27" t="b">
        <v>1</v>
      </c>
      <c r="E54" s="23" t="s">
        <v>49</v>
      </c>
      <c r="F54" s="27" t="b">
        <v>0</v>
      </c>
      <c r="O54"/>
      <c r="P54"/>
      <c r="Q54"/>
      <c r="R54"/>
      <c r="S54"/>
      <c r="T54"/>
      <c r="U54"/>
      <c r="V54"/>
      <c r="W54"/>
    </row>
    <row r="55" spans="1:23" x14ac:dyDescent="0.2">
      <c r="A55" s="27">
        <f t="shared" si="0"/>
        <v>13</v>
      </c>
      <c r="B55" s="27" t="s">
        <v>7</v>
      </c>
      <c r="C55" s="27" t="s">
        <v>18</v>
      </c>
      <c r="D55" s="27" t="b">
        <v>1</v>
      </c>
      <c r="E55" s="23" t="s">
        <v>49</v>
      </c>
      <c r="F55" s="27" t="b">
        <v>0</v>
      </c>
      <c r="O55"/>
      <c r="P55"/>
      <c r="Q55"/>
      <c r="R55"/>
      <c r="S55"/>
      <c r="T55"/>
      <c r="U55"/>
      <c r="V55"/>
      <c r="W55"/>
    </row>
    <row r="56" spans="1:23" x14ac:dyDescent="0.2">
      <c r="O56"/>
      <c r="P56"/>
      <c r="Q56"/>
      <c r="R56"/>
      <c r="S56"/>
      <c r="T56"/>
      <c r="U56"/>
      <c r="V56"/>
      <c r="W56"/>
    </row>
    <row r="57" spans="1:23" x14ac:dyDescent="0.2">
      <c r="O57"/>
      <c r="P57"/>
      <c r="Q57"/>
      <c r="R57"/>
      <c r="S57"/>
      <c r="T57"/>
      <c r="U57"/>
      <c r="V57"/>
      <c r="W57"/>
    </row>
    <row r="58" spans="1:23" x14ac:dyDescent="0.2">
      <c r="A58" s="14" t="s">
        <v>86</v>
      </c>
      <c r="O58"/>
      <c r="P58"/>
      <c r="Q58"/>
      <c r="R58"/>
      <c r="S58"/>
      <c r="T58"/>
      <c r="U58"/>
      <c r="V58"/>
      <c r="W58"/>
    </row>
    <row r="59" spans="1:23" x14ac:dyDescent="0.2">
      <c r="A59" s="53"/>
      <c r="B59" s="53"/>
      <c r="C59" s="88"/>
      <c r="D59" s="53" t="s">
        <v>43</v>
      </c>
      <c r="H59"/>
      <c r="I59"/>
      <c r="J59"/>
      <c r="O59"/>
      <c r="P59"/>
      <c r="Q59"/>
      <c r="R59"/>
      <c r="S59"/>
      <c r="T59"/>
      <c r="U59"/>
      <c r="V59"/>
      <c r="W59"/>
    </row>
    <row r="60" spans="1:23" x14ac:dyDescent="0.2">
      <c r="B60" s="27" t="s">
        <v>14</v>
      </c>
      <c r="C60" s="27" t="s">
        <v>55</v>
      </c>
      <c r="D60" s="96">
        <v>0</v>
      </c>
      <c r="H60"/>
      <c r="I60"/>
      <c r="J60"/>
      <c r="O60"/>
      <c r="P60"/>
      <c r="Q60"/>
      <c r="R60"/>
      <c r="S60"/>
      <c r="T60"/>
      <c r="U60"/>
      <c r="V60"/>
      <c r="W60"/>
    </row>
    <row r="61" spans="1:23" x14ac:dyDescent="0.2">
      <c r="B61" s="27" t="s">
        <v>4</v>
      </c>
      <c r="C61" s="27" t="s">
        <v>55</v>
      </c>
      <c r="D61" s="96">
        <v>0</v>
      </c>
      <c r="H61"/>
      <c r="I61"/>
      <c r="J61"/>
      <c r="O61"/>
      <c r="P61"/>
      <c r="Q61"/>
      <c r="R61"/>
      <c r="S61"/>
      <c r="T61"/>
      <c r="U61"/>
      <c r="V61"/>
      <c r="W61"/>
    </row>
    <row r="62" spans="1:23" x14ac:dyDescent="0.2">
      <c r="B62" s="27" t="s">
        <v>5</v>
      </c>
      <c r="C62" s="27" t="s">
        <v>55</v>
      </c>
      <c r="D62" s="96">
        <v>4220.9953699573898</v>
      </c>
      <c r="H62"/>
      <c r="I62"/>
      <c r="J62"/>
      <c r="O62"/>
      <c r="P62"/>
      <c r="Q62"/>
      <c r="R62"/>
      <c r="S62"/>
      <c r="T62"/>
      <c r="U62"/>
      <c r="V62"/>
      <c r="W62"/>
    </row>
    <row r="63" spans="1:23" x14ac:dyDescent="0.2">
      <c r="B63" s="27" t="s">
        <v>15</v>
      </c>
      <c r="C63" s="27" t="s">
        <v>34</v>
      </c>
      <c r="D63" s="96">
        <v>0</v>
      </c>
      <c r="H63"/>
      <c r="I63"/>
      <c r="J63"/>
      <c r="O63"/>
      <c r="P63"/>
      <c r="Q63"/>
      <c r="R63"/>
      <c r="S63"/>
      <c r="T63"/>
      <c r="U63"/>
      <c r="V63"/>
      <c r="W63"/>
    </row>
    <row r="64" spans="1:23" x14ac:dyDescent="0.2">
      <c r="B64" s="27" t="s">
        <v>9</v>
      </c>
      <c r="C64" s="27" t="s">
        <v>33</v>
      </c>
      <c r="D64" s="96">
        <v>0.54769380678923496</v>
      </c>
      <c r="H64"/>
      <c r="I64"/>
      <c r="J64"/>
      <c r="O64"/>
      <c r="P64"/>
      <c r="Q64"/>
      <c r="R64"/>
      <c r="S64"/>
      <c r="T64"/>
      <c r="U64"/>
      <c r="V64"/>
      <c r="W64"/>
    </row>
    <row r="65" spans="1:23" x14ac:dyDescent="0.2">
      <c r="B65" s="27" t="s">
        <v>10</v>
      </c>
      <c r="C65" s="27" t="s">
        <v>33</v>
      </c>
      <c r="D65" s="96">
        <v>0.54769380678923496</v>
      </c>
      <c r="H65"/>
      <c r="I65"/>
      <c r="J65"/>
      <c r="O65"/>
      <c r="P65"/>
      <c r="Q65"/>
      <c r="R65"/>
      <c r="S65"/>
      <c r="T65"/>
      <c r="U65"/>
      <c r="V65"/>
      <c r="W65"/>
    </row>
    <row r="66" spans="1:23" x14ac:dyDescent="0.2">
      <c r="B66" s="27" t="s">
        <v>6</v>
      </c>
      <c r="C66" s="27" t="s">
        <v>34</v>
      </c>
      <c r="D66" s="96">
        <v>0</v>
      </c>
      <c r="H66"/>
      <c r="I66"/>
      <c r="J66"/>
      <c r="O66"/>
      <c r="P66"/>
      <c r="Q66"/>
      <c r="R66"/>
      <c r="S66"/>
      <c r="T66"/>
      <c r="U66"/>
      <c r="V66"/>
      <c r="W66"/>
    </row>
    <row r="67" spans="1:23" x14ac:dyDescent="0.2">
      <c r="B67" s="27" t="s">
        <v>7</v>
      </c>
      <c r="C67" s="27" t="s">
        <v>34</v>
      </c>
      <c r="D67" s="96">
        <v>0</v>
      </c>
      <c r="H67"/>
      <c r="I67"/>
      <c r="J67"/>
      <c r="O67"/>
      <c r="P67"/>
      <c r="Q67"/>
      <c r="R67"/>
      <c r="S67"/>
      <c r="T67"/>
      <c r="U67"/>
      <c r="V67"/>
      <c r="W67"/>
    </row>
    <row r="68" spans="1:23" x14ac:dyDescent="0.2">
      <c r="H68"/>
      <c r="I68"/>
      <c r="J68"/>
      <c r="O68"/>
      <c r="P68"/>
      <c r="Q68"/>
      <c r="R68"/>
      <c r="S68"/>
      <c r="T68"/>
      <c r="U68"/>
      <c r="V68"/>
      <c r="W68"/>
    </row>
    <row r="69" spans="1:23" x14ac:dyDescent="0.2">
      <c r="A69" s="8" t="s">
        <v>163</v>
      </c>
      <c r="O69"/>
      <c r="P69"/>
      <c r="Q69"/>
      <c r="R69"/>
      <c r="S69"/>
      <c r="T69"/>
      <c r="U69"/>
      <c r="V69"/>
      <c r="W69"/>
    </row>
    <row r="70" spans="1:23" x14ac:dyDescent="0.2">
      <c r="B70" s="8" t="s">
        <v>164</v>
      </c>
      <c r="C70" s="95">
        <v>1000</v>
      </c>
      <c r="O70"/>
      <c r="P70"/>
      <c r="Q70"/>
      <c r="R70"/>
      <c r="S70"/>
      <c r="T70"/>
      <c r="U70"/>
      <c r="V70"/>
      <c r="W70"/>
    </row>
    <row r="71" spans="1:23" x14ac:dyDescent="0.2">
      <c r="B71" s="8" t="s">
        <v>165</v>
      </c>
      <c r="C71" s="95">
        <v>1000000</v>
      </c>
      <c r="O71"/>
      <c r="P71"/>
      <c r="Q71"/>
      <c r="R71"/>
      <c r="S71"/>
      <c r="T71"/>
      <c r="U71"/>
      <c r="V71"/>
      <c r="W71"/>
    </row>
    <row r="72" spans="1:23" x14ac:dyDescent="0.2">
      <c r="O72"/>
      <c r="P72"/>
      <c r="Q72"/>
      <c r="R72"/>
      <c r="S72"/>
      <c r="T72"/>
      <c r="U72"/>
      <c r="V72"/>
      <c r="W72"/>
    </row>
    <row r="73" spans="1:23" x14ac:dyDescent="0.2">
      <c r="O73"/>
      <c r="P73"/>
      <c r="Q73"/>
      <c r="R73"/>
      <c r="S73"/>
      <c r="T73"/>
      <c r="U73"/>
      <c r="V73"/>
      <c r="W73"/>
    </row>
    <row r="74" spans="1:23" x14ac:dyDescent="0.2">
      <c r="A74" s="8" t="s">
        <v>167</v>
      </c>
      <c r="O74"/>
      <c r="P74"/>
      <c r="Q74"/>
      <c r="R74"/>
      <c r="S74"/>
      <c r="T74"/>
      <c r="U74"/>
      <c r="V74"/>
      <c r="W74"/>
    </row>
    <row r="75" spans="1:23" x14ac:dyDescent="0.2">
      <c r="B75" s="8" t="s">
        <v>167</v>
      </c>
      <c r="C75" s="155" t="s">
        <v>166</v>
      </c>
      <c r="O75"/>
      <c r="P75"/>
      <c r="Q75"/>
      <c r="R75"/>
      <c r="S75"/>
      <c r="T75"/>
      <c r="U75"/>
      <c r="V75"/>
      <c r="W75"/>
    </row>
    <row r="76" spans="1:23" x14ac:dyDescent="0.2">
      <c r="O76"/>
      <c r="P76"/>
      <c r="Q76"/>
      <c r="R76"/>
      <c r="S76"/>
      <c r="T76"/>
      <c r="U76"/>
      <c r="V76"/>
      <c r="W76"/>
    </row>
    <row r="77" spans="1:23" x14ac:dyDescent="0.2">
      <c r="O77"/>
      <c r="P77"/>
      <c r="Q77"/>
      <c r="R77"/>
      <c r="S77"/>
      <c r="T77"/>
      <c r="U77"/>
      <c r="V77"/>
      <c r="W77"/>
    </row>
    <row r="78" spans="1:23" x14ac:dyDescent="0.2">
      <c r="A78" s="8" t="s">
        <v>194</v>
      </c>
      <c r="C78" s="8" t="s">
        <v>195</v>
      </c>
      <c r="O78"/>
      <c r="P78"/>
      <c r="Q78"/>
      <c r="R78"/>
      <c r="S78"/>
      <c r="T78"/>
      <c r="U78"/>
      <c r="V78"/>
      <c r="W78"/>
    </row>
    <row r="79" spans="1:23" x14ac:dyDescent="0.2">
      <c r="O79"/>
      <c r="P79"/>
      <c r="Q79"/>
      <c r="R79"/>
      <c r="S79"/>
      <c r="T79"/>
      <c r="U79"/>
      <c r="V79"/>
      <c r="W79"/>
    </row>
    <row r="80" spans="1:23" x14ac:dyDescent="0.2">
      <c r="O80"/>
      <c r="P80"/>
      <c r="Q80"/>
      <c r="R80"/>
      <c r="S80"/>
      <c r="T80"/>
      <c r="U80"/>
      <c r="V80"/>
      <c r="W80"/>
    </row>
    <row r="81" spans="1:23" x14ac:dyDescent="0.2">
      <c r="O81"/>
      <c r="P81"/>
      <c r="Q81"/>
      <c r="R81"/>
      <c r="S81"/>
      <c r="T81"/>
      <c r="U81"/>
      <c r="V81"/>
      <c r="W81"/>
    </row>
    <row r="82" spans="1:23" x14ac:dyDescent="0.2">
      <c r="A82" s="1"/>
      <c r="B82" s="1"/>
      <c r="C82" s="1"/>
      <c r="D82" s="1"/>
      <c r="E82" s="1"/>
      <c r="F82" s="1"/>
      <c r="K82" s="1"/>
      <c r="L82" s="1"/>
      <c r="M82" s="1"/>
      <c r="N82" s="1"/>
      <c r="O82"/>
      <c r="P82"/>
      <c r="Q82"/>
      <c r="R82"/>
      <c r="S82"/>
      <c r="T82"/>
      <c r="U82"/>
      <c r="V82"/>
      <c r="W82"/>
    </row>
    <row r="83" spans="1:23" x14ac:dyDescent="0.2">
      <c r="A83" s="14" t="s">
        <v>100</v>
      </c>
      <c r="B83" s="14"/>
      <c r="K83" s="1"/>
      <c r="L83" s="1"/>
      <c r="M83" s="1"/>
      <c r="N83" s="1"/>
      <c r="O83"/>
      <c r="P83"/>
      <c r="Q83"/>
      <c r="R83"/>
      <c r="S83"/>
      <c r="T83"/>
      <c r="U83"/>
      <c r="V83"/>
      <c r="W83"/>
    </row>
    <row r="84" spans="1:23" x14ac:dyDescent="0.2">
      <c r="A84" s="14"/>
      <c r="B84" s="63" t="s">
        <v>51</v>
      </c>
      <c r="F84" s="157">
        <v>0</v>
      </c>
      <c r="K84" s="1"/>
      <c r="L84" s="1"/>
      <c r="M84" s="1"/>
      <c r="N84" s="1"/>
      <c r="O84"/>
      <c r="P84"/>
      <c r="Q84"/>
      <c r="R84"/>
      <c r="S84"/>
      <c r="T84"/>
      <c r="U84"/>
      <c r="V84"/>
      <c r="W84"/>
    </row>
    <row r="85" spans="1:23" x14ac:dyDescent="0.2">
      <c r="A85" s="1"/>
      <c r="B85" s="8" t="s">
        <v>101</v>
      </c>
      <c r="F85" s="157">
        <v>1</v>
      </c>
      <c r="K85" s="1"/>
      <c r="L85" s="1"/>
      <c r="M85" s="1"/>
      <c r="N85" s="1"/>
      <c r="O85"/>
      <c r="P85"/>
      <c r="Q85"/>
      <c r="R85"/>
      <c r="S85"/>
      <c r="T85"/>
      <c r="U85"/>
      <c r="V85"/>
      <c r="W85"/>
    </row>
    <row r="86" spans="1:23" x14ac:dyDescent="0.2">
      <c r="A86" s="1"/>
      <c r="B86" s="8" t="s">
        <v>102</v>
      </c>
      <c r="F86" s="157">
        <v>1</v>
      </c>
      <c r="K86" s="1"/>
      <c r="L86" s="1"/>
      <c r="M86" s="1"/>
      <c r="N86" s="1"/>
      <c r="O86"/>
      <c r="P86"/>
      <c r="Q86"/>
      <c r="R86"/>
      <c r="S86"/>
      <c r="T86"/>
      <c r="U86"/>
      <c r="V86"/>
      <c r="W86"/>
    </row>
    <row r="87" spans="1:23" x14ac:dyDescent="0.2">
      <c r="A87" s="1"/>
      <c r="B87" s="8" t="s">
        <v>103</v>
      </c>
      <c r="F87" s="157">
        <v>1</v>
      </c>
      <c r="K87" s="1"/>
      <c r="L87" s="1"/>
      <c r="M87" s="1"/>
      <c r="N87" s="1"/>
      <c r="O87"/>
      <c r="P87"/>
      <c r="Q87"/>
      <c r="R87"/>
      <c r="S87"/>
      <c r="T87"/>
      <c r="U87"/>
      <c r="V87"/>
      <c r="W87"/>
    </row>
    <row r="88" spans="1:23" x14ac:dyDescent="0.2">
      <c r="A88" s="1"/>
      <c r="B88" s="8" t="s">
        <v>104</v>
      </c>
      <c r="F88" s="157">
        <v>1</v>
      </c>
      <c r="K88" s="1"/>
      <c r="L88" s="1"/>
      <c r="M88" s="1"/>
      <c r="N88" s="1"/>
      <c r="O88"/>
      <c r="P88"/>
      <c r="Q88"/>
      <c r="R88"/>
      <c r="S88"/>
      <c r="T88"/>
      <c r="U88"/>
      <c r="V88"/>
      <c r="W88"/>
    </row>
    <row r="89" spans="1:23" x14ac:dyDescent="0.2">
      <c r="A89" s="1"/>
      <c r="B89" s="8" t="s">
        <v>113</v>
      </c>
      <c r="F89" s="157">
        <v>3</v>
      </c>
      <c r="K89" s="1"/>
      <c r="L89" s="1"/>
      <c r="M89" s="1"/>
      <c r="N89" s="1"/>
      <c r="O89"/>
      <c r="P89"/>
      <c r="Q89"/>
      <c r="R89"/>
      <c r="S89"/>
      <c r="T89"/>
      <c r="U89"/>
      <c r="V89"/>
      <c r="W89"/>
    </row>
    <row r="90" spans="1:23" x14ac:dyDescent="0.2">
      <c r="A90" s="1"/>
      <c r="B90" s="8" t="s">
        <v>105</v>
      </c>
      <c r="F90" s="157">
        <v>3</v>
      </c>
      <c r="K90" s="1"/>
      <c r="L90" s="1"/>
      <c r="M90" s="1"/>
      <c r="N90" s="1"/>
      <c r="O90" s="1"/>
    </row>
    <row r="91" spans="1:23" x14ac:dyDescent="0.2">
      <c r="A91" s="1"/>
      <c r="B91" s="8" t="s">
        <v>114</v>
      </c>
      <c r="F91" s="157">
        <v>6</v>
      </c>
      <c r="K91" s="1"/>
      <c r="L91" s="1"/>
      <c r="M91" s="1"/>
      <c r="N91" s="1"/>
      <c r="O91" s="1"/>
    </row>
    <row r="92" spans="1:23" x14ac:dyDescent="0.2">
      <c r="A92" s="1"/>
      <c r="B92" s="8" t="s">
        <v>181</v>
      </c>
      <c r="F92" s="157">
        <v>6</v>
      </c>
      <c r="K92" s="1"/>
      <c r="L92" s="1"/>
      <c r="M92" s="1"/>
      <c r="N92" s="1"/>
      <c r="O92" s="1"/>
    </row>
    <row r="93" spans="1:23" x14ac:dyDescent="0.2">
      <c r="A93" s="1"/>
      <c r="B93" s="8" t="s">
        <v>182</v>
      </c>
      <c r="F93" s="157">
        <v>10</v>
      </c>
      <c r="K93" s="1"/>
      <c r="L93" s="1"/>
      <c r="M93" s="1"/>
      <c r="N93" s="1"/>
      <c r="O93" s="1"/>
    </row>
    <row r="94" spans="1:23" x14ac:dyDescent="0.2">
      <c r="A94" s="1"/>
      <c r="B94" s="1"/>
      <c r="C94" s="1"/>
      <c r="D94" s="1"/>
      <c r="E94" s="1"/>
      <c r="F94" s="1"/>
      <c r="K94" s="1"/>
      <c r="L94" s="1"/>
      <c r="M94" s="1"/>
      <c r="N94" s="1"/>
      <c r="O94" s="1"/>
    </row>
    <row r="95" spans="1:23" x14ac:dyDescent="0.2">
      <c r="A95" s="1"/>
      <c r="B95" s="1"/>
      <c r="C95" s="1"/>
      <c r="D95" s="1"/>
      <c r="E95" s="1"/>
      <c r="F95" s="1"/>
      <c r="K95" s="1"/>
      <c r="L95" s="1"/>
      <c r="M95" s="1"/>
      <c r="N95" s="1"/>
      <c r="O95" s="1"/>
    </row>
    <row r="96" spans="1:23" x14ac:dyDescent="0.2">
      <c r="A96" s="1"/>
      <c r="B96" s="1"/>
      <c r="C96" s="1"/>
      <c r="D96" s="1"/>
      <c r="E96" s="1"/>
      <c r="F96" s="1"/>
      <c r="K96" s="1"/>
      <c r="L96" s="1"/>
      <c r="M96" s="1"/>
      <c r="N96" s="1"/>
      <c r="O96" s="1"/>
    </row>
    <row r="97" spans="1:25" x14ac:dyDescent="0.2">
      <c r="A97" s="1"/>
      <c r="B97" s="147" t="s">
        <v>160</v>
      </c>
      <c r="C97" s="1"/>
      <c r="D97" s="1"/>
      <c r="E97" s="1"/>
      <c r="F97" s="1"/>
      <c r="K97" s="1"/>
      <c r="L97" s="1"/>
      <c r="M97" s="1"/>
      <c r="N97" s="1"/>
      <c r="O97" s="1"/>
    </row>
    <row r="98" spans="1:25" x14ac:dyDescent="0.2">
      <c r="A98" s="1"/>
      <c r="B98" s="147" t="s">
        <v>126</v>
      </c>
      <c r="C98" s="1"/>
      <c r="D98" s="1"/>
      <c r="E98" s="1"/>
      <c r="F98" s="1"/>
      <c r="K98" s="1"/>
      <c r="L98" s="1"/>
      <c r="M98" s="1"/>
      <c r="N98" s="1"/>
      <c r="O98" s="1"/>
    </row>
    <row r="99" spans="1:25" x14ac:dyDescent="0.2">
      <c r="A99" s="1"/>
      <c r="B99" s="147" t="s">
        <v>127</v>
      </c>
      <c r="C99" s="1"/>
      <c r="D99" s="1"/>
      <c r="E99" s="1"/>
      <c r="F99" s="1"/>
      <c r="K99" s="1"/>
      <c r="L99" s="1"/>
      <c r="M99" s="1"/>
      <c r="N99" s="1"/>
      <c r="O99" s="1"/>
    </row>
    <row r="100" spans="1:25" x14ac:dyDescent="0.2">
      <c r="A100" s="1"/>
      <c r="B100" s="1"/>
      <c r="C100" s="1"/>
      <c r="D100" s="1"/>
      <c r="E100" s="1"/>
      <c r="F100" s="1"/>
      <c r="K100" s="1"/>
      <c r="L100" s="1"/>
      <c r="M100" s="1"/>
      <c r="N100" s="1"/>
      <c r="O100" s="1"/>
    </row>
    <row r="101" spans="1:25" x14ac:dyDescent="0.2">
      <c r="A101" s="1"/>
      <c r="B101" s="1"/>
      <c r="C101" s="1"/>
      <c r="D101" s="1"/>
      <c r="E101" s="1"/>
      <c r="F101" s="1"/>
      <c r="K101" s="1"/>
      <c r="L101" s="1"/>
      <c r="M101" s="1"/>
      <c r="N101" s="1"/>
      <c r="O101" s="1"/>
    </row>
    <row r="102" spans="1:25" x14ac:dyDescent="0.2">
      <c r="T102"/>
      <c r="U102"/>
      <c r="V102"/>
      <c r="W102"/>
    </row>
    <row r="103" spans="1:25" x14ac:dyDescent="0.2">
      <c r="T103"/>
      <c r="U103"/>
      <c r="V103"/>
      <c r="W103"/>
    </row>
    <row r="104" spans="1:25" ht="15" x14ac:dyDescent="0.25">
      <c r="A104" s="19" t="s">
        <v>88</v>
      </c>
      <c r="B104" s="19"/>
      <c r="C104" s="19"/>
      <c r="D104" s="19"/>
      <c r="E104" s="19"/>
      <c r="F104" s="20"/>
      <c r="G104" s="19"/>
      <c r="H104" s="19"/>
      <c r="I104" s="19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</row>
    <row r="105" spans="1:25" x14ac:dyDescent="0.2">
      <c r="U105"/>
      <c r="V105"/>
      <c r="W105"/>
      <c r="X105"/>
      <c r="Y105"/>
    </row>
    <row r="106" spans="1:25" x14ac:dyDescent="0.2">
      <c r="B106" s="8" t="s">
        <v>42</v>
      </c>
      <c r="F106" s="8" t="s">
        <v>50</v>
      </c>
      <c r="H106" s="8" t="s">
        <v>54</v>
      </c>
      <c r="J106" s="8" t="s">
        <v>26</v>
      </c>
      <c r="N106" s="8" t="s">
        <v>91</v>
      </c>
      <c r="P106" s="8" t="s">
        <v>163</v>
      </c>
      <c r="R106" s="8" t="s">
        <v>27</v>
      </c>
      <c r="T106" s="8" t="s">
        <v>228</v>
      </c>
      <c r="U106"/>
      <c r="V106" s="8" t="s">
        <v>239</v>
      </c>
      <c r="W106"/>
      <c r="Y106"/>
    </row>
    <row r="107" spans="1:25" x14ac:dyDescent="0.2">
      <c r="B107" s="25" t="s">
        <v>43</v>
      </c>
      <c r="C107" s="131" t="s">
        <v>139</v>
      </c>
      <c r="D107" s="131" t="s">
        <v>234</v>
      </c>
      <c r="F107" s="63" t="s">
        <v>51</v>
      </c>
      <c r="H107" s="25" t="b">
        <v>0</v>
      </c>
      <c r="J107" s="25" t="s">
        <v>46</v>
      </c>
      <c r="K107" s="44">
        <v>6</v>
      </c>
      <c r="L107" s="44" t="s">
        <v>37</v>
      </c>
      <c r="N107" s="44" t="s">
        <v>85</v>
      </c>
      <c r="Q107" s="24"/>
      <c r="R107" s="23">
        <v>2026</v>
      </c>
      <c r="T107" s="23" t="s">
        <v>230</v>
      </c>
      <c r="U107"/>
      <c r="V107" s="23" t="s">
        <v>19</v>
      </c>
      <c r="W107" s="23" t="s">
        <v>19</v>
      </c>
    </row>
    <row r="108" spans="1:25" x14ac:dyDescent="0.2">
      <c r="B108" s="25" t="s">
        <v>3</v>
      </c>
      <c r="C108" s="131" t="s">
        <v>140</v>
      </c>
      <c r="D108" s="131" t="s">
        <v>235</v>
      </c>
      <c r="F108" s="25" t="s">
        <v>17</v>
      </c>
      <c r="H108" s="25" t="b">
        <v>1</v>
      </c>
      <c r="J108" s="25" t="s">
        <v>36</v>
      </c>
      <c r="K108" s="44">
        <v>12</v>
      </c>
      <c r="L108" s="44" t="s">
        <v>38</v>
      </c>
      <c r="Q108" s="24"/>
      <c r="R108" s="23">
        <f>R107-1</f>
        <v>2025</v>
      </c>
      <c r="T108" s="23" t="s">
        <v>229</v>
      </c>
      <c r="U108"/>
      <c r="V108" s="23" t="s">
        <v>48</v>
      </c>
      <c r="W108" s="23" t="s">
        <v>48</v>
      </c>
    </row>
    <row r="109" spans="1:25" x14ac:dyDescent="0.2">
      <c r="B109" s="25" t="s">
        <v>44</v>
      </c>
      <c r="C109" s="131" t="s">
        <v>141</v>
      </c>
      <c r="D109" s="131" t="s">
        <v>236</v>
      </c>
      <c r="F109" s="25" t="s">
        <v>2</v>
      </c>
      <c r="J109" s="21"/>
      <c r="K109" s="21"/>
      <c r="L109" s="24"/>
      <c r="Q109" s="24"/>
      <c r="R109" s="23">
        <f t="shared" ref="R109:R113" si="1">R108-1</f>
        <v>2024</v>
      </c>
      <c r="T109" s="23" t="s">
        <v>98</v>
      </c>
      <c r="U109"/>
      <c r="V109" s="23" t="s">
        <v>240</v>
      </c>
      <c r="W109" s="23" t="s">
        <v>240</v>
      </c>
      <c r="X109"/>
      <c r="Y109"/>
    </row>
    <row r="110" spans="1:25" x14ac:dyDescent="0.2">
      <c r="C110" s="127"/>
      <c r="D110" s="127"/>
      <c r="F110" s="25"/>
      <c r="J110" s="21"/>
      <c r="K110" s="21"/>
      <c r="Q110" s="24"/>
      <c r="R110" s="23">
        <f t="shared" si="1"/>
        <v>2023</v>
      </c>
      <c r="U110"/>
      <c r="V110" s="23"/>
      <c r="W110"/>
      <c r="X110"/>
      <c r="Y110"/>
    </row>
    <row r="111" spans="1:25" x14ac:dyDescent="0.2">
      <c r="C111" s="127"/>
      <c r="D111" s="127"/>
      <c r="J111" s="21"/>
      <c r="K111" s="21"/>
      <c r="R111" s="23">
        <f t="shared" si="1"/>
        <v>2022</v>
      </c>
      <c r="U111"/>
      <c r="W111"/>
      <c r="X111"/>
      <c r="Y111"/>
    </row>
    <row r="112" spans="1:25" x14ac:dyDescent="0.2">
      <c r="J112" s="21"/>
      <c r="K112" s="21"/>
      <c r="R112" s="23">
        <f t="shared" si="1"/>
        <v>2021</v>
      </c>
      <c r="U112"/>
      <c r="W112"/>
      <c r="X112"/>
      <c r="Y112"/>
    </row>
    <row r="113" spans="18:25" x14ac:dyDescent="0.2">
      <c r="R113" s="23">
        <f t="shared" si="1"/>
        <v>2020</v>
      </c>
      <c r="U113"/>
      <c r="V113" s="254"/>
      <c r="W113"/>
      <c r="X113"/>
      <c r="Y113"/>
    </row>
    <row r="114" spans="18:25" x14ac:dyDescent="0.2">
      <c r="R114" s="23"/>
      <c r="U114"/>
      <c r="V114" s="254"/>
      <c r="W114"/>
      <c r="X114"/>
      <c r="Y114"/>
    </row>
    <row r="115" spans="18:25" x14ac:dyDescent="0.2">
      <c r="U115"/>
      <c r="V115" s="254"/>
      <c r="W115"/>
      <c r="X115"/>
      <c r="Y115"/>
    </row>
    <row r="116" spans="18:25" x14ac:dyDescent="0.2">
      <c r="U116"/>
      <c r="V116" s="255"/>
      <c r="W116"/>
      <c r="X116"/>
      <c r="Y116"/>
    </row>
    <row r="117" spans="18:25" x14ac:dyDescent="0.2">
      <c r="U117"/>
      <c r="V117"/>
      <c r="W117"/>
      <c r="X117"/>
      <c r="Y117"/>
    </row>
    <row r="118" spans="18:25" x14ac:dyDescent="0.2">
      <c r="U118"/>
      <c r="V118"/>
      <c r="W118"/>
      <c r="X118"/>
    </row>
    <row r="119" spans="18:25" x14ac:dyDescent="0.2">
      <c r="U119"/>
      <c r="V119"/>
      <c r="W119"/>
      <c r="X119"/>
    </row>
    <row r="120" spans="18:25" x14ac:dyDescent="0.2">
      <c r="V120"/>
      <c r="W120"/>
      <c r="X120"/>
    </row>
    <row r="121" spans="18:25" x14ac:dyDescent="0.2">
      <c r="U121"/>
      <c r="V121"/>
      <c r="W121"/>
      <c r="X121"/>
    </row>
    <row r="122" spans="18:25" x14ac:dyDescent="0.2">
      <c r="U122"/>
      <c r="V122"/>
      <c r="W122"/>
      <c r="X122"/>
    </row>
    <row r="123" spans="18:25" x14ac:dyDescent="0.2">
      <c r="U123"/>
      <c r="V123"/>
      <c r="W123"/>
      <c r="X123"/>
    </row>
    <row r="124" spans="18:25" x14ac:dyDescent="0.2">
      <c r="U124"/>
      <c r="V124"/>
      <c r="W124"/>
      <c r="X124"/>
    </row>
    <row r="125" spans="18:25" x14ac:dyDescent="0.2">
      <c r="U125"/>
      <c r="V125"/>
      <c r="W125"/>
      <c r="X125"/>
    </row>
    <row r="126" spans="18:25" x14ac:dyDescent="0.2">
      <c r="U126"/>
      <c r="V126"/>
      <c r="W126"/>
      <c r="X126"/>
    </row>
    <row r="127" spans="18:25" x14ac:dyDescent="0.2">
      <c r="T127"/>
      <c r="U127"/>
      <c r="V127"/>
      <c r="W127"/>
    </row>
    <row r="128" spans="18:25" x14ac:dyDescent="0.2">
      <c r="T128"/>
      <c r="U128"/>
      <c r="V128"/>
      <c r="W128"/>
    </row>
    <row r="129" spans="20:23" x14ac:dyDescent="0.2">
      <c r="T129"/>
      <c r="U129"/>
      <c r="V129"/>
      <c r="W129"/>
    </row>
    <row r="130" spans="20:23" x14ac:dyDescent="0.2">
      <c r="T130"/>
      <c r="U130"/>
      <c r="V130"/>
      <c r="W130"/>
    </row>
    <row r="131" spans="20:23" x14ac:dyDescent="0.2">
      <c r="T131"/>
      <c r="U131"/>
      <c r="V131"/>
      <c r="W131"/>
    </row>
    <row r="132" spans="20:23" x14ac:dyDescent="0.2">
      <c r="T132"/>
      <c r="U132"/>
      <c r="V132"/>
      <c r="W132"/>
    </row>
    <row r="133" spans="20:23" x14ac:dyDescent="0.2">
      <c r="T133"/>
      <c r="U133"/>
      <c r="V133"/>
      <c r="W133"/>
    </row>
    <row r="134" spans="20:23" x14ac:dyDescent="0.2">
      <c r="T134"/>
      <c r="U134"/>
      <c r="V134"/>
      <c r="W134"/>
    </row>
    <row r="135" spans="20:23" x14ac:dyDescent="0.2">
      <c r="T135"/>
      <c r="U135"/>
      <c r="V135"/>
      <c r="W135"/>
    </row>
    <row r="136" spans="20:23" x14ac:dyDescent="0.2">
      <c r="T136"/>
      <c r="U136"/>
      <c r="V136"/>
      <c r="W136"/>
    </row>
    <row r="137" spans="20:23" x14ac:dyDescent="0.2">
      <c r="T137"/>
      <c r="U137"/>
      <c r="V137"/>
      <c r="W137"/>
    </row>
    <row r="138" spans="20:23" x14ac:dyDescent="0.2">
      <c r="T138"/>
      <c r="U138"/>
      <c r="V138"/>
      <c r="W138"/>
    </row>
    <row r="139" spans="20:23" x14ac:dyDescent="0.2">
      <c r="T139"/>
      <c r="U139"/>
      <c r="V139"/>
      <c r="W139"/>
    </row>
    <row r="140" spans="20:23" x14ac:dyDescent="0.2">
      <c r="T140"/>
      <c r="U140"/>
      <c r="V140"/>
      <c r="W140"/>
    </row>
    <row r="141" spans="20:23" x14ac:dyDescent="0.2">
      <c r="T141"/>
      <c r="U141"/>
      <c r="V141"/>
      <c r="W141"/>
    </row>
    <row r="142" spans="20:23" x14ac:dyDescent="0.2">
      <c r="T142"/>
      <c r="U142"/>
      <c r="V142"/>
      <c r="W142"/>
    </row>
    <row r="143" spans="20:23" x14ac:dyDescent="0.2">
      <c r="T143"/>
      <c r="U143"/>
      <c r="V143"/>
      <c r="W143"/>
    </row>
    <row r="144" spans="20:23" x14ac:dyDescent="0.2">
      <c r="T144"/>
      <c r="U144"/>
      <c r="V144"/>
      <c r="W144"/>
    </row>
    <row r="145" spans="20:23" x14ac:dyDescent="0.2">
      <c r="T145"/>
      <c r="U145"/>
      <c r="V145"/>
      <c r="W145"/>
    </row>
    <row r="146" spans="20:23" x14ac:dyDescent="0.2">
      <c r="T146"/>
      <c r="U146"/>
      <c r="V146"/>
      <c r="W146"/>
    </row>
    <row r="147" spans="20:23" x14ac:dyDescent="0.2">
      <c r="T147"/>
      <c r="U147"/>
      <c r="V147"/>
      <c r="W147"/>
    </row>
    <row r="148" spans="20:23" x14ac:dyDescent="0.2">
      <c r="T148"/>
      <c r="U148"/>
      <c r="V148"/>
      <c r="W148"/>
    </row>
    <row r="149" spans="20:23" x14ac:dyDescent="0.2">
      <c r="T149"/>
      <c r="U149"/>
      <c r="V149"/>
      <c r="W149"/>
    </row>
    <row r="150" spans="20:23" x14ac:dyDescent="0.2">
      <c r="T150"/>
      <c r="U150"/>
      <c r="V150"/>
      <c r="W150"/>
    </row>
    <row r="151" spans="20:23" x14ac:dyDescent="0.2">
      <c r="T151"/>
      <c r="U151"/>
      <c r="V151"/>
      <c r="W151"/>
    </row>
    <row r="152" spans="20:23" x14ac:dyDescent="0.2">
      <c r="T152"/>
      <c r="U152"/>
      <c r="V152"/>
      <c r="W152"/>
    </row>
    <row r="153" spans="20:23" x14ac:dyDescent="0.2">
      <c r="T153"/>
      <c r="U153"/>
      <c r="V153"/>
      <c r="W153"/>
    </row>
    <row r="154" spans="20:23" x14ac:dyDescent="0.2">
      <c r="T154"/>
      <c r="U154"/>
      <c r="V154"/>
      <c r="W154"/>
    </row>
    <row r="155" spans="20:23" x14ac:dyDescent="0.2">
      <c r="T155"/>
      <c r="U155"/>
      <c r="V155"/>
      <c r="W155"/>
    </row>
    <row r="156" spans="20:23" x14ac:dyDescent="0.2">
      <c r="T156"/>
      <c r="U156"/>
      <c r="V156"/>
      <c r="W156"/>
    </row>
    <row r="157" spans="20:23" x14ac:dyDescent="0.2">
      <c r="T157"/>
      <c r="U157"/>
      <c r="V157"/>
      <c r="W157"/>
    </row>
    <row r="158" spans="20:23" x14ac:dyDescent="0.2">
      <c r="T158"/>
      <c r="U158"/>
      <c r="V158"/>
      <c r="W158"/>
    </row>
    <row r="159" spans="20:23" x14ac:dyDescent="0.2">
      <c r="T159"/>
      <c r="U159"/>
      <c r="V159"/>
      <c r="W159"/>
    </row>
    <row r="160" spans="20:23" x14ac:dyDescent="0.2">
      <c r="T160"/>
      <c r="U160"/>
      <c r="V160"/>
      <c r="W160"/>
    </row>
    <row r="161" spans="20:23" x14ac:dyDescent="0.2">
      <c r="T161"/>
      <c r="U161"/>
      <c r="V161"/>
      <c r="W161"/>
    </row>
    <row r="162" spans="20:23" x14ac:dyDescent="0.2">
      <c r="T162"/>
      <c r="U162"/>
      <c r="V162"/>
      <c r="W162"/>
    </row>
    <row r="163" spans="20:23" x14ac:dyDescent="0.2">
      <c r="T163"/>
      <c r="U163"/>
      <c r="V163"/>
      <c r="W163"/>
    </row>
    <row r="164" spans="20:23" x14ac:dyDescent="0.2">
      <c r="T164"/>
      <c r="U164"/>
      <c r="V164"/>
      <c r="W164"/>
    </row>
    <row r="165" spans="20:23" x14ac:dyDescent="0.2">
      <c r="T165"/>
      <c r="U165"/>
      <c r="V165"/>
      <c r="W165"/>
    </row>
    <row r="166" spans="20:23" x14ac:dyDescent="0.2">
      <c r="T166"/>
      <c r="U166"/>
      <c r="V166"/>
      <c r="W166"/>
    </row>
    <row r="167" spans="20:23" x14ac:dyDescent="0.2">
      <c r="T167"/>
      <c r="U167"/>
      <c r="V167"/>
      <c r="W167"/>
    </row>
    <row r="168" spans="20:23" x14ac:dyDescent="0.2">
      <c r="T168"/>
      <c r="U168"/>
      <c r="V168"/>
      <c r="W168"/>
    </row>
    <row r="169" spans="20:23" x14ac:dyDescent="0.2">
      <c r="T169"/>
      <c r="U169"/>
      <c r="V169"/>
      <c r="W169"/>
    </row>
    <row r="170" spans="20:23" x14ac:dyDescent="0.2">
      <c r="T170"/>
      <c r="U170"/>
      <c r="V170"/>
      <c r="W170"/>
    </row>
    <row r="171" spans="20:23" x14ac:dyDescent="0.2">
      <c r="T171"/>
      <c r="U171"/>
      <c r="V171"/>
      <c r="W171"/>
    </row>
    <row r="172" spans="20:23" x14ac:dyDescent="0.2">
      <c r="T172"/>
      <c r="U172"/>
      <c r="V172"/>
      <c r="W172"/>
    </row>
    <row r="173" spans="20:23" x14ac:dyDescent="0.2">
      <c r="T173"/>
      <c r="U173"/>
      <c r="V173"/>
      <c r="W173"/>
    </row>
    <row r="174" spans="20:23" x14ac:dyDescent="0.2">
      <c r="T174"/>
      <c r="U174"/>
      <c r="V174"/>
      <c r="W174"/>
    </row>
    <row r="175" spans="20:23" x14ac:dyDescent="0.2">
      <c r="T175"/>
      <c r="U175"/>
      <c r="V175"/>
      <c r="W175"/>
    </row>
    <row r="176" spans="20:23" x14ac:dyDescent="0.2">
      <c r="T176"/>
      <c r="U176"/>
      <c r="V176"/>
      <c r="W176"/>
    </row>
    <row r="177" spans="20:23" x14ac:dyDescent="0.2">
      <c r="T177"/>
      <c r="U177"/>
      <c r="V177"/>
      <c r="W177"/>
    </row>
    <row r="178" spans="20:23" x14ac:dyDescent="0.2">
      <c r="T178"/>
      <c r="U178"/>
      <c r="V178"/>
      <c r="W178"/>
    </row>
    <row r="179" spans="20:23" x14ac:dyDescent="0.2">
      <c r="T179"/>
      <c r="U179"/>
      <c r="V179"/>
      <c r="W179"/>
    </row>
    <row r="180" spans="20:23" x14ac:dyDescent="0.2">
      <c r="T180"/>
      <c r="U180"/>
      <c r="V180"/>
      <c r="W180"/>
    </row>
    <row r="181" spans="20:23" x14ac:dyDescent="0.2">
      <c r="T181"/>
      <c r="U181"/>
      <c r="V181"/>
      <c r="W181"/>
    </row>
    <row r="182" spans="20:23" x14ac:dyDescent="0.2">
      <c r="T182"/>
      <c r="U182"/>
      <c r="V182"/>
      <c r="W182"/>
    </row>
    <row r="183" spans="20:23" x14ac:dyDescent="0.2">
      <c r="T183"/>
      <c r="U183"/>
      <c r="V183"/>
      <c r="W183"/>
    </row>
    <row r="184" spans="20:23" x14ac:dyDescent="0.2">
      <c r="T184"/>
      <c r="U184"/>
      <c r="V184"/>
      <c r="W184"/>
    </row>
    <row r="185" spans="20:23" x14ac:dyDescent="0.2">
      <c r="T185"/>
      <c r="U185"/>
      <c r="V185"/>
      <c r="W185"/>
    </row>
    <row r="186" spans="20:23" x14ac:dyDescent="0.2">
      <c r="T186"/>
      <c r="U186"/>
      <c r="V186"/>
      <c r="W186"/>
    </row>
    <row r="187" spans="20:23" x14ac:dyDescent="0.2">
      <c r="T187"/>
      <c r="U187"/>
      <c r="V187"/>
      <c r="W187"/>
    </row>
    <row r="188" spans="20:23" x14ac:dyDescent="0.2">
      <c r="T188"/>
      <c r="U188"/>
      <c r="V188"/>
      <c r="W188"/>
    </row>
    <row r="189" spans="20:23" x14ac:dyDescent="0.2">
      <c r="T189"/>
      <c r="U189"/>
      <c r="V189"/>
      <c r="W189"/>
    </row>
    <row r="190" spans="20:23" x14ac:dyDescent="0.2">
      <c r="T190"/>
      <c r="U190"/>
      <c r="V190"/>
      <c r="W190"/>
    </row>
    <row r="191" spans="20:23" x14ac:dyDescent="0.2">
      <c r="T191"/>
      <c r="U191"/>
      <c r="V191"/>
      <c r="W191"/>
    </row>
    <row r="192" spans="20:23" x14ac:dyDescent="0.2">
      <c r="T192"/>
      <c r="U192"/>
      <c r="V192"/>
      <c r="W192"/>
    </row>
    <row r="193" spans="20:23" x14ac:dyDescent="0.2">
      <c r="T193"/>
      <c r="U193"/>
      <c r="V193"/>
      <c r="W193"/>
    </row>
    <row r="194" spans="20:23" x14ac:dyDescent="0.2">
      <c r="T194"/>
      <c r="U194"/>
      <c r="V194"/>
      <c r="W194"/>
    </row>
    <row r="195" spans="20:23" x14ac:dyDescent="0.2">
      <c r="T195"/>
      <c r="U195"/>
      <c r="V195"/>
      <c r="W195"/>
    </row>
    <row r="196" spans="20:23" x14ac:dyDescent="0.2">
      <c r="T196"/>
      <c r="U196"/>
      <c r="V196"/>
      <c r="W196"/>
    </row>
    <row r="197" spans="20:23" x14ac:dyDescent="0.2">
      <c r="T197"/>
      <c r="U197"/>
      <c r="V197"/>
      <c r="W197"/>
    </row>
    <row r="198" spans="20:23" x14ac:dyDescent="0.2">
      <c r="T198"/>
      <c r="U198"/>
      <c r="V198"/>
      <c r="W198"/>
    </row>
    <row r="199" spans="20:23" x14ac:dyDescent="0.2">
      <c r="T199"/>
      <c r="U199"/>
      <c r="V199"/>
      <c r="W199"/>
    </row>
    <row r="200" spans="20:23" x14ac:dyDescent="0.2">
      <c r="T200"/>
      <c r="U200"/>
      <c r="V200"/>
      <c r="W200"/>
    </row>
    <row r="201" spans="20:23" x14ac:dyDescent="0.2">
      <c r="T201"/>
      <c r="U201"/>
      <c r="V201"/>
      <c r="W201"/>
    </row>
    <row r="202" spans="20:23" x14ac:dyDescent="0.2">
      <c r="T202"/>
      <c r="U202"/>
      <c r="V202"/>
      <c r="W202"/>
    </row>
    <row r="203" spans="20:23" x14ac:dyDescent="0.2">
      <c r="T203"/>
      <c r="U203"/>
      <c r="V203"/>
      <c r="W203"/>
    </row>
    <row r="204" spans="20:23" x14ac:dyDescent="0.2">
      <c r="T204"/>
      <c r="U204"/>
      <c r="V204"/>
      <c r="W204"/>
    </row>
    <row r="205" spans="20:23" x14ac:dyDescent="0.2">
      <c r="T205"/>
      <c r="U205"/>
      <c r="V205"/>
      <c r="W205"/>
    </row>
    <row r="206" spans="20:23" x14ac:dyDescent="0.2">
      <c r="T206"/>
      <c r="U206"/>
      <c r="V206"/>
      <c r="W206"/>
    </row>
    <row r="207" spans="20:23" x14ac:dyDescent="0.2">
      <c r="T207"/>
      <c r="U207"/>
      <c r="V207"/>
      <c r="W207"/>
    </row>
    <row r="208" spans="20:23" x14ac:dyDescent="0.2">
      <c r="T208"/>
      <c r="U208"/>
      <c r="V208"/>
      <c r="W208"/>
    </row>
    <row r="209" spans="20:23" x14ac:dyDescent="0.2">
      <c r="T209"/>
      <c r="U209"/>
      <c r="V209"/>
      <c r="W209"/>
    </row>
    <row r="210" spans="20:23" x14ac:dyDescent="0.2">
      <c r="T210"/>
      <c r="U210"/>
      <c r="V210"/>
      <c r="W210"/>
    </row>
    <row r="211" spans="20:23" x14ac:dyDescent="0.2">
      <c r="T211"/>
      <c r="U211"/>
      <c r="V211"/>
      <c r="W211"/>
    </row>
    <row r="212" spans="20:23" x14ac:dyDescent="0.2">
      <c r="T212"/>
      <c r="U212"/>
      <c r="V212"/>
      <c r="W212"/>
    </row>
    <row r="213" spans="20:23" x14ac:dyDescent="0.2">
      <c r="T213"/>
      <c r="U213"/>
      <c r="V213"/>
      <c r="W213"/>
    </row>
    <row r="214" spans="20:23" x14ac:dyDescent="0.2">
      <c r="T214"/>
      <c r="U214"/>
      <c r="V214"/>
      <c r="W214"/>
    </row>
    <row r="215" spans="20:23" x14ac:dyDescent="0.2">
      <c r="T215"/>
      <c r="U215"/>
      <c r="V215"/>
      <c r="W215"/>
    </row>
    <row r="216" spans="20:23" x14ac:dyDescent="0.2">
      <c r="T216"/>
      <c r="U216"/>
      <c r="V216"/>
      <c r="W216"/>
    </row>
    <row r="217" spans="20:23" x14ac:dyDescent="0.2">
      <c r="T217"/>
      <c r="U217"/>
      <c r="V217"/>
      <c r="W217"/>
    </row>
    <row r="218" spans="20:23" x14ac:dyDescent="0.2">
      <c r="T218"/>
      <c r="U218"/>
      <c r="V218"/>
      <c r="W218"/>
    </row>
    <row r="219" spans="20:23" x14ac:dyDescent="0.2">
      <c r="T219"/>
      <c r="U219"/>
      <c r="V219"/>
      <c r="W219"/>
    </row>
    <row r="220" spans="20:23" x14ac:dyDescent="0.2">
      <c r="T220"/>
      <c r="U220"/>
      <c r="V220"/>
      <c r="W220"/>
    </row>
    <row r="221" spans="20:23" x14ac:dyDescent="0.2">
      <c r="T221"/>
      <c r="U221"/>
      <c r="V221"/>
      <c r="W221"/>
    </row>
    <row r="222" spans="20:23" x14ac:dyDescent="0.2">
      <c r="T222"/>
      <c r="U222"/>
      <c r="V222"/>
      <c r="W222"/>
    </row>
    <row r="223" spans="20:23" x14ac:dyDescent="0.2">
      <c r="T223"/>
      <c r="U223"/>
      <c r="V223"/>
      <c r="W223"/>
    </row>
    <row r="224" spans="20:23" x14ac:dyDescent="0.2">
      <c r="T224"/>
      <c r="U224"/>
      <c r="V224"/>
      <c r="W224"/>
    </row>
    <row r="225" spans="20:23" x14ac:dyDescent="0.2">
      <c r="T225"/>
      <c r="U225"/>
      <c r="V225"/>
      <c r="W225"/>
    </row>
    <row r="226" spans="20:23" x14ac:dyDescent="0.2">
      <c r="T226"/>
      <c r="U226"/>
      <c r="V226"/>
      <c r="W226"/>
    </row>
    <row r="227" spans="20:23" x14ac:dyDescent="0.2">
      <c r="T227"/>
      <c r="U227"/>
      <c r="V227"/>
      <c r="W227"/>
    </row>
    <row r="228" spans="20:23" x14ac:dyDescent="0.2">
      <c r="T228"/>
      <c r="U228"/>
      <c r="V228"/>
      <c r="W228"/>
    </row>
    <row r="229" spans="20:23" x14ac:dyDescent="0.2">
      <c r="T229"/>
      <c r="U229"/>
      <c r="V229"/>
      <c r="W229"/>
    </row>
    <row r="230" spans="20:23" x14ac:dyDescent="0.2">
      <c r="T230"/>
      <c r="U230"/>
      <c r="V230"/>
      <c r="W230"/>
    </row>
    <row r="231" spans="20:23" x14ac:dyDescent="0.2">
      <c r="T231"/>
      <c r="U231"/>
      <c r="V231"/>
      <c r="W231"/>
    </row>
    <row r="232" spans="20:23" x14ac:dyDescent="0.2">
      <c r="T232"/>
      <c r="U232"/>
      <c r="V232"/>
      <c r="W232"/>
    </row>
    <row r="233" spans="20:23" x14ac:dyDescent="0.2">
      <c r="T233"/>
      <c r="U233"/>
      <c r="V233"/>
      <c r="W233"/>
    </row>
    <row r="234" spans="20:23" x14ac:dyDescent="0.2">
      <c r="T234"/>
      <c r="U234"/>
      <c r="V234"/>
      <c r="W234"/>
    </row>
    <row r="235" spans="20:23" x14ac:dyDescent="0.2">
      <c r="T235"/>
      <c r="U235"/>
      <c r="V235"/>
      <c r="W235"/>
    </row>
    <row r="236" spans="20:23" x14ac:dyDescent="0.2">
      <c r="T236"/>
      <c r="U236"/>
      <c r="V236"/>
      <c r="W236"/>
    </row>
    <row r="237" spans="20:23" x14ac:dyDescent="0.2">
      <c r="T237"/>
      <c r="U237"/>
      <c r="V237"/>
      <c r="W237"/>
    </row>
    <row r="238" spans="20:23" x14ac:dyDescent="0.2">
      <c r="T238"/>
      <c r="U238"/>
      <c r="V238"/>
      <c r="W238"/>
    </row>
    <row r="239" spans="20:23" x14ac:dyDescent="0.2">
      <c r="T239"/>
      <c r="U239"/>
      <c r="V239"/>
      <c r="W239"/>
    </row>
    <row r="240" spans="20:23" x14ac:dyDescent="0.2">
      <c r="T240"/>
      <c r="U240"/>
      <c r="V240"/>
      <c r="W240"/>
    </row>
    <row r="241" spans="20:23" x14ac:dyDescent="0.2">
      <c r="T241"/>
      <c r="U241"/>
      <c r="V241"/>
      <c r="W241"/>
    </row>
    <row r="242" spans="20:23" x14ac:dyDescent="0.2">
      <c r="T242"/>
      <c r="U242"/>
      <c r="V242"/>
      <c r="W242"/>
    </row>
    <row r="243" spans="20:23" x14ac:dyDescent="0.2">
      <c r="T243"/>
      <c r="U243"/>
      <c r="V243"/>
      <c r="W243"/>
    </row>
    <row r="244" spans="20:23" x14ac:dyDescent="0.2">
      <c r="T244"/>
      <c r="U244"/>
      <c r="V244"/>
      <c r="W244"/>
    </row>
    <row r="245" spans="20:23" x14ac:dyDescent="0.2">
      <c r="T245"/>
      <c r="U245"/>
      <c r="V245"/>
      <c r="W245"/>
    </row>
    <row r="246" spans="20:23" x14ac:dyDescent="0.2">
      <c r="T246"/>
      <c r="U246"/>
      <c r="V246"/>
      <c r="W246"/>
    </row>
    <row r="247" spans="20:23" x14ac:dyDescent="0.2">
      <c r="T247"/>
      <c r="U247"/>
      <c r="V247"/>
      <c r="W247"/>
    </row>
    <row r="248" spans="20:23" x14ac:dyDescent="0.2">
      <c r="T248"/>
      <c r="U248"/>
      <c r="V248"/>
      <c r="W248"/>
    </row>
    <row r="249" spans="20:23" x14ac:dyDescent="0.2">
      <c r="T249"/>
      <c r="U249"/>
      <c r="V249"/>
      <c r="W249"/>
    </row>
    <row r="250" spans="20:23" x14ac:dyDescent="0.2">
      <c r="T250"/>
      <c r="U250"/>
      <c r="V250"/>
      <c r="W250"/>
    </row>
    <row r="251" spans="20:23" x14ac:dyDescent="0.2">
      <c r="T251"/>
      <c r="U251"/>
      <c r="V251"/>
      <c r="W251"/>
    </row>
    <row r="252" spans="20:23" x14ac:dyDescent="0.2">
      <c r="T252"/>
      <c r="U252"/>
      <c r="V252"/>
      <c r="W252"/>
    </row>
    <row r="253" spans="20:23" x14ac:dyDescent="0.2">
      <c r="T253"/>
      <c r="U253"/>
      <c r="V253"/>
      <c r="W253"/>
    </row>
    <row r="254" spans="20:23" x14ac:dyDescent="0.2">
      <c r="T254"/>
      <c r="U254"/>
      <c r="V254"/>
      <c r="W254"/>
    </row>
    <row r="255" spans="20:23" x14ac:dyDescent="0.2">
      <c r="T255"/>
      <c r="U255"/>
      <c r="V255"/>
      <c r="W255"/>
    </row>
    <row r="256" spans="20:23" x14ac:dyDescent="0.2">
      <c r="T256"/>
      <c r="U256"/>
      <c r="V256"/>
      <c r="W256"/>
    </row>
    <row r="257" spans="20:23" x14ac:dyDescent="0.2">
      <c r="T257"/>
      <c r="U257"/>
      <c r="V257"/>
      <c r="W257"/>
    </row>
    <row r="258" spans="20:23" x14ac:dyDescent="0.2">
      <c r="T258"/>
      <c r="U258"/>
      <c r="V258"/>
      <c r="W258"/>
    </row>
    <row r="259" spans="20:23" x14ac:dyDescent="0.2">
      <c r="T259"/>
      <c r="U259"/>
      <c r="V259"/>
      <c r="W259"/>
    </row>
    <row r="260" spans="20:23" x14ac:dyDescent="0.2">
      <c r="T260"/>
      <c r="U260"/>
      <c r="V260"/>
      <c r="W260"/>
    </row>
    <row r="261" spans="20:23" x14ac:dyDescent="0.2">
      <c r="T261"/>
      <c r="U261"/>
      <c r="V261"/>
      <c r="W261"/>
    </row>
    <row r="262" spans="20:23" x14ac:dyDescent="0.2">
      <c r="T262"/>
      <c r="U262"/>
      <c r="V262"/>
      <c r="W262"/>
    </row>
    <row r="263" spans="20:23" x14ac:dyDescent="0.2">
      <c r="T263"/>
      <c r="U263"/>
      <c r="V263"/>
    </row>
    <row r="264" spans="20:23" x14ac:dyDescent="0.2">
      <c r="T264"/>
      <c r="U264"/>
      <c r="V264"/>
    </row>
    <row r="265" spans="20:23" x14ac:dyDescent="0.2">
      <c r="T265"/>
      <c r="U265"/>
      <c r="V265"/>
    </row>
    <row r="266" spans="20:23" x14ac:dyDescent="0.2">
      <c r="T266"/>
      <c r="U266"/>
      <c r="V266"/>
    </row>
    <row r="267" spans="20:23" x14ac:dyDescent="0.2">
      <c r="T267"/>
      <c r="U267"/>
      <c r="V267"/>
    </row>
    <row r="268" spans="20:23" x14ac:dyDescent="0.2">
      <c r="T268"/>
      <c r="U268"/>
      <c r="V268"/>
    </row>
    <row r="269" spans="20:23" x14ac:dyDescent="0.2">
      <c r="T269"/>
      <c r="U269"/>
      <c r="V269"/>
    </row>
    <row r="270" spans="20:23" x14ac:dyDescent="0.2">
      <c r="T270"/>
      <c r="U270"/>
      <c r="V270"/>
    </row>
    <row r="271" spans="20:23" x14ac:dyDescent="0.2">
      <c r="T271"/>
      <c r="U271"/>
      <c r="V271"/>
    </row>
    <row r="272" spans="20:23" x14ac:dyDescent="0.2">
      <c r="T272"/>
      <c r="U272"/>
      <c r="V272"/>
    </row>
    <row r="273" spans="20:22" x14ac:dyDescent="0.2">
      <c r="T273"/>
      <c r="U273"/>
      <c r="V273"/>
    </row>
    <row r="274" spans="20:22" x14ac:dyDescent="0.2">
      <c r="T274"/>
      <c r="U274"/>
      <c r="V274"/>
    </row>
    <row r="275" spans="20:22" x14ac:dyDescent="0.2">
      <c r="T275"/>
      <c r="U275"/>
      <c r="V275"/>
    </row>
    <row r="276" spans="20:22" x14ac:dyDescent="0.2">
      <c r="T276"/>
      <c r="U276"/>
      <c r="V276"/>
    </row>
    <row r="277" spans="20:22" x14ac:dyDescent="0.2">
      <c r="T277"/>
      <c r="U277"/>
      <c r="V277"/>
    </row>
    <row r="278" spans="20:22" x14ac:dyDescent="0.2">
      <c r="T278"/>
      <c r="U278"/>
      <c r="V278"/>
    </row>
    <row r="279" spans="20:22" x14ac:dyDescent="0.2">
      <c r="T279"/>
      <c r="U279"/>
      <c r="V279"/>
    </row>
    <row r="280" spans="20:22" x14ac:dyDescent="0.2">
      <c r="T280"/>
      <c r="U280"/>
      <c r="V280"/>
    </row>
    <row r="281" spans="20:22" x14ac:dyDescent="0.2">
      <c r="T281"/>
      <c r="U281"/>
      <c r="V281"/>
    </row>
    <row r="282" spans="20:22" x14ac:dyDescent="0.2">
      <c r="T282"/>
      <c r="U282"/>
      <c r="V282"/>
    </row>
    <row r="283" spans="20:22" x14ac:dyDescent="0.2">
      <c r="T283"/>
      <c r="U283"/>
      <c r="V283"/>
    </row>
    <row r="284" spans="20:22" x14ac:dyDescent="0.2">
      <c r="T284"/>
      <c r="U284"/>
      <c r="V284"/>
    </row>
    <row r="285" spans="20:22" x14ac:dyDescent="0.2">
      <c r="T285"/>
      <c r="U285"/>
      <c r="V285"/>
    </row>
    <row r="286" spans="20:22" x14ac:dyDescent="0.2">
      <c r="T286"/>
      <c r="U286"/>
      <c r="V286"/>
    </row>
    <row r="287" spans="20:22" x14ac:dyDescent="0.2">
      <c r="T287"/>
      <c r="U287"/>
      <c r="V287"/>
    </row>
    <row r="288" spans="20:22" x14ac:dyDescent="0.2">
      <c r="T288"/>
      <c r="U288"/>
      <c r="V288"/>
    </row>
    <row r="289" spans="20:22" x14ac:dyDescent="0.2">
      <c r="T289"/>
      <c r="U289"/>
      <c r="V289"/>
    </row>
    <row r="290" spans="20:22" x14ac:dyDescent="0.2">
      <c r="T290"/>
      <c r="U290"/>
      <c r="V290"/>
    </row>
    <row r="291" spans="20:22" x14ac:dyDescent="0.2">
      <c r="T291"/>
      <c r="U291"/>
      <c r="V291"/>
    </row>
    <row r="292" spans="20:22" x14ac:dyDescent="0.2">
      <c r="T292"/>
      <c r="U292"/>
      <c r="V292"/>
    </row>
    <row r="293" spans="20:22" x14ac:dyDescent="0.2">
      <c r="T293"/>
      <c r="U293"/>
      <c r="V293"/>
    </row>
    <row r="294" spans="20:22" x14ac:dyDescent="0.2">
      <c r="T294"/>
      <c r="U294"/>
      <c r="V294"/>
    </row>
    <row r="295" spans="20:22" x14ac:dyDescent="0.2">
      <c r="T295"/>
      <c r="U295"/>
      <c r="V295"/>
    </row>
    <row r="296" spans="20:22" x14ac:dyDescent="0.2">
      <c r="T296"/>
      <c r="U296"/>
      <c r="V296"/>
    </row>
    <row r="297" spans="20:22" x14ac:dyDescent="0.2">
      <c r="T297"/>
      <c r="U297"/>
      <c r="V297"/>
    </row>
    <row r="298" spans="20:22" x14ac:dyDescent="0.2">
      <c r="T298"/>
      <c r="U298"/>
      <c r="V298"/>
    </row>
    <row r="299" spans="20:22" x14ac:dyDescent="0.2">
      <c r="T299"/>
      <c r="U299"/>
      <c r="V299"/>
    </row>
    <row r="300" spans="20:22" x14ac:dyDescent="0.2">
      <c r="T300"/>
      <c r="U300"/>
      <c r="V300"/>
    </row>
    <row r="301" spans="20:22" x14ac:dyDescent="0.2">
      <c r="T301"/>
      <c r="U301"/>
      <c r="V301"/>
    </row>
    <row r="302" spans="20:22" x14ac:dyDescent="0.2">
      <c r="T302"/>
      <c r="U302"/>
      <c r="V302"/>
    </row>
    <row r="303" spans="20:22" x14ac:dyDescent="0.2">
      <c r="T303"/>
      <c r="U303"/>
      <c r="V303"/>
    </row>
    <row r="304" spans="20:22" x14ac:dyDescent="0.2">
      <c r="T304"/>
      <c r="U304"/>
      <c r="V304"/>
    </row>
    <row r="305" spans="20:22" x14ac:dyDescent="0.2">
      <c r="T305"/>
      <c r="U305"/>
      <c r="V305"/>
    </row>
    <row r="306" spans="20:22" x14ac:dyDescent="0.2">
      <c r="T306"/>
      <c r="U306"/>
      <c r="V306"/>
    </row>
    <row r="307" spans="20:22" x14ac:dyDescent="0.2">
      <c r="T307"/>
      <c r="U307"/>
      <c r="V307"/>
    </row>
    <row r="308" spans="20:22" x14ac:dyDescent="0.2">
      <c r="T308"/>
      <c r="U308"/>
      <c r="V308"/>
    </row>
    <row r="309" spans="20:22" x14ac:dyDescent="0.2">
      <c r="T309"/>
      <c r="U309"/>
      <c r="V309"/>
    </row>
    <row r="310" spans="20:22" x14ac:dyDescent="0.2">
      <c r="T310"/>
      <c r="U310"/>
      <c r="V310"/>
    </row>
    <row r="311" spans="20:22" x14ac:dyDescent="0.2">
      <c r="T311"/>
      <c r="U311"/>
      <c r="V311"/>
    </row>
    <row r="312" spans="20:22" x14ac:dyDescent="0.2">
      <c r="T312"/>
      <c r="U312"/>
      <c r="V312"/>
    </row>
    <row r="313" spans="20:22" x14ac:dyDescent="0.2">
      <c r="T313"/>
      <c r="U313"/>
      <c r="V313"/>
    </row>
    <row r="314" spans="20:22" x14ac:dyDescent="0.2">
      <c r="T314"/>
      <c r="U314"/>
      <c r="V314"/>
    </row>
    <row r="315" spans="20:22" x14ac:dyDescent="0.2">
      <c r="T315"/>
      <c r="U315"/>
    </row>
    <row r="316" spans="20:22" x14ac:dyDescent="0.2">
      <c r="T316"/>
      <c r="U316"/>
    </row>
    <row r="317" spans="20:22" x14ac:dyDescent="0.2">
      <c r="T317"/>
      <c r="U317"/>
    </row>
    <row r="318" spans="20:22" x14ac:dyDescent="0.2">
      <c r="T318"/>
      <c r="U318"/>
    </row>
    <row r="319" spans="20:22" x14ac:dyDescent="0.2">
      <c r="T319"/>
      <c r="U319"/>
    </row>
    <row r="320" spans="20:22" x14ac:dyDescent="0.2">
      <c r="T320"/>
    </row>
    <row r="321" spans="20:20" x14ac:dyDescent="0.2">
      <c r="T321"/>
    </row>
    <row r="322" spans="20:20" x14ac:dyDescent="0.2">
      <c r="T322"/>
    </row>
    <row r="323" spans="20:20" x14ac:dyDescent="0.2">
      <c r="T323"/>
    </row>
  </sheetData>
  <phoneticPr fontId="76" type="noConversion"/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66FFFF"/>
    <pageSetUpPr fitToPage="1"/>
  </sheetPr>
  <dimension ref="A1:N232"/>
  <sheetViews>
    <sheetView showGridLines="0" zoomScale="85" zoomScaleNormal="85" workbookViewId="0">
      <pane ySplit="2" topLeftCell="A3" activePane="bottomLeft" state="frozen"/>
      <selection activeCell="Z23" sqref="Z23"/>
      <selection pane="bottomLeft" activeCell="A3" sqref="A3"/>
    </sheetView>
  </sheetViews>
  <sheetFormatPr defaultColWidth="0" defaultRowHeight="12" zeroHeight="1" x14ac:dyDescent="0.2"/>
  <cols>
    <col min="1" max="1" width="1.875" style="10" customWidth="1"/>
    <col min="2" max="2" width="2" style="10" customWidth="1"/>
    <col min="3" max="3" width="21.625" style="10" customWidth="1"/>
    <col min="4" max="4" width="34.625" style="10" customWidth="1"/>
    <col min="5" max="5" width="15.25" style="10" customWidth="1"/>
    <col min="6" max="9" width="13.125" style="10" customWidth="1"/>
    <col min="10" max="10" width="11.75" style="10" customWidth="1"/>
    <col min="11" max="11" width="1.75" style="10" customWidth="1"/>
    <col min="12" max="12" width="14.625" style="10" customWidth="1"/>
    <col min="13" max="13" width="2.25" style="10" customWidth="1"/>
    <col min="14" max="14" width="8.75" style="10" hidden="1" customWidth="1"/>
    <col min="15" max="16384" width="9" style="10" hidden="1"/>
  </cols>
  <sheetData>
    <row r="1" spans="1:13" s="8" customFormat="1" ht="18.75" x14ac:dyDescent="0.3">
      <c r="A1" s="15" t="str">
        <f>bus</f>
        <v>CitiPower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</row>
    <row r="2" spans="1:13" s="8" customFormat="1" ht="18.75" x14ac:dyDescent="0.3">
      <c r="A2" s="56" t="str">
        <f>proj</f>
        <v>Relay replacements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13" s="7" customFormat="1" ht="18.75" x14ac:dyDescent="0.3">
      <c r="A3" s="206" t="s">
        <v>16</v>
      </c>
      <c r="B3" s="34"/>
      <c r="C3" s="34"/>
      <c r="D3" s="33"/>
      <c r="E3" s="33"/>
      <c r="F3" s="33"/>
      <c r="G3" s="33"/>
      <c r="H3" s="33"/>
      <c r="I3" s="33"/>
      <c r="J3" s="33"/>
      <c r="K3" s="33"/>
      <c r="L3" s="33"/>
      <c r="M3" s="8"/>
    </row>
    <row r="4" spans="1:13" s="7" customFormat="1" ht="18.75" x14ac:dyDescent="0.3">
      <c r="A4" s="34"/>
      <c r="B4" s="34"/>
      <c r="C4" s="34"/>
      <c r="D4" s="33"/>
      <c r="E4" s="33"/>
      <c r="F4" s="33"/>
      <c r="G4" s="33"/>
      <c r="H4" s="33"/>
      <c r="I4" s="33"/>
      <c r="J4" s="33"/>
      <c r="K4" s="33"/>
      <c r="L4" s="33"/>
      <c r="M4" s="8"/>
    </row>
    <row r="5" spans="1:13" s="7" customFormat="1" ht="15" x14ac:dyDescent="0.25">
      <c r="A5" s="19" t="s">
        <v>162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8"/>
    </row>
    <row r="6" spans="1:13" s="7" customFormat="1" ht="12.75" x14ac:dyDescent="0.2">
      <c r="A6" s="9"/>
      <c r="B6" s="9"/>
      <c r="C6" s="9"/>
      <c r="D6" s="4"/>
      <c r="E6" s="4"/>
      <c r="F6" s="9"/>
      <c r="G6" s="9"/>
      <c r="H6" s="9"/>
      <c r="I6" s="9"/>
      <c r="J6" s="9"/>
      <c r="K6" s="9"/>
      <c r="L6" s="9"/>
    </row>
    <row r="7" spans="1:13" s="7" customFormat="1" ht="12.75" x14ac:dyDescent="0.2">
      <c r="G7" s="154" t="s">
        <v>192</v>
      </c>
      <c r="H7" s="154" t="s">
        <v>193</v>
      </c>
      <c r="I7" s="154" t="s">
        <v>121</v>
      </c>
    </row>
    <row r="8" spans="1:13" s="7" customFormat="1" ht="12.75" x14ac:dyDescent="0.2">
      <c r="C8" s="29" t="s">
        <v>1</v>
      </c>
      <c r="D8" s="29"/>
      <c r="E8" s="29"/>
      <c r="F8" s="29"/>
      <c r="G8" s="187">
        <f>output_dollars</f>
        <v>46203</v>
      </c>
      <c r="H8" s="187">
        <f>output_dollars</f>
        <v>46203</v>
      </c>
      <c r="I8" s="187">
        <f>output_dollars</f>
        <v>46203</v>
      </c>
    </row>
    <row r="9" spans="1:13" s="7" customFormat="1" ht="12.75" x14ac:dyDescent="0.2">
      <c r="C9" s="91" t="str" cm="1">
        <f t="array" ref="C9:C13">options</f>
        <v>Option 1 (base case)</v>
      </c>
      <c r="D9" s="434" t="str">
        <f>INDEX(Assumptions!$E$14:$E$18, MATCH(C9, Assumptions!$C$14:$C$18,0))</f>
        <v>No change to existing practices</v>
      </c>
      <c r="E9" s="435"/>
      <c r="F9" s="435"/>
      <c r="G9" s="103">
        <f>IF(Data!$C9, "", INDEX(Consol!$F$15:$F$82, MATCH($C9&amp;G$7, Consol!$D$15:$D$82,0))/mill_conv)</f>
        <v>0</v>
      </c>
      <c r="H9" s="103">
        <f>IF(Data!$C9, "", INDEX(Consol!$F$15:$F$82, MATCH($C9&amp;H$7, Consol!$D$15:$D$82,0))/mill_conv)</f>
        <v>0</v>
      </c>
      <c r="I9" s="103">
        <f>IF(Data!$C9, "", INDEX(Consol!$F$15:$F$82, MATCH($C9&amp;I$7, Consol!$D$15:$D$82,0))/mill_conv)</f>
        <v>0</v>
      </c>
    </row>
    <row r="10" spans="1:13" s="7" customFormat="1" ht="12.75" customHeight="1" x14ac:dyDescent="0.2">
      <c r="C10" s="91" t="str">
        <v>Option 2</v>
      </c>
      <c r="D10" s="436" t="str">
        <f>INDEX(Assumptions!$E$14:$E$18, MATCH(C10, Assumptions!$C$14:$C$18,0))</f>
        <v>Replace all ageing relays at zone substations</v>
      </c>
      <c r="E10" s="437"/>
      <c r="F10" s="437"/>
      <c r="G10" s="103">
        <f>IF(Data!$C10, "", INDEX(Consol!$F$15:$F$82, MATCH($C10&amp;G$7, Consol!$D$15:$D$82,0))/mill_conv)</f>
        <v>-6.3925676834747511</v>
      </c>
      <c r="H10" s="103">
        <f>IF(Data!$C10, "", INDEX(Consol!$F$15:$F$82, MATCH($C10&amp;H$7, Consol!$D$15:$D$82,0))/mill_conv)</f>
        <v>18.732437053697488</v>
      </c>
      <c r="I10" s="103">
        <f>IF(Data!$C10, "", INDEX(Consol!$F$15:$F$82, MATCH($C10&amp;I$7, Consol!$D$15:$D$82,0))/mill_conv)</f>
        <v>12.339869370222742</v>
      </c>
    </row>
    <row r="11" spans="1:13" s="7" customFormat="1" ht="12.75" x14ac:dyDescent="0.2">
      <c r="C11" s="91" t="str">
        <v>Option 3</v>
      </c>
      <c r="D11" s="436" t="str">
        <f>INDEX(Assumptions!$E$14:$E$18, MATCH(C11, Assumptions!$C$14:$C$18,0))</f>
        <v>Defer investment to 2032-33</v>
      </c>
      <c r="E11" s="437"/>
      <c r="F11" s="437"/>
      <c r="G11" s="103">
        <f>IF(Data!$C11, "", INDEX(Consol!$F$15:$F$82, MATCH($C11&amp;G$7, Consol!$D$15:$D$82,0))/mill_conv)</f>
        <v>-4.0918623267033585</v>
      </c>
      <c r="H11" s="103">
        <f>IF(Data!$C11, "", INDEX(Consol!$F$15:$F$82, MATCH($C11&amp;H$7, Consol!$D$15:$D$82,0))/mill_conv)</f>
        <v>15.539060953041249</v>
      </c>
      <c r="I11" s="103">
        <f>IF(Data!$C11, "", INDEX(Consol!$F$15:$F$82, MATCH($C11&amp;I$7, Consol!$D$15:$D$82,0))/mill_conv)</f>
        <v>11.44719862633789</v>
      </c>
    </row>
    <row r="12" spans="1:13" s="7" customFormat="1" ht="12.75" x14ac:dyDescent="0.2">
      <c r="C12" s="91" t="str">
        <v>Option 4</v>
      </c>
      <c r="D12" s="436">
        <f>INDEX(Assumptions!$E$14:$E$18, MATCH(C12, Assumptions!$C$14:$C$18,0))</f>
        <v>0</v>
      </c>
      <c r="E12" s="437"/>
      <c r="F12" s="437"/>
      <c r="G12" s="103" t="str">
        <f>IF(Data!$C12, "", INDEX(Consol!$F$15:$F$82, MATCH($C12&amp;G$7, Consol!$D$15:$D$82,0))/mill_conv)</f>
        <v/>
      </c>
      <c r="H12" s="103" t="str">
        <f>IF(Data!$C12, "", INDEX(Consol!$F$15:$F$82, MATCH($C12&amp;H$7, Consol!$D$15:$D$82,0))/mill_conv)</f>
        <v/>
      </c>
      <c r="I12" s="103" t="str">
        <f>IF(Data!$C12, "", INDEX(Consol!$F$15:$F$82, MATCH($C12&amp;I$7, Consol!$D$15:$D$82,0))/mill_conv)</f>
        <v/>
      </c>
    </row>
    <row r="13" spans="1:13" s="7" customFormat="1" ht="12.75" x14ac:dyDescent="0.2">
      <c r="C13" s="91" t="str">
        <v>Option 5</v>
      </c>
      <c r="D13" s="436">
        <f>INDEX(Assumptions!$E$14:$E$18, MATCH(C13, Assumptions!$C$14:$C$18,0))</f>
        <v>0</v>
      </c>
      <c r="E13" s="437"/>
      <c r="F13" s="437"/>
      <c r="G13" s="103" t="str">
        <f>IF(Data!$C13, "", INDEX(Consol!$F$15:$F$82, MATCH($C13&amp;G$7, Consol!$D$15:$D$82,0))/mill_conv)</f>
        <v/>
      </c>
      <c r="H13" s="103" t="str">
        <f>IF(Data!$C13, "", INDEX(Consol!$F$15:$F$82, MATCH($C13&amp;H$7, Consol!$D$15:$D$82,0))/mill_conv)</f>
        <v/>
      </c>
      <c r="I13" s="103" t="str">
        <f>IF(Data!$C13, "", INDEX(Consol!$F$15:$F$82, MATCH($C13&amp;I$7, Consol!$D$15:$D$82,0))/mill_conv)</f>
        <v/>
      </c>
    </row>
    <row r="14" spans="1:13" s="7" customFormat="1" ht="12.75" x14ac:dyDescent="0.2">
      <c r="C14" s="91"/>
      <c r="D14" s="251"/>
      <c r="E14" s="251"/>
      <c r="F14" s="245"/>
      <c r="H14" s="9"/>
    </row>
    <row r="15" spans="1:13" s="7" customFormat="1" ht="12.75" x14ac:dyDescent="0.2">
      <c r="C15" s="91"/>
      <c r="D15" s="91"/>
      <c r="E15" s="91"/>
      <c r="F15" s="92"/>
      <c r="G15"/>
      <c r="I15" s="9"/>
    </row>
    <row r="16" spans="1:13" s="7" customFormat="1" ht="12.75" x14ac:dyDescent="0.2">
      <c r="G16" s="154" t="s">
        <v>121</v>
      </c>
      <c r="H16"/>
      <c r="J16" s="9"/>
    </row>
    <row r="17" spans="1:13" s="7" customFormat="1" ht="12.75" x14ac:dyDescent="0.2">
      <c r="C17" s="26" t="s">
        <v>24</v>
      </c>
      <c r="D17" s="29"/>
      <c r="E17" s="29"/>
      <c r="F17" s="29"/>
      <c r="G17" s="187">
        <f>output_dollars</f>
        <v>46203</v>
      </c>
      <c r="H17"/>
      <c r="J17" s="9"/>
    </row>
    <row r="18" spans="1:13" s="7" customFormat="1" ht="12.75" x14ac:dyDescent="0.2">
      <c r="C18" s="36" t="str">
        <f>INDEX($C$9:$C$13,MATCH(G18, $I$9:$I$13,0))</f>
        <v>Option 2</v>
      </c>
      <c r="D18" s="433" t="str">
        <f>INDEX($D$9:$D$13,MATCH(G18, $I$9:$I$13,0))</f>
        <v>Replace all ageing relays at zone substations</v>
      </c>
      <c r="E18" s="433"/>
      <c r="F18" s="433"/>
      <c r="G18" s="104">
        <f>_xlfn.MAXIFS(I9:I13, IF(compliance, Data!$F$9:$F$13, Data!$C$9:$C$13),FALSE)</f>
        <v>12.339869370222742</v>
      </c>
      <c r="H18"/>
    </row>
    <row r="19" spans="1:13" s="7" customFormat="1" ht="12.75" x14ac:dyDescent="0.2">
      <c r="H19"/>
    </row>
    <row r="20" spans="1:13" x14ac:dyDescent="0.2"/>
    <row r="21" spans="1:13" x14ac:dyDescent="0.2"/>
    <row r="22" spans="1:13" x14ac:dyDescent="0.2"/>
    <row r="23" spans="1:13" ht="15" x14ac:dyDescent="0.25">
      <c r="A23" s="19" t="s">
        <v>90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8"/>
    </row>
    <row r="24" spans="1:13" x14ac:dyDescent="0.2"/>
    <row r="25" spans="1:13" s="8" customFormat="1" ht="12.75" x14ac:dyDescent="0.2">
      <c r="C25" s="14" t="s">
        <v>28</v>
      </c>
    </row>
    <row r="26" spans="1:13" s="8" customFormat="1" ht="12.75" x14ac:dyDescent="0.2">
      <c r="C26" s="93" t="str">
        <f>C18</f>
        <v>Option 2</v>
      </c>
    </row>
    <row r="27" spans="1:13" s="8" customFormat="1" ht="12.75" x14ac:dyDescent="0.2"/>
    <row r="28" spans="1:13" s="8" customFormat="1" ht="12.75" x14ac:dyDescent="0.2"/>
    <row r="29" spans="1:13" s="8" customFormat="1" ht="12.75" x14ac:dyDescent="0.2">
      <c r="C29" s="53" t="s">
        <v>29</v>
      </c>
      <c r="D29" s="294">
        <f>output_dollars</f>
        <v>46203</v>
      </c>
      <c r="E29" s="188"/>
      <c r="F29" s="55" t="str">
        <f>Assumptions!K89</f>
        <v>2026-27</v>
      </c>
      <c r="G29" s="55" t="str">
        <f>Assumptions!L89</f>
        <v>2027-28</v>
      </c>
      <c r="H29" s="55" t="str">
        <f>Assumptions!M89</f>
        <v>2028-29</v>
      </c>
      <c r="I29" s="55" t="str">
        <f>Assumptions!N89</f>
        <v>2029-30</v>
      </c>
      <c r="J29" s="55" t="str">
        <f>Assumptions!O89</f>
        <v>2030-31</v>
      </c>
      <c r="L29" s="55" t="s">
        <v>143</v>
      </c>
    </row>
    <row r="30" spans="1:13" s="8" customFormat="1" ht="12.75" x14ac:dyDescent="0.2">
      <c r="C30" s="4" t="s">
        <v>30</v>
      </c>
      <c r="F30" s="105">
        <f>-INDEX(Consol!I$15:I$82,MATCH($C$26&amp;$C30,Consol!$D$15:$D$82,0))/mill_conv</f>
        <v>3.1798273682932576</v>
      </c>
      <c r="G30" s="105">
        <f>-INDEX(Consol!J$15:J$82,MATCH($C$26&amp;$C30,Consol!$D$15:$D$82,0))/mill_conv</f>
        <v>5.5951071196638873</v>
      </c>
      <c r="H30" s="105">
        <f>-INDEX(Consol!K$15:K$82,MATCH($C$26&amp;$C30,Consol!$D$15:$D$82,0))/mill_conv</f>
        <v>0</v>
      </c>
      <c r="I30" s="105">
        <f>-INDEX(Consol!L$15:L$82,MATCH($C$26&amp;$C30,Consol!$D$15:$D$82,0))/mill_conv</f>
        <v>0</v>
      </c>
      <c r="J30" s="105">
        <f>-INDEX(Consol!M$15:M$82,MATCH($C$26&amp;$C30,Consol!$D$15:$D$82,0))/mill_conv</f>
        <v>0</v>
      </c>
      <c r="K30" s="189"/>
      <c r="L30" s="189">
        <f>SUM(F30:J30)</f>
        <v>8.7749344879571449</v>
      </c>
    </row>
    <row r="31" spans="1:13" s="8" customFormat="1" ht="12.75" x14ac:dyDescent="0.2">
      <c r="C31" s="4" t="s">
        <v>31</v>
      </c>
      <c r="D31" s="28"/>
      <c r="E31" s="28"/>
      <c r="F31" s="105">
        <f>-INDEX(Consol!I$15:I$82,MATCH($C$26&amp;$C31,Consol!$D$15:$D$82,0))/mill_conv</f>
        <v>0</v>
      </c>
      <c r="G31" s="105">
        <f>-INDEX(Consol!J$15:J$82,MATCH($C$26&amp;$C31,Consol!$D$15:$D$82,0))/mill_conv</f>
        <v>0</v>
      </c>
      <c r="H31" s="105">
        <f>-INDEX(Consol!K$15:K$82,MATCH($C$26&amp;$C31,Consol!$D$15:$D$82,0))/mill_conv</f>
        <v>0</v>
      </c>
      <c r="I31" s="105">
        <f>-INDEX(Consol!L$15:L$82,MATCH($C$26&amp;$C31,Consol!$D$15:$D$82,0))/mill_conv</f>
        <v>0</v>
      </c>
      <c r="J31" s="105">
        <f>-INDEX(Consol!M$15:M$82,MATCH($C$26&amp;$C31,Consol!$D$15:$D$82,0))/mill_conv</f>
        <v>0</v>
      </c>
      <c r="K31" s="189"/>
      <c r="L31" s="189">
        <f>SUM(F31:J31)</f>
        <v>0</v>
      </c>
    </row>
    <row r="32" spans="1:13" s="8" customFormat="1" ht="12.75" x14ac:dyDescent="0.2"/>
    <row r="33" spans="1:12" s="8" customFormat="1" ht="12.75" x14ac:dyDescent="0.2"/>
    <row r="34" spans="1:12" s="8" customFormat="1" ht="12.75" x14ac:dyDescent="0.2"/>
    <row r="35" spans="1:12" s="8" customFormat="1" ht="15" x14ac:dyDescent="0.25">
      <c r="A35" s="19" t="s">
        <v>161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</row>
    <row r="36" spans="1:12" s="8" customFormat="1" ht="12.75" x14ac:dyDescent="0.2"/>
    <row r="37" spans="1:12" s="8" customFormat="1" ht="12.75" x14ac:dyDescent="0.2">
      <c r="C37" s="8" t="s">
        <v>237</v>
      </c>
      <c r="D37" s="28"/>
      <c r="E37" s="28"/>
      <c r="F37" s="303"/>
    </row>
    <row r="38" spans="1:12" s="8" customFormat="1" ht="12.75" x14ac:dyDescent="0.2"/>
    <row r="39" spans="1:12" s="8" customFormat="1" ht="12.75" x14ac:dyDescent="0.2"/>
    <row r="40" spans="1:12" s="8" customFormat="1" ht="12.75" x14ac:dyDescent="0.2"/>
    <row r="41" spans="1:12" s="8" customFormat="1" ht="12.75" x14ac:dyDescent="0.2"/>
    <row r="42" spans="1:12" s="8" customFormat="1" ht="12.75" x14ac:dyDescent="0.2"/>
    <row r="43" spans="1:12" s="8" customFormat="1" ht="12.75" x14ac:dyDescent="0.2"/>
    <row r="44" spans="1:12" s="8" customFormat="1" ht="12.75" x14ac:dyDescent="0.2"/>
    <row r="45" spans="1:12" s="8" customFormat="1" ht="12.75" x14ac:dyDescent="0.2"/>
    <row r="46" spans="1:12" s="8" customFormat="1" ht="12.75" x14ac:dyDescent="0.2"/>
    <row r="47" spans="1:12" s="8" customFormat="1" ht="12.75" x14ac:dyDescent="0.2"/>
    <row r="48" spans="1:12" s="8" customFormat="1" ht="12.75" x14ac:dyDescent="0.2"/>
    <row r="49" spans="1:12" s="8" customFormat="1" ht="12.75" x14ac:dyDescent="0.2"/>
    <row r="50" spans="1:12" s="8" customFormat="1" ht="12.75" x14ac:dyDescent="0.2"/>
    <row r="51" spans="1:12" s="8" customFormat="1" ht="12.75" x14ac:dyDescent="0.2"/>
    <row r="52" spans="1:12" s="8" customFormat="1" ht="12.75" x14ac:dyDescent="0.2"/>
    <row r="53" spans="1:12" s="8" customFormat="1" ht="12.75" x14ac:dyDescent="0.2"/>
    <row r="54" spans="1:12" s="8" customFormat="1" ht="12.75" x14ac:dyDescent="0.2"/>
    <row r="55" spans="1:12" s="8" customFormat="1" ht="12.75" x14ac:dyDescent="0.2"/>
    <row r="56" spans="1:12" s="8" customFormat="1" ht="12.75" x14ac:dyDescent="0.2"/>
    <row r="57" spans="1:12" s="8" customFormat="1" ht="12.75" x14ac:dyDescent="0.2"/>
    <row r="58" spans="1:12" s="8" customFormat="1" ht="12.75" x14ac:dyDescent="0.2"/>
    <row r="59" spans="1:12" s="8" customFormat="1" ht="12.75" x14ac:dyDescent="0.2"/>
    <row r="60" spans="1:12" s="8" customFormat="1" ht="12.75" x14ac:dyDescent="0.2"/>
    <row r="61" spans="1:12" s="8" customFormat="1" ht="12.75" x14ac:dyDescent="0.2"/>
    <row r="62" spans="1:12" s="8" customFormat="1" ht="12.75" x14ac:dyDescent="0.2"/>
    <row r="63" spans="1:12" s="8" customFormat="1" ht="15" x14ac:dyDescent="0.25">
      <c r="A63" s="19" t="s">
        <v>221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</row>
    <row r="64" spans="1:12" s="8" customFormat="1" ht="12.75" x14ac:dyDescent="0.2"/>
    <row r="65" spans="3:12" s="8" customFormat="1" ht="12.75" x14ac:dyDescent="0.2"/>
    <row r="66" spans="3:12" s="8" customFormat="1" ht="12.75" x14ac:dyDescent="0.2">
      <c r="C66" s="14" t="s">
        <v>39</v>
      </c>
    </row>
    <row r="67" spans="3:12" s="8" customFormat="1" ht="12.75" x14ac:dyDescent="0.2">
      <c r="C67" s="13" t="s">
        <v>30</v>
      </c>
    </row>
    <row r="68" spans="3:12" s="8" customFormat="1" ht="12.75" x14ac:dyDescent="0.2"/>
    <row r="69" spans="3:12" s="8" customFormat="1" ht="12.75" x14ac:dyDescent="0.2"/>
    <row r="70" spans="3:12" s="8" customFormat="1" ht="12.75" x14ac:dyDescent="0.2">
      <c r="C70" s="53"/>
      <c r="D70" s="188">
        <f>output_dollars</f>
        <v>46203</v>
      </c>
      <c r="E70" s="188"/>
      <c r="F70" s="55" t="str">
        <f>'Option1 (base case)'!I9</f>
        <v>2026-27</v>
      </c>
      <c r="G70" s="55" t="str">
        <f>'Option1 (base case)'!J9</f>
        <v>2027-28</v>
      </c>
      <c r="H70" s="55" t="str">
        <f>'Option1 (base case)'!K9</f>
        <v>2028-29</v>
      </c>
      <c r="I70" s="55" t="str">
        <f>'Option1 (base case)'!L9</f>
        <v>2029-30</v>
      </c>
      <c r="J70" s="55" t="str">
        <f>'Option1 (base case)'!M9</f>
        <v>2030-31</v>
      </c>
      <c r="L70" s="55" t="s">
        <v>143</v>
      </c>
    </row>
    <row r="71" spans="3:12" s="8" customFormat="1" ht="12.75" x14ac:dyDescent="0.2">
      <c r="C71" s="91" t="str">
        <f>Assumptions!C14</f>
        <v>Option 1 (base case)</v>
      </c>
      <c r="D71" s="260" t="str">
        <f>Assumptions!E14</f>
        <v>No change to existing practices</v>
      </c>
      <c r="E71" s="260"/>
      <c r="F71" s="105">
        <f>IF(Data!$C9, "", INDEX(Consol!I$15:I$82,MATCH($C71&amp;$C$67,Consol!$D$15:$D$82,0))/mill_conv*INDEX(Data!$C$30:$C$37, MATCH($C$67, Data!$B$30:$B$37,0)))</f>
        <v>0</v>
      </c>
      <c r="G71" s="105">
        <f>IF(Data!$C9, "", INDEX(Consol!J$15:J$82,MATCH($C71&amp;$C$67,Consol!$D$15:$D$82,0))/mill_conv*INDEX(Data!$C$30:$C$37, MATCH($C$67, Data!$B$30:$B$37,0)))</f>
        <v>0</v>
      </c>
      <c r="H71" s="105">
        <f>IF(Data!$C9, "", INDEX(Consol!K$15:K$82,MATCH($C71&amp;$C$67,Consol!$D$15:$D$82,0))/mill_conv*INDEX(Data!$C$30:$C$37, MATCH($C$67, Data!$B$30:$B$37,0)))</f>
        <v>0</v>
      </c>
      <c r="I71" s="105">
        <f>IF(Data!$C9, "", INDEX(Consol!L$15:L$82,MATCH($C71&amp;$C$67,Consol!$D$15:$D$82,0))/mill_conv*INDEX(Data!$C$30:$C$37, MATCH($C$67, Data!$B$30:$B$37,0)))</f>
        <v>0</v>
      </c>
      <c r="J71" s="105">
        <f>IF(Data!$C9, "", INDEX(Consol!M$15:M$82,MATCH($C71&amp;$C$67,Consol!$D$15:$D$82,0))/mill_conv*INDEX(Data!$C$30:$C$37, MATCH($C$67, Data!$B$30:$B$37,0)))</f>
        <v>0</v>
      </c>
      <c r="K71" s="189"/>
      <c r="L71" s="189">
        <f>IF(Data!$C9,"",SUM(F71:J71))</f>
        <v>0</v>
      </c>
    </row>
    <row r="72" spans="3:12" s="8" customFormat="1" ht="12.75" x14ac:dyDescent="0.2">
      <c r="C72" s="91" t="str">
        <f>Assumptions!C15</f>
        <v>Option 2</v>
      </c>
      <c r="D72" s="260" t="str">
        <f>Assumptions!E15</f>
        <v>Replace all ageing relays at zone substations</v>
      </c>
      <c r="E72" s="260"/>
      <c r="F72" s="105">
        <f>IF(Data!$C10, "", INDEX(Consol!I$15:I$82,MATCH($C72&amp;$C$67,Consol!$D$15:$D$82,0))/mill_conv*INDEX(Data!$C$30:$C$37, MATCH($C$67, Data!$B$30:$B$37,0)))</f>
        <v>3.1798273682932576</v>
      </c>
      <c r="G72" s="105">
        <f>IF(Data!$C10, "", INDEX(Consol!J$15:J$82,MATCH($C72&amp;$C$67,Consol!$D$15:$D$82,0))/mill_conv*INDEX(Data!$C$30:$C$37, MATCH($C$67, Data!$B$30:$B$37,0)))</f>
        <v>5.5951071196638873</v>
      </c>
      <c r="H72" s="105">
        <f>IF(Data!$C10, "", INDEX(Consol!K$15:K$82,MATCH($C72&amp;$C$67,Consol!$D$15:$D$82,0))/mill_conv*INDEX(Data!$C$30:$C$37, MATCH($C$67, Data!$B$30:$B$37,0)))</f>
        <v>0</v>
      </c>
      <c r="I72" s="105">
        <f>IF(Data!$C10, "", INDEX(Consol!L$15:L$82,MATCH($C72&amp;$C$67,Consol!$D$15:$D$82,0))/mill_conv*INDEX(Data!$C$30:$C$37, MATCH($C$67, Data!$B$30:$B$37,0)))</f>
        <v>0</v>
      </c>
      <c r="J72" s="105">
        <f>IF(Data!$C10, "", INDEX(Consol!M$15:M$82,MATCH($C72&amp;$C$67,Consol!$D$15:$D$82,0))/mill_conv*INDEX(Data!$C$30:$C$37, MATCH($C$67, Data!$B$30:$B$37,0)))</f>
        <v>0</v>
      </c>
      <c r="K72" s="189"/>
      <c r="L72" s="189">
        <f>IF(Data!$C10,"",SUM(F72:J72))</f>
        <v>8.7749344879571449</v>
      </c>
    </row>
    <row r="73" spans="3:12" s="8" customFormat="1" ht="12.75" x14ac:dyDescent="0.2">
      <c r="C73" s="91" t="str">
        <f>Assumptions!C16</f>
        <v>Option 3</v>
      </c>
      <c r="D73" s="260" t="str">
        <f>Assumptions!E16</f>
        <v>Defer investment to 2032-33</v>
      </c>
      <c r="E73" s="260"/>
      <c r="F73" s="105">
        <f>IF(Data!$C11, "", INDEX(Consol!I$15:I$82,MATCH($C73&amp;$C$67,Consol!$D$15:$D$82,0))/mill_conv*INDEX(Data!$C$30:$C$37, MATCH($C$67, Data!$B$30:$B$37,0)))</f>
        <v>0</v>
      </c>
      <c r="G73" s="105">
        <f>IF(Data!$C11, "", INDEX(Consol!J$15:J$82,MATCH($C73&amp;$C$67,Consol!$D$15:$D$82,0))/mill_conv*INDEX(Data!$C$30:$C$37, MATCH($C$67, Data!$B$30:$B$37,0)))</f>
        <v>0</v>
      </c>
      <c r="H73" s="105">
        <f>IF(Data!$C11, "", INDEX(Consol!K$15:K$82,MATCH($C73&amp;$C$67,Consol!$D$15:$D$82,0))/mill_conv*INDEX(Data!$C$30:$C$37, MATCH($C$67, Data!$B$30:$B$37,0)))</f>
        <v>0</v>
      </c>
      <c r="I73" s="105">
        <f>IF(Data!$C11, "", INDEX(Consol!L$15:L$82,MATCH($C73&amp;$C$67,Consol!$D$15:$D$82,0))/mill_conv*INDEX(Data!$C$30:$C$37, MATCH($C$67, Data!$B$30:$B$37,0)))</f>
        <v>0</v>
      </c>
      <c r="J73" s="105">
        <f>IF(Data!$C11, "", INDEX(Consol!M$15:M$82,MATCH($C73&amp;$C$67,Consol!$D$15:$D$82,0))/mill_conv*INDEX(Data!$C$30:$C$37, MATCH($C$67, Data!$B$30:$B$37,0)))</f>
        <v>0</v>
      </c>
      <c r="K73" s="189"/>
      <c r="L73" s="189">
        <f>IF(Data!$C11,"",SUM(F73:J73))</f>
        <v>0</v>
      </c>
    </row>
    <row r="74" spans="3:12" s="8" customFormat="1" ht="12.75" x14ac:dyDescent="0.2">
      <c r="C74" s="91" t="str">
        <f>Assumptions!C17</f>
        <v>Option 4</v>
      </c>
      <c r="D74" s="260">
        <f>Assumptions!E17</f>
        <v>0</v>
      </c>
      <c r="E74" s="260"/>
      <c r="F74" s="105" t="str">
        <f>IF(Data!$C12, "", INDEX(Consol!I$15:I$82,MATCH($C74&amp;$C$67,Consol!$D$15:$D$82,0))/mill_conv*INDEX(Data!$C$30:$C$37, MATCH($C$67, Data!$B$30:$B$37,0)))</f>
        <v/>
      </c>
      <c r="G74" s="105" t="str">
        <f>IF(Data!$C12, "", INDEX(Consol!J$15:J$82,MATCH($C74&amp;$C$67,Consol!$D$15:$D$82,0))/mill_conv*INDEX(Data!$C$30:$C$37, MATCH($C$67, Data!$B$30:$B$37,0)))</f>
        <v/>
      </c>
      <c r="H74" s="105" t="str">
        <f>IF(Data!$C12, "", INDEX(Consol!K$15:K$82,MATCH($C74&amp;$C$67,Consol!$D$15:$D$82,0))/mill_conv*INDEX(Data!$C$30:$C$37, MATCH($C$67, Data!$B$30:$B$37,0)))</f>
        <v/>
      </c>
      <c r="I74" s="105" t="str">
        <f>IF(Data!$C12, "", INDEX(Consol!L$15:L$82,MATCH($C74&amp;$C$67,Consol!$D$15:$D$82,0))/mill_conv*INDEX(Data!$C$30:$C$37, MATCH($C$67, Data!$B$30:$B$37,0)))</f>
        <v/>
      </c>
      <c r="J74" s="105" t="str">
        <f>IF(Data!$C12, "", INDEX(Consol!M$15:M$82,MATCH($C74&amp;$C$67,Consol!$D$15:$D$82,0))/mill_conv*INDEX(Data!$C$30:$C$37, MATCH($C$67, Data!$B$30:$B$37,0)))</f>
        <v/>
      </c>
      <c r="K74" s="189"/>
      <c r="L74" s="189" t="str">
        <f>IF(Data!$C12,"",SUM(F74:J74))</f>
        <v/>
      </c>
    </row>
    <row r="75" spans="3:12" s="8" customFormat="1" ht="12.75" x14ac:dyDescent="0.2">
      <c r="C75" s="91" t="str">
        <f>Assumptions!C18</f>
        <v>Option 5</v>
      </c>
      <c r="D75" s="260">
        <f>Assumptions!E18</f>
        <v>0</v>
      </c>
      <c r="E75" s="260"/>
      <c r="F75" s="105" t="str">
        <f>IF(Data!$C13, "", INDEX(Consol!I$15:I$82,MATCH($C75&amp;$C$67,Consol!$D$15:$D$82,0))/mill_conv*INDEX(Data!$C$30:$C$37, MATCH($C$67, Data!$B$30:$B$37,0)))</f>
        <v/>
      </c>
      <c r="G75" s="105" t="str">
        <f>IF(Data!$C13, "", INDEX(Consol!J$15:J$82,MATCH($C75&amp;$C$67,Consol!$D$15:$D$82,0))/mill_conv*INDEX(Data!$C$30:$C$37, MATCH($C$67, Data!$B$30:$B$37,0)))</f>
        <v/>
      </c>
      <c r="H75" s="105" t="str">
        <f>IF(Data!$C13, "", INDEX(Consol!K$15:K$82,MATCH($C75&amp;$C$67,Consol!$D$15:$D$82,0))/mill_conv*INDEX(Data!$C$30:$C$37, MATCH($C$67, Data!$B$30:$B$37,0)))</f>
        <v/>
      </c>
      <c r="I75" s="105" t="str">
        <f>IF(Data!$C13, "", INDEX(Consol!L$15:L$82,MATCH($C75&amp;$C$67,Consol!$D$15:$D$82,0))/mill_conv*INDEX(Data!$C$30:$C$37, MATCH($C$67, Data!$B$30:$B$37,0)))</f>
        <v/>
      </c>
      <c r="J75" s="105" t="str">
        <f>IF(Data!$C13, "", INDEX(Consol!M$15:M$82,MATCH($C75&amp;$C$67,Consol!$D$15:$D$82,0))/mill_conv*INDEX(Data!$C$30:$C$37, MATCH($C$67, Data!$B$30:$B$37,0)))</f>
        <v/>
      </c>
      <c r="K75" s="189"/>
      <c r="L75" s="189" t="str">
        <f>IF(Data!$C13,"",SUM(F75:J75))</f>
        <v/>
      </c>
    </row>
    <row r="76" spans="3:12" s="8" customFormat="1" ht="12.75" x14ac:dyDescent="0.2">
      <c r="C76" s="91"/>
      <c r="D76" s="91"/>
      <c r="E76" s="91"/>
      <c r="F76" s="105"/>
      <c r="G76" s="105"/>
      <c r="H76" s="105"/>
      <c r="I76" s="105"/>
      <c r="J76" s="105"/>
      <c r="K76" s="189"/>
      <c r="L76" s="189"/>
    </row>
    <row r="77" spans="3:12" s="8" customFormat="1" ht="12.75" x14ac:dyDescent="0.2">
      <c r="C77" s="91"/>
      <c r="D77" s="91"/>
      <c r="E77" s="91"/>
      <c r="F77" s="105"/>
      <c r="G77" s="105"/>
      <c r="H77" s="105"/>
      <c r="I77" s="105"/>
      <c r="J77" s="105"/>
      <c r="K77" s="189"/>
      <c r="L77" s="189"/>
    </row>
    <row r="78" spans="3:12" s="8" customFormat="1" ht="12.75" x14ac:dyDescent="0.2">
      <c r="C78" s="91"/>
      <c r="D78" s="91"/>
      <c r="E78" s="91"/>
      <c r="F78" s="105"/>
      <c r="G78" s="105"/>
      <c r="H78" s="105"/>
      <c r="I78" s="105"/>
      <c r="J78" s="105"/>
      <c r="K78" s="189"/>
      <c r="L78" s="189"/>
    </row>
    <row r="79" spans="3:12" s="8" customFormat="1" ht="12.75" x14ac:dyDescent="0.2">
      <c r="C79" s="91"/>
      <c r="D79" s="91"/>
      <c r="E79" s="91"/>
      <c r="F79" s="105"/>
      <c r="G79" s="105"/>
      <c r="H79" s="105"/>
      <c r="I79" s="105"/>
      <c r="J79" s="105"/>
      <c r="K79" s="189"/>
      <c r="L79" s="189"/>
    </row>
    <row r="80" spans="3:12" s="8" customFormat="1" ht="12.75" x14ac:dyDescent="0.2">
      <c r="C80" s="91"/>
      <c r="D80" s="91"/>
      <c r="E80" s="91"/>
      <c r="F80" s="105"/>
      <c r="G80" s="105"/>
      <c r="H80" s="105"/>
      <c r="I80" s="105"/>
      <c r="J80" s="105"/>
      <c r="K80" s="189"/>
      <c r="L80" s="189"/>
    </row>
    <row r="81" spans="1:13" s="8" customFormat="1" ht="12.75" x14ac:dyDescent="0.2">
      <c r="C81" s="91"/>
      <c r="D81" s="91"/>
      <c r="E81" s="91"/>
      <c r="F81" s="105"/>
      <c r="G81" s="105"/>
      <c r="H81" s="105"/>
      <c r="I81" s="105"/>
      <c r="J81" s="105"/>
      <c r="K81" s="189"/>
    </row>
    <row r="82" spans="1:13" s="8" customFormat="1" ht="15" x14ac:dyDescent="0.25">
      <c r="A82" s="19" t="s">
        <v>219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</row>
    <row r="83" spans="1:13" s="8" customFormat="1" ht="12.75" x14ac:dyDescent="0.2"/>
    <row r="84" spans="1:13" s="8" customFormat="1" ht="12.75" x14ac:dyDescent="0.2">
      <c r="C84" s="261"/>
      <c r="D84" s="261"/>
      <c r="E84" s="261"/>
      <c r="F84" s="261"/>
      <c r="G84" s="261"/>
      <c r="H84" s="261"/>
      <c r="I84" s="261"/>
      <c r="J84" s="261"/>
      <c r="K84" s="261"/>
      <c r="L84" s="261"/>
      <c r="M84" s="261"/>
    </row>
    <row r="85" spans="1:13" s="8" customFormat="1" ht="12.75" x14ac:dyDescent="0.2">
      <c r="C85" s="262" t="s">
        <v>224</v>
      </c>
      <c r="D85" s="188">
        <f>output_dollars</f>
        <v>46203</v>
      </c>
      <c r="E85" s="188"/>
      <c r="F85" s="263" t="str">
        <f>Sensitivity_calcs!C89</f>
        <v>Option 1 (base case)</v>
      </c>
      <c r="G85" s="263" t="str">
        <f>Sensitivity_calcs!D89</f>
        <v>Option 2</v>
      </c>
      <c r="H85" s="263" t="str">
        <f>Sensitivity_calcs!E89</f>
        <v>Option 3</v>
      </c>
      <c r="I85" s="263" t="str">
        <f>Sensitivity_calcs!F89</f>
        <v>Option 4</v>
      </c>
      <c r="J85" s="263" t="str">
        <f>Sensitivity_calcs!G89</f>
        <v>Option 5</v>
      </c>
      <c r="K85" s="267"/>
      <c r="L85" s="292" t="s">
        <v>222</v>
      </c>
      <c r="M85" s="267"/>
    </row>
    <row r="86" spans="1:13" s="8" customFormat="1" ht="12.75" x14ac:dyDescent="0.2">
      <c r="C86" s="290" t="str">
        <f>Sensitivity_calcs!B90</f>
        <v>None</v>
      </c>
      <c r="D86" s="270"/>
      <c r="E86" s="270"/>
      <c r="F86" s="291">
        <f>Sensitivity_calcs!C90</f>
        <v>0</v>
      </c>
      <c r="G86" s="291">
        <f>Sensitivity_calcs!D90</f>
        <v>12.339869370222742</v>
      </c>
      <c r="H86" s="291">
        <f>Sensitivity_calcs!E90</f>
        <v>11.44719862633789</v>
      </c>
      <c r="I86" s="291" t="str">
        <f>Sensitivity_calcs!F90</f>
        <v/>
      </c>
      <c r="J86" s="291" t="str">
        <f>Sensitivity_calcs!G90</f>
        <v/>
      </c>
      <c r="K86" s="261"/>
      <c r="L86" s="293" t="str">
        <f>Sensitivity_calcs!K90</f>
        <v>Option 2</v>
      </c>
      <c r="M86" s="261"/>
    </row>
    <row r="87" spans="1:13" s="8" customFormat="1" ht="12.75" x14ac:dyDescent="0.2">
      <c r="C87" s="269" t="str">
        <f>Sensitivity_calcs!B91</f>
        <v>Capex 10% higher</v>
      </c>
      <c r="D87" s="269"/>
      <c r="E87" s="269"/>
      <c r="F87" s="283">
        <f>Sensitivity_calcs!C91</f>
        <v>0</v>
      </c>
      <c r="G87" s="278">
        <f>Sensitivity_calcs!D91</f>
        <v>11.700612601875267</v>
      </c>
      <c r="H87" s="278">
        <f>Sensitivity_calcs!E91</f>
        <v>11.038012393667554</v>
      </c>
      <c r="I87" s="278" t="str">
        <f>Sensitivity_calcs!F91</f>
        <v/>
      </c>
      <c r="J87" s="278" t="str">
        <f>Sensitivity_calcs!G91</f>
        <v/>
      </c>
      <c r="K87" s="261"/>
      <c r="L87" s="286" t="str">
        <f>Sensitivity_calcs!K91</f>
        <v>Option 2</v>
      </c>
      <c r="M87" s="261"/>
    </row>
    <row r="88" spans="1:13" s="8" customFormat="1" ht="12.75" x14ac:dyDescent="0.2">
      <c r="C88" s="269" t="str">
        <f>Sensitivity_calcs!B92</f>
        <v>Capex 10% lower</v>
      </c>
      <c r="D88" s="269"/>
      <c r="E88" s="269"/>
      <c r="F88" s="284">
        <f>Sensitivity_calcs!C92</f>
        <v>0</v>
      </c>
      <c r="G88" s="279">
        <f>Sensitivity_calcs!D92</f>
        <v>12.979126138570217</v>
      </c>
      <c r="H88" s="279">
        <f>Sensitivity_calcs!E92</f>
        <v>11.856384859008225</v>
      </c>
      <c r="I88" s="279" t="str">
        <f>Sensitivity_calcs!F92</f>
        <v/>
      </c>
      <c r="J88" s="279" t="str">
        <f>Sensitivity_calcs!G92</f>
        <v/>
      </c>
      <c r="K88" s="261"/>
      <c r="L88" s="286" t="str">
        <f>Sensitivity_calcs!K92</f>
        <v>Option 2</v>
      </c>
      <c r="M88" s="261"/>
    </row>
    <row r="89" spans="1:13" s="8" customFormat="1" ht="12.75" x14ac:dyDescent="0.2">
      <c r="C89" s="269" t="str">
        <f>Sensitivity_calcs!B93</f>
        <v>Total benefits 10% higher</v>
      </c>
      <c r="D89" s="269"/>
      <c r="E89" s="269"/>
      <c r="F89" s="284">
        <f>Sensitivity_calcs!C93</f>
        <v>0</v>
      </c>
      <c r="G89" s="279">
        <f>Sensitivity_calcs!D93</f>
        <v>14.213113075592492</v>
      </c>
      <c r="H89" s="279">
        <f>Sensitivity_calcs!E93</f>
        <v>13.001104721642015</v>
      </c>
      <c r="I89" s="279" t="str">
        <f>Sensitivity_calcs!F93</f>
        <v/>
      </c>
      <c r="J89" s="279" t="str">
        <f>Sensitivity_calcs!G93</f>
        <v/>
      </c>
      <c r="K89" s="261"/>
      <c r="L89" s="286" t="str">
        <f>Sensitivity_calcs!K93</f>
        <v>Option 2</v>
      </c>
      <c r="M89" s="261"/>
    </row>
    <row r="90" spans="1:13" s="8" customFormat="1" ht="12.75" x14ac:dyDescent="0.2">
      <c r="C90" s="269" t="str">
        <f>Sensitivity_calcs!B94</f>
        <v>Total benefits 10% lower</v>
      </c>
      <c r="D90" s="269"/>
      <c r="E90" s="269"/>
      <c r="F90" s="284">
        <f>Sensitivity_calcs!C94</f>
        <v>0</v>
      </c>
      <c r="G90" s="279">
        <f>Sensitivity_calcs!D94</f>
        <v>10.466625664852993</v>
      </c>
      <c r="H90" s="279">
        <f>Sensitivity_calcs!E94</f>
        <v>9.8932925310337634</v>
      </c>
      <c r="I90" s="279" t="str">
        <f>Sensitivity_calcs!F94</f>
        <v/>
      </c>
      <c r="J90" s="279" t="str">
        <f>Sensitivity_calcs!G94</f>
        <v/>
      </c>
      <c r="K90" s="261"/>
      <c r="L90" s="286" t="str">
        <f>Sensitivity_calcs!K94</f>
        <v>Option 2</v>
      </c>
      <c r="M90" s="261"/>
    </row>
    <row r="91" spans="1:13" s="8" customFormat="1" ht="12.75" x14ac:dyDescent="0.2">
      <c r="C91" s="269" t="str">
        <f>Sensitivity_calcs!B95</f>
        <v>Capex 10% higher &amp; Total benefits 10% lower</v>
      </c>
      <c r="D91" s="269"/>
      <c r="E91" s="269"/>
      <c r="F91" s="284">
        <f>Sensitivity_calcs!C95</f>
        <v>0</v>
      </c>
      <c r="G91" s="279">
        <f>Sensitivity_calcs!D95</f>
        <v>9.8273688965055186</v>
      </c>
      <c r="H91" s="279">
        <f>Sensitivity_calcs!E95</f>
        <v>9.4841062983634288</v>
      </c>
      <c r="I91" s="279" t="str">
        <f>Sensitivity_calcs!F95</f>
        <v/>
      </c>
      <c r="J91" s="279" t="str">
        <f>Sensitivity_calcs!G95</f>
        <v/>
      </c>
      <c r="K91" s="261"/>
      <c r="L91" s="286" t="str">
        <f>Sensitivity_calcs!K95</f>
        <v>Option 2</v>
      </c>
      <c r="M91" s="261"/>
    </row>
    <row r="92" spans="1:13" s="8" customFormat="1" ht="12.75" x14ac:dyDescent="0.2">
      <c r="C92" s="269">
        <f>Sensitivity_calcs!B96</f>
        <v>0</v>
      </c>
      <c r="D92" s="269"/>
      <c r="E92" s="269"/>
      <c r="F92" s="284" t="str">
        <f>Sensitivity_calcs!C96</f>
        <v/>
      </c>
      <c r="G92" s="279" t="str">
        <f>Sensitivity_calcs!D96</f>
        <v/>
      </c>
      <c r="H92" s="279" t="str">
        <f>Sensitivity_calcs!E96</f>
        <v/>
      </c>
      <c r="I92" s="279" t="str">
        <f>Sensitivity_calcs!F96</f>
        <v/>
      </c>
      <c r="J92" s="279" t="str">
        <f>Sensitivity_calcs!G96</f>
        <v/>
      </c>
      <c r="K92" s="261"/>
      <c r="L92" s="286" t="str">
        <f>Sensitivity_calcs!K96</f>
        <v/>
      </c>
      <c r="M92" s="261"/>
    </row>
    <row r="93" spans="1:13" s="8" customFormat="1" ht="12.75" x14ac:dyDescent="0.2">
      <c r="C93" s="269">
        <f>Sensitivity_calcs!B97</f>
        <v>0</v>
      </c>
      <c r="D93" s="264"/>
      <c r="E93" s="264"/>
      <c r="F93" s="284" t="str">
        <f>Sensitivity_calcs!C97</f>
        <v/>
      </c>
      <c r="G93" s="279" t="str">
        <f>Sensitivity_calcs!D97</f>
        <v/>
      </c>
      <c r="H93" s="279" t="str">
        <f>Sensitivity_calcs!E97</f>
        <v/>
      </c>
      <c r="I93" s="279" t="str">
        <f>Sensitivity_calcs!F97</f>
        <v/>
      </c>
      <c r="J93" s="279" t="str">
        <f>Sensitivity_calcs!G97</f>
        <v/>
      </c>
      <c r="K93" s="271">
        <f>IF(C93=0,0, INDEX($F$85:$J$85, MATCH(MAX($F93:$I93),$F93:$I93,0)))</f>
        <v>0</v>
      </c>
      <c r="L93" s="286" t="str">
        <f>Sensitivity_calcs!K97</f>
        <v/>
      </c>
    </row>
    <row r="94" spans="1:13" s="8" customFormat="1" ht="12.75" x14ac:dyDescent="0.2">
      <c r="D94" s="269">
        <f>Sensitivity_calcs!B98</f>
        <v>0</v>
      </c>
      <c r="E94" s="269"/>
      <c r="F94" s="284" t="str">
        <f>Sensitivity_calcs!C98</f>
        <v/>
      </c>
      <c r="G94" s="279" t="str">
        <f>Sensitivity_calcs!D98</f>
        <v/>
      </c>
      <c r="H94" s="279" t="str">
        <f>Sensitivity_calcs!E98</f>
        <v/>
      </c>
      <c r="I94" s="279" t="str">
        <f>Sensitivity_calcs!F98</f>
        <v/>
      </c>
      <c r="J94" s="279" t="str">
        <f>Sensitivity_calcs!G98</f>
        <v/>
      </c>
      <c r="K94" s="261"/>
      <c r="L94" s="286" t="str">
        <f>Sensitivity_calcs!K98</f>
        <v/>
      </c>
      <c r="M94" s="261"/>
    </row>
    <row r="95" spans="1:13" s="8" customFormat="1" ht="12.75" x14ac:dyDescent="0.2">
      <c r="D95" s="269">
        <f>Sensitivity_calcs!B99</f>
        <v>0</v>
      </c>
      <c r="E95" s="269"/>
      <c r="F95" s="285"/>
      <c r="G95" s="105"/>
      <c r="H95" s="105"/>
      <c r="I95" s="105"/>
      <c r="J95" s="105"/>
      <c r="K95" s="261"/>
      <c r="L95" s="261"/>
    </row>
    <row r="96" spans="1:13" s="8" customFormat="1" ht="12.75" x14ac:dyDescent="0.2">
      <c r="F96" s="268"/>
      <c r="G96" s="105"/>
      <c r="H96" s="105"/>
      <c r="I96" s="105"/>
      <c r="J96" s="105"/>
    </row>
    <row r="97" spans="4:9" s="8" customFormat="1" ht="12.75" x14ac:dyDescent="0.2">
      <c r="F97" s="268"/>
      <c r="G97" s="268"/>
      <c r="H97" s="268"/>
      <c r="I97" s="268"/>
    </row>
    <row r="98" spans="4:9" s="8" customFormat="1" ht="12.75" x14ac:dyDescent="0.2"/>
    <row r="99" spans="4:9" s="8" customFormat="1" ht="12.75" x14ac:dyDescent="0.2"/>
    <row r="100" spans="4:9" s="8" customFormat="1" ht="12.75" x14ac:dyDescent="0.2">
      <c r="D100" s="248"/>
      <c r="E100" s="248"/>
      <c r="F100" s="248"/>
    </row>
    <row r="101" spans="4:9" s="8" customFormat="1" ht="12.75" x14ac:dyDescent="0.2">
      <c r="D101" s="248"/>
      <c r="E101" s="248"/>
      <c r="F101" s="248"/>
    </row>
    <row r="102" spans="4:9" s="8" customFormat="1" ht="12.75" hidden="1" x14ac:dyDescent="0.2">
      <c r="D102" s="248"/>
      <c r="E102" s="248"/>
      <c r="F102" s="248"/>
    </row>
    <row r="103" spans="4:9" s="8" customFormat="1" ht="12.75" hidden="1" x14ac:dyDescent="0.2"/>
    <row r="104" spans="4:9" s="8" customFormat="1" ht="12.75" hidden="1" x14ac:dyDescent="0.2"/>
    <row r="105" spans="4:9" s="8" customFormat="1" ht="12.75" hidden="1" x14ac:dyDescent="0.2"/>
    <row r="106" spans="4:9" s="8" customFormat="1" ht="12.75" hidden="1" x14ac:dyDescent="0.2"/>
    <row r="107" spans="4:9" s="8" customFormat="1" ht="12.75" hidden="1" x14ac:dyDescent="0.2"/>
    <row r="108" spans="4:9" s="8" customFormat="1" ht="12.75" hidden="1" x14ac:dyDescent="0.2"/>
    <row r="109" spans="4:9" s="8" customFormat="1" ht="12.75" hidden="1" x14ac:dyDescent="0.2"/>
    <row r="110" spans="4:9" s="8" customFormat="1" ht="12.75" hidden="1" x14ac:dyDescent="0.2"/>
    <row r="111" spans="4:9" s="8" customFormat="1" ht="12.75" hidden="1" x14ac:dyDescent="0.2"/>
    <row r="112" spans="4:9" s="8" customFormat="1" ht="12.75" hidden="1" x14ac:dyDescent="0.2"/>
    <row r="113" s="8" customFormat="1" ht="12.75" hidden="1" x14ac:dyDescent="0.2"/>
    <row r="114" s="8" customFormat="1" ht="12.75" hidden="1" x14ac:dyDescent="0.2"/>
    <row r="115" s="8" customFormat="1" ht="12.75" hidden="1" x14ac:dyDescent="0.2"/>
    <row r="116" s="8" customFormat="1" ht="12.75" hidden="1" x14ac:dyDescent="0.2"/>
    <row r="117" s="8" customFormat="1" ht="12.75" hidden="1" x14ac:dyDescent="0.2"/>
    <row r="118" s="8" customFormat="1" ht="12.75" hidden="1" x14ac:dyDescent="0.2"/>
    <row r="119" s="8" customFormat="1" ht="12.75" hidden="1" x14ac:dyDescent="0.2"/>
    <row r="120" s="8" customFormat="1" ht="12.75" hidden="1" x14ac:dyDescent="0.2"/>
    <row r="121" s="8" customFormat="1" ht="12.75" hidden="1" x14ac:dyDescent="0.2"/>
    <row r="122" s="8" customFormat="1" ht="12.75" hidden="1" x14ac:dyDescent="0.2"/>
    <row r="123" s="8" customFormat="1" ht="12.75" hidden="1" x14ac:dyDescent="0.2"/>
    <row r="124" s="8" customFormat="1" ht="12.75" hidden="1" x14ac:dyDescent="0.2"/>
    <row r="125" s="8" customFormat="1" ht="12.75" hidden="1" x14ac:dyDescent="0.2"/>
    <row r="126" s="8" customFormat="1" ht="12.75" hidden="1" x14ac:dyDescent="0.2"/>
    <row r="127" s="8" customFormat="1" ht="12.75" hidden="1" x14ac:dyDescent="0.2"/>
    <row r="128" s="8" customFormat="1" ht="12.75" hidden="1" x14ac:dyDescent="0.2"/>
    <row r="129" s="8" customFormat="1" ht="12.75" hidden="1" x14ac:dyDescent="0.2"/>
    <row r="130" s="8" customFormat="1" ht="12.75" hidden="1" x14ac:dyDescent="0.2"/>
    <row r="131" s="8" customFormat="1" ht="12.75" hidden="1" x14ac:dyDescent="0.2"/>
    <row r="132" s="8" customFormat="1" ht="12.75" hidden="1" x14ac:dyDescent="0.2"/>
    <row r="133" s="8" customFormat="1" ht="12.75" hidden="1" x14ac:dyDescent="0.2"/>
    <row r="134" s="8" customFormat="1" ht="12.75" hidden="1" x14ac:dyDescent="0.2"/>
    <row r="135" s="8" customFormat="1" ht="12.75" hidden="1" x14ac:dyDescent="0.2"/>
    <row r="136" s="8" customFormat="1" ht="12.75" hidden="1" x14ac:dyDescent="0.2"/>
    <row r="137" s="8" customFormat="1" ht="12.75" hidden="1" x14ac:dyDescent="0.2"/>
    <row r="138" s="8" customFormat="1" ht="12.75" hidden="1" x14ac:dyDescent="0.2"/>
    <row r="139" s="8" customFormat="1" ht="12.75" hidden="1" x14ac:dyDescent="0.2"/>
    <row r="140" s="8" customFormat="1" ht="12.75" hidden="1" x14ac:dyDescent="0.2"/>
    <row r="141" s="8" customFormat="1" ht="12.75" hidden="1" x14ac:dyDescent="0.2"/>
    <row r="142" s="8" customFormat="1" ht="12.75" hidden="1" x14ac:dyDescent="0.2"/>
    <row r="143" s="8" customFormat="1" ht="12.75" hidden="1" x14ac:dyDescent="0.2"/>
    <row r="144" s="8" customFormat="1" ht="12.75" hidden="1" x14ac:dyDescent="0.2"/>
    <row r="145" s="8" customFormat="1" ht="12.75" hidden="1" x14ac:dyDescent="0.2"/>
    <row r="146" s="8" customFormat="1" ht="12.75" hidden="1" x14ac:dyDescent="0.2"/>
    <row r="147" s="8" customFormat="1" ht="12.75" hidden="1" x14ac:dyDescent="0.2"/>
    <row r="148" s="8" customFormat="1" ht="12.75" hidden="1" x14ac:dyDescent="0.2"/>
    <row r="149" s="8" customFormat="1" ht="12.75" hidden="1" x14ac:dyDescent="0.2"/>
    <row r="150" s="8" customFormat="1" ht="12.75" hidden="1" x14ac:dyDescent="0.2"/>
    <row r="151" s="8" customFormat="1" ht="12.75" hidden="1" x14ac:dyDescent="0.2"/>
    <row r="152" s="8" customFormat="1" ht="12.75" hidden="1" x14ac:dyDescent="0.2"/>
    <row r="153" s="8" customFormat="1" ht="12.75" hidden="1" x14ac:dyDescent="0.2"/>
    <row r="154" s="8" customFormat="1" ht="12.75" hidden="1" x14ac:dyDescent="0.2"/>
    <row r="155" s="8" customFormat="1" ht="12.75" hidden="1" x14ac:dyDescent="0.2"/>
    <row r="156" s="8" customFormat="1" ht="12.75" hidden="1" x14ac:dyDescent="0.2"/>
    <row r="157" s="8" customFormat="1" ht="12.75" hidden="1" x14ac:dyDescent="0.2"/>
    <row r="158" s="8" customFormat="1" ht="12.75" hidden="1" x14ac:dyDescent="0.2"/>
    <row r="159" s="8" customFormat="1" ht="12.75" hidden="1" x14ac:dyDescent="0.2"/>
    <row r="160" s="8" customFormat="1" ht="12.75" hidden="1" x14ac:dyDescent="0.2"/>
    <row r="161" s="8" customFormat="1" ht="12.75" hidden="1" x14ac:dyDescent="0.2"/>
    <row r="162" s="8" customFormat="1" ht="12.75" hidden="1" x14ac:dyDescent="0.2"/>
    <row r="163" s="8" customFormat="1" ht="12.75" hidden="1" x14ac:dyDescent="0.2"/>
    <row r="164" s="8" customFormat="1" ht="12.75" hidden="1" x14ac:dyDescent="0.2"/>
    <row r="165" s="8" customFormat="1" ht="12.75" hidden="1" x14ac:dyDescent="0.2"/>
    <row r="166" s="8" customFormat="1" ht="12.75" hidden="1" x14ac:dyDescent="0.2"/>
    <row r="167" s="8" customFormat="1" ht="12.75" hidden="1" x14ac:dyDescent="0.2"/>
    <row r="168" s="8" customFormat="1" ht="12.75" hidden="1" x14ac:dyDescent="0.2"/>
    <row r="169" s="8" customFormat="1" ht="12.75" hidden="1" x14ac:dyDescent="0.2"/>
    <row r="170" s="8" customFormat="1" ht="12.75" hidden="1" x14ac:dyDescent="0.2"/>
    <row r="171" s="8" customFormat="1" ht="12.75" hidden="1" x14ac:dyDescent="0.2"/>
    <row r="172" s="8" customFormat="1" ht="12.75" hidden="1" x14ac:dyDescent="0.2"/>
    <row r="173" s="8" customFormat="1" ht="12.75" hidden="1" x14ac:dyDescent="0.2"/>
    <row r="174" s="8" customFormat="1" ht="12.75" hidden="1" x14ac:dyDescent="0.2"/>
    <row r="175" s="8" customFormat="1" ht="12.75" hidden="1" x14ac:dyDescent="0.2"/>
    <row r="176" s="8" customFormat="1" ht="12.75" hidden="1" x14ac:dyDescent="0.2"/>
    <row r="177" s="8" customFormat="1" ht="12.75" hidden="1" x14ac:dyDescent="0.2"/>
    <row r="178" s="8" customFormat="1" ht="12.75" hidden="1" x14ac:dyDescent="0.2"/>
    <row r="179" s="8" customFormat="1" ht="12.75" hidden="1" x14ac:dyDescent="0.2"/>
    <row r="180" s="8" customFormat="1" ht="12.75" hidden="1" x14ac:dyDescent="0.2"/>
    <row r="181" s="8" customFormat="1" ht="12.75" hidden="1" x14ac:dyDescent="0.2"/>
    <row r="182" s="8" customFormat="1" ht="12.75" hidden="1" x14ac:dyDescent="0.2"/>
    <row r="183" s="8" customFormat="1" ht="12.75" hidden="1" x14ac:dyDescent="0.2"/>
    <row r="184" s="8" customFormat="1" ht="12.75" hidden="1" x14ac:dyDescent="0.2"/>
    <row r="185" s="8" customFormat="1" ht="12.75" hidden="1" x14ac:dyDescent="0.2"/>
    <row r="186" s="8" customFormat="1" ht="12.75" hidden="1" x14ac:dyDescent="0.2"/>
    <row r="187" s="8" customFormat="1" ht="12.75" hidden="1" x14ac:dyDescent="0.2"/>
    <row r="188" s="8" customFormat="1" ht="12.75" hidden="1" x14ac:dyDescent="0.2"/>
    <row r="189" s="8" customFormat="1" ht="12.75" hidden="1" x14ac:dyDescent="0.2"/>
    <row r="190" s="8" customFormat="1" ht="12.75" hidden="1" x14ac:dyDescent="0.2"/>
    <row r="191" s="8" customFormat="1" ht="12.75" hidden="1" x14ac:dyDescent="0.2"/>
    <row r="192" s="8" customFormat="1" ht="12.75" hidden="1" x14ac:dyDescent="0.2"/>
    <row r="193" s="8" customFormat="1" ht="12.75" hidden="1" x14ac:dyDescent="0.2"/>
    <row r="194" s="8" customFormat="1" ht="12.75" hidden="1" x14ac:dyDescent="0.2"/>
    <row r="195" s="8" customFormat="1" ht="12.75" hidden="1" x14ac:dyDescent="0.2"/>
    <row r="196" s="8" customFormat="1" ht="12.75" hidden="1" x14ac:dyDescent="0.2"/>
    <row r="197" s="8" customFormat="1" ht="12.75" hidden="1" x14ac:dyDescent="0.2"/>
    <row r="198" s="8" customFormat="1" ht="12.75" hidden="1" x14ac:dyDescent="0.2"/>
    <row r="199" s="8" customFormat="1" ht="12.75" hidden="1" x14ac:dyDescent="0.2"/>
    <row r="200" s="8" customFormat="1" ht="12.75" hidden="1" x14ac:dyDescent="0.2"/>
    <row r="201" s="8" customFormat="1" ht="12.75" hidden="1" x14ac:dyDescent="0.2"/>
    <row r="202" s="8" customFormat="1" ht="12.75" hidden="1" x14ac:dyDescent="0.2"/>
    <row r="203" s="8" customFormat="1" ht="12.75" hidden="1" x14ac:dyDescent="0.2"/>
    <row r="204" s="8" customFormat="1" ht="12.75" hidden="1" x14ac:dyDescent="0.2"/>
    <row r="205" s="8" customFormat="1" ht="12.75" hidden="1" x14ac:dyDescent="0.2"/>
    <row r="206" s="8" customFormat="1" ht="12.75" hidden="1" x14ac:dyDescent="0.2"/>
    <row r="207" s="8" customFormat="1" ht="12.75" hidden="1" x14ac:dyDescent="0.2"/>
    <row r="208" s="8" customFormat="1" ht="12.75" hidden="1" x14ac:dyDescent="0.2"/>
    <row r="209" s="8" customFormat="1" ht="12.75" hidden="1" x14ac:dyDescent="0.2"/>
    <row r="210" s="8" customFormat="1" ht="12.75" hidden="1" x14ac:dyDescent="0.2"/>
    <row r="211" s="8" customFormat="1" ht="12.75" hidden="1" x14ac:dyDescent="0.2"/>
    <row r="212" s="8" customFormat="1" ht="12.75" hidden="1" x14ac:dyDescent="0.2"/>
    <row r="213" s="8" customFormat="1" ht="12.75" hidden="1" x14ac:dyDescent="0.2"/>
    <row r="214" s="8" customFormat="1" ht="12.75" hidden="1" x14ac:dyDescent="0.2"/>
    <row r="215" s="8" customFormat="1" ht="12.75" hidden="1" x14ac:dyDescent="0.2"/>
    <row r="216" s="8" customFormat="1" ht="12.75" hidden="1" x14ac:dyDescent="0.2"/>
    <row r="217" s="8" customFormat="1" ht="12.75" hidden="1" x14ac:dyDescent="0.2"/>
    <row r="218" s="8" customFormat="1" ht="12.75" hidden="1" x14ac:dyDescent="0.2"/>
    <row r="219" s="8" customFormat="1" ht="12.75" hidden="1" x14ac:dyDescent="0.2"/>
    <row r="220" s="8" customFormat="1" ht="12.75" hidden="1" x14ac:dyDescent="0.2"/>
    <row r="221" s="8" customFormat="1" ht="12.75" hidden="1" x14ac:dyDescent="0.2"/>
    <row r="222" s="8" customFormat="1" ht="12.75" hidden="1" x14ac:dyDescent="0.2"/>
    <row r="223" s="8" customFormat="1" ht="12.75" hidden="1" x14ac:dyDescent="0.2"/>
    <row r="224" s="8" customFormat="1" ht="12.75" hidden="1" x14ac:dyDescent="0.2"/>
    <row r="225" s="8" customFormat="1" ht="12.75" hidden="1" x14ac:dyDescent="0.2"/>
    <row r="226" s="8" customFormat="1" ht="12.75" hidden="1" x14ac:dyDescent="0.2"/>
    <row r="227" s="8" customFormat="1" ht="12.75" hidden="1" x14ac:dyDescent="0.2"/>
    <row r="228" s="8" customFormat="1" ht="12.75" hidden="1" x14ac:dyDescent="0.2"/>
    <row r="229" x14ac:dyDescent="0.2"/>
    <row r="230" x14ac:dyDescent="0.2"/>
    <row r="231" x14ac:dyDescent="0.2"/>
    <row r="232" x14ac:dyDescent="0.2"/>
  </sheetData>
  <mergeCells count="6">
    <mergeCell ref="D18:F18"/>
    <mergeCell ref="D9:F9"/>
    <mergeCell ref="D10:F10"/>
    <mergeCell ref="D11:F11"/>
    <mergeCell ref="D12:F12"/>
    <mergeCell ref="D13:F13"/>
  </mergeCells>
  <pageMargins left="0.23622047244094491" right="0.23622047244094491" top="0.74803149606299213" bottom="0.74803149606299213" header="0.31496062992125984" footer="0.31496062992125984"/>
  <pageSetup paperSize="9" scale="55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5" id="{6E0000F2-4B34-40F0-A950-26A22E7F516A}">
            <xm:f>AND(Data!$C18, NOT(#REF!))</xm:f>
            <x14:dxf>
              <font>
                <color theme="0"/>
              </font>
            </x14:dxf>
          </x14:cfRule>
          <xm:sqref>C14:E14</xm:sqref>
        </x14:conditionalFormatting>
        <x14:conditionalFormatting xmlns:xm="http://schemas.microsoft.com/office/excel/2006/main">
          <x14:cfRule type="expression" priority="178" id="{02BC339A-D8F4-48E6-8B91-63EF4AEF9FF2}">
            <xm:f>Data!$C9</xm:f>
            <x14:dxf>
              <font>
                <color theme="0"/>
              </font>
            </x14:dxf>
          </x14:cfRule>
          <xm:sqref>C71:E80</xm:sqref>
        </x14:conditionalFormatting>
        <x14:conditionalFormatting xmlns:xm="http://schemas.microsoft.com/office/excel/2006/main">
          <x14:cfRule type="expression" priority="217" id="{6E0000F2-4B34-40F0-A950-26A22E7F516A}">
            <xm:f>Data!$C18</xm:f>
            <x14:dxf>
              <font>
                <color theme="0"/>
              </font>
            </x14:dxf>
          </x14:cfRule>
          <xm:sqref>C15:E15</xm:sqref>
        </x14:conditionalFormatting>
        <x14:conditionalFormatting xmlns:xm="http://schemas.microsoft.com/office/excel/2006/main">
          <x14:cfRule type="expression" priority="26" id="{DCC025E7-DD10-45A4-B46F-8DAF8172BEA5}">
            <xm:f>$D$18=Data!B$25</xm:f>
            <x14:dxf>
              <font>
                <color theme="0" tint="-0.24994659260841701"/>
              </font>
            </x14:dxf>
          </x14:cfRule>
          <xm:sqref>D18:F18</xm:sqref>
        </x14:conditionalFormatting>
        <x14:conditionalFormatting xmlns:xm="http://schemas.microsoft.com/office/excel/2006/main">
          <x14:cfRule type="expression" priority="25" id="{0E9BFFB2-7AAD-452D-A6DC-B193223D0B5B}">
            <xm:f>INDEX(Data!$C$9:$C$13, MATCH(F$85, Data!$B$9:$B$13,0))=TRUE</xm:f>
            <x14:dxf>
              <font>
                <b val="0"/>
                <i val="0"/>
                <color theme="1" tint="0.34998626667073579"/>
              </font>
            </x14:dxf>
          </x14:cfRule>
          <xm:sqref>F85:J85</xm:sqref>
        </x14:conditionalFormatting>
        <x14:conditionalFormatting xmlns:xm="http://schemas.microsoft.com/office/excel/2006/main">
          <x14:cfRule type="expression" priority="22" id="{6B3CD12B-2C7F-467C-B21A-8374D0C11F7F}">
            <xm:f>AND($C86&lt;&gt;0, F$85=$L86, Sensitivity_calcs!C$88=FALSE)</xm:f>
            <x14:dxf>
              <fill>
                <patternFill>
                  <bgColor rgb="FFCCFFFF"/>
                </patternFill>
              </fill>
            </x14:dxf>
          </x14:cfRule>
          <xm:sqref>F86 G86:J94</xm:sqref>
        </x14:conditionalFormatting>
        <x14:conditionalFormatting xmlns:xm="http://schemas.microsoft.com/office/excel/2006/main">
          <x14:cfRule type="expression" priority="253" id="{02BC339A-D8F4-48E6-8B91-63EF4AEF9FF2}">
            <xm:f>Data!$C18</xm:f>
            <x14:dxf>
              <font>
                <color theme="0"/>
              </font>
            </x14:dxf>
          </x14:cfRule>
          <xm:sqref>C81:E81</xm:sqref>
        </x14:conditionalFormatting>
        <x14:conditionalFormatting xmlns:xm="http://schemas.microsoft.com/office/excel/2006/main">
          <x14:cfRule type="expression" priority="256" id="{6E0000F2-4B34-40F0-A950-26A22E7F516A}">
            <xm:f>Data!$C9</xm:f>
            <x14:dxf>
              <font>
                <color theme="0"/>
              </font>
            </x14:dxf>
          </x14:cfRule>
          <xm:sqref>G9:I13 C9:D13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15339C62-4493-47C4-B119-AC0AEF46FC91}">
          <x14:formula1>
            <xm:f>Data!$B$30:$B$37</xm:f>
          </x14:formula1>
          <xm:sqref>C67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EEEA9-DF92-454A-AC78-2AB747F8189C}">
  <sheetPr codeName="Sheet2">
    <tabColor rgb="FFFFFFCC"/>
    <pageSetUpPr fitToPage="1"/>
  </sheetPr>
  <dimension ref="A1:T122"/>
  <sheetViews>
    <sheetView showGridLines="0" zoomScale="90" zoomScaleNormal="90" workbookViewId="0">
      <pane ySplit="2" topLeftCell="A3" activePane="bottomLeft" state="frozen"/>
      <selection activeCell="A101" sqref="A101"/>
      <selection pane="bottomLeft" activeCell="A3" sqref="A3"/>
    </sheetView>
  </sheetViews>
  <sheetFormatPr defaultColWidth="9" defaultRowHeight="12.75" x14ac:dyDescent="0.2"/>
  <cols>
    <col min="1" max="1" width="3.625" style="8" customWidth="1"/>
    <col min="2" max="2" width="2.625" style="8" customWidth="1"/>
    <col min="3" max="3" width="18.75" style="8" customWidth="1"/>
    <col min="4" max="4" width="9.25" style="8" customWidth="1"/>
    <col min="5" max="5" width="16.375" style="8" customWidth="1"/>
    <col min="6" max="6" width="1.125" style="8" customWidth="1"/>
    <col min="7" max="7" width="14.75" style="8" customWidth="1"/>
    <col min="8" max="8" width="12.875" style="8" customWidth="1"/>
    <col min="9" max="9" width="11.5" style="8" customWidth="1"/>
    <col min="10" max="10" width="6.875" style="8" customWidth="1"/>
    <col min="11" max="16" width="8.125" style="8" customWidth="1"/>
    <col min="17" max="19" width="9" style="8"/>
    <col min="20" max="20" width="17.625" style="8" customWidth="1"/>
    <col min="21" max="16384" width="9" style="8"/>
  </cols>
  <sheetData>
    <row r="1" spans="1:16" ht="18.75" x14ac:dyDescent="0.3">
      <c r="A1" s="15" t="str">
        <f>bus</f>
        <v>CitiPower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</row>
    <row r="2" spans="1:16" ht="15.75" x14ac:dyDescent="0.25">
      <c r="A2" s="56" t="str">
        <f>proj</f>
        <v>Relay replacements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</row>
    <row r="4" spans="1:16" s="1" customFormat="1" ht="15" x14ac:dyDescent="0.2">
      <c r="A4" s="18" t="s">
        <v>45</v>
      </c>
      <c r="B4" s="18"/>
      <c r="C4" s="16"/>
      <c r="D4" s="16"/>
      <c r="E4" s="16"/>
      <c r="F4" s="16"/>
      <c r="G4" s="16"/>
      <c r="H4" s="16"/>
      <c r="I4" s="16"/>
      <c r="J4" s="16"/>
      <c r="K4" s="17"/>
      <c r="L4" s="17"/>
      <c r="M4" s="17"/>
      <c r="N4" s="17"/>
      <c r="O4" s="17"/>
      <c r="P4" s="17"/>
    </row>
    <row r="5" spans="1:16" s="1" customFormat="1" x14ac:dyDescent="0.2">
      <c r="M5" s="12"/>
      <c r="N5" s="12"/>
      <c r="O5" s="12"/>
      <c r="P5" s="12"/>
    </row>
    <row r="6" spans="1:16" ht="12.75" customHeight="1" x14ac:dyDescent="0.2">
      <c r="C6" s="14" t="s">
        <v>11</v>
      </c>
      <c r="D6" s="65" t="s">
        <v>52</v>
      </c>
      <c r="E6" s="13" t="s">
        <v>43</v>
      </c>
    </row>
    <row r="7" spans="1:16" s="1" customFormat="1" ht="12.75" customHeight="1" x14ac:dyDescent="0.2">
      <c r="M7" s="12"/>
      <c r="N7" s="12"/>
      <c r="O7" s="12"/>
      <c r="P7" s="12"/>
    </row>
    <row r="8" spans="1:16" x14ac:dyDescent="0.2">
      <c r="C8" s="14" t="s">
        <v>12</v>
      </c>
      <c r="D8" s="14"/>
      <c r="E8" s="441" t="s">
        <v>250</v>
      </c>
      <c r="F8" s="441"/>
      <c r="G8" s="441"/>
      <c r="H8" s="441"/>
      <c r="I8" s="1"/>
      <c r="J8" s="1"/>
    </row>
    <row r="9" spans="1:16" x14ac:dyDescent="0.2">
      <c r="C9" s="14"/>
      <c r="D9" s="14"/>
    </row>
    <row r="10" spans="1:16" s="6" customFormat="1" x14ac:dyDescent="0.2">
      <c r="C10" s="3" t="s">
        <v>13</v>
      </c>
      <c r="D10" s="65" t="s">
        <v>52</v>
      </c>
      <c r="E10" s="60" t="s">
        <v>36</v>
      </c>
      <c r="F10" s="8"/>
      <c r="G10" s="37">
        <v>2023</v>
      </c>
      <c r="I10" s="66"/>
      <c r="J10" s="66"/>
    </row>
    <row r="11" spans="1:16" x14ac:dyDescent="0.2">
      <c r="I11" s="66"/>
      <c r="J11" s="66"/>
    </row>
    <row r="12" spans="1:16" x14ac:dyDescent="0.2">
      <c r="H12" s="43"/>
      <c r="I12" s="43"/>
      <c r="J12" s="43"/>
    </row>
    <row r="13" spans="1:16" s="72" customFormat="1" x14ac:dyDescent="0.2">
      <c r="C13" s="73" t="s">
        <v>1</v>
      </c>
      <c r="D13" s="73"/>
      <c r="E13" s="73" t="s">
        <v>0</v>
      </c>
      <c r="F13" s="73"/>
      <c r="G13" s="73"/>
      <c r="H13" s="74"/>
      <c r="I13" s="74"/>
      <c r="J13" s="74"/>
      <c r="K13" s="74"/>
      <c r="L13"/>
    </row>
    <row r="14" spans="1:16" s="1" customFormat="1" ht="12.75" customHeight="1" x14ac:dyDescent="0.2">
      <c r="C14" s="61" t="str" cm="1">
        <f t="array" ref="C14:C18">options</f>
        <v>Option 1 (base case)</v>
      </c>
      <c r="D14" s="61"/>
      <c r="E14" s="442" t="s">
        <v>60</v>
      </c>
      <c r="F14" s="442"/>
      <c r="G14" s="442"/>
      <c r="H14" s="442"/>
      <c r="I14" s="442"/>
      <c r="J14" s="442"/>
      <c r="K14" s="442"/>
      <c r="L14"/>
    </row>
    <row r="15" spans="1:16" s="1" customFormat="1" ht="12.75" customHeight="1" x14ac:dyDescent="0.2">
      <c r="C15" s="61" t="str">
        <v>Option 2</v>
      </c>
      <c r="D15" s="61"/>
      <c r="E15" s="443" t="s">
        <v>251</v>
      </c>
      <c r="F15" s="443"/>
      <c r="G15" s="443"/>
      <c r="H15" s="443"/>
      <c r="I15" s="443"/>
      <c r="J15" s="443"/>
      <c r="K15" s="443"/>
      <c r="L15"/>
    </row>
    <row r="16" spans="1:16" s="1" customFormat="1" ht="12.75" customHeight="1" x14ac:dyDescent="0.2">
      <c r="C16" s="61" t="str">
        <v>Option 3</v>
      </c>
      <c r="D16" s="61"/>
      <c r="E16" s="443" t="s">
        <v>1751</v>
      </c>
      <c r="F16" s="443"/>
      <c r="G16" s="443"/>
      <c r="H16" s="443"/>
      <c r="I16" s="443"/>
      <c r="J16" s="443"/>
      <c r="K16" s="443"/>
      <c r="L16"/>
    </row>
    <row r="17" spans="1:16" s="1" customFormat="1" ht="12.75" customHeight="1" x14ac:dyDescent="0.2">
      <c r="C17" s="61" t="str">
        <v>Option 4</v>
      </c>
      <c r="D17" s="61"/>
      <c r="E17" s="443"/>
      <c r="F17" s="443"/>
      <c r="G17" s="443"/>
      <c r="H17" s="443"/>
      <c r="I17" s="443"/>
      <c r="J17" s="443"/>
      <c r="K17" s="443"/>
      <c r="L17"/>
    </row>
    <row r="18" spans="1:16" s="1" customFormat="1" ht="12.75" customHeight="1" x14ac:dyDescent="0.2">
      <c r="C18" s="61" t="str">
        <v>Option 5</v>
      </c>
      <c r="D18" s="61"/>
      <c r="E18" s="443"/>
      <c r="F18" s="443"/>
      <c r="G18" s="443"/>
      <c r="H18" s="443"/>
      <c r="I18" s="443"/>
      <c r="J18" s="443"/>
      <c r="K18" s="443"/>
      <c r="L18"/>
    </row>
    <row r="19" spans="1:16" s="1" customFormat="1" ht="12.75" customHeight="1" x14ac:dyDescent="0.2">
      <c r="C19"/>
      <c r="D19"/>
      <c r="E19"/>
      <c r="F19"/>
      <c r="G19"/>
      <c r="H19"/>
      <c r="I19"/>
      <c r="J19"/>
      <c r="K19"/>
      <c r="L19"/>
      <c r="M19"/>
    </row>
    <row r="20" spans="1:16" s="1" customFormat="1" ht="12.75" customHeight="1" x14ac:dyDescent="0.2">
      <c r="C20" s="295" t="s">
        <v>227</v>
      </c>
      <c r="D20"/>
      <c r="E20" s="296" t="s">
        <v>230</v>
      </c>
      <c r="F20"/>
      <c r="G20"/>
      <c r="H20"/>
      <c r="I20"/>
      <c r="J20"/>
      <c r="K20"/>
      <c r="L20"/>
      <c r="M20"/>
    </row>
    <row r="21" spans="1:16" s="1" customFormat="1" ht="12.75" customHeight="1" x14ac:dyDescent="0.2">
      <c r="C21"/>
      <c r="D21"/>
      <c r="E21"/>
      <c r="F21"/>
      <c r="G21"/>
      <c r="H21"/>
      <c r="I21"/>
      <c r="J21"/>
      <c r="K21"/>
      <c r="L21"/>
      <c r="M21"/>
    </row>
    <row r="22" spans="1:16" s="1" customFormat="1" x14ac:dyDescent="0.2">
      <c r="C22" s="1" t="s">
        <v>241</v>
      </c>
      <c r="E22" s="301" t="s">
        <v>19</v>
      </c>
      <c r="F22" s="68" t="s">
        <v>67</v>
      </c>
      <c r="J22" s="68"/>
    </row>
    <row r="23" spans="1:16" s="1" customFormat="1" ht="12.75" customHeight="1" x14ac:dyDescent="0.2">
      <c r="C23"/>
      <c r="D23"/>
      <c r="E23"/>
      <c r="F23"/>
      <c r="G23"/>
      <c r="H23"/>
      <c r="I23"/>
      <c r="J23"/>
      <c r="K23"/>
      <c r="L23"/>
      <c r="M23"/>
    </row>
    <row r="24" spans="1:16" s="1" customFormat="1" ht="15.75" x14ac:dyDescent="0.25">
      <c r="E24" s="5"/>
      <c r="F24" s="5"/>
      <c r="L24" s="8"/>
    </row>
    <row r="25" spans="1:16" s="1" customFormat="1" ht="15" x14ac:dyDescent="0.2">
      <c r="A25" s="18" t="s">
        <v>185</v>
      </c>
      <c r="B25" s="18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7"/>
      <c r="N25" s="17"/>
      <c r="O25" s="17"/>
      <c r="P25" s="17"/>
    </row>
    <row r="26" spans="1:16" s="1" customFormat="1" x14ac:dyDescent="0.2"/>
    <row r="27" spans="1:16" s="1" customFormat="1" x14ac:dyDescent="0.2">
      <c r="C27" s="1" t="s">
        <v>47</v>
      </c>
      <c r="G27" s="67">
        <f>EOMONTH(DATE(Assumptions!$G$10,INDEX(Data!$K$107:$K$108, MATCH(Assumptions!$E$10, Data!$J$107:$J$108,0)), 1),0)</f>
        <v>45291</v>
      </c>
      <c r="H27" s="68" t="s">
        <v>72</v>
      </c>
    </row>
    <row r="28" spans="1:16" s="1" customFormat="1" x14ac:dyDescent="0.2">
      <c r="C28" s="1" t="s">
        <v>186</v>
      </c>
      <c r="G28" s="308">
        <v>3.5000000000000003E-2</v>
      </c>
      <c r="H28" s="68" t="s">
        <v>68</v>
      </c>
      <c r="J28" s="68"/>
    </row>
    <row r="29" spans="1:16" s="1" customFormat="1" x14ac:dyDescent="0.2">
      <c r="C29" s="1" t="s">
        <v>63</v>
      </c>
      <c r="G29" s="309">
        <v>45291</v>
      </c>
      <c r="H29" s="68" t="s">
        <v>69</v>
      </c>
      <c r="J29" s="68"/>
    </row>
    <row r="30" spans="1:16" s="1" customFormat="1" x14ac:dyDescent="0.2">
      <c r="J30" s="68"/>
    </row>
    <row r="31" spans="1:16" x14ac:dyDescent="0.2">
      <c r="C31" s="8" t="s">
        <v>199</v>
      </c>
      <c r="G31" s="310">
        <v>20</v>
      </c>
      <c r="H31" s="68" t="s">
        <v>200</v>
      </c>
    </row>
    <row r="32" spans="1:16" s="1" customFormat="1" x14ac:dyDescent="0.2"/>
    <row r="33" spans="1:20" s="1" customFormat="1" x14ac:dyDescent="0.2">
      <c r="C33" s="1" t="s">
        <v>32</v>
      </c>
      <c r="G33" s="311">
        <v>46203</v>
      </c>
      <c r="H33" s="68" t="s">
        <v>66</v>
      </c>
      <c r="J33" s="68"/>
    </row>
    <row r="34" spans="1:20" s="1" customFormat="1" x14ac:dyDescent="0.2">
      <c r="C34" s="1" t="s">
        <v>73</v>
      </c>
      <c r="G34" s="309">
        <v>45291</v>
      </c>
      <c r="H34" s="68" t="s">
        <v>74</v>
      </c>
      <c r="J34" s="68"/>
    </row>
    <row r="35" spans="1:20" s="1" customFormat="1" ht="13.5" x14ac:dyDescent="0.25">
      <c r="C35" s="1" t="s">
        <v>243</v>
      </c>
      <c r="G35" s="309">
        <v>45107</v>
      </c>
      <c r="H35" s="68"/>
      <c r="J35" s="68"/>
    </row>
    <row r="39" spans="1:20" s="1" customFormat="1" ht="15" x14ac:dyDescent="0.2">
      <c r="A39" s="18" t="s">
        <v>8</v>
      </c>
      <c r="B39" s="18"/>
      <c r="C39" s="16"/>
      <c r="D39" s="16"/>
      <c r="E39" s="16"/>
      <c r="F39" s="16"/>
      <c r="G39" s="16"/>
      <c r="H39" s="16"/>
      <c r="I39" s="16"/>
      <c r="J39" s="16"/>
      <c r="K39" s="16"/>
      <c r="L39" s="17"/>
      <c r="M39" s="17"/>
      <c r="N39" s="17"/>
      <c r="O39" s="17"/>
      <c r="P39" s="17"/>
    </row>
    <row r="40" spans="1:20" s="1" customFormat="1" x14ac:dyDescent="0.2">
      <c r="M40" s="12"/>
      <c r="N40" s="12"/>
      <c r="O40" s="12"/>
      <c r="P40" s="12"/>
    </row>
    <row r="41" spans="1:20" s="128" customFormat="1" x14ac:dyDescent="0.2">
      <c r="A41" s="127"/>
      <c r="B41" s="127"/>
      <c r="C41" s="1" t="s">
        <v>138</v>
      </c>
      <c r="D41" s="244" t="s">
        <v>144</v>
      </c>
      <c r="E41" s="166" t="s">
        <v>1749</v>
      </c>
      <c r="F41" s="129"/>
      <c r="G41" s="133" t="s">
        <v>1750</v>
      </c>
      <c r="H41" s="133">
        <v>43815.486225173103</v>
      </c>
      <c r="I41" s="243" t="s">
        <v>218</v>
      </c>
      <c r="J41" s="127"/>
      <c r="M41" s="127"/>
      <c r="N41" s="127"/>
      <c r="O41" s="127"/>
      <c r="P41" s="127"/>
      <c r="Q41" s="127"/>
      <c r="R41" s="127"/>
      <c r="S41" s="127"/>
      <c r="T41" s="127"/>
    </row>
    <row r="42" spans="1:20" s="128" customFormat="1" x14ac:dyDescent="0.2">
      <c r="A42"/>
      <c r="B42"/>
      <c r="C42"/>
      <c r="D42"/>
      <c r="E42"/>
      <c r="F42"/>
      <c r="G42"/>
      <c r="H42"/>
      <c r="I42"/>
      <c r="J42"/>
      <c r="K42"/>
      <c r="L42"/>
      <c r="M42" s="127"/>
      <c r="N42" s="127"/>
      <c r="O42" s="127"/>
      <c r="P42" s="127"/>
      <c r="Q42" s="127"/>
      <c r="R42" s="127"/>
      <c r="S42" s="127"/>
      <c r="T42" s="127"/>
    </row>
    <row r="43" spans="1:20" s="128" customFormat="1" x14ac:dyDescent="0.2">
      <c r="A43" s="127"/>
      <c r="B43" s="127"/>
      <c r="C43" s="127"/>
      <c r="D43" s="130"/>
      <c r="E43" s="130"/>
      <c r="F43" s="130"/>
      <c r="G43" s="130"/>
      <c r="H43" s="132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</row>
    <row r="45" spans="1:20" ht="15" x14ac:dyDescent="0.2">
      <c r="A45" s="18" t="s">
        <v>152</v>
      </c>
      <c r="B45" s="18"/>
      <c r="C45" s="16"/>
      <c r="D45" s="16"/>
      <c r="E45" s="16"/>
      <c r="F45" s="16"/>
      <c r="G45" s="16"/>
      <c r="H45" s="16"/>
      <c r="I45" s="16"/>
      <c r="J45" s="16"/>
      <c r="K45" s="16"/>
      <c r="L45" s="17"/>
      <c r="M45" s="17"/>
      <c r="N45" s="17"/>
      <c r="O45" s="17"/>
      <c r="P45" s="17"/>
    </row>
    <row r="48" spans="1:20" x14ac:dyDescent="0.2">
      <c r="B48" s="30" t="s">
        <v>177</v>
      </c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</row>
    <row r="50" spans="3:8" x14ac:dyDescent="0.2">
      <c r="C50" s="8" t="s">
        <v>151</v>
      </c>
      <c r="G50" s="312">
        <v>5400000</v>
      </c>
      <c r="H50" s="69">
        <v>45107</v>
      </c>
    </row>
    <row r="52" spans="3:8" x14ac:dyDescent="0.2">
      <c r="C52" s="8" t="s">
        <v>168</v>
      </c>
      <c r="G52" s="167">
        <v>0</v>
      </c>
      <c r="H52" s="69">
        <f>input_dollars</f>
        <v>45291</v>
      </c>
    </row>
    <row r="54" spans="3:8" x14ac:dyDescent="0.2">
      <c r="C54" s="14" t="str">
        <f>Data!A83</f>
        <v>Disproportionate factors applied to various bushfire and other risk valuations</v>
      </c>
    </row>
    <row r="55" spans="3:8" x14ac:dyDescent="0.2">
      <c r="C55" s="8" t="str">
        <f>Data!B85</f>
        <v>Harm to property from network</v>
      </c>
      <c r="G55" s="310">
        <f>Data!F85</f>
        <v>1</v>
      </c>
    </row>
    <row r="56" spans="3:8" x14ac:dyDescent="0.2">
      <c r="C56" s="8" t="str">
        <f>Data!B86</f>
        <v>Harm to property from bushfire</v>
      </c>
      <c r="G56" s="310">
        <f>Data!F86</f>
        <v>1</v>
      </c>
    </row>
    <row r="57" spans="3:8" x14ac:dyDescent="0.2">
      <c r="C57" s="8" t="str">
        <f>Data!B87</f>
        <v>Harm to environment</v>
      </c>
      <c r="G57" s="310">
        <f>Data!F87</f>
        <v>1</v>
      </c>
    </row>
    <row r="58" spans="3:8" x14ac:dyDescent="0.2">
      <c r="C58" s="8" t="str">
        <f>Data!B88</f>
        <v>Safety - Public trespass</v>
      </c>
      <c r="G58" s="310">
        <f>Data!F88</f>
        <v>1</v>
      </c>
    </row>
    <row r="59" spans="3:8" x14ac:dyDescent="0.2">
      <c r="C59" s="8" t="str">
        <f>Data!B89</f>
        <v>Safety - Single fatality or serious injury ^</v>
      </c>
      <c r="G59" s="310">
        <f>Data!F89</f>
        <v>3</v>
      </c>
    </row>
    <row r="60" spans="3:8" x14ac:dyDescent="0.2">
      <c r="C60" s="8" t="str">
        <f>Data!B90</f>
        <v>Safety from bushfire in HBRA</v>
      </c>
      <c r="G60" s="310">
        <f>Data!F90</f>
        <v>3</v>
      </c>
    </row>
    <row r="61" spans="3:8" x14ac:dyDescent="0.2">
      <c r="C61" s="8" t="str">
        <f>Data!B91</f>
        <v>Safety - Multiple fatality or serious injury ^</v>
      </c>
      <c r="G61" s="310">
        <f>Data!F91</f>
        <v>6</v>
      </c>
    </row>
    <row r="62" spans="3:8" x14ac:dyDescent="0.2">
      <c r="C62" s="8" t="str">
        <f>Data!B92</f>
        <v>Safety from bushfire (REFCL declared areas)</v>
      </c>
      <c r="G62" s="310">
        <f>Data!F92</f>
        <v>6</v>
      </c>
    </row>
    <row r="63" spans="3:8" x14ac:dyDescent="0.2">
      <c r="C63" s="8" t="str">
        <f>Data!B93</f>
        <v>Safety from bushfire (electric line construction areas)</v>
      </c>
      <c r="G63" s="310">
        <f>Data!F93</f>
        <v>10</v>
      </c>
    </row>
    <row r="64" spans="3:8" x14ac:dyDescent="0.2">
      <c r="E64"/>
      <c r="F64"/>
      <c r="G64"/>
      <c r="H64"/>
    </row>
    <row r="66" spans="2:16" x14ac:dyDescent="0.2">
      <c r="C66" s="82" t="s">
        <v>115</v>
      </c>
    </row>
    <row r="69" spans="2:16" x14ac:dyDescent="0.2">
      <c r="C69" s="53" t="s">
        <v>184</v>
      </c>
      <c r="D69" s="59"/>
      <c r="E69" s="59"/>
      <c r="F69" s="59"/>
      <c r="G69" s="159" t="s">
        <v>70</v>
      </c>
      <c r="H69" s="159" t="s">
        <v>169</v>
      </c>
      <c r="I69" s="159" t="s">
        <v>183</v>
      </c>
      <c r="J69" s="158" t="s">
        <v>187</v>
      </c>
      <c r="K69" s="159"/>
      <c r="L69" s="159"/>
      <c r="M69" s="159"/>
    </row>
    <row r="70" spans="2:16" x14ac:dyDescent="0.2">
      <c r="C70" s="8" t="s">
        <v>170</v>
      </c>
      <c r="G70" s="160">
        <f>G50*INDEX(hy_escalation, MATCH(input_dollars,hy_dates,0))/INDEX(hy_escalation, MATCH(H50,hy_dates,0))</f>
        <v>5607473.5197347086</v>
      </c>
      <c r="H70" s="165">
        <v>0</v>
      </c>
      <c r="I70" s="168">
        <v>0</v>
      </c>
      <c r="J70" s="438">
        <v>0</v>
      </c>
      <c r="K70" s="439"/>
      <c r="L70" s="439"/>
      <c r="M70" s="440"/>
    </row>
    <row r="71" spans="2:16" x14ac:dyDescent="0.2">
      <c r="C71" s="8" t="s">
        <v>171</v>
      </c>
      <c r="G71" s="160">
        <f>G52*INDEX(hy_escalation, MATCH(input_dollars,hy_dates,0))/INDEX(hy_escalation, MATCH(H52,hy_dates,0))</f>
        <v>0</v>
      </c>
      <c r="H71" s="164">
        <v>0</v>
      </c>
      <c r="I71" s="168">
        <v>0</v>
      </c>
      <c r="J71" s="438">
        <v>0</v>
      </c>
      <c r="K71" s="439"/>
      <c r="L71" s="439"/>
      <c r="M71" s="440"/>
    </row>
    <row r="72" spans="2:16" x14ac:dyDescent="0.2">
      <c r="I72" s="163"/>
      <c r="M72"/>
    </row>
    <row r="73" spans="2:16" x14ac:dyDescent="0.2">
      <c r="G73" s="169"/>
    </row>
    <row r="74" spans="2:16" x14ac:dyDescent="0.2">
      <c r="C74" s="82"/>
    </row>
    <row r="77" spans="2:16" x14ac:dyDescent="0.2">
      <c r="B77" s="30" t="s">
        <v>178</v>
      </c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</row>
    <row r="78" spans="2:16" x14ac:dyDescent="0.2">
      <c r="C78" s="8" t="s">
        <v>172</v>
      </c>
      <c r="G78" s="156">
        <v>0</v>
      </c>
      <c r="H78" s="69">
        <f>input_dollars</f>
        <v>45291</v>
      </c>
    </row>
    <row r="79" spans="2:16" x14ac:dyDescent="0.2">
      <c r="C79" s="8" t="s">
        <v>173</v>
      </c>
      <c r="G79" s="156">
        <v>0</v>
      </c>
      <c r="H79" s="69">
        <f>input_dollars</f>
        <v>45291</v>
      </c>
    </row>
    <row r="81" spans="1:16" x14ac:dyDescent="0.2">
      <c r="C81" s="8" t="s">
        <v>174</v>
      </c>
      <c r="G81" s="161">
        <v>0.2</v>
      </c>
    </row>
    <row r="86" spans="1:16" x14ac:dyDescent="0.2">
      <c r="A86" s="1"/>
      <c r="B86" s="1"/>
      <c r="C86" s="1"/>
      <c r="D86" s="1"/>
      <c r="E86" s="1"/>
      <c r="F86" s="1"/>
      <c r="K86" s="1"/>
      <c r="L86" s="1"/>
      <c r="M86" s="1"/>
      <c r="N86" s="1"/>
      <c r="O86" s="1"/>
    </row>
    <row r="87" spans="1:16" ht="15" x14ac:dyDescent="0.2">
      <c r="A87" s="18" t="s">
        <v>57</v>
      </c>
      <c r="B87" s="18"/>
      <c r="C87" s="16"/>
      <c r="D87" s="16"/>
      <c r="E87" s="16"/>
      <c r="F87" s="16"/>
      <c r="G87" s="16"/>
      <c r="H87" s="16"/>
      <c r="I87" s="16"/>
      <c r="J87" s="16"/>
      <c r="K87" s="16"/>
      <c r="L87" s="17"/>
      <c r="M87" s="17"/>
      <c r="N87" s="17"/>
      <c r="O87" s="17"/>
      <c r="P87" s="17"/>
    </row>
    <row r="88" spans="1:16" x14ac:dyDescent="0.2">
      <c r="A88" s="1"/>
      <c r="B88" s="1"/>
      <c r="C88" s="1"/>
      <c r="D88" s="1"/>
      <c r="F88" s="1"/>
      <c r="H88" s="1"/>
      <c r="L88" s="1"/>
      <c r="N88" s="1"/>
      <c r="O88" s="1"/>
    </row>
    <row r="89" spans="1:16" x14ac:dyDescent="0.2">
      <c r="A89" s="1"/>
      <c r="B89" s="30" t="s">
        <v>179</v>
      </c>
      <c r="C89" s="30"/>
      <c r="D89" s="30"/>
      <c r="E89" s="30"/>
      <c r="F89" s="30"/>
      <c r="G89" s="30"/>
      <c r="H89" s="53"/>
      <c r="I89" s="53"/>
      <c r="J89" s="53"/>
      <c r="K89" s="70" t="s">
        <v>19</v>
      </c>
      <c r="L89" s="70" t="s">
        <v>21</v>
      </c>
      <c r="M89" s="70" t="s">
        <v>20</v>
      </c>
      <c r="N89" s="70" t="s">
        <v>22</v>
      </c>
      <c r="O89" s="70" t="s">
        <v>95</v>
      </c>
      <c r="P89" s="70" t="s">
        <v>96</v>
      </c>
    </row>
    <row r="90" spans="1:16" ht="13.5" x14ac:dyDescent="0.25">
      <c r="A90" s="1"/>
      <c r="B90" s="1"/>
      <c r="C90" s="1" t="s">
        <v>75</v>
      </c>
      <c r="D90" s="1"/>
      <c r="F90" s="1"/>
      <c r="G90" s="68"/>
      <c r="H90" s="69">
        <f>G35</f>
        <v>45107</v>
      </c>
      <c r="I90" s="71" t="s">
        <v>64</v>
      </c>
      <c r="J90" s="71"/>
      <c r="K90" s="313">
        <v>2.4730486797759084E-2</v>
      </c>
      <c r="L90" s="313">
        <v>2.2340740091772258E-2</v>
      </c>
      <c r="M90" s="313">
        <v>2.0196329122153123E-2</v>
      </c>
      <c r="N90" s="313">
        <v>1.806294207659629E-2</v>
      </c>
      <c r="O90" s="313">
        <v>1.5913397615084226E-2</v>
      </c>
      <c r="P90" s="313">
        <v>1.3715069432539001E-2</v>
      </c>
    </row>
    <row r="91" spans="1:16" x14ac:dyDescent="0.2">
      <c r="A91" s="1"/>
      <c r="B91" s="1"/>
      <c r="C91" s="1"/>
      <c r="D91" s="1"/>
      <c r="E91" s="1"/>
      <c r="F91" s="1"/>
      <c r="G91" s="1"/>
      <c r="K91" s="1"/>
      <c r="L91" s="1"/>
      <c r="M91" s="1"/>
      <c r="N91" s="1"/>
      <c r="O91" s="1"/>
    </row>
    <row r="92" spans="1:16" x14ac:dyDescent="0.2">
      <c r="A92" s="1"/>
      <c r="B92" s="1"/>
      <c r="C92" s="1"/>
      <c r="D92" s="1"/>
      <c r="E92" s="1"/>
      <c r="F92" s="1"/>
      <c r="K92" s="1"/>
      <c r="L92" s="1"/>
      <c r="M92" s="1"/>
      <c r="N92" s="1"/>
      <c r="O92" s="1"/>
    </row>
    <row r="93" spans="1:16" x14ac:dyDescent="0.2">
      <c r="A93" s="1"/>
      <c r="B93" s="30" t="s">
        <v>180</v>
      </c>
      <c r="C93" s="30"/>
      <c r="D93" s="30"/>
      <c r="E93" s="30"/>
      <c r="F93" s="30"/>
      <c r="G93" s="70" t="s">
        <v>70</v>
      </c>
      <c r="H93" s="30"/>
      <c r="I93" s="30"/>
      <c r="J93" s="39"/>
      <c r="K93" s="1"/>
      <c r="L93" s="1"/>
    </row>
    <row r="94" spans="1:16" x14ac:dyDescent="0.2">
      <c r="A94" s="1"/>
      <c r="B94" s="1"/>
      <c r="C94" s="1" t="str">
        <f>Data!B60</f>
        <v>Reliability in worst-served areas</v>
      </c>
      <c r="D94" s="1"/>
      <c r="E94"/>
      <c r="F94" s="1"/>
      <c r="G94" s="312">
        <v>0</v>
      </c>
      <c r="H94" s="69">
        <f t="shared" ref="H94:H101" si="0">custval_date</f>
        <v>45291</v>
      </c>
      <c r="I94" s="71" t="s">
        <v>55</v>
      </c>
      <c r="J94" s="71"/>
      <c r="K94" s="1"/>
      <c r="P94" s="1"/>
    </row>
    <row r="95" spans="1:16" x14ac:dyDescent="0.2">
      <c r="A95" s="1"/>
      <c r="B95" s="1"/>
      <c r="C95" s="1" t="str">
        <f>Data!B61</f>
        <v>Network resilience</v>
      </c>
      <c r="D95" s="1"/>
      <c r="E95"/>
      <c r="F95" s="1"/>
      <c r="G95" s="312">
        <v>0</v>
      </c>
      <c r="H95" s="69">
        <f t="shared" si="0"/>
        <v>45291</v>
      </c>
      <c r="I95" s="71" t="s">
        <v>55</v>
      </c>
      <c r="J95" s="71"/>
      <c r="P95" s="1"/>
    </row>
    <row r="96" spans="1:16" x14ac:dyDescent="0.2">
      <c r="A96" s="1"/>
      <c r="B96" s="1"/>
      <c r="C96" s="1" t="str">
        <f>Data!B62</f>
        <v>Enabling solar exports</v>
      </c>
      <c r="D96" s="1"/>
      <c r="E96"/>
      <c r="G96" s="312">
        <v>4220.9953699573898</v>
      </c>
      <c r="H96" s="69">
        <f t="shared" si="0"/>
        <v>45291</v>
      </c>
      <c r="I96" s="71" t="s">
        <v>55</v>
      </c>
      <c r="J96" s="71"/>
      <c r="P96" s="1"/>
    </row>
    <row r="97" spans="1:16" x14ac:dyDescent="0.2">
      <c r="A97" s="1"/>
      <c r="B97" s="1"/>
      <c r="C97" s="1" t="str">
        <f>Data!B63</f>
        <v>Aesthetics</v>
      </c>
      <c r="D97" s="1"/>
      <c r="E97"/>
      <c r="G97" s="313">
        <v>0</v>
      </c>
      <c r="H97" s="69">
        <f t="shared" si="0"/>
        <v>45291</v>
      </c>
      <c r="I97" s="71" t="s">
        <v>80</v>
      </c>
      <c r="J97" s="71"/>
      <c r="P97" s="1"/>
    </row>
    <row r="98" spans="1:16" x14ac:dyDescent="0.2">
      <c r="A98" s="1"/>
      <c r="B98" s="1"/>
      <c r="C98" s="1" t="str">
        <f>Data!B64</f>
        <v>Customer value of time - residential</v>
      </c>
      <c r="D98" s="1"/>
      <c r="E98"/>
      <c r="G98" s="313">
        <v>0.54769380678923496</v>
      </c>
      <c r="H98" s="69">
        <f t="shared" si="0"/>
        <v>45291</v>
      </c>
      <c r="I98" s="71" t="s">
        <v>81</v>
      </c>
      <c r="J98" s="71"/>
      <c r="P98" s="1"/>
    </row>
    <row r="99" spans="1:16" x14ac:dyDescent="0.2">
      <c r="A99" s="1"/>
      <c r="B99" s="1"/>
      <c r="C99" s="1" t="str">
        <f>Data!B65</f>
        <v>Customer value of time - business</v>
      </c>
      <c r="D99" s="1"/>
      <c r="E99"/>
      <c r="G99" s="313">
        <v>0.54769380678923496</v>
      </c>
      <c r="H99" s="69">
        <f t="shared" si="0"/>
        <v>45291</v>
      </c>
      <c r="I99" s="71" t="s">
        <v>81</v>
      </c>
      <c r="J99" s="71"/>
      <c r="P99" s="1"/>
    </row>
    <row r="100" spans="1:16" x14ac:dyDescent="0.2">
      <c r="A100" s="1"/>
      <c r="B100" s="1"/>
      <c r="C100" s="1" t="str">
        <f>Data!B66</f>
        <v>Communication</v>
      </c>
      <c r="D100" s="1"/>
      <c r="E100"/>
      <c r="G100" s="313">
        <v>0</v>
      </c>
      <c r="H100" s="69">
        <f t="shared" si="0"/>
        <v>45291</v>
      </c>
      <c r="I100" s="71" t="s">
        <v>80</v>
      </c>
      <c r="J100" s="71"/>
      <c r="P100" s="1"/>
    </row>
    <row r="101" spans="1:16" x14ac:dyDescent="0.2">
      <c r="A101" s="1"/>
      <c r="B101" s="1"/>
      <c r="C101" s="1" t="str">
        <f>Data!B67</f>
        <v>Information accessibility</v>
      </c>
      <c r="D101" s="1"/>
      <c r="E101"/>
      <c r="G101" s="313">
        <v>0</v>
      </c>
      <c r="H101" s="69">
        <f t="shared" si="0"/>
        <v>45291</v>
      </c>
      <c r="I101" s="71" t="s">
        <v>80</v>
      </c>
      <c r="J101" s="71"/>
      <c r="P101" s="1"/>
    </row>
    <row r="102" spans="1:16" x14ac:dyDescent="0.2">
      <c r="A102" s="1"/>
      <c r="B102" s="1"/>
      <c r="C102" s="1"/>
      <c r="D102" s="1"/>
      <c r="E102"/>
      <c r="L102" s="1"/>
      <c r="N102" s="1"/>
      <c r="O102" s="1"/>
      <c r="P102" s="1"/>
    </row>
    <row r="103" spans="1:16" x14ac:dyDescent="0.2">
      <c r="A103" s="1"/>
      <c r="B103" s="1"/>
      <c r="C103" s="1"/>
      <c r="D103" s="1"/>
      <c r="E103"/>
      <c r="F103" s="1"/>
      <c r="L103" s="1"/>
      <c r="N103" s="1"/>
      <c r="O103" s="1"/>
    </row>
    <row r="106" spans="1:16" ht="15" x14ac:dyDescent="0.2">
      <c r="A106" s="18" t="s">
        <v>220</v>
      </c>
      <c r="B106" s="18"/>
      <c r="C106" s="16"/>
      <c r="D106" s="16"/>
      <c r="E106" s="16"/>
      <c r="F106" s="16"/>
      <c r="G106" s="16"/>
      <c r="H106" s="16"/>
      <c r="I106" s="16"/>
      <c r="J106" s="16"/>
      <c r="K106" s="16"/>
      <c r="L106" s="17"/>
      <c r="M106" s="17"/>
      <c r="N106" s="17"/>
      <c r="O106" s="17"/>
      <c r="P106" s="17"/>
    </row>
    <row r="107" spans="1:16" x14ac:dyDescent="0.2">
      <c r="A107" s="1"/>
      <c r="B107" s="1"/>
      <c r="C107" s="1"/>
      <c r="D107" s="1"/>
      <c r="E107" s="1"/>
      <c r="F107" s="1"/>
      <c r="G107" s="1"/>
      <c r="K107" s="1"/>
      <c r="L107" s="1"/>
      <c r="M107" s="1"/>
      <c r="N107" s="1"/>
      <c r="O107" s="1"/>
    </row>
    <row r="108" spans="1:16" x14ac:dyDescent="0.2">
      <c r="A108" s="1"/>
      <c r="B108" s="1"/>
      <c r="C108" s="1"/>
      <c r="D108" s="1"/>
      <c r="E108" s="1"/>
      <c r="F108" s="1"/>
      <c r="G108" s="1"/>
      <c r="K108" s="1"/>
      <c r="L108" s="1"/>
      <c r="M108" s="1"/>
      <c r="N108" s="1"/>
      <c r="O108" s="1"/>
    </row>
    <row r="109" spans="1:16" x14ac:dyDescent="0.2">
      <c r="A109" s="1"/>
      <c r="B109" s="1"/>
      <c r="C109" s="1"/>
      <c r="D109" s="1"/>
      <c r="E109" s="1"/>
      <c r="F109" s="1"/>
      <c r="G109" s="1"/>
      <c r="K109" s="1"/>
      <c r="L109" s="1"/>
      <c r="M109" s="1"/>
      <c r="N109" s="1"/>
      <c r="O109" s="1"/>
    </row>
    <row r="110" spans="1:16" x14ac:dyDescent="0.2">
      <c r="A110" s="6"/>
      <c r="B110" s="174"/>
      <c r="C110" s="304"/>
      <c r="D110" s="59"/>
      <c r="E110" s="305"/>
      <c r="F110" s="304"/>
      <c r="G110" s="304" t="s">
        <v>17</v>
      </c>
      <c r="H110" s="304" t="s">
        <v>244</v>
      </c>
      <c r="I110"/>
      <c r="J110"/>
      <c r="K110"/>
      <c r="L110"/>
      <c r="M110"/>
      <c r="N110"/>
      <c r="O110"/>
      <c r="P110"/>
    </row>
    <row r="111" spans="1:16" x14ac:dyDescent="0.2">
      <c r="B111" s="8">
        <v>1</v>
      </c>
      <c r="C111" s="8" t="str">
        <f>IF(G111=0, "", G$110&amp;" "&amp;ABS($G111)*100&amp;"%"&amp;IF($G111&gt;0, " higher", " lower"))&amp;IF(AND(G111&lt;&gt;0, H111&lt;&gt;0), " &amp; ", "")&amp;IF(H111=0, "", H$110&amp;" "&amp;ABS($H111)*100&amp;"%"&amp;IF($H111&gt;0, " higher", " lower"))</f>
        <v>Capex 10% higher</v>
      </c>
      <c r="E111" s="272"/>
      <c r="G111" s="314">
        <v>0.1</v>
      </c>
      <c r="H111" s="314">
        <v>0</v>
      </c>
      <c r="I111" s="266"/>
      <c r="J111"/>
      <c r="K111"/>
      <c r="L111"/>
      <c r="M111"/>
      <c r="N111"/>
      <c r="O111"/>
      <c r="P111"/>
    </row>
    <row r="112" spans="1:16" x14ac:dyDescent="0.2">
      <c r="B112" s="8">
        <v>2</v>
      </c>
      <c r="C112" s="8" t="str">
        <f>IF(G112=0, "", G$110&amp;" "&amp;ABS($G112)*100&amp;"%"&amp;IF($G112&gt;0, " higher", " lower"))&amp;IF(AND(G112&lt;&gt;0, H112&lt;&gt;0), " &amp; ", "")&amp;IF(H112=0, "", H$110&amp;" "&amp;ABS($H112)*100&amp;"%"&amp;IF($H112&gt;0, " higher", " lower"))</f>
        <v>Capex 10% lower</v>
      </c>
      <c r="E112" s="272"/>
      <c r="G112" s="314">
        <v>-0.1</v>
      </c>
      <c r="H112" s="314">
        <v>0</v>
      </c>
      <c r="I112" s="266"/>
      <c r="J112"/>
      <c r="K112"/>
      <c r="L112"/>
      <c r="M112"/>
      <c r="N112"/>
      <c r="O112"/>
      <c r="P112"/>
    </row>
    <row r="113" spans="2:16" x14ac:dyDescent="0.2">
      <c r="B113" s="8">
        <v>3</v>
      </c>
      <c r="C113" s="8" t="str">
        <f>IF(G113=0, "", G$110&amp;" "&amp;ABS($G113)*100&amp;"%"&amp;IF($G113&gt;0, " higher", " lower"))&amp;IF(AND(G113&lt;&gt;0, H113&lt;&gt;0), " &amp; ", "")&amp;IF(H113=0, "", H$110&amp;" "&amp;ABS($H113)*100&amp;"%"&amp;IF($H113&gt;0, " higher", " lower"))</f>
        <v>Total benefits 10% higher</v>
      </c>
      <c r="E113" s="272"/>
      <c r="G113" s="315">
        <v>0</v>
      </c>
      <c r="H113" s="314">
        <v>0.1</v>
      </c>
      <c r="I113" s="266"/>
      <c r="J113"/>
      <c r="K113"/>
      <c r="L113"/>
      <c r="M113"/>
      <c r="N113"/>
      <c r="O113"/>
      <c r="P113"/>
    </row>
    <row r="114" spans="2:16" x14ac:dyDescent="0.2">
      <c r="B114" s="8">
        <v>4</v>
      </c>
      <c r="C114" s="8" t="str">
        <f>IF(G114=0, "", G$110&amp;" "&amp;ABS($G114)*100&amp;"%"&amp;IF($G114&gt;0, " higher", " lower"))&amp;IF(AND(G114&lt;&gt;0, H114&lt;&gt;0), " &amp; ", "")&amp;IF(H114=0, "", H$110&amp;" "&amp;ABS($H114)*100&amp;"%"&amp;IF($H114&gt;0, " higher", " lower"))</f>
        <v>Total benefits 10% lower</v>
      </c>
      <c r="E114" s="272"/>
      <c r="G114" s="315">
        <v>0</v>
      </c>
      <c r="H114" s="314">
        <v>-0.1</v>
      </c>
      <c r="I114" s="266"/>
      <c r="J114"/>
      <c r="K114"/>
      <c r="L114"/>
      <c r="M114"/>
      <c r="N114"/>
      <c r="O114"/>
      <c r="P114"/>
    </row>
    <row r="115" spans="2:16" x14ac:dyDescent="0.2">
      <c r="B115" s="8">
        <v>5</v>
      </c>
      <c r="C115" s="8" t="str">
        <f>IF(G115=0, "", G$110&amp;" "&amp;ABS($G115)*100&amp;"%"&amp;IF($G115&gt;0, " higher", " lower"))&amp;IF(AND(G115&lt;&gt;0, H115&lt;&gt;0), " &amp; ", "")&amp;IF(H115=0, "", H$110&amp;" "&amp;ABS($H115)*100&amp;"%"&amp;IF($H115&gt;0, " higher", " lower"))</f>
        <v>Capex 10% higher &amp; Total benefits 10% lower</v>
      </c>
      <c r="E115" s="272"/>
      <c r="G115" s="314">
        <v>0.1</v>
      </c>
      <c r="H115" s="314">
        <v>-0.1</v>
      </c>
      <c r="I115" s="266"/>
      <c r="J115"/>
      <c r="K115"/>
      <c r="L115"/>
      <c r="M115"/>
      <c r="N115"/>
      <c r="O115"/>
      <c r="P115"/>
    </row>
    <row r="116" spans="2:16" x14ac:dyDescent="0.2">
      <c r="E116" s="272"/>
      <c r="H116"/>
      <c r="I116"/>
      <c r="J116"/>
      <c r="K116"/>
      <c r="L116"/>
      <c r="M116"/>
      <c r="N116"/>
      <c r="O116"/>
      <c r="P116"/>
    </row>
    <row r="117" spans="2:16" x14ac:dyDescent="0.2">
      <c r="E117" s="265"/>
      <c r="H117"/>
      <c r="I117"/>
      <c r="J117"/>
      <c r="K117"/>
      <c r="L117"/>
      <c r="M117"/>
      <c r="N117"/>
      <c r="O117"/>
      <c r="P117"/>
    </row>
    <row r="118" spans="2:16" x14ac:dyDescent="0.2">
      <c r="H118"/>
      <c r="I118"/>
      <c r="J118"/>
      <c r="K118"/>
      <c r="L118"/>
      <c r="M118"/>
      <c r="N118"/>
      <c r="O118"/>
      <c r="P118"/>
    </row>
    <row r="119" spans="2:16" x14ac:dyDescent="0.2">
      <c r="H119"/>
      <c r="I119"/>
      <c r="J119"/>
      <c r="K119"/>
      <c r="L119"/>
      <c r="M119"/>
      <c r="N119"/>
      <c r="O119"/>
      <c r="P119"/>
    </row>
    <row r="120" spans="2:16" x14ac:dyDescent="0.2">
      <c r="H120"/>
      <c r="I120"/>
      <c r="J120"/>
      <c r="K120"/>
      <c r="L120"/>
      <c r="M120"/>
      <c r="N120"/>
      <c r="O120"/>
      <c r="P120"/>
    </row>
    <row r="121" spans="2:16" x14ac:dyDescent="0.2">
      <c r="H121"/>
      <c r="I121"/>
      <c r="J121"/>
      <c r="K121"/>
      <c r="L121"/>
      <c r="M121"/>
      <c r="N121"/>
      <c r="O121"/>
      <c r="P121"/>
    </row>
    <row r="122" spans="2:16" x14ac:dyDescent="0.2">
      <c r="H122"/>
      <c r="I122"/>
      <c r="J122"/>
      <c r="K122"/>
      <c r="L122"/>
      <c r="M122"/>
      <c r="N122"/>
      <c r="O122"/>
      <c r="P122"/>
    </row>
  </sheetData>
  <mergeCells count="8">
    <mergeCell ref="J70:M70"/>
    <mergeCell ref="J71:M71"/>
    <mergeCell ref="E8:H8"/>
    <mergeCell ref="E14:K14"/>
    <mergeCell ref="E15:K15"/>
    <mergeCell ref="E16:K16"/>
    <mergeCell ref="E17:K17"/>
    <mergeCell ref="E18:K18"/>
  </mergeCells>
  <phoneticPr fontId="76" type="noConversion"/>
  <dataValidations count="1">
    <dataValidation type="list" allowBlank="1" showInputMessage="1" showErrorMessage="1" sqref="E41" xr:uid="{3C3B5659-643B-4DFF-A84D-4D674BA4C05E}">
      <formula1>list</formula1>
    </dataValidation>
  </dataValidations>
  <pageMargins left="0.25" right="0.25" top="0.75" bottom="0.75" header="0.3" footer="0.3"/>
  <pageSetup paperSize="9" scale="59" fitToHeight="0" orientation="portrait" horizontalDpi="90" verticalDpi="9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3F10DC4-43C8-4325-9D02-19BA52A23CAF}">
            <xm:f>E6=Data!#REF!</xm:f>
            <x14:dxf>
              <font>
                <color rgb="FFFF0000"/>
              </font>
            </x14:dxf>
          </x14:cfRule>
          <xm:sqref>D6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93A524C-E45A-4CD6-9037-0C9A8CB9BEDE}">
          <x14:formula1>
            <xm:f>Data!$J$107:$J$108</xm:f>
          </x14:formula1>
          <xm:sqref>E10</xm:sqref>
        </x14:dataValidation>
        <x14:dataValidation type="list" allowBlank="1" showInputMessage="1" showErrorMessage="1" xr:uid="{8AD3462E-BCDF-4C70-9696-A5196E905744}">
          <x14:formula1>
            <xm:f>Data!$T$107:$T$109</xm:f>
          </x14:formula1>
          <xm:sqref>E20</xm:sqref>
        </x14:dataValidation>
        <x14:dataValidation type="list" allowBlank="1" showInputMessage="1" showErrorMessage="1" xr:uid="{4146EE4B-BCAC-4E68-A5B1-65A7A34C1F3E}">
          <x14:formula1>
            <xm:f>Data!$R$107:$R$113</xm:f>
          </x14:formula1>
          <xm:sqref>G10</xm:sqref>
        </x14:dataValidation>
        <x14:dataValidation type="list" allowBlank="1" showInputMessage="1" showErrorMessage="1" xr:uid="{76E6FA8E-A026-4C8F-84A6-848CF895714B}">
          <x14:formula1>
            <xm:f>Data!$V$107:$V$110</xm:f>
          </x14:formula1>
          <xm:sqref>E22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4853D-D3A3-4079-BDBE-13E29B41B5A0}">
  <sheetPr codeName="Sheet3">
    <tabColor rgb="FFFF6600"/>
  </sheetPr>
  <dimension ref="A1:XER117"/>
  <sheetViews>
    <sheetView showGridLines="0" zoomScale="90" zoomScaleNormal="90" workbookViewId="0">
      <pane xSplit="7" ySplit="10" topLeftCell="H11" activePane="bottomRight" state="frozen"/>
      <selection activeCell="C26" sqref="C26"/>
      <selection pane="topRight" activeCell="C26" sqref="C26"/>
      <selection pane="bottomLeft" activeCell="C26" sqref="C26"/>
      <selection pane="bottomRight" activeCell="H9" sqref="H9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7.5" style="1" customWidth="1"/>
    <col min="9" max="33" width="12.125" style="1" customWidth="1"/>
    <col min="34" max="16384" width="8" style="1"/>
  </cols>
  <sheetData>
    <row r="1" spans="1:43" ht="18.75" x14ac:dyDescent="0.3">
      <c r="A1" s="15" t="str">
        <f>bus</f>
        <v>CitiPower</v>
      </c>
      <c r="B1" s="15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</row>
    <row r="2" spans="1:43" ht="18.75" x14ac:dyDescent="0.3">
      <c r="A2" s="56" t="str">
        <f>proj</f>
        <v>Relay replacements</v>
      </c>
      <c r="B2" s="56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</row>
    <row r="3" spans="1:43" ht="15.75" x14ac:dyDescent="0.25">
      <c r="A3" s="206" t="s">
        <v>145</v>
      </c>
      <c r="B3" s="5"/>
      <c r="C3" s="136"/>
      <c r="D3" s="94"/>
    </row>
    <row r="4" spans="1:43" x14ac:dyDescent="0.2">
      <c r="A4" s="170"/>
      <c r="B4" s="190"/>
      <c r="C4" s="241" t="str">
        <f>IF(INDEX(Misc_calcs!$D$49:$D$67, MATCH(A3, Misc_calcs!$B$49:$B$67,0)), Misc_calcs!$B$70, "")</f>
        <v/>
      </c>
    </row>
    <row r="5" spans="1:43" hidden="1" outlineLevel="1" x14ac:dyDescent="0.2">
      <c r="C5" s="99"/>
      <c r="D5" s="98"/>
      <c r="E5" s="100"/>
      <c r="F5" s="100"/>
      <c r="G5" s="100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</row>
    <row r="6" spans="1:43" hidden="1" outlineLevel="1" x14ac:dyDescent="0.2">
      <c r="A6" s="98" t="s">
        <v>94</v>
      </c>
      <c r="B6" s="98"/>
      <c r="C6" s="99"/>
      <c r="D6" s="98"/>
      <c r="E6" s="100"/>
      <c r="F6" s="100"/>
      <c r="G6" s="100"/>
      <c r="H6" s="153">
        <v>0</v>
      </c>
      <c r="I6" s="101">
        <f t="shared" ref="I6:AG6" si="0">H6+1</f>
        <v>1</v>
      </c>
      <c r="J6" s="101">
        <f t="shared" si="0"/>
        <v>2</v>
      </c>
      <c r="K6" s="101">
        <f t="shared" si="0"/>
        <v>3</v>
      </c>
      <c r="L6" s="101">
        <f t="shared" si="0"/>
        <v>4</v>
      </c>
      <c r="M6" s="101">
        <f t="shared" si="0"/>
        <v>5</v>
      </c>
      <c r="N6" s="101">
        <f t="shared" si="0"/>
        <v>6</v>
      </c>
      <c r="O6" s="101">
        <f t="shared" si="0"/>
        <v>7</v>
      </c>
      <c r="P6" s="101">
        <f t="shared" si="0"/>
        <v>8</v>
      </c>
      <c r="Q6" s="101">
        <f t="shared" si="0"/>
        <v>9</v>
      </c>
      <c r="R6" s="101">
        <f t="shared" si="0"/>
        <v>10</v>
      </c>
      <c r="S6" s="101">
        <f t="shared" si="0"/>
        <v>11</v>
      </c>
      <c r="T6" s="101">
        <f t="shared" si="0"/>
        <v>12</v>
      </c>
      <c r="U6" s="101">
        <f t="shared" si="0"/>
        <v>13</v>
      </c>
      <c r="V6" s="101">
        <f t="shared" si="0"/>
        <v>14</v>
      </c>
      <c r="W6" s="101">
        <f t="shared" si="0"/>
        <v>15</v>
      </c>
      <c r="X6" s="101">
        <f t="shared" si="0"/>
        <v>16</v>
      </c>
      <c r="Y6" s="101">
        <f t="shared" si="0"/>
        <v>17</v>
      </c>
      <c r="Z6" s="101">
        <f t="shared" si="0"/>
        <v>18</v>
      </c>
      <c r="AA6" s="101">
        <f t="shared" si="0"/>
        <v>19</v>
      </c>
      <c r="AB6" s="101">
        <f t="shared" si="0"/>
        <v>20</v>
      </c>
      <c r="AC6" s="101">
        <f t="shared" si="0"/>
        <v>21</v>
      </c>
      <c r="AD6" s="101">
        <f t="shared" si="0"/>
        <v>22</v>
      </c>
      <c r="AE6" s="101">
        <f t="shared" si="0"/>
        <v>23</v>
      </c>
      <c r="AF6" s="101">
        <f t="shared" si="0"/>
        <v>24</v>
      </c>
      <c r="AG6" s="101">
        <f t="shared" si="0"/>
        <v>25</v>
      </c>
    </row>
    <row r="7" spans="1:43" hidden="1" outlineLevel="1" x14ac:dyDescent="0.2">
      <c r="A7" s="98" t="s">
        <v>129</v>
      </c>
      <c r="B7" s="98"/>
      <c r="G7" s="162" t="s">
        <v>65</v>
      </c>
      <c r="I7" s="99">
        <f>IF(ISBLANK(Assumptions!K90), H7,Assumptions!K90*thous_conv)</f>
        <v>24.730486797759085</v>
      </c>
      <c r="J7" s="99">
        <f>IF(ISBLANK(Assumptions!L90), I7,Assumptions!L90*thous_conv)</f>
        <v>22.340740091772258</v>
      </c>
      <c r="K7" s="99">
        <f>IF(ISBLANK(Assumptions!M90), J7,Assumptions!M90*thous_conv)</f>
        <v>20.196329122153124</v>
      </c>
      <c r="L7" s="99">
        <f>IF(ISBLANK(Assumptions!N90), K7,Assumptions!N90*thous_conv)</f>
        <v>18.06294207659629</v>
      </c>
      <c r="M7" s="99">
        <f>IF(ISBLANK(Assumptions!O90), L7,Assumptions!O90*thous_conv)</f>
        <v>15.913397615084225</v>
      </c>
      <c r="N7" s="99">
        <f>IF(ISBLANK(Assumptions!P90), M7,Assumptions!P90*thous_conv)</f>
        <v>13.715069432539002</v>
      </c>
      <c r="O7" s="99">
        <f>IF(ISBLANK(Assumptions!Q90), N7,Assumptions!Q90*thous_conv)</f>
        <v>13.715069432539002</v>
      </c>
      <c r="P7" s="99">
        <f>IF(ISBLANK(Assumptions!R90), O7,Assumptions!R90*thous_conv)</f>
        <v>13.715069432539002</v>
      </c>
      <c r="Q7" s="99">
        <f>IF(ISBLANK(Assumptions!S90), P7,Assumptions!S90*thous_conv)</f>
        <v>13.715069432539002</v>
      </c>
      <c r="R7" s="99">
        <f>IF(ISBLANK(Assumptions!T90), Q7,Assumptions!T90*thous_conv)</f>
        <v>13.715069432539002</v>
      </c>
      <c r="S7" s="99">
        <f>IF(ISBLANK(Assumptions!U90), R7,Assumptions!U90*thous_conv)</f>
        <v>13.715069432539002</v>
      </c>
      <c r="T7" s="99">
        <f>IF(ISBLANK(Assumptions!V90), S7,Assumptions!V90*thous_conv)</f>
        <v>13.715069432539002</v>
      </c>
      <c r="U7" s="99">
        <f>IF(ISBLANK(Assumptions!W90), T7,Assumptions!W90*thous_conv)</f>
        <v>13.715069432539002</v>
      </c>
      <c r="V7" s="99">
        <f>IF(ISBLANK(Assumptions!X90), U7,Assumptions!X90*thous_conv)</f>
        <v>13.715069432539002</v>
      </c>
      <c r="W7" s="99">
        <f>IF(ISBLANK(Assumptions!Y90), V7,Assumptions!Y90*thous_conv)</f>
        <v>13.715069432539002</v>
      </c>
      <c r="X7" s="99">
        <f>IF(ISBLANK(Assumptions!Z90), W7,Assumptions!Z90*thous_conv)</f>
        <v>13.715069432539002</v>
      </c>
      <c r="Y7" s="99">
        <f>IF(ISBLANK(Assumptions!AA90), X7,Assumptions!AA90*thous_conv)</f>
        <v>13.715069432539002</v>
      </c>
      <c r="Z7" s="99">
        <f>IF(ISBLANK(Assumptions!AB90), Y7,Assumptions!AB90*thous_conv)</f>
        <v>13.715069432539002</v>
      </c>
      <c r="AA7" s="99">
        <f>IF(ISBLANK(Assumptions!AC90), Z7,Assumptions!AC90*thous_conv)</f>
        <v>13.715069432539002</v>
      </c>
      <c r="AB7" s="99">
        <f>IF(ISBLANK(Assumptions!AD90), AA7,Assumptions!AD90*thous_conv)</f>
        <v>13.715069432539002</v>
      </c>
      <c r="AC7" s="99">
        <f>IF(ISBLANK(Assumptions!AE90), AB7,Assumptions!AE90*thous_conv)</f>
        <v>13.715069432539002</v>
      </c>
      <c r="AD7" s="99">
        <f>IF(ISBLANK(Assumptions!AF90), AC7,Assumptions!AF90*thous_conv)</f>
        <v>13.715069432539002</v>
      </c>
      <c r="AE7" s="99">
        <f>IF(ISBLANK(Assumptions!AG90), AD7,Assumptions!AG90*thous_conv)</f>
        <v>13.715069432539002</v>
      </c>
      <c r="AF7" s="99">
        <f>IF(ISBLANK(Assumptions!AH90), AE7,Assumptions!AH90*thous_conv)</f>
        <v>13.715069432539002</v>
      </c>
      <c r="AG7" s="99">
        <f>IF(ISBLANK(Assumptions!AI90), AF7,Assumptions!AI90*thous_conv)</f>
        <v>13.715069432539002</v>
      </c>
    </row>
    <row r="8" spans="1:43" ht="6.75" customHeight="1" collapsed="1" x14ac:dyDescent="0.2">
      <c r="C8" s="99"/>
      <c r="D8" s="98"/>
      <c r="E8" s="100"/>
      <c r="F8" s="100"/>
      <c r="G8" s="98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</row>
    <row r="9" spans="1:43" ht="15" x14ac:dyDescent="0.2">
      <c r="A9" s="184"/>
      <c r="B9" s="184"/>
      <c r="C9" s="184"/>
      <c r="D9" s="184"/>
      <c r="E9" s="184"/>
      <c r="F9" s="185"/>
      <c r="G9" s="184" t="s">
        <v>25</v>
      </c>
      <c r="H9" s="399">
        <f>DATE(LEFT(I9,4), 6,30)</f>
        <v>46203</v>
      </c>
      <c r="I9" s="186" t="str">
        <f>start</f>
        <v>2026-27</v>
      </c>
      <c r="J9" s="186" t="str">
        <f t="shared" ref="J9:AG9" si="1">LEFT(I9,4)+1&amp;"-"&amp;RIGHT(I9,2)+1</f>
        <v>2027-28</v>
      </c>
      <c r="K9" s="186" t="str">
        <f t="shared" si="1"/>
        <v>2028-29</v>
      </c>
      <c r="L9" s="186" t="str">
        <f t="shared" si="1"/>
        <v>2029-30</v>
      </c>
      <c r="M9" s="186" t="str">
        <f t="shared" si="1"/>
        <v>2030-31</v>
      </c>
      <c r="N9" s="186" t="str">
        <f t="shared" si="1"/>
        <v>2031-32</v>
      </c>
      <c r="O9" s="186" t="str">
        <f t="shared" si="1"/>
        <v>2032-33</v>
      </c>
      <c r="P9" s="186" t="str">
        <f t="shared" si="1"/>
        <v>2033-34</v>
      </c>
      <c r="Q9" s="186" t="str">
        <f t="shared" si="1"/>
        <v>2034-35</v>
      </c>
      <c r="R9" s="186" t="str">
        <f t="shared" si="1"/>
        <v>2035-36</v>
      </c>
      <c r="S9" s="186" t="str">
        <f t="shared" si="1"/>
        <v>2036-37</v>
      </c>
      <c r="T9" s="186" t="str">
        <f t="shared" si="1"/>
        <v>2037-38</v>
      </c>
      <c r="U9" s="186" t="str">
        <f t="shared" si="1"/>
        <v>2038-39</v>
      </c>
      <c r="V9" s="186" t="str">
        <f t="shared" si="1"/>
        <v>2039-40</v>
      </c>
      <c r="W9" s="186" t="str">
        <f t="shared" si="1"/>
        <v>2040-41</v>
      </c>
      <c r="X9" s="186" t="str">
        <f t="shared" si="1"/>
        <v>2041-42</v>
      </c>
      <c r="Y9" s="186" t="str">
        <f t="shared" si="1"/>
        <v>2042-43</v>
      </c>
      <c r="Z9" s="186" t="str">
        <f t="shared" si="1"/>
        <v>2043-44</v>
      </c>
      <c r="AA9" s="186" t="str">
        <f t="shared" si="1"/>
        <v>2044-45</v>
      </c>
      <c r="AB9" s="186" t="str">
        <f t="shared" si="1"/>
        <v>2045-46</v>
      </c>
      <c r="AC9" s="186" t="str">
        <f t="shared" si="1"/>
        <v>2046-47</v>
      </c>
      <c r="AD9" s="186" t="str">
        <f t="shared" si="1"/>
        <v>2047-48</v>
      </c>
      <c r="AE9" s="186" t="str">
        <f t="shared" si="1"/>
        <v>2048-49</v>
      </c>
      <c r="AF9" s="186" t="str">
        <f t="shared" si="1"/>
        <v>2049-50</v>
      </c>
      <c r="AG9" s="186" t="str">
        <f t="shared" si="1"/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89" t="s">
        <v>122</v>
      </c>
      <c r="B11" s="89"/>
      <c r="C11" s="90"/>
      <c r="D11" s="90"/>
      <c r="E11" s="90"/>
      <c r="F11" s="90"/>
      <c r="G11" s="207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</row>
    <row r="12" spans="1:43" x14ac:dyDescent="0.2">
      <c r="A12" s="3"/>
      <c r="B12" s="3"/>
      <c r="C12" s="3"/>
      <c r="D12" s="3"/>
      <c r="G12" s="208"/>
    </row>
    <row r="13" spans="1:43" x14ac:dyDescent="0.2">
      <c r="C13" s="3" t="s">
        <v>17</v>
      </c>
      <c r="D13"/>
      <c r="E13" s="126" t="s">
        <v>71</v>
      </c>
      <c r="G13" s="209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7" t="s">
        <v>252</v>
      </c>
      <c r="D14"/>
      <c r="E14" s="150">
        <v>28</v>
      </c>
      <c r="G14" s="210">
        <f>input_dollars</f>
        <v>45291</v>
      </c>
      <c r="H14" s="2"/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7"/>
      <c r="D15"/>
      <c r="E15" s="150">
        <v>0</v>
      </c>
      <c r="G15" s="210">
        <f>input_dollars</f>
        <v>45291</v>
      </c>
      <c r="H15" s="2"/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7"/>
      <c r="D16"/>
      <c r="E16" s="150">
        <v>0</v>
      </c>
      <c r="G16" s="210">
        <f>input_dollars</f>
        <v>45291</v>
      </c>
      <c r="H16" s="2"/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30</v>
      </c>
      <c r="G17" s="210">
        <f>input_dollars</f>
        <v>45291</v>
      </c>
      <c r="H17" s="107"/>
      <c r="I17" s="106">
        <f t="shared" ref="I17:AB17" si="2">SUM(I14:I16)</f>
        <v>0</v>
      </c>
      <c r="J17" s="106">
        <f t="shared" si="2"/>
        <v>0</v>
      </c>
      <c r="K17" s="106">
        <f t="shared" si="2"/>
        <v>0</v>
      </c>
      <c r="L17" s="106">
        <f t="shared" si="2"/>
        <v>0</v>
      </c>
      <c r="M17" s="106">
        <f t="shared" si="2"/>
        <v>0</v>
      </c>
      <c r="N17" s="106">
        <f t="shared" si="2"/>
        <v>0</v>
      </c>
      <c r="O17" s="106">
        <f t="shared" si="2"/>
        <v>0</v>
      </c>
      <c r="P17" s="106">
        <f t="shared" si="2"/>
        <v>0</v>
      </c>
      <c r="Q17" s="106">
        <f t="shared" si="2"/>
        <v>0</v>
      </c>
      <c r="R17" s="106">
        <f t="shared" si="2"/>
        <v>0</v>
      </c>
      <c r="S17" s="106">
        <f t="shared" si="2"/>
        <v>0</v>
      </c>
      <c r="T17" s="106">
        <f t="shared" si="2"/>
        <v>0</v>
      </c>
      <c r="U17" s="106">
        <f t="shared" si="2"/>
        <v>0</v>
      </c>
      <c r="V17" s="106">
        <f t="shared" si="2"/>
        <v>0</v>
      </c>
      <c r="W17" s="106">
        <f t="shared" si="2"/>
        <v>0</v>
      </c>
      <c r="X17" s="106">
        <f t="shared" si="2"/>
        <v>0</v>
      </c>
      <c r="Y17" s="106">
        <f t="shared" si="2"/>
        <v>0</v>
      </c>
      <c r="Z17" s="106">
        <f t="shared" si="2"/>
        <v>0</v>
      </c>
      <c r="AA17" s="106">
        <f t="shared" si="2"/>
        <v>0</v>
      </c>
      <c r="AB17" s="106">
        <f t="shared" si="2"/>
        <v>0</v>
      </c>
      <c r="AC17" s="106">
        <f>SUM(AC14:AC16)</f>
        <v>0</v>
      </c>
      <c r="AD17" s="106">
        <f>SUM(AD14:AD16)</f>
        <v>0</v>
      </c>
      <c r="AE17" s="106">
        <f>SUM(AE14:AE16)</f>
        <v>0</v>
      </c>
      <c r="AF17" s="106">
        <f>SUM(AF14:AF16)</f>
        <v>0</v>
      </c>
      <c r="AG17" s="106">
        <f>SUM(AG14:AG16)</f>
        <v>0</v>
      </c>
    </row>
    <row r="18" spans="1:43" x14ac:dyDescent="0.2">
      <c r="C18"/>
      <c r="D18"/>
      <c r="E18"/>
      <c r="G18" s="20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31</v>
      </c>
      <c r="D19"/>
      <c r="E19"/>
      <c r="F19" s="107"/>
      <c r="G19" s="210">
        <f>input_dollars</f>
        <v>45291</v>
      </c>
      <c r="H19" s="107"/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</row>
    <row r="20" spans="1:43" x14ac:dyDescent="0.2">
      <c r="G20" s="208"/>
    </row>
    <row r="21" spans="1:43" x14ac:dyDescent="0.2">
      <c r="C21"/>
      <c r="D21"/>
      <c r="E21"/>
      <c r="G21" s="20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89" t="s">
        <v>153</v>
      </c>
      <c r="B22" s="89"/>
      <c r="C22" s="89"/>
      <c r="D22" s="89"/>
      <c r="E22" s="89"/>
      <c r="F22" s="89"/>
      <c r="G22" s="207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111"/>
      <c r="B23" s="111"/>
      <c r="C23" s="111"/>
      <c r="D23" s="111"/>
      <c r="E23" s="111"/>
      <c r="F23" s="111"/>
      <c r="G23" s="2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111"/>
      <c r="B24" s="111"/>
      <c r="C24" s="1" t="s">
        <v>154</v>
      </c>
      <c r="D24" s="111"/>
      <c r="E24" s="111"/>
      <c r="F24" s="111"/>
      <c r="G24" s="211"/>
      <c r="H24" s="111"/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0</v>
      </c>
      <c r="W24" s="138">
        <v>0</v>
      </c>
      <c r="X24" s="138">
        <v>0</v>
      </c>
      <c r="Y24" s="138">
        <v>0</v>
      </c>
      <c r="Z24" s="138">
        <v>0</v>
      </c>
      <c r="AA24" s="138">
        <v>0</v>
      </c>
      <c r="AB24" s="138">
        <v>0</v>
      </c>
      <c r="AC24" s="138">
        <v>0</v>
      </c>
      <c r="AD24" s="138">
        <v>0</v>
      </c>
      <c r="AE24" s="138">
        <v>0</v>
      </c>
      <c r="AF24" s="138">
        <v>0</v>
      </c>
      <c r="AG24" s="138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111"/>
      <c r="B25" s="111"/>
      <c r="C25" s="1" t="s">
        <v>155</v>
      </c>
      <c r="D25" s="211"/>
      <c r="E25" s="111"/>
      <c r="F25" s="111"/>
      <c r="G25" s="211"/>
      <c r="H25" s="111"/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0</v>
      </c>
      <c r="W25" s="138">
        <v>0</v>
      </c>
      <c r="X25" s="138">
        <v>0</v>
      </c>
      <c r="Y25" s="138">
        <v>0</v>
      </c>
      <c r="Z25" s="138">
        <v>0</v>
      </c>
      <c r="AA25" s="138">
        <v>0</v>
      </c>
      <c r="AB25" s="138">
        <v>0</v>
      </c>
      <c r="AC25" s="138">
        <v>0</v>
      </c>
      <c r="AD25" s="138">
        <v>0</v>
      </c>
      <c r="AE25" s="138">
        <v>0</v>
      </c>
      <c r="AF25" s="138">
        <v>0</v>
      </c>
      <c r="AG25" s="138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111"/>
      <c r="B26" s="111"/>
      <c r="C26" s="111"/>
      <c r="D26" s="211"/>
      <c r="E26" s="111"/>
      <c r="F26" s="111"/>
      <c r="G26" s="2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/>
      <c r="AI26"/>
      <c r="AJ26"/>
      <c r="AK26"/>
      <c r="AL26"/>
      <c r="AM26"/>
      <c r="AN26"/>
      <c r="AO26"/>
      <c r="AP26"/>
      <c r="AQ26"/>
    </row>
    <row r="27" spans="1:43" x14ac:dyDescent="0.2">
      <c r="C27" s="1" t="s">
        <v>125</v>
      </c>
      <c r="D27" s="208"/>
      <c r="E27"/>
      <c r="G27" s="210" t="s">
        <v>41</v>
      </c>
      <c r="H27"/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0</v>
      </c>
      <c r="W27" s="138">
        <v>0</v>
      </c>
      <c r="X27" s="138">
        <v>0</v>
      </c>
      <c r="Y27" s="138">
        <v>0</v>
      </c>
      <c r="Z27" s="138">
        <v>0</v>
      </c>
      <c r="AA27" s="138">
        <v>0</v>
      </c>
      <c r="AB27" s="138">
        <v>0</v>
      </c>
      <c r="AC27" s="138">
        <v>0</v>
      </c>
      <c r="AD27" s="138">
        <v>0</v>
      </c>
      <c r="AE27" s="138">
        <v>0</v>
      </c>
      <c r="AF27" s="138">
        <v>0</v>
      </c>
      <c r="AG27" s="138">
        <v>0</v>
      </c>
      <c r="AH27"/>
      <c r="AI27"/>
      <c r="AJ27"/>
      <c r="AK27"/>
      <c r="AL27"/>
      <c r="AM27"/>
      <c r="AN27"/>
      <c r="AO27"/>
      <c r="AP27"/>
      <c r="AQ27"/>
    </row>
    <row r="28" spans="1:43" x14ac:dyDescent="0.2">
      <c r="C28" s="1" t="s">
        <v>126</v>
      </c>
      <c r="D28" s="208" t="s">
        <v>65</v>
      </c>
      <c r="E28" s="113">
        <f>Assumptions!H41*vcr_esc</f>
        <v>43815.486225173103</v>
      </c>
      <c r="F28" s="241" t="str">
        <f>IF(AND(SUM(I27:AG27)&lt;&gt;0, E28=0), "!", "")</f>
        <v/>
      </c>
      <c r="G28" s="210">
        <f>input_dollars</f>
        <v>45291</v>
      </c>
      <c r="H28"/>
      <c r="I28" s="302">
        <f>I27*$E$28</f>
        <v>0</v>
      </c>
      <c r="J28" s="302">
        <f t="shared" ref="J28:AG28" si="3">J27*$E$28</f>
        <v>0</v>
      </c>
      <c r="K28" s="302">
        <f t="shared" si="3"/>
        <v>0</v>
      </c>
      <c r="L28" s="302">
        <f t="shared" si="3"/>
        <v>0</v>
      </c>
      <c r="M28" s="302">
        <f t="shared" si="3"/>
        <v>0</v>
      </c>
      <c r="N28" s="302">
        <f t="shared" si="3"/>
        <v>0</v>
      </c>
      <c r="O28" s="302">
        <f t="shared" si="3"/>
        <v>0</v>
      </c>
      <c r="P28" s="302">
        <f t="shared" si="3"/>
        <v>0</v>
      </c>
      <c r="Q28" s="302">
        <f t="shared" si="3"/>
        <v>0</v>
      </c>
      <c r="R28" s="302">
        <f t="shared" si="3"/>
        <v>0</v>
      </c>
      <c r="S28" s="302">
        <f t="shared" si="3"/>
        <v>0</v>
      </c>
      <c r="T28" s="302">
        <f t="shared" si="3"/>
        <v>0</v>
      </c>
      <c r="U28" s="302">
        <f t="shared" si="3"/>
        <v>0</v>
      </c>
      <c r="V28" s="302">
        <f t="shared" si="3"/>
        <v>0</v>
      </c>
      <c r="W28" s="302">
        <f t="shared" si="3"/>
        <v>0</v>
      </c>
      <c r="X28" s="302">
        <f t="shared" si="3"/>
        <v>0</v>
      </c>
      <c r="Y28" s="302">
        <f t="shared" si="3"/>
        <v>0</v>
      </c>
      <c r="Z28" s="302">
        <f t="shared" si="3"/>
        <v>0</v>
      </c>
      <c r="AA28" s="302">
        <f t="shared" si="3"/>
        <v>0</v>
      </c>
      <c r="AB28" s="302">
        <f t="shared" si="3"/>
        <v>0</v>
      </c>
      <c r="AC28" s="302">
        <f t="shared" si="3"/>
        <v>0</v>
      </c>
      <c r="AD28" s="302">
        <f t="shared" si="3"/>
        <v>0</v>
      </c>
      <c r="AE28" s="302">
        <f t="shared" si="3"/>
        <v>0</v>
      </c>
      <c r="AF28" s="302">
        <f t="shared" si="3"/>
        <v>0</v>
      </c>
      <c r="AG28" s="302">
        <f t="shared" si="3"/>
        <v>0</v>
      </c>
      <c r="AH28"/>
      <c r="AI28"/>
      <c r="AJ28"/>
      <c r="AK28"/>
      <c r="AL28"/>
      <c r="AM28"/>
      <c r="AN28"/>
      <c r="AO28"/>
      <c r="AP28"/>
      <c r="AQ28"/>
    </row>
    <row r="29" spans="1:43" x14ac:dyDescent="0.2">
      <c r="D29" s="209"/>
      <c r="E29"/>
      <c r="G29" s="210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</row>
    <row r="30" spans="1:43" x14ac:dyDescent="0.2">
      <c r="C30" s="357" t="str">
        <f>Risk_consol!F74</f>
        <v>Safety</v>
      </c>
      <c r="D30" s="208" t="s">
        <v>211</v>
      </c>
      <c r="G30" s="210">
        <f>input_dollars</f>
        <v>45291</v>
      </c>
      <c r="H30" s="151"/>
      <c r="I30" s="321">
        <f>Risk_consol!J74</f>
        <v>9383.6998049882113</v>
      </c>
      <c r="J30" s="321">
        <f>Risk_consol!K74</f>
        <v>10369.205639049618</v>
      </c>
      <c r="K30" s="321">
        <f>Risk_consol!L74</f>
        <v>11483.619972738874</v>
      </c>
      <c r="L30" s="321">
        <f>Risk_consol!M74</f>
        <v>12748.771792427608</v>
      </c>
      <c r="M30" s="321">
        <f>Risk_consol!N74</f>
        <v>14199.569272480665</v>
      </c>
      <c r="N30" s="321">
        <f>Risk_consol!O74</f>
        <v>15930.990819552224</v>
      </c>
      <c r="O30" s="321">
        <f>Risk_consol!P74</f>
        <v>17960.926916958419</v>
      </c>
      <c r="P30" s="321">
        <f>Risk_consol!Q74</f>
        <v>20384.660913138672</v>
      </c>
      <c r="Q30" s="321">
        <f>Risk_consol!R74</f>
        <v>23281.503583349058</v>
      </c>
      <c r="R30" s="321">
        <f>Risk_consol!S74</f>
        <v>26751.476686285409</v>
      </c>
      <c r="S30" s="321">
        <f>Risk_consol!T74</f>
        <v>30956.596466687748</v>
      </c>
      <c r="T30" s="321">
        <f>Risk_consol!U74</f>
        <v>36118.814149088335</v>
      </c>
      <c r="U30" s="321">
        <f>Risk_consol!V74</f>
        <v>42545.870516757001</v>
      </c>
      <c r="V30" s="321">
        <f>Risk_consol!W74</f>
        <v>50669.240917072049</v>
      </c>
      <c r="W30" s="321">
        <f>Risk_consol!X74</f>
        <v>61100.083217959742</v>
      </c>
      <c r="X30" s="321">
        <f>Risk_consol!Y74</f>
        <v>74712.073002238816</v>
      </c>
      <c r="Y30" s="321">
        <f>Risk_consol!Z74</f>
        <v>91179.754720008757</v>
      </c>
      <c r="Z30" s="321">
        <f>Risk_consol!AA74</f>
        <v>112425.46672692655</v>
      </c>
      <c r="AA30" s="321">
        <f>Risk_consol!AB74</f>
        <v>133649.23181106703</v>
      </c>
      <c r="AB30" s="321">
        <f>Risk_consol!AC74</f>
        <v>146850.32561373836</v>
      </c>
      <c r="AC30" s="321">
        <f>Risk_consol!AD74</f>
        <v>160393.87607585875</v>
      </c>
      <c r="AD30" s="321">
        <f>Risk_consol!AE74</f>
        <v>174969.25929110852</v>
      </c>
      <c r="AE30" s="321">
        <f>Risk_consol!AF74</f>
        <v>191029.9066236252</v>
      </c>
      <c r="AF30" s="321">
        <f>Risk_consol!AG74</f>
        <v>206005.40043077694</v>
      </c>
      <c r="AG30" s="321">
        <f>Risk_consol!AH74</f>
        <v>215791.40855958848</v>
      </c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357" t="str">
        <f>Risk_consol!F75</f>
        <v>Environment</v>
      </c>
      <c r="D31" s="209"/>
      <c r="E31"/>
      <c r="G31" s="210">
        <f>input_dollars</f>
        <v>45291</v>
      </c>
      <c r="H31" s="151"/>
      <c r="I31" s="321">
        <f>Risk_consol!J75</f>
        <v>716.61747027408626</v>
      </c>
      <c r="J31" s="321">
        <f>Risk_consol!K75</f>
        <v>788.6616140225002</v>
      </c>
      <c r="K31" s="321">
        <f>Risk_consol!L75</f>
        <v>870.46986619958102</v>
      </c>
      <c r="L31" s="321">
        <f>Risk_consol!M75</f>
        <v>963.94081671168783</v>
      </c>
      <c r="M31" s="321">
        <f>Risk_consol!N75</f>
        <v>1072.6338810531679</v>
      </c>
      <c r="N31" s="321">
        <f>Risk_consol!O75</f>
        <v>1208.359008767884</v>
      </c>
      <c r="O31" s="321">
        <f>Risk_consol!P75</f>
        <v>1371.3224454235963</v>
      </c>
      <c r="P31" s="321">
        <f>Risk_consol!Q75</f>
        <v>1573.0168863349413</v>
      </c>
      <c r="Q31" s="321">
        <f>Risk_consol!R75</f>
        <v>1822.3333177520772</v>
      </c>
      <c r="R31" s="321">
        <f>Risk_consol!S75</f>
        <v>2130.4800864476538</v>
      </c>
      <c r="S31" s="321">
        <f>Risk_consol!T75</f>
        <v>2516.9236498136179</v>
      </c>
      <c r="T31" s="321">
        <f>Risk_consol!U75</f>
        <v>3009.0124932963818</v>
      </c>
      <c r="U31" s="321">
        <f>Risk_consol!V75</f>
        <v>3645.5191981804228</v>
      </c>
      <c r="V31" s="321">
        <f>Risk_consol!W75</f>
        <v>4481.86707191202</v>
      </c>
      <c r="W31" s="321">
        <f>Risk_consol!X75</f>
        <v>5597.8707207987127</v>
      </c>
      <c r="X31" s="321">
        <f>Risk_consol!Y75</f>
        <v>7109.2379314666341</v>
      </c>
      <c r="Y31" s="321">
        <f>Risk_consol!Z75</f>
        <v>9091.4652549642087</v>
      </c>
      <c r="Z31" s="321">
        <f>Risk_consol!AA75</f>
        <v>11744.382082087215</v>
      </c>
      <c r="AA31" s="321">
        <f>Risk_consol!AB75</f>
        <v>14348.815471041213</v>
      </c>
      <c r="AB31" s="321">
        <f>Risk_consol!AC75</f>
        <v>15771.014822699641</v>
      </c>
      <c r="AC31" s="321">
        <f>Risk_consol!AD75</f>
        <v>17181.79162114628</v>
      </c>
      <c r="AD31" s="321">
        <f>Risk_consol!AE75</f>
        <v>18714.300829319807</v>
      </c>
      <c r="AE31" s="321">
        <f>Risk_consol!AF75</f>
        <v>20420.582465770112</v>
      </c>
      <c r="AF31" s="321">
        <f>Risk_consol!AG75</f>
        <v>21903.1277243683</v>
      </c>
      <c r="AG31" s="321">
        <f>Risk_consol!AH75</f>
        <v>22573.864738635373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357" t="str">
        <f>Risk_consol!F76</f>
        <v>NP</v>
      </c>
      <c r="D32" s="208" t="s">
        <v>211</v>
      </c>
      <c r="E32"/>
      <c r="G32" s="210">
        <f>input_dollars</f>
        <v>45291</v>
      </c>
      <c r="H32"/>
      <c r="I32" s="321">
        <f>Risk_consol!J76</f>
        <v>149513.30201947168</v>
      </c>
      <c r="J32" s="321">
        <f>Risk_consol!K76</f>
        <v>163065.15973613426</v>
      </c>
      <c r="K32" s="321">
        <f>Risk_consol!L76</f>
        <v>178016.85097460711</v>
      </c>
      <c r="L32" s="321">
        <f>Risk_consol!M76</f>
        <v>194530.29448666747</v>
      </c>
      <c r="M32" s="321">
        <f>Risk_consol!N76</f>
        <v>212789.36969948572</v>
      </c>
      <c r="N32" s="321">
        <f>Risk_consol!O76</f>
        <v>233005.44250852612</v>
      </c>
      <c r="O32" s="321">
        <f>Risk_consol!P76</f>
        <v>255827.56076775515</v>
      </c>
      <c r="P32" s="321">
        <f>Risk_consol!Q76</f>
        <v>281379.90607047122</v>
      </c>
      <c r="Q32" s="321">
        <f>Risk_consol!R76</f>
        <v>309832.96152716834</v>
      </c>
      <c r="R32" s="321">
        <f>Risk_consol!S76</f>
        <v>341570.46189025213</v>
      </c>
      <c r="S32" s="321">
        <f>Risk_consol!T76</f>
        <v>377036.83428211987</v>
      </c>
      <c r="T32" s="321">
        <f>Risk_consol!U76</f>
        <v>416748.61833300744</v>
      </c>
      <c r="U32" s="321">
        <f>Risk_consol!V76</f>
        <v>461308.37734902155</v>
      </c>
      <c r="V32" s="321">
        <f>Risk_consol!W76</f>
        <v>511421.71970735572</v>
      </c>
      <c r="W32" s="321">
        <f>Risk_consol!X76</f>
        <v>567918.22827589116</v>
      </c>
      <c r="X32" s="321">
        <f>Risk_consol!Y76</f>
        <v>631777.33390294679</v>
      </c>
      <c r="Y32" s="321">
        <f>Risk_consol!Z76</f>
        <v>701790.89999644388</v>
      </c>
      <c r="Z32" s="321">
        <f>Risk_consol!AA76</f>
        <v>780449.68485004315</v>
      </c>
      <c r="AA32" s="321">
        <f>Risk_consol!AB76</f>
        <v>869864.24723435065</v>
      </c>
      <c r="AB32" s="321">
        <f>Risk_consol!AC76</f>
        <v>971252.99869242334</v>
      </c>
      <c r="AC32" s="321">
        <f>Risk_consol!AD76</f>
        <v>1087051.0433105344</v>
      </c>
      <c r="AD32" s="321">
        <f>Risk_consol!AE76</f>
        <v>1193334.6120875999</v>
      </c>
      <c r="AE32" s="321">
        <f>Risk_consol!AF76</f>
        <v>1293812.7533295541</v>
      </c>
      <c r="AF32" s="321">
        <f>Risk_consol!AG76</f>
        <v>1405384.7391146987</v>
      </c>
      <c r="AG32" s="321">
        <f>Risk_consol!AH76</f>
        <v>1529385.5897610029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C33" s="357" t="str">
        <f>Risk_consol!F77</f>
        <v>Financial</v>
      </c>
      <c r="D33" s="222"/>
      <c r="E33"/>
      <c r="G33" s="210">
        <f>input_dollars</f>
        <v>45291</v>
      </c>
      <c r="H33"/>
      <c r="I33" s="321">
        <f>Risk_consol!J77</f>
        <v>262811.13957511436</v>
      </c>
      <c r="J33" s="321">
        <f>Risk_consol!K77</f>
        <v>291623.28681481536</v>
      </c>
      <c r="K33" s="321">
        <f>Risk_consol!L77</f>
        <v>324017.28895340982</v>
      </c>
      <c r="L33" s="321">
        <f>Risk_consol!M77</f>
        <v>360491.50312834006</v>
      </c>
      <c r="M33" s="321">
        <f>Risk_consol!N77</f>
        <v>401635.88888144214</v>
      </c>
      <c r="N33" s="321">
        <f>Risk_consol!O77</f>
        <v>448217.37671323994</v>
      </c>
      <c r="O33" s="321">
        <f>Risk_consol!P77</f>
        <v>501013.62043975911</v>
      </c>
      <c r="P33" s="321">
        <f>Risk_consol!Q77</f>
        <v>560976.05348943267</v>
      </c>
      <c r="Q33" s="321">
        <f>Risk_consol!R77</f>
        <v>629167.12872159877</v>
      </c>
      <c r="R33" s="321">
        <f>Risk_consol!S77</f>
        <v>706853.148906669</v>
      </c>
      <c r="S33" s="321">
        <f>Risk_consol!T77</f>
        <v>795569.70863231481</v>
      </c>
      <c r="T33" s="321">
        <f>Risk_consol!U77</f>
        <v>897153.07102033193</v>
      </c>
      <c r="U33" s="321">
        <f>Risk_consol!V77</f>
        <v>1013815.7643770191</v>
      </c>
      <c r="V33" s="321">
        <f>Risk_consol!W77</f>
        <v>1148247.1479909427</v>
      </c>
      <c r="W33" s="321">
        <f>Risk_consol!X77</f>
        <v>1303749.1910896979</v>
      </c>
      <c r="X33" s="321">
        <f>Risk_consol!Y77</f>
        <v>1484422.49135634</v>
      </c>
      <c r="Y33" s="321">
        <f>Risk_consol!Z77</f>
        <v>1641380.8548403266</v>
      </c>
      <c r="Z33" s="321">
        <f>Risk_consol!AA77</f>
        <v>1805616.2795075655</v>
      </c>
      <c r="AA33" s="321">
        <f>Risk_consol!AB77</f>
        <v>1986417.7866899651</v>
      </c>
      <c r="AB33" s="321">
        <f>Risk_consol!AC77</f>
        <v>2173924.2772493688</v>
      </c>
      <c r="AC33" s="321">
        <f>Risk_consol!AD77</f>
        <v>2383222.7028582115</v>
      </c>
      <c r="AD33" s="321">
        <f>Risk_consol!AE77</f>
        <v>2609993.4120236458</v>
      </c>
      <c r="AE33" s="321">
        <f>Risk_consol!AF77</f>
        <v>2858167.8478728915</v>
      </c>
      <c r="AF33" s="321">
        <f>Risk_consol!AG77</f>
        <v>3133587.2654131465</v>
      </c>
      <c r="AG33" s="321">
        <f>Risk_consol!AH77</f>
        <v>3434963.9124261914</v>
      </c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357">
        <f>Risk_consol!F78</f>
        <v>0</v>
      </c>
      <c r="D34" s="209"/>
      <c r="E34"/>
      <c r="G34" s="210">
        <f>input_dollars</f>
        <v>45291</v>
      </c>
      <c r="H34"/>
      <c r="I34" s="321">
        <f>Risk_consol!J78</f>
        <v>0</v>
      </c>
      <c r="J34" s="321">
        <f>Risk_consol!K78</f>
        <v>0</v>
      </c>
      <c r="K34" s="321">
        <f>Risk_consol!L78</f>
        <v>0</v>
      </c>
      <c r="L34" s="321">
        <f>Risk_consol!M78</f>
        <v>0</v>
      </c>
      <c r="M34" s="321">
        <f>Risk_consol!N78</f>
        <v>0</v>
      </c>
      <c r="N34" s="321">
        <f>Risk_consol!O78</f>
        <v>0</v>
      </c>
      <c r="O34" s="321">
        <f>Risk_consol!P78</f>
        <v>0</v>
      </c>
      <c r="P34" s="321">
        <f>Risk_consol!Q78</f>
        <v>0</v>
      </c>
      <c r="Q34" s="321">
        <f>Risk_consol!R78</f>
        <v>0</v>
      </c>
      <c r="R34" s="321">
        <f>Risk_consol!S78</f>
        <v>0</v>
      </c>
      <c r="S34" s="321">
        <f>Risk_consol!T78</f>
        <v>0</v>
      </c>
      <c r="T34" s="321">
        <f>Risk_consol!U78</f>
        <v>0</v>
      </c>
      <c r="U34" s="321">
        <f>Risk_consol!V78</f>
        <v>0</v>
      </c>
      <c r="V34" s="321">
        <f>Risk_consol!W78</f>
        <v>0</v>
      </c>
      <c r="W34" s="321">
        <f>Risk_consol!X78</f>
        <v>0</v>
      </c>
      <c r="X34" s="321">
        <f>Risk_consol!Y78</f>
        <v>0</v>
      </c>
      <c r="Y34" s="321">
        <f>Risk_consol!Z78</f>
        <v>0</v>
      </c>
      <c r="Z34" s="321">
        <f>Risk_consol!AA78</f>
        <v>0</v>
      </c>
      <c r="AA34" s="321">
        <f>Risk_consol!AB78</f>
        <v>0</v>
      </c>
      <c r="AB34" s="321">
        <f>Risk_consol!AC78</f>
        <v>0</v>
      </c>
      <c r="AC34" s="321">
        <f>Risk_consol!AD78</f>
        <v>0</v>
      </c>
      <c r="AD34" s="321">
        <f>Risk_consol!AE78</f>
        <v>0</v>
      </c>
      <c r="AE34" s="321">
        <f>Risk_consol!AF78</f>
        <v>0</v>
      </c>
      <c r="AF34" s="321">
        <f>Risk_consol!AG78</f>
        <v>0</v>
      </c>
      <c r="AG34" s="321">
        <f>Risk_consol!AH78</f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D35" s="209"/>
      <c r="E35"/>
      <c r="G35" s="210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</row>
    <row r="36" spans="1:16372" x14ac:dyDescent="0.2">
      <c r="C36" s="3" t="s">
        <v>175</v>
      </c>
      <c r="D36" s="221"/>
      <c r="E36" s="107"/>
      <c r="F36" s="3"/>
      <c r="G36" s="212"/>
      <c r="H36" s="107"/>
      <c r="I36" s="106">
        <f>SUM(I30:I34)</f>
        <v>422424.75886984833</v>
      </c>
      <c r="J36" s="106">
        <f t="shared" ref="J36:AG36" si="4">SUM(J30:J34)</f>
        <v>465846.31380402175</v>
      </c>
      <c r="K36" s="106">
        <f t="shared" si="4"/>
        <v>514388.22976695537</v>
      </c>
      <c r="L36" s="106">
        <f t="shared" si="4"/>
        <v>568734.51022414677</v>
      </c>
      <c r="M36" s="106">
        <f t="shared" si="4"/>
        <v>629697.46173446171</v>
      </c>
      <c r="N36" s="106">
        <f t="shared" si="4"/>
        <v>698362.16905008617</v>
      </c>
      <c r="O36" s="106">
        <f t="shared" si="4"/>
        <v>776173.43056989624</v>
      </c>
      <c r="P36" s="106">
        <f t="shared" si="4"/>
        <v>864313.63735937746</v>
      </c>
      <c r="Q36" s="106">
        <f t="shared" si="4"/>
        <v>964103.92714986822</v>
      </c>
      <c r="R36" s="106">
        <f t="shared" si="4"/>
        <v>1077305.5675696542</v>
      </c>
      <c r="S36" s="106">
        <f t="shared" si="4"/>
        <v>1206080.0630309361</v>
      </c>
      <c r="T36" s="106">
        <f t="shared" si="4"/>
        <v>1353029.5159957241</v>
      </c>
      <c r="U36" s="106">
        <f t="shared" si="4"/>
        <v>1521315.5314409782</v>
      </c>
      <c r="V36" s="106">
        <f t="shared" si="4"/>
        <v>1714819.9756872826</v>
      </c>
      <c r="W36" s="106">
        <f t="shared" si="4"/>
        <v>1938365.3733043475</v>
      </c>
      <c r="X36" s="106">
        <f t="shared" si="4"/>
        <v>2198021.1361929923</v>
      </c>
      <c r="Y36" s="106">
        <f t="shared" si="4"/>
        <v>2443442.9748117435</v>
      </c>
      <c r="Z36" s="106">
        <f t="shared" si="4"/>
        <v>2710235.8131666225</v>
      </c>
      <c r="AA36" s="106">
        <f t="shared" si="4"/>
        <v>3004280.0812064242</v>
      </c>
      <c r="AB36" s="106">
        <f t="shared" si="4"/>
        <v>3307798.61637823</v>
      </c>
      <c r="AC36" s="106">
        <f t="shared" si="4"/>
        <v>3647849.4138657507</v>
      </c>
      <c r="AD36" s="106">
        <f t="shared" si="4"/>
        <v>3997011.5842316742</v>
      </c>
      <c r="AE36" s="106">
        <f t="shared" si="4"/>
        <v>4363431.090291841</v>
      </c>
      <c r="AF36" s="106">
        <f t="shared" si="4"/>
        <v>4766880.5326829907</v>
      </c>
      <c r="AG36" s="106">
        <f t="shared" si="4"/>
        <v>5202714.7754854187</v>
      </c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</row>
    <row r="37" spans="1:16372" x14ac:dyDescent="0.2">
      <c r="D37"/>
      <c r="E37"/>
      <c r="G37" s="210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</row>
    <row r="38" spans="1:16372" ht="15" x14ac:dyDescent="0.2">
      <c r="A38" s="89" t="s">
        <v>58</v>
      </c>
      <c r="B38" s="89"/>
      <c r="C38" s="89"/>
      <c r="D38" s="89"/>
      <c r="E38" s="89"/>
      <c r="F38" s="89"/>
      <c r="G38" s="207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/>
      <c r="E39"/>
      <c r="G39" s="21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</row>
    <row r="40" spans="1:16372" x14ac:dyDescent="0.2">
      <c r="D40"/>
      <c r="E40"/>
      <c r="G40" s="21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</row>
    <row r="41" spans="1:16372" ht="13.5" x14ac:dyDescent="0.25">
      <c r="C41" s="1" t="s">
        <v>61</v>
      </c>
      <c r="G41" s="208" t="s">
        <v>41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</row>
    <row r="42" spans="1:16372" ht="13.5" x14ac:dyDescent="0.25">
      <c r="C42" s="1" t="s">
        <v>131</v>
      </c>
      <c r="G42" s="208" t="s">
        <v>106</v>
      </c>
      <c r="I42" s="31">
        <f t="shared" ref="I42:AG42" si="5">I41*I7</f>
        <v>0</v>
      </c>
      <c r="J42" s="31">
        <f t="shared" si="5"/>
        <v>0</v>
      </c>
      <c r="K42" s="31">
        <f t="shared" si="5"/>
        <v>0</v>
      </c>
      <c r="L42" s="31">
        <f t="shared" si="5"/>
        <v>0</v>
      </c>
      <c r="M42" s="31">
        <f t="shared" si="5"/>
        <v>0</v>
      </c>
      <c r="N42" s="31">
        <f t="shared" si="5"/>
        <v>0</v>
      </c>
      <c r="O42" s="31">
        <f t="shared" si="5"/>
        <v>0</v>
      </c>
      <c r="P42" s="31">
        <f t="shared" si="5"/>
        <v>0</v>
      </c>
      <c r="Q42" s="31">
        <f t="shared" si="5"/>
        <v>0</v>
      </c>
      <c r="R42" s="31">
        <f t="shared" si="5"/>
        <v>0</v>
      </c>
      <c r="S42" s="31">
        <f t="shared" si="5"/>
        <v>0</v>
      </c>
      <c r="T42" s="31">
        <f t="shared" si="5"/>
        <v>0</v>
      </c>
      <c r="U42" s="31">
        <f t="shared" si="5"/>
        <v>0</v>
      </c>
      <c r="V42" s="31">
        <f t="shared" si="5"/>
        <v>0</v>
      </c>
      <c r="W42" s="31">
        <f t="shared" si="5"/>
        <v>0</v>
      </c>
      <c r="X42" s="31">
        <f t="shared" si="5"/>
        <v>0</v>
      </c>
      <c r="Y42" s="31">
        <f t="shared" si="5"/>
        <v>0</v>
      </c>
      <c r="Z42" s="31">
        <f t="shared" si="5"/>
        <v>0</v>
      </c>
      <c r="AA42" s="31">
        <f t="shared" si="5"/>
        <v>0</v>
      </c>
      <c r="AB42" s="31">
        <f t="shared" si="5"/>
        <v>0</v>
      </c>
      <c r="AC42" s="31">
        <f t="shared" si="5"/>
        <v>0</v>
      </c>
      <c r="AD42" s="31">
        <f t="shared" si="5"/>
        <v>0</v>
      </c>
      <c r="AE42" s="31">
        <f t="shared" si="5"/>
        <v>0</v>
      </c>
      <c r="AF42" s="31">
        <f t="shared" si="5"/>
        <v>0</v>
      </c>
      <c r="AG42" s="31">
        <f t="shared" si="5"/>
        <v>0</v>
      </c>
    </row>
    <row r="43" spans="1:16372" x14ac:dyDescent="0.2">
      <c r="D43"/>
      <c r="E43"/>
      <c r="G43" s="21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 s="209"/>
      <c r="E44"/>
      <c r="G44" s="21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x14ac:dyDescent="0.2">
      <c r="C45" s="1" t="s">
        <v>14</v>
      </c>
      <c r="D45" s="208" t="s">
        <v>65</v>
      </c>
      <c r="E45" s="113">
        <f>Assumptions!G94</f>
        <v>0</v>
      </c>
      <c r="G45" s="210" t="s">
        <v>41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</row>
    <row r="46" spans="1:16372" x14ac:dyDescent="0.2">
      <c r="C46" s="1" t="s">
        <v>4</v>
      </c>
      <c r="D46" s="208" t="s">
        <v>65</v>
      </c>
      <c r="E46" s="113">
        <f>Assumptions!G95</f>
        <v>0</v>
      </c>
      <c r="G46" s="210" t="s">
        <v>41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</row>
    <row r="47" spans="1:16372" x14ac:dyDescent="0.2">
      <c r="C47" s="1" t="s">
        <v>5</v>
      </c>
      <c r="D47" s="208" t="s">
        <v>65</v>
      </c>
      <c r="E47" s="112">
        <f>Assumptions!G96</f>
        <v>4220.9953699573898</v>
      </c>
      <c r="G47" s="210" t="s">
        <v>41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</row>
    <row r="48" spans="1:16372" x14ac:dyDescent="0.2">
      <c r="C48" s="1" t="s">
        <v>15</v>
      </c>
      <c r="D48" s="208" t="s">
        <v>128</v>
      </c>
      <c r="E48" s="112">
        <f>Assumptions!G97</f>
        <v>0</v>
      </c>
      <c r="G48" s="210" t="s">
        <v>208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</row>
    <row r="49" spans="1:43" x14ac:dyDescent="0.2">
      <c r="C49" s="1" t="s">
        <v>206</v>
      </c>
      <c r="D49" s="208" t="s">
        <v>209</v>
      </c>
      <c r="E49" s="112">
        <f>Assumptions!G98</f>
        <v>0.54769380678923496</v>
      </c>
      <c r="G49" s="210" t="s">
        <v>210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</row>
    <row r="50" spans="1:43" x14ac:dyDescent="0.2">
      <c r="C50" s="1" t="s">
        <v>207</v>
      </c>
      <c r="D50" s="208" t="s">
        <v>209</v>
      </c>
      <c r="E50" s="112">
        <f>Assumptions!G99</f>
        <v>0.54769380678923496</v>
      </c>
      <c r="G50" s="210" t="s">
        <v>210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</row>
    <row r="51" spans="1:43" x14ac:dyDescent="0.2">
      <c r="C51" s="1" t="s">
        <v>6</v>
      </c>
      <c r="D51" s="208" t="s">
        <v>128</v>
      </c>
      <c r="E51" s="112">
        <f>Assumptions!G100</f>
        <v>0</v>
      </c>
      <c r="G51" s="210" t="s">
        <v>208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</row>
    <row r="52" spans="1:43" x14ac:dyDescent="0.2">
      <c r="C52" s="1" t="s">
        <v>7</v>
      </c>
      <c r="D52" s="208" t="s">
        <v>128</v>
      </c>
      <c r="E52" s="112">
        <f>Assumptions!G101</f>
        <v>0</v>
      </c>
      <c r="G52" s="210" t="s">
        <v>208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</row>
    <row r="53" spans="1:43" x14ac:dyDescent="0.2">
      <c r="D53" s="208"/>
      <c r="G53" s="210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</row>
    <row r="54" spans="1:43" x14ac:dyDescent="0.2">
      <c r="C54" s="1" t="s">
        <v>119</v>
      </c>
      <c r="D54" s="208"/>
      <c r="G54" s="210">
        <f>input_dollars</f>
        <v>45291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</row>
    <row r="55" spans="1:43" x14ac:dyDescent="0.2">
      <c r="C55" s="1" t="s">
        <v>120</v>
      </c>
      <c r="D55" s="208"/>
      <c r="G55" s="210">
        <f>input_dollars</f>
        <v>45291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</row>
    <row r="56" spans="1:43" x14ac:dyDescent="0.2">
      <c r="D56" s="208"/>
      <c r="G56" s="208"/>
    </row>
    <row r="57" spans="1:43" x14ac:dyDescent="0.2">
      <c r="C57" s="3" t="s">
        <v>127</v>
      </c>
      <c r="D57" s="221"/>
      <c r="E57" s="107"/>
      <c r="F57" s="3"/>
      <c r="G57" s="213">
        <f>input_dollars</f>
        <v>45291</v>
      </c>
      <c r="H57" s="107"/>
      <c r="I57" s="106" cm="1">
        <f t="array" ref="I57">SUMPRODUCT((I$45:I$52)*($E$45:$E$52))+SUM(I54:I55)+I42</f>
        <v>0</v>
      </c>
      <c r="J57" s="106" cm="1">
        <f t="array" ref="J57">SUMPRODUCT((J$45:J$52)*($E$45:$E$52))+SUM(J54:J55)+J42</f>
        <v>0</v>
      </c>
      <c r="K57" s="106" cm="1">
        <f t="array" ref="K57">SUMPRODUCT((K$45:K$52)*($E$45:$E$52))+SUM(K54:K55)+K42</f>
        <v>0</v>
      </c>
      <c r="L57" s="106" cm="1">
        <f t="array" ref="L57">SUMPRODUCT((L$45:L$52)*($E$45:$E$52))+SUM(L54:L55)+L42</f>
        <v>0</v>
      </c>
      <c r="M57" s="106" cm="1">
        <f t="array" ref="M57">SUMPRODUCT((M$45:M$52)*($E$45:$E$52))+SUM(M54:M55)+M42</f>
        <v>0</v>
      </c>
      <c r="N57" s="106" cm="1">
        <f t="array" ref="N57">SUMPRODUCT((N$45:N$52)*($E$45:$E$52))+SUM(N54:N55)+N42</f>
        <v>0</v>
      </c>
      <c r="O57" s="106" cm="1">
        <f t="array" ref="O57">SUMPRODUCT((O$45:O$52)*($E$45:$E$52))+SUM(O54:O55)+O42</f>
        <v>0</v>
      </c>
      <c r="P57" s="106" cm="1">
        <f t="array" ref="P57">SUMPRODUCT((P$45:P$52)*($E$45:$E$52))+SUM(P54:P55)+P42</f>
        <v>0</v>
      </c>
      <c r="Q57" s="106" cm="1">
        <f t="array" ref="Q57">SUMPRODUCT((Q$45:Q$52)*($E$45:$E$52))+SUM(Q54:Q55)+Q42</f>
        <v>0</v>
      </c>
      <c r="R57" s="106" cm="1">
        <f t="array" ref="R57">SUMPRODUCT((R$45:R$52)*($E$45:$E$52))+SUM(R54:R55)+R42</f>
        <v>0</v>
      </c>
      <c r="S57" s="106" cm="1">
        <f t="array" ref="S57">SUMPRODUCT((S$45:S$52)*($E$45:$E$52))+SUM(S54:S55)+S42</f>
        <v>0</v>
      </c>
      <c r="T57" s="106" cm="1">
        <f t="array" ref="T57">SUMPRODUCT((T$45:T$52)*($E$45:$E$52))+SUM(T54:T55)+T42</f>
        <v>0</v>
      </c>
      <c r="U57" s="106" cm="1">
        <f t="array" ref="U57">SUMPRODUCT((U$45:U$52)*($E$45:$E$52))+SUM(U54:U55)+U42</f>
        <v>0</v>
      </c>
      <c r="V57" s="106" cm="1">
        <f t="array" ref="V57">SUMPRODUCT((V$45:V$52)*($E$45:$E$52))+SUM(V54:V55)+V42</f>
        <v>0</v>
      </c>
      <c r="W57" s="106" cm="1">
        <f t="array" ref="W57">SUMPRODUCT((W$45:W$52)*($E$45:$E$52))+SUM(W54:W55)+W42</f>
        <v>0</v>
      </c>
      <c r="X57" s="106" cm="1">
        <f t="array" ref="X57">SUMPRODUCT((X$45:X$52)*($E$45:$E$52))+SUM(X54:X55)+X42</f>
        <v>0</v>
      </c>
      <c r="Y57" s="106" cm="1">
        <f t="array" ref="Y57">SUMPRODUCT((Y$45:Y$52)*($E$45:$E$52))+SUM(Y54:Y55)+Y42</f>
        <v>0</v>
      </c>
      <c r="Z57" s="106" cm="1">
        <f t="array" ref="Z57">SUMPRODUCT((Z$45:Z$52)*($E$45:$E$52))+SUM(Z54:Z55)+Z42</f>
        <v>0</v>
      </c>
      <c r="AA57" s="106" cm="1">
        <f t="array" ref="AA57">SUMPRODUCT((AA$45:AA$52)*($E$45:$E$52))+SUM(AA54:AA55)+AA42</f>
        <v>0</v>
      </c>
      <c r="AB57" s="106" cm="1">
        <f t="array" ref="AB57">SUMPRODUCT((AB$45:AB$52)*($E$45:$E$52))+SUM(AB54:AB55)+AB42</f>
        <v>0</v>
      </c>
      <c r="AC57" s="106" cm="1">
        <f t="array" ref="AC57">SUMPRODUCT((AC$45:AC$52)*($E$45:$E$52))+SUM(AC54:AC55)+AC42</f>
        <v>0</v>
      </c>
      <c r="AD57" s="106" cm="1">
        <f t="array" ref="AD57">SUMPRODUCT((AD$45:AD$52)*($E$45:$E$52))+SUM(AD54:AD55)+AD42</f>
        <v>0</v>
      </c>
      <c r="AE57" s="106" cm="1">
        <f t="array" ref="AE57">SUMPRODUCT((AE$45:AE$52)*($E$45:$E$52))+SUM(AE54:AE55)+AE42</f>
        <v>0</v>
      </c>
      <c r="AF57" s="106" cm="1">
        <f t="array" ref="AF57">SUMPRODUCT((AF$45:AF$52)*($E$45:$E$52))+SUM(AF54:AF55)+AF42</f>
        <v>0</v>
      </c>
      <c r="AG57" s="106" cm="1">
        <f t="array" ref="AG57">SUMPRODUCT((AG$45:AG$52)*($E$45:$E$52))+SUM(AG54:AG55)+AG42</f>
        <v>0</v>
      </c>
    </row>
    <row r="58" spans="1:43" x14ac:dyDescent="0.2">
      <c r="D58" s="208"/>
      <c r="G58" s="208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</row>
    <row r="59" spans="1:43" x14ac:dyDescent="0.2">
      <c r="G59" s="208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</row>
    <row r="60" spans="1:43" ht="15" x14ac:dyDescent="0.2">
      <c r="A60" s="89" t="s">
        <v>16</v>
      </c>
      <c r="B60" s="89"/>
      <c r="C60" s="89"/>
      <c r="D60" s="89"/>
      <c r="E60" s="89"/>
      <c r="F60" s="89"/>
      <c r="G60" s="207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/>
      <c r="AI60"/>
      <c r="AJ60"/>
      <c r="AK60"/>
      <c r="AL60"/>
      <c r="AM60"/>
      <c r="AN60"/>
      <c r="AO60"/>
      <c r="AP60"/>
      <c r="AQ60"/>
    </row>
    <row r="61" spans="1:43" ht="15" x14ac:dyDescent="0.2">
      <c r="A61" s="111"/>
      <c r="B61" s="111"/>
      <c r="C61" s="111"/>
      <c r="D61" s="111"/>
      <c r="E61" s="111"/>
      <c r="F61" s="111"/>
      <c r="G61" s="2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/>
      <c r="AI61"/>
      <c r="AJ61"/>
      <c r="AK61"/>
      <c r="AL61"/>
      <c r="AM61"/>
      <c r="AN61"/>
      <c r="AO61"/>
      <c r="AP61"/>
      <c r="AQ61"/>
    </row>
    <row r="62" spans="1:43" ht="12.75" customHeight="1" x14ac:dyDescent="0.2">
      <c r="A62" s="111"/>
      <c r="B62" s="111"/>
      <c r="C62" s="111"/>
      <c r="D62" s="111"/>
      <c r="E62" s="111"/>
      <c r="F62"/>
      <c r="G62" s="2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</row>
    <row r="63" spans="1:43" x14ac:dyDescent="0.2">
      <c r="C63" s="4"/>
      <c r="F63" s="2"/>
      <c r="G63" s="215"/>
    </row>
    <row r="64" spans="1:43" x14ac:dyDescent="0.2">
      <c r="C64" s="4" t="s">
        <v>123</v>
      </c>
      <c r="G64" s="213">
        <f>input_dollars</f>
        <v>45291</v>
      </c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</row>
    <row r="65" spans="1:33" x14ac:dyDescent="0.2">
      <c r="G65" s="215"/>
    </row>
    <row r="66" spans="1:33" x14ac:dyDescent="0.2">
      <c r="A66" s="8"/>
      <c r="B66" s="8"/>
      <c r="C66" s="149" t="s">
        <v>30</v>
      </c>
      <c r="D66" s="38"/>
      <c r="F66" s="97"/>
      <c r="G66" s="216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</row>
    <row r="67" spans="1:33" x14ac:dyDescent="0.2">
      <c r="A67" s="8"/>
      <c r="B67" s="8"/>
      <c r="C67" s="4" t="str">
        <f>C14</f>
        <v>Relay replacement capex</v>
      </c>
      <c r="D67" s="38"/>
      <c r="F67" s="97"/>
      <c r="G67" s="213">
        <f>input_dollars</f>
        <v>45291</v>
      </c>
      <c r="H67" s="31"/>
      <c r="I67" s="119">
        <f t="shared" ref="I67:AG67" si="6">-I14</f>
        <v>0</v>
      </c>
      <c r="J67" s="119">
        <f t="shared" si="6"/>
        <v>0</v>
      </c>
      <c r="K67" s="119">
        <f t="shared" si="6"/>
        <v>0</v>
      </c>
      <c r="L67" s="119">
        <f t="shared" si="6"/>
        <v>0</v>
      </c>
      <c r="M67" s="119">
        <f t="shared" si="6"/>
        <v>0</v>
      </c>
      <c r="N67" s="119">
        <f t="shared" si="6"/>
        <v>0</v>
      </c>
      <c r="O67" s="119">
        <f t="shared" si="6"/>
        <v>0</v>
      </c>
      <c r="P67" s="119">
        <f t="shared" si="6"/>
        <v>0</v>
      </c>
      <c r="Q67" s="119">
        <f t="shared" si="6"/>
        <v>0</v>
      </c>
      <c r="R67" s="119">
        <f t="shared" si="6"/>
        <v>0</v>
      </c>
      <c r="S67" s="119">
        <f t="shared" si="6"/>
        <v>0</v>
      </c>
      <c r="T67" s="119">
        <f t="shared" si="6"/>
        <v>0</v>
      </c>
      <c r="U67" s="119">
        <f t="shared" si="6"/>
        <v>0</v>
      </c>
      <c r="V67" s="119">
        <f t="shared" si="6"/>
        <v>0</v>
      </c>
      <c r="W67" s="119">
        <f t="shared" si="6"/>
        <v>0</v>
      </c>
      <c r="X67" s="119">
        <f t="shared" si="6"/>
        <v>0</v>
      </c>
      <c r="Y67" s="119">
        <f t="shared" si="6"/>
        <v>0</v>
      </c>
      <c r="Z67" s="119">
        <f t="shared" si="6"/>
        <v>0</v>
      </c>
      <c r="AA67" s="119">
        <f t="shared" si="6"/>
        <v>0</v>
      </c>
      <c r="AB67" s="119">
        <f t="shared" si="6"/>
        <v>0</v>
      </c>
      <c r="AC67" s="119">
        <f t="shared" si="6"/>
        <v>0</v>
      </c>
      <c r="AD67" s="119">
        <f t="shared" si="6"/>
        <v>0</v>
      </c>
      <c r="AE67" s="119">
        <f t="shared" si="6"/>
        <v>0</v>
      </c>
      <c r="AF67" s="119">
        <f t="shared" si="6"/>
        <v>0</v>
      </c>
      <c r="AG67" s="119">
        <f t="shared" si="6"/>
        <v>0</v>
      </c>
    </row>
    <row r="68" spans="1:33" x14ac:dyDescent="0.2">
      <c r="A68" s="8"/>
      <c r="B68" s="8"/>
      <c r="C68" s="4">
        <f>C15</f>
        <v>0</v>
      </c>
      <c r="D68" s="38"/>
      <c r="F68" s="97"/>
      <c r="G68" s="213">
        <f>input_dollars</f>
        <v>45291</v>
      </c>
      <c r="H68" s="31"/>
      <c r="I68" s="119">
        <f t="shared" ref="I68:AG68" si="7">-I15</f>
        <v>0</v>
      </c>
      <c r="J68" s="119">
        <f t="shared" si="7"/>
        <v>0</v>
      </c>
      <c r="K68" s="119">
        <f t="shared" si="7"/>
        <v>0</v>
      </c>
      <c r="L68" s="119">
        <f t="shared" si="7"/>
        <v>0</v>
      </c>
      <c r="M68" s="119">
        <f t="shared" si="7"/>
        <v>0</v>
      </c>
      <c r="N68" s="119">
        <f t="shared" si="7"/>
        <v>0</v>
      </c>
      <c r="O68" s="119">
        <f t="shared" si="7"/>
        <v>0</v>
      </c>
      <c r="P68" s="119">
        <f t="shared" si="7"/>
        <v>0</v>
      </c>
      <c r="Q68" s="119">
        <f t="shared" si="7"/>
        <v>0</v>
      </c>
      <c r="R68" s="119">
        <f t="shared" si="7"/>
        <v>0</v>
      </c>
      <c r="S68" s="119">
        <f t="shared" si="7"/>
        <v>0</v>
      </c>
      <c r="T68" s="119">
        <f t="shared" si="7"/>
        <v>0</v>
      </c>
      <c r="U68" s="119">
        <f t="shared" si="7"/>
        <v>0</v>
      </c>
      <c r="V68" s="119">
        <f t="shared" si="7"/>
        <v>0</v>
      </c>
      <c r="W68" s="119">
        <f t="shared" si="7"/>
        <v>0</v>
      </c>
      <c r="X68" s="119">
        <f t="shared" si="7"/>
        <v>0</v>
      </c>
      <c r="Y68" s="119">
        <f t="shared" si="7"/>
        <v>0</v>
      </c>
      <c r="Z68" s="119">
        <f t="shared" si="7"/>
        <v>0</v>
      </c>
      <c r="AA68" s="119">
        <f t="shared" si="7"/>
        <v>0</v>
      </c>
      <c r="AB68" s="119">
        <f t="shared" si="7"/>
        <v>0</v>
      </c>
      <c r="AC68" s="119">
        <f t="shared" si="7"/>
        <v>0</v>
      </c>
      <c r="AD68" s="119">
        <f t="shared" si="7"/>
        <v>0</v>
      </c>
      <c r="AE68" s="119">
        <f t="shared" si="7"/>
        <v>0</v>
      </c>
      <c r="AF68" s="119">
        <f t="shared" si="7"/>
        <v>0</v>
      </c>
      <c r="AG68" s="119">
        <f t="shared" si="7"/>
        <v>0</v>
      </c>
    </row>
    <row r="69" spans="1:33" x14ac:dyDescent="0.2">
      <c r="A69" s="8"/>
      <c r="B69" s="8"/>
      <c r="C69" s="4">
        <f>C16</f>
        <v>0</v>
      </c>
      <c r="D69" s="38"/>
      <c r="F69" s="97"/>
      <c r="G69" s="213">
        <f>input_dollars</f>
        <v>45291</v>
      </c>
      <c r="H69" s="31"/>
      <c r="I69" s="119">
        <f t="shared" ref="I69:AG69" si="8">-I16</f>
        <v>0</v>
      </c>
      <c r="J69" s="119">
        <f t="shared" si="8"/>
        <v>0</v>
      </c>
      <c r="K69" s="119">
        <f t="shared" si="8"/>
        <v>0</v>
      </c>
      <c r="L69" s="119">
        <f t="shared" si="8"/>
        <v>0</v>
      </c>
      <c r="M69" s="119">
        <f t="shared" si="8"/>
        <v>0</v>
      </c>
      <c r="N69" s="119">
        <f t="shared" si="8"/>
        <v>0</v>
      </c>
      <c r="O69" s="119">
        <f t="shared" si="8"/>
        <v>0</v>
      </c>
      <c r="P69" s="119">
        <f t="shared" si="8"/>
        <v>0</v>
      </c>
      <c r="Q69" s="119">
        <f t="shared" si="8"/>
        <v>0</v>
      </c>
      <c r="R69" s="119">
        <f t="shared" si="8"/>
        <v>0</v>
      </c>
      <c r="S69" s="119">
        <f t="shared" si="8"/>
        <v>0</v>
      </c>
      <c r="T69" s="119">
        <f t="shared" si="8"/>
        <v>0</v>
      </c>
      <c r="U69" s="119">
        <f t="shared" si="8"/>
        <v>0</v>
      </c>
      <c r="V69" s="119">
        <f t="shared" si="8"/>
        <v>0</v>
      </c>
      <c r="W69" s="119">
        <f t="shared" si="8"/>
        <v>0</v>
      </c>
      <c r="X69" s="119">
        <f t="shared" si="8"/>
        <v>0</v>
      </c>
      <c r="Y69" s="119">
        <f t="shared" si="8"/>
        <v>0</v>
      </c>
      <c r="Z69" s="119">
        <f t="shared" si="8"/>
        <v>0</v>
      </c>
      <c r="AA69" s="119">
        <f t="shared" si="8"/>
        <v>0</v>
      </c>
      <c r="AB69" s="119">
        <f t="shared" si="8"/>
        <v>0</v>
      </c>
      <c r="AC69" s="119">
        <f t="shared" si="8"/>
        <v>0</v>
      </c>
      <c r="AD69" s="119">
        <f t="shared" si="8"/>
        <v>0</v>
      </c>
      <c r="AE69" s="119">
        <f t="shared" si="8"/>
        <v>0</v>
      </c>
      <c r="AF69" s="119">
        <f t="shared" si="8"/>
        <v>0</v>
      </c>
      <c r="AG69" s="119">
        <f t="shared" si="8"/>
        <v>0</v>
      </c>
    </row>
    <row r="70" spans="1:33" x14ac:dyDescent="0.2">
      <c r="A70" s="8"/>
      <c r="B70" s="8"/>
      <c r="C70" s="4"/>
      <c r="D70" s="38"/>
      <c r="F70" s="97"/>
      <c r="G70" s="217"/>
      <c r="H70" s="31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</row>
    <row r="71" spans="1:33" x14ac:dyDescent="0.2">
      <c r="A71" s="8"/>
      <c r="B71" s="8"/>
      <c r="C71" s="149" t="s">
        <v>159</v>
      </c>
      <c r="D71" s="38"/>
      <c r="F71" s="97"/>
      <c r="G71" s="216"/>
      <c r="H71" s="31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</row>
    <row r="72" spans="1:33" x14ac:dyDescent="0.2">
      <c r="A72" s="8"/>
      <c r="B72" s="8"/>
      <c r="C72" s="4" t="str">
        <f>C14</f>
        <v>Relay replacement capex</v>
      </c>
      <c r="D72" s="38"/>
      <c r="F72" s="97"/>
      <c r="G72" s="213">
        <f>input_dollars</f>
        <v>45291</v>
      </c>
      <c r="H72" s="31"/>
      <c r="I72" s="119" cm="1">
        <f t="array" ref="I72">SUMPRODUCT(($I67:I67))-SUMPRODUCT(($I67:I67)*($I$6:I$6&lt;=(I$6-$E14)))</f>
        <v>0</v>
      </c>
      <c r="J72" s="119" cm="1">
        <f t="array" ref="J72">SUMPRODUCT(($I67:J67))-SUMPRODUCT(($I67:J67)*($I$6:J$6&lt;=(J$6-$E14)))</f>
        <v>0</v>
      </c>
      <c r="K72" s="119" cm="1">
        <f t="array" ref="K72">SUMPRODUCT(($I67:K67))-SUMPRODUCT(($I67:K67)*($I$6:K$6&lt;=(K$6-$E14)))</f>
        <v>0</v>
      </c>
      <c r="L72" s="119" cm="1">
        <f t="array" ref="L72">SUMPRODUCT(($I67:L67))-SUMPRODUCT(($I67:L67)*($I$6:L$6&lt;=(L$6-$E14)))</f>
        <v>0</v>
      </c>
      <c r="M72" s="119" cm="1">
        <f t="array" ref="M72">SUMPRODUCT(($I67:M67))-SUMPRODUCT(($I67:M67)*($I$6:M$6&lt;=(M$6-$E14)))</f>
        <v>0</v>
      </c>
      <c r="N72" s="119" cm="1">
        <f t="array" ref="N72">SUMPRODUCT(($I67:N67))-SUMPRODUCT(($I67:N67)*($I$6:N$6&lt;=(N$6-$E14)))</f>
        <v>0</v>
      </c>
      <c r="O72" s="119" cm="1">
        <f t="array" ref="O72">SUMPRODUCT(($I67:O67))-SUMPRODUCT(($I67:O67)*($I$6:O$6&lt;=(O$6-$E14)))</f>
        <v>0</v>
      </c>
      <c r="P72" s="119" cm="1">
        <f t="array" ref="P72">SUMPRODUCT(($I67:P67))-SUMPRODUCT(($I67:P67)*($I$6:P$6&lt;=(P$6-$E14)))</f>
        <v>0</v>
      </c>
      <c r="Q72" s="119" cm="1">
        <f t="array" ref="Q72">SUMPRODUCT(($I67:Q67))-SUMPRODUCT(($I67:Q67)*($I$6:Q$6&lt;=(Q$6-$E14)))</f>
        <v>0</v>
      </c>
      <c r="R72" s="119" cm="1">
        <f t="array" ref="R72">SUMPRODUCT(($I67:R67))-SUMPRODUCT(($I67:R67)*($I$6:R$6&lt;=(R$6-$E14)))</f>
        <v>0</v>
      </c>
      <c r="S72" s="119" cm="1">
        <f t="array" ref="S72">SUMPRODUCT(($I67:S67))-SUMPRODUCT(($I67:S67)*($I$6:S$6&lt;=(S$6-$E14)))</f>
        <v>0</v>
      </c>
      <c r="T72" s="119" cm="1">
        <f t="array" ref="T72">SUMPRODUCT(($I67:T67))-SUMPRODUCT(($I67:T67)*($I$6:T$6&lt;=(T$6-$E14)))</f>
        <v>0</v>
      </c>
      <c r="U72" s="119" cm="1">
        <f t="array" ref="U72">SUMPRODUCT(($I67:U67))-SUMPRODUCT(($I67:U67)*($I$6:U$6&lt;=(U$6-$E14)))</f>
        <v>0</v>
      </c>
      <c r="V72" s="119" cm="1">
        <f t="array" ref="V72">SUMPRODUCT(($I67:V67))-SUMPRODUCT(($I67:V67)*($I$6:V$6&lt;=(V$6-$E14)))</f>
        <v>0</v>
      </c>
      <c r="W72" s="119" cm="1">
        <f t="array" ref="W72">SUMPRODUCT(($I67:W67))-SUMPRODUCT(($I67:W67)*($I$6:W$6&lt;=(W$6-$E14)))</f>
        <v>0</v>
      </c>
      <c r="X72" s="119" cm="1">
        <f t="array" ref="X72">SUMPRODUCT(($I67:X67))-SUMPRODUCT(($I67:X67)*($I$6:X$6&lt;=(X$6-$E14)))</f>
        <v>0</v>
      </c>
      <c r="Y72" s="119" cm="1">
        <f t="array" ref="Y72">SUMPRODUCT(($I67:Y67))-SUMPRODUCT(($I67:Y67)*($I$6:Y$6&lt;=(Y$6-$E14)))</f>
        <v>0</v>
      </c>
      <c r="Z72" s="119" cm="1">
        <f t="array" ref="Z72">SUMPRODUCT(($I67:Z67))-SUMPRODUCT(($I67:Z67)*($I$6:Z$6&lt;=(Z$6-$E14)))</f>
        <v>0</v>
      </c>
      <c r="AA72" s="119" cm="1">
        <f t="array" ref="AA72">SUMPRODUCT(($I67:AA67))-SUMPRODUCT(($I67:AA67)*($I$6:AA$6&lt;=(AA$6-$E14)))</f>
        <v>0</v>
      </c>
      <c r="AB72" s="119" cm="1">
        <f t="array" ref="AB72">SUMPRODUCT(($I67:AB67))-SUMPRODUCT(($I67:AB67)*($I$6:AB$6&lt;=(AB$6-$E14)))</f>
        <v>0</v>
      </c>
      <c r="AC72" s="119" cm="1">
        <f t="array" ref="AC72">SUMPRODUCT(($I67:AC67))-SUMPRODUCT(($I67:AC67)*($I$6:AC$6&lt;=(AC$6-$E14)))</f>
        <v>0</v>
      </c>
      <c r="AD72" s="119" cm="1">
        <f t="array" ref="AD72">SUMPRODUCT(($I67:AD67))-SUMPRODUCT(($I67:AD67)*($I$6:AD$6&lt;=(AD$6-$E14)))</f>
        <v>0</v>
      </c>
      <c r="AE72" s="119" cm="1">
        <f t="array" ref="AE72">SUMPRODUCT(($I67:AE67))-SUMPRODUCT(($I67:AE67)*($I$6:AE$6&lt;=(AE$6-$E14)))</f>
        <v>0</v>
      </c>
      <c r="AF72" s="119" cm="1">
        <f t="array" ref="AF72">SUMPRODUCT(($I67:AF67))-SUMPRODUCT(($I67:AF67)*($I$6:AF$6&lt;=(AF$6-$E14)))</f>
        <v>0</v>
      </c>
      <c r="AG72" s="119" cm="1">
        <f t="array" ref="AG72">SUMPRODUCT(($I67:AG67))-SUMPRODUCT(($I67:AG67)*($I$6:AG$6&lt;=(AG$6-$E14)))</f>
        <v>0</v>
      </c>
    </row>
    <row r="73" spans="1:33" x14ac:dyDescent="0.2">
      <c r="A73" s="8"/>
      <c r="B73" s="8"/>
      <c r="C73" s="4">
        <f>C15</f>
        <v>0</v>
      </c>
      <c r="D73" s="38"/>
      <c r="F73" s="97"/>
      <c r="G73" s="213">
        <f>input_dollars</f>
        <v>45291</v>
      </c>
      <c r="H73" s="31"/>
      <c r="I73" s="119" cm="1">
        <f t="array" ref="I73">SUMPRODUCT(($I68:I68))-SUMPRODUCT(($I68:I68)*($I$6:I$6&lt;=(I$6-$E15)))</f>
        <v>0</v>
      </c>
      <c r="J73" s="119" cm="1">
        <f t="array" ref="J73">SUMPRODUCT(($I68:J68))-SUMPRODUCT(($I68:J68)*($I$6:J$6&lt;=(J$6-$E15)))</f>
        <v>0</v>
      </c>
      <c r="K73" s="119" cm="1">
        <f t="array" ref="K73">SUMPRODUCT(($I68:K68))-SUMPRODUCT(($I68:K68)*($I$6:K$6&lt;=(K$6-$E15)))</f>
        <v>0</v>
      </c>
      <c r="L73" s="119" cm="1">
        <f t="array" ref="L73">SUMPRODUCT(($I68:L68))-SUMPRODUCT(($I68:L68)*($I$6:L$6&lt;=(L$6-$E15)))</f>
        <v>0</v>
      </c>
      <c r="M73" s="119" cm="1">
        <f t="array" ref="M73">SUMPRODUCT(($I68:M68))-SUMPRODUCT(($I68:M68)*($I$6:M$6&lt;=(M$6-$E15)))</f>
        <v>0</v>
      </c>
      <c r="N73" s="119" cm="1">
        <f t="array" ref="N73">SUMPRODUCT(($I68:N68))-SUMPRODUCT(($I68:N68)*($I$6:N$6&lt;=(N$6-$E15)))</f>
        <v>0</v>
      </c>
      <c r="O73" s="119" cm="1">
        <f t="array" ref="O73">SUMPRODUCT(($I68:O68))-SUMPRODUCT(($I68:O68)*($I$6:O$6&lt;=(O$6-$E15)))</f>
        <v>0</v>
      </c>
      <c r="P73" s="119" cm="1">
        <f t="array" ref="P73">SUMPRODUCT(($I68:P68))-SUMPRODUCT(($I68:P68)*($I$6:P$6&lt;=(P$6-$E15)))</f>
        <v>0</v>
      </c>
      <c r="Q73" s="119" cm="1">
        <f t="array" ref="Q73">SUMPRODUCT(($I68:Q68))-SUMPRODUCT(($I68:Q68)*($I$6:Q$6&lt;=(Q$6-$E15)))</f>
        <v>0</v>
      </c>
      <c r="R73" s="119" cm="1">
        <f t="array" ref="R73">SUMPRODUCT(($I68:R68))-SUMPRODUCT(($I68:R68)*($I$6:R$6&lt;=(R$6-$E15)))</f>
        <v>0</v>
      </c>
      <c r="S73" s="119" cm="1">
        <f t="array" ref="S73">SUMPRODUCT(($I68:S68))-SUMPRODUCT(($I68:S68)*($I$6:S$6&lt;=(S$6-$E15)))</f>
        <v>0</v>
      </c>
      <c r="T73" s="119" cm="1">
        <f t="array" ref="T73">SUMPRODUCT(($I68:T68))-SUMPRODUCT(($I68:T68)*($I$6:T$6&lt;=(T$6-$E15)))</f>
        <v>0</v>
      </c>
      <c r="U73" s="119" cm="1">
        <f t="array" ref="U73">SUMPRODUCT(($I68:U68))-SUMPRODUCT(($I68:U68)*($I$6:U$6&lt;=(U$6-$E15)))</f>
        <v>0</v>
      </c>
      <c r="V73" s="119" cm="1">
        <f t="array" ref="V73">SUMPRODUCT(($I68:V68))-SUMPRODUCT(($I68:V68)*($I$6:V$6&lt;=(V$6-$E15)))</f>
        <v>0</v>
      </c>
      <c r="W73" s="119" cm="1">
        <f t="array" ref="W73">SUMPRODUCT(($I68:W68))-SUMPRODUCT(($I68:W68)*($I$6:W$6&lt;=(W$6-$E15)))</f>
        <v>0</v>
      </c>
      <c r="X73" s="119" cm="1">
        <f t="array" ref="X73">SUMPRODUCT(($I68:X68))-SUMPRODUCT(($I68:X68)*($I$6:X$6&lt;=(X$6-$E15)))</f>
        <v>0</v>
      </c>
      <c r="Y73" s="119" cm="1">
        <f t="array" ref="Y73">SUMPRODUCT(($I68:Y68))-SUMPRODUCT(($I68:Y68)*($I$6:Y$6&lt;=(Y$6-$E15)))</f>
        <v>0</v>
      </c>
      <c r="Z73" s="119" cm="1">
        <f t="array" ref="Z73">SUMPRODUCT(($I68:Z68))-SUMPRODUCT(($I68:Z68)*($I$6:Z$6&lt;=(Z$6-$E15)))</f>
        <v>0</v>
      </c>
      <c r="AA73" s="119" cm="1">
        <f t="array" ref="AA73">SUMPRODUCT(($I68:AA68))-SUMPRODUCT(($I68:AA68)*($I$6:AA$6&lt;=(AA$6-$E15)))</f>
        <v>0</v>
      </c>
      <c r="AB73" s="119" cm="1">
        <f t="array" ref="AB73">SUMPRODUCT(($I68:AB68))-SUMPRODUCT(($I68:AB68)*($I$6:AB$6&lt;=(AB$6-$E15)))</f>
        <v>0</v>
      </c>
      <c r="AC73" s="119" cm="1">
        <f t="array" ref="AC73">SUMPRODUCT(($I68:AC68))-SUMPRODUCT(($I68:AC68)*($I$6:AC$6&lt;=(AC$6-$E15)))</f>
        <v>0</v>
      </c>
      <c r="AD73" s="119" cm="1">
        <f t="array" ref="AD73">SUMPRODUCT(($I68:AD68))-SUMPRODUCT(($I68:AD68)*($I$6:AD$6&lt;=(AD$6-$E15)))</f>
        <v>0</v>
      </c>
      <c r="AE73" s="119" cm="1">
        <f t="array" ref="AE73">SUMPRODUCT(($I68:AE68))-SUMPRODUCT(($I68:AE68)*($I$6:AE$6&lt;=(AE$6-$E15)))</f>
        <v>0</v>
      </c>
      <c r="AF73" s="119" cm="1">
        <f t="array" ref="AF73">SUMPRODUCT(($I68:AF68))-SUMPRODUCT(($I68:AF68)*($I$6:AF$6&lt;=(AF$6-$E15)))</f>
        <v>0</v>
      </c>
      <c r="AG73" s="119" cm="1">
        <f t="array" ref="AG73">SUMPRODUCT(($I68:AG68))-SUMPRODUCT(($I68:AG68)*($I$6:AG$6&lt;=(AG$6-$E15)))</f>
        <v>0</v>
      </c>
    </row>
    <row r="74" spans="1:33" x14ac:dyDescent="0.2">
      <c r="A74" s="8"/>
      <c r="B74" s="8"/>
      <c r="C74" s="4">
        <f>C16</f>
        <v>0</v>
      </c>
      <c r="D74" s="38"/>
      <c r="F74" s="97"/>
      <c r="G74" s="213">
        <f>input_dollars</f>
        <v>45291</v>
      </c>
      <c r="H74" s="31"/>
      <c r="I74" s="119" cm="1">
        <f t="array" ref="I74">SUMPRODUCT(($I69:I69))-SUMPRODUCT(($I69:I69)*($I$6:I$6&lt;=(I$6-$E16)))</f>
        <v>0</v>
      </c>
      <c r="J74" s="119" cm="1">
        <f t="array" ref="J74">SUMPRODUCT(($I69:J69))-SUMPRODUCT(($I69:J69)*($I$6:J$6&lt;=(J$6-$E16)))</f>
        <v>0</v>
      </c>
      <c r="K74" s="119" cm="1">
        <f t="array" ref="K74">SUMPRODUCT(($I69:K69))-SUMPRODUCT(($I69:K69)*($I$6:K$6&lt;=(K$6-$E16)))</f>
        <v>0</v>
      </c>
      <c r="L74" s="119" cm="1">
        <f t="array" ref="L74">SUMPRODUCT(($I69:L69))-SUMPRODUCT(($I69:L69)*($I$6:L$6&lt;=(L$6-$E16)))</f>
        <v>0</v>
      </c>
      <c r="M74" s="119" cm="1">
        <f t="array" ref="M74">SUMPRODUCT(($I69:M69))-SUMPRODUCT(($I69:M69)*($I$6:M$6&lt;=(M$6-$E16)))</f>
        <v>0</v>
      </c>
      <c r="N74" s="119" cm="1">
        <f t="array" ref="N74">SUMPRODUCT(($I69:N69))-SUMPRODUCT(($I69:N69)*($I$6:N$6&lt;=(N$6-$E16)))</f>
        <v>0</v>
      </c>
      <c r="O74" s="119" cm="1">
        <f t="array" ref="O74">SUMPRODUCT(($I69:O69))-SUMPRODUCT(($I69:O69)*($I$6:O$6&lt;=(O$6-$E16)))</f>
        <v>0</v>
      </c>
      <c r="P74" s="119" cm="1">
        <f t="array" ref="P74">SUMPRODUCT(($I69:P69))-SUMPRODUCT(($I69:P69)*($I$6:P$6&lt;=(P$6-$E16)))</f>
        <v>0</v>
      </c>
      <c r="Q74" s="119" cm="1">
        <f t="array" ref="Q74">SUMPRODUCT(($I69:Q69))-SUMPRODUCT(($I69:Q69)*($I$6:Q$6&lt;=(Q$6-$E16)))</f>
        <v>0</v>
      </c>
      <c r="R74" s="119" cm="1">
        <f t="array" ref="R74">SUMPRODUCT(($I69:R69))-SUMPRODUCT(($I69:R69)*($I$6:R$6&lt;=(R$6-$E16)))</f>
        <v>0</v>
      </c>
      <c r="S74" s="119" cm="1">
        <f t="array" ref="S74">SUMPRODUCT(($I69:S69))-SUMPRODUCT(($I69:S69)*($I$6:S$6&lt;=(S$6-$E16)))</f>
        <v>0</v>
      </c>
      <c r="T74" s="119" cm="1">
        <f t="array" ref="T74">SUMPRODUCT(($I69:T69))-SUMPRODUCT(($I69:T69)*($I$6:T$6&lt;=(T$6-$E16)))</f>
        <v>0</v>
      </c>
      <c r="U74" s="119" cm="1">
        <f t="array" ref="U74">SUMPRODUCT(($I69:U69))-SUMPRODUCT(($I69:U69)*($I$6:U$6&lt;=(U$6-$E16)))</f>
        <v>0</v>
      </c>
      <c r="V74" s="119" cm="1">
        <f t="array" ref="V74">SUMPRODUCT(($I69:V69))-SUMPRODUCT(($I69:V69)*($I$6:V$6&lt;=(V$6-$E16)))</f>
        <v>0</v>
      </c>
      <c r="W74" s="119" cm="1">
        <f t="array" ref="W74">SUMPRODUCT(($I69:W69))-SUMPRODUCT(($I69:W69)*($I$6:W$6&lt;=(W$6-$E16)))</f>
        <v>0</v>
      </c>
      <c r="X74" s="119" cm="1">
        <f t="array" ref="X74">SUMPRODUCT(($I69:X69))-SUMPRODUCT(($I69:X69)*($I$6:X$6&lt;=(X$6-$E16)))</f>
        <v>0</v>
      </c>
      <c r="Y74" s="119" cm="1">
        <f t="array" ref="Y74">SUMPRODUCT(($I69:Y69))-SUMPRODUCT(($I69:Y69)*($I$6:Y$6&lt;=(Y$6-$E16)))</f>
        <v>0</v>
      </c>
      <c r="Z74" s="119" cm="1">
        <f t="array" ref="Z74">SUMPRODUCT(($I69:Z69))-SUMPRODUCT(($I69:Z69)*($I$6:Z$6&lt;=(Z$6-$E16)))</f>
        <v>0</v>
      </c>
      <c r="AA74" s="119" cm="1">
        <f t="array" ref="AA74">SUMPRODUCT(($I69:AA69))-SUMPRODUCT(($I69:AA69)*($I$6:AA$6&lt;=(AA$6-$E16)))</f>
        <v>0</v>
      </c>
      <c r="AB74" s="119" cm="1">
        <f t="array" ref="AB74">SUMPRODUCT(($I69:AB69))-SUMPRODUCT(($I69:AB69)*($I$6:AB$6&lt;=(AB$6-$E16)))</f>
        <v>0</v>
      </c>
      <c r="AC74" s="119" cm="1">
        <f t="array" ref="AC74">SUMPRODUCT(($I69:AC69))-SUMPRODUCT(($I69:AC69)*($I$6:AC$6&lt;=(AC$6-$E16)))</f>
        <v>0</v>
      </c>
      <c r="AD74" s="119" cm="1">
        <f t="array" ref="AD74">SUMPRODUCT(($I69:AD69))-SUMPRODUCT(($I69:AD69)*($I$6:AD$6&lt;=(AD$6-$E16)))</f>
        <v>0</v>
      </c>
      <c r="AE74" s="119" cm="1">
        <f t="array" ref="AE74">SUMPRODUCT(($I69:AE69))-SUMPRODUCT(($I69:AE69)*($I$6:AE$6&lt;=(AE$6-$E16)))</f>
        <v>0</v>
      </c>
      <c r="AF74" s="119" cm="1">
        <f t="array" ref="AF74">SUMPRODUCT(($I69:AF69))-SUMPRODUCT(($I69:AF69)*($I$6:AF$6&lt;=(AF$6-$E16)))</f>
        <v>0</v>
      </c>
      <c r="AG74" s="119" cm="1">
        <f t="array" ref="AG74">SUMPRODUCT(($I69:AG69))-SUMPRODUCT(($I69:AG69)*($I$6:AG$6&lt;=(AG$6-$E16)))</f>
        <v>0</v>
      </c>
    </row>
    <row r="75" spans="1:33" x14ac:dyDescent="0.2">
      <c r="A75" s="8"/>
      <c r="B75" s="8"/>
      <c r="C75" s="4"/>
      <c r="D75" s="38"/>
      <c r="F75" s="97"/>
      <c r="G75" s="217"/>
      <c r="H75" s="31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</row>
    <row r="76" spans="1:33" x14ac:dyDescent="0.2">
      <c r="A76" s="8"/>
      <c r="B76" s="8"/>
      <c r="C76" s="149" t="s">
        <v>93</v>
      </c>
      <c r="D76" s="38"/>
      <c r="F76" s="97"/>
      <c r="G76" s="216"/>
      <c r="H76" s="31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</row>
    <row r="77" spans="1:33" x14ac:dyDescent="0.2">
      <c r="A77" s="8"/>
      <c r="B77" s="8"/>
      <c r="C77" s="4" t="str">
        <f>$C$76&amp;" - "&amp;C14</f>
        <v>Annualised capex - Relay replacement capex</v>
      </c>
      <c r="D77" s="38"/>
      <c r="F77" s="97"/>
      <c r="G77" s="213">
        <f>input_dollars</f>
        <v>45291</v>
      </c>
      <c r="H77" s="31"/>
      <c r="I77" s="119">
        <f t="shared" ref="I77:AG77" si="9">IF($E14=0,0,-PMT(real_disc, $E14,H72,))</f>
        <v>0</v>
      </c>
      <c r="J77" s="119">
        <f t="shared" si="9"/>
        <v>0</v>
      </c>
      <c r="K77" s="119">
        <f t="shared" si="9"/>
        <v>0</v>
      </c>
      <c r="L77" s="119">
        <f t="shared" si="9"/>
        <v>0</v>
      </c>
      <c r="M77" s="119">
        <f t="shared" si="9"/>
        <v>0</v>
      </c>
      <c r="N77" s="119">
        <f t="shared" si="9"/>
        <v>0</v>
      </c>
      <c r="O77" s="119">
        <f t="shared" si="9"/>
        <v>0</v>
      </c>
      <c r="P77" s="119">
        <f t="shared" si="9"/>
        <v>0</v>
      </c>
      <c r="Q77" s="119">
        <f t="shared" si="9"/>
        <v>0</v>
      </c>
      <c r="R77" s="119">
        <f t="shared" si="9"/>
        <v>0</v>
      </c>
      <c r="S77" s="119">
        <f t="shared" si="9"/>
        <v>0</v>
      </c>
      <c r="T77" s="119">
        <f t="shared" si="9"/>
        <v>0</v>
      </c>
      <c r="U77" s="119">
        <f t="shared" si="9"/>
        <v>0</v>
      </c>
      <c r="V77" s="119">
        <f t="shared" si="9"/>
        <v>0</v>
      </c>
      <c r="W77" s="119">
        <f t="shared" si="9"/>
        <v>0</v>
      </c>
      <c r="X77" s="119">
        <f t="shared" si="9"/>
        <v>0</v>
      </c>
      <c r="Y77" s="119">
        <f t="shared" si="9"/>
        <v>0</v>
      </c>
      <c r="Z77" s="119">
        <f t="shared" si="9"/>
        <v>0</v>
      </c>
      <c r="AA77" s="119">
        <f t="shared" si="9"/>
        <v>0</v>
      </c>
      <c r="AB77" s="119">
        <f t="shared" si="9"/>
        <v>0</v>
      </c>
      <c r="AC77" s="119">
        <f t="shared" si="9"/>
        <v>0</v>
      </c>
      <c r="AD77" s="119">
        <f t="shared" si="9"/>
        <v>0</v>
      </c>
      <c r="AE77" s="119">
        <f t="shared" si="9"/>
        <v>0</v>
      </c>
      <c r="AF77" s="119">
        <f t="shared" si="9"/>
        <v>0</v>
      </c>
      <c r="AG77" s="119">
        <f t="shared" si="9"/>
        <v>0</v>
      </c>
    </row>
    <row r="78" spans="1:33" x14ac:dyDescent="0.2">
      <c r="A78" s="8"/>
      <c r="B78" s="8"/>
      <c r="C78" s="4" t="str">
        <f>$C$76&amp;" - "&amp;C15</f>
        <v xml:space="preserve">Annualised capex - </v>
      </c>
      <c r="D78" s="38"/>
      <c r="F78" s="97"/>
      <c r="G78" s="213">
        <f>input_dollars</f>
        <v>45291</v>
      </c>
      <c r="H78" s="31"/>
      <c r="I78" s="119">
        <f t="shared" ref="I78:AG78" si="10">IF($E15=0,0,-PMT(real_disc, $E15,H73,))</f>
        <v>0</v>
      </c>
      <c r="J78" s="119">
        <f t="shared" si="10"/>
        <v>0</v>
      </c>
      <c r="K78" s="119">
        <f t="shared" si="10"/>
        <v>0</v>
      </c>
      <c r="L78" s="119">
        <f t="shared" si="10"/>
        <v>0</v>
      </c>
      <c r="M78" s="119">
        <f t="shared" si="10"/>
        <v>0</v>
      </c>
      <c r="N78" s="119">
        <f t="shared" si="10"/>
        <v>0</v>
      </c>
      <c r="O78" s="119">
        <f t="shared" si="10"/>
        <v>0</v>
      </c>
      <c r="P78" s="119">
        <f t="shared" si="10"/>
        <v>0</v>
      </c>
      <c r="Q78" s="119">
        <f t="shared" si="10"/>
        <v>0</v>
      </c>
      <c r="R78" s="119">
        <f t="shared" si="10"/>
        <v>0</v>
      </c>
      <c r="S78" s="119">
        <f t="shared" si="10"/>
        <v>0</v>
      </c>
      <c r="T78" s="119">
        <f t="shared" si="10"/>
        <v>0</v>
      </c>
      <c r="U78" s="119">
        <f t="shared" si="10"/>
        <v>0</v>
      </c>
      <c r="V78" s="119">
        <f t="shared" si="10"/>
        <v>0</v>
      </c>
      <c r="W78" s="119">
        <f t="shared" si="10"/>
        <v>0</v>
      </c>
      <c r="X78" s="119">
        <f t="shared" si="10"/>
        <v>0</v>
      </c>
      <c r="Y78" s="119">
        <f t="shared" si="10"/>
        <v>0</v>
      </c>
      <c r="Z78" s="119">
        <f t="shared" si="10"/>
        <v>0</v>
      </c>
      <c r="AA78" s="119">
        <f t="shared" si="10"/>
        <v>0</v>
      </c>
      <c r="AB78" s="119">
        <f t="shared" si="10"/>
        <v>0</v>
      </c>
      <c r="AC78" s="119">
        <f t="shared" si="10"/>
        <v>0</v>
      </c>
      <c r="AD78" s="119">
        <f t="shared" si="10"/>
        <v>0</v>
      </c>
      <c r="AE78" s="119">
        <f t="shared" si="10"/>
        <v>0</v>
      </c>
      <c r="AF78" s="119">
        <f t="shared" si="10"/>
        <v>0</v>
      </c>
      <c r="AG78" s="119">
        <f t="shared" si="10"/>
        <v>0</v>
      </c>
    </row>
    <row r="79" spans="1:33" x14ac:dyDescent="0.2">
      <c r="A79" s="8"/>
      <c r="B79" s="8"/>
      <c r="C79" s="4" t="str">
        <f>$C$76&amp;" - "&amp;C16</f>
        <v xml:space="preserve">Annualised capex - </v>
      </c>
      <c r="D79" s="38"/>
      <c r="F79" s="97"/>
      <c r="G79" s="213">
        <f>input_dollars</f>
        <v>45291</v>
      </c>
      <c r="H79" s="31"/>
      <c r="I79" s="119">
        <f t="shared" ref="I79:AG79" si="11">IF($E16=0,0,-PMT(real_disc, $E16,H74,))</f>
        <v>0</v>
      </c>
      <c r="J79" s="119">
        <f t="shared" si="11"/>
        <v>0</v>
      </c>
      <c r="K79" s="119">
        <f t="shared" si="11"/>
        <v>0</v>
      </c>
      <c r="L79" s="119">
        <f t="shared" si="11"/>
        <v>0</v>
      </c>
      <c r="M79" s="119">
        <f t="shared" si="11"/>
        <v>0</v>
      </c>
      <c r="N79" s="119">
        <f t="shared" si="11"/>
        <v>0</v>
      </c>
      <c r="O79" s="119">
        <f t="shared" si="11"/>
        <v>0</v>
      </c>
      <c r="P79" s="119">
        <f t="shared" si="11"/>
        <v>0</v>
      </c>
      <c r="Q79" s="119">
        <f t="shared" si="11"/>
        <v>0</v>
      </c>
      <c r="R79" s="119">
        <f t="shared" si="11"/>
        <v>0</v>
      </c>
      <c r="S79" s="119">
        <f t="shared" si="11"/>
        <v>0</v>
      </c>
      <c r="T79" s="119">
        <f t="shared" si="11"/>
        <v>0</v>
      </c>
      <c r="U79" s="119">
        <f t="shared" si="11"/>
        <v>0</v>
      </c>
      <c r="V79" s="119">
        <f t="shared" si="11"/>
        <v>0</v>
      </c>
      <c r="W79" s="119">
        <f t="shared" si="11"/>
        <v>0</v>
      </c>
      <c r="X79" s="119">
        <f t="shared" si="11"/>
        <v>0</v>
      </c>
      <c r="Y79" s="119">
        <f t="shared" si="11"/>
        <v>0</v>
      </c>
      <c r="Z79" s="119">
        <f t="shared" si="11"/>
        <v>0</v>
      </c>
      <c r="AA79" s="119">
        <f t="shared" si="11"/>
        <v>0</v>
      </c>
      <c r="AB79" s="119">
        <f t="shared" si="11"/>
        <v>0</v>
      </c>
      <c r="AC79" s="119">
        <f t="shared" si="11"/>
        <v>0</v>
      </c>
      <c r="AD79" s="119">
        <f t="shared" si="11"/>
        <v>0</v>
      </c>
      <c r="AE79" s="119">
        <f t="shared" si="11"/>
        <v>0</v>
      </c>
      <c r="AF79" s="119">
        <f t="shared" si="11"/>
        <v>0</v>
      </c>
      <c r="AG79" s="119">
        <f t="shared" si="11"/>
        <v>0</v>
      </c>
    </row>
    <row r="80" spans="1:33" x14ac:dyDescent="0.2">
      <c r="A80" s="8"/>
      <c r="B80" s="8"/>
      <c r="C80" s="175" t="s">
        <v>160</v>
      </c>
      <c r="D80" s="175"/>
      <c r="E80" s="176"/>
      <c r="F80" s="177"/>
      <c r="G80" s="218">
        <f>input_dollars</f>
        <v>45291</v>
      </c>
      <c r="H80" s="178"/>
      <c r="I80" s="179">
        <f>SUM(I77:I79)</f>
        <v>0</v>
      </c>
      <c r="J80" s="179">
        <f t="shared" ref="J80:AB80" si="12">SUM(J77:J79)</f>
        <v>0</v>
      </c>
      <c r="K80" s="179">
        <f t="shared" si="12"/>
        <v>0</v>
      </c>
      <c r="L80" s="179">
        <f t="shared" si="12"/>
        <v>0</v>
      </c>
      <c r="M80" s="179">
        <f t="shared" si="12"/>
        <v>0</v>
      </c>
      <c r="N80" s="179">
        <f t="shared" si="12"/>
        <v>0</v>
      </c>
      <c r="O80" s="179">
        <f t="shared" si="12"/>
        <v>0</v>
      </c>
      <c r="P80" s="179">
        <f t="shared" si="12"/>
        <v>0</v>
      </c>
      <c r="Q80" s="179">
        <f t="shared" si="12"/>
        <v>0</v>
      </c>
      <c r="R80" s="179">
        <f t="shared" si="12"/>
        <v>0</v>
      </c>
      <c r="S80" s="179">
        <f t="shared" si="12"/>
        <v>0</v>
      </c>
      <c r="T80" s="179">
        <f t="shared" si="12"/>
        <v>0</v>
      </c>
      <c r="U80" s="179">
        <f t="shared" si="12"/>
        <v>0</v>
      </c>
      <c r="V80" s="179">
        <f t="shared" si="12"/>
        <v>0</v>
      </c>
      <c r="W80" s="179">
        <f t="shared" si="12"/>
        <v>0</v>
      </c>
      <c r="X80" s="179">
        <f t="shared" si="12"/>
        <v>0</v>
      </c>
      <c r="Y80" s="179">
        <f t="shared" si="12"/>
        <v>0</v>
      </c>
      <c r="Z80" s="179">
        <f t="shared" si="12"/>
        <v>0</v>
      </c>
      <c r="AA80" s="179">
        <f t="shared" si="12"/>
        <v>0</v>
      </c>
      <c r="AB80" s="179">
        <f t="shared" si="12"/>
        <v>0</v>
      </c>
      <c r="AC80" s="179">
        <f>SUM(AC77:AC79)</f>
        <v>0</v>
      </c>
      <c r="AD80" s="179">
        <f>SUM(AD77:AD79)</f>
        <v>0</v>
      </c>
      <c r="AE80" s="179">
        <f>SUM(AE77:AE79)</f>
        <v>0</v>
      </c>
      <c r="AF80" s="179">
        <f>SUM(AF77:AF79)</f>
        <v>0</v>
      </c>
      <c r="AG80" s="179">
        <f>SUM(AG77:AG79)</f>
        <v>0</v>
      </c>
    </row>
    <row r="81" spans="1:33" x14ac:dyDescent="0.2">
      <c r="A81" s="8"/>
      <c r="B81" s="8"/>
      <c r="C81" s="75"/>
      <c r="D81" s="38"/>
      <c r="F81"/>
      <c r="G81" s="219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 s="8"/>
      <c r="B82" s="8"/>
      <c r="C82" s="4" t="s">
        <v>93</v>
      </c>
      <c r="D82" s="38"/>
      <c r="F82" s="97"/>
      <c r="G82" s="213">
        <f t="shared" ref="G82:G87" si="13">input_dollars</f>
        <v>45291</v>
      </c>
      <c r="H82" s="31"/>
      <c r="I82" s="119">
        <f>I80</f>
        <v>0</v>
      </c>
      <c r="J82" s="119">
        <f t="shared" ref="J82:AB82" si="14">J80</f>
        <v>0</v>
      </c>
      <c r="K82" s="119">
        <f t="shared" si="14"/>
        <v>0</v>
      </c>
      <c r="L82" s="119">
        <f t="shared" si="14"/>
        <v>0</v>
      </c>
      <c r="M82" s="119">
        <f t="shared" si="14"/>
        <v>0</v>
      </c>
      <c r="N82" s="119">
        <f t="shared" si="14"/>
        <v>0</v>
      </c>
      <c r="O82" s="119">
        <f t="shared" si="14"/>
        <v>0</v>
      </c>
      <c r="P82" s="119">
        <f t="shared" si="14"/>
        <v>0</v>
      </c>
      <c r="Q82" s="119">
        <f t="shared" si="14"/>
        <v>0</v>
      </c>
      <c r="R82" s="119">
        <f t="shared" si="14"/>
        <v>0</v>
      </c>
      <c r="S82" s="119">
        <f t="shared" si="14"/>
        <v>0</v>
      </c>
      <c r="T82" s="119">
        <f t="shared" si="14"/>
        <v>0</v>
      </c>
      <c r="U82" s="119">
        <f t="shared" si="14"/>
        <v>0</v>
      </c>
      <c r="V82" s="119">
        <f t="shared" si="14"/>
        <v>0</v>
      </c>
      <c r="W82" s="119">
        <f t="shared" si="14"/>
        <v>0</v>
      </c>
      <c r="X82" s="119">
        <f t="shared" si="14"/>
        <v>0</v>
      </c>
      <c r="Y82" s="119">
        <f t="shared" si="14"/>
        <v>0</v>
      </c>
      <c r="Z82" s="119">
        <f t="shared" si="14"/>
        <v>0</v>
      </c>
      <c r="AA82" s="119">
        <f t="shared" si="14"/>
        <v>0</v>
      </c>
      <c r="AB82" s="119">
        <f t="shared" si="14"/>
        <v>0</v>
      </c>
      <c r="AC82" s="119">
        <f>AC80</f>
        <v>0</v>
      </c>
      <c r="AD82" s="119">
        <f>AD80</f>
        <v>0</v>
      </c>
      <c r="AE82" s="119">
        <f>AE80</f>
        <v>0</v>
      </c>
      <c r="AF82" s="119">
        <f>AF80</f>
        <v>0</v>
      </c>
      <c r="AG82" s="119">
        <f>AG80</f>
        <v>0</v>
      </c>
    </row>
    <row r="83" spans="1:33" x14ac:dyDescent="0.2">
      <c r="A83" s="8"/>
      <c r="B83" s="8"/>
      <c r="C83" s="4" t="s">
        <v>31</v>
      </c>
      <c r="D83" s="38"/>
      <c r="F83" s="97"/>
      <c r="G83" s="213">
        <f t="shared" si="13"/>
        <v>45291</v>
      </c>
      <c r="H83" s="31"/>
      <c r="I83" s="31">
        <f t="shared" ref="I83:AG83" si="15">-I19</f>
        <v>0</v>
      </c>
      <c r="J83" s="31">
        <f t="shared" si="15"/>
        <v>0</v>
      </c>
      <c r="K83" s="31">
        <f t="shared" si="15"/>
        <v>0</v>
      </c>
      <c r="L83" s="31">
        <f t="shared" si="15"/>
        <v>0</v>
      </c>
      <c r="M83" s="31">
        <f t="shared" si="15"/>
        <v>0</v>
      </c>
      <c r="N83" s="31">
        <f t="shared" si="15"/>
        <v>0</v>
      </c>
      <c r="O83" s="31">
        <f t="shared" si="15"/>
        <v>0</v>
      </c>
      <c r="P83" s="31">
        <f t="shared" si="15"/>
        <v>0</v>
      </c>
      <c r="Q83" s="31">
        <f t="shared" si="15"/>
        <v>0</v>
      </c>
      <c r="R83" s="31">
        <f t="shared" si="15"/>
        <v>0</v>
      </c>
      <c r="S83" s="31">
        <f t="shared" si="15"/>
        <v>0</v>
      </c>
      <c r="T83" s="31">
        <f t="shared" si="15"/>
        <v>0</v>
      </c>
      <c r="U83" s="31">
        <f t="shared" si="15"/>
        <v>0</v>
      </c>
      <c r="V83" s="31">
        <f t="shared" si="15"/>
        <v>0</v>
      </c>
      <c r="W83" s="31">
        <f t="shared" si="15"/>
        <v>0</v>
      </c>
      <c r="X83" s="31">
        <f t="shared" si="15"/>
        <v>0</v>
      </c>
      <c r="Y83" s="31">
        <f t="shared" si="15"/>
        <v>0</v>
      </c>
      <c r="Z83" s="31">
        <f t="shared" si="15"/>
        <v>0</v>
      </c>
      <c r="AA83" s="31">
        <f t="shared" si="15"/>
        <v>0</v>
      </c>
      <c r="AB83" s="31">
        <f t="shared" si="15"/>
        <v>0</v>
      </c>
      <c r="AC83" s="31">
        <f t="shared" si="15"/>
        <v>0</v>
      </c>
      <c r="AD83" s="31">
        <f t="shared" si="15"/>
        <v>0</v>
      </c>
      <c r="AE83" s="31">
        <f t="shared" si="15"/>
        <v>0</v>
      </c>
      <c r="AF83" s="31">
        <f t="shared" si="15"/>
        <v>0</v>
      </c>
      <c r="AG83" s="31">
        <f t="shared" si="15"/>
        <v>0</v>
      </c>
    </row>
    <row r="84" spans="1:33" x14ac:dyDescent="0.2">
      <c r="A84" s="8"/>
      <c r="B84" s="8"/>
      <c r="C84" s="4" t="s">
        <v>142</v>
      </c>
      <c r="D84" s="38"/>
      <c r="F84" s="97"/>
      <c r="G84" s="213">
        <f t="shared" si="13"/>
        <v>45291</v>
      </c>
      <c r="H84" s="31"/>
      <c r="I84" s="31">
        <f>I64</f>
        <v>0</v>
      </c>
      <c r="J84" s="31">
        <f t="shared" ref="J84:AB84" si="16">J64</f>
        <v>0</v>
      </c>
      <c r="K84" s="31">
        <f t="shared" si="16"/>
        <v>0</v>
      </c>
      <c r="L84" s="31">
        <f t="shared" si="16"/>
        <v>0</v>
      </c>
      <c r="M84" s="31">
        <f t="shared" si="16"/>
        <v>0</v>
      </c>
      <c r="N84" s="31">
        <f t="shared" si="16"/>
        <v>0</v>
      </c>
      <c r="O84" s="31">
        <f t="shared" si="16"/>
        <v>0</v>
      </c>
      <c r="P84" s="31">
        <f t="shared" si="16"/>
        <v>0</v>
      </c>
      <c r="Q84" s="31">
        <f t="shared" si="16"/>
        <v>0</v>
      </c>
      <c r="R84" s="31">
        <f t="shared" si="16"/>
        <v>0</v>
      </c>
      <c r="S84" s="31">
        <f t="shared" si="16"/>
        <v>0</v>
      </c>
      <c r="T84" s="31">
        <f t="shared" si="16"/>
        <v>0</v>
      </c>
      <c r="U84" s="31">
        <f t="shared" si="16"/>
        <v>0</v>
      </c>
      <c r="V84" s="31">
        <f t="shared" si="16"/>
        <v>0</v>
      </c>
      <c r="W84" s="31">
        <f t="shared" si="16"/>
        <v>0</v>
      </c>
      <c r="X84" s="31">
        <f t="shared" si="16"/>
        <v>0</v>
      </c>
      <c r="Y84" s="31">
        <f t="shared" si="16"/>
        <v>0</v>
      </c>
      <c r="Z84" s="31">
        <f t="shared" si="16"/>
        <v>0</v>
      </c>
      <c r="AA84" s="31">
        <f t="shared" si="16"/>
        <v>0</v>
      </c>
      <c r="AB84" s="31">
        <f t="shared" si="16"/>
        <v>0</v>
      </c>
      <c r="AC84" s="31">
        <f>AC64</f>
        <v>0</v>
      </c>
      <c r="AD84" s="31">
        <f>AD64</f>
        <v>0</v>
      </c>
      <c r="AE84" s="31">
        <f>AE64</f>
        <v>0</v>
      </c>
      <c r="AF84" s="31">
        <f>AF64</f>
        <v>0</v>
      </c>
      <c r="AG84" s="31">
        <f>AG64</f>
        <v>0</v>
      </c>
    </row>
    <row r="85" spans="1:33" x14ac:dyDescent="0.2">
      <c r="A85" s="8"/>
      <c r="B85" s="8"/>
      <c r="C85" s="4" t="s">
        <v>124</v>
      </c>
      <c r="D85" s="38"/>
      <c r="F85" s="97"/>
      <c r="G85" s="213">
        <f t="shared" si="13"/>
        <v>45291</v>
      </c>
      <c r="H85" s="31"/>
      <c r="I85" s="31">
        <f t="shared" ref="I85:AG85" si="17">I57</f>
        <v>0</v>
      </c>
      <c r="J85" s="31">
        <f t="shared" si="17"/>
        <v>0</v>
      </c>
      <c r="K85" s="31">
        <f t="shared" si="17"/>
        <v>0</v>
      </c>
      <c r="L85" s="31">
        <f t="shared" si="17"/>
        <v>0</v>
      </c>
      <c r="M85" s="31">
        <f t="shared" si="17"/>
        <v>0</v>
      </c>
      <c r="N85" s="31">
        <f t="shared" si="17"/>
        <v>0</v>
      </c>
      <c r="O85" s="31">
        <f t="shared" si="17"/>
        <v>0</v>
      </c>
      <c r="P85" s="31">
        <f t="shared" si="17"/>
        <v>0</v>
      </c>
      <c r="Q85" s="31">
        <f t="shared" si="17"/>
        <v>0</v>
      </c>
      <c r="R85" s="31">
        <f t="shared" si="17"/>
        <v>0</v>
      </c>
      <c r="S85" s="31">
        <f t="shared" si="17"/>
        <v>0</v>
      </c>
      <c r="T85" s="31">
        <f t="shared" si="17"/>
        <v>0</v>
      </c>
      <c r="U85" s="31">
        <f t="shared" si="17"/>
        <v>0</v>
      </c>
      <c r="V85" s="31">
        <f t="shared" si="17"/>
        <v>0</v>
      </c>
      <c r="W85" s="31">
        <f t="shared" si="17"/>
        <v>0</v>
      </c>
      <c r="X85" s="31">
        <f t="shared" si="17"/>
        <v>0</v>
      </c>
      <c r="Y85" s="31">
        <f t="shared" si="17"/>
        <v>0</v>
      </c>
      <c r="Z85" s="31">
        <f t="shared" si="17"/>
        <v>0</v>
      </c>
      <c r="AA85" s="31">
        <f t="shared" si="17"/>
        <v>0</v>
      </c>
      <c r="AB85" s="31">
        <f t="shared" si="17"/>
        <v>0</v>
      </c>
      <c r="AC85" s="31">
        <f t="shared" si="17"/>
        <v>0</v>
      </c>
      <c r="AD85" s="31">
        <f t="shared" si="17"/>
        <v>0</v>
      </c>
      <c r="AE85" s="31">
        <f t="shared" si="17"/>
        <v>0</v>
      </c>
      <c r="AF85" s="31">
        <f t="shared" si="17"/>
        <v>0</v>
      </c>
      <c r="AG85" s="31">
        <f t="shared" si="17"/>
        <v>0</v>
      </c>
    </row>
    <row r="86" spans="1:33" x14ac:dyDescent="0.2">
      <c r="A86" s="8"/>
      <c r="B86" s="8"/>
      <c r="C86" s="4"/>
      <c r="D86" s="38"/>
      <c r="F86" s="31"/>
      <c r="G86" s="213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</row>
    <row r="87" spans="1:33" x14ac:dyDescent="0.2">
      <c r="A87" s="8"/>
      <c r="B87" s="8"/>
      <c r="C87" s="183" t="s">
        <v>191</v>
      </c>
      <c r="D87" s="181"/>
      <c r="E87" s="176"/>
      <c r="F87" s="182"/>
      <c r="G87" s="218">
        <f t="shared" si="13"/>
        <v>45291</v>
      </c>
      <c r="H87" s="182"/>
      <c r="I87" s="182">
        <f t="shared" ref="I87:AB87" si="18">SUM(I82:I86)</f>
        <v>0</v>
      </c>
      <c r="J87" s="182">
        <f t="shared" si="18"/>
        <v>0</v>
      </c>
      <c r="K87" s="182">
        <f t="shared" si="18"/>
        <v>0</v>
      </c>
      <c r="L87" s="182">
        <f t="shared" si="18"/>
        <v>0</v>
      </c>
      <c r="M87" s="182">
        <f t="shared" si="18"/>
        <v>0</v>
      </c>
      <c r="N87" s="182">
        <f t="shared" si="18"/>
        <v>0</v>
      </c>
      <c r="O87" s="182">
        <f t="shared" si="18"/>
        <v>0</v>
      </c>
      <c r="P87" s="182">
        <f t="shared" si="18"/>
        <v>0</v>
      </c>
      <c r="Q87" s="182">
        <f t="shared" si="18"/>
        <v>0</v>
      </c>
      <c r="R87" s="182">
        <f t="shared" si="18"/>
        <v>0</v>
      </c>
      <c r="S87" s="182">
        <f t="shared" si="18"/>
        <v>0</v>
      </c>
      <c r="T87" s="182">
        <f t="shared" si="18"/>
        <v>0</v>
      </c>
      <c r="U87" s="182">
        <f t="shared" si="18"/>
        <v>0</v>
      </c>
      <c r="V87" s="182">
        <f t="shared" si="18"/>
        <v>0</v>
      </c>
      <c r="W87" s="182">
        <f t="shared" si="18"/>
        <v>0</v>
      </c>
      <c r="X87" s="182">
        <f t="shared" si="18"/>
        <v>0</v>
      </c>
      <c r="Y87" s="182">
        <f t="shared" si="18"/>
        <v>0</v>
      </c>
      <c r="Z87" s="182">
        <f t="shared" si="18"/>
        <v>0</v>
      </c>
      <c r="AA87" s="182">
        <f t="shared" si="18"/>
        <v>0</v>
      </c>
      <c r="AB87" s="182">
        <f t="shared" si="18"/>
        <v>0</v>
      </c>
      <c r="AC87" s="182">
        <f>SUM(AC82:AC86)</f>
        <v>0</v>
      </c>
      <c r="AD87" s="182">
        <f>SUM(AD82:AD86)</f>
        <v>0</v>
      </c>
      <c r="AE87" s="182">
        <f>SUM(AE82:AE86)</f>
        <v>0</v>
      </c>
      <c r="AF87" s="182">
        <f>SUM(AF82:AF86)</f>
        <v>0</v>
      </c>
      <c r="AG87" s="182">
        <f>SUM(AG82:AG86)</f>
        <v>0</v>
      </c>
    </row>
    <row r="88" spans="1:33" x14ac:dyDescent="0.2">
      <c r="A88" s="8"/>
      <c r="B88" s="8"/>
      <c r="C88" s="75"/>
      <c r="D88" s="140"/>
      <c r="E88" s="64"/>
      <c r="F88" s="142"/>
      <c r="G88" s="220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</row>
    <row r="89" spans="1:33" x14ac:dyDescent="0.2">
      <c r="A89" s="8"/>
      <c r="B89" s="8"/>
      <c r="C89" s="75"/>
      <c r="D89" s="140"/>
      <c r="E89" s="64"/>
      <c r="F89" s="142"/>
      <c r="G89" s="220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</row>
    <row r="90" spans="1:33" x14ac:dyDescent="0.2">
      <c r="A90" s="8"/>
      <c r="B90" s="8"/>
      <c r="C90" s="233"/>
      <c r="D90" s="82"/>
      <c r="E90" s="234"/>
      <c r="F90" s="235"/>
      <c r="G90" s="234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</row>
    <row r="91" spans="1:33" x14ac:dyDescent="0.2">
      <c r="C91" s="234"/>
      <c r="D91" s="234"/>
      <c r="E91" s="234"/>
      <c r="F91" s="234"/>
      <c r="G91" s="234"/>
    </row>
    <row r="92" spans="1:33" x14ac:dyDescent="0.2">
      <c r="C92" s="234"/>
      <c r="D92" s="234"/>
      <c r="E92" s="234"/>
      <c r="F92" s="234"/>
      <c r="G92" s="234"/>
    </row>
    <row r="94" spans="1:33" x14ac:dyDescent="0.2">
      <c r="G94" s="12"/>
    </row>
    <row r="102" spans="1:43" ht="15" x14ac:dyDescent="0.2">
      <c r="A102" s="89" t="s">
        <v>219</v>
      </c>
      <c r="B102" s="89"/>
      <c r="C102" s="89"/>
      <c r="D102" s="89"/>
      <c r="E102" s="89"/>
      <c r="F102" s="89"/>
      <c r="G102" s="207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/>
      <c r="AI102"/>
      <c r="AJ102"/>
      <c r="AK102"/>
      <c r="AL102"/>
      <c r="AM102"/>
      <c r="AN102"/>
      <c r="AO102"/>
      <c r="AP102"/>
      <c r="AQ102"/>
    </row>
    <row r="104" spans="1:43" x14ac:dyDescent="0.2">
      <c r="I104" s="246"/>
      <c r="J104" s="246"/>
      <c r="K104" s="246"/>
      <c r="L104" s="246"/>
      <c r="M104" s="246"/>
      <c r="N104" s="246"/>
      <c r="O104" s="246"/>
      <c r="P104" s="246"/>
      <c r="Q104" s="246"/>
      <c r="R104" s="246"/>
      <c r="S104" s="246"/>
      <c r="T104" s="246"/>
      <c r="U104" s="246"/>
      <c r="V104" s="246"/>
      <c r="W104" s="246"/>
      <c r="X104" s="246"/>
      <c r="Y104" s="246"/>
      <c r="Z104" s="246"/>
    </row>
    <row r="105" spans="1:43" x14ac:dyDescent="0.2">
      <c r="E105"/>
      <c r="F105"/>
      <c r="G105"/>
      <c r="I105" s="246"/>
      <c r="J105" s="246"/>
      <c r="K105" s="246"/>
      <c r="L105" s="246"/>
      <c r="M105" s="246"/>
      <c r="N105" s="246"/>
      <c r="O105" s="246"/>
      <c r="P105" s="246"/>
      <c r="Q105" s="246"/>
      <c r="R105" s="246"/>
      <c r="S105" s="246"/>
      <c r="T105" s="246"/>
      <c r="U105" s="246"/>
      <c r="V105" s="246"/>
      <c r="W105" s="246"/>
      <c r="X105" s="246"/>
      <c r="Y105" s="246"/>
      <c r="Z105" s="246"/>
    </row>
    <row r="106" spans="1:43" x14ac:dyDescent="0.2">
      <c r="A106" s="1" t="s">
        <v>121</v>
      </c>
      <c r="C106" s="1" t="s">
        <v>191</v>
      </c>
      <c r="D106"/>
      <c r="E106"/>
      <c r="F106"/>
      <c r="G106" s="38" t="str">
        <f>PROPER($A$3)&amp;A106</f>
        <v>Option 1 (Base Case)NPV</v>
      </c>
      <c r="I106" s="31">
        <f>I87</f>
        <v>0</v>
      </c>
      <c r="J106" s="31">
        <f t="shared" ref="J106:AG106" si="19">J87</f>
        <v>0</v>
      </c>
      <c r="K106" s="31">
        <f t="shared" si="19"/>
        <v>0</v>
      </c>
      <c r="L106" s="31">
        <f t="shared" si="19"/>
        <v>0</v>
      </c>
      <c r="M106" s="31">
        <f t="shared" si="19"/>
        <v>0</v>
      </c>
      <c r="N106" s="31">
        <f t="shared" si="19"/>
        <v>0</v>
      </c>
      <c r="O106" s="31">
        <f t="shared" si="19"/>
        <v>0</v>
      </c>
      <c r="P106" s="31">
        <f t="shared" si="19"/>
        <v>0</v>
      </c>
      <c r="Q106" s="31">
        <f t="shared" si="19"/>
        <v>0</v>
      </c>
      <c r="R106" s="31">
        <f t="shared" si="19"/>
        <v>0</v>
      </c>
      <c r="S106" s="31">
        <f t="shared" si="19"/>
        <v>0</v>
      </c>
      <c r="T106" s="31">
        <f t="shared" si="19"/>
        <v>0</v>
      </c>
      <c r="U106" s="31">
        <f t="shared" si="19"/>
        <v>0</v>
      </c>
      <c r="V106" s="31">
        <f t="shared" si="19"/>
        <v>0</v>
      </c>
      <c r="W106" s="31">
        <f t="shared" si="19"/>
        <v>0</v>
      </c>
      <c r="X106" s="31">
        <f t="shared" si="19"/>
        <v>0</v>
      </c>
      <c r="Y106" s="31">
        <f t="shared" si="19"/>
        <v>0</v>
      </c>
      <c r="Z106" s="31">
        <f t="shared" si="19"/>
        <v>0</v>
      </c>
      <c r="AA106" s="31">
        <f t="shared" si="19"/>
        <v>0</v>
      </c>
      <c r="AB106" s="31">
        <f t="shared" si="19"/>
        <v>0</v>
      </c>
      <c r="AC106" s="31">
        <f t="shared" si="19"/>
        <v>0</v>
      </c>
      <c r="AD106" s="31">
        <f t="shared" si="19"/>
        <v>0</v>
      </c>
      <c r="AE106" s="31">
        <f t="shared" si="19"/>
        <v>0</v>
      </c>
      <c r="AF106" s="31">
        <f t="shared" si="19"/>
        <v>0</v>
      </c>
      <c r="AG106" s="31">
        <f t="shared" si="19"/>
        <v>0</v>
      </c>
    </row>
    <row r="107" spans="1:43" x14ac:dyDescent="0.2">
      <c r="C107" s="1" t="s">
        <v>160</v>
      </c>
      <c r="D107"/>
      <c r="E107"/>
      <c r="F107"/>
      <c r="G107"/>
      <c r="I107" s="31">
        <f>I82</f>
        <v>0</v>
      </c>
      <c r="J107" s="31">
        <f t="shared" ref="J107:AG107" si="20">J82</f>
        <v>0</v>
      </c>
      <c r="K107" s="31">
        <f t="shared" si="20"/>
        <v>0</v>
      </c>
      <c r="L107" s="31">
        <f t="shared" si="20"/>
        <v>0</v>
      </c>
      <c r="M107" s="31">
        <f t="shared" si="20"/>
        <v>0</v>
      </c>
      <c r="N107" s="31">
        <f t="shared" si="20"/>
        <v>0</v>
      </c>
      <c r="O107" s="31">
        <f t="shared" si="20"/>
        <v>0</v>
      </c>
      <c r="P107" s="31">
        <f t="shared" si="20"/>
        <v>0</v>
      </c>
      <c r="Q107" s="31">
        <f t="shared" si="20"/>
        <v>0</v>
      </c>
      <c r="R107" s="31">
        <f t="shared" si="20"/>
        <v>0</v>
      </c>
      <c r="S107" s="31">
        <f t="shared" si="20"/>
        <v>0</v>
      </c>
      <c r="T107" s="31">
        <f t="shared" si="20"/>
        <v>0</v>
      </c>
      <c r="U107" s="31">
        <f t="shared" si="20"/>
        <v>0</v>
      </c>
      <c r="V107" s="31">
        <f t="shared" si="20"/>
        <v>0</v>
      </c>
      <c r="W107" s="31">
        <f t="shared" si="20"/>
        <v>0</v>
      </c>
      <c r="X107" s="31">
        <f t="shared" si="20"/>
        <v>0</v>
      </c>
      <c r="Y107" s="31">
        <f t="shared" si="20"/>
        <v>0</v>
      </c>
      <c r="Z107" s="31">
        <f t="shared" si="20"/>
        <v>0</v>
      </c>
      <c r="AA107" s="31">
        <f t="shared" si="20"/>
        <v>0</v>
      </c>
      <c r="AB107" s="31">
        <f t="shared" si="20"/>
        <v>0</v>
      </c>
      <c r="AC107" s="31">
        <f t="shared" si="20"/>
        <v>0</v>
      </c>
      <c r="AD107" s="31">
        <f t="shared" si="20"/>
        <v>0</v>
      </c>
      <c r="AE107" s="31">
        <f t="shared" si="20"/>
        <v>0</v>
      </c>
      <c r="AF107" s="31">
        <f t="shared" si="20"/>
        <v>0</v>
      </c>
      <c r="AG107" s="31">
        <f t="shared" si="20"/>
        <v>0</v>
      </c>
    </row>
    <row r="108" spans="1:43" x14ac:dyDescent="0.2">
      <c r="C108" s="1" t="s">
        <v>244</v>
      </c>
      <c r="D108" s="256"/>
      <c r="E108" s="38"/>
      <c r="I108" s="31">
        <f>SUM(I84:I85)</f>
        <v>0</v>
      </c>
      <c r="J108" s="31">
        <f t="shared" ref="J108:AG108" si="21">SUM(J84:J85)</f>
        <v>0</v>
      </c>
      <c r="K108" s="31">
        <f t="shared" si="21"/>
        <v>0</v>
      </c>
      <c r="L108" s="31">
        <f t="shared" si="21"/>
        <v>0</v>
      </c>
      <c r="M108" s="31">
        <f t="shared" si="21"/>
        <v>0</v>
      </c>
      <c r="N108" s="31">
        <f t="shared" si="21"/>
        <v>0</v>
      </c>
      <c r="O108" s="31">
        <f t="shared" si="21"/>
        <v>0</v>
      </c>
      <c r="P108" s="31">
        <f t="shared" si="21"/>
        <v>0</v>
      </c>
      <c r="Q108" s="31">
        <f t="shared" si="21"/>
        <v>0</v>
      </c>
      <c r="R108" s="31">
        <f t="shared" si="21"/>
        <v>0</v>
      </c>
      <c r="S108" s="31">
        <f t="shared" si="21"/>
        <v>0</v>
      </c>
      <c r="T108" s="31">
        <f t="shared" si="21"/>
        <v>0</v>
      </c>
      <c r="U108" s="31">
        <f t="shared" si="21"/>
        <v>0</v>
      </c>
      <c r="V108" s="31">
        <f t="shared" si="21"/>
        <v>0</v>
      </c>
      <c r="W108" s="31">
        <f t="shared" si="21"/>
        <v>0</v>
      </c>
      <c r="X108" s="31">
        <f t="shared" si="21"/>
        <v>0</v>
      </c>
      <c r="Y108" s="31">
        <f t="shared" si="21"/>
        <v>0</v>
      </c>
      <c r="Z108" s="31">
        <f t="shared" si="21"/>
        <v>0</v>
      </c>
      <c r="AA108" s="31">
        <f t="shared" si="21"/>
        <v>0</v>
      </c>
      <c r="AB108" s="31">
        <f t="shared" si="21"/>
        <v>0</v>
      </c>
      <c r="AC108" s="31">
        <f t="shared" si="21"/>
        <v>0</v>
      </c>
      <c r="AD108" s="31">
        <f t="shared" si="21"/>
        <v>0</v>
      </c>
      <c r="AE108" s="31">
        <f t="shared" si="21"/>
        <v>0</v>
      </c>
      <c r="AF108" s="31">
        <f t="shared" si="21"/>
        <v>0</v>
      </c>
      <c r="AG108" s="31">
        <f t="shared" si="21"/>
        <v>0</v>
      </c>
    </row>
    <row r="109" spans="1:43" x14ac:dyDescent="0.2">
      <c r="D109" s="307" t="str">
        <f>Assumptions!G110</f>
        <v>Capex</v>
      </c>
      <c r="E109" s="307" t="str">
        <f>Assumptions!H110</f>
        <v>Total benefits</v>
      </c>
      <c r="I109" s="246"/>
      <c r="J109" s="246"/>
      <c r="K109" s="246"/>
      <c r="L109" s="246"/>
      <c r="M109" s="246"/>
      <c r="N109" s="246"/>
      <c r="O109" s="246"/>
      <c r="P109" s="246"/>
      <c r="Q109" s="246"/>
      <c r="R109" s="246"/>
      <c r="S109" s="246"/>
      <c r="T109" s="246"/>
      <c r="U109" s="246"/>
      <c r="V109" s="246"/>
      <c r="W109" s="246"/>
      <c r="X109" s="246"/>
      <c r="Y109" s="246"/>
      <c r="Z109" s="246"/>
    </row>
    <row r="110" spans="1:43" x14ac:dyDescent="0.2">
      <c r="A110" s="1" t="str">
        <f>"sens"&amp;Assumptions!B111</f>
        <v>sens1</v>
      </c>
      <c r="C110" s="306" t="str">
        <f>Assumptions!C111</f>
        <v>Capex 10% higher</v>
      </c>
      <c r="D110" s="307">
        <f>Assumptions!G111</f>
        <v>0.1</v>
      </c>
      <c r="E110" s="307">
        <f>Assumptions!H111</f>
        <v>0</v>
      </c>
      <c r="G110" s="38" t="str">
        <f>PROPER($A$3)&amp;A110</f>
        <v>Option 1 (Base Case)sens1</v>
      </c>
      <c r="I110" s="31" cm="1">
        <f t="array" ref="I110">I$106+IF($C110&lt;&gt;0,SUMPRODUCT((I$107:I$108)*TRANSPOSE(($D110:$E110))),0)</f>
        <v>0</v>
      </c>
      <c r="J110" s="31" cm="1">
        <f t="array" ref="J110">J$106+IF($C110&lt;&gt;0,SUMPRODUCT((J$107:J$108)*TRANSPOSE(($D110:$E110))),0)</f>
        <v>0</v>
      </c>
      <c r="K110" s="31" cm="1">
        <f t="array" ref="K110">K$106+IF($C110&lt;&gt;0,SUMPRODUCT((K$107:K$108)*TRANSPOSE(($D110:$E110))),0)</f>
        <v>0</v>
      </c>
      <c r="L110" s="31" cm="1">
        <f t="array" ref="L110">L$106+IF($C110&lt;&gt;0,SUMPRODUCT((L$107:L$108)*TRANSPOSE(($D110:$E110))),0)</f>
        <v>0</v>
      </c>
      <c r="M110" s="31" cm="1">
        <f t="array" ref="M110">M$106+IF($C110&lt;&gt;0,SUMPRODUCT((M$107:M$108)*TRANSPOSE(($D110:$E110))),0)</f>
        <v>0</v>
      </c>
      <c r="N110" s="31" cm="1">
        <f t="array" ref="N110">N$106+IF($C110&lt;&gt;0,SUMPRODUCT((N$107:N$108)*TRANSPOSE(($D110:$E110))),0)</f>
        <v>0</v>
      </c>
      <c r="O110" s="31" cm="1">
        <f t="array" ref="O110">O$106+IF($C110&lt;&gt;0,SUMPRODUCT((O$107:O$108)*TRANSPOSE(($D110:$E110))),0)</f>
        <v>0</v>
      </c>
      <c r="P110" s="31" cm="1">
        <f t="array" ref="P110">P$106+IF($C110&lt;&gt;0,SUMPRODUCT((P$107:P$108)*TRANSPOSE(($D110:$E110))),0)</f>
        <v>0</v>
      </c>
      <c r="Q110" s="31" cm="1">
        <f t="array" ref="Q110">Q$106+IF($C110&lt;&gt;0,SUMPRODUCT((Q$107:Q$108)*TRANSPOSE(($D110:$E110))),0)</f>
        <v>0</v>
      </c>
      <c r="R110" s="31" cm="1">
        <f t="array" ref="R110">R$106+IF($C110&lt;&gt;0,SUMPRODUCT((R$107:R$108)*TRANSPOSE(($D110:$E110))),0)</f>
        <v>0</v>
      </c>
      <c r="S110" s="31" cm="1">
        <f t="array" ref="S110">S$106+IF($C110&lt;&gt;0,SUMPRODUCT((S$107:S$108)*TRANSPOSE(($D110:$E110))),0)</f>
        <v>0</v>
      </c>
      <c r="T110" s="31" cm="1">
        <f t="array" ref="T110">T$106+IF($C110&lt;&gt;0,SUMPRODUCT((T$107:T$108)*TRANSPOSE(($D110:$E110))),0)</f>
        <v>0</v>
      </c>
      <c r="U110" s="31" cm="1">
        <f t="array" ref="U110">U$106+IF($C110&lt;&gt;0,SUMPRODUCT((U$107:U$108)*TRANSPOSE(($D110:$E110))),0)</f>
        <v>0</v>
      </c>
      <c r="V110" s="31" cm="1">
        <f t="array" ref="V110">V$106+IF($C110&lt;&gt;0,SUMPRODUCT((V$107:V$108)*TRANSPOSE(($D110:$E110))),0)</f>
        <v>0</v>
      </c>
      <c r="W110" s="31" cm="1">
        <f t="array" ref="W110">W$106+IF($C110&lt;&gt;0,SUMPRODUCT((W$107:W$108)*TRANSPOSE(($D110:$E110))),0)</f>
        <v>0</v>
      </c>
      <c r="X110" s="31" cm="1">
        <f t="array" ref="X110">X$106+IF($C110&lt;&gt;0,SUMPRODUCT((X$107:X$108)*TRANSPOSE(($D110:$E110))),0)</f>
        <v>0</v>
      </c>
      <c r="Y110" s="31" cm="1">
        <f t="array" ref="Y110">Y$106+IF($C110&lt;&gt;0,SUMPRODUCT((Y$107:Y$108)*TRANSPOSE(($D110:$E110))),0)</f>
        <v>0</v>
      </c>
      <c r="Z110" s="31" cm="1">
        <f t="array" ref="Z110">Z$106+IF($C110&lt;&gt;0,SUMPRODUCT((Z$107:Z$108)*TRANSPOSE(($D110:$E110))),0)</f>
        <v>0</v>
      </c>
      <c r="AA110" s="31" cm="1">
        <f t="array" ref="AA110">AA$106+IF($C110&lt;&gt;0,SUMPRODUCT((AA$107:AA$108)*TRANSPOSE(($D110:$E110))),0)</f>
        <v>0</v>
      </c>
      <c r="AB110" s="31" cm="1">
        <f t="array" ref="AB110">AB$106+IF($C110&lt;&gt;0,SUMPRODUCT((AB$107:AB$108)*TRANSPOSE(($D110:$E110))),0)</f>
        <v>0</v>
      </c>
      <c r="AC110" s="31" cm="1">
        <f t="array" ref="AC110">AC$106+IF($C110&lt;&gt;0,SUMPRODUCT((AC$107:AC$108)*TRANSPOSE(($D110:$E110))),0)</f>
        <v>0</v>
      </c>
      <c r="AD110" s="31" cm="1">
        <f t="array" ref="AD110">AD$106+IF($C110&lt;&gt;0,SUMPRODUCT((AD$107:AD$108)*TRANSPOSE(($D110:$E110))),0)</f>
        <v>0</v>
      </c>
      <c r="AE110" s="31" cm="1">
        <f t="array" ref="AE110">AE$106+IF($C110&lt;&gt;0,SUMPRODUCT((AE$107:AE$108)*TRANSPOSE(($D110:$E110))),0)</f>
        <v>0</v>
      </c>
      <c r="AF110" s="31" cm="1">
        <f t="array" ref="AF110">AF$106+IF($C110&lt;&gt;0,SUMPRODUCT((AF$107:AF$108)*TRANSPOSE(($D110:$E110))),0)</f>
        <v>0</v>
      </c>
      <c r="AG110" s="31" cm="1">
        <f t="array" ref="AG110">AG$106+IF($C110&lt;&gt;0,SUMPRODUCT((AG$107:AG$108)*TRANSPOSE(($D110:$E110))),0)</f>
        <v>0</v>
      </c>
    </row>
    <row r="111" spans="1:43" x14ac:dyDescent="0.2">
      <c r="A111" s="1" t="str">
        <f>"sens"&amp;Assumptions!B112</f>
        <v>sens2</v>
      </c>
      <c r="C111" s="306" t="str">
        <f>Assumptions!C112</f>
        <v>Capex 10% lower</v>
      </c>
      <c r="D111" s="307">
        <f>Assumptions!G112</f>
        <v>-0.1</v>
      </c>
      <c r="E111" s="307">
        <f>Assumptions!H112</f>
        <v>0</v>
      </c>
      <c r="G111" s="38" t="str">
        <f t="shared" ref="G111:G117" si="22">PROPER($A$3)&amp;A111</f>
        <v>Option 1 (Base Case)sens2</v>
      </c>
      <c r="I111" s="31" cm="1">
        <f t="array" ref="I111">I$106+IF($C111&lt;&gt;0,SUMPRODUCT((I$107:I$108)*TRANSPOSE(($D111:$E111))),0)</f>
        <v>0</v>
      </c>
      <c r="J111" s="31" cm="1">
        <f t="array" ref="J111">J$106+IF($C111&lt;&gt;0,SUMPRODUCT((J$107:J$108)*TRANSPOSE(($D111:$E111))),0)</f>
        <v>0</v>
      </c>
      <c r="K111" s="31" cm="1">
        <f t="array" ref="K111">K$106+IF($C111&lt;&gt;0,SUMPRODUCT((K$107:K$108)*TRANSPOSE(($D111:$E111))),0)</f>
        <v>0</v>
      </c>
      <c r="L111" s="31" cm="1">
        <f t="array" ref="L111">L$106+IF($C111&lt;&gt;0,SUMPRODUCT((L$107:L$108)*TRANSPOSE(($D111:$E111))),0)</f>
        <v>0</v>
      </c>
      <c r="M111" s="31" cm="1">
        <f t="array" ref="M111">M$106+IF($C111&lt;&gt;0,SUMPRODUCT((M$107:M$108)*TRANSPOSE(($D111:$E111))),0)</f>
        <v>0</v>
      </c>
      <c r="N111" s="31" cm="1">
        <f t="array" ref="N111">N$106+IF($C111&lt;&gt;0,SUMPRODUCT((N$107:N$108)*TRANSPOSE(($D111:$E111))),0)</f>
        <v>0</v>
      </c>
      <c r="O111" s="31" cm="1">
        <f t="array" ref="O111">O$106+IF($C111&lt;&gt;0,SUMPRODUCT((O$107:O$108)*TRANSPOSE(($D111:$E111))),0)</f>
        <v>0</v>
      </c>
      <c r="P111" s="31" cm="1">
        <f t="array" ref="P111">P$106+IF($C111&lt;&gt;0,SUMPRODUCT((P$107:P$108)*TRANSPOSE(($D111:$E111))),0)</f>
        <v>0</v>
      </c>
      <c r="Q111" s="31" cm="1">
        <f t="array" ref="Q111">Q$106+IF($C111&lt;&gt;0,SUMPRODUCT((Q$107:Q$108)*TRANSPOSE(($D111:$E111))),0)</f>
        <v>0</v>
      </c>
      <c r="R111" s="31" cm="1">
        <f t="array" ref="R111">R$106+IF($C111&lt;&gt;0,SUMPRODUCT((R$107:R$108)*TRANSPOSE(($D111:$E111))),0)</f>
        <v>0</v>
      </c>
      <c r="S111" s="31" cm="1">
        <f t="array" ref="S111">S$106+IF($C111&lt;&gt;0,SUMPRODUCT((S$107:S$108)*TRANSPOSE(($D111:$E111))),0)</f>
        <v>0</v>
      </c>
      <c r="T111" s="31" cm="1">
        <f t="array" ref="T111">T$106+IF($C111&lt;&gt;0,SUMPRODUCT((T$107:T$108)*TRANSPOSE(($D111:$E111))),0)</f>
        <v>0</v>
      </c>
      <c r="U111" s="31" cm="1">
        <f t="array" ref="U111">U$106+IF($C111&lt;&gt;0,SUMPRODUCT((U$107:U$108)*TRANSPOSE(($D111:$E111))),0)</f>
        <v>0</v>
      </c>
      <c r="V111" s="31" cm="1">
        <f t="array" ref="V111">V$106+IF($C111&lt;&gt;0,SUMPRODUCT((V$107:V$108)*TRANSPOSE(($D111:$E111))),0)</f>
        <v>0</v>
      </c>
      <c r="W111" s="31" cm="1">
        <f t="array" ref="W111">W$106+IF($C111&lt;&gt;0,SUMPRODUCT((W$107:W$108)*TRANSPOSE(($D111:$E111))),0)</f>
        <v>0</v>
      </c>
      <c r="X111" s="31" cm="1">
        <f t="array" ref="X111">X$106+IF($C111&lt;&gt;0,SUMPRODUCT((X$107:X$108)*TRANSPOSE(($D111:$E111))),0)</f>
        <v>0</v>
      </c>
      <c r="Y111" s="31" cm="1">
        <f t="array" ref="Y111">Y$106+IF($C111&lt;&gt;0,SUMPRODUCT((Y$107:Y$108)*TRANSPOSE(($D111:$E111))),0)</f>
        <v>0</v>
      </c>
      <c r="Z111" s="31" cm="1">
        <f t="array" ref="Z111">Z$106+IF($C111&lt;&gt;0,SUMPRODUCT((Z$107:Z$108)*TRANSPOSE(($D111:$E111))),0)</f>
        <v>0</v>
      </c>
      <c r="AA111" s="31" cm="1">
        <f t="array" ref="AA111">AA$106+IF($C111&lt;&gt;0,SUMPRODUCT((AA$107:AA$108)*TRANSPOSE(($D111:$E111))),0)</f>
        <v>0</v>
      </c>
      <c r="AB111" s="31" cm="1">
        <f t="array" ref="AB111">AB$106+IF($C111&lt;&gt;0,SUMPRODUCT((AB$107:AB$108)*TRANSPOSE(($D111:$E111))),0)</f>
        <v>0</v>
      </c>
      <c r="AC111" s="31" cm="1">
        <f t="array" ref="AC111">AC$106+IF($C111&lt;&gt;0,SUMPRODUCT((AC$107:AC$108)*TRANSPOSE(($D111:$E111))),0)</f>
        <v>0</v>
      </c>
      <c r="AD111" s="31" cm="1">
        <f t="array" ref="AD111">AD$106+IF($C111&lt;&gt;0,SUMPRODUCT((AD$107:AD$108)*TRANSPOSE(($D111:$E111))),0)</f>
        <v>0</v>
      </c>
      <c r="AE111" s="31" cm="1">
        <f t="array" ref="AE111">AE$106+IF($C111&lt;&gt;0,SUMPRODUCT((AE$107:AE$108)*TRANSPOSE(($D111:$E111))),0)</f>
        <v>0</v>
      </c>
      <c r="AF111" s="31" cm="1">
        <f t="array" ref="AF111">AF$106+IF($C111&lt;&gt;0,SUMPRODUCT((AF$107:AF$108)*TRANSPOSE(($D111:$E111))),0)</f>
        <v>0</v>
      </c>
      <c r="AG111" s="31" cm="1">
        <f t="array" ref="AG111">AG$106+IF($C111&lt;&gt;0,SUMPRODUCT((AG$107:AG$108)*TRANSPOSE(($D111:$E111))),0)</f>
        <v>0</v>
      </c>
    </row>
    <row r="112" spans="1:43" x14ac:dyDescent="0.2">
      <c r="A112" s="1" t="str">
        <f>"sens"&amp;Assumptions!B113</f>
        <v>sens3</v>
      </c>
      <c r="C112" s="306" t="str">
        <f>Assumptions!C113</f>
        <v>Total benefits 10% higher</v>
      </c>
      <c r="D112" s="307">
        <f>Assumptions!G113</f>
        <v>0</v>
      </c>
      <c r="E112" s="307">
        <f>Assumptions!H113</f>
        <v>0.1</v>
      </c>
      <c r="G112" s="38" t="str">
        <f t="shared" si="22"/>
        <v>Option 1 (Base Case)sens3</v>
      </c>
      <c r="I112" s="31" cm="1">
        <f t="array" ref="I112">I$106+IF($C112&lt;&gt;0,SUMPRODUCT((I$107:I$108)*TRANSPOSE(($D112:$E112))),0)</f>
        <v>0</v>
      </c>
      <c r="J112" s="31" cm="1">
        <f t="array" ref="J112">J$106+IF($C112&lt;&gt;0,SUMPRODUCT((J$107:J$108)*TRANSPOSE(($D112:$E112))),0)</f>
        <v>0</v>
      </c>
      <c r="K112" s="31" cm="1">
        <f t="array" ref="K112">K$106+IF($C112&lt;&gt;0,SUMPRODUCT((K$107:K$108)*TRANSPOSE(($D112:$E112))),0)</f>
        <v>0</v>
      </c>
      <c r="L112" s="31" cm="1">
        <f t="array" ref="L112">L$106+IF($C112&lt;&gt;0,SUMPRODUCT((L$107:L$108)*TRANSPOSE(($D112:$E112))),0)</f>
        <v>0</v>
      </c>
      <c r="M112" s="31" cm="1">
        <f t="array" ref="M112">M$106+IF($C112&lt;&gt;0,SUMPRODUCT((M$107:M$108)*TRANSPOSE(($D112:$E112))),0)</f>
        <v>0</v>
      </c>
      <c r="N112" s="31" cm="1">
        <f t="array" ref="N112">N$106+IF($C112&lt;&gt;0,SUMPRODUCT((N$107:N$108)*TRANSPOSE(($D112:$E112))),0)</f>
        <v>0</v>
      </c>
      <c r="O112" s="31" cm="1">
        <f t="array" ref="O112">O$106+IF($C112&lt;&gt;0,SUMPRODUCT((O$107:O$108)*TRANSPOSE(($D112:$E112))),0)</f>
        <v>0</v>
      </c>
      <c r="P112" s="31" cm="1">
        <f t="array" ref="P112">P$106+IF($C112&lt;&gt;0,SUMPRODUCT((P$107:P$108)*TRANSPOSE(($D112:$E112))),0)</f>
        <v>0</v>
      </c>
      <c r="Q112" s="31" cm="1">
        <f t="array" ref="Q112">Q$106+IF($C112&lt;&gt;0,SUMPRODUCT((Q$107:Q$108)*TRANSPOSE(($D112:$E112))),0)</f>
        <v>0</v>
      </c>
      <c r="R112" s="31" cm="1">
        <f t="array" ref="R112">R$106+IF($C112&lt;&gt;0,SUMPRODUCT((R$107:R$108)*TRANSPOSE(($D112:$E112))),0)</f>
        <v>0</v>
      </c>
      <c r="S112" s="31" cm="1">
        <f t="array" ref="S112">S$106+IF($C112&lt;&gt;0,SUMPRODUCT((S$107:S$108)*TRANSPOSE(($D112:$E112))),0)</f>
        <v>0</v>
      </c>
      <c r="T112" s="31" cm="1">
        <f t="array" ref="T112">T$106+IF($C112&lt;&gt;0,SUMPRODUCT((T$107:T$108)*TRANSPOSE(($D112:$E112))),0)</f>
        <v>0</v>
      </c>
      <c r="U112" s="31" cm="1">
        <f t="array" ref="U112">U$106+IF($C112&lt;&gt;0,SUMPRODUCT((U$107:U$108)*TRANSPOSE(($D112:$E112))),0)</f>
        <v>0</v>
      </c>
      <c r="V112" s="31" cm="1">
        <f t="array" ref="V112">V$106+IF($C112&lt;&gt;0,SUMPRODUCT((V$107:V$108)*TRANSPOSE(($D112:$E112))),0)</f>
        <v>0</v>
      </c>
      <c r="W112" s="31" cm="1">
        <f t="array" ref="W112">W$106+IF($C112&lt;&gt;0,SUMPRODUCT((W$107:W$108)*TRANSPOSE(($D112:$E112))),0)</f>
        <v>0</v>
      </c>
      <c r="X112" s="31" cm="1">
        <f t="array" ref="X112">X$106+IF($C112&lt;&gt;0,SUMPRODUCT((X$107:X$108)*TRANSPOSE(($D112:$E112))),0)</f>
        <v>0</v>
      </c>
      <c r="Y112" s="31" cm="1">
        <f t="array" ref="Y112">Y$106+IF($C112&lt;&gt;0,SUMPRODUCT((Y$107:Y$108)*TRANSPOSE(($D112:$E112))),0)</f>
        <v>0</v>
      </c>
      <c r="Z112" s="31" cm="1">
        <f t="array" ref="Z112">Z$106+IF($C112&lt;&gt;0,SUMPRODUCT((Z$107:Z$108)*TRANSPOSE(($D112:$E112))),0)</f>
        <v>0</v>
      </c>
      <c r="AA112" s="31" cm="1">
        <f t="array" ref="AA112">AA$106+IF($C112&lt;&gt;0,SUMPRODUCT((AA$107:AA$108)*TRANSPOSE(($D112:$E112))),0)</f>
        <v>0</v>
      </c>
      <c r="AB112" s="31" cm="1">
        <f t="array" ref="AB112">AB$106+IF($C112&lt;&gt;0,SUMPRODUCT((AB$107:AB$108)*TRANSPOSE(($D112:$E112))),0)</f>
        <v>0</v>
      </c>
      <c r="AC112" s="31" cm="1">
        <f t="array" ref="AC112">AC$106+IF($C112&lt;&gt;0,SUMPRODUCT((AC$107:AC$108)*TRANSPOSE(($D112:$E112))),0)</f>
        <v>0</v>
      </c>
      <c r="AD112" s="31" cm="1">
        <f t="array" ref="AD112">AD$106+IF($C112&lt;&gt;0,SUMPRODUCT((AD$107:AD$108)*TRANSPOSE(($D112:$E112))),0)</f>
        <v>0</v>
      </c>
      <c r="AE112" s="31" cm="1">
        <f t="array" ref="AE112">AE$106+IF($C112&lt;&gt;0,SUMPRODUCT((AE$107:AE$108)*TRANSPOSE(($D112:$E112))),0)</f>
        <v>0</v>
      </c>
      <c r="AF112" s="31" cm="1">
        <f t="array" ref="AF112">AF$106+IF($C112&lt;&gt;0,SUMPRODUCT((AF$107:AF$108)*TRANSPOSE(($D112:$E112))),0)</f>
        <v>0</v>
      </c>
      <c r="AG112" s="31" cm="1">
        <f t="array" ref="AG112">AG$106+IF($C112&lt;&gt;0,SUMPRODUCT((AG$107:AG$108)*TRANSPOSE(($D112:$E112))),0)</f>
        <v>0</v>
      </c>
    </row>
    <row r="113" spans="1:33" x14ac:dyDescent="0.2">
      <c r="A113" s="1" t="str">
        <f>"sens"&amp;Assumptions!B114</f>
        <v>sens4</v>
      </c>
      <c r="C113" s="306" t="str">
        <f>Assumptions!C114</f>
        <v>Total benefits 10% lower</v>
      </c>
      <c r="D113" s="307">
        <f>Assumptions!G114</f>
        <v>0</v>
      </c>
      <c r="E113" s="307">
        <f>Assumptions!H114</f>
        <v>-0.1</v>
      </c>
      <c r="G113" s="38" t="str">
        <f t="shared" si="22"/>
        <v>Option 1 (Base Case)sens4</v>
      </c>
      <c r="I113" s="31" cm="1">
        <f t="array" ref="I113">I$106+IF($C113&lt;&gt;0,SUMPRODUCT((I$107:I$108)*TRANSPOSE(($D113:$E113))),0)</f>
        <v>0</v>
      </c>
      <c r="J113" s="31" cm="1">
        <f t="array" ref="J113">J$106+IF($C113&lt;&gt;0,SUMPRODUCT((J$107:J$108)*TRANSPOSE(($D113:$E113))),0)</f>
        <v>0</v>
      </c>
      <c r="K113" s="31" cm="1">
        <f t="array" ref="K113">K$106+IF($C113&lt;&gt;0,SUMPRODUCT((K$107:K$108)*TRANSPOSE(($D113:$E113))),0)</f>
        <v>0</v>
      </c>
      <c r="L113" s="31" cm="1">
        <f t="array" ref="L113">L$106+IF($C113&lt;&gt;0,SUMPRODUCT((L$107:L$108)*TRANSPOSE(($D113:$E113))),0)</f>
        <v>0</v>
      </c>
      <c r="M113" s="31" cm="1">
        <f t="array" ref="M113">M$106+IF($C113&lt;&gt;0,SUMPRODUCT((M$107:M$108)*TRANSPOSE(($D113:$E113))),0)</f>
        <v>0</v>
      </c>
      <c r="N113" s="31" cm="1">
        <f t="array" ref="N113">N$106+IF($C113&lt;&gt;0,SUMPRODUCT((N$107:N$108)*TRANSPOSE(($D113:$E113))),0)</f>
        <v>0</v>
      </c>
      <c r="O113" s="31" cm="1">
        <f t="array" ref="O113">O$106+IF($C113&lt;&gt;0,SUMPRODUCT((O$107:O$108)*TRANSPOSE(($D113:$E113))),0)</f>
        <v>0</v>
      </c>
      <c r="P113" s="31" cm="1">
        <f t="array" ref="P113">P$106+IF($C113&lt;&gt;0,SUMPRODUCT((P$107:P$108)*TRANSPOSE(($D113:$E113))),0)</f>
        <v>0</v>
      </c>
      <c r="Q113" s="31" cm="1">
        <f t="array" ref="Q113">Q$106+IF($C113&lt;&gt;0,SUMPRODUCT((Q$107:Q$108)*TRANSPOSE(($D113:$E113))),0)</f>
        <v>0</v>
      </c>
      <c r="R113" s="31" cm="1">
        <f t="array" ref="R113">R$106+IF($C113&lt;&gt;0,SUMPRODUCT((R$107:R$108)*TRANSPOSE(($D113:$E113))),0)</f>
        <v>0</v>
      </c>
      <c r="S113" s="31" cm="1">
        <f t="array" ref="S113">S$106+IF($C113&lt;&gt;0,SUMPRODUCT((S$107:S$108)*TRANSPOSE(($D113:$E113))),0)</f>
        <v>0</v>
      </c>
      <c r="T113" s="31" cm="1">
        <f t="array" ref="T113">T$106+IF($C113&lt;&gt;0,SUMPRODUCT((T$107:T$108)*TRANSPOSE(($D113:$E113))),0)</f>
        <v>0</v>
      </c>
      <c r="U113" s="31" cm="1">
        <f t="array" ref="U113">U$106+IF($C113&lt;&gt;0,SUMPRODUCT((U$107:U$108)*TRANSPOSE(($D113:$E113))),0)</f>
        <v>0</v>
      </c>
      <c r="V113" s="31" cm="1">
        <f t="array" ref="V113">V$106+IF($C113&lt;&gt;0,SUMPRODUCT((V$107:V$108)*TRANSPOSE(($D113:$E113))),0)</f>
        <v>0</v>
      </c>
      <c r="W113" s="31" cm="1">
        <f t="array" ref="W113">W$106+IF($C113&lt;&gt;0,SUMPRODUCT((W$107:W$108)*TRANSPOSE(($D113:$E113))),0)</f>
        <v>0</v>
      </c>
      <c r="X113" s="31" cm="1">
        <f t="array" ref="X113">X$106+IF($C113&lt;&gt;0,SUMPRODUCT((X$107:X$108)*TRANSPOSE(($D113:$E113))),0)</f>
        <v>0</v>
      </c>
      <c r="Y113" s="31" cm="1">
        <f t="array" ref="Y113">Y$106+IF($C113&lt;&gt;0,SUMPRODUCT((Y$107:Y$108)*TRANSPOSE(($D113:$E113))),0)</f>
        <v>0</v>
      </c>
      <c r="Z113" s="31" cm="1">
        <f t="array" ref="Z113">Z$106+IF($C113&lt;&gt;0,SUMPRODUCT((Z$107:Z$108)*TRANSPOSE(($D113:$E113))),0)</f>
        <v>0</v>
      </c>
      <c r="AA113" s="31" cm="1">
        <f t="array" ref="AA113">AA$106+IF($C113&lt;&gt;0,SUMPRODUCT((AA$107:AA$108)*TRANSPOSE(($D113:$E113))),0)</f>
        <v>0</v>
      </c>
      <c r="AB113" s="31" cm="1">
        <f t="array" ref="AB113">AB$106+IF($C113&lt;&gt;0,SUMPRODUCT((AB$107:AB$108)*TRANSPOSE(($D113:$E113))),0)</f>
        <v>0</v>
      </c>
      <c r="AC113" s="31" cm="1">
        <f t="array" ref="AC113">AC$106+IF($C113&lt;&gt;0,SUMPRODUCT((AC$107:AC$108)*TRANSPOSE(($D113:$E113))),0)</f>
        <v>0</v>
      </c>
      <c r="AD113" s="31" cm="1">
        <f t="array" ref="AD113">AD$106+IF($C113&lt;&gt;0,SUMPRODUCT((AD$107:AD$108)*TRANSPOSE(($D113:$E113))),0)</f>
        <v>0</v>
      </c>
      <c r="AE113" s="31" cm="1">
        <f t="array" ref="AE113">AE$106+IF($C113&lt;&gt;0,SUMPRODUCT((AE$107:AE$108)*TRANSPOSE(($D113:$E113))),0)</f>
        <v>0</v>
      </c>
      <c r="AF113" s="31" cm="1">
        <f t="array" ref="AF113">AF$106+IF($C113&lt;&gt;0,SUMPRODUCT((AF$107:AF$108)*TRANSPOSE(($D113:$E113))),0)</f>
        <v>0</v>
      </c>
      <c r="AG113" s="31" cm="1">
        <f t="array" ref="AG113">AG$106+IF($C113&lt;&gt;0,SUMPRODUCT((AG$107:AG$108)*TRANSPOSE(($D113:$E113))),0)</f>
        <v>0</v>
      </c>
    </row>
    <row r="114" spans="1:33" x14ac:dyDescent="0.2">
      <c r="A114" s="1" t="str">
        <f>"sens"&amp;Assumptions!B115</f>
        <v>sens5</v>
      </c>
      <c r="C114" s="306" t="str">
        <f>Assumptions!C115</f>
        <v>Capex 10% higher &amp; Total benefits 10% lower</v>
      </c>
      <c r="D114" s="307">
        <f>Assumptions!G115</f>
        <v>0.1</v>
      </c>
      <c r="E114" s="307">
        <f>Assumptions!H115</f>
        <v>-0.1</v>
      </c>
      <c r="G114" s="38" t="str">
        <f t="shared" si="22"/>
        <v>Option 1 (Base Case)sens5</v>
      </c>
      <c r="I114" s="31" cm="1">
        <f t="array" ref="I114">I$106+IF($C114&lt;&gt;0,SUMPRODUCT((I$107:I$108)*TRANSPOSE(($D114:$E114))),0)</f>
        <v>0</v>
      </c>
      <c r="J114" s="31" cm="1">
        <f t="array" ref="J114">J$106+IF($C114&lt;&gt;0,SUMPRODUCT((J$107:J$108)*TRANSPOSE(($D114:$E114))),0)</f>
        <v>0</v>
      </c>
      <c r="K114" s="31" cm="1">
        <f t="array" ref="K114">K$106+IF($C114&lt;&gt;0,SUMPRODUCT((K$107:K$108)*TRANSPOSE(($D114:$E114))),0)</f>
        <v>0</v>
      </c>
      <c r="L114" s="31" cm="1">
        <f t="array" ref="L114">L$106+IF($C114&lt;&gt;0,SUMPRODUCT((L$107:L$108)*TRANSPOSE(($D114:$E114))),0)</f>
        <v>0</v>
      </c>
      <c r="M114" s="31" cm="1">
        <f t="array" ref="M114">M$106+IF($C114&lt;&gt;0,SUMPRODUCT((M$107:M$108)*TRANSPOSE(($D114:$E114))),0)</f>
        <v>0</v>
      </c>
      <c r="N114" s="31" cm="1">
        <f t="array" ref="N114">N$106+IF($C114&lt;&gt;0,SUMPRODUCT((N$107:N$108)*TRANSPOSE(($D114:$E114))),0)</f>
        <v>0</v>
      </c>
      <c r="O114" s="31" cm="1">
        <f t="array" ref="O114">O$106+IF($C114&lt;&gt;0,SUMPRODUCT((O$107:O$108)*TRANSPOSE(($D114:$E114))),0)</f>
        <v>0</v>
      </c>
      <c r="P114" s="31" cm="1">
        <f t="array" ref="P114">P$106+IF($C114&lt;&gt;0,SUMPRODUCT((P$107:P$108)*TRANSPOSE(($D114:$E114))),0)</f>
        <v>0</v>
      </c>
      <c r="Q114" s="31" cm="1">
        <f t="array" ref="Q114">Q$106+IF($C114&lt;&gt;0,SUMPRODUCT((Q$107:Q$108)*TRANSPOSE(($D114:$E114))),0)</f>
        <v>0</v>
      </c>
      <c r="R114" s="31" cm="1">
        <f t="array" ref="R114">R$106+IF($C114&lt;&gt;0,SUMPRODUCT((R$107:R$108)*TRANSPOSE(($D114:$E114))),0)</f>
        <v>0</v>
      </c>
      <c r="S114" s="31" cm="1">
        <f t="array" ref="S114">S$106+IF($C114&lt;&gt;0,SUMPRODUCT((S$107:S$108)*TRANSPOSE(($D114:$E114))),0)</f>
        <v>0</v>
      </c>
      <c r="T114" s="31" cm="1">
        <f t="array" ref="T114">T$106+IF($C114&lt;&gt;0,SUMPRODUCT((T$107:T$108)*TRANSPOSE(($D114:$E114))),0)</f>
        <v>0</v>
      </c>
      <c r="U114" s="31" cm="1">
        <f t="array" ref="U114">U$106+IF($C114&lt;&gt;0,SUMPRODUCT((U$107:U$108)*TRANSPOSE(($D114:$E114))),0)</f>
        <v>0</v>
      </c>
      <c r="V114" s="31" cm="1">
        <f t="array" ref="V114">V$106+IF($C114&lt;&gt;0,SUMPRODUCT((V$107:V$108)*TRANSPOSE(($D114:$E114))),0)</f>
        <v>0</v>
      </c>
      <c r="W114" s="31" cm="1">
        <f t="array" ref="W114">W$106+IF($C114&lt;&gt;0,SUMPRODUCT((W$107:W$108)*TRANSPOSE(($D114:$E114))),0)</f>
        <v>0</v>
      </c>
      <c r="X114" s="31" cm="1">
        <f t="array" ref="X114">X$106+IF($C114&lt;&gt;0,SUMPRODUCT((X$107:X$108)*TRANSPOSE(($D114:$E114))),0)</f>
        <v>0</v>
      </c>
      <c r="Y114" s="31" cm="1">
        <f t="array" ref="Y114">Y$106+IF($C114&lt;&gt;0,SUMPRODUCT((Y$107:Y$108)*TRANSPOSE(($D114:$E114))),0)</f>
        <v>0</v>
      </c>
      <c r="Z114" s="31" cm="1">
        <f t="array" ref="Z114">Z$106+IF($C114&lt;&gt;0,SUMPRODUCT((Z$107:Z$108)*TRANSPOSE(($D114:$E114))),0)</f>
        <v>0</v>
      </c>
      <c r="AA114" s="31" cm="1">
        <f t="array" ref="AA114">AA$106+IF($C114&lt;&gt;0,SUMPRODUCT((AA$107:AA$108)*TRANSPOSE(($D114:$E114))),0)</f>
        <v>0</v>
      </c>
      <c r="AB114" s="31" cm="1">
        <f t="array" ref="AB114">AB$106+IF($C114&lt;&gt;0,SUMPRODUCT((AB$107:AB$108)*TRANSPOSE(($D114:$E114))),0)</f>
        <v>0</v>
      </c>
      <c r="AC114" s="31" cm="1">
        <f t="array" ref="AC114">AC$106+IF($C114&lt;&gt;0,SUMPRODUCT((AC$107:AC$108)*TRANSPOSE(($D114:$E114))),0)</f>
        <v>0</v>
      </c>
      <c r="AD114" s="31" cm="1">
        <f t="array" ref="AD114">AD$106+IF($C114&lt;&gt;0,SUMPRODUCT((AD$107:AD$108)*TRANSPOSE(($D114:$E114))),0)</f>
        <v>0</v>
      </c>
      <c r="AE114" s="31" cm="1">
        <f t="array" ref="AE114">AE$106+IF($C114&lt;&gt;0,SUMPRODUCT((AE$107:AE$108)*TRANSPOSE(($D114:$E114))),0)</f>
        <v>0</v>
      </c>
      <c r="AF114" s="31" cm="1">
        <f t="array" ref="AF114">AF$106+IF($C114&lt;&gt;0,SUMPRODUCT((AF$107:AF$108)*TRANSPOSE(($D114:$E114))),0)</f>
        <v>0</v>
      </c>
      <c r="AG114" s="31" cm="1">
        <f t="array" ref="AG114">AG$106+IF($C114&lt;&gt;0,SUMPRODUCT((AG$107:AG$108)*TRANSPOSE(($D114:$E114))),0)</f>
        <v>0</v>
      </c>
    </row>
    <row r="115" spans="1:33" x14ac:dyDescent="0.2">
      <c r="A115" s="1" t="str">
        <f>"sens"&amp;Assumptions!B116</f>
        <v>sens</v>
      </c>
      <c r="C115" s="306">
        <f>Assumptions!C116</f>
        <v>0</v>
      </c>
      <c r="D115" s="307">
        <f>Assumptions!G116</f>
        <v>0</v>
      </c>
      <c r="E115" s="307">
        <f>Assumptions!H116</f>
        <v>0</v>
      </c>
      <c r="G115" s="38" t="str">
        <f t="shared" si="22"/>
        <v>Option 1 (Base Case)sens</v>
      </c>
      <c r="I115" s="31" cm="1">
        <f t="array" ref="I115">I$106+IF($C115&lt;&gt;0,SUMPRODUCT((I$107:I$108)*TRANSPOSE(($D115:$E115))),0)</f>
        <v>0</v>
      </c>
      <c r="J115" s="31" cm="1">
        <f t="array" ref="J115">J$106+IF($C115&lt;&gt;0,SUMPRODUCT((J$107:J$108)*TRANSPOSE(($D115:$E115))),0)</f>
        <v>0</v>
      </c>
      <c r="K115" s="31" cm="1">
        <f t="array" ref="K115">K$106+IF($C115&lt;&gt;0,SUMPRODUCT((K$107:K$108)*TRANSPOSE(($D115:$E115))),0)</f>
        <v>0</v>
      </c>
      <c r="L115" s="31" cm="1">
        <f t="array" ref="L115">L$106+IF($C115&lt;&gt;0,SUMPRODUCT((L$107:L$108)*TRANSPOSE(($D115:$E115))),0)</f>
        <v>0</v>
      </c>
      <c r="M115" s="31" cm="1">
        <f t="array" ref="M115">M$106+IF($C115&lt;&gt;0,SUMPRODUCT((M$107:M$108)*TRANSPOSE(($D115:$E115))),0)</f>
        <v>0</v>
      </c>
      <c r="N115" s="31" cm="1">
        <f t="array" ref="N115">N$106+IF($C115&lt;&gt;0,SUMPRODUCT((N$107:N$108)*TRANSPOSE(($D115:$E115))),0)</f>
        <v>0</v>
      </c>
      <c r="O115" s="31" cm="1">
        <f t="array" ref="O115">O$106+IF($C115&lt;&gt;0,SUMPRODUCT((O$107:O$108)*TRANSPOSE(($D115:$E115))),0)</f>
        <v>0</v>
      </c>
      <c r="P115" s="31" cm="1">
        <f t="array" ref="P115">P$106+IF($C115&lt;&gt;0,SUMPRODUCT((P$107:P$108)*TRANSPOSE(($D115:$E115))),0)</f>
        <v>0</v>
      </c>
      <c r="Q115" s="31" cm="1">
        <f t="array" ref="Q115">Q$106+IF($C115&lt;&gt;0,SUMPRODUCT((Q$107:Q$108)*TRANSPOSE(($D115:$E115))),0)</f>
        <v>0</v>
      </c>
      <c r="R115" s="31" cm="1">
        <f t="array" ref="R115">R$106+IF($C115&lt;&gt;0,SUMPRODUCT((R$107:R$108)*TRANSPOSE(($D115:$E115))),0)</f>
        <v>0</v>
      </c>
      <c r="S115" s="31" cm="1">
        <f t="array" ref="S115">S$106+IF($C115&lt;&gt;0,SUMPRODUCT((S$107:S$108)*TRANSPOSE(($D115:$E115))),0)</f>
        <v>0</v>
      </c>
      <c r="T115" s="31" cm="1">
        <f t="array" ref="T115">T$106+IF($C115&lt;&gt;0,SUMPRODUCT((T$107:T$108)*TRANSPOSE(($D115:$E115))),0)</f>
        <v>0</v>
      </c>
      <c r="U115" s="31" cm="1">
        <f t="array" ref="U115">U$106+IF($C115&lt;&gt;0,SUMPRODUCT((U$107:U$108)*TRANSPOSE(($D115:$E115))),0)</f>
        <v>0</v>
      </c>
      <c r="V115" s="31" cm="1">
        <f t="array" ref="V115">V$106+IF($C115&lt;&gt;0,SUMPRODUCT((V$107:V$108)*TRANSPOSE(($D115:$E115))),0)</f>
        <v>0</v>
      </c>
      <c r="W115" s="31" cm="1">
        <f t="array" ref="W115">W$106+IF($C115&lt;&gt;0,SUMPRODUCT((W$107:W$108)*TRANSPOSE(($D115:$E115))),0)</f>
        <v>0</v>
      </c>
      <c r="X115" s="31" cm="1">
        <f t="array" ref="X115">X$106+IF($C115&lt;&gt;0,SUMPRODUCT((X$107:X$108)*TRANSPOSE(($D115:$E115))),0)</f>
        <v>0</v>
      </c>
      <c r="Y115" s="31" cm="1">
        <f t="array" ref="Y115">Y$106+IF($C115&lt;&gt;0,SUMPRODUCT((Y$107:Y$108)*TRANSPOSE(($D115:$E115))),0)</f>
        <v>0</v>
      </c>
      <c r="Z115" s="31" cm="1">
        <f t="array" ref="Z115">Z$106+IF($C115&lt;&gt;0,SUMPRODUCT((Z$107:Z$108)*TRANSPOSE(($D115:$E115))),0)</f>
        <v>0</v>
      </c>
      <c r="AA115" s="31" cm="1">
        <f t="array" ref="AA115">AA$106+IF($C115&lt;&gt;0,SUMPRODUCT((AA$107:AA$108)*TRANSPOSE(($D115:$E115))),0)</f>
        <v>0</v>
      </c>
      <c r="AB115" s="31" cm="1">
        <f t="array" ref="AB115">AB$106+IF($C115&lt;&gt;0,SUMPRODUCT((AB$107:AB$108)*TRANSPOSE(($D115:$E115))),0)</f>
        <v>0</v>
      </c>
      <c r="AC115" s="31" cm="1">
        <f t="array" ref="AC115">AC$106+IF($C115&lt;&gt;0,SUMPRODUCT((AC$107:AC$108)*TRANSPOSE(($D115:$E115))),0)</f>
        <v>0</v>
      </c>
      <c r="AD115" s="31" cm="1">
        <f t="array" ref="AD115">AD$106+IF($C115&lt;&gt;0,SUMPRODUCT((AD$107:AD$108)*TRANSPOSE(($D115:$E115))),0)</f>
        <v>0</v>
      </c>
      <c r="AE115" s="31" cm="1">
        <f t="array" ref="AE115">AE$106+IF($C115&lt;&gt;0,SUMPRODUCT((AE$107:AE$108)*TRANSPOSE(($D115:$E115))),0)</f>
        <v>0</v>
      </c>
      <c r="AF115" s="31" cm="1">
        <f t="array" ref="AF115">AF$106+IF($C115&lt;&gt;0,SUMPRODUCT((AF$107:AF$108)*TRANSPOSE(($D115:$E115))),0)</f>
        <v>0</v>
      </c>
      <c r="AG115" s="31" cm="1">
        <f t="array" ref="AG115">AG$106+IF($C115&lt;&gt;0,SUMPRODUCT((AG$107:AG$108)*TRANSPOSE(($D115:$E115))),0)</f>
        <v>0</v>
      </c>
    </row>
    <row r="116" spans="1:33" x14ac:dyDescent="0.2">
      <c r="A116" s="1" t="str">
        <f>"sens"&amp;Assumptions!B117</f>
        <v>sens</v>
      </c>
      <c r="C116" s="306">
        <f>Assumptions!C117</f>
        <v>0</v>
      </c>
      <c r="D116" s="307">
        <f>Assumptions!G117</f>
        <v>0</v>
      </c>
      <c r="E116" s="307">
        <f>Assumptions!H117</f>
        <v>0</v>
      </c>
      <c r="G116" s="38" t="str">
        <f t="shared" si="22"/>
        <v>Option 1 (Base Case)sens</v>
      </c>
      <c r="I116" s="31" cm="1">
        <f t="array" ref="I116">I$106+IF($C116&lt;&gt;0,SUMPRODUCT((I$107:I$108)*TRANSPOSE(($D116:$E116))),0)</f>
        <v>0</v>
      </c>
      <c r="J116" s="31" cm="1">
        <f t="array" ref="J116">J$106+IF($C116&lt;&gt;0,SUMPRODUCT((J$107:J$108)*TRANSPOSE(($D116:$E116))),0)</f>
        <v>0</v>
      </c>
      <c r="K116" s="31" cm="1">
        <f t="array" ref="K116">K$106+IF($C116&lt;&gt;0,SUMPRODUCT((K$107:K$108)*TRANSPOSE(($D116:$E116))),0)</f>
        <v>0</v>
      </c>
      <c r="L116" s="31" cm="1">
        <f t="array" ref="L116">L$106+IF($C116&lt;&gt;0,SUMPRODUCT((L$107:L$108)*TRANSPOSE(($D116:$E116))),0)</f>
        <v>0</v>
      </c>
      <c r="M116" s="31" cm="1">
        <f t="array" ref="M116">M$106+IF($C116&lt;&gt;0,SUMPRODUCT((M$107:M$108)*TRANSPOSE(($D116:$E116))),0)</f>
        <v>0</v>
      </c>
      <c r="N116" s="31" cm="1">
        <f t="array" ref="N116">N$106+IF($C116&lt;&gt;0,SUMPRODUCT((N$107:N$108)*TRANSPOSE(($D116:$E116))),0)</f>
        <v>0</v>
      </c>
      <c r="O116" s="31" cm="1">
        <f t="array" ref="O116">O$106+IF($C116&lt;&gt;0,SUMPRODUCT((O$107:O$108)*TRANSPOSE(($D116:$E116))),0)</f>
        <v>0</v>
      </c>
      <c r="P116" s="31" cm="1">
        <f t="array" ref="P116">P$106+IF($C116&lt;&gt;0,SUMPRODUCT((P$107:P$108)*TRANSPOSE(($D116:$E116))),0)</f>
        <v>0</v>
      </c>
      <c r="Q116" s="31" cm="1">
        <f t="array" ref="Q116">Q$106+IF($C116&lt;&gt;0,SUMPRODUCT((Q$107:Q$108)*TRANSPOSE(($D116:$E116))),0)</f>
        <v>0</v>
      </c>
      <c r="R116" s="31" cm="1">
        <f t="array" ref="R116">R$106+IF($C116&lt;&gt;0,SUMPRODUCT((R$107:R$108)*TRANSPOSE(($D116:$E116))),0)</f>
        <v>0</v>
      </c>
      <c r="S116" s="31" cm="1">
        <f t="array" ref="S116">S$106+IF($C116&lt;&gt;0,SUMPRODUCT((S$107:S$108)*TRANSPOSE(($D116:$E116))),0)</f>
        <v>0</v>
      </c>
      <c r="T116" s="31" cm="1">
        <f t="array" ref="T116">T$106+IF($C116&lt;&gt;0,SUMPRODUCT((T$107:T$108)*TRANSPOSE(($D116:$E116))),0)</f>
        <v>0</v>
      </c>
      <c r="U116" s="31" cm="1">
        <f t="array" ref="U116">U$106+IF($C116&lt;&gt;0,SUMPRODUCT((U$107:U$108)*TRANSPOSE(($D116:$E116))),0)</f>
        <v>0</v>
      </c>
      <c r="V116" s="31" cm="1">
        <f t="array" ref="V116">V$106+IF($C116&lt;&gt;0,SUMPRODUCT((V$107:V$108)*TRANSPOSE(($D116:$E116))),0)</f>
        <v>0</v>
      </c>
      <c r="W116" s="31" cm="1">
        <f t="array" ref="W116">W$106+IF($C116&lt;&gt;0,SUMPRODUCT((W$107:W$108)*TRANSPOSE(($D116:$E116))),0)</f>
        <v>0</v>
      </c>
      <c r="X116" s="31" cm="1">
        <f t="array" ref="X116">X$106+IF($C116&lt;&gt;0,SUMPRODUCT((X$107:X$108)*TRANSPOSE(($D116:$E116))),0)</f>
        <v>0</v>
      </c>
      <c r="Y116" s="31" cm="1">
        <f t="array" ref="Y116">Y$106+IF($C116&lt;&gt;0,SUMPRODUCT((Y$107:Y$108)*TRANSPOSE(($D116:$E116))),0)</f>
        <v>0</v>
      </c>
      <c r="Z116" s="31" cm="1">
        <f t="array" ref="Z116">Z$106+IF($C116&lt;&gt;0,SUMPRODUCT((Z$107:Z$108)*TRANSPOSE(($D116:$E116))),0)</f>
        <v>0</v>
      </c>
      <c r="AA116" s="31" cm="1">
        <f t="array" ref="AA116">AA$106+IF($C116&lt;&gt;0,SUMPRODUCT((AA$107:AA$108)*TRANSPOSE(($D116:$E116))),0)</f>
        <v>0</v>
      </c>
      <c r="AB116" s="31" cm="1">
        <f t="array" ref="AB116">AB$106+IF($C116&lt;&gt;0,SUMPRODUCT((AB$107:AB$108)*TRANSPOSE(($D116:$E116))),0)</f>
        <v>0</v>
      </c>
      <c r="AC116" s="31" cm="1">
        <f t="array" ref="AC116">AC$106+IF($C116&lt;&gt;0,SUMPRODUCT((AC$107:AC$108)*TRANSPOSE(($D116:$E116))),0)</f>
        <v>0</v>
      </c>
      <c r="AD116" s="31" cm="1">
        <f t="array" ref="AD116">AD$106+IF($C116&lt;&gt;0,SUMPRODUCT((AD$107:AD$108)*TRANSPOSE(($D116:$E116))),0)</f>
        <v>0</v>
      </c>
      <c r="AE116" s="31" cm="1">
        <f t="array" ref="AE116">AE$106+IF($C116&lt;&gt;0,SUMPRODUCT((AE$107:AE$108)*TRANSPOSE(($D116:$E116))),0)</f>
        <v>0</v>
      </c>
      <c r="AF116" s="31" cm="1">
        <f t="array" ref="AF116">AF$106+IF($C116&lt;&gt;0,SUMPRODUCT((AF$107:AF$108)*TRANSPOSE(($D116:$E116))),0)</f>
        <v>0</v>
      </c>
      <c r="AG116" s="31" cm="1">
        <f t="array" ref="AG116">AG$106+IF($C116&lt;&gt;0,SUMPRODUCT((AG$107:AG$108)*TRANSPOSE(($D116:$E116))),0)</f>
        <v>0</v>
      </c>
    </row>
    <row r="117" spans="1:33" x14ac:dyDescent="0.2">
      <c r="A117" s="1" t="str">
        <f>"sens"&amp;Assumptions!B118</f>
        <v>sens</v>
      </c>
      <c r="C117" s="306">
        <f>Assumptions!C118</f>
        <v>0</v>
      </c>
      <c r="D117" s="307">
        <f>Assumptions!G118</f>
        <v>0</v>
      </c>
      <c r="E117" s="307">
        <f>Assumptions!H118</f>
        <v>0</v>
      </c>
      <c r="G117" s="38" t="str">
        <f t="shared" si="22"/>
        <v>Option 1 (Base Case)sens</v>
      </c>
      <c r="I117" s="31" cm="1">
        <f t="array" ref="I117">I$106+IF($C117&lt;&gt;0,SUMPRODUCT((I$107:I$108)*TRANSPOSE(($D117:$E117))),0)</f>
        <v>0</v>
      </c>
      <c r="J117" s="31" cm="1">
        <f t="array" ref="J117">J$106+IF($C117&lt;&gt;0,SUMPRODUCT((J$107:J$108)*TRANSPOSE(($D117:$E117))),0)</f>
        <v>0</v>
      </c>
      <c r="K117" s="31" cm="1">
        <f t="array" ref="K117">K$106+IF($C117&lt;&gt;0,SUMPRODUCT((K$107:K$108)*TRANSPOSE(($D117:$E117))),0)</f>
        <v>0</v>
      </c>
      <c r="L117" s="31" cm="1">
        <f t="array" ref="L117">L$106+IF($C117&lt;&gt;0,SUMPRODUCT((L$107:L$108)*TRANSPOSE(($D117:$E117))),0)</f>
        <v>0</v>
      </c>
      <c r="M117" s="31" cm="1">
        <f t="array" ref="M117">M$106+IF($C117&lt;&gt;0,SUMPRODUCT((M$107:M$108)*TRANSPOSE(($D117:$E117))),0)</f>
        <v>0</v>
      </c>
      <c r="N117" s="31" cm="1">
        <f t="array" ref="N117">N$106+IF($C117&lt;&gt;0,SUMPRODUCT((N$107:N$108)*TRANSPOSE(($D117:$E117))),0)</f>
        <v>0</v>
      </c>
      <c r="O117" s="31" cm="1">
        <f t="array" ref="O117">O$106+IF($C117&lt;&gt;0,SUMPRODUCT((O$107:O$108)*TRANSPOSE(($D117:$E117))),0)</f>
        <v>0</v>
      </c>
      <c r="P117" s="31" cm="1">
        <f t="array" ref="P117">P$106+IF($C117&lt;&gt;0,SUMPRODUCT((P$107:P$108)*TRANSPOSE(($D117:$E117))),0)</f>
        <v>0</v>
      </c>
      <c r="Q117" s="31" cm="1">
        <f t="array" ref="Q117">Q$106+IF($C117&lt;&gt;0,SUMPRODUCT((Q$107:Q$108)*TRANSPOSE(($D117:$E117))),0)</f>
        <v>0</v>
      </c>
      <c r="R117" s="31" cm="1">
        <f t="array" ref="R117">R$106+IF($C117&lt;&gt;0,SUMPRODUCT((R$107:R$108)*TRANSPOSE(($D117:$E117))),0)</f>
        <v>0</v>
      </c>
      <c r="S117" s="31" cm="1">
        <f t="array" ref="S117">S$106+IF($C117&lt;&gt;0,SUMPRODUCT((S$107:S$108)*TRANSPOSE(($D117:$E117))),0)</f>
        <v>0</v>
      </c>
      <c r="T117" s="31" cm="1">
        <f t="array" ref="T117">T$106+IF($C117&lt;&gt;0,SUMPRODUCT((T$107:T$108)*TRANSPOSE(($D117:$E117))),0)</f>
        <v>0</v>
      </c>
      <c r="U117" s="31" cm="1">
        <f t="array" ref="U117">U$106+IF($C117&lt;&gt;0,SUMPRODUCT((U$107:U$108)*TRANSPOSE(($D117:$E117))),0)</f>
        <v>0</v>
      </c>
      <c r="V117" s="31" cm="1">
        <f t="array" ref="V117">V$106+IF($C117&lt;&gt;0,SUMPRODUCT((V$107:V$108)*TRANSPOSE(($D117:$E117))),0)</f>
        <v>0</v>
      </c>
      <c r="W117" s="31" cm="1">
        <f t="array" ref="W117">W$106+IF($C117&lt;&gt;0,SUMPRODUCT((W$107:W$108)*TRANSPOSE(($D117:$E117))),0)</f>
        <v>0</v>
      </c>
      <c r="X117" s="31" cm="1">
        <f t="array" ref="X117">X$106+IF($C117&lt;&gt;0,SUMPRODUCT((X$107:X$108)*TRANSPOSE(($D117:$E117))),0)</f>
        <v>0</v>
      </c>
      <c r="Y117" s="31" cm="1">
        <f t="array" ref="Y117">Y$106+IF($C117&lt;&gt;0,SUMPRODUCT((Y$107:Y$108)*TRANSPOSE(($D117:$E117))),0)</f>
        <v>0</v>
      </c>
      <c r="Z117" s="31" cm="1">
        <f t="array" ref="Z117">Z$106+IF($C117&lt;&gt;0,SUMPRODUCT((Z$107:Z$108)*TRANSPOSE(($D117:$E117))),0)</f>
        <v>0</v>
      </c>
      <c r="AA117" s="31" cm="1">
        <f t="array" ref="AA117">AA$106+IF($C117&lt;&gt;0,SUMPRODUCT((AA$107:AA$108)*TRANSPOSE(($D117:$E117))),0)</f>
        <v>0</v>
      </c>
      <c r="AB117" s="31" cm="1">
        <f t="array" ref="AB117">AB$106+IF($C117&lt;&gt;0,SUMPRODUCT((AB$107:AB$108)*TRANSPOSE(($D117:$E117))),0)</f>
        <v>0</v>
      </c>
      <c r="AC117" s="31" cm="1">
        <f t="array" ref="AC117">AC$106+IF($C117&lt;&gt;0,SUMPRODUCT((AC$107:AC$108)*TRANSPOSE(($D117:$E117))),0)</f>
        <v>0</v>
      </c>
      <c r="AD117" s="31" cm="1">
        <f t="array" ref="AD117">AD$106+IF($C117&lt;&gt;0,SUMPRODUCT((AD$107:AD$108)*TRANSPOSE(($D117:$E117))),0)</f>
        <v>0</v>
      </c>
      <c r="AE117" s="31" cm="1">
        <f t="array" ref="AE117">AE$106+IF($C117&lt;&gt;0,SUMPRODUCT((AE$107:AE$108)*TRANSPOSE(($D117:$E117))),0)</f>
        <v>0</v>
      </c>
      <c r="AF117" s="31" cm="1">
        <f t="array" ref="AF117">AF$106+IF($C117&lt;&gt;0,SUMPRODUCT((AF$107:AF$108)*TRANSPOSE(($D117:$E117))),0)</f>
        <v>0</v>
      </c>
      <c r="AG117" s="31" cm="1">
        <f t="array" ref="AG117">AG$106+IF($C117&lt;&gt;0,SUMPRODUCT((AG$107:AG$108)*TRANSPOSE(($D117:$E117))),0)</f>
        <v>0</v>
      </c>
    </row>
  </sheetData>
  <conditionalFormatting sqref="E14:E16">
    <cfRule type="expression" dxfId="13" priority="12">
      <formula>AND(SUM($I14:$AB14)&lt;&gt;0, E14=0)</formula>
    </cfRule>
  </conditionalFormatting>
  <conditionalFormatting sqref="E28">
    <cfRule type="expression" dxfId="12" priority="239">
      <formula>AND(SUM($I$27:$AG$27)&gt;0, $E$28=0)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5AA9D-F89B-4B5B-91A1-7D8DFA0D370D}">
  <sheetPr codeName="Sheet7">
    <tabColor rgb="FF0099FF"/>
  </sheetPr>
  <dimension ref="A1:XER136"/>
  <sheetViews>
    <sheetView showGridLines="0" zoomScale="85" zoomScaleNormal="85" workbookViewId="0">
      <pane xSplit="7" ySplit="10" topLeftCell="H11" activePane="bottomRight" state="frozen"/>
      <selection activeCell="C26" sqref="C26"/>
      <selection pane="topRight" activeCell="C26" sqref="C26"/>
      <selection pane="bottomLeft" activeCell="C26" sqref="C26"/>
      <selection pane="bottomRight" activeCell="H11" sqref="H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3.375" style="1" customWidth="1"/>
    <col min="9" max="33" width="12.125" style="1" customWidth="1"/>
    <col min="34" max="16384" width="8" style="1"/>
  </cols>
  <sheetData>
    <row r="1" spans="1:43" ht="18.75" x14ac:dyDescent="0.3">
      <c r="A1" s="15" t="str">
        <f>bus</f>
        <v>CitiPower</v>
      </c>
      <c r="B1" s="15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</row>
    <row r="2" spans="1:43" ht="18.75" x14ac:dyDescent="0.3">
      <c r="A2" s="56" t="str">
        <f>proj</f>
        <v>Relay replacements</v>
      </c>
      <c r="B2" s="56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</row>
    <row r="3" spans="1:43" ht="15.75" x14ac:dyDescent="0.25">
      <c r="A3" s="206" t="s">
        <v>132</v>
      </c>
      <c r="B3" s="5"/>
      <c r="C3" s="203" t="str">
        <f>INDEX(Assumptions!$E$14:$E$18, MATCH(A3,_xlfn.ANCHORARRAY( Assumptions!$C$14),0))</f>
        <v>Replace all ageing relays at zone substations</v>
      </c>
    </row>
    <row r="4" spans="1:43" x14ac:dyDescent="0.2">
      <c r="A4" s="204" t="str">
        <f>(INDEX(Data!$D$9:$D$13, MATCH(A3, options,0)))</f>
        <v/>
      </c>
      <c r="B4" s="190"/>
      <c r="C4" s="241" t="str">
        <f>IF(INDEX(Misc_calcs!$D$49:$D$67, MATCH(A3, Misc_calcs!$B$49:$B$67,0)), Misc_calcs!$B$70, "")</f>
        <v/>
      </c>
    </row>
    <row r="5" spans="1:43" hidden="1" outlineLevel="1" x14ac:dyDescent="0.2">
      <c r="C5" s="99"/>
      <c r="D5" s="98"/>
      <c r="E5" s="100"/>
      <c r="F5" s="100"/>
      <c r="G5" s="98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</row>
    <row r="6" spans="1:43" hidden="1" outlineLevel="1" x14ac:dyDescent="0.2">
      <c r="A6" s="98" t="str">
        <f>'Option1 (base case)'!A6</f>
        <v>Count</v>
      </c>
      <c r="B6" s="98"/>
      <c r="C6" s="99"/>
      <c r="D6" s="98"/>
      <c r="E6" s="100"/>
      <c r="F6" s="100"/>
      <c r="G6" s="98"/>
      <c r="H6" s="101"/>
      <c r="I6" s="101">
        <f>'Option1 (base case)'!I6</f>
        <v>1</v>
      </c>
      <c r="J6" s="101">
        <f>'Option1 (base case)'!J6</f>
        <v>2</v>
      </c>
      <c r="K6" s="101">
        <f>'Option1 (base case)'!K6</f>
        <v>3</v>
      </c>
      <c r="L6" s="101">
        <f>'Option1 (base case)'!L6</f>
        <v>4</v>
      </c>
      <c r="M6" s="101">
        <f>'Option1 (base case)'!M6</f>
        <v>5</v>
      </c>
      <c r="N6" s="101">
        <f>'Option1 (base case)'!N6</f>
        <v>6</v>
      </c>
      <c r="O6" s="101">
        <f>'Option1 (base case)'!O6</f>
        <v>7</v>
      </c>
      <c r="P6" s="101">
        <f>'Option1 (base case)'!P6</f>
        <v>8</v>
      </c>
      <c r="Q6" s="101">
        <f>'Option1 (base case)'!Q6</f>
        <v>9</v>
      </c>
      <c r="R6" s="101">
        <f>'Option1 (base case)'!R6</f>
        <v>10</v>
      </c>
      <c r="S6" s="101">
        <f>'Option1 (base case)'!S6</f>
        <v>11</v>
      </c>
      <c r="T6" s="101">
        <f>'Option1 (base case)'!T6</f>
        <v>12</v>
      </c>
      <c r="U6" s="101">
        <f>'Option1 (base case)'!U6</f>
        <v>13</v>
      </c>
      <c r="V6" s="101">
        <f>'Option1 (base case)'!V6</f>
        <v>14</v>
      </c>
      <c r="W6" s="101">
        <f>'Option1 (base case)'!W6</f>
        <v>15</v>
      </c>
      <c r="X6" s="101">
        <f>'Option1 (base case)'!X6</f>
        <v>16</v>
      </c>
      <c r="Y6" s="101">
        <f>'Option1 (base case)'!Y6</f>
        <v>17</v>
      </c>
      <c r="Z6" s="101">
        <f>'Option1 (base case)'!Z6</f>
        <v>18</v>
      </c>
      <c r="AA6" s="101">
        <f>'Option1 (base case)'!AA6</f>
        <v>19</v>
      </c>
      <c r="AB6" s="101">
        <f>'Option1 (base case)'!AB6</f>
        <v>20</v>
      </c>
      <c r="AC6" s="101">
        <f>'Option1 (base case)'!AC6</f>
        <v>21</v>
      </c>
      <c r="AD6" s="101">
        <f>'Option1 (base case)'!AD6</f>
        <v>22</v>
      </c>
      <c r="AE6" s="101">
        <f>'Option1 (base case)'!AE6</f>
        <v>23</v>
      </c>
      <c r="AF6" s="101">
        <f>'Option1 (base case)'!AF6</f>
        <v>24</v>
      </c>
      <c r="AG6" s="101">
        <f>'Option1 (base case)'!AG6</f>
        <v>25</v>
      </c>
    </row>
    <row r="7" spans="1:43" hidden="1" outlineLevel="1" x14ac:dyDescent="0.2">
      <c r="A7" s="98" t="str">
        <f>'Option1 (base case)'!A7</f>
        <v>Value of CO2 reductions</v>
      </c>
      <c r="B7" s="98"/>
      <c r="G7" s="162" t="s">
        <v>65</v>
      </c>
      <c r="I7" s="99">
        <f>'Option1 (base case)'!I7</f>
        <v>24.730486797759085</v>
      </c>
      <c r="J7" s="99">
        <f>'Option1 (base case)'!J7</f>
        <v>22.340740091772258</v>
      </c>
      <c r="K7" s="99">
        <f>'Option1 (base case)'!K7</f>
        <v>20.196329122153124</v>
      </c>
      <c r="L7" s="99">
        <f>'Option1 (base case)'!L7</f>
        <v>18.06294207659629</v>
      </c>
      <c r="M7" s="99">
        <f>'Option1 (base case)'!M7</f>
        <v>15.913397615084225</v>
      </c>
      <c r="N7" s="99">
        <f>'Option1 (base case)'!N7</f>
        <v>13.715069432539002</v>
      </c>
      <c r="O7" s="99">
        <f>'Option1 (base case)'!O7</f>
        <v>13.715069432539002</v>
      </c>
      <c r="P7" s="99">
        <f>'Option1 (base case)'!P7</f>
        <v>13.715069432539002</v>
      </c>
      <c r="Q7" s="99">
        <f>'Option1 (base case)'!Q7</f>
        <v>13.715069432539002</v>
      </c>
      <c r="R7" s="99">
        <f>'Option1 (base case)'!R7</f>
        <v>13.715069432539002</v>
      </c>
      <c r="S7" s="99">
        <f>'Option1 (base case)'!S7</f>
        <v>13.715069432539002</v>
      </c>
      <c r="T7" s="99">
        <f>'Option1 (base case)'!T7</f>
        <v>13.715069432539002</v>
      </c>
      <c r="U7" s="99">
        <f>'Option1 (base case)'!U7</f>
        <v>13.715069432539002</v>
      </c>
      <c r="V7" s="99">
        <f>'Option1 (base case)'!V7</f>
        <v>13.715069432539002</v>
      </c>
      <c r="W7" s="99">
        <f>'Option1 (base case)'!W7</f>
        <v>13.715069432539002</v>
      </c>
      <c r="X7" s="99">
        <f>'Option1 (base case)'!X7</f>
        <v>13.715069432539002</v>
      </c>
      <c r="Y7" s="99">
        <f>'Option1 (base case)'!Y7</f>
        <v>13.715069432539002</v>
      </c>
      <c r="Z7" s="99">
        <f>'Option1 (base case)'!Z7</f>
        <v>13.715069432539002</v>
      </c>
      <c r="AA7" s="99">
        <f>'Option1 (base case)'!AA7</f>
        <v>13.715069432539002</v>
      </c>
      <c r="AB7" s="99">
        <f>'Option1 (base case)'!AB7</f>
        <v>13.715069432539002</v>
      </c>
      <c r="AC7" s="99">
        <f>'Option1 (base case)'!AC7</f>
        <v>13.715069432539002</v>
      </c>
      <c r="AD7" s="99">
        <f>'Option1 (base case)'!AD7</f>
        <v>13.715069432539002</v>
      </c>
      <c r="AE7" s="99">
        <f>'Option1 (base case)'!AE7</f>
        <v>13.715069432539002</v>
      </c>
      <c r="AF7" s="99">
        <f>'Option1 (base case)'!AF7</f>
        <v>13.715069432539002</v>
      </c>
      <c r="AG7" s="99">
        <f>'Option1 (base case)'!AG7</f>
        <v>13.715069432539002</v>
      </c>
    </row>
    <row r="8" spans="1:43" ht="6.75" customHeight="1" collapsed="1" x14ac:dyDescent="0.2">
      <c r="C8" s="99"/>
      <c r="D8" s="98"/>
      <c r="E8" s="100"/>
      <c r="F8" s="100"/>
      <c r="G8" s="98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</row>
    <row r="9" spans="1:43" ht="15" x14ac:dyDescent="0.2">
      <c r="A9" s="18"/>
      <c r="B9" s="18"/>
      <c r="C9" s="18"/>
      <c r="D9" s="18"/>
      <c r="E9" s="18"/>
      <c r="F9" s="144"/>
      <c r="G9" s="18" t="s">
        <v>25</v>
      </c>
      <c r="H9" s="223"/>
      <c r="I9" s="17" t="str">
        <f>'Option1 (base case)'!I9</f>
        <v>2026-27</v>
      </c>
      <c r="J9" s="17" t="str">
        <f>'Option1 (base case)'!J9</f>
        <v>2027-28</v>
      </c>
      <c r="K9" s="17" t="str">
        <f>'Option1 (base case)'!K9</f>
        <v>2028-29</v>
      </c>
      <c r="L9" s="17" t="str">
        <f>'Option1 (base case)'!L9</f>
        <v>2029-30</v>
      </c>
      <c r="M9" s="17" t="str">
        <f>'Option1 (base case)'!M9</f>
        <v>2030-31</v>
      </c>
      <c r="N9" s="17" t="str">
        <f>'Option1 (base case)'!N9</f>
        <v>2031-32</v>
      </c>
      <c r="O9" s="17" t="str">
        <f>'Option1 (base case)'!O9</f>
        <v>2032-33</v>
      </c>
      <c r="P9" s="17" t="str">
        <f>'Option1 (base case)'!P9</f>
        <v>2033-34</v>
      </c>
      <c r="Q9" s="17" t="str">
        <f>'Option1 (base case)'!Q9</f>
        <v>2034-35</v>
      </c>
      <c r="R9" s="17" t="str">
        <f>'Option1 (base case)'!R9</f>
        <v>2035-36</v>
      </c>
      <c r="S9" s="17" t="str">
        <f>'Option1 (base case)'!S9</f>
        <v>2036-37</v>
      </c>
      <c r="T9" s="17" t="str">
        <f>'Option1 (base case)'!T9</f>
        <v>2037-38</v>
      </c>
      <c r="U9" s="17" t="str">
        <f>'Option1 (base case)'!U9</f>
        <v>2038-39</v>
      </c>
      <c r="V9" s="17" t="str">
        <f>'Option1 (base case)'!V9</f>
        <v>2039-40</v>
      </c>
      <c r="W9" s="17" t="str">
        <f>'Option1 (base case)'!W9</f>
        <v>2040-41</v>
      </c>
      <c r="X9" s="17" t="str">
        <f>'Option1 (base case)'!X9</f>
        <v>2041-42</v>
      </c>
      <c r="Y9" s="17" t="str">
        <f>'Option1 (base case)'!Y9</f>
        <v>2042-43</v>
      </c>
      <c r="Z9" s="17" t="str">
        <f>'Option1 (base case)'!Z9</f>
        <v>2043-44</v>
      </c>
      <c r="AA9" s="17" t="str">
        <f>'Option1 (base case)'!AA9</f>
        <v>2044-45</v>
      </c>
      <c r="AB9" s="17" t="str">
        <f>'Option1 (base case)'!AB9</f>
        <v>2045-46</v>
      </c>
      <c r="AC9" s="17" t="str">
        <f>'Option1 (base case)'!AC9</f>
        <v>2046-47</v>
      </c>
      <c r="AD9" s="17" t="str">
        <f>'Option1 (base case)'!AD9</f>
        <v>2047-48</v>
      </c>
      <c r="AE9" s="17" t="str">
        <f>'Option1 (base case)'!AE9</f>
        <v>2048-49</v>
      </c>
      <c r="AF9" s="17" t="str">
        <f>'Option1 (base case)'!AF9</f>
        <v>2049-50</v>
      </c>
      <c r="AG9" s="17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89" t="s">
        <v>122</v>
      </c>
      <c r="B11" s="89"/>
      <c r="C11" s="90"/>
      <c r="D11" s="90"/>
      <c r="E11" s="90"/>
      <c r="F11" s="90"/>
      <c r="G11" s="207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</row>
    <row r="12" spans="1:43" x14ac:dyDescent="0.2">
      <c r="A12" s="3"/>
      <c r="B12" s="3"/>
      <c r="C12" s="3"/>
      <c r="D12" s="3"/>
      <c r="G12" s="208"/>
    </row>
    <row r="13" spans="1:43" x14ac:dyDescent="0.2">
      <c r="C13" s="3" t="s">
        <v>17</v>
      </c>
      <c r="D13"/>
      <c r="E13" s="126" t="s">
        <v>71</v>
      </c>
      <c r="G13" s="209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7" t="s">
        <v>252</v>
      </c>
      <c r="D14"/>
      <c r="E14" s="150">
        <v>28</v>
      </c>
      <c r="G14" s="210">
        <f>input_dollars</f>
        <v>45291</v>
      </c>
      <c r="H14" s="151"/>
      <c r="I14" s="321">
        <f>Workings_calcs!D23</f>
        <v>2857212</v>
      </c>
      <c r="J14" s="321">
        <f>Workings_calcs!E23</f>
        <v>5027445</v>
      </c>
      <c r="K14" s="321">
        <f>Workings_calcs!F23</f>
        <v>0</v>
      </c>
      <c r="L14" s="321">
        <f>Workings_calcs!G23</f>
        <v>0</v>
      </c>
      <c r="M14" s="321">
        <f>Workings_calcs!H23</f>
        <v>0</v>
      </c>
      <c r="N14" s="321">
        <f>Workings_calcs!I23</f>
        <v>0</v>
      </c>
      <c r="O14" s="321">
        <f>Workings_calcs!J23</f>
        <v>0</v>
      </c>
      <c r="P14" s="321">
        <f>Workings_calcs!K23</f>
        <v>0</v>
      </c>
      <c r="Q14" s="321">
        <f>Workings_calcs!L23</f>
        <v>0</v>
      </c>
      <c r="R14" s="321">
        <f>Workings_calcs!M23</f>
        <v>0</v>
      </c>
      <c r="S14" s="321">
        <f>Workings_calcs!N23</f>
        <v>0</v>
      </c>
      <c r="T14" s="321">
        <f>Workings_calcs!O23</f>
        <v>0</v>
      </c>
      <c r="U14" s="321">
        <f>Workings_calcs!P23</f>
        <v>0</v>
      </c>
      <c r="V14" s="321">
        <f>Workings_calcs!Q23</f>
        <v>0</v>
      </c>
      <c r="W14" s="321">
        <f>Workings_calcs!R23</f>
        <v>0</v>
      </c>
      <c r="X14" s="321">
        <f>Workings_calcs!S23</f>
        <v>0</v>
      </c>
      <c r="Y14" s="321">
        <f>Workings_calcs!T23</f>
        <v>0</v>
      </c>
      <c r="Z14" s="321">
        <f>Workings_calcs!U23</f>
        <v>0</v>
      </c>
      <c r="AA14" s="321">
        <f>Workings_calcs!V23</f>
        <v>0</v>
      </c>
      <c r="AB14" s="321">
        <f>Workings_calcs!W23</f>
        <v>0</v>
      </c>
      <c r="AC14" s="321">
        <f>Workings_calcs!X23</f>
        <v>0</v>
      </c>
      <c r="AD14" s="321">
        <f>Workings_calcs!Y23</f>
        <v>0</v>
      </c>
      <c r="AE14" s="321">
        <f>Workings_calcs!Z23</f>
        <v>0</v>
      </c>
      <c r="AF14" s="321">
        <f>Workings_calcs!AA23</f>
        <v>0</v>
      </c>
      <c r="AG14" s="321">
        <f>Workings_calcs!AB23</f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7"/>
      <c r="D15"/>
      <c r="E15" s="150">
        <v>0</v>
      </c>
      <c r="G15" s="210">
        <f>input_dollars</f>
        <v>45291</v>
      </c>
      <c r="H15" s="2"/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7"/>
      <c r="D16"/>
      <c r="E16" s="150">
        <v>0</v>
      </c>
      <c r="G16" s="210">
        <f>input_dollars</f>
        <v>45291</v>
      </c>
      <c r="H16" s="2"/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6" t="s">
        <v>30</v>
      </c>
      <c r="G17" s="210">
        <f>input_dollars</f>
        <v>45291</v>
      </c>
      <c r="H17" s="107"/>
      <c r="I17" s="106">
        <f t="shared" ref="I17:Q17" si="0">SUM(I14:I16)</f>
        <v>2857212</v>
      </c>
      <c r="J17" s="106">
        <f t="shared" si="0"/>
        <v>5027445</v>
      </c>
      <c r="K17" s="106">
        <f t="shared" si="0"/>
        <v>0</v>
      </c>
      <c r="L17" s="106">
        <f t="shared" si="0"/>
        <v>0</v>
      </c>
      <c r="M17" s="106">
        <f t="shared" si="0"/>
        <v>0</v>
      </c>
      <c r="N17" s="106">
        <f t="shared" si="0"/>
        <v>0</v>
      </c>
      <c r="O17" s="106">
        <f t="shared" si="0"/>
        <v>0</v>
      </c>
      <c r="P17" s="106">
        <f t="shared" si="0"/>
        <v>0</v>
      </c>
      <c r="Q17" s="106">
        <f t="shared" si="0"/>
        <v>0</v>
      </c>
      <c r="R17" s="106">
        <f t="shared" ref="R17:AG17" si="1">SUM(R14:R16)</f>
        <v>0</v>
      </c>
      <c r="S17" s="106">
        <f t="shared" si="1"/>
        <v>0</v>
      </c>
      <c r="T17" s="106">
        <f t="shared" si="1"/>
        <v>0</v>
      </c>
      <c r="U17" s="106">
        <f t="shared" si="1"/>
        <v>0</v>
      </c>
      <c r="V17" s="106">
        <f t="shared" si="1"/>
        <v>0</v>
      </c>
      <c r="W17" s="106">
        <f t="shared" si="1"/>
        <v>0</v>
      </c>
      <c r="X17" s="106">
        <f t="shared" si="1"/>
        <v>0</v>
      </c>
      <c r="Y17" s="106">
        <f t="shared" si="1"/>
        <v>0</v>
      </c>
      <c r="Z17" s="106">
        <f t="shared" si="1"/>
        <v>0</v>
      </c>
      <c r="AA17" s="106">
        <f t="shared" si="1"/>
        <v>0</v>
      </c>
      <c r="AB17" s="106">
        <f t="shared" si="1"/>
        <v>0</v>
      </c>
      <c r="AC17" s="106">
        <f t="shared" si="1"/>
        <v>0</v>
      </c>
      <c r="AD17" s="106">
        <f t="shared" si="1"/>
        <v>0</v>
      </c>
      <c r="AE17" s="106">
        <f t="shared" si="1"/>
        <v>0</v>
      </c>
      <c r="AF17" s="106">
        <f t="shared" si="1"/>
        <v>0</v>
      </c>
      <c r="AG17" s="106">
        <f t="shared" si="1"/>
        <v>0</v>
      </c>
    </row>
    <row r="18" spans="1:43" x14ac:dyDescent="0.2">
      <c r="C18"/>
      <c r="D18"/>
      <c r="E18"/>
      <c r="G18" s="20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31</v>
      </c>
      <c r="D19"/>
      <c r="E19"/>
      <c r="F19" s="107"/>
      <c r="G19" s="210">
        <f>input_dollars</f>
        <v>45291</v>
      </c>
      <c r="H19" s="107"/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</row>
    <row r="20" spans="1:43" x14ac:dyDescent="0.2">
      <c r="G20" s="208"/>
    </row>
    <row r="21" spans="1:43" x14ac:dyDescent="0.2">
      <c r="C21"/>
      <c r="D21"/>
      <c r="E21"/>
      <c r="G21" s="20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89" t="s">
        <v>153</v>
      </c>
      <c r="B22" s="89"/>
      <c r="C22" s="89"/>
      <c r="D22" s="89"/>
      <c r="E22" s="89"/>
      <c r="F22" s="89"/>
      <c r="G22" s="207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111"/>
      <c r="B23" s="111"/>
      <c r="C23" s="111"/>
      <c r="D23" s="111"/>
      <c r="E23" s="111"/>
      <c r="F23" s="111"/>
      <c r="G23" s="2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111"/>
      <c r="B24" s="111"/>
      <c r="C24" s="1" t="s">
        <v>154</v>
      </c>
      <c r="D24" s="111"/>
      <c r="E24" s="111"/>
      <c r="F24" s="111"/>
      <c r="G24" s="211"/>
      <c r="H24" s="111"/>
      <c r="I24" s="172">
        <v>0</v>
      </c>
      <c r="J24" s="172">
        <v>0</v>
      </c>
      <c r="K24" s="172">
        <v>0</v>
      </c>
      <c r="L24" s="172">
        <v>0</v>
      </c>
      <c r="M24" s="172">
        <v>0</v>
      </c>
      <c r="N24" s="172">
        <v>0</v>
      </c>
      <c r="O24" s="172">
        <v>0</v>
      </c>
      <c r="P24" s="172">
        <v>0</v>
      </c>
      <c r="Q24" s="172">
        <v>0</v>
      </c>
      <c r="R24" s="172">
        <v>0</v>
      </c>
      <c r="S24" s="172">
        <v>0</v>
      </c>
      <c r="T24" s="172">
        <v>0</v>
      </c>
      <c r="U24" s="172">
        <v>0</v>
      </c>
      <c r="V24" s="172">
        <v>0</v>
      </c>
      <c r="W24" s="172">
        <v>0</v>
      </c>
      <c r="X24" s="172">
        <v>0</v>
      </c>
      <c r="Y24" s="172">
        <v>0</v>
      </c>
      <c r="Z24" s="172">
        <v>0</v>
      </c>
      <c r="AA24" s="172">
        <v>0</v>
      </c>
      <c r="AB24" s="172">
        <v>0</v>
      </c>
      <c r="AC24" s="172">
        <v>0</v>
      </c>
      <c r="AD24" s="172">
        <v>0</v>
      </c>
      <c r="AE24" s="172">
        <v>0</v>
      </c>
      <c r="AF24" s="172">
        <v>0</v>
      </c>
      <c r="AG24" s="172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111"/>
      <c r="B25" s="111"/>
      <c r="C25" s="1" t="s">
        <v>155</v>
      </c>
      <c r="D25" s="211"/>
      <c r="E25" s="111"/>
      <c r="F25" s="111"/>
      <c r="G25" s="211"/>
      <c r="H25" s="111"/>
      <c r="I25" s="172">
        <v>0</v>
      </c>
      <c r="J25" s="172">
        <v>0</v>
      </c>
      <c r="K25" s="172">
        <v>0</v>
      </c>
      <c r="L25" s="172">
        <v>0</v>
      </c>
      <c r="M25" s="172">
        <v>0</v>
      </c>
      <c r="N25" s="172">
        <v>0</v>
      </c>
      <c r="O25" s="172">
        <v>0</v>
      </c>
      <c r="P25" s="172">
        <v>0</v>
      </c>
      <c r="Q25" s="172">
        <v>0</v>
      </c>
      <c r="R25" s="172">
        <v>0</v>
      </c>
      <c r="S25" s="172">
        <v>0</v>
      </c>
      <c r="T25" s="172">
        <v>0</v>
      </c>
      <c r="U25" s="172">
        <v>0</v>
      </c>
      <c r="V25" s="172">
        <v>0</v>
      </c>
      <c r="W25" s="172">
        <v>0</v>
      </c>
      <c r="X25" s="172">
        <v>0</v>
      </c>
      <c r="Y25" s="172">
        <v>0</v>
      </c>
      <c r="Z25" s="172">
        <v>0</v>
      </c>
      <c r="AA25" s="172">
        <v>0</v>
      </c>
      <c r="AB25" s="172">
        <v>0</v>
      </c>
      <c r="AC25" s="172">
        <v>0</v>
      </c>
      <c r="AD25" s="172">
        <v>0</v>
      </c>
      <c r="AE25" s="172">
        <v>0</v>
      </c>
      <c r="AF25" s="172">
        <v>0</v>
      </c>
      <c r="AG25" s="172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111"/>
      <c r="B26" s="111"/>
      <c r="C26" s="111"/>
      <c r="D26" s="211"/>
      <c r="E26" s="111"/>
      <c r="F26" s="111"/>
      <c r="G26" s="2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/>
      <c r="AI26"/>
      <c r="AJ26"/>
      <c r="AK26"/>
      <c r="AL26"/>
      <c r="AM26"/>
      <c r="AN26"/>
      <c r="AO26"/>
      <c r="AP26"/>
      <c r="AQ26"/>
    </row>
    <row r="27" spans="1:43" x14ac:dyDescent="0.2">
      <c r="C27" s="1" t="s">
        <v>125</v>
      </c>
      <c r="D27" s="208"/>
      <c r="E27"/>
      <c r="G27" s="210" t="s">
        <v>41</v>
      </c>
      <c r="H27"/>
      <c r="I27" s="172">
        <v>0</v>
      </c>
      <c r="J27" s="172">
        <v>0</v>
      </c>
      <c r="K27" s="172">
        <v>0</v>
      </c>
      <c r="L27" s="172">
        <v>0</v>
      </c>
      <c r="M27" s="172">
        <v>0</v>
      </c>
      <c r="N27" s="172">
        <v>0</v>
      </c>
      <c r="O27" s="172">
        <v>0</v>
      </c>
      <c r="P27" s="172">
        <v>0</v>
      </c>
      <c r="Q27" s="172">
        <v>0</v>
      </c>
      <c r="R27" s="172">
        <v>0</v>
      </c>
      <c r="S27" s="172">
        <v>0</v>
      </c>
      <c r="T27" s="172">
        <v>0</v>
      </c>
      <c r="U27" s="172">
        <v>0</v>
      </c>
      <c r="V27" s="172">
        <v>0</v>
      </c>
      <c r="W27" s="172">
        <v>0</v>
      </c>
      <c r="X27" s="172">
        <v>0</v>
      </c>
      <c r="Y27" s="172">
        <v>0</v>
      </c>
      <c r="Z27" s="172">
        <v>0</v>
      </c>
      <c r="AA27" s="172">
        <v>0</v>
      </c>
      <c r="AB27" s="172">
        <v>0</v>
      </c>
      <c r="AC27" s="172">
        <v>0</v>
      </c>
      <c r="AD27" s="172">
        <v>0</v>
      </c>
      <c r="AE27" s="172">
        <v>0</v>
      </c>
      <c r="AF27" s="172">
        <v>0</v>
      </c>
      <c r="AG27" s="172">
        <v>0</v>
      </c>
      <c r="AH27"/>
      <c r="AI27"/>
      <c r="AJ27"/>
      <c r="AK27"/>
      <c r="AL27"/>
      <c r="AM27"/>
      <c r="AN27"/>
      <c r="AO27"/>
      <c r="AP27"/>
      <c r="AQ27"/>
    </row>
    <row r="28" spans="1:43" x14ac:dyDescent="0.2">
      <c r="C28" s="1" t="s">
        <v>126</v>
      </c>
      <c r="D28" s="208" t="s">
        <v>65</v>
      </c>
      <c r="E28" s="113">
        <f>Assumptions!H41*vcr_esc</f>
        <v>43815.486225173103</v>
      </c>
      <c r="F28" s="241" t="str">
        <f>IF(AND(SUM(I27:AG27)&lt;&gt;0, E28=0), "!", "")</f>
        <v/>
      </c>
      <c r="G28" s="210">
        <f>input_dollars</f>
        <v>45291</v>
      </c>
      <c r="H28"/>
      <c r="I28" s="302">
        <f>I27*$E$28</f>
        <v>0</v>
      </c>
      <c r="J28" s="302">
        <f t="shared" ref="J28:AG28" si="2">J27*$E$28</f>
        <v>0</v>
      </c>
      <c r="K28" s="302">
        <f t="shared" si="2"/>
        <v>0</v>
      </c>
      <c r="L28" s="302">
        <f t="shared" si="2"/>
        <v>0</v>
      </c>
      <c r="M28" s="302">
        <f t="shared" si="2"/>
        <v>0</v>
      </c>
      <c r="N28" s="302">
        <f t="shared" si="2"/>
        <v>0</v>
      </c>
      <c r="O28" s="302">
        <f t="shared" si="2"/>
        <v>0</v>
      </c>
      <c r="P28" s="302">
        <f t="shared" si="2"/>
        <v>0</v>
      </c>
      <c r="Q28" s="302">
        <f t="shared" si="2"/>
        <v>0</v>
      </c>
      <c r="R28" s="302">
        <f t="shared" si="2"/>
        <v>0</v>
      </c>
      <c r="S28" s="302">
        <f t="shared" si="2"/>
        <v>0</v>
      </c>
      <c r="T28" s="302">
        <f t="shared" si="2"/>
        <v>0</v>
      </c>
      <c r="U28" s="302">
        <f t="shared" si="2"/>
        <v>0</v>
      </c>
      <c r="V28" s="302">
        <f t="shared" si="2"/>
        <v>0</v>
      </c>
      <c r="W28" s="302">
        <f t="shared" si="2"/>
        <v>0</v>
      </c>
      <c r="X28" s="302">
        <f t="shared" si="2"/>
        <v>0</v>
      </c>
      <c r="Y28" s="302">
        <f t="shared" si="2"/>
        <v>0</v>
      </c>
      <c r="Z28" s="302">
        <f t="shared" si="2"/>
        <v>0</v>
      </c>
      <c r="AA28" s="302">
        <f t="shared" si="2"/>
        <v>0</v>
      </c>
      <c r="AB28" s="302">
        <f t="shared" si="2"/>
        <v>0</v>
      </c>
      <c r="AC28" s="302">
        <f t="shared" si="2"/>
        <v>0</v>
      </c>
      <c r="AD28" s="302">
        <f t="shared" si="2"/>
        <v>0</v>
      </c>
      <c r="AE28" s="302">
        <f t="shared" si="2"/>
        <v>0</v>
      </c>
      <c r="AF28" s="302">
        <f t="shared" si="2"/>
        <v>0</v>
      </c>
      <c r="AG28" s="302">
        <f t="shared" si="2"/>
        <v>0</v>
      </c>
      <c r="AH28"/>
      <c r="AI28"/>
      <c r="AJ28"/>
      <c r="AK28"/>
      <c r="AL28"/>
      <c r="AM28"/>
      <c r="AN28"/>
      <c r="AO28"/>
      <c r="AP28"/>
      <c r="AQ28"/>
    </row>
    <row r="29" spans="1:43" x14ac:dyDescent="0.2">
      <c r="D29" s="209"/>
      <c r="E29"/>
      <c r="G29" s="210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</row>
    <row r="30" spans="1:43" x14ac:dyDescent="0.2">
      <c r="C30" s="357" t="str">
        <f>Risk_consol!F83</f>
        <v>Safety</v>
      </c>
      <c r="D30" s="208" t="s">
        <v>211</v>
      </c>
      <c r="G30" s="210">
        <f>input_dollars</f>
        <v>45291</v>
      </c>
      <c r="H30" s="151"/>
      <c r="I30" s="321">
        <f>Risk_consol!J83+Risk_consol!J89</f>
        <v>9383.6998049882113</v>
      </c>
      <c r="J30" s="321">
        <f>Risk_consol!K83+Risk_consol!K89</f>
        <v>8286.6632161905181</v>
      </c>
      <c r="K30" s="321">
        <f>Risk_consol!L83+Risk_consol!L89</f>
        <v>3274.0225314466452</v>
      </c>
      <c r="L30" s="321">
        <f>Risk_consol!M83+Risk_consol!M89</f>
        <v>3334.7708728012785</v>
      </c>
      <c r="M30" s="321">
        <f>Risk_consol!N83+Risk_consol!N89</f>
        <v>3420.2361131104481</v>
      </c>
      <c r="N30" s="321">
        <f>Risk_consol!O83+Risk_consol!O89</f>
        <v>3596.8761332667787</v>
      </c>
      <c r="O30" s="321">
        <f>Risk_consol!P83+Risk_consol!P89</f>
        <v>3846.0384855468565</v>
      </c>
      <c r="P30" s="321">
        <f>Risk_consol!Q83+Risk_consol!Q89</f>
        <v>4229.0016362273454</v>
      </c>
      <c r="Q30" s="321">
        <f>Risk_consol!R83+Risk_consol!R89</f>
        <v>4781.6952649514033</v>
      </c>
      <c r="R30" s="321">
        <f>Risk_consol!S83+Risk_consol!S89</f>
        <v>5548.2396413432607</v>
      </c>
      <c r="S30" s="321">
        <f>Risk_consol!T83+Risk_consol!T89</f>
        <v>6621.8172424313689</v>
      </c>
      <c r="T30" s="321">
        <f>Risk_consol!U83+Risk_consol!U89</f>
        <v>8138.9794303357412</v>
      </c>
      <c r="U30" s="321">
        <f>Risk_consol!V83+Risk_consol!V89</f>
        <v>10300.698769108811</v>
      </c>
      <c r="V30" s="321">
        <f>Risk_consol!W83+Risk_consol!W89</f>
        <v>13403.935826630888</v>
      </c>
      <c r="W30" s="321">
        <f>Risk_consol!X83+Risk_consol!X89</f>
        <v>17889.076719012795</v>
      </c>
      <c r="X30" s="321">
        <f>Risk_consol!Y83+Risk_consol!Y89</f>
        <v>24411.364924275207</v>
      </c>
      <c r="Y30" s="321">
        <f>Risk_consol!Z83+Risk_consol!Z89</f>
        <v>34414.246847764211</v>
      </c>
      <c r="Z30" s="321">
        <f>Risk_consol!AA83+Risk_consol!AA89</f>
        <v>48704.402907233511</v>
      </c>
      <c r="AA30" s="321">
        <f>Risk_consol!AB83+Risk_consol!AB89</f>
        <v>65180.145861415775</v>
      </c>
      <c r="AB30" s="321">
        <f>Risk_consol!AC83+Risk_consol!AC89</f>
        <v>73629.055792856234</v>
      </c>
      <c r="AC30" s="321">
        <f>Risk_consol!AD83+Risk_consol!AD89</f>
        <v>82087.368633529128</v>
      </c>
      <c r="AD30" s="321">
        <f>Risk_consol!AE83+Risk_consol!AE89</f>
        <v>92371.099971438147</v>
      </c>
      <c r="AE30" s="321">
        <f>Risk_consol!AF83+Risk_consol!AF89</f>
        <v>105479.57957714611</v>
      </c>
      <c r="AF30" s="321">
        <f>Risk_consol!AG83+Risk_consol!AG89</f>
        <v>118414.60776922821</v>
      </c>
      <c r="AG30" s="321">
        <f>Risk_consol!AH83+Risk_consol!AH89</f>
        <v>127712.53603836852</v>
      </c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357" t="str">
        <f>Risk_consol!F84</f>
        <v>Environment</v>
      </c>
      <c r="D31" s="209"/>
      <c r="E31"/>
      <c r="G31" s="210">
        <f>input_dollars</f>
        <v>45291</v>
      </c>
      <c r="H31" s="151"/>
      <c r="I31" s="321">
        <f>Risk_consol!J84+Risk_consol!J90</f>
        <v>716.61747027408626</v>
      </c>
      <c r="J31" s="321">
        <f>Risk_consol!K84+Risk_consol!K90</f>
        <v>689.62509692420235</v>
      </c>
      <c r="K31" s="321">
        <f>Risk_consol!L84+Risk_consol!L90</f>
        <v>449.81482628085507</v>
      </c>
      <c r="L31" s="321">
        <f>Risk_consol!M84+Risk_consol!M90</f>
        <v>457.51447175712741</v>
      </c>
      <c r="M31" s="321">
        <f>Risk_consol!N84+Risk_consol!N90</f>
        <v>468.62644443069865</v>
      </c>
      <c r="N31" s="321">
        <f>Risk_consol!O84+Risk_consol!O90</f>
        <v>492.50884877107694</v>
      </c>
      <c r="O31" s="321">
        <f>Risk_consol!P84+Risk_consol!P90</f>
        <v>526.5259004951281</v>
      </c>
      <c r="P31" s="321">
        <f>Risk_consol!Q84+Risk_consol!Q90</f>
        <v>579.30758361993594</v>
      </c>
      <c r="Q31" s="321">
        <f>Risk_consol!R84+Risk_consol!R90</f>
        <v>655.90869331386511</v>
      </c>
      <c r="R31" s="321">
        <f>Risk_consol!S84+Risk_consol!S90</f>
        <v>762.53700649588654</v>
      </c>
      <c r="S31" s="321">
        <f>Risk_consol!T84+Risk_consol!T90</f>
        <v>912.31361521587144</v>
      </c>
      <c r="T31" s="321">
        <f>Risk_consol!U84+Risk_consol!U90</f>
        <v>1124.4698152886237</v>
      </c>
      <c r="U31" s="321">
        <f>Risk_consol!V84+Risk_consol!V90</f>
        <v>1427.3134402570208</v>
      </c>
      <c r="V31" s="321">
        <f>Risk_consol!W84+Risk_consol!W90</f>
        <v>1862.6767361648212</v>
      </c>
      <c r="W31" s="321">
        <f>Risk_consol!X84+Risk_consol!X90</f>
        <v>2492.6004980254361</v>
      </c>
      <c r="X31" s="321">
        <f>Risk_consol!Y84+Risk_consol!Y90</f>
        <v>3409.3991086012675</v>
      </c>
      <c r="Y31" s="321">
        <f>Risk_consol!Z84+Risk_consol!Z90</f>
        <v>4816.4054849765325</v>
      </c>
      <c r="Z31" s="321">
        <f>Risk_consol!AA84+Risk_consol!AA90</f>
        <v>6827.2481569553174</v>
      </c>
      <c r="AA31" s="321">
        <f>Risk_consol!AB84+Risk_consol!AB90</f>
        <v>9145.7652528166564</v>
      </c>
      <c r="AB31" s="321">
        <f>Risk_consol!AC84+Risk_consol!AC90</f>
        <v>10333.131523773925</v>
      </c>
      <c r="AC31" s="321">
        <f>Risk_consol!AD84+Risk_consol!AD90</f>
        <v>11521.560754334847</v>
      </c>
      <c r="AD31" s="321">
        <f>Risk_consol!AE84+Risk_consol!AE90</f>
        <v>12966.873829118858</v>
      </c>
      <c r="AE31" s="321">
        <f>Risk_consol!AF84+Risk_consol!AF90</f>
        <v>14809.869822073819</v>
      </c>
      <c r="AF31" s="321">
        <f>Risk_consol!AG84+Risk_consol!AG90</f>
        <v>16627.823909506493</v>
      </c>
      <c r="AG31" s="321">
        <f>Risk_consol!AH84+Risk_consol!AH90</f>
        <v>17932.405814673795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357" t="str">
        <f>Risk_consol!F85</f>
        <v>NP</v>
      </c>
      <c r="D32" s="208" t="s">
        <v>211</v>
      </c>
      <c r="E32"/>
      <c r="G32" s="210">
        <f>input_dollars</f>
        <v>45291</v>
      </c>
      <c r="H32"/>
      <c r="I32" s="321">
        <f>Risk_consol!J85+Risk_consol!J91</f>
        <v>149513.30201947168</v>
      </c>
      <c r="J32" s="321">
        <f>Risk_consol!K85+Risk_consol!K91</f>
        <v>14349.820726483524</v>
      </c>
      <c r="K32" s="321">
        <f>Risk_consol!L85+Risk_consol!L91</f>
        <v>1088.2463469852119</v>
      </c>
      <c r="L32" s="321">
        <f>Risk_consol!M85+Risk_consol!M91</f>
        <v>1162.7955587636643</v>
      </c>
      <c r="M32" s="321">
        <f>Risk_consol!N85+Risk_consol!N91</f>
        <v>1243.7368195868994</v>
      </c>
      <c r="N32" s="321">
        <f>Risk_consol!O85+Risk_consol!O91</f>
        <v>1333.8186860852152</v>
      </c>
      <c r="O32" s="321">
        <f>Risk_consol!P85+Risk_consol!P91</f>
        <v>1433.6570200436458</v>
      </c>
      <c r="P32" s="321">
        <f>Risk_consol!Q85+Risk_consol!Q91</f>
        <v>1543.7473587764339</v>
      </c>
      <c r="Q32" s="321">
        <f>Risk_consol!R85+Risk_consol!R91</f>
        <v>1665.9182393844521</v>
      </c>
      <c r="R32" s="321">
        <f>Risk_consol!S85+Risk_consol!S91</f>
        <v>1802.6314456767352</v>
      </c>
      <c r="S32" s="321">
        <f>Risk_consol!T85+Risk_consol!T91</f>
        <v>1957.2801604545743</v>
      </c>
      <c r="T32" s="321">
        <f>Risk_consol!U85+Risk_consol!U91</f>
        <v>2134.6367295538917</v>
      </c>
      <c r="U32" s="321">
        <f>Risk_consol!V85+Risk_consol!V91</f>
        <v>2341.5304413481217</v>
      </c>
      <c r="V32" s="321">
        <f>Risk_consol!W85+Risk_consol!W91</f>
        <v>2587.8740953209176</v>
      </c>
      <c r="W32" s="321">
        <f>Risk_consol!X85+Risk_consol!X91</f>
        <v>2888.2212271311237</v>
      </c>
      <c r="X32" s="321">
        <f>Risk_consol!Y85+Risk_consol!Y91</f>
        <v>3264.1312086872217</v>
      </c>
      <c r="Y32" s="321">
        <f>Risk_consol!Z85+Risk_consol!Z91</f>
        <v>3767.3549193320828</v>
      </c>
      <c r="Z32" s="321">
        <f>Risk_consol!AA85+Risk_consol!AA91</f>
        <v>4445.3379419195771</v>
      </c>
      <c r="AA32" s="321">
        <f>Risk_consol!AB85+Risk_consol!AB91</f>
        <v>5262.4213981283274</v>
      </c>
      <c r="AB32" s="321">
        <f>Risk_consol!AC85+Risk_consol!AC91</f>
        <v>5695.85022823291</v>
      </c>
      <c r="AC32" s="321">
        <f>Risk_consol!AD85+Risk_consol!AD91</f>
        <v>6104.9582651672536</v>
      </c>
      <c r="AD32" s="321">
        <f>Risk_consol!AE85+Risk_consol!AE91</f>
        <v>6575.2519990057299</v>
      </c>
      <c r="AE32" s="321">
        <f>Risk_consol!AF85+Risk_consol!AF91</f>
        <v>7117.7581082738798</v>
      </c>
      <c r="AF32" s="321">
        <f>Risk_consol!AG85+Risk_consol!AG91</f>
        <v>7768.3536355440656</v>
      </c>
      <c r="AG32" s="321">
        <f>Risk_consol!AH85+Risk_consol!AH91</f>
        <v>8561.8860004261423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C33" s="357" t="str">
        <f>Risk_consol!F86</f>
        <v>Financial</v>
      </c>
      <c r="D33" s="222"/>
      <c r="E33"/>
      <c r="G33" s="210">
        <f>input_dollars</f>
        <v>45291</v>
      </c>
      <c r="H33"/>
      <c r="I33" s="321">
        <f>Risk_consol!J86+Risk_consol!J92</f>
        <v>262811.13957511436</v>
      </c>
      <c r="J33" s="321">
        <f>Risk_consol!K86+Risk_consol!K92</f>
        <v>212208.75656542185</v>
      </c>
      <c r="K33" s="321">
        <f>Risk_consol!L86+Risk_consol!L92</f>
        <v>11235.820840945174</v>
      </c>
      <c r="L33" s="321">
        <f>Risk_consol!M86+Risk_consol!M92</f>
        <v>11866.152710207296</v>
      </c>
      <c r="M33" s="321">
        <f>Risk_consol!N86+Risk_consol!N92</f>
        <v>12577.69730184641</v>
      </c>
      <c r="N33" s="321">
        <f>Risk_consol!O86+Risk_consol!O92</f>
        <v>13480.48972844126</v>
      </c>
      <c r="O33" s="321">
        <f>Risk_consol!P86+Risk_consol!P92</f>
        <v>14542.760992262794</v>
      </c>
      <c r="P33" s="321">
        <f>Risk_consol!Q86+Risk_consol!Q92</f>
        <v>15857.524876445041</v>
      </c>
      <c r="Q33" s="321">
        <f>Risk_consol!R86+Risk_consol!R92</f>
        <v>17484.667805645342</v>
      </c>
      <c r="R33" s="321">
        <f>Risk_consol!S86+Risk_consol!S92</f>
        <v>19499.292460233759</v>
      </c>
      <c r="S33" s="321">
        <f>Risk_consol!T86+Risk_consol!T92</f>
        <v>22047.536144631064</v>
      </c>
      <c r="T33" s="321">
        <f>Risk_consol!U86+Risk_consol!U92</f>
        <v>25341.69764565018</v>
      </c>
      <c r="U33" s="321">
        <f>Risk_consol!V86+Risk_consol!V92</f>
        <v>29692.304377803452</v>
      </c>
      <c r="V33" s="321">
        <f>Risk_consol!W86+Risk_consol!W92</f>
        <v>35556.249246165869</v>
      </c>
      <c r="W33" s="321">
        <f>Risk_consol!X86+Risk_consol!X92</f>
        <v>43609.217128545744</v>
      </c>
      <c r="X33" s="321">
        <f>Risk_consol!Y86+Risk_consol!Y92</f>
        <v>54854.885263076649</v>
      </c>
      <c r="Y33" s="321">
        <f>Risk_consol!Z86+Risk_consol!Z92</f>
        <v>71345.688825152829</v>
      </c>
      <c r="Z33" s="321">
        <f>Risk_consol!AA86+Risk_consol!AA92</f>
        <v>94466.257333565198</v>
      </c>
      <c r="AA33" s="321">
        <f>Risk_consol!AB86+Risk_consol!AB92</f>
        <v>120338.9221977593</v>
      </c>
      <c r="AB33" s="321">
        <f>Risk_consol!AC86+Risk_consol!AC92</f>
        <v>133865.44180358291</v>
      </c>
      <c r="AC33" s="321">
        <f>Risk_consol!AD86+Risk_consol!AD92</f>
        <v>147031.18993618287</v>
      </c>
      <c r="AD33" s="321">
        <f>Risk_consol!AE86+Risk_consol!AE92</f>
        <v>162552.70685717813</v>
      </c>
      <c r="AE33" s="321">
        <f>Risk_consol!AF86+Risk_consol!AF92</f>
        <v>181122.20785837795</v>
      </c>
      <c r="AF33" s="321">
        <f>Risk_consol!AG86+Risk_consol!AG92</f>
        <v>199608.66044621242</v>
      </c>
      <c r="AG33" s="321">
        <f>Risk_consol!AH86+Risk_consol!AH92</f>
        <v>213701.66718738142</v>
      </c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357">
        <f>Risk_consol!F87</f>
        <v>0</v>
      </c>
      <c r="D34" s="209"/>
      <c r="E34"/>
      <c r="G34" s="210">
        <f>input_dollars</f>
        <v>45291</v>
      </c>
      <c r="H34"/>
      <c r="I34" s="321">
        <f>Risk_consol!J87+Risk_consol!J93</f>
        <v>0</v>
      </c>
      <c r="J34" s="321">
        <f>Risk_consol!K87+Risk_consol!K93</f>
        <v>0</v>
      </c>
      <c r="K34" s="321">
        <f>Risk_consol!L87+Risk_consol!L93</f>
        <v>0</v>
      </c>
      <c r="L34" s="321">
        <f>Risk_consol!M87+Risk_consol!M93</f>
        <v>0</v>
      </c>
      <c r="M34" s="321">
        <f>Risk_consol!N87+Risk_consol!N93</f>
        <v>0</v>
      </c>
      <c r="N34" s="321">
        <f>Risk_consol!O87+Risk_consol!O93</f>
        <v>0</v>
      </c>
      <c r="O34" s="321">
        <f>Risk_consol!P87+Risk_consol!P93</f>
        <v>0</v>
      </c>
      <c r="P34" s="321">
        <f>Risk_consol!Q87+Risk_consol!Q93</f>
        <v>0</v>
      </c>
      <c r="Q34" s="321">
        <f>Risk_consol!R87+Risk_consol!R93</f>
        <v>0</v>
      </c>
      <c r="R34" s="321">
        <f>Risk_consol!S87+Risk_consol!S93</f>
        <v>0</v>
      </c>
      <c r="S34" s="321">
        <f>Risk_consol!T87+Risk_consol!T93</f>
        <v>0</v>
      </c>
      <c r="T34" s="321">
        <f>Risk_consol!U87+Risk_consol!U93</f>
        <v>0</v>
      </c>
      <c r="U34" s="321">
        <f>Risk_consol!V87+Risk_consol!V93</f>
        <v>0</v>
      </c>
      <c r="V34" s="321">
        <f>Risk_consol!W87+Risk_consol!W93</f>
        <v>0</v>
      </c>
      <c r="W34" s="321">
        <f>Risk_consol!X87+Risk_consol!X93</f>
        <v>0</v>
      </c>
      <c r="X34" s="321">
        <f>Risk_consol!Y87+Risk_consol!Y93</f>
        <v>0</v>
      </c>
      <c r="Y34" s="321">
        <f>Risk_consol!Z87+Risk_consol!Z93</f>
        <v>0</v>
      </c>
      <c r="Z34" s="321">
        <f>Risk_consol!AA87+Risk_consol!AA93</f>
        <v>0</v>
      </c>
      <c r="AA34" s="321">
        <f>Risk_consol!AB87+Risk_consol!AB93</f>
        <v>0</v>
      </c>
      <c r="AB34" s="321">
        <f>Risk_consol!AC87+Risk_consol!AC93</f>
        <v>0</v>
      </c>
      <c r="AC34" s="321">
        <f>Risk_consol!AD87+Risk_consol!AD93</f>
        <v>0</v>
      </c>
      <c r="AD34" s="321">
        <f>Risk_consol!AE87+Risk_consol!AE93</f>
        <v>0</v>
      </c>
      <c r="AE34" s="321">
        <f>Risk_consol!AF87+Risk_consol!AF93</f>
        <v>0</v>
      </c>
      <c r="AF34" s="321">
        <f>Risk_consol!AG87+Risk_consol!AG93</f>
        <v>0</v>
      </c>
      <c r="AG34" s="321">
        <f>Risk_consol!AH87+Risk_consol!AH93</f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D35" s="209"/>
      <c r="E35"/>
      <c r="G35" s="210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</row>
    <row r="36" spans="1:16372" x14ac:dyDescent="0.2">
      <c r="C36" s="3" t="s">
        <v>175</v>
      </c>
      <c r="D36" s="221"/>
      <c r="E36" s="107"/>
      <c r="F36" s="3"/>
      <c r="G36" s="212"/>
      <c r="H36" s="107"/>
      <c r="I36" s="173">
        <f>SUM(I28:I34)</f>
        <v>422424.75886984833</v>
      </c>
      <c r="J36" s="173">
        <f t="shared" ref="J36:AG36" si="3">SUM(J28:J34)</f>
        <v>235534.86560502008</v>
      </c>
      <c r="K36" s="173">
        <f t="shared" si="3"/>
        <v>16047.904545657886</v>
      </c>
      <c r="L36" s="173">
        <f t="shared" si="3"/>
        <v>16821.233613529366</v>
      </c>
      <c r="M36" s="173">
        <f t="shared" si="3"/>
        <v>17710.296678974457</v>
      </c>
      <c r="N36" s="173">
        <f t="shared" si="3"/>
        <v>18903.693396564333</v>
      </c>
      <c r="O36" s="173">
        <f t="shared" si="3"/>
        <v>20348.982398348424</v>
      </c>
      <c r="P36" s="173">
        <f t="shared" si="3"/>
        <v>22209.581455068757</v>
      </c>
      <c r="Q36" s="173">
        <f t="shared" si="3"/>
        <v>24588.190003295062</v>
      </c>
      <c r="R36" s="173">
        <f t="shared" si="3"/>
        <v>27612.700553749641</v>
      </c>
      <c r="S36" s="173">
        <f t="shared" si="3"/>
        <v>31538.947162732878</v>
      </c>
      <c r="T36" s="173">
        <f t="shared" si="3"/>
        <v>36739.783620828435</v>
      </c>
      <c r="U36" s="173">
        <f t="shared" si="3"/>
        <v>43761.847028517404</v>
      </c>
      <c r="V36" s="173">
        <f t="shared" si="3"/>
        <v>53410.735904282497</v>
      </c>
      <c r="W36" s="173">
        <f t="shared" si="3"/>
        <v>66879.115572715091</v>
      </c>
      <c r="X36" s="173">
        <f t="shared" si="3"/>
        <v>85939.780504640337</v>
      </c>
      <c r="Y36" s="173">
        <f t="shared" si="3"/>
        <v>114343.69607722564</v>
      </c>
      <c r="Z36" s="173">
        <f t="shared" si="3"/>
        <v>154443.24633967361</v>
      </c>
      <c r="AA36" s="173">
        <f t="shared" si="3"/>
        <v>199927.25471012003</v>
      </c>
      <c r="AB36" s="173">
        <f t="shared" si="3"/>
        <v>223523.47934844598</v>
      </c>
      <c r="AC36" s="173">
        <f t="shared" si="3"/>
        <v>246745.07758921408</v>
      </c>
      <c r="AD36" s="173">
        <f t="shared" si="3"/>
        <v>274465.93265674089</v>
      </c>
      <c r="AE36" s="173">
        <f t="shared" si="3"/>
        <v>308529.41536587174</v>
      </c>
      <c r="AF36" s="173">
        <f t="shared" si="3"/>
        <v>342419.44576049119</v>
      </c>
      <c r="AG36" s="173">
        <f t="shared" si="3"/>
        <v>367908.4950408499</v>
      </c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</row>
    <row r="37" spans="1:16372" x14ac:dyDescent="0.2">
      <c r="D37"/>
      <c r="E37"/>
      <c r="G37" s="210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</row>
    <row r="38" spans="1:16372" ht="15" x14ac:dyDescent="0.2">
      <c r="A38" s="89" t="s">
        <v>58</v>
      </c>
      <c r="B38" s="89"/>
      <c r="C38" s="89"/>
      <c r="D38" s="89"/>
      <c r="E38" s="89"/>
      <c r="F38" s="89"/>
      <c r="G38" s="207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/>
      <c r="E39"/>
      <c r="G39" s="21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</row>
    <row r="40" spans="1:16372" x14ac:dyDescent="0.2">
      <c r="D40"/>
      <c r="E40"/>
      <c r="G40" s="21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</row>
    <row r="41" spans="1:16372" ht="13.5" x14ac:dyDescent="0.25">
      <c r="C41" s="1" t="s">
        <v>61</v>
      </c>
      <c r="G41" s="208" t="s">
        <v>41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</row>
    <row r="42" spans="1:16372" ht="13.5" x14ac:dyDescent="0.25">
      <c r="C42" s="1" t="s">
        <v>131</v>
      </c>
      <c r="G42" s="208" t="s">
        <v>106</v>
      </c>
      <c r="I42" s="85">
        <f t="shared" ref="I42:AG42" si="4">I41*I7</f>
        <v>0</v>
      </c>
      <c r="J42" s="85">
        <f t="shared" si="4"/>
        <v>0</v>
      </c>
      <c r="K42" s="85">
        <f t="shared" si="4"/>
        <v>0</v>
      </c>
      <c r="L42" s="85">
        <f t="shared" si="4"/>
        <v>0</v>
      </c>
      <c r="M42" s="85">
        <f t="shared" si="4"/>
        <v>0</v>
      </c>
      <c r="N42" s="85">
        <f t="shared" si="4"/>
        <v>0</v>
      </c>
      <c r="O42" s="85">
        <f t="shared" si="4"/>
        <v>0</v>
      </c>
      <c r="P42" s="85">
        <f t="shared" si="4"/>
        <v>0</v>
      </c>
      <c r="Q42" s="85">
        <f t="shared" si="4"/>
        <v>0</v>
      </c>
      <c r="R42" s="85">
        <f t="shared" si="4"/>
        <v>0</v>
      </c>
      <c r="S42" s="85">
        <f t="shared" si="4"/>
        <v>0</v>
      </c>
      <c r="T42" s="85">
        <f t="shared" si="4"/>
        <v>0</v>
      </c>
      <c r="U42" s="85">
        <f t="shared" si="4"/>
        <v>0</v>
      </c>
      <c r="V42" s="85">
        <f t="shared" si="4"/>
        <v>0</v>
      </c>
      <c r="W42" s="85">
        <f t="shared" si="4"/>
        <v>0</v>
      </c>
      <c r="X42" s="85">
        <f t="shared" si="4"/>
        <v>0</v>
      </c>
      <c r="Y42" s="85">
        <f t="shared" si="4"/>
        <v>0</v>
      </c>
      <c r="Z42" s="85">
        <f t="shared" si="4"/>
        <v>0</v>
      </c>
      <c r="AA42" s="85">
        <f t="shared" si="4"/>
        <v>0</v>
      </c>
      <c r="AB42" s="85">
        <f t="shared" si="4"/>
        <v>0</v>
      </c>
      <c r="AC42" s="85">
        <f t="shared" si="4"/>
        <v>0</v>
      </c>
      <c r="AD42" s="85">
        <f t="shared" si="4"/>
        <v>0</v>
      </c>
      <c r="AE42" s="85">
        <f t="shared" si="4"/>
        <v>0</v>
      </c>
      <c r="AF42" s="85">
        <f t="shared" si="4"/>
        <v>0</v>
      </c>
      <c r="AG42" s="85">
        <f t="shared" si="4"/>
        <v>0</v>
      </c>
    </row>
    <row r="43" spans="1:16372" x14ac:dyDescent="0.2">
      <c r="D43"/>
      <c r="E43"/>
      <c r="G43" s="21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 s="209"/>
      <c r="E44"/>
      <c r="G44" s="21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x14ac:dyDescent="0.2">
      <c r="C45" s="1" t="s">
        <v>14</v>
      </c>
      <c r="D45" s="208" t="s">
        <v>65</v>
      </c>
      <c r="E45" s="113">
        <f>Assumptions!G94</f>
        <v>0</v>
      </c>
      <c r="G45" s="210" t="s">
        <v>41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</row>
    <row r="46" spans="1:16372" x14ac:dyDescent="0.2">
      <c r="C46" s="1" t="s">
        <v>4</v>
      </c>
      <c r="D46" s="208" t="s">
        <v>65</v>
      </c>
      <c r="E46" s="113">
        <f>Assumptions!G95</f>
        <v>0</v>
      </c>
      <c r="G46" s="210" t="s">
        <v>41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</row>
    <row r="47" spans="1:16372" x14ac:dyDescent="0.2">
      <c r="C47" s="1" t="s">
        <v>5</v>
      </c>
      <c r="D47" s="208" t="s">
        <v>65</v>
      </c>
      <c r="E47" s="112">
        <f>Assumptions!G96</f>
        <v>4220.9953699573898</v>
      </c>
      <c r="G47" s="210" t="s">
        <v>41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</row>
    <row r="48" spans="1:16372" x14ac:dyDescent="0.2">
      <c r="C48" s="1" t="s">
        <v>15</v>
      </c>
      <c r="D48" s="208" t="s">
        <v>128</v>
      </c>
      <c r="E48" s="112">
        <f>Assumptions!G97</f>
        <v>0</v>
      </c>
      <c r="G48" s="210" t="s">
        <v>208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</row>
    <row r="49" spans="1:43" x14ac:dyDescent="0.2">
      <c r="C49" s="1" t="s">
        <v>206</v>
      </c>
      <c r="D49" s="208" t="s">
        <v>209</v>
      </c>
      <c r="E49" s="112">
        <f>Assumptions!G98</f>
        <v>0.54769380678923496</v>
      </c>
      <c r="G49" s="210" t="s">
        <v>210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</row>
    <row r="50" spans="1:43" x14ac:dyDescent="0.2">
      <c r="C50" s="1" t="s">
        <v>207</v>
      </c>
      <c r="D50" s="208" t="s">
        <v>209</v>
      </c>
      <c r="E50" s="112">
        <f>Assumptions!G99</f>
        <v>0.54769380678923496</v>
      </c>
      <c r="G50" s="210" t="s">
        <v>210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</row>
    <row r="51" spans="1:43" x14ac:dyDescent="0.2">
      <c r="C51" s="1" t="s">
        <v>6</v>
      </c>
      <c r="D51" s="208" t="s">
        <v>128</v>
      </c>
      <c r="E51" s="112">
        <f>Assumptions!G100</f>
        <v>0</v>
      </c>
      <c r="G51" s="210" t="s">
        <v>208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</row>
    <row r="52" spans="1:43" x14ac:dyDescent="0.2">
      <c r="C52" s="1" t="s">
        <v>7</v>
      </c>
      <c r="D52" s="208" t="s">
        <v>128</v>
      </c>
      <c r="E52" s="112">
        <f>Assumptions!G101</f>
        <v>0</v>
      </c>
      <c r="G52" s="210" t="s">
        <v>208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</row>
    <row r="53" spans="1:43" x14ac:dyDescent="0.2">
      <c r="D53" s="208"/>
      <c r="G53" s="210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</row>
    <row r="54" spans="1:43" x14ac:dyDescent="0.2">
      <c r="C54" s="1" t="s">
        <v>119</v>
      </c>
      <c r="D54" s="208"/>
      <c r="G54" s="210">
        <f>input_dollars</f>
        <v>45291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</row>
    <row r="55" spans="1:43" x14ac:dyDescent="0.2">
      <c r="C55" s="1" t="s">
        <v>120</v>
      </c>
      <c r="D55" s="208"/>
      <c r="G55" s="210">
        <f>input_dollars</f>
        <v>45291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</row>
    <row r="56" spans="1:43" x14ac:dyDescent="0.2">
      <c r="D56" s="208"/>
      <c r="G56" s="208"/>
    </row>
    <row r="57" spans="1:43" x14ac:dyDescent="0.2">
      <c r="C57" s="3" t="s">
        <v>127</v>
      </c>
      <c r="D57" s="221"/>
      <c r="E57" s="107"/>
      <c r="F57" s="3"/>
      <c r="G57" s="213">
        <f>input_dollars</f>
        <v>45291</v>
      </c>
      <c r="H57" s="107"/>
      <c r="I57" s="173" cm="1">
        <f t="array" ref="I57">SUMPRODUCT((I$45:I$52)*($E$45:$E$52))+SUM(I54:I55)+I42</f>
        <v>0</v>
      </c>
      <c r="J57" s="173" cm="1">
        <f t="array" ref="J57">SUMPRODUCT((J$45:J$52)*($E$45:$E$52))+SUM(J54:J55)+J42</f>
        <v>0</v>
      </c>
      <c r="K57" s="173" cm="1">
        <f t="array" ref="K57">SUMPRODUCT((K$45:K$52)*($E$45:$E$52))+SUM(K54:K55)+K42</f>
        <v>0</v>
      </c>
      <c r="L57" s="173" cm="1">
        <f t="array" ref="L57">SUMPRODUCT((L$45:L$52)*($E$45:$E$52))+SUM(L54:L55)+L42</f>
        <v>0</v>
      </c>
      <c r="M57" s="173" cm="1">
        <f t="array" ref="M57">SUMPRODUCT((M$45:M$52)*($E$45:$E$52))+SUM(M54:M55)+M42</f>
        <v>0</v>
      </c>
      <c r="N57" s="173" cm="1">
        <f t="array" ref="N57">SUMPRODUCT((N$45:N$52)*($E$45:$E$52))+SUM(N54:N55)+N42</f>
        <v>0</v>
      </c>
      <c r="O57" s="173" cm="1">
        <f t="array" ref="O57">SUMPRODUCT((O$45:O$52)*($E$45:$E$52))+SUM(O54:O55)+O42</f>
        <v>0</v>
      </c>
      <c r="P57" s="173" cm="1">
        <f t="array" ref="P57">SUMPRODUCT((P$45:P$52)*($E$45:$E$52))+SUM(P54:P55)+P42</f>
        <v>0</v>
      </c>
      <c r="Q57" s="173" cm="1">
        <f t="array" ref="Q57">SUMPRODUCT((Q$45:Q$52)*($E$45:$E$52))+SUM(Q54:Q55)+Q42</f>
        <v>0</v>
      </c>
      <c r="R57" s="173" cm="1">
        <f t="array" ref="R57">SUMPRODUCT((R$45:R$52)*($E$45:$E$52))+SUM(R54:R55)+R42</f>
        <v>0</v>
      </c>
      <c r="S57" s="173" cm="1">
        <f t="array" ref="S57">SUMPRODUCT((S$45:S$52)*($E$45:$E$52))+SUM(S54:S55)+S42</f>
        <v>0</v>
      </c>
      <c r="T57" s="173" cm="1">
        <f t="array" ref="T57">SUMPRODUCT((T$45:T$52)*($E$45:$E$52))+SUM(T54:T55)+T42</f>
        <v>0</v>
      </c>
      <c r="U57" s="173" cm="1">
        <f t="array" ref="U57">SUMPRODUCT((U$45:U$52)*($E$45:$E$52))+SUM(U54:U55)+U42</f>
        <v>0</v>
      </c>
      <c r="V57" s="173" cm="1">
        <f t="array" ref="V57">SUMPRODUCT((V$45:V$52)*($E$45:$E$52))+SUM(V54:V55)+V42</f>
        <v>0</v>
      </c>
      <c r="W57" s="173" cm="1">
        <f t="array" ref="W57">SUMPRODUCT((W$45:W$52)*($E$45:$E$52))+SUM(W54:W55)+W42</f>
        <v>0</v>
      </c>
      <c r="X57" s="173" cm="1">
        <f t="array" ref="X57">SUMPRODUCT((X$45:X$52)*($E$45:$E$52))+SUM(X54:X55)+X42</f>
        <v>0</v>
      </c>
      <c r="Y57" s="173" cm="1">
        <f t="array" ref="Y57">SUMPRODUCT((Y$45:Y$52)*($E$45:$E$52))+SUM(Y54:Y55)+Y42</f>
        <v>0</v>
      </c>
      <c r="Z57" s="173" cm="1">
        <f t="array" ref="Z57">SUMPRODUCT((Z$45:Z$52)*($E$45:$E$52))+SUM(Z54:Z55)+Z42</f>
        <v>0</v>
      </c>
      <c r="AA57" s="173" cm="1">
        <f t="array" ref="AA57">SUMPRODUCT((AA$45:AA$52)*($E$45:$E$52))+SUM(AA54:AA55)+AA42</f>
        <v>0</v>
      </c>
      <c r="AB57" s="173" cm="1">
        <f t="array" ref="AB57">SUMPRODUCT((AB$45:AB$52)*($E$45:$E$52))+SUM(AB54:AB55)+AB42</f>
        <v>0</v>
      </c>
      <c r="AC57" s="173" cm="1">
        <f t="array" ref="AC57">SUMPRODUCT((AC$45:AC$52)*($E$45:$E$52))+SUM(AC54:AC55)+AC42</f>
        <v>0</v>
      </c>
      <c r="AD57" s="173" cm="1">
        <f t="array" ref="AD57">SUMPRODUCT((AD$45:AD$52)*($E$45:$E$52))+SUM(AD54:AD55)+AD42</f>
        <v>0</v>
      </c>
      <c r="AE57" s="173" cm="1">
        <f t="array" ref="AE57">SUMPRODUCT((AE$45:AE$52)*($E$45:$E$52))+SUM(AE54:AE55)+AE42</f>
        <v>0</v>
      </c>
      <c r="AF57" s="173" cm="1">
        <f t="array" ref="AF57">SUMPRODUCT((AF$45:AF$52)*($E$45:$E$52))+SUM(AF54:AF55)+AF42</f>
        <v>0</v>
      </c>
      <c r="AG57" s="173" cm="1">
        <f t="array" ref="AG57">SUMPRODUCT((AG$45:AG$52)*($E$45:$E$52))+SUM(AG54:AG55)+AG42</f>
        <v>0</v>
      </c>
    </row>
    <row r="58" spans="1:43" x14ac:dyDescent="0.2">
      <c r="D58" s="208"/>
      <c r="G58" s="208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</row>
    <row r="59" spans="1:43" x14ac:dyDescent="0.2">
      <c r="G59" s="208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</row>
    <row r="60" spans="1:43" ht="15" x14ac:dyDescent="0.2">
      <c r="A60" s="89" t="s">
        <v>16</v>
      </c>
      <c r="B60" s="89"/>
      <c r="C60" s="89"/>
      <c r="D60" s="89"/>
      <c r="E60" s="89"/>
      <c r="F60" s="89"/>
      <c r="G60" s="207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/>
      <c r="AI60"/>
      <c r="AJ60"/>
      <c r="AK60"/>
      <c r="AL60"/>
      <c r="AM60"/>
      <c r="AN60"/>
      <c r="AO60"/>
      <c r="AP60"/>
      <c r="AQ60"/>
    </row>
    <row r="61" spans="1:43" ht="15" x14ac:dyDescent="0.2">
      <c r="A61" s="111"/>
      <c r="B61" s="111"/>
      <c r="C61" s="111"/>
      <c r="D61" s="111"/>
      <c r="E61" s="111"/>
      <c r="F61" s="111"/>
      <c r="G61" s="2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/>
      <c r="AI61"/>
      <c r="AJ61"/>
      <c r="AK61"/>
      <c r="AL61"/>
      <c r="AM61"/>
      <c r="AN61"/>
      <c r="AO61"/>
      <c r="AP61"/>
      <c r="AQ61"/>
    </row>
    <row r="62" spans="1:43" ht="12.75" customHeight="1" x14ac:dyDescent="0.2">
      <c r="A62" s="111"/>
      <c r="B62" s="111"/>
      <c r="C62" s="111"/>
      <c r="D62" s="111"/>
      <c r="E62" s="111"/>
      <c r="F62"/>
      <c r="G62" s="2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</row>
    <row r="63" spans="1:43" x14ac:dyDescent="0.2">
      <c r="C63" s="4"/>
      <c r="F63" s="2"/>
      <c r="G63" s="215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</row>
    <row r="64" spans="1:43" x14ac:dyDescent="0.2">
      <c r="C64" s="4" t="str">
        <f>'Option1 (base case)'!C64</f>
        <v>Risks mitigated vs base case</v>
      </c>
      <c r="G64" s="213">
        <f>input_dollars</f>
        <v>45291</v>
      </c>
      <c r="I64" s="134">
        <f>(1-INDEX(Data!$C$9:$C$13, MATCH($A$3, options,0)))*('Option1 (base case)'!I36-I36)</f>
        <v>0</v>
      </c>
      <c r="J64" s="134">
        <f>(1-INDEX(Data!$C$9:$C$13, MATCH($A$3, options,0)))*('Option1 (base case)'!J36-J36)</f>
        <v>230311.44819900166</v>
      </c>
      <c r="K64" s="134">
        <f>(1-INDEX(Data!$C$9:$C$13, MATCH($A$3, options,0)))*('Option1 (base case)'!K36-K36)</f>
        <v>498340.32522129751</v>
      </c>
      <c r="L64" s="134">
        <f>(1-INDEX(Data!$C$9:$C$13, MATCH($A$3, options,0)))*('Option1 (base case)'!L36-L36)</f>
        <v>551913.27661061741</v>
      </c>
      <c r="M64" s="134">
        <f>(1-INDEX(Data!$C$9:$C$13, MATCH($A$3, options,0)))*('Option1 (base case)'!M36-M36)</f>
        <v>611987.1650554873</v>
      </c>
      <c r="N64" s="134">
        <f>(1-INDEX(Data!$C$9:$C$13, MATCH($A$3, options,0)))*('Option1 (base case)'!N36-N36)</f>
        <v>679458.47565352183</v>
      </c>
      <c r="O64" s="134">
        <f>(1-INDEX(Data!$C$9:$C$13, MATCH($A$3, options,0)))*('Option1 (base case)'!O36-O36)</f>
        <v>755824.44817154785</v>
      </c>
      <c r="P64" s="134">
        <f>(1-INDEX(Data!$C$9:$C$13, MATCH($A$3, options,0)))*('Option1 (base case)'!P36-P36)</f>
        <v>842104.05590430868</v>
      </c>
      <c r="Q64" s="134">
        <f>(1-INDEX(Data!$C$9:$C$13, MATCH($A$3, options,0)))*('Option1 (base case)'!Q36-Q36)</f>
        <v>939515.73714657314</v>
      </c>
      <c r="R64" s="134">
        <f>(1-INDEX(Data!$C$9:$C$13, MATCH($A$3, options,0)))*('Option1 (base case)'!R36-R36)</f>
        <v>1049692.8670159045</v>
      </c>
      <c r="S64" s="134">
        <f>(1-INDEX(Data!$C$9:$C$13, MATCH($A$3, options,0)))*('Option1 (base case)'!S36-S36)</f>
        <v>1174541.1158682031</v>
      </c>
      <c r="T64" s="134">
        <f>(1-INDEX(Data!$C$9:$C$13, MATCH($A$3, options,0)))*('Option1 (base case)'!T36-T36)</f>
        <v>1316289.7323748956</v>
      </c>
      <c r="U64" s="134">
        <f>(1-INDEX(Data!$C$9:$C$13, MATCH($A$3, options,0)))*('Option1 (base case)'!U36-U36)</f>
        <v>1477553.6844124608</v>
      </c>
      <c r="V64" s="134">
        <f>(1-INDEX(Data!$C$9:$C$13, MATCH($A$3, options,0)))*('Option1 (base case)'!V36-V36)</f>
        <v>1661409.2397830002</v>
      </c>
      <c r="W64" s="134">
        <f>(1-INDEX(Data!$C$9:$C$13, MATCH($A$3, options,0)))*('Option1 (base case)'!W36-W36)</f>
        <v>1871486.2577316323</v>
      </c>
      <c r="X64" s="134">
        <f>(1-INDEX(Data!$C$9:$C$13, MATCH($A$3, options,0)))*('Option1 (base case)'!X36-X36)</f>
        <v>2112081.3556883521</v>
      </c>
      <c r="Y64" s="134">
        <f>(1-INDEX(Data!$C$9:$C$13, MATCH($A$3, options,0)))*('Option1 (base case)'!Y36-Y36)</f>
        <v>2329099.2787345177</v>
      </c>
      <c r="Z64" s="134">
        <f>(1-INDEX(Data!$C$9:$C$13, MATCH($A$3, options,0)))*('Option1 (base case)'!Z36-Z36)</f>
        <v>2555792.5668269489</v>
      </c>
      <c r="AA64" s="134">
        <f>(1-INDEX(Data!$C$9:$C$13, MATCH($A$3, options,0)))*('Option1 (base case)'!AA36-AA36)</f>
        <v>2804352.826496304</v>
      </c>
      <c r="AB64" s="134">
        <f>(1-INDEX(Data!$C$9:$C$13, MATCH($A$3, options,0)))*('Option1 (base case)'!AB36-AB36)</f>
        <v>3084275.1370297843</v>
      </c>
      <c r="AC64" s="134">
        <f>(1-INDEX(Data!$C$9:$C$13, MATCH($A$3, options,0)))*('Option1 (base case)'!AC36-AC36)</f>
        <v>3401104.3362765368</v>
      </c>
      <c r="AD64" s="134">
        <f>(1-INDEX(Data!$C$9:$C$13, MATCH($A$3, options,0)))*('Option1 (base case)'!AD36-AD36)</f>
        <v>3722545.6515749334</v>
      </c>
      <c r="AE64" s="134">
        <f>(1-INDEX(Data!$C$9:$C$13, MATCH($A$3, options,0)))*('Option1 (base case)'!AE36-AE36)</f>
        <v>4054901.674925969</v>
      </c>
      <c r="AF64" s="134">
        <f>(1-INDEX(Data!$C$9:$C$13, MATCH($A$3, options,0)))*('Option1 (base case)'!AF36-AF36)</f>
        <v>4424461.0869224994</v>
      </c>
      <c r="AG64" s="134">
        <f>(1-INDEX(Data!$C$9:$C$13, MATCH($A$3, options,0)))*('Option1 (base case)'!AG36-AG36)</f>
        <v>4834806.280444569</v>
      </c>
    </row>
    <row r="65" spans="1:33" x14ac:dyDescent="0.2">
      <c r="G65" s="215"/>
    </row>
    <row r="66" spans="1:33" x14ac:dyDescent="0.2">
      <c r="A66" s="8"/>
      <c r="B66" s="8"/>
      <c r="C66" s="149" t="s">
        <v>30</v>
      </c>
      <c r="D66" s="38"/>
      <c r="F66" s="97"/>
      <c r="G66" s="216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</row>
    <row r="67" spans="1:33" x14ac:dyDescent="0.2">
      <c r="A67" s="8"/>
      <c r="B67" s="8"/>
      <c r="C67" s="4" t="str">
        <f>C14</f>
        <v>Relay replacement capex</v>
      </c>
      <c r="D67" s="38"/>
      <c r="F67" s="97"/>
      <c r="G67" s="213">
        <f>input_dollars</f>
        <v>45291</v>
      </c>
      <c r="H67" s="31"/>
      <c r="I67" s="119">
        <f t="shared" ref="I67:AG67" si="5">-I14</f>
        <v>-2857212</v>
      </c>
      <c r="J67" s="119">
        <f t="shared" si="5"/>
        <v>-5027445</v>
      </c>
      <c r="K67" s="119">
        <f t="shared" si="5"/>
        <v>0</v>
      </c>
      <c r="L67" s="119">
        <f t="shared" si="5"/>
        <v>0</v>
      </c>
      <c r="M67" s="119">
        <f t="shared" si="5"/>
        <v>0</v>
      </c>
      <c r="N67" s="119">
        <f t="shared" si="5"/>
        <v>0</v>
      </c>
      <c r="O67" s="119">
        <f t="shared" si="5"/>
        <v>0</v>
      </c>
      <c r="P67" s="119">
        <f t="shared" si="5"/>
        <v>0</v>
      </c>
      <c r="Q67" s="119">
        <f t="shared" si="5"/>
        <v>0</v>
      </c>
      <c r="R67" s="119">
        <f t="shared" si="5"/>
        <v>0</v>
      </c>
      <c r="S67" s="119">
        <f t="shared" si="5"/>
        <v>0</v>
      </c>
      <c r="T67" s="119">
        <f t="shared" si="5"/>
        <v>0</v>
      </c>
      <c r="U67" s="119">
        <f t="shared" si="5"/>
        <v>0</v>
      </c>
      <c r="V67" s="119">
        <f t="shared" si="5"/>
        <v>0</v>
      </c>
      <c r="W67" s="119">
        <f t="shared" si="5"/>
        <v>0</v>
      </c>
      <c r="X67" s="119">
        <f t="shared" si="5"/>
        <v>0</v>
      </c>
      <c r="Y67" s="119">
        <f t="shared" si="5"/>
        <v>0</v>
      </c>
      <c r="Z67" s="119">
        <f t="shared" si="5"/>
        <v>0</v>
      </c>
      <c r="AA67" s="119">
        <f t="shared" si="5"/>
        <v>0</v>
      </c>
      <c r="AB67" s="119">
        <f t="shared" si="5"/>
        <v>0</v>
      </c>
      <c r="AC67" s="119">
        <f t="shared" si="5"/>
        <v>0</v>
      </c>
      <c r="AD67" s="119">
        <f t="shared" si="5"/>
        <v>0</v>
      </c>
      <c r="AE67" s="119">
        <f t="shared" si="5"/>
        <v>0</v>
      </c>
      <c r="AF67" s="119">
        <f t="shared" si="5"/>
        <v>0</v>
      </c>
      <c r="AG67" s="119">
        <f t="shared" si="5"/>
        <v>0</v>
      </c>
    </row>
    <row r="68" spans="1:33" x14ac:dyDescent="0.2">
      <c r="A68" s="8"/>
      <c r="B68" s="8"/>
      <c r="C68" s="4">
        <f>C15</f>
        <v>0</v>
      </c>
      <c r="D68" s="38"/>
      <c r="F68" s="97"/>
      <c r="G68" s="213">
        <f>input_dollars</f>
        <v>45291</v>
      </c>
      <c r="H68" s="31"/>
      <c r="I68" s="119">
        <f t="shared" ref="I68:AG68" si="6">-I15</f>
        <v>0</v>
      </c>
      <c r="J68" s="119">
        <f t="shared" si="6"/>
        <v>0</v>
      </c>
      <c r="K68" s="119">
        <f t="shared" si="6"/>
        <v>0</v>
      </c>
      <c r="L68" s="119">
        <f t="shared" si="6"/>
        <v>0</v>
      </c>
      <c r="M68" s="119">
        <f t="shared" si="6"/>
        <v>0</v>
      </c>
      <c r="N68" s="119">
        <f t="shared" si="6"/>
        <v>0</v>
      </c>
      <c r="O68" s="119">
        <f t="shared" si="6"/>
        <v>0</v>
      </c>
      <c r="P68" s="119">
        <f t="shared" si="6"/>
        <v>0</v>
      </c>
      <c r="Q68" s="119">
        <f t="shared" si="6"/>
        <v>0</v>
      </c>
      <c r="R68" s="119">
        <f t="shared" si="6"/>
        <v>0</v>
      </c>
      <c r="S68" s="119">
        <f t="shared" si="6"/>
        <v>0</v>
      </c>
      <c r="T68" s="119">
        <f t="shared" si="6"/>
        <v>0</v>
      </c>
      <c r="U68" s="119">
        <f t="shared" si="6"/>
        <v>0</v>
      </c>
      <c r="V68" s="119">
        <f t="shared" si="6"/>
        <v>0</v>
      </c>
      <c r="W68" s="119">
        <f t="shared" si="6"/>
        <v>0</v>
      </c>
      <c r="X68" s="119">
        <f t="shared" si="6"/>
        <v>0</v>
      </c>
      <c r="Y68" s="119">
        <f t="shared" si="6"/>
        <v>0</v>
      </c>
      <c r="Z68" s="119">
        <f t="shared" si="6"/>
        <v>0</v>
      </c>
      <c r="AA68" s="119">
        <f t="shared" si="6"/>
        <v>0</v>
      </c>
      <c r="AB68" s="119">
        <f t="shared" si="6"/>
        <v>0</v>
      </c>
      <c r="AC68" s="119">
        <f t="shared" si="6"/>
        <v>0</v>
      </c>
      <c r="AD68" s="119">
        <f t="shared" si="6"/>
        <v>0</v>
      </c>
      <c r="AE68" s="119">
        <f t="shared" si="6"/>
        <v>0</v>
      </c>
      <c r="AF68" s="119">
        <f t="shared" si="6"/>
        <v>0</v>
      </c>
      <c r="AG68" s="119">
        <f t="shared" si="6"/>
        <v>0</v>
      </c>
    </row>
    <row r="69" spans="1:33" x14ac:dyDescent="0.2">
      <c r="A69" s="8"/>
      <c r="B69" s="8"/>
      <c r="C69" s="4">
        <f>C16</f>
        <v>0</v>
      </c>
      <c r="D69" s="38"/>
      <c r="F69" s="97"/>
      <c r="G69" s="213">
        <f>input_dollars</f>
        <v>45291</v>
      </c>
      <c r="H69" s="31"/>
      <c r="I69" s="119">
        <f t="shared" ref="I69:AG69" si="7">-I16</f>
        <v>0</v>
      </c>
      <c r="J69" s="119">
        <f t="shared" si="7"/>
        <v>0</v>
      </c>
      <c r="K69" s="119">
        <f t="shared" si="7"/>
        <v>0</v>
      </c>
      <c r="L69" s="119">
        <f t="shared" si="7"/>
        <v>0</v>
      </c>
      <c r="M69" s="119">
        <f t="shared" si="7"/>
        <v>0</v>
      </c>
      <c r="N69" s="119">
        <f t="shared" si="7"/>
        <v>0</v>
      </c>
      <c r="O69" s="119">
        <f t="shared" si="7"/>
        <v>0</v>
      </c>
      <c r="P69" s="119">
        <f t="shared" si="7"/>
        <v>0</v>
      </c>
      <c r="Q69" s="119">
        <f t="shared" si="7"/>
        <v>0</v>
      </c>
      <c r="R69" s="119">
        <f t="shared" si="7"/>
        <v>0</v>
      </c>
      <c r="S69" s="119">
        <f t="shared" si="7"/>
        <v>0</v>
      </c>
      <c r="T69" s="119">
        <f t="shared" si="7"/>
        <v>0</v>
      </c>
      <c r="U69" s="119">
        <f t="shared" si="7"/>
        <v>0</v>
      </c>
      <c r="V69" s="119">
        <f t="shared" si="7"/>
        <v>0</v>
      </c>
      <c r="W69" s="119">
        <f t="shared" si="7"/>
        <v>0</v>
      </c>
      <c r="X69" s="119">
        <f t="shared" si="7"/>
        <v>0</v>
      </c>
      <c r="Y69" s="119">
        <f t="shared" si="7"/>
        <v>0</v>
      </c>
      <c r="Z69" s="119">
        <f t="shared" si="7"/>
        <v>0</v>
      </c>
      <c r="AA69" s="119">
        <f t="shared" si="7"/>
        <v>0</v>
      </c>
      <c r="AB69" s="119">
        <f t="shared" si="7"/>
        <v>0</v>
      </c>
      <c r="AC69" s="119">
        <f t="shared" si="7"/>
        <v>0</v>
      </c>
      <c r="AD69" s="119">
        <f t="shared" si="7"/>
        <v>0</v>
      </c>
      <c r="AE69" s="119">
        <f t="shared" si="7"/>
        <v>0</v>
      </c>
      <c r="AF69" s="119">
        <f t="shared" si="7"/>
        <v>0</v>
      </c>
      <c r="AG69" s="119">
        <f t="shared" si="7"/>
        <v>0</v>
      </c>
    </row>
    <row r="70" spans="1:33" x14ac:dyDescent="0.2">
      <c r="A70" s="8"/>
      <c r="B70" s="8"/>
      <c r="C70" s="4"/>
      <c r="D70" s="38"/>
      <c r="F70" s="97"/>
      <c r="G70" s="217"/>
      <c r="H70" s="31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</row>
    <row r="71" spans="1:33" x14ac:dyDescent="0.2">
      <c r="A71" s="8"/>
      <c r="B71" s="8"/>
      <c r="C71" s="149" t="s">
        <v>159</v>
      </c>
      <c r="D71" s="38"/>
      <c r="F71" s="97"/>
      <c r="G71" s="216"/>
      <c r="H71" s="31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</row>
    <row r="72" spans="1:33" x14ac:dyDescent="0.2">
      <c r="A72" s="8"/>
      <c r="B72" s="8"/>
      <c r="C72" s="4" t="str">
        <f>C14</f>
        <v>Relay replacement capex</v>
      </c>
      <c r="D72" s="38"/>
      <c r="F72" s="97"/>
      <c r="G72" s="213">
        <f>input_dollars</f>
        <v>45291</v>
      </c>
      <c r="H72" s="31"/>
      <c r="I72" s="119" cm="1">
        <f t="array" ref="I72">SUMPRODUCT(($I67:I67))-SUMPRODUCT(($I67:I67)*($I$6:I$6&lt;=(I$6-$E14)))</f>
        <v>-2857212</v>
      </c>
      <c r="J72" s="119" cm="1">
        <f t="array" ref="J72">SUMPRODUCT(($I67:J67))-SUMPRODUCT(($I67:J67)*($I$6:J$6&lt;=(J$6-$E14)))</f>
        <v>-7884657</v>
      </c>
      <c r="K72" s="119" cm="1">
        <f t="array" ref="K72">SUMPRODUCT(($I67:K67))-SUMPRODUCT(($I67:K67)*($I$6:K$6&lt;=(K$6-$E14)))</f>
        <v>-7884657</v>
      </c>
      <c r="L72" s="119" cm="1">
        <f t="array" ref="L72">SUMPRODUCT(($I67:L67))-SUMPRODUCT(($I67:L67)*($I$6:L$6&lt;=(L$6-$E14)))</f>
        <v>-7884657</v>
      </c>
      <c r="M72" s="119" cm="1">
        <f t="array" ref="M72">SUMPRODUCT(($I67:M67))-SUMPRODUCT(($I67:M67)*($I$6:M$6&lt;=(M$6-$E14)))</f>
        <v>-7884657</v>
      </c>
      <c r="N72" s="119" cm="1">
        <f t="array" ref="N72">SUMPRODUCT(($I67:N67))-SUMPRODUCT(($I67:N67)*($I$6:N$6&lt;=(N$6-$E14)))</f>
        <v>-7884657</v>
      </c>
      <c r="O72" s="119" cm="1">
        <f t="array" ref="O72">SUMPRODUCT(($I67:O67))-SUMPRODUCT(($I67:O67)*($I$6:O$6&lt;=(O$6-$E14)))</f>
        <v>-7884657</v>
      </c>
      <c r="P72" s="119" cm="1">
        <f t="array" ref="P72">SUMPRODUCT(($I67:P67))-SUMPRODUCT(($I67:P67)*($I$6:P$6&lt;=(P$6-$E14)))</f>
        <v>-7884657</v>
      </c>
      <c r="Q72" s="119" cm="1">
        <f t="array" ref="Q72">SUMPRODUCT(($I67:Q67))-SUMPRODUCT(($I67:Q67)*($I$6:Q$6&lt;=(Q$6-$E14)))</f>
        <v>-7884657</v>
      </c>
      <c r="R72" s="119" cm="1">
        <f t="array" ref="R72">SUMPRODUCT(($I67:R67))-SUMPRODUCT(($I67:R67)*($I$6:R$6&lt;=(R$6-$E14)))</f>
        <v>-7884657</v>
      </c>
      <c r="S72" s="119" cm="1">
        <f t="array" ref="S72">SUMPRODUCT(($I67:S67))-SUMPRODUCT(($I67:S67)*($I$6:S$6&lt;=(S$6-$E14)))</f>
        <v>-7884657</v>
      </c>
      <c r="T72" s="119" cm="1">
        <f t="array" ref="T72">SUMPRODUCT(($I67:T67))-SUMPRODUCT(($I67:T67)*($I$6:T$6&lt;=(T$6-$E14)))</f>
        <v>-7884657</v>
      </c>
      <c r="U72" s="119" cm="1">
        <f t="array" ref="U72">SUMPRODUCT(($I67:U67))-SUMPRODUCT(($I67:U67)*($I$6:U$6&lt;=(U$6-$E14)))</f>
        <v>-7884657</v>
      </c>
      <c r="V72" s="119" cm="1">
        <f t="array" ref="V72">SUMPRODUCT(($I67:V67))-SUMPRODUCT(($I67:V67)*($I$6:V$6&lt;=(V$6-$E14)))</f>
        <v>-7884657</v>
      </c>
      <c r="W72" s="119" cm="1">
        <f t="array" ref="W72">SUMPRODUCT(($I67:W67))-SUMPRODUCT(($I67:W67)*($I$6:W$6&lt;=(W$6-$E14)))</f>
        <v>-7884657</v>
      </c>
      <c r="X72" s="119" cm="1">
        <f t="array" ref="X72">SUMPRODUCT(($I67:X67))-SUMPRODUCT(($I67:X67)*($I$6:X$6&lt;=(X$6-$E14)))</f>
        <v>-7884657</v>
      </c>
      <c r="Y72" s="119" cm="1">
        <f t="array" ref="Y72">SUMPRODUCT(($I67:Y67))-SUMPRODUCT(($I67:Y67)*($I$6:Y$6&lt;=(Y$6-$E14)))</f>
        <v>-7884657</v>
      </c>
      <c r="Z72" s="119" cm="1">
        <f t="array" ref="Z72">SUMPRODUCT(($I67:Z67))-SUMPRODUCT(($I67:Z67)*($I$6:Z$6&lt;=(Z$6-$E14)))</f>
        <v>-7884657</v>
      </c>
      <c r="AA72" s="119" cm="1">
        <f t="array" ref="AA72">SUMPRODUCT(($I67:AA67))-SUMPRODUCT(($I67:AA67)*($I$6:AA$6&lt;=(AA$6-$E14)))</f>
        <v>-7884657</v>
      </c>
      <c r="AB72" s="119" cm="1">
        <f t="array" ref="AB72">SUMPRODUCT(($I67:AB67))-SUMPRODUCT(($I67:AB67)*($I$6:AB$6&lt;=(AB$6-$E14)))</f>
        <v>-7884657</v>
      </c>
      <c r="AC72" s="119" cm="1">
        <f t="array" ref="AC72">SUMPRODUCT(($I67:AC67))-SUMPRODUCT(($I67:AC67)*($I$6:AC$6&lt;=(AC$6-$E14)))</f>
        <v>-7884657</v>
      </c>
      <c r="AD72" s="119" cm="1">
        <f t="array" ref="AD72">SUMPRODUCT(($I67:AD67))-SUMPRODUCT(($I67:AD67)*($I$6:AD$6&lt;=(AD$6-$E14)))</f>
        <v>-7884657</v>
      </c>
      <c r="AE72" s="119" cm="1">
        <f t="array" ref="AE72">SUMPRODUCT(($I67:AE67))-SUMPRODUCT(($I67:AE67)*($I$6:AE$6&lt;=(AE$6-$E14)))</f>
        <v>-7884657</v>
      </c>
      <c r="AF72" s="119" cm="1">
        <f t="array" ref="AF72">SUMPRODUCT(($I67:AF67))-SUMPRODUCT(($I67:AF67)*($I$6:AF$6&lt;=(AF$6-$E14)))</f>
        <v>-7884657</v>
      </c>
      <c r="AG72" s="119" cm="1">
        <f t="array" ref="AG72">SUMPRODUCT(($I67:AG67))-SUMPRODUCT(($I67:AG67)*($I$6:AG$6&lt;=(AG$6-$E14)))</f>
        <v>-7884657</v>
      </c>
    </row>
    <row r="73" spans="1:33" x14ac:dyDescent="0.2">
      <c r="A73" s="8"/>
      <c r="B73" s="8"/>
      <c r="C73" s="4">
        <f>C15</f>
        <v>0</v>
      </c>
      <c r="D73" s="38"/>
      <c r="F73" s="97"/>
      <c r="G73" s="213">
        <f>input_dollars</f>
        <v>45291</v>
      </c>
      <c r="H73" s="31"/>
      <c r="I73" s="119" cm="1">
        <f t="array" ref="I73">SUMPRODUCT(($I68:I68))-SUMPRODUCT(($I68:I68)*($I$6:I$6&lt;=(I$6-$E15)))</f>
        <v>0</v>
      </c>
      <c r="J73" s="119" cm="1">
        <f t="array" ref="J73">SUMPRODUCT(($I68:J68))-SUMPRODUCT(($I68:J68)*($I$6:J$6&lt;=(J$6-$E15)))</f>
        <v>0</v>
      </c>
      <c r="K73" s="119" cm="1">
        <f t="array" ref="K73">SUMPRODUCT(($I68:K68))-SUMPRODUCT(($I68:K68)*($I$6:K$6&lt;=(K$6-$E15)))</f>
        <v>0</v>
      </c>
      <c r="L73" s="119" cm="1">
        <f t="array" ref="L73">SUMPRODUCT(($I68:L68))-SUMPRODUCT(($I68:L68)*($I$6:L$6&lt;=(L$6-$E15)))</f>
        <v>0</v>
      </c>
      <c r="M73" s="119" cm="1">
        <f t="array" ref="M73">SUMPRODUCT(($I68:M68))-SUMPRODUCT(($I68:M68)*($I$6:M$6&lt;=(M$6-$E15)))</f>
        <v>0</v>
      </c>
      <c r="N73" s="119" cm="1">
        <f t="array" ref="N73">SUMPRODUCT(($I68:N68))-SUMPRODUCT(($I68:N68)*($I$6:N$6&lt;=(N$6-$E15)))</f>
        <v>0</v>
      </c>
      <c r="O73" s="119" cm="1">
        <f t="array" ref="O73">SUMPRODUCT(($I68:O68))-SUMPRODUCT(($I68:O68)*($I$6:O$6&lt;=(O$6-$E15)))</f>
        <v>0</v>
      </c>
      <c r="P73" s="119" cm="1">
        <f t="array" ref="P73">SUMPRODUCT(($I68:P68))-SUMPRODUCT(($I68:P68)*($I$6:P$6&lt;=(P$6-$E15)))</f>
        <v>0</v>
      </c>
      <c r="Q73" s="119" cm="1">
        <f t="array" ref="Q73">SUMPRODUCT(($I68:Q68))-SUMPRODUCT(($I68:Q68)*($I$6:Q$6&lt;=(Q$6-$E15)))</f>
        <v>0</v>
      </c>
      <c r="R73" s="119" cm="1">
        <f t="array" ref="R73">SUMPRODUCT(($I68:R68))-SUMPRODUCT(($I68:R68)*($I$6:R$6&lt;=(R$6-$E15)))</f>
        <v>0</v>
      </c>
      <c r="S73" s="119" cm="1">
        <f t="array" ref="S73">SUMPRODUCT(($I68:S68))-SUMPRODUCT(($I68:S68)*($I$6:S$6&lt;=(S$6-$E15)))</f>
        <v>0</v>
      </c>
      <c r="T73" s="119" cm="1">
        <f t="array" ref="T73">SUMPRODUCT(($I68:T68))-SUMPRODUCT(($I68:T68)*($I$6:T$6&lt;=(T$6-$E15)))</f>
        <v>0</v>
      </c>
      <c r="U73" s="119" cm="1">
        <f t="array" ref="U73">SUMPRODUCT(($I68:U68))-SUMPRODUCT(($I68:U68)*($I$6:U$6&lt;=(U$6-$E15)))</f>
        <v>0</v>
      </c>
      <c r="V73" s="119" cm="1">
        <f t="array" ref="V73">SUMPRODUCT(($I68:V68))-SUMPRODUCT(($I68:V68)*($I$6:V$6&lt;=(V$6-$E15)))</f>
        <v>0</v>
      </c>
      <c r="W73" s="119" cm="1">
        <f t="array" ref="W73">SUMPRODUCT(($I68:W68))-SUMPRODUCT(($I68:W68)*($I$6:W$6&lt;=(W$6-$E15)))</f>
        <v>0</v>
      </c>
      <c r="X73" s="119" cm="1">
        <f t="array" ref="X73">SUMPRODUCT(($I68:X68))-SUMPRODUCT(($I68:X68)*($I$6:X$6&lt;=(X$6-$E15)))</f>
        <v>0</v>
      </c>
      <c r="Y73" s="119" cm="1">
        <f t="array" ref="Y73">SUMPRODUCT(($I68:Y68))-SUMPRODUCT(($I68:Y68)*($I$6:Y$6&lt;=(Y$6-$E15)))</f>
        <v>0</v>
      </c>
      <c r="Z73" s="119" cm="1">
        <f t="array" ref="Z73">SUMPRODUCT(($I68:Z68))-SUMPRODUCT(($I68:Z68)*($I$6:Z$6&lt;=(Z$6-$E15)))</f>
        <v>0</v>
      </c>
      <c r="AA73" s="119" cm="1">
        <f t="array" ref="AA73">SUMPRODUCT(($I68:AA68))-SUMPRODUCT(($I68:AA68)*($I$6:AA$6&lt;=(AA$6-$E15)))</f>
        <v>0</v>
      </c>
      <c r="AB73" s="119" cm="1">
        <f t="array" ref="AB73">SUMPRODUCT(($I68:AB68))-SUMPRODUCT(($I68:AB68)*($I$6:AB$6&lt;=(AB$6-$E15)))</f>
        <v>0</v>
      </c>
      <c r="AC73" s="119" cm="1">
        <f t="array" ref="AC73">SUMPRODUCT(($I68:AC68))-SUMPRODUCT(($I68:AC68)*($I$6:AC$6&lt;=(AC$6-$E15)))</f>
        <v>0</v>
      </c>
      <c r="AD73" s="119" cm="1">
        <f t="array" ref="AD73">SUMPRODUCT(($I68:AD68))-SUMPRODUCT(($I68:AD68)*($I$6:AD$6&lt;=(AD$6-$E15)))</f>
        <v>0</v>
      </c>
      <c r="AE73" s="119" cm="1">
        <f t="array" ref="AE73">SUMPRODUCT(($I68:AE68))-SUMPRODUCT(($I68:AE68)*($I$6:AE$6&lt;=(AE$6-$E15)))</f>
        <v>0</v>
      </c>
      <c r="AF73" s="119" cm="1">
        <f t="array" ref="AF73">SUMPRODUCT(($I68:AF68))-SUMPRODUCT(($I68:AF68)*($I$6:AF$6&lt;=(AF$6-$E15)))</f>
        <v>0</v>
      </c>
      <c r="AG73" s="119" cm="1">
        <f t="array" ref="AG73">SUMPRODUCT(($I68:AG68))-SUMPRODUCT(($I68:AG68)*($I$6:AG$6&lt;=(AG$6-$E15)))</f>
        <v>0</v>
      </c>
    </row>
    <row r="74" spans="1:33" x14ac:dyDescent="0.2">
      <c r="A74" s="8"/>
      <c r="B74" s="8"/>
      <c r="C74" s="4">
        <f>C16</f>
        <v>0</v>
      </c>
      <c r="D74" s="38"/>
      <c r="F74" s="97"/>
      <c r="G74" s="213">
        <f>input_dollars</f>
        <v>45291</v>
      </c>
      <c r="H74" s="31"/>
      <c r="I74" s="119" cm="1">
        <f t="array" ref="I74">SUMPRODUCT(($I69:I69))-SUMPRODUCT(($I69:I69)*($I$6:I$6&lt;=(I$6-$E16)))</f>
        <v>0</v>
      </c>
      <c r="J74" s="119" cm="1">
        <f t="array" ref="J74">SUMPRODUCT(($I69:J69))-SUMPRODUCT(($I69:J69)*($I$6:J$6&lt;=(J$6-$E16)))</f>
        <v>0</v>
      </c>
      <c r="K74" s="119" cm="1">
        <f t="array" ref="K74">SUMPRODUCT(($I69:K69))-SUMPRODUCT(($I69:K69)*($I$6:K$6&lt;=(K$6-$E16)))</f>
        <v>0</v>
      </c>
      <c r="L74" s="119" cm="1">
        <f t="array" ref="L74">SUMPRODUCT(($I69:L69))-SUMPRODUCT(($I69:L69)*($I$6:L$6&lt;=(L$6-$E16)))</f>
        <v>0</v>
      </c>
      <c r="M74" s="119" cm="1">
        <f t="array" ref="M74">SUMPRODUCT(($I69:M69))-SUMPRODUCT(($I69:M69)*($I$6:M$6&lt;=(M$6-$E16)))</f>
        <v>0</v>
      </c>
      <c r="N74" s="119" cm="1">
        <f t="array" ref="N74">SUMPRODUCT(($I69:N69))-SUMPRODUCT(($I69:N69)*($I$6:N$6&lt;=(N$6-$E16)))</f>
        <v>0</v>
      </c>
      <c r="O74" s="119" cm="1">
        <f t="array" ref="O74">SUMPRODUCT(($I69:O69))-SUMPRODUCT(($I69:O69)*($I$6:O$6&lt;=(O$6-$E16)))</f>
        <v>0</v>
      </c>
      <c r="P74" s="119" cm="1">
        <f t="array" ref="P74">SUMPRODUCT(($I69:P69))-SUMPRODUCT(($I69:P69)*($I$6:P$6&lt;=(P$6-$E16)))</f>
        <v>0</v>
      </c>
      <c r="Q74" s="119" cm="1">
        <f t="array" ref="Q74">SUMPRODUCT(($I69:Q69))-SUMPRODUCT(($I69:Q69)*($I$6:Q$6&lt;=(Q$6-$E16)))</f>
        <v>0</v>
      </c>
      <c r="R74" s="119" cm="1">
        <f t="array" ref="R74">SUMPRODUCT(($I69:R69))-SUMPRODUCT(($I69:R69)*($I$6:R$6&lt;=(R$6-$E16)))</f>
        <v>0</v>
      </c>
      <c r="S74" s="119" cm="1">
        <f t="array" ref="S74">SUMPRODUCT(($I69:S69))-SUMPRODUCT(($I69:S69)*($I$6:S$6&lt;=(S$6-$E16)))</f>
        <v>0</v>
      </c>
      <c r="T74" s="119" cm="1">
        <f t="array" ref="T74">SUMPRODUCT(($I69:T69))-SUMPRODUCT(($I69:T69)*($I$6:T$6&lt;=(T$6-$E16)))</f>
        <v>0</v>
      </c>
      <c r="U74" s="119" cm="1">
        <f t="array" ref="U74">SUMPRODUCT(($I69:U69))-SUMPRODUCT(($I69:U69)*($I$6:U$6&lt;=(U$6-$E16)))</f>
        <v>0</v>
      </c>
      <c r="V74" s="119" cm="1">
        <f t="array" ref="V74">SUMPRODUCT(($I69:V69))-SUMPRODUCT(($I69:V69)*($I$6:V$6&lt;=(V$6-$E16)))</f>
        <v>0</v>
      </c>
      <c r="W74" s="119" cm="1">
        <f t="array" ref="W74">SUMPRODUCT(($I69:W69))-SUMPRODUCT(($I69:W69)*($I$6:W$6&lt;=(W$6-$E16)))</f>
        <v>0</v>
      </c>
      <c r="X74" s="119" cm="1">
        <f t="array" ref="X74">SUMPRODUCT(($I69:X69))-SUMPRODUCT(($I69:X69)*($I$6:X$6&lt;=(X$6-$E16)))</f>
        <v>0</v>
      </c>
      <c r="Y74" s="119" cm="1">
        <f t="array" ref="Y74">SUMPRODUCT(($I69:Y69))-SUMPRODUCT(($I69:Y69)*($I$6:Y$6&lt;=(Y$6-$E16)))</f>
        <v>0</v>
      </c>
      <c r="Z74" s="119" cm="1">
        <f t="array" ref="Z74">SUMPRODUCT(($I69:Z69))-SUMPRODUCT(($I69:Z69)*($I$6:Z$6&lt;=(Z$6-$E16)))</f>
        <v>0</v>
      </c>
      <c r="AA74" s="119" cm="1">
        <f t="array" ref="AA74">SUMPRODUCT(($I69:AA69))-SUMPRODUCT(($I69:AA69)*($I$6:AA$6&lt;=(AA$6-$E16)))</f>
        <v>0</v>
      </c>
      <c r="AB74" s="119" cm="1">
        <f t="array" ref="AB74">SUMPRODUCT(($I69:AB69))-SUMPRODUCT(($I69:AB69)*($I$6:AB$6&lt;=(AB$6-$E16)))</f>
        <v>0</v>
      </c>
      <c r="AC74" s="119" cm="1">
        <f t="array" ref="AC74">SUMPRODUCT(($I69:AC69))-SUMPRODUCT(($I69:AC69)*($I$6:AC$6&lt;=(AC$6-$E16)))</f>
        <v>0</v>
      </c>
      <c r="AD74" s="119" cm="1">
        <f t="array" ref="AD74">SUMPRODUCT(($I69:AD69))-SUMPRODUCT(($I69:AD69)*($I$6:AD$6&lt;=(AD$6-$E16)))</f>
        <v>0</v>
      </c>
      <c r="AE74" s="119" cm="1">
        <f t="array" ref="AE74">SUMPRODUCT(($I69:AE69))-SUMPRODUCT(($I69:AE69)*($I$6:AE$6&lt;=(AE$6-$E16)))</f>
        <v>0</v>
      </c>
      <c r="AF74" s="119" cm="1">
        <f t="array" ref="AF74">SUMPRODUCT(($I69:AF69))-SUMPRODUCT(($I69:AF69)*($I$6:AF$6&lt;=(AF$6-$E16)))</f>
        <v>0</v>
      </c>
      <c r="AG74" s="119" cm="1">
        <f t="array" ref="AG74">SUMPRODUCT(($I69:AG69))-SUMPRODUCT(($I69:AG69)*($I$6:AG$6&lt;=(AG$6-$E16)))</f>
        <v>0</v>
      </c>
    </row>
    <row r="75" spans="1:33" x14ac:dyDescent="0.2">
      <c r="A75" s="8"/>
      <c r="B75" s="8"/>
      <c r="C75" s="4"/>
      <c r="D75" s="38"/>
      <c r="F75" s="97"/>
      <c r="G75" s="217"/>
      <c r="H75" s="31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</row>
    <row r="76" spans="1:33" x14ac:dyDescent="0.2">
      <c r="A76" s="8"/>
      <c r="B76" s="8"/>
      <c r="C76" s="149" t="s">
        <v>93</v>
      </c>
      <c r="D76" s="38"/>
      <c r="F76" s="97"/>
      <c r="G76" s="216"/>
      <c r="H76" s="31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</row>
    <row r="77" spans="1:33" x14ac:dyDescent="0.2">
      <c r="A77" s="8"/>
      <c r="B77" s="8"/>
      <c r="C77" s="4" t="str">
        <f>$C$76&amp;" - "&amp;C14</f>
        <v>Annualised capex - Relay replacement capex</v>
      </c>
      <c r="D77" s="38"/>
      <c r="F77" s="97"/>
      <c r="G77" s="213">
        <f>input_dollars</f>
        <v>45291</v>
      </c>
      <c r="H77" s="31"/>
      <c r="I77" s="119">
        <f t="shared" ref="I77:AG77" si="8">IF($E14=0,0,-PMT(real_disc, $E14,H72,))</f>
        <v>0</v>
      </c>
      <c r="J77" s="119">
        <f t="shared" si="8"/>
        <v>-161725.75718292905</v>
      </c>
      <c r="K77" s="119">
        <f t="shared" si="8"/>
        <v>-446292.44293131965</v>
      </c>
      <c r="L77" s="119">
        <f t="shared" si="8"/>
        <v>-446292.44293131965</v>
      </c>
      <c r="M77" s="119">
        <f t="shared" si="8"/>
        <v>-446292.44293131965</v>
      </c>
      <c r="N77" s="119">
        <f t="shared" si="8"/>
        <v>-446292.44293131965</v>
      </c>
      <c r="O77" s="119">
        <f t="shared" si="8"/>
        <v>-446292.44293131965</v>
      </c>
      <c r="P77" s="119">
        <f t="shared" si="8"/>
        <v>-446292.44293131965</v>
      </c>
      <c r="Q77" s="119">
        <f t="shared" si="8"/>
        <v>-446292.44293131965</v>
      </c>
      <c r="R77" s="119">
        <f t="shared" si="8"/>
        <v>-446292.44293131965</v>
      </c>
      <c r="S77" s="119">
        <f t="shared" si="8"/>
        <v>-446292.44293131965</v>
      </c>
      <c r="T77" s="119">
        <f t="shared" si="8"/>
        <v>-446292.44293131965</v>
      </c>
      <c r="U77" s="119">
        <f t="shared" si="8"/>
        <v>-446292.44293131965</v>
      </c>
      <c r="V77" s="119">
        <f t="shared" si="8"/>
        <v>-446292.44293131965</v>
      </c>
      <c r="W77" s="119">
        <f t="shared" si="8"/>
        <v>-446292.44293131965</v>
      </c>
      <c r="X77" s="119">
        <f t="shared" si="8"/>
        <v>-446292.44293131965</v>
      </c>
      <c r="Y77" s="119">
        <f t="shared" si="8"/>
        <v>-446292.44293131965</v>
      </c>
      <c r="Z77" s="119">
        <f t="shared" si="8"/>
        <v>-446292.44293131965</v>
      </c>
      <c r="AA77" s="119">
        <f t="shared" si="8"/>
        <v>-446292.44293131965</v>
      </c>
      <c r="AB77" s="119">
        <f t="shared" si="8"/>
        <v>-446292.44293131965</v>
      </c>
      <c r="AC77" s="119">
        <f t="shared" si="8"/>
        <v>-446292.44293131965</v>
      </c>
      <c r="AD77" s="119">
        <f t="shared" si="8"/>
        <v>-446292.44293131965</v>
      </c>
      <c r="AE77" s="119">
        <f t="shared" si="8"/>
        <v>-446292.44293131965</v>
      </c>
      <c r="AF77" s="119">
        <f t="shared" si="8"/>
        <v>-446292.44293131965</v>
      </c>
      <c r="AG77" s="119">
        <f t="shared" si="8"/>
        <v>-446292.44293131965</v>
      </c>
    </row>
    <row r="78" spans="1:33" x14ac:dyDescent="0.2">
      <c r="A78" s="8"/>
      <c r="B78" s="8"/>
      <c r="C78" s="4" t="str">
        <f>$C$76&amp;" - "&amp;C15</f>
        <v xml:space="preserve">Annualised capex - </v>
      </c>
      <c r="D78" s="38"/>
      <c r="F78" s="97"/>
      <c r="G78" s="213">
        <f>input_dollars</f>
        <v>45291</v>
      </c>
      <c r="H78" s="31"/>
      <c r="I78" s="119">
        <f t="shared" ref="I78:AG78" si="9">IF($E15=0,0,-PMT(real_disc, $E15,H73,))</f>
        <v>0</v>
      </c>
      <c r="J78" s="119">
        <f t="shared" si="9"/>
        <v>0</v>
      </c>
      <c r="K78" s="119">
        <f t="shared" si="9"/>
        <v>0</v>
      </c>
      <c r="L78" s="119">
        <f t="shared" si="9"/>
        <v>0</v>
      </c>
      <c r="M78" s="119">
        <f t="shared" si="9"/>
        <v>0</v>
      </c>
      <c r="N78" s="119">
        <f t="shared" si="9"/>
        <v>0</v>
      </c>
      <c r="O78" s="119">
        <f t="shared" si="9"/>
        <v>0</v>
      </c>
      <c r="P78" s="119">
        <f t="shared" si="9"/>
        <v>0</v>
      </c>
      <c r="Q78" s="119">
        <f t="shared" si="9"/>
        <v>0</v>
      </c>
      <c r="R78" s="119">
        <f t="shared" si="9"/>
        <v>0</v>
      </c>
      <c r="S78" s="119">
        <f t="shared" si="9"/>
        <v>0</v>
      </c>
      <c r="T78" s="119">
        <f t="shared" si="9"/>
        <v>0</v>
      </c>
      <c r="U78" s="119">
        <f t="shared" si="9"/>
        <v>0</v>
      </c>
      <c r="V78" s="119">
        <f t="shared" si="9"/>
        <v>0</v>
      </c>
      <c r="W78" s="119">
        <f t="shared" si="9"/>
        <v>0</v>
      </c>
      <c r="X78" s="119">
        <f t="shared" si="9"/>
        <v>0</v>
      </c>
      <c r="Y78" s="119">
        <f t="shared" si="9"/>
        <v>0</v>
      </c>
      <c r="Z78" s="119">
        <f t="shared" si="9"/>
        <v>0</v>
      </c>
      <c r="AA78" s="119">
        <f t="shared" si="9"/>
        <v>0</v>
      </c>
      <c r="AB78" s="119">
        <f t="shared" si="9"/>
        <v>0</v>
      </c>
      <c r="AC78" s="119">
        <f t="shared" si="9"/>
        <v>0</v>
      </c>
      <c r="AD78" s="119">
        <f t="shared" si="9"/>
        <v>0</v>
      </c>
      <c r="AE78" s="119">
        <f t="shared" si="9"/>
        <v>0</v>
      </c>
      <c r="AF78" s="119">
        <f t="shared" si="9"/>
        <v>0</v>
      </c>
      <c r="AG78" s="119">
        <f t="shared" si="9"/>
        <v>0</v>
      </c>
    </row>
    <row r="79" spans="1:33" x14ac:dyDescent="0.2">
      <c r="A79" s="8"/>
      <c r="B79" s="8"/>
      <c r="C79" s="4" t="str">
        <f>$C$76&amp;" - "&amp;C16</f>
        <v xml:space="preserve">Annualised capex - </v>
      </c>
      <c r="D79" s="38"/>
      <c r="F79" s="97"/>
      <c r="G79" s="213">
        <f>input_dollars</f>
        <v>45291</v>
      </c>
      <c r="H79" s="31"/>
      <c r="I79" s="119">
        <f t="shared" ref="I79:AG79" si="10">IF($E16=0,0,-PMT(real_disc, $E16,H74,))</f>
        <v>0</v>
      </c>
      <c r="J79" s="119">
        <f t="shared" si="10"/>
        <v>0</v>
      </c>
      <c r="K79" s="119">
        <f t="shared" si="10"/>
        <v>0</v>
      </c>
      <c r="L79" s="119">
        <f t="shared" si="10"/>
        <v>0</v>
      </c>
      <c r="M79" s="119">
        <f t="shared" si="10"/>
        <v>0</v>
      </c>
      <c r="N79" s="119">
        <f t="shared" si="10"/>
        <v>0</v>
      </c>
      <c r="O79" s="119">
        <f t="shared" si="10"/>
        <v>0</v>
      </c>
      <c r="P79" s="119">
        <f t="shared" si="10"/>
        <v>0</v>
      </c>
      <c r="Q79" s="119">
        <f t="shared" si="10"/>
        <v>0</v>
      </c>
      <c r="R79" s="119">
        <f t="shared" si="10"/>
        <v>0</v>
      </c>
      <c r="S79" s="119">
        <f t="shared" si="10"/>
        <v>0</v>
      </c>
      <c r="T79" s="119">
        <f t="shared" si="10"/>
        <v>0</v>
      </c>
      <c r="U79" s="119">
        <f t="shared" si="10"/>
        <v>0</v>
      </c>
      <c r="V79" s="119">
        <f t="shared" si="10"/>
        <v>0</v>
      </c>
      <c r="W79" s="119">
        <f t="shared" si="10"/>
        <v>0</v>
      </c>
      <c r="X79" s="119">
        <f t="shared" si="10"/>
        <v>0</v>
      </c>
      <c r="Y79" s="119">
        <f t="shared" si="10"/>
        <v>0</v>
      </c>
      <c r="Z79" s="119">
        <f t="shared" si="10"/>
        <v>0</v>
      </c>
      <c r="AA79" s="119">
        <f t="shared" si="10"/>
        <v>0</v>
      </c>
      <c r="AB79" s="119">
        <f t="shared" si="10"/>
        <v>0</v>
      </c>
      <c r="AC79" s="119">
        <f t="shared" si="10"/>
        <v>0</v>
      </c>
      <c r="AD79" s="119">
        <f t="shared" si="10"/>
        <v>0</v>
      </c>
      <c r="AE79" s="119">
        <f t="shared" si="10"/>
        <v>0</v>
      </c>
      <c r="AF79" s="119">
        <f t="shared" si="10"/>
        <v>0</v>
      </c>
      <c r="AG79" s="119">
        <f t="shared" si="10"/>
        <v>0</v>
      </c>
    </row>
    <row r="80" spans="1:33" x14ac:dyDescent="0.2">
      <c r="A80" s="8"/>
      <c r="B80" s="8"/>
      <c r="C80" s="175" t="s">
        <v>160</v>
      </c>
      <c r="D80" s="175"/>
      <c r="E80" s="176"/>
      <c r="F80" s="177"/>
      <c r="G80" s="218">
        <f>input_dollars</f>
        <v>45291</v>
      </c>
      <c r="H80" s="178"/>
      <c r="I80" s="179">
        <f>SUM(I77:I79)</f>
        <v>0</v>
      </c>
      <c r="J80" s="179">
        <f t="shared" ref="J80:AB80" si="11">SUM(J77:J79)</f>
        <v>-161725.75718292905</v>
      </c>
      <c r="K80" s="179">
        <f t="shared" si="11"/>
        <v>-446292.44293131965</v>
      </c>
      <c r="L80" s="179">
        <f t="shared" si="11"/>
        <v>-446292.44293131965</v>
      </c>
      <c r="M80" s="179">
        <f t="shared" si="11"/>
        <v>-446292.44293131965</v>
      </c>
      <c r="N80" s="179">
        <f t="shared" si="11"/>
        <v>-446292.44293131965</v>
      </c>
      <c r="O80" s="179">
        <f t="shared" si="11"/>
        <v>-446292.44293131965</v>
      </c>
      <c r="P80" s="179">
        <f t="shared" si="11"/>
        <v>-446292.44293131965</v>
      </c>
      <c r="Q80" s="179">
        <f t="shared" si="11"/>
        <v>-446292.44293131965</v>
      </c>
      <c r="R80" s="179">
        <f t="shared" si="11"/>
        <v>-446292.44293131965</v>
      </c>
      <c r="S80" s="179">
        <f t="shared" si="11"/>
        <v>-446292.44293131965</v>
      </c>
      <c r="T80" s="179">
        <f t="shared" si="11"/>
        <v>-446292.44293131965</v>
      </c>
      <c r="U80" s="179">
        <f t="shared" si="11"/>
        <v>-446292.44293131965</v>
      </c>
      <c r="V80" s="179">
        <f t="shared" si="11"/>
        <v>-446292.44293131965</v>
      </c>
      <c r="W80" s="179">
        <f t="shared" si="11"/>
        <v>-446292.44293131965</v>
      </c>
      <c r="X80" s="179">
        <f t="shared" si="11"/>
        <v>-446292.44293131965</v>
      </c>
      <c r="Y80" s="179">
        <f t="shared" si="11"/>
        <v>-446292.44293131965</v>
      </c>
      <c r="Z80" s="179">
        <f t="shared" si="11"/>
        <v>-446292.44293131965</v>
      </c>
      <c r="AA80" s="179">
        <f t="shared" si="11"/>
        <v>-446292.44293131965</v>
      </c>
      <c r="AB80" s="179">
        <f t="shared" si="11"/>
        <v>-446292.44293131965</v>
      </c>
      <c r="AC80" s="179">
        <f>SUM(AC77:AC79)</f>
        <v>-446292.44293131965</v>
      </c>
      <c r="AD80" s="179">
        <f>SUM(AD77:AD79)</f>
        <v>-446292.44293131965</v>
      </c>
      <c r="AE80" s="179">
        <f>SUM(AE77:AE79)</f>
        <v>-446292.44293131965</v>
      </c>
      <c r="AF80" s="179">
        <f>SUM(AF77:AF79)</f>
        <v>-446292.44293131965</v>
      </c>
      <c r="AG80" s="179">
        <f>SUM(AG77:AG79)</f>
        <v>-446292.44293131965</v>
      </c>
    </row>
    <row r="81" spans="1:33" x14ac:dyDescent="0.2">
      <c r="A81" s="8"/>
      <c r="B81" s="8"/>
      <c r="C81" s="75"/>
      <c r="D81" s="38"/>
      <c r="F81"/>
      <c r="G81" s="219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 s="8"/>
      <c r="B82" s="8"/>
      <c r="C82" s="4" t="s">
        <v>93</v>
      </c>
      <c r="D82" s="38"/>
      <c r="F82" s="97"/>
      <c r="G82" s="213">
        <f t="shared" ref="G82:G87" si="12">input_dollars</f>
        <v>45291</v>
      </c>
      <c r="H82" s="31"/>
      <c r="I82" s="119">
        <f>I80</f>
        <v>0</v>
      </c>
      <c r="J82" s="119">
        <f t="shared" ref="J82:AB82" si="13">J80</f>
        <v>-161725.75718292905</v>
      </c>
      <c r="K82" s="119">
        <f t="shared" si="13"/>
        <v>-446292.44293131965</v>
      </c>
      <c r="L82" s="119">
        <f t="shared" si="13"/>
        <v>-446292.44293131965</v>
      </c>
      <c r="M82" s="119">
        <f t="shared" si="13"/>
        <v>-446292.44293131965</v>
      </c>
      <c r="N82" s="119">
        <f t="shared" si="13"/>
        <v>-446292.44293131965</v>
      </c>
      <c r="O82" s="119">
        <f t="shared" si="13"/>
        <v>-446292.44293131965</v>
      </c>
      <c r="P82" s="119">
        <f t="shared" si="13"/>
        <v>-446292.44293131965</v>
      </c>
      <c r="Q82" s="119">
        <f t="shared" si="13"/>
        <v>-446292.44293131965</v>
      </c>
      <c r="R82" s="119">
        <f t="shared" si="13"/>
        <v>-446292.44293131965</v>
      </c>
      <c r="S82" s="119">
        <f t="shared" si="13"/>
        <v>-446292.44293131965</v>
      </c>
      <c r="T82" s="119">
        <f t="shared" si="13"/>
        <v>-446292.44293131965</v>
      </c>
      <c r="U82" s="119">
        <f t="shared" si="13"/>
        <v>-446292.44293131965</v>
      </c>
      <c r="V82" s="119">
        <f t="shared" si="13"/>
        <v>-446292.44293131965</v>
      </c>
      <c r="W82" s="119">
        <f t="shared" si="13"/>
        <v>-446292.44293131965</v>
      </c>
      <c r="X82" s="119">
        <f t="shared" si="13"/>
        <v>-446292.44293131965</v>
      </c>
      <c r="Y82" s="119">
        <f t="shared" si="13"/>
        <v>-446292.44293131965</v>
      </c>
      <c r="Z82" s="119">
        <f t="shared" si="13"/>
        <v>-446292.44293131965</v>
      </c>
      <c r="AA82" s="119">
        <f t="shared" si="13"/>
        <v>-446292.44293131965</v>
      </c>
      <c r="AB82" s="119">
        <f t="shared" si="13"/>
        <v>-446292.44293131965</v>
      </c>
      <c r="AC82" s="119">
        <f>AC80</f>
        <v>-446292.44293131965</v>
      </c>
      <c r="AD82" s="119">
        <f>AD80</f>
        <v>-446292.44293131965</v>
      </c>
      <c r="AE82" s="119">
        <f>AE80</f>
        <v>-446292.44293131965</v>
      </c>
      <c r="AF82" s="119">
        <f>AF80</f>
        <v>-446292.44293131965</v>
      </c>
      <c r="AG82" s="119">
        <f>AG80</f>
        <v>-446292.44293131965</v>
      </c>
    </row>
    <row r="83" spans="1:33" x14ac:dyDescent="0.2">
      <c r="A83" s="8"/>
      <c r="B83" s="8"/>
      <c r="C83" s="4" t="s">
        <v>31</v>
      </c>
      <c r="D83" s="38"/>
      <c r="F83" s="97"/>
      <c r="G83" s="213">
        <f t="shared" si="12"/>
        <v>45291</v>
      </c>
      <c r="H83" s="31"/>
      <c r="I83" s="31">
        <f t="shared" ref="I83:AG83" si="14">-I19</f>
        <v>0</v>
      </c>
      <c r="J83" s="31">
        <f t="shared" si="14"/>
        <v>0</v>
      </c>
      <c r="K83" s="31">
        <f t="shared" si="14"/>
        <v>0</v>
      </c>
      <c r="L83" s="31">
        <f t="shared" si="14"/>
        <v>0</v>
      </c>
      <c r="M83" s="31">
        <f t="shared" si="14"/>
        <v>0</v>
      </c>
      <c r="N83" s="31">
        <f t="shared" si="14"/>
        <v>0</v>
      </c>
      <c r="O83" s="31">
        <f t="shared" si="14"/>
        <v>0</v>
      </c>
      <c r="P83" s="31">
        <f t="shared" si="14"/>
        <v>0</v>
      </c>
      <c r="Q83" s="31">
        <f t="shared" si="14"/>
        <v>0</v>
      </c>
      <c r="R83" s="31">
        <f t="shared" si="14"/>
        <v>0</v>
      </c>
      <c r="S83" s="31">
        <f t="shared" si="14"/>
        <v>0</v>
      </c>
      <c r="T83" s="31">
        <f t="shared" si="14"/>
        <v>0</v>
      </c>
      <c r="U83" s="31">
        <f t="shared" si="14"/>
        <v>0</v>
      </c>
      <c r="V83" s="31">
        <f t="shared" si="14"/>
        <v>0</v>
      </c>
      <c r="W83" s="31">
        <f t="shared" si="14"/>
        <v>0</v>
      </c>
      <c r="X83" s="31">
        <f t="shared" si="14"/>
        <v>0</v>
      </c>
      <c r="Y83" s="31">
        <f t="shared" si="14"/>
        <v>0</v>
      </c>
      <c r="Z83" s="31">
        <f t="shared" si="14"/>
        <v>0</v>
      </c>
      <c r="AA83" s="31">
        <f t="shared" si="14"/>
        <v>0</v>
      </c>
      <c r="AB83" s="31">
        <f t="shared" si="14"/>
        <v>0</v>
      </c>
      <c r="AC83" s="31">
        <f t="shared" si="14"/>
        <v>0</v>
      </c>
      <c r="AD83" s="31">
        <f t="shared" si="14"/>
        <v>0</v>
      </c>
      <c r="AE83" s="31">
        <f t="shared" si="14"/>
        <v>0</v>
      </c>
      <c r="AF83" s="31">
        <f t="shared" si="14"/>
        <v>0</v>
      </c>
      <c r="AG83" s="31">
        <f t="shared" si="14"/>
        <v>0</v>
      </c>
    </row>
    <row r="84" spans="1:33" x14ac:dyDescent="0.2">
      <c r="A84" s="8"/>
      <c r="B84" s="8"/>
      <c r="C84" s="4" t="s">
        <v>142</v>
      </c>
      <c r="D84" s="38"/>
      <c r="F84" s="97"/>
      <c r="G84" s="213">
        <f t="shared" si="12"/>
        <v>45291</v>
      </c>
      <c r="H84" s="31"/>
      <c r="I84" s="31">
        <f>I64</f>
        <v>0</v>
      </c>
      <c r="J84" s="31">
        <f t="shared" ref="J84:AB84" si="15">J64</f>
        <v>230311.44819900166</v>
      </c>
      <c r="K84" s="31">
        <f t="shared" si="15"/>
        <v>498340.32522129751</v>
      </c>
      <c r="L84" s="31">
        <f t="shared" si="15"/>
        <v>551913.27661061741</v>
      </c>
      <c r="M84" s="31">
        <f t="shared" si="15"/>
        <v>611987.1650554873</v>
      </c>
      <c r="N84" s="31">
        <f t="shared" si="15"/>
        <v>679458.47565352183</v>
      </c>
      <c r="O84" s="31">
        <f t="shared" si="15"/>
        <v>755824.44817154785</v>
      </c>
      <c r="P84" s="31">
        <f t="shared" si="15"/>
        <v>842104.05590430868</v>
      </c>
      <c r="Q84" s="31">
        <f t="shared" si="15"/>
        <v>939515.73714657314</v>
      </c>
      <c r="R84" s="31">
        <f t="shared" si="15"/>
        <v>1049692.8670159045</v>
      </c>
      <c r="S84" s="31">
        <f t="shared" si="15"/>
        <v>1174541.1158682031</v>
      </c>
      <c r="T84" s="31">
        <f t="shared" si="15"/>
        <v>1316289.7323748956</v>
      </c>
      <c r="U84" s="31">
        <f t="shared" si="15"/>
        <v>1477553.6844124608</v>
      </c>
      <c r="V84" s="31">
        <f t="shared" si="15"/>
        <v>1661409.2397830002</v>
      </c>
      <c r="W84" s="31">
        <f t="shared" si="15"/>
        <v>1871486.2577316323</v>
      </c>
      <c r="X84" s="31">
        <f t="shared" si="15"/>
        <v>2112081.3556883521</v>
      </c>
      <c r="Y84" s="31">
        <f t="shared" si="15"/>
        <v>2329099.2787345177</v>
      </c>
      <c r="Z84" s="31">
        <f t="shared" si="15"/>
        <v>2555792.5668269489</v>
      </c>
      <c r="AA84" s="31">
        <f t="shared" si="15"/>
        <v>2804352.826496304</v>
      </c>
      <c r="AB84" s="31">
        <f t="shared" si="15"/>
        <v>3084275.1370297843</v>
      </c>
      <c r="AC84" s="31">
        <f>AC64</f>
        <v>3401104.3362765368</v>
      </c>
      <c r="AD84" s="31">
        <f>AD64</f>
        <v>3722545.6515749334</v>
      </c>
      <c r="AE84" s="31">
        <f>AE64</f>
        <v>4054901.674925969</v>
      </c>
      <c r="AF84" s="31">
        <f>AF64</f>
        <v>4424461.0869224994</v>
      </c>
      <c r="AG84" s="31">
        <f>AG64</f>
        <v>4834806.280444569</v>
      </c>
    </row>
    <row r="85" spans="1:33" x14ac:dyDescent="0.2">
      <c r="A85" s="8"/>
      <c r="B85" s="8"/>
      <c r="C85" s="4" t="s">
        <v>124</v>
      </c>
      <c r="D85" s="38"/>
      <c r="F85" s="97"/>
      <c r="G85" s="213">
        <f t="shared" si="12"/>
        <v>45291</v>
      </c>
      <c r="H85" s="31"/>
      <c r="I85" s="31">
        <f t="shared" ref="I85:AG85" si="16">I57</f>
        <v>0</v>
      </c>
      <c r="J85" s="31">
        <f t="shared" si="16"/>
        <v>0</v>
      </c>
      <c r="K85" s="31">
        <f t="shared" si="16"/>
        <v>0</v>
      </c>
      <c r="L85" s="31">
        <f t="shared" si="16"/>
        <v>0</v>
      </c>
      <c r="M85" s="31">
        <f t="shared" si="16"/>
        <v>0</v>
      </c>
      <c r="N85" s="31">
        <f t="shared" si="16"/>
        <v>0</v>
      </c>
      <c r="O85" s="31">
        <f t="shared" si="16"/>
        <v>0</v>
      </c>
      <c r="P85" s="31">
        <f t="shared" si="16"/>
        <v>0</v>
      </c>
      <c r="Q85" s="31">
        <f t="shared" si="16"/>
        <v>0</v>
      </c>
      <c r="R85" s="31">
        <f t="shared" si="16"/>
        <v>0</v>
      </c>
      <c r="S85" s="31">
        <f t="shared" si="16"/>
        <v>0</v>
      </c>
      <c r="T85" s="31">
        <f t="shared" si="16"/>
        <v>0</v>
      </c>
      <c r="U85" s="31">
        <f t="shared" si="16"/>
        <v>0</v>
      </c>
      <c r="V85" s="31">
        <f t="shared" si="16"/>
        <v>0</v>
      </c>
      <c r="W85" s="31">
        <f t="shared" si="16"/>
        <v>0</v>
      </c>
      <c r="X85" s="31">
        <f t="shared" si="16"/>
        <v>0</v>
      </c>
      <c r="Y85" s="31">
        <f t="shared" si="16"/>
        <v>0</v>
      </c>
      <c r="Z85" s="31">
        <f t="shared" si="16"/>
        <v>0</v>
      </c>
      <c r="AA85" s="31">
        <f t="shared" si="16"/>
        <v>0</v>
      </c>
      <c r="AB85" s="31">
        <f t="shared" si="16"/>
        <v>0</v>
      </c>
      <c r="AC85" s="31">
        <f t="shared" si="16"/>
        <v>0</v>
      </c>
      <c r="AD85" s="31">
        <f t="shared" si="16"/>
        <v>0</v>
      </c>
      <c r="AE85" s="31">
        <f t="shared" si="16"/>
        <v>0</v>
      </c>
      <c r="AF85" s="31">
        <f t="shared" si="16"/>
        <v>0</v>
      </c>
      <c r="AG85" s="31">
        <f t="shared" si="16"/>
        <v>0</v>
      </c>
    </row>
    <row r="86" spans="1:33" x14ac:dyDescent="0.2">
      <c r="A86" s="8"/>
      <c r="B86" s="8"/>
      <c r="C86" s="4"/>
      <c r="D86" s="38"/>
      <c r="F86" s="31"/>
      <c r="G86" s="213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</row>
    <row r="87" spans="1:33" x14ac:dyDescent="0.2">
      <c r="A87" s="8"/>
      <c r="B87" s="8"/>
      <c r="C87" s="180" t="s">
        <v>191</v>
      </c>
      <c r="D87" s="181"/>
      <c r="E87" s="176"/>
      <c r="F87" s="182"/>
      <c r="G87" s="218">
        <f t="shared" si="12"/>
        <v>45291</v>
      </c>
      <c r="H87" s="182"/>
      <c r="I87" s="182">
        <f t="shared" ref="I87:AB87" si="17">SUM(I82:I86)</f>
        <v>0</v>
      </c>
      <c r="J87" s="182">
        <f t="shared" si="17"/>
        <v>68585.691016072611</v>
      </c>
      <c r="K87" s="182">
        <f t="shared" si="17"/>
        <v>52047.882289977861</v>
      </c>
      <c r="L87" s="182">
        <f t="shared" si="17"/>
        <v>105620.83367929776</v>
      </c>
      <c r="M87" s="182">
        <f t="shared" si="17"/>
        <v>165694.72212416766</v>
      </c>
      <c r="N87" s="182">
        <f t="shared" si="17"/>
        <v>233166.03272220219</v>
      </c>
      <c r="O87" s="182">
        <f t="shared" si="17"/>
        <v>309532.0052402282</v>
      </c>
      <c r="P87" s="182">
        <f t="shared" si="17"/>
        <v>395811.61297298904</v>
      </c>
      <c r="Q87" s="182">
        <f t="shared" si="17"/>
        <v>493223.2942152535</v>
      </c>
      <c r="R87" s="182">
        <f t="shared" si="17"/>
        <v>603400.42408458493</v>
      </c>
      <c r="S87" s="182">
        <f t="shared" si="17"/>
        <v>728248.67293688352</v>
      </c>
      <c r="T87" s="182">
        <f t="shared" si="17"/>
        <v>869997.28944357601</v>
      </c>
      <c r="U87" s="182">
        <f t="shared" si="17"/>
        <v>1031261.2414811412</v>
      </c>
      <c r="V87" s="182">
        <f t="shared" si="17"/>
        <v>1215116.7968516806</v>
      </c>
      <c r="W87" s="182">
        <f t="shared" si="17"/>
        <v>1425193.8148003127</v>
      </c>
      <c r="X87" s="182">
        <f t="shared" si="17"/>
        <v>1665788.9127570326</v>
      </c>
      <c r="Y87" s="182">
        <f t="shared" si="17"/>
        <v>1882806.8358031982</v>
      </c>
      <c r="Z87" s="182">
        <f t="shared" si="17"/>
        <v>2109500.1238956293</v>
      </c>
      <c r="AA87" s="182">
        <f t="shared" si="17"/>
        <v>2358060.3835649844</v>
      </c>
      <c r="AB87" s="182">
        <f t="shared" si="17"/>
        <v>2637982.6940984647</v>
      </c>
      <c r="AC87" s="182">
        <f>SUM(AC82:AC86)</f>
        <v>2954811.8933452172</v>
      </c>
      <c r="AD87" s="182">
        <f>SUM(AD82:AD86)</f>
        <v>3276253.2086436138</v>
      </c>
      <c r="AE87" s="182">
        <f>SUM(AE82:AE86)</f>
        <v>3608609.2319946494</v>
      </c>
      <c r="AF87" s="182">
        <f>SUM(AF82:AF86)</f>
        <v>3978168.6439911798</v>
      </c>
      <c r="AG87" s="182">
        <f>SUM(AG82:AG86)</f>
        <v>4388513.8375132494</v>
      </c>
    </row>
    <row r="88" spans="1:33" x14ac:dyDescent="0.2">
      <c r="A88" s="8"/>
      <c r="B88" s="8"/>
      <c r="C88" s="75"/>
      <c r="D88" s="140"/>
      <c r="F88" s="143"/>
      <c r="G88" s="220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</row>
    <row r="89" spans="1:33" x14ac:dyDescent="0.2">
      <c r="A89" s="8"/>
      <c r="B89" s="8"/>
      <c r="C89" s="75"/>
      <c r="D89" s="140"/>
      <c r="F89" s="143"/>
      <c r="G89" s="220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</row>
    <row r="90" spans="1:33" x14ac:dyDescent="0.2">
      <c r="A90" s="8"/>
      <c r="B90" s="8"/>
      <c r="C90" s="233" t="s">
        <v>201</v>
      </c>
      <c r="D90" s="82"/>
      <c r="E90" s="234"/>
      <c r="F90" s="235"/>
      <c r="G90" s="236" cm="1">
        <f t="array" ref="G90">IF(SUM($I17:$AG17)=0,0,(INDEX(I$6:AG$6,MATCH(TRUE,INDEX($I17:$AG17&lt;&gt;0,),0))))</f>
        <v>1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</row>
    <row r="91" spans="1:33" x14ac:dyDescent="0.2">
      <c r="A91" s="8"/>
      <c r="B91" s="8"/>
      <c r="C91" s="82"/>
      <c r="D91" s="237"/>
      <c r="E91" s="234"/>
      <c r="F91" s="235"/>
      <c r="G91" s="236"/>
      <c r="H91" s="3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</row>
    <row r="92" spans="1:33" x14ac:dyDescent="0.2">
      <c r="C92" s="238" t="s">
        <v>196</v>
      </c>
      <c r="D92" s="239"/>
      <c r="E92" s="239"/>
      <c r="F92" s="239"/>
      <c r="G92" s="240">
        <f>IF(_xlfn.MINIFS($G$90:$G$91, $G$90:$G$91, "&gt;"&amp;0)=0, $A$4, _xlfn.MINIFS($G$90:$G$91, $G$90:$G$91, "&gt;"&amp;0))</f>
        <v>1</v>
      </c>
    </row>
    <row r="94" spans="1:33" x14ac:dyDescent="0.2">
      <c r="G94" s="1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31"/>
      <c r="Z94" s="31"/>
      <c r="AA94" s="31"/>
      <c r="AB94" s="31"/>
      <c r="AC94" s="31"/>
      <c r="AD94" s="31"/>
      <c r="AE94" s="31"/>
      <c r="AF94" s="31"/>
      <c r="AG94" s="31"/>
    </row>
    <row r="95" spans="1:33" x14ac:dyDescent="0.2">
      <c r="I95" s="246"/>
      <c r="J95" s="246"/>
      <c r="K95" s="246"/>
      <c r="L95" s="246"/>
      <c r="M95" s="246"/>
      <c r="N95" s="246"/>
      <c r="O95" s="246"/>
      <c r="P95" s="246"/>
      <c r="Q95" s="246"/>
      <c r="R95" s="246"/>
      <c r="S95" s="246"/>
      <c r="T95" s="246"/>
      <c r="U95" s="246"/>
      <c r="V95" s="246"/>
      <c r="W95" s="246"/>
      <c r="X95" s="246"/>
      <c r="Y95" s="246"/>
      <c r="Z95" s="246"/>
    </row>
    <row r="96" spans="1:33" x14ac:dyDescent="0.2">
      <c r="I96" s="246"/>
      <c r="J96" s="246"/>
      <c r="K96" s="246"/>
      <c r="L96" s="246"/>
      <c r="M96" s="246"/>
      <c r="N96" s="246"/>
      <c r="O96" s="246"/>
      <c r="P96" s="246"/>
      <c r="Q96" s="246"/>
      <c r="R96" s="246"/>
      <c r="S96" s="246"/>
      <c r="T96" s="246"/>
      <c r="U96" s="246"/>
      <c r="V96" s="246"/>
      <c r="W96" s="246"/>
      <c r="X96" s="246"/>
      <c r="Y96" s="246"/>
      <c r="Z96" s="246"/>
    </row>
    <row r="97" spans="1:43" x14ac:dyDescent="0.2">
      <c r="I97" s="246"/>
      <c r="J97" s="246"/>
      <c r="K97" s="246"/>
      <c r="L97" s="246"/>
      <c r="M97" s="246"/>
      <c r="N97" s="246"/>
      <c r="O97" s="246"/>
      <c r="P97" s="246"/>
      <c r="Q97" s="246"/>
      <c r="R97" s="246"/>
      <c r="S97" s="246"/>
      <c r="T97" s="246"/>
      <c r="U97" s="246"/>
      <c r="V97" s="246"/>
      <c r="W97" s="246"/>
      <c r="X97" s="246"/>
      <c r="Y97" s="246"/>
      <c r="Z97" s="246"/>
    </row>
    <row r="98" spans="1:43" x14ac:dyDescent="0.2">
      <c r="I98" s="246"/>
      <c r="J98" s="246"/>
      <c r="K98" s="246"/>
      <c r="L98" s="246"/>
      <c r="M98" s="246"/>
      <c r="N98" s="246"/>
      <c r="O98" s="246"/>
      <c r="P98" s="246"/>
      <c r="Q98" s="246"/>
      <c r="R98" s="246"/>
      <c r="S98" s="246"/>
      <c r="T98" s="246"/>
      <c r="U98" s="246"/>
      <c r="V98" s="246"/>
      <c r="W98" s="246"/>
      <c r="X98" s="246"/>
      <c r="Y98" s="246"/>
      <c r="Z98" s="246"/>
    </row>
    <row r="99" spans="1:43" x14ac:dyDescent="0.2">
      <c r="I99" s="246"/>
      <c r="J99" s="246"/>
      <c r="K99" s="246"/>
      <c r="L99" s="246"/>
      <c r="M99" s="246"/>
      <c r="N99" s="246"/>
      <c r="O99" s="246"/>
      <c r="P99" s="246"/>
      <c r="Q99" s="246"/>
      <c r="R99" s="246"/>
      <c r="S99" s="246"/>
      <c r="T99" s="246"/>
      <c r="U99" s="246"/>
      <c r="V99" s="246"/>
      <c r="W99" s="246"/>
      <c r="X99" s="246"/>
      <c r="Y99" s="246"/>
      <c r="Z99" s="246"/>
    </row>
    <row r="100" spans="1:43" x14ac:dyDescent="0.2"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</row>
    <row r="101" spans="1:43" x14ac:dyDescent="0.2"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</row>
    <row r="102" spans="1:43" ht="15" x14ac:dyDescent="0.2">
      <c r="A102" s="89" t="s">
        <v>219</v>
      </c>
      <c r="B102" s="89"/>
      <c r="C102" s="89"/>
      <c r="D102" s="89"/>
      <c r="E102" s="89"/>
      <c r="F102" s="89"/>
      <c r="G102" s="207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/>
      <c r="AI102"/>
      <c r="AJ102"/>
      <c r="AK102"/>
      <c r="AL102"/>
      <c r="AM102"/>
      <c r="AN102"/>
      <c r="AO102"/>
      <c r="AP102"/>
      <c r="AQ102"/>
    </row>
    <row r="104" spans="1:43" x14ac:dyDescent="0.2">
      <c r="I104" s="246"/>
      <c r="J104" s="246"/>
      <c r="K104" s="246"/>
      <c r="L104" s="246"/>
      <c r="M104" s="246"/>
      <c r="N104" s="246"/>
      <c r="O104" s="246"/>
      <c r="P104" s="246"/>
      <c r="Q104" s="246"/>
      <c r="R104" s="246"/>
      <c r="S104" s="246"/>
      <c r="T104" s="246"/>
      <c r="U104" s="246"/>
      <c r="V104" s="246"/>
      <c r="W104" s="246"/>
      <c r="X104" s="246"/>
      <c r="Y104" s="246"/>
      <c r="Z104" s="246"/>
    </row>
    <row r="105" spans="1:43" x14ac:dyDescent="0.2">
      <c r="D105"/>
      <c r="E105"/>
      <c r="F105"/>
      <c r="G105"/>
      <c r="I105" s="246"/>
      <c r="J105" s="246"/>
      <c r="K105" s="246"/>
      <c r="L105" s="246"/>
      <c r="M105" s="246"/>
      <c r="N105" s="246"/>
      <c r="O105" s="246"/>
      <c r="P105" s="246"/>
      <c r="Q105" s="246"/>
      <c r="R105" s="246"/>
      <c r="S105" s="246"/>
      <c r="T105" s="246"/>
      <c r="U105" s="246"/>
      <c r="V105" s="246"/>
      <c r="W105" s="246"/>
      <c r="X105" s="246"/>
      <c r="Y105" s="246"/>
      <c r="Z105" s="246"/>
    </row>
    <row r="106" spans="1:43" x14ac:dyDescent="0.2">
      <c r="A106" s="1" t="s">
        <v>121</v>
      </c>
      <c r="C106" s="1" t="s">
        <v>191</v>
      </c>
      <c r="D106"/>
      <c r="E106"/>
      <c r="F106"/>
      <c r="G106" s="38" t="str">
        <f>PROPER($A$3)&amp;A106</f>
        <v>Option 2NPV</v>
      </c>
      <c r="I106" s="31">
        <f>I87</f>
        <v>0</v>
      </c>
      <c r="J106" s="31">
        <f t="shared" ref="J106:AG106" si="18">J87</f>
        <v>68585.691016072611</v>
      </c>
      <c r="K106" s="31">
        <f t="shared" si="18"/>
        <v>52047.882289977861</v>
      </c>
      <c r="L106" s="31">
        <f t="shared" si="18"/>
        <v>105620.83367929776</v>
      </c>
      <c r="M106" s="31">
        <f t="shared" si="18"/>
        <v>165694.72212416766</v>
      </c>
      <c r="N106" s="31">
        <f t="shared" si="18"/>
        <v>233166.03272220219</v>
      </c>
      <c r="O106" s="31">
        <f t="shared" si="18"/>
        <v>309532.0052402282</v>
      </c>
      <c r="P106" s="31">
        <f t="shared" si="18"/>
        <v>395811.61297298904</v>
      </c>
      <c r="Q106" s="31">
        <f t="shared" si="18"/>
        <v>493223.2942152535</v>
      </c>
      <c r="R106" s="31">
        <f t="shared" si="18"/>
        <v>603400.42408458493</v>
      </c>
      <c r="S106" s="31">
        <f t="shared" si="18"/>
        <v>728248.67293688352</v>
      </c>
      <c r="T106" s="31">
        <f t="shared" si="18"/>
        <v>869997.28944357601</v>
      </c>
      <c r="U106" s="31">
        <f t="shared" si="18"/>
        <v>1031261.2414811412</v>
      </c>
      <c r="V106" s="31">
        <f t="shared" si="18"/>
        <v>1215116.7968516806</v>
      </c>
      <c r="W106" s="31">
        <f t="shared" si="18"/>
        <v>1425193.8148003127</v>
      </c>
      <c r="X106" s="31">
        <f t="shared" si="18"/>
        <v>1665788.9127570326</v>
      </c>
      <c r="Y106" s="31">
        <f t="shared" si="18"/>
        <v>1882806.8358031982</v>
      </c>
      <c r="Z106" s="31">
        <f t="shared" si="18"/>
        <v>2109500.1238956293</v>
      </c>
      <c r="AA106" s="31">
        <f t="shared" si="18"/>
        <v>2358060.3835649844</v>
      </c>
      <c r="AB106" s="31">
        <f t="shared" si="18"/>
        <v>2637982.6940984647</v>
      </c>
      <c r="AC106" s="31">
        <f t="shared" si="18"/>
        <v>2954811.8933452172</v>
      </c>
      <c r="AD106" s="31">
        <f t="shared" si="18"/>
        <v>3276253.2086436138</v>
      </c>
      <c r="AE106" s="31">
        <f t="shared" si="18"/>
        <v>3608609.2319946494</v>
      </c>
      <c r="AF106" s="31">
        <f t="shared" si="18"/>
        <v>3978168.6439911798</v>
      </c>
      <c r="AG106" s="31">
        <f t="shared" si="18"/>
        <v>4388513.8375132494</v>
      </c>
    </row>
    <row r="107" spans="1:43" x14ac:dyDescent="0.2">
      <c r="C107" s="1" t="s">
        <v>160</v>
      </c>
      <c r="D107"/>
      <c r="E107"/>
      <c r="F107"/>
      <c r="G107"/>
      <c r="I107" s="31">
        <f>I82</f>
        <v>0</v>
      </c>
      <c r="J107" s="31">
        <f t="shared" ref="J107:AG107" si="19">J82</f>
        <v>-161725.75718292905</v>
      </c>
      <c r="K107" s="31">
        <f t="shared" si="19"/>
        <v>-446292.44293131965</v>
      </c>
      <c r="L107" s="31">
        <f t="shared" si="19"/>
        <v>-446292.44293131965</v>
      </c>
      <c r="M107" s="31">
        <f t="shared" si="19"/>
        <v>-446292.44293131965</v>
      </c>
      <c r="N107" s="31">
        <f t="shared" si="19"/>
        <v>-446292.44293131965</v>
      </c>
      <c r="O107" s="31">
        <f t="shared" si="19"/>
        <v>-446292.44293131965</v>
      </c>
      <c r="P107" s="31">
        <f t="shared" si="19"/>
        <v>-446292.44293131965</v>
      </c>
      <c r="Q107" s="31">
        <f t="shared" si="19"/>
        <v>-446292.44293131965</v>
      </c>
      <c r="R107" s="31">
        <f t="shared" si="19"/>
        <v>-446292.44293131965</v>
      </c>
      <c r="S107" s="31">
        <f t="shared" si="19"/>
        <v>-446292.44293131965</v>
      </c>
      <c r="T107" s="31">
        <f t="shared" si="19"/>
        <v>-446292.44293131965</v>
      </c>
      <c r="U107" s="31">
        <f t="shared" si="19"/>
        <v>-446292.44293131965</v>
      </c>
      <c r="V107" s="31">
        <f t="shared" si="19"/>
        <v>-446292.44293131965</v>
      </c>
      <c r="W107" s="31">
        <f t="shared" si="19"/>
        <v>-446292.44293131965</v>
      </c>
      <c r="X107" s="31">
        <f t="shared" si="19"/>
        <v>-446292.44293131965</v>
      </c>
      <c r="Y107" s="31">
        <f t="shared" si="19"/>
        <v>-446292.44293131965</v>
      </c>
      <c r="Z107" s="31">
        <f t="shared" si="19"/>
        <v>-446292.44293131965</v>
      </c>
      <c r="AA107" s="31">
        <f t="shared" si="19"/>
        <v>-446292.44293131965</v>
      </c>
      <c r="AB107" s="31">
        <f t="shared" si="19"/>
        <v>-446292.44293131965</v>
      </c>
      <c r="AC107" s="31">
        <f t="shared" si="19"/>
        <v>-446292.44293131965</v>
      </c>
      <c r="AD107" s="31">
        <f t="shared" si="19"/>
        <v>-446292.44293131965</v>
      </c>
      <c r="AE107" s="31">
        <f t="shared" si="19"/>
        <v>-446292.44293131965</v>
      </c>
      <c r="AF107" s="31">
        <f t="shared" si="19"/>
        <v>-446292.44293131965</v>
      </c>
      <c r="AG107" s="31">
        <f t="shared" si="19"/>
        <v>-446292.44293131965</v>
      </c>
    </row>
    <row r="108" spans="1:43" x14ac:dyDescent="0.2">
      <c r="C108" s="1" t="s">
        <v>244</v>
      </c>
      <c r="D108" s="256"/>
      <c r="E108" s="38"/>
      <c r="I108" s="31">
        <f>SUM(I84:I85)</f>
        <v>0</v>
      </c>
      <c r="J108" s="31">
        <f t="shared" ref="J108:AG108" si="20">SUM(J84:J85)</f>
        <v>230311.44819900166</v>
      </c>
      <c r="K108" s="31">
        <f t="shared" si="20"/>
        <v>498340.32522129751</v>
      </c>
      <c r="L108" s="31">
        <f t="shared" si="20"/>
        <v>551913.27661061741</v>
      </c>
      <c r="M108" s="31">
        <f t="shared" si="20"/>
        <v>611987.1650554873</v>
      </c>
      <c r="N108" s="31">
        <f t="shared" si="20"/>
        <v>679458.47565352183</v>
      </c>
      <c r="O108" s="31">
        <f t="shared" si="20"/>
        <v>755824.44817154785</v>
      </c>
      <c r="P108" s="31">
        <f t="shared" si="20"/>
        <v>842104.05590430868</v>
      </c>
      <c r="Q108" s="31">
        <f t="shared" si="20"/>
        <v>939515.73714657314</v>
      </c>
      <c r="R108" s="31">
        <f t="shared" si="20"/>
        <v>1049692.8670159045</v>
      </c>
      <c r="S108" s="31">
        <f t="shared" si="20"/>
        <v>1174541.1158682031</v>
      </c>
      <c r="T108" s="31">
        <f t="shared" si="20"/>
        <v>1316289.7323748956</v>
      </c>
      <c r="U108" s="31">
        <f t="shared" si="20"/>
        <v>1477553.6844124608</v>
      </c>
      <c r="V108" s="31">
        <f t="shared" si="20"/>
        <v>1661409.2397830002</v>
      </c>
      <c r="W108" s="31">
        <f t="shared" si="20"/>
        <v>1871486.2577316323</v>
      </c>
      <c r="X108" s="31">
        <f t="shared" si="20"/>
        <v>2112081.3556883521</v>
      </c>
      <c r="Y108" s="31">
        <f t="shared" si="20"/>
        <v>2329099.2787345177</v>
      </c>
      <c r="Z108" s="31">
        <f t="shared" si="20"/>
        <v>2555792.5668269489</v>
      </c>
      <c r="AA108" s="31">
        <f t="shared" si="20"/>
        <v>2804352.826496304</v>
      </c>
      <c r="AB108" s="31">
        <f t="shared" si="20"/>
        <v>3084275.1370297843</v>
      </c>
      <c r="AC108" s="31">
        <f t="shared" si="20"/>
        <v>3401104.3362765368</v>
      </c>
      <c r="AD108" s="31">
        <f t="shared" si="20"/>
        <v>3722545.6515749334</v>
      </c>
      <c r="AE108" s="31">
        <f t="shared" si="20"/>
        <v>4054901.674925969</v>
      </c>
      <c r="AF108" s="31">
        <f t="shared" si="20"/>
        <v>4424461.0869224994</v>
      </c>
      <c r="AG108" s="31">
        <f t="shared" si="20"/>
        <v>4834806.280444569</v>
      </c>
    </row>
    <row r="109" spans="1:43" x14ac:dyDescent="0.2">
      <c r="D109" s="307" t="str">
        <f>Assumptions!G110</f>
        <v>Capex</v>
      </c>
      <c r="E109" s="307" t="str">
        <f>Assumptions!H110</f>
        <v>Total benefits</v>
      </c>
      <c r="I109" s="246"/>
      <c r="J109" s="246"/>
      <c r="K109" s="246"/>
      <c r="L109" s="246"/>
      <c r="M109" s="246"/>
      <c r="N109" s="246"/>
      <c r="O109" s="246"/>
      <c r="P109" s="246"/>
      <c r="Q109" s="246"/>
      <c r="R109" s="246"/>
      <c r="S109" s="246"/>
      <c r="T109" s="246"/>
      <c r="U109" s="246"/>
      <c r="V109" s="246"/>
      <c r="W109" s="246"/>
      <c r="X109" s="246"/>
      <c r="Y109" s="246"/>
      <c r="Z109" s="246"/>
    </row>
    <row r="110" spans="1:43" x14ac:dyDescent="0.2">
      <c r="A110" s="1" t="str">
        <f>"sens"&amp;Assumptions!B111</f>
        <v>sens1</v>
      </c>
      <c r="C110" s="306" t="str">
        <f>Assumptions!C111</f>
        <v>Capex 10% higher</v>
      </c>
      <c r="D110" s="307">
        <f>Assumptions!G111</f>
        <v>0.1</v>
      </c>
      <c r="E110" s="307">
        <f>Assumptions!H111</f>
        <v>0</v>
      </c>
      <c r="G110" s="38" t="str">
        <f>PROPER($A$3)&amp;A110</f>
        <v>Option 2sens1</v>
      </c>
      <c r="I110" s="31" cm="1">
        <f t="array" ref="I110">I$106+IF($C110&lt;&gt;0,SUMPRODUCT((I$107:I$108)*TRANSPOSE(($D110:$E110))),0)</f>
        <v>0</v>
      </c>
      <c r="J110" s="31" cm="1">
        <f t="array" ref="J110">J$106+IF($C110&lt;&gt;0,SUMPRODUCT((J$107:J$108)*TRANSPOSE(($D110:$E110))),0)</f>
        <v>52413.115297779703</v>
      </c>
      <c r="K110" s="31" cm="1">
        <f t="array" ref="K110">K$106+IF($C110&lt;&gt;0,SUMPRODUCT((K$107:K$108)*TRANSPOSE(($D110:$E110))),0)</f>
        <v>7418.6379968458932</v>
      </c>
      <c r="L110" s="31" cm="1">
        <f t="array" ref="L110">L$106+IF($C110&lt;&gt;0,SUMPRODUCT((L$107:L$108)*TRANSPOSE(($D110:$E110))),0)</f>
        <v>60991.589386165797</v>
      </c>
      <c r="M110" s="31" cm="1">
        <f t="array" ref="M110">M$106+IF($C110&lt;&gt;0,SUMPRODUCT((M$107:M$108)*TRANSPOSE(($D110:$E110))),0)</f>
        <v>121065.47783103569</v>
      </c>
      <c r="N110" s="31" cm="1">
        <f t="array" ref="N110">N$106+IF($C110&lt;&gt;0,SUMPRODUCT((N$107:N$108)*TRANSPOSE(($D110:$E110))),0)</f>
        <v>188536.78842907021</v>
      </c>
      <c r="O110" s="31" cm="1">
        <f t="array" ref="O110">O$106+IF($C110&lt;&gt;0,SUMPRODUCT((O$107:O$108)*TRANSPOSE(($D110:$E110))),0)</f>
        <v>264902.76094709622</v>
      </c>
      <c r="P110" s="31" cm="1">
        <f t="array" ref="P110">P$106+IF($C110&lt;&gt;0,SUMPRODUCT((P$107:P$108)*TRANSPOSE(($D110:$E110))),0)</f>
        <v>351182.36867985706</v>
      </c>
      <c r="Q110" s="31" cm="1">
        <f t="array" ref="Q110">Q$106+IF($C110&lt;&gt;0,SUMPRODUCT((Q$107:Q$108)*TRANSPOSE(($D110:$E110))),0)</f>
        <v>448594.04992212151</v>
      </c>
      <c r="R110" s="31" cm="1">
        <f t="array" ref="R110">R$106+IF($C110&lt;&gt;0,SUMPRODUCT((R$107:R$108)*TRANSPOSE(($D110:$E110))),0)</f>
        <v>558771.17979145295</v>
      </c>
      <c r="S110" s="31" cm="1">
        <f t="array" ref="S110">S$106+IF($C110&lt;&gt;0,SUMPRODUCT((S$107:S$108)*TRANSPOSE(($D110:$E110))),0)</f>
        <v>683619.42864375154</v>
      </c>
      <c r="T110" s="31" cm="1">
        <f t="array" ref="T110">T$106+IF($C110&lt;&gt;0,SUMPRODUCT((T$107:T$108)*TRANSPOSE(($D110:$E110))),0)</f>
        <v>825368.04515044403</v>
      </c>
      <c r="U110" s="31" cm="1">
        <f t="array" ref="U110">U$106+IF($C110&lt;&gt;0,SUMPRODUCT((U$107:U$108)*TRANSPOSE(($D110:$E110))),0)</f>
        <v>986631.99718800921</v>
      </c>
      <c r="V110" s="31" cm="1">
        <f t="array" ref="V110">V$106+IF($C110&lt;&gt;0,SUMPRODUCT((V$107:V$108)*TRANSPOSE(($D110:$E110))),0)</f>
        <v>1170487.5525585487</v>
      </c>
      <c r="W110" s="31" cm="1">
        <f t="array" ref="W110">W$106+IF($C110&lt;&gt;0,SUMPRODUCT((W$107:W$108)*TRANSPOSE(($D110:$E110))),0)</f>
        <v>1380564.5705071809</v>
      </c>
      <c r="X110" s="31" cm="1">
        <f t="array" ref="X110">X$106+IF($C110&lt;&gt;0,SUMPRODUCT((X$107:X$108)*TRANSPOSE(($D110:$E110))),0)</f>
        <v>1621159.6684639007</v>
      </c>
      <c r="Y110" s="31" cm="1">
        <f t="array" ref="Y110">Y$106+IF($C110&lt;&gt;0,SUMPRODUCT((Y$107:Y$108)*TRANSPOSE(($D110:$E110))),0)</f>
        <v>1838177.5915100663</v>
      </c>
      <c r="Z110" s="31" cm="1">
        <f t="array" ref="Z110">Z$106+IF($C110&lt;&gt;0,SUMPRODUCT((Z$107:Z$108)*TRANSPOSE(($D110:$E110))),0)</f>
        <v>2064870.8796024974</v>
      </c>
      <c r="AA110" s="31" cm="1">
        <f t="array" ref="AA110">AA$106+IF($C110&lt;&gt;0,SUMPRODUCT((AA$107:AA$108)*TRANSPOSE(($D110:$E110))),0)</f>
        <v>2313431.1392718526</v>
      </c>
      <c r="AB110" s="31" cm="1">
        <f t="array" ref="AB110">AB$106+IF($C110&lt;&gt;0,SUMPRODUCT((AB$107:AB$108)*TRANSPOSE(($D110:$E110))),0)</f>
        <v>2593353.4498053328</v>
      </c>
      <c r="AC110" s="31" cm="1">
        <f t="array" ref="AC110">AC$106+IF($C110&lt;&gt;0,SUMPRODUCT((AC$107:AC$108)*TRANSPOSE(($D110:$E110))),0)</f>
        <v>2910182.6490520854</v>
      </c>
      <c r="AD110" s="31" cm="1">
        <f t="array" ref="AD110">AD$106+IF($C110&lt;&gt;0,SUMPRODUCT((AD$107:AD$108)*TRANSPOSE(($D110:$E110))),0)</f>
        <v>3231623.964350482</v>
      </c>
      <c r="AE110" s="31" cm="1">
        <f t="array" ref="AE110">AE$106+IF($C110&lt;&gt;0,SUMPRODUCT((AE$107:AE$108)*TRANSPOSE(($D110:$E110))),0)</f>
        <v>3563979.9877015175</v>
      </c>
      <c r="AF110" s="31" cm="1">
        <f t="array" ref="AF110">AF$106+IF($C110&lt;&gt;0,SUMPRODUCT((AF$107:AF$108)*TRANSPOSE(($D110:$E110))),0)</f>
        <v>3933539.3996980479</v>
      </c>
      <c r="AG110" s="31" cm="1">
        <f t="array" ref="AG110">AG$106+IF($C110&lt;&gt;0,SUMPRODUCT((AG$107:AG$108)*TRANSPOSE(($D110:$E110))),0)</f>
        <v>4343884.5932201175</v>
      </c>
    </row>
    <row r="111" spans="1:43" x14ac:dyDescent="0.2">
      <c r="A111" s="1" t="str">
        <f>"sens"&amp;Assumptions!B112</f>
        <v>sens2</v>
      </c>
      <c r="C111" s="306" t="str">
        <f>Assumptions!C112</f>
        <v>Capex 10% lower</v>
      </c>
      <c r="D111" s="307">
        <f>Assumptions!G112</f>
        <v>-0.1</v>
      </c>
      <c r="E111" s="307">
        <f>Assumptions!H112</f>
        <v>0</v>
      </c>
      <c r="G111" s="38" t="str">
        <f t="shared" ref="G111:G117" si="21">PROPER($A$3)&amp;A111</f>
        <v>Option 2sens2</v>
      </c>
      <c r="I111" s="31" cm="1">
        <f t="array" ref="I111">I$106+IF($C111&lt;&gt;0,SUMPRODUCT((I$107:I$108)*TRANSPOSE(($D111:$E111))),0)</f>
        <v>0</v>
      </c>
      <c r="J111" s="31" cm="1">
        <f t="array" ref="J111">J$106+IF($C111&lt;&gt;0,SUMPRODUCT((J$107:J$108)*TRANSPOSE(($D111:$E111))),0)</f>
        <v>84758.266734365519</v>
      </c>
      <c r="K111" s="31" cm="1">
        <f t="array" ref="K111">K$106+IF($C111&lt;&gt;0,SUMPRODUCT((K$107:K$108)*TRANSPOSE(($D111:$E111))),0)</f>
        <v>96677.126583109828</v>
      </c>
      <c r="L111" s="31" cm="1">
        <f t="array" ref="L111">L$106+IF($C111&lt;&gt;0,SUMPRODUCT((L$107:L$108)*TRANSPOSE(($D111:$E111))),0)</f>
        <v>150250.07797242975</v>
      </c>
      <c r="M111" s="31" cm="1">
        <f t="array" ref="M111">M$106+IF($C111&lt;&gt;0,SUMPRODUCT((M$107:M$108)*TRANSPOSE(($D111:$E111))),0)</f>
        <v>210323.96641729964</v>
      </c>
      <c r="N111" s="31" cm="1">
        <f t="array" ref="N111">N$106+IF($C111&lt;&gt;0,SUMPRODUCT((N$107:N$108)*TRANSPOSE(($D111:$E111))),0)</f>
        <v>277795.27701533417</v>
      </c>
      <c r="O111" s="31" cm="1">
        <f t="array" ref="O111">O$106+IF($C111&lt;&gt;0,SUMPRODUCT((O$107:O$108)*TRANSPOSE(($D111:$E111))),0)</f>
        <v>354161.24953336018</v>
      </c>
      <c r="P111" s="31" cm="1">
        <f t="array" ref="P111">P$106+IF($C111&lt;&gt;0,SUMPRODUCT((P$107:P$108)*TRANSPOSE(($D111:$E111))),0)</f>
        <v>440440.85726612102</v>
      </c>
      <c r="Q111" s="31" cm="1">
        <f t="array" ref="Q111">Q$106+IF($C111&lt;&gt;0,SUMPRODUCT((Q$107:Q$108)*TRANSPOSE(($D111:$E111))),0)</f>
        <v>537852.53850838542</v>
      </c>
      <c r="R111" s="31" cm="1">
        <f t="array" ref="R111">R$106+IF($C111&lt;&gt;0,SUMPRODUCT((R$107:R$108)*TRANSPOSE(($D111:$E111))),0)</f>
        <v>648029.66837771691</v>
      </c>
      <c r="S111" s="31" cm="1">
        <f t="array" ref="S111">S$106+IF($C111&lt;&gt;0,SUMPRODUCT((S$107:S$108)*TRANSPOSE(($D111:$E111))),0)</f>
        <v>772877.9172300155</v>
      </c>
      <c r="T111" s="31" cm="1">
        <f t="array" ref="T111">T$106+IF($C111&lt;&gt;0,SUMPRODUCT((T$107:T$108)*TRANSPOSE(($D111:$E111))),0)</f>
        <v>914626.53373670799</v>
      </c>
      <c r="U111" s="31" cm="1">
        <f t="array" ref="U111">U$106+IF($C111&lt;&gt;0,SUMPRODUCT((U$107:U$108)*TRANSPOSE(($D111:$E111))),0)</f>
        <v>1075890.4857742731</v>
      </c>
      <c r="V111" s="31" cm="1">
        <f t="array" ref="V111">V$106+IF($C111&lt;&gt;0,SUMPRODUCT((V$107:V$108)*TRANSPOSE(($D111:$E111))),0)</f>
        <v>1259746.0411448125</v>
      </c>
      <c r="W111" s="31" cm="1">
        <f t="array" ref="W111">W$106+IF($C111&lt;&gt;0,SUMPRODUCT((W$107:W$108)*TRANSPOSE(($D111:$E111))),0)</f>
        <v>1469823.0590934446</v>
      </c>
      <c r="X111" s="31" cm="1">
        <f t="array" ref="X111">X$106+IF($C111&lt;&gt;0,SUMPRODUCT((X$107:X$108)*TRANSPOSE(($D111:$E111))),0)</f>
        <v>1710418.1570501644</v>
      </c>
      <c r="Y111" s="31" cm="1">
        <f t="array" ref="Y111">Y$106+IF($C111&lt;&gt;0,SUMPRODUCT((Y$107:Y$108)*TRANSPOSE(($D111:$E111))),0)</f>
        <v>1927436.08009633</v>
      </c>
      <c r="Z111" s="31" cm="1">
        <f t="array" ref="Z111">Z$106+IF($C111&lt;&gt;0,SUMPRODUCT((Z$107:Z$108)*TRANSPOSE(($D111:$E111))),0)</f>
        <v>2154129.3681887612</v>
      </c>
      <c r="AA111" s="31" cm="1">
        <f t="array" ref="AA111">AA$106+IF($C111&lt;&gt;0,SUMPRODUCT((AA$107:AA$108)*TRANSPOSE(($D111:$E111))),0)</f>
        <v>2402689.6278581163</v>
      </c>
      <c r="AB111" s="31" cm="1">
        <f t="array" ref="AB111">AB$106+IF($C111&lt;&gt;0,SUMPRODUCT((AB$107:AB$108)*TRANSPOSE(($D111:$E111))),0)</f>
        <v>2682611.9383915965</v>
      </c>
      <c r="AC111" s="31" cm="1">
        <f t="array" ref="AC111">AC$106+IF($C111&lt;&gt;0,SUMPRODUCT((AC$107:AC$108)*TRANSPOSE(($D111:$E111))),0)</f>
        <v>2999441.1376383491</v>
      </c>
      <c r="AD111" s="31" cm="1">
        <f t="array" ref="AD111">AD$106+IF($C111&lt;&gt;0,SUMPRODUCT((AD$107:AD$108)*TRANSPOSE(($D111:$E111))),0)</f>
        <v>3320882.4529367457</v>
      </c>
      <c r="AE111" s="31" cm="1">
        <f t="array" ref="AE111">AE$106+IF($C111&lt;&gt;0,SUMPRODUCT((AE$107:AE$108)*TRANSPOSE(($D111:$E111))),0)</f>
        <v>3653238.4762877813</v>
      </c>
      <c r="AF111" s="31" cm="1">
        <f t="array" ref="AF111">AF$106+IF($C111&lt;&gt;0,SUMPRODUCT((AF$107:AF$108)*TRANSPOSE(($D111:$E111))),0)</f>
        <v>4022797.8882843116</v>
      </c>
      <c r="AG111" s="31" cm="1">
        <f t="array" ref="AG111">AG$106+IF($C111&lt;&gt;0,SUMPRODUCT((AG$107:AG$108)*TRANSPOSE(($D111:$E111))),0)</f>
        <v>4433143.0818063812</v>
      </c>
    </row>
    <row r="112" spans="1:43" x14ac:dyDescent="0.2">
      <c r="A112" s="1" t="str">
        <f>"sens"&amp;Assumptions!B113</f>
        <v>sens3</v>
      </c>
      <c r="C112" s="306" t="str">
        <f>Assumptions!C113</f>
        <v>Total benefits 10% higher</v>
      </c>
      <c r="D112" s="307">
        <f>Assumptions!G113</f>
        <v>0</v>
      </c>
      <c r="E112" s="307">
        <f>Assumptions!H113</f>
        <v>0.1</v>
      </c>
      <c r="G112" s="38" t="str">
        <f t="shared" si="21"/>
        <v>Option 2sens3</v>
      </c>
      <c r="I112" s="31" cm="1">
        <f t="array" ref="I112">I$106+IF($C112&lt;&gt;0,SUMPRODUCT((I$107:I$108)*TRANSPOSE(($D112:$E112))),0)</f>
        <v>0</v>
      </c>
      <c r="J112" s="31" cm="1">
        <f t="array" ref="J112">J$106+IF($C112&lt;&gt;0,SUMPRODUCT((J$107:J$108)*TRANSPOSE(($D112:$E112))),0)</f>
        <v>91616.835835972772</v>
      </c>
      <c r="K112" s="31" cm="1">
        <f t="array" ref="K112">K$106+IF($C112&lt;&gt;0,SUMPRODUCT((K$107:K$108)*TRANSPOSE(($D112:$E112))),0)</f>
        <v>101881.91481210761</v>
      </c>
      <c r="L112" s="31" cm="1">
        <f t="array" ref="L112">L$106+IF($C112&lt;&gt;0,SUMPRODUCT((L$107:L$108)*TRANSPOSE(($D112:$E112))),0)</f>
        <v>160812.16134035951</v>
      </c>
      <c r="M112" s="31" cm="1">
        <f t="array" ref="M112">M$106+IF($C112&lt;&gt;0,SUMPRODUCT((M$107:M$108)*TRANSPOSE(($D112:$E112))),0)</f>
        <v>226893.4386297164</v>
      </c>
      <c r="N112" s="31" cm="1">
        <f t="array" ref="N112">N$106+IF($C112&lt;&gt;0,SUMPRODUCT((N$107:N$108)*TRANSPOSE(($D112:$E112))),0)</f>
        <v>301111.88028755435</v>
      </c>
      <c r="O112" s="31" cm="1">
        <f t="array" ref="O112">O$106+IF($C112&lt;&gt;0,SUMPRODUCT((O$107:O$108)*TRANSPOSE(($D112:$E112))),0)</f>
        <v>385114.45005738299</v>
      </c>
      <c r="P112" s="31" cm="1">
        <f t="array" ref="P112">P$106+IF($C112&lt;&gt;0,SUMPRODUCT((P$107:P$108)*TRANSPOSE(($D112:$E112))),0)</f>
        <v>480022.01856341993</v>
      </c>
      <c r="Q112" s="31" cm="1">
        <f t="array" ref="Q112">Q$106+IF($C112&lt;&gt;0,SUMPRODUCT((Q$107:Q$108)*TRANSPOSE(($D112:$E112))),0)</f>
        <v>587174.86792991078</v>
      </c>
      <c r="R112" s="31" cm="1">
        <f t="array" ref="R112">R$106+IF($C112&lt;&gt;0,SUMPRODUCT((R$107:R$108)*TRANSPOSE(($D112:$E112))),0)</f>
        <v>708369.71078617545</v>
      </c>
      <c r="S112" s="31" cm="1">
        <f t="array" ref="S112">S$106+IF($C112&lt;&gt;0,SUMPRODUCT((S$107:S$108)*TRANSPOSE(($D112:$E112))),0)</f>
        <v>845702.78452370386</v>
      </c>
      <c r="T112" s="31" cm="1">
        <f t="array" ref="T112">T$106+IF($C112&lt;&gt;0,SUMPRODUCT((T$107:T$108)*TRANSPOSE(($D112:$E112))),0)</f>
        <v>1001626.2626810656</v>
      </c>
      <c r="U112" s="31" cm="1">
        <f t="array" ref="U112">U$106+IF($C112&lt;&gt;0,SUMPRODUCT((U$107:U$108)*TRANSPOSE(($D112:$E112))),0)</f>
        <v>1179016.6099223872</v>
      </c>
      <c r="V112" s="31" cm="1">
        <f t="array" ref="V112">V$106+IF($C112&lt;&gt;0,SUMPRODUCT((V$107:V$108)*TRANSPOSE(($D112:$E112))),0)</f>
        <v>1381257.7208299807</v>
      </c>
      <c r="W112" s="31" cm="1">
        <f t="array" ref="W112">W$106+IF($C112&lt;&gt;0,SUMPRODUCT((W$107:W$108)*TRANSPOSE(($D112:$E112))),0)</f>
        <v>1612342.440573476</v>
      </c>
      <c r="X112" s="31" cm="1">
        <f t="array" ref="X112">X$106+IF($C112&lt;&gt;0,SUMPRODUCT((X$107:X$108)*TRANSPOSE(($D112:$E112))),0)</f>
        <v>1876997.0483258679</v>
      </c>
      <c r="Y112" s="31" cm="1">
        <f t="array" ref="Y112">Y$106+IF($C112&lt;&gt;0,SUMPRODUCT((Y$107:Y$108)*TRANSPOSE(($D112:$E112))),0)</f>
        <v>2115716.7636766499</v>
      </c>
      <c r="Z112" s="31" cm="1">
        <f t="array" ref="Z112">Z$106+IF($C112&lt;&gt;0,SUMPRODUCT((Z$107:Z$108)*TRANSPOSE(($D112:$E112))),0)</f>
        <v>2365079.3805783242</v>
      </c>
      <c r="AA112" s="31" cm="1">
        <f t="array" ref="AA112">AA$106+IF($C112&lt;&gt;0,SUMPRODUCT((AA$107:AA$108)*TRANSPOSE(($D112:$E112))),0)</f>
        <v>2638495.6662146146</v>
      </c>
      <c r="AB112" s="31" cm="1">
        <f t="array" ref="AB112">AB$106+IF($C112&lt;&gt;0,SUMPRODUCT((AB$107:AB$108)*TRANSPOSE(($D112:$E112))),0)</f>
        <v>2946410.2078014431</v>
      </c>
      <c r="AC112" s="31" cm="1">
        <f t="array" ref="AC112">AC$106+IF($C112&lt;&gt;0,SUMPRODUCT((AC$107:AC$108)*TRANSPOSE(($D112:$E112))),0)</f>
        <v>3294922.3269728711</v>
      </c>
      <c r="AD112" s="31" cm="1">
        <f t="array" ref="AD112">AD$106+IF($C112&lt;&gt;0,SUMPRODUCT((AD$107:AD$108)*TRANSPOSE(($D112:$E112))),0)</f>
        <v>3648507.773801107</v>
      </c>
      <c r="AE112" s="31" cm="1">
        <f t="array" ref="AE112">AE$106+IF($C112&lt;&gt;0,SUMPRODUCT((AE$107:AE$108)*TRANSPOSE(($D112:$E112))),0)</f>
        <v>4014099.3994872463</v>
      </c>
      <c r="AF112" s="31" cm="1">
        <f t="array" ref="AF112">AF$106+IF($C112&lt;&gt;0,SUMPRODUCT((AF$107:AF$108)*TRANSPOSE(($D112:$E112))),0)</f>
        <v>4420614.75268343</v>
      </c>
      <c r="AG112" s="31" cm="1">
        <f t="array" ref="AG112">AG$106+IF($C112&lt;&gt;0,SUMPRODUCT((AG$107:AG$108)*TRANSPOSE(($D112:$E112))),0)</f>
        <v>4871994.4655577065</v>
      </c>
    </row>
    <row r="113" spans="1:33" x14ac:dyDescent="0.2">
      <c r="A113" s="1" t="str">
        <f>"sens"&amp;Assumptions!B114</f>
        <v>sens4</v>
      </c>
      <c r="C113" s="306" t="str">
        <f>Assumptions!C114</f>
        <v>Total benefits 10% lower</v>
      </c>
      <c r="D113" s="307">
        <f>Assumptions!G114</f>
        <v>0</v>
      </c>
      <c r="E113" s="307">
        <f>Assumptions!H114</f>
        <v>-0.1</v>
      </c>
      <c r="G113" s="38" t="str">
        <f t="shared" si="21"/>
        <v>Option 2sens4</v>
      </c>
      <c r="I113" s="31" cm="1">
        <f t="array" ref="I113">I$106+IF($C113&lt;&gt;0,SUMPRODUCT((I$107:I$108)*TRANSPOSE(($D113:$E113))),0)</f>
        <v>0</v>
      </c>
      <c r="J113" s="31" cm="1">
        <f t="array" ref="J113">J$106+IF($C113&lt;&gt;0,SUMPRODUCT((J$107:J$108)*TRANSPOSE(($D113:$E113))),0)</f>
        <v>45554.546196172443</v>
      </c>
      <c r="K113" s="31" cm="1">
        <f t="array" ref="K113">K$106+IF($C113&lt;&gt;0,SUMPRODUCT((K$107:K$108)*TRANSPOSE(($D113:$E113))),0)</f>
        <v>2213.8497678481071</v>
      </c>
      <c r="L113" s="31" cm="1">
        <f t="array" ref="L113">L$106+IF($C113&lt;&gt;0,SUMPRODUCT((L$107:L$108)*TRANSPOSE(($D113:$E113))),0)</f>
        <v>50429.506018236018</v>
      </c>
      <c r="M113" s="31" cm="1">
        <f t="array" ref="M113">M$106+IF($C113&lt;&gt;0,SUMPRODUCT((M$107:M$108)*TRANSPOSE(($D113:$E113))),0)</f>
        <v>104496.00561861892</v>
      </c>
      <c r="N113" s="31" cm="1">
        <f t="array" ref="N113">N$106+IF($C113&lt;&gt;0,SUMPRODUCT((N$107:N$108)*TRANSPOSE(($D113:$E113))),0)</f>
        <v>165220.18515685</v>
      </c>
      <c r="O113" s="31" cm="1">
        <f t="array" ref="O113">O$106+IF($C113&lt;&gt;0,SUMPRODUCT((O$107:O$108)*TRANSPOSE(($D113:$E113))),0)</f>
        <v>233949.56042307342</v>
      </c>
      <c r="P113" s="31" cm="1">
        <f t="array" ref="P113">P$106+IF($C113&lt;&gt;0,SUMPRODUCT((P$107:P$108)*TRANSPOSE(($D113:$E113))),0)</f>
        <v>311601.20738255815</v>
      </c>
      <c r="Q113" s="31" cm="1">
        <f t="array" ref="Q113">Q$106+IF($C113&lt;&gt;0,SUMPRODUCT((Q$107:Q$108)*TRANSPOSE(($D113:$E113))),0)</f>
        <v>399271.72050059616</v>
      </c>
      <c r="R113" s="31" cm="1">
        <f t="array" ref="R113">R$106+IF($C113&lt;&gt;0,SUMPRODUCT((R$107:R$108)*TRANSPOSE(($D113:$E113))),0)</f>
        <v>498431.13738299446</v>
      </c>
      <c r="S113" s="31" cm="1">
        <f t="array" ref="S113">S$106+IF($C113&lt;&gt;0,SUMPRODUCT((S$107:S$108)*TRANSPOSE(($D113:$E113))),0)</f>
        <v>610794.56135006319</v>
      </c>
      <c r="T113" s="31" cm="1">
        <f t="array" ref="T113">T$106+IF($C113&lt;&gt;0,SUMPRODUCT((T$107:T$108)*TRANSPOSE(($D113:$E113))),0)</f>
        <v>738368.31620608643</v>
      </c>
      <c r="U113" s="31" cm="1">
        <f t="array" ref="U113">U$106+IF($C113&lt;&gt;0,SUMPRODUCT((U$107:U$108)*TRANSPOSE(($D113:$E113))),0)</f>
        <v>883505.87303989509</v>
      </c>
      <c r="V113" s="31" cm="1">
        <f t="array" ref="V113">V$106+IF($C113&lt;&gt;0,SUMPRODUCT((V$107:V$108)*TRANSPOSE(($D113:$E113))),0)</f>
        <v>1048975.8728733805</v>
      </c>
      <c r="W113" s="31" cm="1">
        <f t="array" ref="W113">W$106+IF($C113&lt;&gt;0,SUMPRODUCT((W$107:W$108)*TRANSPOSE(($D113:$E113))),0)</f>
        <v>1238045.1890271495</v>
      </c>
      <c r="X113" s="31" cm="1">
        <f t="array" ref="X113">X$106+IF($C113&lt;&gt;0,SUMPRODUCT((X$107:X$108)*TRANSPOSE(($D113:$E113))),0)</f>
        <v>1454580.7771881972</v>
      </c>
      <c r="Y113" s="31" cm="1">
        <f t="array" ref="Y113">Y$106+IF($C113&lt;&gt;0,SUMPRODUCT((Y$107:Y$108)*TRANSPOSE(($D113:$E113))),0)</f>
        <v>1649896.9079297464</v>
      </c>
      <c r="Z113" s="31" cm="1">
        <f t="array" ref="Z113">Z$106+IF($C113&lt;&gt;0,SUMPRODUCT((Z$107:Z$108)*TRANSPOSE(($D113:$E113))),0)</f>
        <v>1853920.8672129344</v>
      </c>
      <c r="AA113" s="31" cm="1">
        <f t="array" ref="AA113">AA$106+IF($C113&lt;&gt;0,SUMPRODUCT((AA$107:AA$108)*TRANSPOSE(($D113:$E113))),0)</f>
        <v>2077625.100915354</v>
      </c>
      <c r="AB113" s="31" cm="1">
        <f t="array" ref="AB113">AB$106+IF($C113&lt;&gt;0,SUMPRODUCT((AB$107:AB$108)*TRANSPOSE(($D113:$E113))),0)</f>
        <v>2329555.1803954863</v>
      </c>
      <c r="AC113" s="31" cm="1">
        <f t="array" ref="AC113">AC$106+IF($C113&lt;&gt;0,SUMPRODUCT((AC$107:AC$108)*TRANSPOSE(($D113:$E113))),0)</f>
        <v>2614701.4597175634</v>
      </c>
      <c r="AD113" s="31" cm="1">
        <f t="array" ref="AD113">AD$106+IF($C113&lt;&gt;0,SUMPRODUCT((AD$107:AD$108)*TRANSPOSE(($D113:$E113))),0)</f>
        <v>2903998.6434861207</v>
      </c>
      <c r="AE113" s="31" cm="1">
        <f t="array" ref="AE113">AE$106+IF($C113&lt;&gt;0,SUMPRODUCT((AE$107:AE$108)*TRANSPOSE(($D113:$E113))),0)</f>
        <v>3203119.0645020525</v>
      </c>
      <c r="AF113" s="31" cm="1">
        <f t="array" ref="AF113">AF$106+IF($C113&lt;&gt;0,SUMPRODUCT((AF$107:AF$108)*TRANSPOSE(($D113:$E113))),0)</f>
        <v>3535722.5352989295</v>
      </c>
      <c r="AG113" s="31" cm="1">
        <f t="array" ref="AG113">AG$106+IF($C113&lt;&gt;0,SUMPRODUCT((AG$107:AG$108)*TRANSPOSE(($D113:$E113))),0)</f>
        <v>3905033.2094687922</v>
      </c>
    </row>
    <row r="114" spans="1:33" x14ac:dyDescent="0.2">
      <c r="A114" s="1" t="str">
        <f>"sens"&amp;Assumptions!B115</f>
        <v>sens5</v>
      </c>
      <c r="C114" s="306" t="str">
        <f>Assumptions!C115</f>
        <v>Capex 10% higher &amp; Total benefits 10% lower</v>
      </c>
      <c r="D114" s="307">
        <f>Assumptions!G115</f>
        <v>0.1</v>
      </c>
      <c r="E114" s="307">
        <f>Assumptions!H115</f>
        <v>-0.1</v>
      </c>
      <c r="G114" s="38" t="str">
        <f t="shared" si="21"/>
        <v>Option 2sens5</v>
      </c>
      <c r="I114" s="31" cm="1">
        <f t="array" ref="I114">I$106+IF($C114&lt;&gt;0,SUMPRODUCT((I$107:I$108)*TRANSPOSE(($D114:$E114))),0)</f>
        <v>0</v>
      </c>
      <c r="J114" s="31" cm="1">
        <f t="array" ref="J114">J$106+IF($C114&lt;&gt;0,SUMPRODUCT((J$107:J$108)*TRANSPOSE(($D114:$E114))),0)</f>
        <v>29381.970477879535</v>
      </c>
      <c r="K114" s="31" cm="1">
        <f t="array" ref="K114">K$106+IF($C114&lt;&gt;0,SUMPRODUCT((K$107:K$108)*TRANSPOSE(($D114:$E114))),0)</f>
        <v>-42415.39452528386</v>
      </c>
      <c r="L114" s="31" cm="1">
        <f t="array" ref="L114">L$106+IF($C114&lt;&gt;0,SUMPRODUCT((L$107:L$108)*TRANSPOSE(($D114:$E114))),0)</f>
        <v>5800.2617251040501</v>
      </c>
      <c r="M114" s="31" cm="1">
        <f t="array" ref="M114">M$106+IF($C114&lt;&gt;0,SUMPRODUCT((M$107:M$108)*TRANSPOSE(($D114:$E114))),0)</f>
        <v>59866.761325486965</v>
      </c>
      <c r="N114" s="31" cm="1">
        <f t="array" ref="N114">N$106+IF($C114&lt;&gt;0,SUMPRODUCT((N$107:N$108)*TRANSPOSE(($D114:$E114))),0)</f>
        <v>120590.94086371803</v>
      </c>
      <c r="O114" s="31" cm="1">
        <f t="array" ref="O114">O$106+IF($C114&lt;&gt;0,SUMPRODUCT((O$107:O$108)*TRANSPOSE(($D114:$E114))),0)</f>
        <v>189320.31612994144</v>
      </c>
      <c r="P114" s="31" cm="1">
        <f t="array" ref="P114">P$106+IF($C114&lt;&gt;0,SUMPRODUCT((P$107:P$108)*TRANSPOSE(($D114:$E114))),0)</f>
        <v>266971.96308942616</v>
      </c>
      <c r="Q114" s="31" cm="1">
        <f t="array" ref="Q114">Q$106+IF($C114&lt;&gt;0,SUMPRODUCT((Q$107:Q$108)*TRANSPOSE(($D114:$E114))),0)</f>
        <v>354642.47620746423</v>
      </c>
      <c r="R114" s="31" cm="1">
        <f t="array" ref="R114">R$106+IF($C114&lt;&gt;0,SUMPRODUCT((R$107:R$108)*TRANSPOSE(($D114:$E114))),0)</f>
        <v>453801.89308986248</v>
      </c>
      <c r="S114" s="31" cm="1">
        <f t="array" ref="S114">S$106+IF($C114&lt;&gt;0,SUMPRODUCT((S$107:S$108)*TRANSPOSE(($D114:$E114))),0)</f>
        <v>566165.31705693121</v>
      </c>
      <c r="T114" s="31" cm="1">
        <f t="array" ref="T114">T$106+IF($C114&lt;&gt;0,SUMPRODUCT((T$107:T$108)*TRANSPOSE(($D114:$E114))),0)</f>
        <v>693739.07191295456</v>
      </c>
      <c r="U114" s="31" cm="1">
        <f t="array" ref="U114">U$106+IF($C114&lt;&gt;0,SUMPRODUCT((U$107:U$108)*TRANSPOSE(($D114:$E114))),0)</f>
        <v>838876.6287467631</v>
      </c>
      <c r="V114" s="31" cm="1">
        <f t="array" ref="V114">V$106+IF($C114&lt;&gt;0,SUMPRODUCT((V$107:V$108)*TRANSPOSE(($D114:$E114))),0)</f>
        <v>1004346.6285802487</v>
      </c>
      <c r="W114" s="31" cm="1">
        <f t="array" ref="W114">W$106+IF($C114&lt;&gt;0,SUMPRODUCT((W$107:W$108)*TRANSPOSE(($D114:$E114))),0)</f>
        <v>1193415.9447340176</v>
      </c>
      <c r="X114" s="31" cm="1">
        <f t="array" ref="X114">X$106+IF($C114&lt;&gt;0,SUMPRODUCT((X$107:X$108)*TRANSPOSE(($D114:$E114))),0)</f>
        <v>1409951.5328950654</v>
      </c>
      <c r="Y114" s="31" cm="1">
        <f t="array" ref="Y114">Y$106+IF($C114&lt;&gt;0,SUMPRODUCT((Y$107:Y$108)*TRANSPOSE(($D114:$E114))),0)</f>
        <v>1605267.6636366143</v>
      </c>
      <c r="Z114" s="31" cm="1">
        <f t="array" ref="Z114">Z$106+IF($C114&lt;&gt;0,SUMPRODUCT((Z$107:Z$108)*TRANSPOSE(($D114:$E114))),0)</f>
        <v>1809291.6229198026</v>
      </c>
      <c r="AA114" s="31" cm="1">
        <f t="array" ref="AA114">AA$106+IF($C114&lt;&gt;0,SUMPRODUCT((AA$107:AA$108)*TRANSPOSE(($D114:$E114))),0)</f>
        <v>2032995.8566222221</v>
      </c>
      <c r="AB114" s="31" cm="1">
        <f t="array" ref="AB114">AB$106+IF($C114&lt;&gt;0,SUMPRODUCT((AB$107:AB$108)*TRANSPOSE(($D114:$E114))),0)</f>
        <v>2284925.9361023544</v>
      </c>
      <c r="AC114" s="31" cm="1">
        <f t="array" ref="AC114">AC$106+IF($C114&lt;&gt;0,SUMPRODUCT((AC$107:AC$108)*TRANSPOSE(($D114:$E114))),0)</f>
        <v>2570072.2154244315</v>
      </c>
      <c r="AD114" s="31" cm="1">
        <f t="array" ref="AD114">AD$106+IF($C114&lt;&gt;0,SUMPRODUCT((AD$107:AD$108)*TRANSPOSE(($D114:$E114))),0)</f>
        <v>2859369.3991929884</v>
      </c>
      <c r="AE114" s="31" cm="1">
        <f t="array" ref="AE114">AE$106+IF($C114&lt;&gt;0,SUMPRODUCT((AE$107:AE$108)*TRANSPOSE(($D114:$E114))),0)</f>
        <v>3158489.8202089206</v>
      </c>
      <c r="AF114" s="31" cm="1">
        <f t="array" ref="AF114">AF$106+IF($C114&lt;&gt;0,SUMPRODUCT((AF$107:AF$108)*TRANSPOSE(($D114:$E114))),0)</f>
        <v>3491093.2910057977</v>
      </c>
      <c r="AG114" s="31" cm="1">
        <f t="array" ref="AG114">AG$106+IF($C114&lt;&gt;0,SUMPRODUCT((AG$107:AG$108)*TRANSPOSE(($D114:$E114))),0)</f>
        <v>3860403.9651756603</v>
      </c>
    </row>
    <row r="115" spans="1:33" x14ac:dyDescent="0.2">
      <c r="A115" s="1" t="str">
        <f>"sens"&amp;Assumptions!B116</f>
        <v>sens</v>
      </c>
      <c r="C115" s="306">
        <f>Assumptions!C116</f>
        <v>0</v>
      </c>
      <c r="D115" s="307">
        <f>Assumptions!G116</f>
        <v>0</v>
      </c>
      <c r="E115" s="307">
        <f>Assumptions!H116</f>
        <v>0</v>
      </c>
      <c r="G115" s="38" t="str">
        <f t="shared" si="21"/>
        <v>Option 2sens</v>
      </c>
      <c r="I115" s="31" cm="1">
        <f t="array" ref="I115">I$106+IF($C115&lt;&gt;0,SUMPRODUCT((I$107:I$108)*TRANSPOSE(($D115:$E115))),0)</f>
        <v>0</v>
      </c>
      <c r="J115" s="31" cm="1">
        <f t="array" ref="J115">J$106+IF($C115&lt;&gt;0,SUMPRODUCT((J$107:J$108)*TRANSPOSE(($D115:$E115))),0)</f>
        <v>68585.691016072611</v>
      </c>
      <c r="K115" s="31" cm="1">
        <f t="array" ref="K115">K$106+IF($C115&lt;&gt;0,SUMPRODUCT((K$107:K$108)*TRANSPOSE(($D115:$E115))),0)</f>
        <v>52047.882289977861</v>
      </c>
      <c r="L115" s="31" cm="1">
        <f t="array" ref="L115">L$106+IF($C115&lt;&gt;0,SUMPRODUCT((L$107:L$108)*TRANSPOSE(($D115:$E115))),0)</f>
        <v>105620.83367929776</v>
      </c>
      <c r="M115" s="31" cm="1">
        <f t="array" ref="M115">M$106+IF($C115&lt;&gt;0,SUMPRODUCT((M$107:M$108)*TRANSPOSE(($D115:$E115))),0)</f>
        <v>165694.72212416766</v>
      </c>
      <c r="N115" s="31" cm="1">
        <f t="array" ref="N115">N$106+IF($C115&lt;&gt;0,SUMPRODUCT((N$107:N$108)*TRANSPOSE(($D115:$E115))),0)</f>
        <v>233166.03272220219</v>
      </c>
      <c r="O115" s="31" cm="1">
        <f t="array" ref="O115">O$106+IF($C115&lt;&gt;0,SUMPRODUCT((O$107:O$108)*TRANSPOSE(($D115:$E115))),0)</f>
        <v>309532.0052402282</v>
      </c>
      <c r="P115" s="31" cm="1">
        <f t="array" ref="P115">P$106+IF($C115&lt;&gt;0,SUMPRODUCT((P$107:P$108)*TRANSPOSE(($D115:$E115))),0)</f>
        <v>395811.61297298904</v>
      </c>
      <c r="Q115" s="31" cm="1">
        <f t="array" ref="Q115">Q$106+IF($C115&lt;&gt;0,SUMPRODUCT((Q$107:Q$108)*TRANSPOSE(($D115:$E115))),0)</f>
        <v>493223.2942152535</v>
      </c>
      <c r="R115" s="31" cm="1">
        <f t="array" ref="R115">R$106+IF($C115&lt;&gt;0,SUMPRODUCT((R$107:R$108)*TRANSPOSE(($D115:$E115))),0)</f>
        <v>603400.42408458493</v>
      </c>
      <c r="S115" s="31" cm="1">
        <f t="array" ref="S115">S$106+IF($C115&lt;&gt;0,SUMPRODUCT((S$107:S$108)*TRANSPOSE(($D115:$E115))),0)</f>
        <v>728248.67293688352</v>
      </c>
      <c r="T115" s="31" cm="1">
        <f t="array" ref="T115">T$106+IF($C115&lt;&gt;0,SUMPRODUCT((T$107:T$108)*TRANSPOSE(($D115:$E115))),0)</f>
        <v>869997.28944357601</v>
      </c>
      <c r="U115" s="31" cm="1">
        <f t="array" ref="U115">U$106+IF($C115&lt;&gt;0,SUMPRODUCT((U$107:U$108)*TRANSPOSE(($D115:$E115))),0)</f>
        <v>1031261.2414811412</v>
      </c>
      <c r="V115" s="31" cm="1">
        <f t="array" ref="V115">V$106+IF($C115&lt;&gt;0,SUMPRODUCT((V$107:V$108)*TRANSPOSE(($D115:$E115))),0)</f>
        <v>1215116.7968516806</v>
      </c>
      <c r="W115" s="31" cm="1">
        <f t="array" ref="W115">W$106+IF($C115&lt;&gt;0,SUMPRODUCT((W$107:W$108)*TRANSPOSE(($D115:$E115))),0)</f>
        <v>1425193.8148003127</v>
      </c>
      <c r="X115" s="31" cm="1">
        <f t="array" ref="X115">X$106+IF($C115&lt;&gt;0,SUMPRODUCT((X$107:X$108)*TRANSPOSE(($D115:$E115))),0)</f>
        <v>1665788.9127570326</v>
      </c>
      <c r="Y115" s="31" cm="1">
        <f t="array" ref="Y115">Y$106+IF($C115&lt;&gt;0,SUMPRODUCT((Y$107:Y$108)*TRANSPOSE(($D115:$E115))),0)</f>
        <v>1882806.8358031982</v>
      </c>
      <c r="Z115" s="31" cm="1">
        <f t="array" ref="Z115">Z$106+IF($C115&lt;&gt;0,SUMPRODUCT((Z$107:Z$108)*TRANSPOSE(($D115:$E115))),0)</f>
        <v>2109500.1238956293</v>
      </c>
      <c r="AA115" s="31" cm="1">
        <f t="array" ref="AA115">AA$106+IF($C115&lt;&gt;0,SUMPRODUCT((AA$107:AA$108)*TRANSPOSE(($D115:$E115))),0)</f>
        <v>2358060.3835649844</v>
      </c>
      <c r="AB115" s="31" cm="1">
        <f t="array" ref="AB115">AB$106+IF($C115&lt;&gt;0,SUMPRODUCT((AB$107:AB$108)*TRANSPOSE(($D115:$E115))),0)</f>
        <v>2637982.6940984647</v>
      </c>
      <c r="AC115" s="31" cm="1">
        <f t="array" ref="AC115">AC$106+IF($C115&lt;&gt;0,SUMPRODUCT((AC$107:AC$108)*TRANSPOSE(($D115:$E115))),0)</f>
        <v>2954811.8933452172</v>
      </c>
      <c r="AD115" s="31" cm="1">
        <f t="array" ref="AD115">AD$106+IF($C115&lt;&gt;0,SUMPRODUCT((AD$107:AD$108)*TRANSPOSE(($D115:$E115))),0)</f>
        <v>3276253.2086436138</v>
      </c>
      <c r="AE115" s="31" cm="1">
        <f t="array" ref="AE115">AE$106+IF($C115&lt;&gt;0,SUMPRODUCT((AE$107:AE$108)*TRANSPOSE(($D115:$E115))),0)</f>
        <v>3608609.2319946494</v>
      </c>
      <c r="AF115" s="31" cm="1">
        <f t="array" ref="AF115">AF$106+IF($C115&lt;&gt;0,SUMPRODUCT((AF$107:AF$108)*TRANSPOSE(($D115:$E115))),0)</f>
        <v>3978168.6439911798</v>
      </c>
      <c r="AG115" s="31" cm="1">
        <f t="array" ref="AG115">AG$106+IF($C115&lt;&gt;0,SUMPRODUCT((AG$107:AG$108)*TRANSPOSE(($D115:$E115))),0)</f>
        <v>4388513.8375132494</v>
      </c>
    </row>
    <row r="116" spans="1:33" x14ac:dyDescent="0.2">
      <c r="A116" s="1" t="str">
        <f>"sens"&amp;Assumptions!B117</f>
        <v>sens</v>
      </c>
      <c r="C116" s="306">
        <f>Assumptions!C117</f>
        <v>0</v>
      </c>
      <c r="D116" s="307">
        <f>Assumptions!G117</f>
        <v>0</v>
      </c>
      <c r="E116" s="307">
        <f>Assumptions!H117</f>
        <v>0</v>
      </c>
      <c r="G116" s="38" t="str">
        <f t="shared" si="21"/>
        <v>Option 2sens</v>
      </c>
      <c r="I116" s="31" cm="1">
        <f t="array" ref="I116">I$106+IF($C116&lt;&gt;0,SUMPRODUCT((I$107:I$108)*TRANSPOSE(($D116:$E116))),0)</f>
        <v>0</v>
      </c>
      <c r="J116" s="31" cm="1">
        <f t="array" ref="J116">J$106+IF($C116&lt;&gt;0,SUMPRODUCT((J$107:J$108)*TRANSPOSE(($D116:$E116))),0)</f>
        <v>68585.691016072611</v>
      </c>
      <c r="K116" s="31" cm="1">
        <f t="array" ref="K116">K$106+IF($C116&lt;&gt;0,SUMPRODUCT((K$107:K$108)*TRANSPOSE(($D116:$E116))),0)</f>
        <v>52047.882289977861</v>
      </c>
      <c r="L116" s="31" cm="1">
        <f t="array" ref="L116">L$106+IF($C116&lt;&gt;0,SUMPRODUCT((L$107:L$108)*TRANSPOSE(($D116:$E116))),0)</f>
        <v>105620.83367929776</v>
      </c>
      <c r="M116" s="31" cm="1">
        <f t="array" ref="M116">M$106+IF($C116&lt;&gt;0,SUMPRODUCT((M$107:M$108)*TRANSPOSE(($D116:$E116))),0)</f>
        <v>165694.72212416766</v>
      </c>
      <c r="N116" s="31" cm="1">
        <f t="array" ref="N116">N$106+IF($C116&lt;&gt;0,SUMPRODUCT((N$107:N$108)*TRANSPOSE(($D116:$E116))),0)</f>
        <v>233166.03272220219</v>
      </c>
      <c r="O116" s="31" cm="1">
        <f t="array" ref="O116">O$106+IF($C116&lt;&gt;0,SUMPRODUCT((O$107:O$108)*TRANSPOSE(($D116:$E116))),0)</f>
        <v>309532.0052402282</v>
      </c>
      <c r="P116" s="31" cm="1">
        <f t="array" ref="P116">P$106+IF($C116&lt;&gt;0,SUMPRODUCT((P$107:P$108)*TRANSPOSE(($D116:$E116))),0)</f>
        <v>395811.61297298904</v>
      </c>
      <c r="Q116" s="31" cm="1">
        <f t="array" ref="Q116">Q$106+IF($C116&lt;&gt;0,SUMPRODUCT((Q$107:Q$108)*TRANSPOSE(($D116:$E116))),0)</f>
        <v>493223.2942152535</v>
      </c>
      <c r="R116" s="31" cm="1">
        <f t="array" ref="R116">R$106+IF($C116&lt;&gt;0,SUMPRODUCT((R$107:R$108)*TRANSPOSE(($D116:$E116))),0)</f>
        <v>603400.42408458493</v>
      </c>
      <c r="S116" s="31" cm="1">
        <f t="array" ref="S116">S$106+IF($C116&lt;&gt;0,SUMPRODUCT((S$107:S$108)*TRANSPOSE(($D116:$E116))),0)</f>
        <v>728248.67293688352</v>
      </c>
      <c r="T116" s="31" cm="1">
        <f t="array" ref="T116">T$106+IF($C116&lt;&gt;0,SUMPRODUCT((T$107:T$108)*TRANSPOSE(($D116:$E116))),0)</f>
        <v>869997.28944357601</v>
      </c>
      <c r="U116" s="31" cm="1">
        <f t="array" ref="U116">U$106+IF($C116&lt;&gt;0,SUMPRODUCT((U$107:U$108)*TRANSPOSE(($D116:$E116))),0)</f>
        <v>1031261.2414811412</v>
      </c>
      <c r="V116" s="31" cm="1">
        <f t="array" ref="V116">V$106+IF($C116&lt;&gt;0,SUMPRODUCT((V$107:V$108)*TRANSPOSE(($D116:$E116))),0)</f>
        <v>1215116.7968516806</v>
      </c>
      <c r="W116" s="31" cm="1">
        <f t="array" ref="W116">W$106+IF($C116&lt;&gt;0,SUMPRODUCT((W$107:W$108)*TRANSPOSE(($D116:$E116))),0)</f>
        <v>1425193.8148003127</v>
      </c>
      <c r="X116" s="31" cm="1">
        <f t="array" ref="X116">X$106+IF($C116&lt;&gt;0,SUMPRODUCT((X$107:X$108)*TRANSPOSE(($D116:$E116))),0)</f>
        <v>1665788.9127570326</v>
      </c>
      <c r="Y116" s="31" cm="1">
        <f t="array" ref="Y116">Y$106+IF($C116&lt;&gt;0,SUMPRODUCT((Y$107:Y$108)*TRANSPOSE(($D116:$E116))),0)</f>
        <v>1882806.8358031982</v>
      </c>
      <c r="Z116" s="31" cm="1">
        <f t="array" ref="Z116">Z$106+IF($C116&lt;&gt;0,SUMPRODUCT((Z$107:Z$108)*TRANSPOSE(($D116:$E116))),0)</f>
        <v>2109500.1238956293</v>
      </c>
      <c r="AA116" s="31" cm="1">
        <f t="array" ref="AA116">AA$106+IF($C116&lt;&gt;0,SUMPRODUCT((AA$107:AA$108)*TRANSPOSE(($D116:$E116))),0)</f>
        <v>2358060.3835649844</v>
      </c>
      <c r="AB116" s="31" cm="1">
        <f t="array" ref="AB116">AB$106+IF($C116&lt;&gt;0,SUMPRODUCT((AB$107:AB$108)*TRANSPOSE(($D116:$E116))),0)</f>
        <v>2637982.6940984647</v>
      </c>
      <c r="AC116" s="31" cm="1">
        <f t="array" ref="AC116">AC$106+IF($C116&lt;&gt;0,SUMPRODUCT((AC$107:AC$108)*TRANSPOSE(($D116:$E116))),0)</f>
        <v>2954811.8933452172</v>
      </c>
      <c r="AD116" s="31" cm="1">
        <f t="array" ref="AD116">AD$106+IF($C116&lt;&gt;0,SUMPRODUCT((AD$107:AD$108)*TRANSPOSE(($D116:$E116))),0)</f>
        <v>3276253.2086436138</v>
      </c>
      <c r="AE116" s="31" cm="1">
        <f t="array" ref="AE116">AE$106+IF($C116&lt;&gt;0,SUMPRODUCT((AE$107:AE$108)*TRANSPOSE(($D116:$E116))),0)</f>
        <v>3608609.2319946494</v>
      </c>
      <c r="AF116" s="31" cm="1">
        <f t="array" ref="AF116">AF$106+IF($C116&lt;&gt;0,SUMPRODUCT((AF$107:AF$108)*TRANSPOSE(($D116:$E116))),0)</f>
        <v>3978168.6439911798</v>
      </c>
      <c r="AG116" s="31" cm="1">
        <f t="array" ref="AG116">AG$106+IF($C116&lt;&gt;0,SUMPRODUCT((AG$107:AG$108)*TRANSPOSE(($D116:$E116))),0)</f>
        <v>4388513.8375132494</v>
      </c>
    </row>
    <row r="117" spans="1:33" x14ac:dyDescent="0.2">
      <c r="A117" s="1" t="str">
        <f>"sens"&amp;Assumptions!B118</f>
        <v>sens</v>
      </c>
      <c r="C117" s="306">
        <f>Assumptions!C118</f>
        <v>0</v>
      </c>
      <c r="D117" s="307">
        <f>Assumptions!G118</f>
        <v>0</v>
      </c>
      <c r="E117" s="307">
        <f>Assumptions!H118</f>
        <v>0</v>
      </c>
      <c r="G117" s="38" t="str">
        <f t="shared" si="21"/>
        <v>Option 2sens</v>
      </c>
      <c r="I117" s="31" cm="1">
        <f t="array" ref="I117">I$106+IF($C117&lt;&gt;0,SUMPRODUCT((I$107:I$108)*TRANSPOSE(($D117:$E117))),0)</f>
        <v>0</v>
      </c>
      <c r="J117" s="31" cm="1">
        <f t="array" ref="J117">J$106+IF($C117&lt;&gt;0,SUMPRODUCT((J$107:J$108)*TRANSPOSE(($D117:$E117))),0)</f>
        <v>68585.691016072611</v>
      </c>
      <c r="K117" s="31" cm="1">
        <f t="array" ref="K117">K$106+IF($C117&lt;&gt;0,SUMPRODUCT((K$107:K$108)*TRANSPOSE(($D117:$E117))),0)</f>
        <v>52047.882289977861</v>
      </c>
      <c r="L117" s="31" cm="1">
        <f t="array" ref="L117">L$106+IF($C117&lt;&gt;0,SUMPRODUCT((L$107:L$108)*TRANSPOSE(($D117:$E117))),0)</f>
        <v>105620.83367929776</v>
      </c>
      <c r="M117" s="31" cm="1">
        <f t="array" ref="M117">M$106+IF($C117&lt;&gt;0,SUMPRODUCT((M$107:M$108)*TRANSPOSE(($D117:$E117))),0)</f>
        <v>165694.72212416766</v>
      </c>
      <c r="N117" s="31" cm="1">
        <f t="array" ref="N117">N$106+IF($C117&lt;&gt;0,SUMPRODUCT((N$107:N$108)*TRANSPOSE(($D117:$E117))),0)</f>
        <v>233166.03272220219</v>
      </c>
      <c r="O117" s="31" cm="1">
        <f t="array" ref="O117">O$106+IF($C117&lt;&gt;0,SUMPRODUCT((O$107:O$108)*TRANSPOSE(($D117:$E117))),0)</f>
        <v>309532.0052402282</v>
      </c>
      <c r="P117" s="31" cm="1">
        <f t="array" ref="P117">P$106+IF($C117&lt;&gt;0,SUMPRODUCT((P$107:P$108)*TRANSPOSE(($D117:$E117))),0)</f>
        <v>395811.61297298904</v>
      </c>
      <c r="Q117" s="31" cm="1">
        <f t="array" ref="Q117">Q$106+IF($C117&lt;&gt;0,SUMPRODUCT((Q$107:Q$108)*TRANSPOSE(($D117:$E117))),0)</f>
        <v>493223.2942152535</v>
      </c>
      <c r="R117" s="31" cm="1">
        <f t="array" ref="R117">R$106+IF($C117&lt;&gt;0,SUMPRODUCT((R$107:R$108)*TRANSPOSE(($D117:$E117))),0)</f>
        <v>603400.42408458493</v>
      </c>
      <c r="S117" s="31" cm="1">
        <f t="array" ref="S117">S$106+IF($C117&lt;&gt;0,SUMPRODUCT((S$107:S$108)*TRANSPOSE(($D117:$E117))),0)</f>
        <v>728248.67293688352</v>
      </c>
      <c r="T117" s="31" cm="1">
        <f t="array" ref="T117">T$106+IF($C117&lt;&gt;0,SUMPRODUCT((T$107:T$108)*TRANSPOSE(($D117:$E117))),0)</f>
        <v>869997.28944357601</v>
      </c>
      <c r="U117" s="31" cm="1">
        <f t="array" ref="U117">U$106+IF($C117&lt;&gt;0,SUMPRODUCT((U$107:U$108)*TRANSPOSE(($D117:$E117))),0)</f>
        <v>1031261.2414811412</v>
      </c>
      <c r="V117" s="31" cm="1">
        <f t="array" ref="V117">V$106+IF($C117&lt;&gt;0,SUMPRODUCT((V$107:V$108)*TRANSPOSE(($D117:$E117))),0)</f>
        <v>1215116.7968516806</v>
      </c>
      <c r="W117" s="31" cm="1">
        <f t="array" ref="W117">W$106+IF($C117&lt;&gt;0,SUMPRODUCT((W$107:W$108)*TRANSPOSE(($D117:$E117))),0)</f>
        <v>1425193.8148003127</v>
      </c>
      <c r="X117" s="31" cm="1">
        <f t="array" ref="X117">X$106+IF($C117&lt;&gt;0,SUMPRODUCT((X$107:X$108)*TRANSPOSE(($D117:$E117))),0)</f>
        <v>1665788.9127570326</v>
      </c>
      <c r="Y117" s="31" cm="1">
        <f t="array" ref="Y117">Y$106+IF($C117&lt;&gt;0,SUMPRODUCT((Y$107:Y$108)*TRANSPOSE(($D117:$E117))),0)</f>
        <v>1882806.8358031982</v>
      </c>
      <c r="Z117" s="31" cm="1">
        <f t="array" ref="Z117">Z$106+IF($C117&lt;&gt;0,SUMPRODUCT((Z$107:Z$108)*TRANSPOSE(($D117:$E117))),0)</f>
        <v>2109500.1238956293</v>
      </c>
      <c r="AA117" s="31" cm="1">
        <f t="array" ref="AA117">AA$106+IF($C117&lt;&gt;0,SUMPRODUCT((AA$107:AA$108)*TRANSPOSE(($D117:$E117))),0)</f>
        <v>2358060.3835649844</v>
      </c>
      <c r="AB117" s="31" cm="1">
        <f t="array" ref="AB117">AB$106+IF($C117&lt;&gt;0,SUMPRODUCT((AB$107:AB$108)*TRANSPOSE(($D117:$E117))),0)</f>
        <v>2637982.6940984647</v>
      </c>
      <c r="AC117" s="31" cm="1">
        <f t="array" ref="AC117">AC$106+IF($C117&lt;&gt;0,SUMPRODUCT((AC$107:AC$108)*TRANSPOSE(($D117:$E117))),0)</f>
        <v>2954811.8933452172</v>
      </c>
      <c r="AD117" s="31" cm="1">
        <f t="array" ref="AD117">AD$106+IF($C117&lt;&gt;0,SUMPRODUCT((AD$107:AD$108)*TRANSPOSE(($D117:$E117))),0)</f>
        <v>3276253.2086436138</v>
      </c>
      <c r="AE117" s="31" cm="1">
        <f t="array" ref="AE117">AE$106+IF($C117&lt;&gt;0,SUMPRODUCT((AE$107:AE$108)*TRANSPOSE(($D117:$E117))),0)</f>
        <v>3608609.2319946494</v>
      </c>
      <c r="AF117" s="31" cm="1">
        <f t="array" ref="AF117">AF$106+IF($C117&lt;&gt;0,SUMPRODUCT((AF$107:AF$108)*TRANSPOSE(($D117:$E117))),0)</f>
        <v>3978168.6439911798</v>
      </c>
      <c r="AG117" s="31" cm="1">
        <f t="array" ref="AG117">AG$106+IF($C117&lt;&gt;0,SUMPRODUCT((AG$107:AG$108)*TRANSPOSE(($D117:$E117))),0)</f>
        <v>4388513.8375132494</v>
      </c>
    </row>
    <row r="118" spans="1:33" x14ac:dyDescent="0.2">
      <c r="E118" s="247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</row>
    <row r="129" spans="9:12" x14ac:dyDescent="0.2">
      <c r="I129" s="252"/>
      <c r="J129" s="252"/>
      <c r="K129" s="252"/>
      <c r="L129" s="252"/>
    </row>
    <row r="130" spans="9:12" x14ac:dyDescent="0.2">
      <c r="I130" s="252"/>
      <c r="J130" s="252"/>
      <c r="K130" s="252"/>
      <c r="L130" s="252"/>
    </row>
    <row r="131" spans="9:12" x14ac:dyDescent="0.2">
      <c r="I131" s="252"/>
      <c r="J131" s="252"/>
      <c r="K131" s="252"/>
      <c r="L131" s="252"/>
    </row>
    <row r="132" spans="9:12" x14ac:dyDescent="0.2">
      <c r="I132" s="252"/>
      <c r="J132" s="252"/>
      <c r="K132" s="252"/>
      <c r="L132" s="252"/>
    </row>
    <row r="133" spans="9:12" x14ac:dyDescent="0.2">
      <c r="I133" s="252"/>
      <c r="J133" s="252"/>
      <c r="K133" s="252"/>
      <c r="L133" s="252"/>
    </row>
    <row r="134" spans="9:12" x14ac:dyDescent="0.2">
      <c r="I134" s="252"/>
      <c r="J134" s="252"/>
      <c r="K134" s="252"/>
      <c r="L134" s="252"/>
    </row>
    <row r="135" spans="9:12" x14ac:dyDescent="0.2">
      <c r="I135" s="252"/>
      <c r="J135" s="252"/>
      <c r="K135" s="252"/>
      <c r="L135" s="252"/>
    </row>
    <row r="136" spans="9:12" x14ac:dyDescent="0.2">
      <c r="I136" s="252"/>
      <c r="J136" s="252"/>
      <c r="K136" s="252"/>
      <c r="L136" s="252"/>
    </row>
  </sheetData>
  <conditionalFormatting sqref="E28">
    <cfRule type="expression" dxfId="11" priority="236">
      <formula>AND(SUM($I$27:$AG$27)&gt;0, $E$28=0)</formula>
    </cfRule>
  </conditionalFormatting>
  <conditionalFormatting sqref="E14:E16">
    <cfRule type="expression" dxfId="10" priority="1">
      <formula>AND(SUM($I14:$AB14)&lt;&gt;0, E14=0)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4F65EB60-FCE6-4945-964C-D8B8AF8E6CEB}">
            <xm:f>$A$4=Data!$C$8</xm:f>
            <x14:dxf>
              <font>
                <color theme="0" tint="-0.499984740745262"/>
              </font>
            </x14:dxf>
          </x14:cfRule>
          <xm:sqref>A4 C3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8E919-3C6A-4976-AA18-0C14B57A2441}">
  <sheetPr codeName="Sheet5">
    <tabColor rgb="FF0099FF"/>
  </sheetPr>
  <dimension ref="A1:XER117"/>
  <sheetViews>
    <sheetView showGridLines="0" zoomScale="90" zoomScaleNormal="90" workbookViewId="0">
      <pane xSplit="7" ySplit="10" topLeftCell="H11" activePane="bottomRight" state="frozen"/>
      <selection activeCell="C26" sqref="C26"/>
      <selection pane="topRight" activeCell="C26" sqref="C26"/>
      <selection pane="bottomLeft" activeCell="C26" sqref="C26"/>
      <selection pane="bottomRight" activeCell="H11" sqref="H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3.375" style="1" customWidth="1"/>
    <col min="9" max="33" width="12.125" style="1" customWidth="1"/>
    <col min="34" max="16384" width="8" style="1"/>
  </cols>
  <sheetData>
    <row r="1" spans="1:43" ht="18.75" x14ac:dyDescent="0.3">
      <c r="A1" s="15" t="str">
        <f>bus</f>
        <v>CitiPower</v>
      </c>
      <c r="B1" s="15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</row>
    <row r="2" spans="1:43" ht="18.75" x14ac:dyDescent="0.3">
      <c r="A2" s="56" t="str">
        <f>proj</f>
        <v>Relay replacements</v>
      </c>
      <c r="B2" s="56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</row>
    <row r="3" spans="1:43" ht="15.75" x14ac:dyDescent="0.25">
      <c r="A3" s="206" t="s">
        <v>137</v>
      </c>
      <c r="B3" s="5"/>
      <c r="C3" s="203" t="str">
        <f>INDEX(Assumptions!$E$14:$E$18, MATCH(A3,_xlfn.ANCHORARRAY( Assumptions!$C$14),0))</f>
        <v>Defer investment to 2032-33</v>
      </c>
    </row>
    <row r="4" spans="1:43" x14ac:dyDescent="0.2">
      <c r="A4" s="204" t="str">
        <f>(INDEX(Data!$D$9:$D$13, MATCH(A3, options,0)))</f>
        <v/>
      </c>
      <c r="B4" s="190"/>
      <c r="C4" s="241" t="str">
        <f>IF(INDEX(Misc_calcs!$D$49:$D$67, MATCH(A3, Misc_calcs!$B$49:$B$67,0)), Misc_calcs!$B$70, "")</f>
        <v/>
      </c>
    </row>
    <row r="5" spans="1:43" hidden="1" outlineLevel="1" x14ac:dyDescent="0.2">
      <c r="C5" s="99"/>
      <c r="D5" s="98"/>
      <c r="E5" s="100"/>
      <c r="F5" s="100"/>
      <c r="G5" s="98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</row>
    <row r="6" spans="1:43" hidden="1" outlineLevel="1" x14ac:dyDescent="0.2">
      <c r="A6" s="98" t="str">
        <f>'Option1 (base case)'!A6</f>
        <v>Count</v>
      </c>
      <c r="B6" s="98"/>
      <c r="C6" s="99"/>
      <c r="D6" s="98"/>
      <c r="E6" s="100"/>
      <c r="F6" s="100"/>
      <c r="G6" s="98"/>
      <c r="H6" s="101"/>
      <c r="I6" s="101">
        <f>'Option1 (base case)'!I6</f>
        <v>1</v>
      </c>
      <c r="J6" s="101">
        <f>'Option1 (base case)'!J6</f>
        <v>2</v>
      </c>
      <c r="K6" s="101">
        <f>'Option1 (base case)'!K6</f>
        <v>3</v>
      </c>
      <c r="L6" s="101">
        <f>'Option1 (base case)'!L6</f>
        <v>4</v>
      </c>
      <c r="M6" s="101">
        <f>'Option1 (base case)'!M6</f>
        <v>5</v>
      </c>
      <c r="N6" s="101">
        <f>'Option1 (base case)'!N6</f>
        <v>6</v>
      </c>
      <c r="O6" s="101">
        <f>'Option1 (base case)'!O6</f>
        <v>7</v>
      </c>
      <c r="P6" s="101">
        <f>'Option1 (base case)'!P6</f>
        <v>8</v>
      </c>
      <c r="Q6" s="101">
        <f>'Option1 (base case)'!Q6</f>
        <v>9</v>
      </c>
      <c r="R6" s="101">
        <f>'Option1 (base case)'!R6</f>
        <v>10</v>
      </c>
      <c r="S6" s="101">
        <f>'Option1 (base case)'!S6</f>
        <v>11</v>
      </c>
      <c r="T6" s="101">
        <f>'Option1 (base case)'!T6</f>
        <v>12</v>
      </c>
      <c r="U6" s="101">
        <f>'Option1 (base case)'!U6</f>
        <v>13</v>
      </c>
      <c r="V6" s="101">
        <f>'Option1 (base case)'!V6</f>
        <v>14</v>
      </c>
      <c r="W6" s="101">
        <f>'Option1 (base case)'!W6</f>
        <v>15</v>
      </c>
      <c r="X6" s="101">
        <f>'Option1 (base case)'!X6</f>
        <v>16</v>
      </c>
      <c r="Y6" s="101">
        <f>'Option1 (base case)'!Y6</f>
        <v>17</v>
      </c>
      <c r="Z6" s="101">
        <f>'Option1 (base case)'!Z6</f>
        <v>18</v>
      </c>
      <c r="AA6" s="101">
        <f>'Option1 (base case)'!AA6</f>
        <v>19</v>
      </c>
      <c r="AB6" s="101">
        <f>'Option1 (base case)'!AB6</f>
        <v>20</v>
      </c>
      <c r="AC6" s="101">
        <f>'Option1 (base case)'!AC6</f>
        <v>21</v>
      </c>
      <c r="AD6" s="101">
        <f>'Option1 (base case)'!AD6</f>
        <v>22</v>
      </c>
      <c r="AE6" s="101">
        <f>'Option1 (base case)'!AE6</f>
        <v>23</v>
      </c>
      <c r="AF6" s="101">
        <f>'Option1 (base case)'!AF6</f>
        <v>24</v>
      </c>
      <c r="AG6" s="101">
        <f>'Option1 (base case)'!AG6</f>
        <v>25</v>
      </c>
    </row>
    <row r="7" spans="1:43" hidden="1" outlineLevel="1" x14ac:dyDescent="0.2">
      <c r="A7" s="98" t="str">
        <f>'Option1 (base case)'!A7</f>
        <v>Value of CO2 reductions</v>
      </c>
      <c r="B7" s="98"/>
      <c r="G7" s="162" t="s">
        <v>65</v>
      </c>
      <c r="I7" s="99">
        <f>'Option1 (base case)'!I7</f>
        <v>24.730486797759085</v>
      </c>
      <c r="J7" s="99">
        <f>'Option1 (base case)'!J7</f>
        <v>22.340740091772258</v>
      </c>
      <c r="K7" s="99">
        <f>'Option1 (base case)'!K7</f>
        <v>20.196329122153124</v>
      </c>
      <c r="L7" s="99">
        <f>'Option1 (base case)'!L7</f>
        <v>18.06294207659629</v>
      </c>
      <c r="M7" s="99">
        <f>'Option1 (base case)'!M7</f>
        <v>15.913397615084225</v>
      </c>
      <c r="N7" s="99">
        <f>'Option1 (base case)'!N7</f>
        <v>13.715069432539002</v>
      </c>
      <c r="O7" s="99">
        <f>'Option1 (base case)'!O7</f>
        <v>13.715069432539002</v>
      </c>
      <c r="P7" s="99">
        <f>'Option1 (base case)'!P7</f>
        <v>13.715069432539002</v>
      </c>
      <c r="Q7" s="99">
        <f>'Option1 (base case)'!Q7</f>
        <v>13.715069432539002</v>
      </c>
      <c r="R7" s="99">
        <f>'Option1 (base case)'!R7</f>
        <v>13.715069432539002</v>
      </c>
      <c r="S7" s="99">
        <f>'Option1 (base case)'!S7</f>
        <v>13.715069432539002</v>
      </c>
      <c r="T7" s="99">
        <f>'Option1 (base case)'!T7</f>
        <v>13.715069432539002</v>
      </c>
      <c r="U7" s="99">
        <f>'Option1 (base case)'!U7</f>
        <v>13.715069432539002</v>
      </c>
      <c r="V7" s="99">
        <f>'Option1 (base case)'!V7</f>
        <v>13.715069432539002</v>
      </c>
      <c r="W7" s="99">
        <f>'Option1 (base case)'!W7</f>
        <v>13.715069432539002</v>
      </c>
      <c r="X7" s="99">
        <f>'Option1 (base case)'!X7</f>
        <v>13.715069432539002</v>
      </c>
      <c r="Y7" s="99">
        <f>'Option1 (base case)'!Y7</f>
        <v>13.715069432539002</v>
      </c>
      <c r="Z7" s="99">
        <f>'Option1 (base case)'!Z7</f>
        <v>13.715069432539002</v>
      </c>
      <c r="AA7" s="99">
        <f>'Option1 (base case)'!AA7</f>
        <v>13.715069432539002</v>
      </c>
      <c r="AB7" s="99">
        <f>'Option1 (base case)'!AB7</f>
        <v>13.715069432539002</v>
      </c>
      <c r="AC7" s="99">
        <f>'Option1 (base case)'!AC7</f>
        <v>13.715069432539002</v>
      </c>
      <c r="AD7" s="99">
        <f>'Option1 (base case)'!AD7</f>
        <v>13.715069432539002</v>
      </c>
      <c r="AE7" s="99">
        <f>'Option1 (base case)'!AE7</f>
        <v>13.715069432539002</v>
      </c>
      <c r="AF7" s="99">
        <f>'Option1 (base case)'!AF7</f>
        <v>13.715069432539002</v>
      </c>
      <c r="AG7" s="99">
        <f>'Option1 (base case)'!AG7</f>
        <v>13.715069432539002</v>
      </c>
    </row>
    <row r="8" spans="1:43" ht="6.75" customHeight="1" collapsed="1" x14ac:dyDescent="0.2">
      <c r="C8" s="99"/>
      <c r="D8" s="98"/>
      <c r="E8" s="100"/>
      <c r="F8" s="100"/>
      <c r="G8" s="98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</row>
    <row r="9" spans="1:43" ht="15" x14ac:dyDescent="0.2">
      <c r="A9" s="18"/>
      <c r="B9" s="18"/>
      <c r="C9" s="18"/>
      <c r="D9" s="18"/>
      <c r="E9" s="18"/>
      <c r="F9" s="144"/>
      <c r="G9" s="18" t="s">
        <v>25</v>
      </c>
      <c r="H9" s="223"/>
      <c r="I9" s="17" t="str">
        <f>'Option1 (base case)'!I9</f>
        <v>2026-27</v>
      </c>
      <c r="J9" s="17" t="str">
        <f>'Option1 (base case)'!J9</f>
        <v>2027-28</v>
      </c>
      <c r="K9" s="17" t="str">
        <f>'Option1 (base case)'!K9</f>
        <v>2028-29</v>
      </c>
      <c r="L9" s="17" t="str">
        <f>'Option1 (base case)'!L9</f>
        <v>2029-30</v>
      </c>
      <c r="M9" s="17" t="str">
        <f>'Option1 (base case)'!M9</f>
        <v>2030-31</v>
      </c>
      <c r="N9" s="17" t="str">
        <f>'Option1 (base case)'!N9</f>
        <v>2031-32</v>
      </c>
      <c r="O9" s="17" t="str">
        <f>'Option1 (base case)'!O9</f>
        <v>2032-33</v>
      </c>
      <c r="P9" s="17" t="str">
        <f>'Option1 (base case)'!P9</f>
        <v>2033-34</v>
      </c>
      <c r="Q9" s="17" t="str">
        <f>'Option1 (base case)'!Q9</f>
        <v>2034-35</v>
      </c>
      <c r="R9" s="17" t="str">
        <f>'Option1 (base case)'!R9</f>
        <v>2035-36</v>
      </c>
      <c r="S9" s="17" t="str">
        <f>'Option1 (base case)'!S9</f>
        <v>2036-37</v>
      </c>
      <c r="T9" s="17" t="str">
        <f>'Option1 (base case)'!T9</f>
        <v>2037-38</v>
      </c>
      <c r="U9" s="17" t="str">
        <f>'Option1 (base case)'!U9</f>
        <v>2038-39</v>
      </c>
      <c r="V9" s="17" t="str">
        <f>'Option1 (base case)'!V9</f>
        <v>2039-40</v>
      </c>
      <c r="W9" s="17" t="str">
        <f>'Option1 (base case)'!W9</f>
        <v>2040-41</v>
      </c>
      <c r="X9" s="17" t="str">
        <f>'Option1 (base case)'!X9</f>
        <v>2041-42</v>
      </c>
      <c r="Y9" s="17" t="str">
        <f>'Option1 (base case)'!Y9</f>
        <v>2042-43</v>
      </c>
      <c r="Z9" s="17" t="str">
        <f>'Option1 (base case)'!Z9</f>
        <v>2043-44</v>
      </c>
      <c r="AA9" s="17" t="str">
        <f>'Option1 (base case)'!AA9</f>
        <v>2044-45</v>
      </c>
      <c r="AB9" s="17" t="str">
        <f>'Option1 (base case)'!AB9</f>
        <v>2045-46</v>
      </c>
      <c r="AC9" s="17" t="str">
        <f>'Option1 (base case)'!AC9</f>
        <v>2046-47</v>
      </c>
      <c r="AD9" s="17" t="str">
        <f>'Option1 (base case)'!AD9</f>
        <v>2047-48</v>
      </c>
      <c r="AE9" s="17" t="str">
        <f>'Option1 (base case)'!AE9</f>
        <v>2048-49</v>
      </c>
      <c r="AF9" s="17" t="str">
        <f>'Option1 (base case)'!AF9</f>
        <v>2049-50</v>
      </c>
      <c r="AG9" s="17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89" t="s">
        <v>122</v>
      </c>
      <c r="B11" s="89"/>
      <c r="C11" s="90"/>
      <c r="D11" s="90"/>
      <c r="E11" s="90"/>
      <c r="F11" s="90"/>
      <c r="G11" s="207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</row>
    <row r="12" spans="1:43" x14ac:dyDescent="0.2">
      <c r="A12" s="3"/>
      <c r="B12" s="3"/>
      <c r="C12" s="3"/>
      <c r="D12" s="3"/>
      <c r="G12" s="208"/>
      <c r="AH12"/>
    </row>
    <row r="13" spans="1:43" x14ac:dyDescent="0.2">
      <c r="C13" s="3" t="s">
        <v>17</v>
      </c>
      <c r="D13"/>
      <c r="E13" s="126" t="s">
        <v>71</v>
      </c>
      <c r="G13" s="209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7" t="s">
        <v>1737</v>
      </c>
      <c r="D14"/>
      <c r="E14" s="150">
        <v>28</v>
      </c>
      <c r="G14" s="210">
        <f>input_dollars</f>
        <v>45291</v>
      </c>
      <c r="H14" s="151"/>
      <c r="I14" s="321">
        <f>Workings_calcs!D31</f>
        <v>0</v>
      </c>
      <c r="J14" s="321">
        <f>Workings_calcs!E31</f>
        <v>0</v>
      </c>
      <c r="K14" s="321">
        <f>Workings_calcs!F31</f>
        <v>0</v>
      </c>
      <c r="L14" s="321">
        <f>Workings_calcs!G31</f>
        <v>0</v>
      </c>
      <c r="M14" s="321">
        <f>Workings_calcs!H31</f>
        <v>0</v>
      </c>
      <c r="N14" s="321">
        <f>Workings_calcs!I31</f>
        <v>0</v>
      </c>
      <c r="O14" s="321">
        <f>Workings_calcs!J31</f>
        <v>7884657</v>
      </c>
      <c r="P14" s="321">
        <f>Workings_calcs!K31</f>
        <v>0</v>
      </c>
      <c r="Q14" s="321">
        <f>Workings_calcs!L31</f>
        <v>0</v>
      </c>
      <c r="R14" s="321">
        <f>Workings_calcs!M31</f>
        <v>0</v>
      </c>
      <c r="S14" s="321">
        <f>Workings_calcs!N31</f>
        <v>0</v>
      </c>
      <c r="T14" s="321">
        <f>Workings_calcs!O31</f>
        <v>0</v>
      </c>
      <c r="U14" s="321">
        <f>Workings_calcs!P31</f>
        <v>0</v>
      </c>
      <c r="V14" s="321">
        <f>Workings_calcs!Q31</f>
        <v>0</v>
      </c>
      <c r="W14" s="321">
        <f>Workings_calcs!R31</f>
        <v>0</v>
      </c>
      <c r="X14" s="321">
        <f>Workings_calcs!S31</f>
        <v>0</v>
      </c>
      <c r="Y14" s="321">
        <f>Workings_calcs!T31</f>
        <v>0</v>
      </c>
      <c r="Z14" s="321">
        <f>Workings_calcs!U31</f>
        <v>0</v>
      </c>
      <c r="AA14" s="321">
        <f>Workings_calcs!V31</f>
        <v>0</v>
      </c>
      <c r="AB14" s="321">
        <f>Workings_calcs!W31</f>
        <v>0</v>
      </c>
      <c r="AC14" s="321">
        <f>Workings_calcs!X31</f>
        <v>0</v>
      </c>
      <c r="AD14" s="321">
        <f>Workings_calcs!Y31</f>
        <v>0</v>
      </c>
      <c r="AE14" s="321">
        <f>Workings_calcs!Z31</f>
        <v>0</v>
      </c>
      <c r="AF14" s="321">
        <f>Workings_calcs!AA31</f>
        <v>0</v>
      </c>
      <c r="AG14" s="321">
        <f>Workings_calcs!AB31</f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7"/>
      <c r="D15"/>
      <c r="E15" s="150">
        <v>0</v>
      </c>
      <c r="G15" s="210">
        <f>input_dollars</f>
        <v>45291</v>
      </c>
      <c r="H15" s="2"/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7"/>
      <c r="D16"/>
      <c r="E16" s="150">
        <v>0</v>
      </c>
      <c r="G16" s="210">
        <f>input_dollars</f>
        <v>45291</v>
      </c>
      <c r="H16" s="2"/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30</v>
      </c>
      <c r="G17" s="210">
        <f>input_dollars</f>
        <v>45291</v>
      </c>
      <c r="H17" s="107"/>
      <c r="I17" s="106">
        <f t="shared" ref="I17:Q17" si="0">SUM(I14:I16)</f>
        <v>0</v>
      </c>
      <c r="J17" s="106">
        <f t="shared" si="0"/>
        <v>0</v>
      </c>
      <c r="K17" s="106">
        <f t="shared" si="0"/>
        <v>0</v>
      </c>
      <c r="L17" s="106">
        <f t="shared" si="0"/>
        <v>0</v>
      </c>
      <c r="M17" s="106">
        <f t="shared" si="0"/>
        <v>0</v>
      </c>
      <c r="N17" s="106">
        <f t="shared" si="0"/>
        <v>0</v>
      </c>
      <c r="O17" s="106">
        <f t="shared" si="0"/>
        <v>7884657</v>
      </c>
      <c r="P17" s="106">
        <f t="shared" si="0"/>
        <v>0</v>
      </c>
      <c r="Q17" s="106">
        <f t="shared" si="0"/>
        <v>0</v>
      </c>
      <c r="R17" s="106">
        <f t="shared" ref="R17:AB17" si="1">SUM(R14:R16)</f>
        <v>0</v>
      </c>
      <c r="S17" s="106">
        <f t="shared" si="1"/>
        <v>0</v>
      </c>
      <c r="T17" s="106">
        <f t="shared" si="1"/>
        <v>0</v>
      </c>
      <c r="U17" s="106">
        <f t="shared" si="1"/>
        <v>0</v>
      </c>
      <c r="V17" s="106">
        <f t="shared" si="1"/>
        <v>0</v>
      </c>
      <c r="W17" s="106">
        <f t="shared" si="1"/>
        <v>0</v>
      </c>
      <c r="X17" s="106">
        <f t="shared" si="1"/>
        <v>0</v>
      </c>
      <c r="Y17" s="106">
        <f t="shared" si="1"/>
        <v>0</v>
      </c>
      <c r="Z17" s="106">
        <f t="shared" si="1"/>
        <v>0</v>
      </c>
      <c r="AA17" s="106">
        <f t="shared" si="1"/>
        <v>0</v>
      </c>
      <c r="AB17" s="106">
        <f t="shared" si="1"/>
        <v>0</v>
      </c>
      <c r="AC17" s="106">
        <f>SUM(AC14:AC16)</f>
        <v>0</v>
      </c>
      <c r="AD17" s="106">
        <f>SUM(AD14:AD16)</f>
        <v>0</v>
      </c>
      <c r="AE17" s="106">
        <f>SUM(AE14:AE16)</f>
        <v>0</v>
      </c>
      <c r="AF17" s="106">
        <f>SUM(AF14:AF16)</f>
        <v>0</v>
      </c>
      <c r="AG17" s="106">
        <f>SUM(AG14:AG16)</f>
        <v>0</v>
      </c>
      <c r="AH17"/>
    </row>
    <row r="18" spans="1:43" x14ac:dyDescent="0.2">
      <c r="C18"/>
      <c r="D18"/>
      <c r="E18"/>
      <c r="G18" s="20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31</v>
      </c>
      <c r="D19"/>
      <c r="E19"/>
      <c r="F19" s="107"/>
      <c r="G19" s="210">
        <f>input_dollars</f>
        <v>45291</v>
      </c>
      <c r="H19" s="107"/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/>
    </row>
    <row r="20" spans="1:43" x14ac:dyDescent="0.2">
      <c r="G20" s="208"/>
      <c r="AH20"/>
    </row>
    <row r="21" spans="1:43" x14ac:dyDescent="0.2">
      <c r="C21"/>
      <c r="D21"/>
      <c r="E21"/>
      <c r="G21" s="20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89" t="s">
        <v>153</v>
      </c>
      <c r="B22" s="89"/>
      <c r="C22" s="89"/>
      <c r="D22" s="89"/>
      <c r="E22" s="89"/>
      <c r="F22" s="89"/>
      <c r="G22" s="207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111"/>
      <c r="B23" s="111"/>
      <c r="C23" s="111"/>
      <c r="D23" s="111"/>
      <c r="E23" s="111"/>
      <c r="F23" s="111"/>
      <c r="G23" s="2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111"/>
      <c r="B24" s="111"/>
      <c r="C24" s="1" t="s">
        <v>154</v>
      </c>
      <c r="D24" s="111"/>
      <c r="E24" s="111"/>
      <c r="F24" s="111"/>
      <c r="G24" s="211"/>
      <c r="H24" s="111"/>
      <c r="I24" s="172">
        <v>0</v>
      </c>
      <c r="J24" s="172">
        <v>0</v>
      </c>
      <c r="K24" s="172">
        <v>0</v>
      </c>
      <c r="L24" s="172">
        <v>0</v>
      </c>
      <c r="M24" s="172">
        <v>0</v>
      </c>
      <c r="N24" s="172">
        <v>0</v>
      </c>
      <c r="O24" s="172">
        <v>0</v>
      </c>
      <c r="P24" s="172">
        <v>0</v>
      </c>
      <c r="Q24" s="172">
        <v>0</v>
      </c>
      <c r="R24" s="172">
        <v>0</v>
      </c>
      <c r="S24" s="172">
        <v>0</v>
      </c>
      <c r="T24" s="172">
        <v>0</v>
      </c>
      <c r="U24" s="172">
        <v>0</v>
      </c>
      <c r="V24" s="172">
        <v>0</v>
      </c>
      <c r="W24" s="172">
        <v>0</v>
      </c>
      <c r="X24" s="172">
        <v>0</v>
      </c>
      <c r="Y24" s="172">
        <v>0</v>
      </c>
      <c r="Z24" s="172">
        <v>0</v>
      </c>
      <c r="AA24" s="172">
        <v>0</v>
      </c>
      <c r="AB24" s="172">
        <v>0</v>
      </c>
      <c r="AC24" s="172">
        <v>0</v>
      </c>
      <c r="AD24" s="172">
        <v>0</v>
      </c>
      <c r="AE24" s="172">
        <v>0</v>
      </c>
      <c r="AF24" s="172">
        <v>0</v>
      </c>
      <c r="AG24" s="172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111"/>
      <c r="B25" s="111"/>
      <c r="C25" s="1" t="s">
        <v>155</v>
      </c>
      <c r="D25" s="211"/>
      <c r="E25" s="111"/>
      <c r="F25" s="111"/>
      <c r="G25" s="211"/>
      <c r="H25" s="111"/>
      <c r="I25" s="172">
        <v>0</v>
      </c>
      <c r="J25" s="172">
        <v>0</v>
      </c>
      <c r="K25" s="172">
        <v>0</v>
      </c>
      <c r="L25" s="172">
        <v>0</v>
      </c>
      <c r="M25" s="172">
        <v>0</v>
      </c>
      <c r="N25" s="172">
        <v>0</v>
      </c>
      <c r="O25" s="172">
        <v>0</v>
      </c>
      <c r="P25" s="172">
        <v>0</v>
      </c>
      <c r="Q25" s="172">
        <v>0</v>
      </c>
      <c r="R25" s="172">
        <v>0</v>
      </c>
      <c r="S25" s="172">
        <v>0</v>
      </c>
      <c r="T25" s="172">
        <v>0</v>
      </c>
      <c r="U25" s="172">
        <v>0</v>
      </c>
      <c r="V25" s="172">
        <v>0</v>
      </c>
      <c r="W25" s="172">
        <v>0</v>
      </c>
      <c r="X25" s="172">
        <v>0</v>
      </c>
      <c r="Y25" s="172">
        <v>0</v>
      </c>
      <c r="Z25" s="172">
        <v>0</v>
      </c>
      <c r="AA25" s="172">
        <v>0</v>
      </c>
      <c r="AB25" s="172">
        <v>0</v>
      </c>
      <c r="AC25" s="172">
        <v>0</v>
      </c>
      <c r="AD25" s="172">
        <v>0</v>
      </c>
      <c r="AE25" s="172">
        <v>0</v>
      </c>
      <c r="AF25" s="172">
        <v>0</v>
      </c>
      <c r="AG25" s="172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111"/>
      <c r="B26" s="111"/>
      <c r="C26" s="111"/>
      <c r="D26" s="211"/>
      <c r="E26" s="111"/>
      <c r="F26" s="111"/>
      <c r="G26" s="2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/>
      <c r="AI26"/>
      <c r="AJ26"/>
      <c r="AK26"/>
      <c r="AL26"/>
      <c r="AM26"/>
      <c r="AN26"/>
      <c r="AO26"/>
      <c r="AP26"/>
      <c r="AQ26"/>
    </row>
    <row r="27" spans="1:43" x14ac:dyDescent="0.2">
      <c r="C27" s="1" t="s">
        <v>125</v>
      </c>
      <c r="D27" s="208"/>
      <c r="E27"/>
      <c r="G27" s="210" t="s">
        <v>41</v>
      </c>
      <c r="H27"/>
      <c r="I27" s="172">
        <v>0</v>
      </c>
      <c r="J27" s="172">
        <v>0</v>
      </c>
      <c r="K27" s="172">
        <v>0</v>
      </c>
      <c r="L27" s="172">
        <v>0</v>
      </c>
      <c r="M27" s="172">
        <v>0</v>
      </c>
      <c r="N27" s="172">
        <v>0</v>
      </c>
      <c r="O27" s="172">
        <v>0</v>
      </c>
      <c r="P27" s="172">
        <v>0</v>
      </c>
      <c r="Q27" s="172">
        <v>0</v>
      </c>
      <c r="R27" s="172">
        <v>0</v>
      </c>
      <c r="S27" s="172">
        <v>0</v>
      </c>
      <c r="T27" s="172">
        <v>0</v>
      </c>
      <c r="U27" s="172">
        <v>0</v>
      </c>
      <c r="V27" s="172">
        <v>0</v>
      </c>
      <c r="W27" s="172">
        <v>0</v>
      </c>
      <c r="X27" s="172">
        <v>0</v>
      </c>
      <c r="Y27" s="172">
        <v>0</v>
      </c>
      <c r="Z27" s="172">
        <v>0</v>
      </c>
      <c r="AA27" s="172">
        <v>0</v>
      </c>
      <c r="AB27" s="172">
        <v>0</v>
      </c>
      <c r="AC27" s="172">
        <v>0</v>
      </c>
      <c r="AD27" s="172">
        <v>0</v>
      </c>
      <c r="AE27" s="172">
        <v>0</v>
      </c>
      <c r="AF27" s="172">
        <v>0</v>
      </c>
      <c r="AG27" s="172">
        <v>0</v>
      </c>
      <c r="AH27"/>
      <c r="AI27"/>
      <c r="AJ27"/>
      <c r="AK27"/>
      <c r="AL27"/>
      <c r="AM27"/>
      <c r="AN27"/>
      <c r="AO27"/>
      <c r="AP27"/>
      <c r="AQ27"/>
    </row>
    <row r="28" spans="1:43" x14ac:dyDescent="0.2">
      <c r="C28" s="1" t="s">
        <v>126</v>
      </c>
      <c r="D28" s="208" t="s">
        <v>65</v>
      </c>
      <c r="E28" s="113">
        <f>Assumptions!H41*vcr_esc</f>
        <v>43815.486225173103</v>
      </c>
      <c r="F28" s="241" t="str">
        <f>IF(AND(SUM(I27:AG27)&lt;&gt;0, E28=0), "!", "")</f>
        <v/>
      </c>
      <c r="G28" s="210">
        <f>input_dollars</f>
        <v>45291</v>
      </c>
      <c r="H28"/>
      <c r="I28" s="302">
        <f>I27*$E$28</f>
        <v>0</v>
      </c>
      <c r="J28" s="302">
        <f t="shared" ref="J28:AG28" si="2">J27*$E$28</f>
        <v>0</v>
      </c>
      <c r="K28" s="302">
        <f t="shared" si="2"/>
        <v>0</v>
      </c>
      <c r="L28" s="302">
        <f t="shared" si="2"/>
        <v>0</v>
      </c>
      <c r="M28" s="302">
        <f t="shared" si="2"/>
        <v>0</v>
      </c>
      <c r="N28" s="302">
        <f t="shared" si="2"/>
        <v>0</v>
      </c>
      <c r="O28" s="302">
        <f t="shared" si="2"/>
        <v>0</v>
      </c>
      <c r="P28" s="302">
        <f t="shared" si="2"/>
        <v>0</v>
      </c>
      <c r="Q28" s="302">
        <f t="shared" si="2"/>
        <v>0</v>
      </c>
      <c r="R28" s="302">
        <f t="shared" si="2"/>
        <v>0</v>
      </c>
      <c r="S28" s="302">
        <f t="shared" si="2"/>
        <v>0</v>
      </c>
      <c r="T28" s="302">
        <f t="shared" si="2"/>
        <v>0</v>
      </c>
      <c r="U28" s="302">
        <f t="shared" si="2"/>
        <v>0</v>
      </c>
      <c r="V28" s="302">
        <f t="shared" si="2"/>
        <v>0</v>
      </c>
      <c r="W28" s="302">
        <f t="shared" si="2"/>
        <v>0</v>
      </c>
      <c r="X28" s="302">
        <f t="shared" si="2"/>
        <v>0</v>
      </c>
      <c r="Y28" s="302">
        <f t="shared" si="2"/>
        <v>0</v>
      </c>
      <c r="Z28" s="302">
        <f t="shared" si="2"/>
        <v>0</v>
      </c>
      <c r="AA28" s="302">
        <f t="shared" si="2"/>
        <v>0</v>
      </c>
      <c r="AB28" s="302">
        <f t="shared" si="2"/>
        <v>0</v>
      </c>
      <c r="AC28" s="302">
        <f t="shared" si="2"/>
        <v>0</v>
      </c>
      <c r="AD28" s="302">
        <f t="shared" si="2"/>
        <v>0</v>
      </c>
      <c r="AE28" s="302">
        <f t="shared" si="2"/>
        <v>0</v>
      </c>
      <c r="AF28" s="302">
        <f t="shared" si="2"/>
        <v>0</v>
      </c>
      <c r="AG28" s="302">
        <f t="shared" si="2"/>
        <v>0</v>
      </c>
      <c r="AH28"/>
      <c r="AI28"/>
      <c r="AJ28"/>
      <c r="AK28"/>
      <c r="AL28"/>
      <c r="AM28"/>
      <c r="AN28"/>
      <c r="AO28"/>
      <c r="AP28"/>
      <c r="AQ28"/>
    </row>
    <row r="29" spans="1:43" x14ac:dyDescent="0.2">
      <c r="D29" s="209"/>
      <c r="E29"/>
      <c r="G29" s="210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</row>
    <row r="30" spans="1:43" x14ac:dyDescent="0.2">
      <c r="C30" s="357" t="str">
        <f>Risk_consol!F98</f>
        <v>Safety</v>
      </c>
      <c r="D30" s="208" t="s">
        <v>211</v>
      </c>
      <c r="G30" s="210">
        <f>input_dollars</f>
        <v>45291</v>
      </c>
      <c r="H30" s="151"/>
      <c r="I30" s="321">
        <f>Risk_consol!J98+Risk_consol!K104</f>
        <v>9383.6998049882113</v>
      </c>
      <c r="J30" s="321">
        <f>Risk_consol!K98+Risk_consol!L104</f>
        <v>10369.205639049618</v>
      </c>
      <c r="K30" s="321">
        <f>Risk_consol!L98+Risk_consol!M104</f>
        <v>11483.619972738874</v>
      </c>
      <c r="L30" s="321">
        <f>Risk_consol!M98+Risk_consol!N104</f>
        <v>12748.771792427608</v>
      </c>
      <c r="M30" s="321">
        <f>Risk_consol!N98+Risk_consol!O104</f>
        <v>14199.569272480665</v>
      </c>
      <c r="N30" s="321">
        <f>Risk_consol!O98+Risk_consol!P104</f>
        <v>15930.990819552224</v>
      </c>
      <c r="O30" s="321">
        <f>Risk_consol!P98+Risk_consol!Q104</f>
        <v>20325.049861697509</v>
      </c>
      <c r="P30" s="321">
        <f>Risk_consol!Q98+Risk_consol!R104</f>
        <v>4229.0016362273454</v>
      </c>
      <c r="Q30" s="321">
        <f>Risk_consol!R98+Risk_consol!S104</f>
        <v>4781.6952649514033</v>
      </c>
      <c r="R30" s="321">
        <f>Risk_consol!S98+Risk_consol!T104</f>
        <v>5548.2396413432607</v>
      </c>
      <c r="S30" s="321">
        <f>Risk_consol!T98+Risk_consol!U104</f>
        <v>6621.8172424313689</v>
      </c>
      <c r="T30" s="321">
        <f>Risk_consol!U98+Risk_consol!V104</f>
        <v>8138.9794303357412</v>
      </c>
      <c r="U30" s="321">
        <f>Risk_consol!V98+Risk_consol!W104</f>
        <v>10300.698769108811</v>
      </c>
      <c r="V30" s="321">
        <f>Risk_consol!W98+Risk_consol!X104</f>
        <v>13403.935826630888</v>
      </c>
      <c r="W30" s="321">
        <f>Risk_consol!X98+Risk_consol!Y104</f>
        <v>17889.076719012795</v>
      </c>
      <c r="X30" s="321">
        <f>Risk_consol!Y98+Risk_consol!Z104</f>
        <v>24876.94897109687</v>
      </c>
      <c r="Y30" s="321">
        <f>Risk_consol!Z98+Risk_consol!AA104</f>
        <v>35335.484142668647</v>
      </c>
      <c r="Z30" s="321">
        <f>Risk_consol!AA98+Risk_consol!AB104</f>
        <v>49968.979462775933</v>
      </c>
      <c r="AA30" s="321">
        <f>Risk_consol!AB98+Risk_consol!AC104</f>
        <v>66923.841685040985</v>
      </c>
      <c r="AB30" s="321">
        <f>Risk_consol!AC98+Risk_consol!AD104</f>
        <v>76043.224275147935</v>
      </c>
      <c r="AC30" s="321">
        <f>Risk_consol!AD98+Risk_consol!AE104</f>
        <v>85442.160503092775</v>
      </c>
      <c r="AD30" s="321">
        <f>Risk_consol!AE98+Risk_consol!AF104</f>
        <v>97048.519283833171</v>
      </c>
      <c r="AE30" s="321">
        <f>Risk_consol!AF98+Risk_consol!AG104</f>
        <v>112020.568464058</v>
      </c>
      <c r="AF30" s="321">
        <f>Risk_consol!AG98+Risk_consol!AH104</f>
        <v>127586.15733463468</v>
      </c>
      <c r="AG30" s="321">
        <f>Risk_consol!AH98+Risk_consol!AI104</f>
        <v>140603.39658560825</v>
      </c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357" t="str">
        <f>Risk_consol!F99</f>
        <v>Environment</v>
      </c>
      <c r="D31" s="209"/>
      <c r="E31"/>
      <c r="G31" s="210">
        <f>input_dollars</f>
        <v>45291</v>
      </c>
      <c r="H31" s="151"/>
      <c r="I31" s="321">
        <f>Risk_consol!J99+Risk_consol!K105</f>
        <v>716.61747027408626</v>
      </c>
      <c r="J31" s="321">
        <f>Risk_consol!K99+Risk_consol!L105</f>
        <v>788.6616140225002</v>
      </c>
      <c r="K31" s="321">
        <f>Risk_consol!L99+Risk_consol!M105</f>
        <v>870.46986619958102</v>
      </c>
      <c r="L31" s="321">
        <f>Risk_consol!M99+Risk_consol!N105</f>
        <v>963.94081671168783</v>
      </c>
      <c r="M31" s="321">
        <f>Risk_consol!N99+Risk_consol!O105</f>
        <v>1072.6338810531679</v>
      </c>
      <c r="N31" s="321">
        <f>Risk_consol!O99+Risk_consol!P105</f>
        <v>1208.359008767884</v>
      </c>
      <c r="O31" s="321">
        <f>Risk_consol!P99+Risk_consol!Q105</f>
        <v>1704.2247533073405</v>
      </c>
      <c r="P31" s="321">
        <f>Risk_consol!Q99+Risk_consol!R105</f>
        <v>579.30758361993594</v>
      </c>
      <c r="Q31" s="321">
        <f>Risk_consol!R99+Risk_consol!S105</f>
        <v>655.90869331386511</v>
      </c>
      <c r="R31" s="321">
        <f>Risk_consol!S99+Risk_consol!T105</f>
        <v>762.53700649588654</v>
      </c>
      <c r="S31" s="321">
        <f>Risk_consol!T99+Risk_consol!U105</f>
        <v>912.31361521587144</v>
      </c>
      <c r="T31" s="321">
        <f>Risk_consol!U99+Risk_consol!V105</f>
        <v>1124.4698152886237</v>
      </c>
      <c r="U31" s="321">
        <f>Risk_consol!V99+Risk_consol!W105</f>
        <v>1427.3134402570208</v>
      </c>
      <c r="V31" s="321">
        <f>Risk_consol!W99+Risk_consol!X105</f>
        <v>1862.6767361648212</v>
      </c>
      <c r="W31" s="321">
        <f>Risk_consol!X99+Risk_consol!Y105</f>
        <v>2492.6004980254361</v>
      </c>
      <c r="X31" s="321">
        <f>Risk_consol!Y99+Risk_consol!Z105</f>
        <v>3474.9599983365902</v>
      </c>
      <c r="Y31" s="321">
        <f>Risk_consol!Z99+Risk_consol!AA105</f>
        <v>4946.1288660150376</v>
      </c>
      <c r="Z31" s="321">
        <f>Risk_consol!AA99+Risk_consol!AB105</f>
        <v>7005.3186142352824</v>
      </c>
      <c r="AA31" s="321">
        <f>Risk_consol!AB99+Risk_consol!AC105</f>
        <v>9391.3025524836776</v>
      </c>
      <c r="AB31" s="321">
        <f>Risk_consol!AC99+Risk_consol!AD105</f>
        <v>10673.080958791059</v>
      </c>
      <c r="AC31" s="321">
        <f>Risk_consol!AD99+Risk_consol!AE105</f>
        <v>11993.963409337466</v>
      </c>
      <c r="AD31" s="321">
        <f>Risk_consol!AE99+Risk_consol!AF105</f>
        <v>13625.521336221393</v>
      </c>
      <c r="AE31" s="321">
        <f>Risk_consol!AF99+Risk_consol!AG105</f>
        <v>15730.934566672036</v>
      </c>
      <c r="AF31" s="321">
        <f>Risk_consol!AG99+Risk_consol!AH105</f>
        <v>17919.309203868339</v>
      </c>
      <c r="AG31" s="321">
        <f>Risk_consol!AH99+Risk_consol!AI105</f>
        <v>19747.623266174491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357" t="str">
        <f>Risk_consol!F100</f>
        <v>NP</v>
      </c>
      <c r="D32" s="208" t="s">
        <v>211</v>
      </c>
      <c r="E32"/>
      <c r="G32" s="210">
        <f>input_dollars</f>
        <v>45291</v>
      </c>
      <c r="H32"/>
      <c r="I32" s="321">
        <f>Risk_consol!J100+Risk_consol!K106</f>
        <v>149513.30201947168</v>
      </c>
      <c r="J32" s="321">
        <f>Risk_consol!K100+Risk_consol!L106</f>
        <v>163065.15973613426</v>
      </c>
      <c r="K32" s="321">
        <f>Risk_consol!L100+Risk_consol!M106</f>
        <v>178016.85097460711</v>
      </c>
      <c r="L32" s="321">
        <f>Risk_consol!M100+Risk_consol!N106</f>
        <v>194530.29448666747</v>
      </c>
      <c r="M32" s="321">
        <f>Risk_consol!N100+Risk_consol!O106</f>
        <v>212789.36969948572</v>
      </c>
      <c r="N32" s="321">
        <f>Risk_consol!O100+Risk_consol!P106</f>
        <v>233005.44250852612</v>
      </c>
      <c r="O32" s="321">
        <f>Risk_consol!P100+Risk_consol!Q106</f>
        <v>255927.03395954476</v>
      </c>
      <c r="P32" s="321">
        <f>Risk_consol!Q100+Risk_consol!R106</f>
        <v>1543.7473587764339</v>
      </c>
      <c r="Q32" s="321">
        <f>Risk_consol!R100+Risk_consol!S106</f>
        <v>1665.9182393844521</v>
      </c>
      <c r="R32" s="321">
        <f>Risk_consol!S100+Risk_consol!T106</f>
        <v>1802.6314456767352</v>
      </c>
      <c r="S32" s="321">
        <f>Risk_consol!T100+Risk_consol!U106</f>
        <v>1957.2801604545743</v>
      </c>
      <c r="T32" s="321">
        <f>Risk_consol!U100+Risk_consol!V106</f>
        <v>2134.6367295538917</v>
      </c>
      <c r="U32" s="321">
        <f>Risk_consol!V100+Risk_consol!W106</f>
        <v>2341.5304413481217</v>
      </c>
      <c r="V32" s="321">
        <f>Risk_consol!W100+Risk_consol!X106</f>
        <v>2587.8740953209176</v>
      </c>
      <c r="W32" s="321">
        <f>Risk_consol!X100+Risk_consol!Y106</f>
        <v>2888.2212271311237</v>
      </c>
      <c r="X32" s="321">
        <f>Risk_consol!Y100+Risk_consol!Z106</f>
        <v>3283.7211929081091</v>
      </c>
      <c r="Y32" s="321">
        <f>Risk_consol!Z100+Risk_consol!AA106</f>
        <v>3806.117037995878</v>
      </c>
      <c r="Z32" s="321">
        <f>Risk_consol!AA100+Risk_consol!AB106</f>
        <v>4498.546454836408</v>
      </c>
      <c r="AA32" s="321">
        <f>Risk_consol!AB100+Risk_consol!AC106</f>
        <v>5335.7894052669608</v>
      </c>
      <c r="AB32" s="321">
        <f>Risk_consol!AC100+Risk_consol!AD106</f>
        <v>5797.4291435705618</v>
      </c>
      <c r="AC32" s="321">
        <f>Risk_consol!AD100+Risk_consol!AE106</f>
        <v>6246.1149913002855</v>
      </c>
      <c r="AD32" s="321">
        <f>Risk_consol!AE100+Risk_consol!AF106</f>
        <v>6772.0597959004381</v>
      </c>
      <c r="AE32" s="321">
        <f>Risk_consol!AF100+Risk_consol!AG106</f>
        <v>7392.9777382383218</v>
      </c>
      <c r="AF32" s="321">
        <f>Risk_consol!AG100+Risk_consol!AH106</f>
        <v>8154.2571313659973</v>
      </c>
      <c r="AG32" s="321">
        <f>Risk_consol!AH100+Risk_consol!AI106</f>
        <v>9104.2837832497025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C33" s="357" t="str">
        <f>Risk_consol!F101</f>
        <v>Financial</v>
      </c>
      <c r="D33" s="222"/>
      <c r="E33"/>
      <c r="G33" s="210">
        <f>input_dollars</f>
        <v>45291</v>
      </c>
      <c r="H33"/>
      <c r="I33" s="321">
        <f>Risk_consol!J101+Risk_consol!K107</f>
        <v>262811.13957511436</v>
      </c>
      <c r="J33" s="321">
        <f>Risk_consol!K101+Risk_consol!L107</f>
        <v>291623.28681481536</v>
      </c>
      <c r="K33" s="321">
        <f>Risk_consol!L101+Risk_consol!M107</f>
        <v>324017.28895340982</v>
      </c>
      <c r="L33" s="321">
        <f>Risk_consol!M101+Risk_consol!N107</f>
        <v>360491.50312834006</v>
      </c>
      <c r="M33" s="321">
        <f>Risk_consol!N101+Risk_consol!O107</f>
        <v>401635.88888144214</v>
      </c>
      <c r="N33" s="321">
        <f>Risk_consol!O101+Risk_consol!P107</f>
        <v>448217.37671323994</v>
      </c>
      <c r="O33" s="321">
        <f>Risk_consol!P101+Risk_consol!Q107</f>
        <v>503835.87488238321</v>
      </c>
      <c r="P33" s="321">
        <f>Risk_consol!Q101+Risk_consol!R107</f>
        <v>15857.524876445041</v>
      </c>
      <c r="Q33" s="321">
        <f>Risk_consol!R101+Risk_consol!S107</f>
        <v>17484.667805645342</v>
      </c>
      <c r="R33" s="321">
        <f>Risk_consol!S101+Risk_consol!T107</f>
        <v>19499.292460233759</v>
      </c>
      <c r="S33" s="321">
        <f>Risk_consol!T101+Risk_consol!U107</f>
        <v>22047.536144631064</v>
      </c>
      <c r="T33" s="321">
        <f>Risk_consol!U101+Risk_consol!V107</f>
        <v>25341.69764565018</v>
      </c>
      <c r="U33" s="321">
        <f>Risk_consol!V101+Risk_consol!W107</f>
        <v>29692.304377803452</v>
      </c>
      <c r="V33" s="321">
        <f>Risk_consol!W101+Risk_consol!X107</f>
        <v>35556.249246165869</v>
      </c>
      <c r="W33" s="321">
        <f>Risk_consol!X101+Risk_consol!Y107</f>
        <v>43609.217128545744</v>
      </c>
      <c r="X33" s="321">
        <f>Risk_consol!Y101+Risk_consol!Z107</f>
        <v>55410.692501224483</v>
      </c>
      <c r="Y33" s="321">
        <f>Risk_consol!Z101+Risk_consol!AA107</f>
        <v>72445.448063157237</v>
      </c>
      <c r="Z33" s="321">
        <f>Risk_consol!AA101+Risk_consol!AB107</f>
        <v>95975.889821105637</v>
      </c>
      <c r="AA33" s="321">
        <f>Risk_consol!AB101+Risk_consol!AC107</f>
        <v>122420.52006717739</v>
      </c>
      <c r="AB33" s="321">
        <f>Risk_consol!AC101+Risk_consol!AD107</f>
        <v>136747.43985683675</v>
      </c>
      <c r="AC33" s="321">
        <f>Risk_consol!AD101+Risk_consol!AE107</f>
        <v>151036.090053169</v>
      </c>
      <c r="AD33" s="321">
        <f>Risk_consol!AE101+Risk_consol!AF107</f>
        <v>168136.53973854275</v>
      </c>
      <c r="AE33" s="321">
        <f>Risk_consol!AF101+Risk_consol!AG107</f>
        <v>188930.74209147348</v>
      </c>
      <c r="AF33" s="321">
        <f>Risk_consol!AG101+Risk_consol!AH107</f>
        <v>210557.51848437678</v>
      </c>
      <c r="AG33" s="321">
        <f>Risk_consol!AH101+Risk_consol!AI107</f>
        <v>229090.58278064826</v>
      </c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357">
        <f>Risk_consol!F102</f>
        <v>0</v>
      </c>
      <c r="D34" s="209"/>
      <c r="E34"/>
      <c r="G34" s="210">
        <f>input_dollars</f>
        <v>45291</v>
      </c>
      <c r="H34"/>
      <c r="I34" s="321">
        <f>Risk_consol!J102+Risk_consol!K108</f>
        <v>0</v>
      </c>
      <c r="J34" s="321">
        <f>Risk_consol!K102+Risk_consol!L108</f>
        <v>0</v>
      </c>
      <c r="K34" s="321">
        <f>Risk_consol!L102+Risk_consol!M108</f>
        <v>0</v>
      </c>
      <c r="L34" s="321">
        <f>Risk_consol!M102+Risk_consol!N108</f>
        <v>0</v>
      </c>
      <c r="M34" s="321">
        <f>Risk_consol!N102+Risk_consol!O108</f>
        <v>0</v>
      </c>
      <c r="N34" s="321">
        <f>Risk_consol!O102+Risk_consol!P108</f>
        <v>0</v>
      </c>
      <c r="O34" s="321">
        <f>Risk_consol!P102+Risk_consol!Q108</f>
        <v>0</v>
      </c>
      <c r="P34" s="321">
        <f>Risk_consol!Q102+Risk_consol!R108</f>
        <v>0</v>
      </c>
      <c r="Q34" s="321">
        <f>Risk_consol!R102+Risk_consol!S108</f>
        <v>0</v>
      </c>
      <c r="R34" s="321">
        <f>Risk_consol!S102+Risk_consol!T108</f>
        <v>0</v>
      </c>
      <c r="S34" s="321">
        <f>Risk_consol!T102+Risk_consol!U108</f>
        <v>0</v>
      </c>
      <c r="T34" s="321">
        <f>Risk_consol!U102+Risk_consol!V108</f>
        <v>0</v>
      </c>
      <c r="U34" s="321">
        <f>Risk_consol!V102+Risk_consol!W108</f>
        <v>0</v>
      </c>
      <c r="V34" s="321">
        <f>Risk_consol!W102+Risk_consol!X108</f>
        <v>0</v>
      </c>
      <c r="W34" s="321">
        <f>Risk_consol!X102+Risk_consol!Y108</f>
        <v>0</v>
      </c>
      <c r="X34" s="321">
        <f>Risk_consol!Y102+Risk_consol!Z108</f>
        <v>0</v>
      </c>
      <c r="Y34" s="321">
        <f>Risk_consol!Z102+Risk_consol!AA108</f>
        <v>0</v>
      </c>
      <c r="Z34" s="321">
        <f>Risk_consol!AA102+Risk_consol!AB108</f>
        <v>0</v>
      </c>
      <c r="AA34" s="321">
        <f>Risk_consol!AB102+Risk_consol!AC108</f>
        <v>0</v>
      </c>
      <c r="AB34" s="321">
        <f>Risk_consol!AC102+Risk_consol!AD108</f>
        <v>0</v>
      </c>
      <c r="AC34" s="321">
        <f>Risk_consol!AD102+Risk_consol!AE108</f>
        <v>0</v>
      </c>
      <c r="AD34" s="321">
        <f>Risk_consol!AE102+Risk_consol!AF108</f>
        <v>0</v>
      </c>
      <c r="AE34" s="321">
        <f>Risk_consol!AF102+Risk_consol!AG108</f>
        <v>0</v>
      </c>
      <c r="AF34" s="321">
        <f>Risk_consol!AG102+Risk_consol!AH108</f>
        <v>0</v>
      </c>
      <c r="AG34" s="321">
        <f>Risk_consol!AH102+Risk_consol!AI108</f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D35" s="209"/>
      <c r="E35"/>
      <c r="G35" s="210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</row>
    <row r="36" spans="1:16372" x14ac:dyDescent="0.2">
      <c r="C36" s="3" t="s">
        <v>175</v>
      </c>
      <c r="D36" s="221"/>
      <c r="E36" s="107"/>
      <c r="F36" s="3"/>
      <c r="G36" s="212"/>
      <c r="H36" s="107"/>
      <c r="I36" s="173">
        <f>SUM(I28:I34)</f>
        <v>422424.75886984833</v>
      </c>
      <c r="J36" s="173">
        <f t="shared" ref="J36:AB36" si="3">SUM(J28:J34)</f>
        <v>465846.31380402175</v>
      </c>
      <c r="K36" s="173">
        <f t="shared" si="3"/>
        <v>514388.22976695537</v>
      </c>
      <c r="L36" s="173">
        <f t="shared" si="3"/>
        <v>568734.51022414677</v>
      </c>
      <c r="M36" s="173">
        <f t="shared" si="3"/>
        <v>629697.46173446171</v>
      </c>
      <c r="N36" s="173">
        <f t="shared" si="3"/>
        <v>698362.16905008617</v>
      </c>
      <c r="O36" s="173">
        <f t="shared" si="3"/>
        <v>781792.18345693289</v>
      </c>
      <c r="P36" s="173">
        <f t="shared" si="3"/>
        <v>22209.581455068757</v>
      </c>
      <c r="Q36" s="173">
        <f t="shared" si="3"/>
        <v>24588.190003295062</v>
      </c>
      <c r="R36" s="173">
        <f t="shared" si="3"/>
        <v>27612.700553749641</v>
      </c>
      <c r="S36" s="173">
        <f t="shared" si="3"/>
        <v>31538.947162732878</v>
      </c>
      <c r="T36" s="173">
        <f t="shared" si="3"/>
        <v>36739.783620828435</v>
      </c>
      <c r="U36" s="173">
        <f t="shared" si="3"/>
        <v>43761.847028517404</v>
      </c>
      <c r="V36" s="173">
        <f t="shared" si="3"/>
        <v>53410.735904282497</v>
      </c>
      <c r="W36" s="173">
        <f t="shared" si="3"/>
        <v>66879.115572715091</v>
      </c>
      <c r="X36" s="173">
        <f t="shared" si="3"/>
        <v>87046.322663566054</v>
      </c>
      <c r="Y36" s="173">
        <f t="shared" si="3"/>
        <v>116533.17810983679</v>
      </c>
      <c r="Z36" s="173">
        <f t="shared" si="3"/>
        <v>157448.73435295327</v>
      </c>
      <c r="AA36" s="173">
        <f t="shared" si="3"/>
        <v>204071.45370996901</v>
      </c>
      <c r="AB36" s="173">
        <f t="shared" si="3"/>
        <v>229261.17423434631</v>
      </c>
      <c r="AC36" s="173">
        <f>SUM(AC28:AC34)</f>
        <v>254718.32895689952</v>
      </c>
      <c r="AD36" s="173">
        <f>SUM(AD28:AD34)</f>
        <v>285582.64015449776</v>
      </c>
      <c r="AE36" s="173">
        <f>SUM(AE28:AE34)</f>
        <v>324075.22286044183</v>
      </c>
      <c r="AF36" s="173">
        <f>SUM(AF28:AF34)</f>
        <v>364217.24215424579</v>
      </c>
      <c r="AG36" s="173">
        <f>SUM(AG28:AG34)</f>
        <v>398545.8864156807</v>
      </c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</row>
    <row r="37" spans="1:16372" x14ac:dyDescent="0.2">
      <c r="D37"/>
      <c r="E37"/>
      <c r="G37" s="210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</row>
    <row r="38" spans="1:16372" ht="15" x14ac:dyDescent="0.2">
      <c r="A38" s="89" t="s">
        <v>58</v>
      </c>
      <c r="B38" s="89"/>
      <c r="C38" s="89"/>
      <c r="D38" s="89"/>
      <c r="E38" s="89"/>
      <c r="F38" s="89"/>
      <c r="G38" s="207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/>
      <c r="E39"/>
      <c r="G39" s="21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</row>
    <row r="40" spans="1:16372" x14ac:dyDescent="0.2">
      <c r="D40"/>
      <c r="E40"/>
      <c r="G40" s="21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</row>
    <row r="41" spans="1:16372" ht="13.5" x14ac:dyDescent="0.25">
      <c r="C41" s="1" t="s">
        <v>61</v>
      </c>
      <c r="G41" s="208" t="s">
        <v>41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/>
    </row>
    <row r="42" spans="1:16372" ht="13.5" x14ac:dyDescent="0.25">
      <c r="C42" s="1" t="s">
        <v>131</v>
      </c>
      <c r="G42" s="208" t="s">
        <v>106</v>
      </c>
      <c r="I42" s="85">
        <f t="shared" ref="I42:AG42" si="4">I41*I7</f>
        <v>0</v>
      </c>
      <c r="J42" s="85">
        <f t="shared" si="4"/>
        <v>0</v>
      </c>
      <c r="K42" s="85">
        <f t="shared" si="4"/>
        <v>0</v>
      </c>
      <c r="L42" s="85">
        <f t="shared" si="4"/>
        <v>0</v>
      </c>
      <c r="M42" s="85">
        <f t="shared" si="4"/>
        <v>0</v>
      </c>
      <c r="N42" s="85">
        <f t="shared" si="4"/>
        <v>0</v>
      </c>
      <c r="O42" s="85">
        <f t="shared" si="4"/>
        <v>0</v>
      </c>
      <c r="P42" s="85">
        <f t="shared" si="4"/>
        <v>0</v>
      </c>
      <c r="Q42" s="85">
        <f t="shared" si="4"/>
        <v>0</v>
      </c>
      <c r="R42" s="85">
        <f t="shared" si="4"/>
        <v>0</v>
      </c>
      <c r="S42" s="85">
        <f t="shared" si="4"/>
        <v>0</v>
      </c>
      <c r="T42" s="85">
        <f t="shared" si="4"/>
        <v>0</v>
      </c>
      <c r="U42" s="85">
        <f t="shared" si="4"/>
        <v>0</v>
      </c>
      <c r="V42" s="85">
        <f t="shared" si="4"/>
        <v>0</v>
      </c>
      <c r="W42" s="85">
        <f t="shared" si="4"/>
        <v>0</v>
      </c>
      <c r="X42" s="85">
        <f t="shared" si="4"/>
        <v>0</v>
      </c>
      <c r="Y42" s="85">
        <f t="shared" si="4"/>
        <v>0</v>
      </c>
      <c r="Z42" s="85">
        <f t="shared" si="4"/>
        <v>0</v>
      </c>
      <c r="AA42" s="85">
        <f t="shared" si="4"/>
        <v>0</v>
      </c>
      <c r="AB42" s="85">
        <f t="shared" si="4"/>
        <v>0</v>
      </c>
      <c r="AC42" s="85">
        <f t="shared" si="4"/>
        <v>0</v>
      </c>
      <c r="AD42" s="85">
        <f t="shared" si="4"/>
        <v>0</v>
      </c>
      <c r="AE42" s="85">
        <f t="shared" si="4"/>
        <v>0</v>
      </c>
      <c r="AF42" s="85">
        <f t="shared" si="4"/>
        <v>0</v>
      </c>
      <c r="AG42" s="85">
        <f t="shared" si="4"/>
        <v>0</v>
      </c>
      <c r="AH42"/>
    </row>
    <row r="43" spans="1:16372" x14ac:dyDescent="0.2">
      <c r="D43"/>
      <c r="E43"/>
      <c r="G43" s="21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 s="209"/>
      <c r="E44"/>
      <c r="G44" s="21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x14ac:dyDescent="0.2">
      <c r="C45" s="1" t="s">
        <v>14</v>
      </c>
      <c r="D45" s="208" t="s">
        <v>65</v>
      </c>
      <c r="E45" s="113">
        <f>Assumptions!G94</f>
        <v>0</v>
      </c>
      <c r="G45" s="210" t="s">
        <v>41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/>
    </row>
    <row r="46" spans="1:16372" x14ac:dyDescent="0.2">
      <c r="C46" s="1" t="s">
        <v>4</v>
      </c>
      <c r="D46" s="208" t="s">
        <v>65</v>
      </c>
      <c r="E46" s="113">
        <f>Assumptions!G95</f>
        <v>0</v>
      </c>
      <c r="G46" s="210" t="s">
        <v>41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/>
    </row>
    <row r="47" spans="1:16372" x14ac:dyDescent="0.2">
      <c r="C47" s="1" t="s">
        <v>5</v>
      </c>
      <c r="D47" s="208" t="s">
        <v>65</v>
      </c>
      <c r="E47" s="112">
        <f>Assumptions!G96</f>
        <v>4220.9953699573898</v>
      </c>
      <c r="G47" s="210" t="s">
        <v>41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/>
    </row>
    <row r="48" spans="1:16372" x14ac:dyDescent="0.2">
      <c r="C48" s="1" t="s">
        <v>15</v>
      </c>
      <c r="D48" s="208" t="s">
        <v>128</v>
      </c>
      <c r="E48" s="112">
        <f>Assumptions!G97</f>
        <v>0</v>
      </c>
      <c r="G48" s="210" t="s">
        <v>208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/>
    </row>
    <row r="49" spans="1:43" x14ac:dyDescent="0.2">
      <c r="C49" s="1" t="s">
        <v>206</v>
      </c>
      <c r="D49" s="208" t="s">
        <v>209</v>
      </c>
      <c r="E49" s="112">
        <f>Assumptions!G98</f>
        <v>0.54769380678923496</v>
      </c>
      <c r="G49" s="210" t="s">
        <v>210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/>
    </row>
    <row r="50" spans="1:43" x14ac:dyDescent="0.2">
      <c r="C50" s="1" t="s">
        <v>207</v>
      </c>
      <c r="D50" s="208" t="s">
        <v>209</v>
      </c>
      <c r="E50" s="112">
        <f>Assumptions!G99</f>
        <v>0.54769380678923496</v>
      </c>
      <c r="G50" s="210" t="s">
        <v>210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/>
    </row>
    <row r="51" spans="1:43" x14ac:dyDescent="0.2">
      <c r="C51" s="1" t="s">
        <v>6</v>
      </c>
      <c r="D51" s="208" t="s">
        <v>128</v>
      </c>
      <c r="E51" s="112">
        <f>Assumptions!G100</f>
        <v>0</v>
      </c>
      <c r="G51" s="210" t="s">
        <v>208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/>
    </row>
    <row r="52" spans="1:43" x14ac:dyDescent="0.2">
      <c r="C52" s="1" t="s">
        <v>7</v>
      </c>
      <c r="D52" s="208" t="s">
        <v>128</v>
      </c>
      <c r="E52" s="112">
        <f>Assumptions!G101</f>
        <v>0</v>
      </c>
      <c r="G52" s="210" t="s">
        <v>208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/>
    </row>
    <row r="53" spans="1:43" x14ac:dyDescent="0.2">
      <c r="D53" s="208"/>
      <c r="G53" s="210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/>
    </row>
    <row r="54" spans="1:43" x14ac:dyDescent="0.2">
      <c r="C54" s="1" t="s">
        <v>119</v>
      </c>
      <c r="D54" s="208"/>
      <c r="G54" s="210">
        <f>input_dollars</f>
        <v>45291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/>
    </row>
    <row r="55" spans="1:43" x14ac:dyDescent="0.2">
      <c r="C55" s="1" t="s">
        <v>120</v>
      </c>
      <c r="D55" s="208"/>
      <c r="G55" s="210">
        <f>input_dollars</f>
        <v>45291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  <c r="AH55"/>
    </row>
    <row r="56" spans="1:43" x14ac:dyDescent="0.2">
      <c r="D56" s="208"/>
      <c r="G56" s="208"/>
      <c r="AH56"/>
    </row>
    <row r="57" spans="1:43" x14ac:dyDescent="0.2">
      <c r="C57" s="3" t="s">
        <v>127</v>
      </c>
      <c r="D57" s="221"/>
      <c r="E57" s="107"/>
      <c r="F57" s="3"/>
      <c r="G57" s="213">
        <f>input_dollars</f>
        <v>45291</v>
      </c>
      <c r="H57" s="107"/>
      <c r="I57" s="173" cm="1">
        <f t="array" ref="I57">SUMPRODUCT((I$45:I$52)*($E$45:$E$52))+SUM(I54:I55)+I42</f>
        <v>0</v>
      </c>
      <c r="J57" s="173" cm="1">
        <f t="array" ref="J57">SUMPRODUCT((J$45:J$52)*($E$45:$E$52))+SUM(J54:J55)+J42</f>
        <v>0</v>
      </c>
      <c r="K57" s="173" cm="1">
        <f t="array" ref="K57">SUMPRODUCT((K$45:K$52)*($E$45:$E$52))+SUM(K54:K55)+K42</f>
        <v>0</v>
      </c>
      <c r="L57" s="173" cm="1">
        <f t="array" ref="L57">SUMPRODUCT((L$45:L$52)*($E$45:$E$52))+SUM(L54:L55)+L42</f>
        <v>0</v>
      </c>
      <c r="M57" s="173" cm="1">
        <f t="array" ref="M57">SUMPRODUCT((M$45:M$52)*($E$45:$E$52))+SUM(M54:M55)+M42</f>
        <v>0</v>
      </c>
      <c r="N57" s="173" cm="1">
        <f t="array" ref="N57">SUMPRODUCT((N$45:N$52)*($E$45:$E$52))+SUM(N54:N55)+N42</f>
        <v>0</v>
      </c>
      <c r="O57" s="173" cm="1">
        <f t="array" ref="O57">SUMPRODUCT((O$45:O$52)*($E$45:$E$52))+SUM(O54:O55)+O42</f>
        <v>0</v>
      </c>
      <c r="P57" s="173" cm="1">
        <f t="array" ref="P57">SUMPRODUCT((P$45:P$52)*($E$45:$E$52))+SUM(P54:P55)+P42</f>
        <v>0</v>
      </c>
      <c r="Q57" s="173" cm="1">
        <f t="array" ref="Q57">SUMPRODUCT((Q$45:Q$52)*($E$45:$E$52))+SUM(Q54:Q55)+Q42</f>
        <v>0</v>
      </c>
      <c r="R57" s="173" cm="1">
        <f t="array" ref="R57">SUMPRODUCT((R$45:R$52)*($E$45:$E$52))+SUM(R54:R55)+R42</f>
        <v>0</v>
      </c>
      <c r="S57" s="173" cm="1">
        <f t="array" ref="S57">SUMPRODUCT((S$45:S$52)*($E$45:$E$52))+SUM(S54:S55)+S42</f>
        <v>0</v>
      </c>
      <c r="T57" s="173" cm="1">
        <f t="array" ref="T57">SUMPRODUCT((T$45:T$52)*($E$45:$E$52))+SUM(T54:T55)+T42</f>
        <v>0</v>
      </c>
      <c r="U57" s="173" cm="1">
        <f t="array" ref="U57">SUMPRODUCT((U$45:U$52)*($E$45:$E$52))+SUM(U54:U55)+U42</f>
        <v>0</v>
      </c>
      <c r="V57" s="173" cm="1">
        <f t="array" ref="V57">SUMPRODUCT((V$45:V$52)*($E$45:$E$52))+SUM(V54:V55)+V42</f>
        <v>0</v>
      </c>
      <c r="W57" s="173" cm="1">
        <f t="array" ref="W57">SUMPRODUCT((W$45:W$52)*($E$45:$E$52))+SUM(W54:W55)+W42</f>
        <v>0</v>
      </c>
      <c r="X57" s="173" cm="1">
        <f t="array" ref="X57">SUMPRODUCT((X$45:X$52)*($E$45:$E$52))+SUM(X54:X55)+X42</f>
        <v>0</v>
      </c>
      <c r="Y57" s="173" cm="1">
        <f t="array" ref="Y57">SUMPRODUCT((Y$45:Y$52)*($E$45:$E$52))+SUM(Y54:Y55)+Y42</f>
        <v>0</v>
      </c>
      <c r="Z57" s="173" cm="1">
        <f t="array" ref="Z57">SUMPRODUCT((Z$45:Z$52)*($E$45:$E$52))+SUM(Z54:Z55)+Z42</f>
        <v>0</v>
      </c>
      <c r="AA57" s="173" cm="1">
        <f t="array" ref="AA57">SUMPRODUCT((AA$45:AA$52)*($E$45:$E$52))+SUM(AA54:AA55)+AA42</f>
        <v>0</v>
      </c>
      <c r="AB57" s="173" cm="1">
        <f t="array" ref="AB57">SUMPRODUCT((AB$45:AB$52)*($E$45:$E$52))+SUM(AB54:AB55)+AB42</f>
        <v>0</v>
      </c>
      <c r="AC57" s="173" cm="1">
        <f t="array" ref="AC57">SUMPRODUCT((AC$45:AC$52)*($E$45:$E$52))+SUM(AC54:AC55)+AC42</f>
        <v>0</v>
      </c>
      <c r="AD57" s="173" cm="1">
        <f t="array" ref="AD57">SUMPRODUCT((AD$45:AD$52)*($E$45:$E$52))+SUM(AD54:AD55)+AD42</f>
        <v>0</v>
      </c>
      <c r="AE57" s="173" cm="1">
        <f t="array" ref="AE57">SUMPRODUCT((AE$45:AE$52)*($E$45:$E$52))+SUM(AE54:AE55)+AE42</f>
        <v>0</v>
      </c>
      <c r="AF57" s="173" cm="1">
        <f t="array" ref="AF57">SUMPRODUCT((AF$45:AF$52)*($E$45:$E$52))+SUM(AF54:AF55)+AF42</f>
        <v>0</v>
      </c>
      <c r="AG57" s="173" cm="1">
        <f t="array" ref="AG57">SUMPRODUCT((AG$45:AG$52)*($E$45:$E$52))+SUM(AG54:AG55)+AG42</f>
        <v>0</v>
      </c>
      <c r="AH57"/>
    </row>
    <row r="58" spans="1:43" x14ac:dyDescent="0.2">
      <c r="D58" s="208"/>
      <c r="G58" s="208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/>
    </row>
    <row r="59" spans="1:43" x14ac:dyDescent="0.2">
      <c r="G59" s="208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/>
    </row>
    <row r="60" spans="1:43" ht="15" x14ac:dyDescent="0.2">
      <c r="A60" s="89" t="s">
        <v>16</v>
      </c>
      <c r="B60" s="89"/>
      <c r="C60" s="89"/>
      <c r="D60" s="89"/>
      <c r="E60" s="89"/>
      <c r="F60" s="89"/>
      <c r="G60" s="207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/>
      <c r="AI60"/>
      <c r="AJ60"/>
      <c r="AK60"/>
      <c r="AL60"/>
      <c r="AM60"/>
      <c r="AN60"/>
      <c r="AO60"/>
      <c r="AP60"/>
      <c r="AQ60"/>
    </row>
    <row r="61" spans="1:43" ht="15" x14ac:dyDescent="0.2">
      <c r="A61" s="111"/>
      <c r="B61" s="111"/>
      <c r="C61" s="111"/>
      <c r="D61" s="111"/>
      <c r="E61" s="111"/>
      <c r="F61" s="111"/>
      <c r="G61" s="2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/>
      <c r="AI61"/>
      <c r="AJ61"/>
      <c r="AK61"/>
      <c r="AL61"/>
      <c r="AM61"/>
      <c r="AN61"/>
      <c r="AO61"/>
      <c r="AP61"/>
      <c r="AQ61"/>
    </row>
    <row r="62" spans="1:43" ht="12.75" customHeight="1" x14ac:dyDescent="0.2">
      <c r="A62" s="111"/>
      <c r="B62" s="111"/>
      <c r="C62" s="111"/>
      <c r="D62" s="111"/>
      <c r="E62" s="111"/>
      <c r="F62"/>
      <c r="G62" s="2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</row>
    <row r="63" spans="1:43" x14ac:dyDescent="0.2">
      <c r="C63" s="4"/>
      <c r="F63" s="2"/>
      <c r="G63" s="215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/>
    </row>
    <row r="64" spans="1:43" x14ac:dyDescent="0.2">
      <c r="C64" s="4" t="str">
        <f>'Option1 (base case)'!C64</f>
        <v>Risks mitigated vs base case</v>
      </c>
      <c r="G64" s="213">
        <f>input_dollars</f>
        <v>45291</v>
      </c>
      <c r="I64" s="134">
        <f>(1-INDEX(Data!$C$9:$C$13, MATCH($A$3, options,0)))*('Option1 (base case)'!I36-I36)</f>
        <v>0</v>
      </c>
      <c r="J64" s="134">
        <f>(1-INDEX(Data!$C$9:$C$13, MATCH($A$3, options,0)))*('Option1 (base case)'!J36-J36)</f>
        <v>0</v>
      </c>
      <c r="K64" s="134">
        <f>(1-INDEX(Data!$C$9:$C$13, MATCH($A$3, options,0)))*('Option1 (base case)'!K36-K36)</f>
        <v>0</v>
      </c>
      <c r="L64" s="134">
        <f>(1-INDEX(Data!$C$9:$C$13, MATCH($A$3, options,0)))*('Option1 (base case)'!L36-L36)</f>
        <v>0</v>
      </c>
      <c r="M64" s="134">
        <f>(1-INDEX(Data!$C$9:$C$13, MATCH($A$3, options,0)))*('Option1 (base case)'!M36-M36)</f>
        <v>0</v>
      </c>
      <c r="N64" s="134">
        <f>(1-INDEX(Data!$C$9:$C$13, MATCH($A$3, options,0)))*('Option1 (base case)'!N36-N36)</f>
        <v>0</v>
      </c>
      <c r="O64" s="134">
        <f>(1-INDEX(Data!$C$9:$C$13, MATCH($A$3, options,0)))*('Option1 (base case)'!O36-O36)</f>
        <v>-5618.7528870366514</v>
      </c>
      <c r="P64" s="134">
        <f>(1-INDEX(Data!$C$9:$C$13, MATCH($A$3, options,0)))*('Option1 (base case)'!P36-P36)</f>
        <v>842104.05590430868</v>
      </c>
      <c r="Q64" s="134">
        <f>(1-INDEX(Data!$C$9:$C$13, MATCH($A$3, options,0)))*('Option1 (base case)'!Q36-Q36)</f>
        <v>939515.73714657314</v>
      </c>
      <c r="R64" s="134">
        <f>(1-INDEX(Data!$C$9:$C$13, MATCH($A$3, options,0)))*('Option1 (base case)'!R36-R36)</f>
        <v>1049692.8670159045</v>
      </c>
      <c r="S64" s="134">
        <f>(1-INDEX(Data!$C$9:$C$13, MATCH($A$3, options,0)))*('Option1 (base case)'!S36-S36)</f>
        <v>1174541.1158682031</v>
      </c>
      <c r="T64" s="134">
        <f>(1-INDEX(Data!$C$9:$C$13, MATCH($A$3, options,0)))*('Option1 (base case)'!T36-T36)</f>
        <v>1316289.7323748956</v>
      </c>
      <c r="U64" s="134">
        <f>(1-INDEX(Data!$C$9:$C$13, MATCH($A$3, options,0)))*('Option1 (base case)'!U36-U36)</f>
        <v>1477553.6844124608</v>
      </c>
      <c r="V64" s="134">
        <f>(1-INDEX(Data!$C$9:$C$13, MATCH($A$3, options,0)))*('Option1 (base case)'!V36-V36)</f>
        <v>1661409.2397830002</v>
      </c>
      <c r="W64" s="134">
        <f>(1-INDEX(Data!$C$9:$C$13, MATCH($A$3, options,0)))*('Option1 (base case)'!W36-W36)</f>
        <v>1871486.2577316323</v>
      </c>
      <c r="X64" s="134">
        <f>(1-INDEX(Data!$C$9:$C$13, MATCH($A$3, options,0)))*('Option1 (base case)'!X36-X36)</f>
        <v>2110974.8135294262</v>
      </c>
      <c r="Y64" s="134">
        <f>(1-INDEX(Data!$C$9:$C$13, MATCH($A$3, options,0)))*('Option1 (base case)'!Y36-Y36)</f>
        <v>2326909.7967019067</v>
      </c>
      <c r="Z64" s="134">
        <f>(1-INDEX(Data!$C$9:$C$13, MATCH($A$3, options,0)))*('Option1 (base case)'!Z36-Z36)</f>
        <v>2552787.0788136693</v>
      </c>
      <c r="AA64" s="134">
        <f>(1-INDEX(Data!$C$9:$C$13, MATCH($A$3, options,0)))*('Option1 (base case)'!AA36-AA36)</f>
        <v>2800208.6274964553</v>
      </c>
      <c r="AB64" s="134">
        <f>(1-INDEX(Data!$C$9:$C$13, MATCH($A$3, options,0)))*('Option1 (base case)'!AB36-AB36)</f>
        <v>3078537.4421438836</v>
      </c>
      <c r="AC64" s="134">
        <f>(1-INDEX(Data!$C$9:$C$13, MATCH($A$3, options,0)))*('Option1 (base case)'!AC36-AC36)</f>
        <v>3393131.084908851</v>
      </c>
      <c r="AD64" s="134">
        <f>(1-INDEX(Data!$C$9:$C$13, MATCH($A$3, options,0)))*('Option1 (base case)'!AD36-AD36)</f>
        <v>3711428.9440771765</v>
      </c>
      <c r="AE64" s="134">
        <f>(1-INDEX(Data!$C$9:$C$13, MATCH($A$3, options,0)))*('Option1 (base case)'!AE36-AE36)</f>
        <v>4039355.8674313989</v>
      </c>
      <c r="AF64" s="134">
        <f>(1-INDEX(Data!$C$9:$C$13, MATCH($A$3, options,0)))*('Option1 (base case)'!AF36-AF36)</f>
        <v>4402663.2905287445</v>
      </c>
      <c r="AG64" s="134">
        <f>(1-INDEX(Data!$C$9:$C$13, MATCH($A$3, options,0)))*('Option1 (base case)'!AG36-AG36)</f>
        <v>4804168.8890697379</v>
      </c>
      <c r="AH64"/>
    </row>
    <row r="65" spans="1:34" x14ac:dyDescent="0.2">
      <c r="G65" s="215"/>
      <c r="AH65"/>
    </row>
    <row r="66" spans="1:34" x14ac:dyDescent="0.2">
      <c r="A66" s="8"/>
      <c r="B66" s="8"/>
      <c r="C66" s="149" t="s">
        <v>30</v>
      </c>
      <c r="D66" s="38"/>
      <c r="F66" s="97"/>
      <c r="G66" s="216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/>
    </row>
    <row r="67" spans="1:34" x14ac:dyDescent="0.2">
      <c r="A67" s="8"/>
      <c r="B67" s="8"/>
      <c r="C67" s="4" t="str">
        <f>C14</f>
        <v>Relay replacement capex deferred tp FY33</v>
      </c>
      <c r="D67" s="38"/>
      <c r="F67" s="97"/>
      <c r="G67" s="213">
        <f>input_dollars</f>
        <v>45291</v>
      </c>
      <c r="H67" s="31"/>
      <c r="I67" s="119">
        <f t="shared" ref="I67:AG67" si="5">-I14</f>
        <v>0</v>
      </c>
      <c r="J67" s="119">
        <f t="shared" si="5"/>
        <v>0</v>
      </c>
      <c r="K67" s="119">
        <f t="shared" si="5"/>
        <v>0</v>
      </c>
      <c r="L67" s="119">
        <f t="shared" si="5"/>
        <v>0</v>
      </c>
      <c r="M67" s="119">
        <f t="shared" si="5"/>
        <v>0</v>
      </c>
      <c r="N67" s="119">
        <f t="shared" si="5"/>
        <v>0</v>
      </c>
      <c r="O67" s="119">
        <f t="shared" si="5"/>
        <v>-7884657</v>
      </c>
      <c r="P67" s="119">
        <f t="shared" si="5"/>
        <v>0</v>
      </c>
      <c r="Q67" s="119">
        <f t="shared" si="5"/>
        <v>0</v>
      </c>
      <c r="R67" s="119">
        <f t="shared" si="5"/>
        <v>0</v>
      </c>
      <c r="S67" s="119">
        <f t="shared" si="5"/>
        <v>0</v>
      </c>
      <c r="T67" s="119">
        <f t="shared" si="5"/>
        <v>0</v>
      </c>
      <c r="U67" s="119">
        <f t="shared" si="5"/>
        <v>0</v>
      </c>
      <c r="V67" s="119">
        <f t="shared" si="5"/>
        <v>0</v>
      </c>
      <c r="W67" s="119">
        <f t="shared" si="5"/>
        <v>0</v>
      </c>
      <c r="X67" s="119">
        <f t="shared" si="5"/>
        <v>0</v>
      </c>
      <c r="Y67" s="119">
        <f t="shared" si="5"/>
        <v>0</v>
      </c>
      <c r="Z67" s="119">
        <f t="shared" si="5"/>
        <v>0</v>
      </c>
      <c r="AA67" s="119">
        <f t="shared" si="5"/>
        <v>0</v>
      </c>
      <c r="AB67" s="119">
        <f t="shared" si="5"/>
        <v>0</v>
      </c>
      <c r="AC67" s="119">
        <f t="shared" si="5"/>
        <v>0</v>
      </c>
      <c r="AD67" s="119">
        <f t="shared" si="5"/>
        <v>0</v>
      </c>
      <c r="AE67" s="119">
        <f t="shared" si="5"/>
        <v>0</v>
      </c>
      <c r="AF67" s="119">
        <f t="shared" si="5"/>
        <v>0</v>
      </c>
      <c r="AG67" s="119">
        <f t="shared" si="5"/>
        <v>0</v>
      </c>
      <c r="AH67"/>
    </row>
    <row r="68" spans="1:34" x14ac:dyDescent="0.2">
      <c r="A68" s="8"/>
      <c r="B68" s="8"/>
      <c r="C68" s="4">
        <f>C15</f>
        <v>0</v>
      </c>
      <c r="D68" s="38"/>
      <c r="F68" s="97"/>
      <c r="G68" s="213">
        <f>input_dollars</f>
        <v>45291</v>
      </c>
      <c r="H68" s="31"/>
      <c r="I68" s="119">
        <f t="shared" ref="I68:AG68" si="6">-I15</f>
        <v>0</v>
      </c>
      <c r="J68" s="119">
        <f t="shared" si="6"/>
        <v>0</v>
      </c>
      <c r="K68" s="119">
        <f t="shared" si="6"/>
        <v>0</v>
      </c>
      <c r="L68" s="119">
        <f t="shared" si="6"/>
        <v>0</v>
      </c>
      <c r="M68" s="119">
        <f t="shared" si="6"/>
        <v>0</v>
      </c>
      <c r="N68" s="119">
        <f t="shared" si="6"/>
        <v>0</v>
      </c>
      <c r="O68" s="119">
        <f t="shared" si="6"/>
        <v>0</v>
      </c>
      <c r="P68" s="119">
        <f t="shared" si="6"/>
        <v>0</v>
      </c>
      <c r="Q68" s="119">
        <f t="shared" si="6"/>
        <v>0</v>
      </c>
      <c r="R68" s="119">
        <f t="shared" si="6"/>
        <v>0</v>
      </c>
      <c r="S68" s="119">
        <f t="shared" si="6"/>
        <v>0</v>
      </c>
      <c r="T68" s="119">
        <f t="shared" si="6"/>
        <v>0</v>
      </c>
      <c r="U68" s="119">
        <f t="shared" si="6"/>
        <v>0</v>
      </c>
      <c r="V68" s="119">
        <f t="shared" si="6"/>
        <v>0</v>
      </c>
      <c r="W68" s="119">
        <f t="shared" si="6"/>
        <v>0</v>
      </c>
      <c r="X68" s="119">
        <f t="shared" si="6"/>
        <v>0</v>
      </c>
      <c r="Y68" s="119">
        <f t="shared" si="6"/>
        <v>0</v>
      </c>
      <c r="Z68" s="119">
        <f t="shared" si="6"/>
        <v>0</v>
      </c>
      <c r="AA68" s="119">
        <f t="shared" si="6"/>
        <v>0</v>
      </c>
      <c r="AB68" s="119">
        <f t="shared" si="6"/>
        <v>0</v>
      </c>
      <c r="AC68" s="119">
        <f t="shared" si="6"/>
        <v>0</v>
      </c>
      <c r="AD68" s="119">
        <f t="shared" si="6"/>
        <v>0</v>
      </c>
      <c r="AE68" s="119">
        <f t="shared" si="6"/>
        <v>0</v>
      </c>
      <c r="AF68" s="119">
        <f t="shared" si="6"/>
        <v>0</v>
      </c>
      <c r="AG68" s="119">
        <f t="shared" si="6"/>
        <v>0</v>
      </c>
      <c r="AH68"/>
    </row>
    <row r="69" spans="1:34" x14ac:dyDescent="0.2">
      <c r="A69" s="8"/>
      <c r="B69" s="8"/>
      <c r="C69" s="4">
        <f>C16</f>
        <v>0</v>
      </c>
      <c r="D69" s="38"/>
      <c r="F69" s="97"/>
      <c r="G69" s="213">
        <f>input_dollars</f>
        <v>45291</v>
      </c>
      <c r="H69" s="31"/>
      <c r="I69" s="119">
        <f t="shared" ref="I69:AG69" si="7">-I16</f>
        <v>0</v>
      </c>
      <c r="J69" s="119">
        <f t="shared" si="7"/>
        <v>0</v>
      </c>
      <c r="K69" s="119">
        <f t="shared" si="7"/>
        <v>0</v>
      </c>
      <c r="L69" s="119">
        <f t="shared" si="7"/>
        <v>0</v>
      </c>
      <c r="M69" s="119">
        <f t="shared" si="7"/>
        <v>0</v>
      </c>
      <c r="N69" s="119">
        <f t="shared" si="7"/>
        <v>0</v>
      </c>
      <c r="O69" s="119">
        <f t="shared" si="7"/>
        <v>0</v>
      </c>
      <c r="P69" s="119">
        <f t="shared" si="7"/>
        <v>0</v>
      </c>
      <c r="Q69" s="119">
        <f t="shared" si="7"/>
        <v>0</v>
      </c>
      <c r="R69" s="119">
        <f t="shared" si="7"/>
        <v>0</v>
      </c>
      <c r="S69" s="119">
        <f t="shared" si="7"/>
        <v>0</v>
      </c>
      <c r="T69" s="119">
        <f t="shared" si="7"/>
        <v>0</v>
      </c>
      <c r="U69" s="119">
        <f t="shared" si="7"/>
        <v>0</v>
      </c>
      <c r="V69" s="119">
        <f t="shared" si="7"/>
        <v>0</v>
      </c>
      <c r="W69" s="119">
        <f t="shared" si="7"/>
        <v>0</v>
      </c>
      <c r="X69" s="119">
        <f t="shared" si="7"/>
        <v>0</v>
      </c>
      <c r="Y69" s="119">
        <f t="shared" si="7"/>
        <v>0</v>
      </c>
      <c r="Z69" s="119">
        <f t="shared" si="7"/>
        <v>0</v>
      </c>
      <c r="AA69" s="119">
        <f t="shared" si="7"/>
        <v>0</v>
      </c>
      <c r="AB69" s="119">
        <f t="shared" si="7"/>
        <v>0</v>
      </c>
      <c r="AC69" s="119">
        <f t="shared" si="7"/>
        <v>0</v>
      </c>
      <c r="AD69" s="119">
        <f t="shared" si="7"/>
        <v>0</v>
      </c>
      <c r="AE69" s="119">
        <f t="shared" si="7"/>
        <v>0</v>
      </c>
      <c r="AF69" s="119">
        <f t="shared" si="7"/>
        <v>0</v>
      </c>
      <c r="AG69" s="119">
        <f t="shared" si="7"/>
        <v>0</v>
      </c>
      <c r="AH69"/>
    </row>
    <row r="70" spans="1:34" x14ac:dyDescent="0.2">
      <c r="A70" s="8"/>
      <c r="B70" s="8"/>
      <c r="C70" s="4"/>
      <c r="D70" s="38"/>
      <c r="F70" s="97"/>
      <c r="G70" s="217"/>
      <c r="H70" s="31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/>
    </row>
    <row r="71" spans="1:34" x14ac:dyDescent="0.2">
      <c r="A71" s="8"/>
      <c r="B71" s="8"/>
      <c r="C71" s="149" t="s">
        <v>159</v>
      </c>
      <c r="D71" s="38"/>
      <c r="F71" s="97"/>
      <c r="G71" s="216"/>
      <c r="H71" s="31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/>
    </row>
    <row r="72" spans="1:34" x14ac:dyDescent="0.2">
      <c r="A72" s="8"/>
      <c r="B72" s="8"/>
      <c r="C72" s="4" t="str">
        <f>C14</f>
        <v>Relay replacement capex deferred tp FY33</v>
      </c>
      <c r="D72" s="38"/>
      <c r="F72" s="97"/>
      <c r="G72" s="213">
        <f>input_dollars</f>
        <v>45291</v>
      </c>
      <c r="H72" s="31"/>
      <c r="I72" s="119" cm="1">
        <f t="array" ref="I72">SUMPRODUCT(($I67:I67))-SUMPRODUCT(($I67:I67)*($I$6:I$6&lt;=(I$6-$E14)))</f>
        <v>0</v>
      </c>
      <c r="J72" s="119" cm="1">
        <f t="array" ref="J72">SUMPRODUCT(($I67:J67))-SUMPRODUCT(($I67:J67)*($I$6:J$6&lt;=(J$6-$E14)))</f>
        <v>0</v>
      </c>
      <c r="K72" s="119" cm="1">
        <f t="array" ref="K72">SUMPRODUCT(($I67:K67))-SUMPRODUCT(($I67:K67)*($I$6:K$6&lt;=(K$6-$E14)))</f>
        <v>0</v>
      </c>
      <c r="L72" s="119" cm="1">
        <f t="array" ref="L72">SUMPRODUCT(($I67:L67))-SUMPRODUCT(($I67:L67)*($I$6:L$6&lt;=(L$6-$E14)))</f>
        <v>0</v>
      </c>
      <c r="M72" s="119" cm="1">
        <f t="array" ref="M72">SUMPRODUCT(($I67:M67))-SUMPRODUCT(($I67:M67)*($I$6:M$6&lt;=(M$6-$E14)))</f>
        <v>0</v>
      </c>
      <c r="N72" s="119" cm="1">
        <f t="array" ref="N72">SUMPRODUCT(($I67:N67))-SUMPRODUCT(($I67:N67)*($I$6:N$6&lt;=(N$6-$E14)))</f>
        <v>0</v>
      </c>
      <c r="O72" s="119" cm="1">
        <f t="array" ref="O72">SUMPRODUCT(($I67:O67))-SUMPRODUCT(($I67:O67)*($I$6:O$6&lt;=(O$6-$E14)))</f>
        <v>-7884657</v>
      </c>
      <c r="P72" s="119" cm="1">
        <f t="array" ref="P72">SUMPRODUCT(($I67:P67))-SUMPRODUCT(($I67:P67)*($I$6:P$6&lt;=(P$6-$E14)))</f>
        <v>-7884657</v>
      </c>
      <c r="Q72" s="119" cm="1">
        <f t="array" ref="Q72">SUMPRODUCT(($I67:Q67))-SUMPRODUCT(($I67:Q67)*($I$6:Q$6&lt;=(Q$6-$E14)))</f>
        <v>-7884657</v>
      </c>
      <c r="R72" s="119" cm="1">
        <f t="array" ref="R72">SUMPRODUCT(($I67:R67))-SUMPRODUCT(($I67:R67)*($I$6:R$6&lt;=(R$6-$E14)))</f>
        <v>-7884657</v>
      </c>
      <c r="S72" s="119" cm="1">
        <f t="array" ref="S72">SUMPRODUCT(($I67:S67))-SUMPRODUCT(($I67:S67)*($I$6:S$6&lt;=(S$6-$E14)))</f>
        <v>-7884657</v>
      </c>
      <c r="T72" s="119" cm="1">
        <f t="array" ref="T72">SUMPRODUCT(($I67:T67))-SUMPRODUCT(($I67:T67)*($I$6:T$6&lt;=(T$6-$E14)))</f>
        <v>-7884657</v>
      </c>
      <c r="U72" s="119" cm="1">
        <f t="array" ref="U72">SUMPRODUCT(($I67:U67))-SUMPRODUCT(($I67:U67)*($I$6:U$6&lt;=(U$6-$E14)))</f>
        <v>-7884657</v>
      </c>
      <c r="V72" s="119" cm="1">
        <f t="array" ref="V72">SUMPRODUCT(($I67:V67))-SUMPRODUCT(($I67:V67)*($I$6:V$6&lt;=(V$6-$E14)))</f>
        <v>-7884657</v>
      </c>
      <c r="W72" s="119" cm="1">
        <f t="array" ref="W72">SUMPRODUCT(($I67:W67))-SUMPRODUCT(($I67:W67)*($I$6:W$6&lt;=(W$6-$E14)))</f>
        <v>-7884657</v>
      </c>
      <c r="X72" s="119" cm="1">
        <f t="array" ref="X72">SUMPRODUCT(($I67:X67))-SUMPRODUCT(($I67:X67)*($I$6:X$6&lt;=(X$6-$E14)))</f>
        <v>-7884657</v>
      </c>
      <c r="Y72" s="119" cm="1">
        <f t="array" ref="Y72">SUMPRODUCT(($I67:Y67))-SUMPRODUCT(($I67:Y67)*($I$6:Y$6&lt;=(Y$6-$E14)))</f>
        <v>-7884657</v>
      </c>
      <c r="Z72" s="119" cm="1">
        <f t="array" ref="Z72">SUMPRODUCT(($I67:Z67))-SUMPRODUCT(($I67:Z67)*($I$6:Z$6&lt;=(Z$6-$E14)))</f>
        <v>-7884657</v>
      </c>
      <c r="AA72" s="119" cm="1">
        <f t="array" ref="AA72">SUMPRODUCT(($I67:AA67))-SUMPRODUCT(($I67:AA67)*($I$6:AA$6&lt;=(AA$6-$E14)))</f>
        <v>-7884657</v>
      </c>
      <c r="AB72" s="119" cm="1">
        <f t="array" ref="AB72">SUMPRODUCT(($I67:AB67))-SUMPRODUCT(($I67:AB67)*($I$6:AB$6&lt;=(AB$6-$E14)))</f>
        <v>-7884657</v>
      </c>
      <c r="AC72" s="119" cm="1">
        <f t="array" ref="AC72">SUMPRODUCT(($I67:AC67))-SUMPRODUCT(($I67:AC67)*($I$6:AC$6&lt;=(AC$6-$E14)))</f>
        <v>-7884657</v>
      </c>
      <c r="AD72" s="119" cm="1">
        <f t="array" ref="AD72">SUMPRODUCT(($I67:AD67))-SUMPRODUCT(($I67:AD67)*($I$6:AD$6&lt;=(AD$6-$E14)))</f>
        <v>-7884657</v>
      </c>
      <c r="AE72" s="119" cm="1">
        <f t="array" ref="AE72">SUMPRODUCT(($I67:AE67))-SUMPRODUCT(($I67:AE67)*($I$6:AE$6&lt;=(AE$6-$E14)))</f>
        <v>-7884657</v>
      </c>
      <c r="AF72" s="119" cm="1">
        <f t="array" ref="AF72">SUMPRODUCT(($I67:AF67))-SUMPRODUCT(($I67:AF67)*($I$6:AF$6&lt;=(AF$6-$E14)))</f>
        <v>-7884657</v>
      </c>
      <c r="AG72" s="119" cm="1">
        <f t="array" ref="AG72">SUMPRODUCT(($I67:AG67))-SUMPRODUCT(($I67:AG67)*($I$6:AG$6&lt;=(AG$6-$E14)))</f>
        <v>-7884657</v>
      </c>
      <c r="AH72"/>
    </row>
    <row r="73" spans="1:34" x14ac:dyDescent="0.2">
      <c r="A73" s="8"/>
      <c r="B73" s="8"/>
      <c r="C73" s="4">
        <f>C15</f>
        <v>0</v>
      </c>
      <c r="D73" s="38"/>
      <c r="F73" s="97"/>
      <c r="G73" s="213">
        <f>input_dollars</f>
        <v>45291</v>
      </c>
      <c r="H73" s="31"/>
      <c r="I73" s="119" cm="1">
        <f t="array" ref="I73">SUMPRODUCT(($I68:I68))-SUMPRODUCT(($I68:I68)*($I$6:I$6&lt;=(I$6-$E15)))</f>
        <v>0</v>
      </c>
      <c r="J73" s="119" cm="1">
        <f t="array" ref="J73">SUMPRODUCT(($I68:J68))-SUMPRODUCT(($I68:J68)*($I$6:J$6&lt;=(J$6-$E15)))</f>
        <v>0</v>
      </c>
      <c r="K73" s="119" cm="1">
        <f t="array" ref="K73">SUMPRODUCT(($I68:K68))-SUMPRODUCT(($I68:K68)*($I$6:K$6&lt;=(K$6-$E15)))</f>
        <v>0</v>
      </c>
      <c r="L73" s="119" cm="1">
        <f t="array" ref="L73">SUMPRODUCT(($I68:L68))-SUMPRODUCT(($I68:L68)*($I$6:L$6&lt;=(L$6-$E15)))</f>
        <v>0</v>
      </c>
      <c r="M73" s="119" cm="1">
        <f t="array" ref="M73">SUMPRODUCT(($I68:M68))-SUMPRODUCT(($I68:M68)*($I$6:M$6&lt;=(M$6-$E15)))</f>
        <v>0</v>
      </c>
      <c r="N73" s="119" cm="1">
        <f t="array" ref="N73">SUMPRODUCT(($I68:N68))-SUMPRODUCT(($I68:N68)*($I$6:N$6&lt;=(N$6-$E15)))</f>
        <v>0</v>
      </c>
      <c r="O73" s="119" cm="1">
        <f t="array" ref="O73">SUMPRODUCT(($I68:O68))-SUMPRODUCT(($I68:O68)*($I$6:O$6&lt;=(O$6-$E15)))</f>
        <v>0</v>
      </c>
      <c r="P73" s="119" cm="1">
        <f t="array" ref="P73">SUMPRODUCT(($I68:P68))-SUMPRODUCT(($I68:P68)*($I$6:P$6&lt;=(P$6-$E15)))</f>
        <v>0</v>
      </c>
      <c r="Q73" s="119" cm="1">
        <f t="array" ref="Q73">SUMPRODUCT(($I68:Q68))-SUMPRODUCT(($I68:Q68)*($I$6:Q$6&lt;=(Q$6-$E15)))</f>
        <v>0</v>
      </c>
      <c r="R73" s="119" cm="1">
        <f t="array" ref="R73">SUMPRODUCT(($I68:R68))-SUMPRODUCT(($I68:R68)*($I$6:R$6&lt;=(R$6-$E15)))</f>
        <v>0</v>
      </c>
      <c r="S73" s="119" cm="1">
        <f t="array" ref="S73">SUMPRODUCT(($I68:S68))-SUMPRODUCT(($I68:S68)*($I$6:S$6&lt;=(S$6-$E15)))</f>
        <v>0</v>
      </c>
      <c r="T73" s="119" cm="1">
        <f t="array" ref="T73">SUMPRODUCT(($I68:T68))-SUMPRODUCT(($I68:T68)*($I$6:T$6&lt;=(T$6-$E15)))</f>
        <v>0</v>
      </c>
      <c r="U73" s="119" cm="1">
        <f t="array" ref="U73">SUMPRODUCT(($I68:U68))-SUMPRODUCT(($I68:U68)*($I$6:U$6&lt;=(U$6-$E15)))</f>
        <v>0</v>
      </c>
      <c r="V73" s="119" cm="1">
        <f t="array" ref="V73">SUMPRODUCT(($I68:V68))-SUMPRODUCT(($I68:V68)*($I$6:V$6&lt;=(V$6-$E15)))</f>
        <v>0</v>
      </c>
      <c r="W73" s="119" cm="1">
        <f t="array" ref="W73">SUMPRODUCT(($I68:W68))-SUMPRODUCT(($I68:W68)*($I$6:W$6&lt;=(W$6-$E15)))</f>
        <v>0</v>
      </c>
      <c r="X73" s="119" cm="1">
        <f t="array" ref="X73">SUMPRODUCT(($I68:X68))-SUMPRODUCT(($I68:X68)*($I$6:X$6&lt;=(X$6-$E15)))</f>
        <v>0</v>
      </c>
      <c r="Y73" s="119" cm="1">
        <f t="array" ref="Y73">SUMPRODUCT(($I68:Y68))-SUMPRODUCT(($I68:Y68)*($I$6:Y$6&lt;=(Y$6-$E15)))</f>
        <v>0</v>
      </c>
      <c r="Z73" s="119" cm="1">
        <f t="array" ref="Z73">SUMPRODUCT(($I68:Z68))-SUMPRODUCT(($I68:Z68)*($I$6:Z$6&lt;=(Z$6-$E15)))</f>
        <v>0</v>
      </c>
      <c r="AA73" s="119" cm="1">
        <f t="array" ref="AA73">SUMPRODUCT(($I68:AA68))-SUMPRODUCT(($I68:AA68)*($I$6:AA$6&lt;=(AA$6-$E15)))</f>
        <v>0</v>
      </c>
      <c r="AB73" s="119" cm="1">
        <f t="array" ref="AB73">SUMPRODUCT(($I68:AB68))-SUMPRODUCT(($I68:AB68)*($I$6:AB$6&lt;=(AB$6-$E15)))</f>
        <v>0</v>
      </c>
      <c r="AC73" s="119" cm="1">
        <f t="array" ref="AC73">SUMPRODUCT(($I68:AC68))-SUMPRODUCT(($I68:AC68)*($I$6:AC$6&lt;=(AC$6-$E15)))</f>
        <v>0</v>
      </c>
      <c r="AD73" s="119" cm="1">
        <f t="array" ref="AD73">SUMPRODUCT(($I68:AD68))-SUMPRODUCT(($I68:AD68)*($I$6:AD$6&lt;=(AD$6-$E15)))</f>
        <v>0</v>
      </c>
      <c r="AE73" s="119" cm="1">
        <f t="array" ref="AE73">SUMPRODUCT(($I68:AE68))-SUMPRODUCT(($I68:AE68)*($I$6:AE$6&lt;=(AE$6-$E15)))</f>
        <v>0</v>
      </c>
      <c r="AF73" s="119" cm="1">
        <f t="array" ref="AF73">SUMPRODUCT(($I68:AF68))-SUMPRODUCT(($I68:AF68)*($I$6:AF$6&lt;=(AF$6-$E15)))</f>
        <v>0</v>
      </c>
      <c r="AG73" s="119" cm="1">
        <f t="array" ref="AG73">SUMPRODUCT(($I68:AG68))-SUMPRODUCT(($I68:AG68)*($I$6:AG$6&lt;=(AG$6-$E15)))</f>
        <v>0</v>
      </c>
      <c r="AH73"/>
    </row>
    <row r="74" spans="1:34" x14ac:dyDescent="0.2">
      <c r="A74" s="8"/>
      <c r="B74" s="8"/>
      <c r="C74" s="4">
        <f>C16</f>
        <v>0</v>
      </c>
      <c r="D74" s="38"/>
      <c r="F74" s="97"/>
      <c r="G74" s="213">
        <f>input_dollars</f>
        <v>45291</v>
      </c>
      <c r="H74" s="31"/>
      <c r="I74" s="119" cm="1">
        <f t="array" ref="I74">SUMPRODUCT(($I69:I69))-SUMPRODUCT(($I69:I69)*($I$6:I$6&lt;=(I$6-$E16)))</f>
        <v>0</v>
      </c>
      <c r="J74" s="119" cm="1">
        <f t="array" ref="J74">SUMPRODUCT(($I69:J69))-SUMPRODUCT(($I69:J69)*($I$6:J$6&lt;=(J$6-$E16)))</f>
        <v>0</v>
      </c>
      <c r="K74" s="119" cm="1">
        <f t="array" ref="K74">SUMPRODUCT(($I69:K69))-SUMPRODUCT(($I69:K69)*($I$6:K$6&lt;=(K$6-$E16)))</f>
        <v>0</v>
      </c>
      <c r="L74" s="119" cm="1">
        <f t="array" ref="L74">SUMPRODUCT(($I69:L69))-SUMPRODUCT(($I69:L69)*($I$6:L$6&lt;=(L$6-$E16)))</f>
        <v>0</v>
      </c>
      <c r="M74" s="119" cm="1">
        <f t="array" ref="M74">SUMPRODUCT(($I69:M69))-SUMPRODUCT(($I69:M69)*($I$6:M$6&lt;=(M$6-$E16)))</f>
        <v>0</v>
      </c>
      <c r="N74" s="119" cm="1">
        <f t="array" ref="N74">SUMPRODUCT(($I69:N69))-SUMPRODUCT(($I69:N69)*($I$6:N$6&lt;=(N$6-$E16)))</f>
        <v>0</v>
      </c>
      <c r="O74" s="119" cm="1">
        <f t="array" ref="O74">SUMPRODUCT(($I69:O69))-SUMPRODUCT(($I69:O69)*($I$6:O$6&lt;=(O$6-$E16)))</f>
        <v>0</v>
      </c>
      <c r="P74" s="119" cm="1">
        <f t="array" ref="P74">SUMPRODUCT(($I69:P69))-SUMPRODUCT(($I69:P69)*($I$6:P$6&lt;=(P$6-$E16)))</f>
        <v>0</v>
      </c>
      <c r="Q74" s="119" cm="1">
        <f t="array" ref="Q74">SUMPRODUCT(($I69:Q69))-SUMPRODUCT(($I69:Q69)*($I$6:Q$6&lt;=(Q$6-$E16)))</f>
        <v>0</v>
      </c>
      <c r="R74" s="119" cm="1">
        <f t="array" ref="R74">SUMPRODUCT(($I69:R69))-SUMPRODUCT(($I69:R69)*($I$6:R$6&lt;=(R$6-$E16)))</f>
        <v>0</v>
      </c>
      <c r="S74" s="119" cm="1">
        <f t="array" ref="S74">SUMPRODUCT(($I69:S69))-SUMPRODUCT(($I69:S69)*($I$6:S$6&lt;=(S$6-$E16)))</f>
        <v>0</v>
      </c>
      <c r="T74" s="119" cm="1">
        <f t="array" ref="T74">SUMPRODUCT(($I69:T69))-SUMPRODUCT(($I69:T69)*($I$6:T$6&lt;=(T$6-$E16)))</f>
        <v>0</v>
      </c>
      <c r="U74" s="119" cm="1">
        <f t="array" ref="U74">SUMPRODUCT(($I69:U69))-SUMPRODUCT(($I69:U69)*($I$6:U$6&lt;=(U$6-$E16)))</f>
        <v>0</v>
      </c>
      <c r="V74" s="119" cm="1">
        <f t="array" ref="V74">SUMPRODUCT(($I69:V69))-SUMPRODUCT(($I69:V69)*($I$6:V$6&lt;=(V$6-$E16)))</f>
        <v>0</v>
      </c>
      <c r="W74" s="119" cm="1">
        <f t="array" ref="W74">SUMPRODUCT(($I69:W69))-SUMPRODUCT(($I69:W69)*($I$6:W$6&lt;=(W$6-$E16)))</f>
        <v>0</v>
      </c>
      <c r="X74" s="119" cm="1">
        <f t="array" ref="X74">SUMPRODUCT(($I69:X69))-SUMPRODUCT(($I69:X69)*($I$6:X$6&lt;=(X$6-$E16)))</f>
        <v>0</v>
      </c>
      <c r="Y74" s="119" cm="1">
        <f t="array" ref="Y74">SUMPRODUCT(($I69:Y69))-SUMPRODUCT(($I69:Y69)*($I$6:Y$6&lt;=(Y$6-$E16)))</f>
        <v>0</v>
      </c>
      <c r="Z74" s="119" cm="1">
        <f t="array" ref="Z74">SUMPRODUCT(($I69:Z69))-SUMPRODUCT(($I69:Z69)*($I$6:Z$6&lt;=(Z$6-$E16)))</f>
        <v>0</v>
      </c>
      <c r="AA74" s="119" cm="1">
        <f t="array" ref="AA74">SUMPRODUCT(($I69:AA69))-SUMPRODUCT(($I69:AA69)*($I$6:AA$6&lt;=(AA$6-$E16)))</f>
        <v>0</v>
      </c>
      <c r="AB74" s="119" cm="1">
        <f t="array" ref="AB74">SUMPRODUCT(($I69:AB69))-SUMPRODUCT(($I69:AB69)*($I$6:AB$6&lt;=(AB$6-$E16)))</f>
        <v>0</v>
      </c>
      <c r="AC74" s="119" cm="1">
        <f t="array" ref="AC74">SUMPRODUCT(($I69:AC69))-SUMPRODUCT(($I69:AC69)*($I$6:AC$6&lt;=(AC$6-$E16)))</f>
        <v>0</v>
      </c>
      <c r="AD74" s="119" cm="1">
        <f t="array" ref="AD74">SUMPRODUCT(($I69:AD69))-SUMPRODUCT(($I69:AD69)*($I$6:AD$6&lt;=(AD$6-$E16)))</f>
        <v>0</v>
      </c>
      <c r="AE74" s="119" cm="1">
        <f t="array" ref="AE74">SUMPRODUCT(($I69:AE69))-SUMPRODUCT(($I69:AE69)*($I$6:AE$6&lt;=(AE$6-$E16)))</f>
        <v>0</v>
      </c>
      <c r="AF74" s="119" cm="1">
        <f t="array" ref="AF74">SUMPRODUCT(($I69:AF69))-SUMPRODUCT(($I69:AF69)*($I$6:AF$6&lt;=(AF$6-$E16)))</f>
        <v>0</v>
      </c>
      <c r="AG74" s="119" cm="1">
        <f t="array" ref="AG74">SUMPRODUCT(($I69:AG69))-SUMPRODUCT(($I69:AG69)*($I$6:AG$6&lt;=(AG$6-$E16)))</f>
        <v>0</v>
      </c>
      <c r="AH74"/>
    </row>
    <row r="75" spans="1:34" x14ac:dyDescent="0.2">
      <c r="A75" s="8"/>
      <c r="B75" s="8"/>
      <c r="C75" s="4"/>
      <c r="D75" s="38"/>
      <c r="F75" s="97"/>
      <c r="G75" s="217"/>
      <c r="H75" s="31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/>
    </row>
    <row r="76" spans="1:34" x14ac:dyDescent="0.2">
      <c r="A76" s="8"/>
      <c r="B76" s="8"/>
      <c r="C76" s="149" t="s">
        <v>93</v>
      </c>
      <c r="D76" s="38"/>
      <c r="G76" s="216"/>
      <c r="H76" s="31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/>
    </row>
    <row r="77" spans="1:34" x14ac:dyDescent="0.2">
      <c r="A77" s="8"/>
      <c r="B77" s="8"/>
      <c r="C77" s="4" t="str">
        <f>$C$76&amp;" - "&amp;C14</f>
        <v>Annualised capex - Relay replacement capex deferred tp FY33</v>
      </c>
      <c r="D77" s="38"/>
      <c r="G77" s="213">
        <f>input_dollars</f>
        <v>45291</v>
      </c>
      <c r="H77" s="31"/>
      <c r="I77" s="119">
        <f t="shared" ref="I77:AG77" si="8">IF($E14=0,0,-PMT(real_disc, $E14,H72,))</f>
        <v>0</v>
      </c>
      <c r="J77" s="119">
        <f t="shared" si="8"/>
        <v>0</v>
      </c>
      <c r="K77" s="119">
        <f t="shared" si="8"/>
        <v>0</v>
      </c>
      <c r="L77" s="119">
        <f t="shared" si="8"/>
        <v>0</v>
      </c>
      <c r="M77" s="119">
        <f t="shared" si="8"/>
        <v>0</v>
      </c>
      <c r="N77" s="119">
        <f t="shared" si="8"/>
        <v>0</v>
      </c>
      <c r="O77" s="119">
        <f t="shared" si="8"/>
        <v>0</v>
      </c>
      <c r="P77" s="119">
        <f t="shared" si="8"/>
        <v>-446292.44293131965</v>
      </c>
      <c r="Q77" s="119">
        <f t="shared" si="8"/>
        <v>-446292.44293131965</v>
      </c>
      <c r="R77" s="119">
        <f t="shared" si="8"/>
        <v>-446292.44293131965</v>
      </c>
      <c r="S77" s="119">
        <f t="shared" si="8"/>
        <v>-446292.44293131965</v>
      </c>
      <c r="T77" s="119">
        <f t="shared" si="8"/>
        <v>-446292.44293131965</v>
      </c>
      <c r="U77" s="119">
        <f t="shared" si="8"/>
        <v>-446292.44293131965</v>
      </c>
      <c r="V77" s="119">
        <f t="shared" si="8"/>
        <v>-446292.44293131965</v>
      </c>
      <c r="W77" s="119">
        <f t="shared" si="8"/>
        <v>-446292.44293131965</v>
      </c>
      <c r="X77" s="119">
        <f t="shared" si="8"/>
        <v>-446292.44293131965</v>
      </c>
      <c r="Y77" s="119">
        <f t="shared" si="8"/>
        <v>-446292.44293131965</v>
      </c>
      <c r="Z77" s="119">
        <f t="shared" si="8"/>
        <v>-446292.44293131965</v>
      </c>
      <c r="AA77" s="119">
        <f t="shared" si="8"/>
        <v>-446292.44293131965</v>
      </c>
      <c r="AB77" s="119">
        <f t="shared" si="8"/>
        <v>-446292.44293131965</v>
      </c>
      <c r="AC77" s="119">
        <f t="shared" si="8"/>
        <v>-446292.44293131965</v>
      </c>
      <c r="AD77" s="119">
        <f t="shared" si="8"/>
        <v>-446292.44293131965</v>
      </c>
      <c r="AE77" s="119">
        <f t="shared" si="8"/>
        <v>-446292.44293131965</v>
      </c>
      <c r="AF77" s="119">
        <f t="shared" si="8"/>
        <v>-446292.44293131965</v>
      </c>
      <c r="AG77" s="119">
        <f t="shared" si="8"/>
        <v>-446292.44293131965</v>
      </c>
      <c r="AH77"/>
    </row>
    <row r="78" spans="1:34" x14ac:dyDescent="0.2">
      <c r="A78" s="8"/>
      <c r="B78" s="8"/>
      <c r="C78" s="4" t="str">
        <f>$C$76&amp;" - "&amp;C15</f>
        <v xml:space="preserve">Annualised capex - </v>
      </c>
      <c r="D78" s="38"/>
      <c r="G78" s="213">
        <f>input_dollars</f>
        <v>45291</v>
      </c>
      <c r="H78" s="31"/>
      <c r="I78" s="119">
        <f t="shared" ref="I78:AG78" si="9">IF($E15=0,0,-PMT(real_disc, $E15,H73,))</f>
        <v>0</v>
      </c>
      <c r="J78" s="119">
        <f t="shared" si="9"/>
        <v>0</v>
      </c>
      <c r="K78" s="119">
        <f t="shared" si="9"/>
        <v>0</v>
      </c>
      <c r="L78" s="119">
        <f t="shared" si="9"/>
        <v>0</v>
      </c>
      <c r="M78" s="119">
        <f t="shared" si="9"/>
        <v>0</v>
      </c>
      <c r="N78" s="119">
        <f t="shared" si="9"/>
        <v>0</v>
      </c>
      <c r="O78" s="119">
        <f t="shared" si="9"/>
        <v>0</v>
      </c>
      <c r="P78" s="119">
        <f t="shared" si="9"/>
        <v>0</v>
      </c>
      <c r="Q78" s="119">
        <f t="shared" si="9"/>
        <v>0</v>
      </c>
      <c r="R78" s="119">
        <f t="shared" si="9"/>
        <v>0</v>
      </c>
      <c r="S78" s="119">
        <f t="shared" si="9"/>
        <v>0</v>
      </c>
      <c r="T78" s="119">
        <f t="shared" si="9"/>
        <v>0</v>
      </c>
      <c r="U78" s="119">
        <f t="shared" si="9"/>
        <v>0</v>
      </c>
      <c r="V78" s="119">
        <f t="shared" si="9"/>
        <v>0</v>
      </c>
      <c r="W78" s="119">
        <f t="shared" si="9"/>
        <v>0</v>
      </c>
      <c r="X78" s="119">
        <f t="shared" si="9"/>
        <v>0</v>
      </c>
      <c r="Y78" s="119">
        <f t="shared" si="9"/>
        <v>0</v>
      </c>
      <c r="Z78" s="119">
        <f t="shared" si="9"/>
        <v>0</v>
      </c>
      <c r="AA78" s="119">
        <f t="shared" si="9"/>
        <v>0</v>
      </c>
      <c r="AB78" s="119">
        <f t="shared" si="9"/>
        <v>0</v>
      </c>
      <c r="AC78" s="119">
        <f t="shared" si="9"/>
        <v>0</v>
      </c>
      <c r="AD78" s="119">
        <f t="shared" si="9"/>
        <v>0</v>
      </c>
      <c r="AE78" s="119">
        <f t="shared" si="9"/>
        <v>0</v>
      </c>
      <c r="AF78" s="119">
        <f t="shared" si="9"/>
        <v>0</v>
      </c>
      <c r="AG78" s="119">
        <f t="shared" si="9"/>
        <v>0</v>
      </c>
      <c r="AH78"/>
    </row>
    <row r="79" spans="1:34" x14ac:dyDescent="0.2">
      <c r="A79" s="8"/>
      <c r="B79" s="8"/>
      <c r="C79" s="4" t="str">
        <f>$C$76&amp;" - "&amp;C16</f>
        <v xml:space="preserve">Annualised capex - </v>
      </c>
      <c r="D79" s="38"/>
      <c r="G79" s="213">
        <f>input_dollars</f>
        <v>45291</v>
      </c>
      <c r="H79" s="31"/>
      <c r="I79" s="119">
        <f t="shared" ref="I79:AG79" si="10">IF($E16=0,0,-PMT(real_disc, $E16,H74,))</f>
        <v>0</v>
      </c>
      <c r="J79" s="119">
        <f t="shared" si="10"/>
        <v>0</v>
      </c>
      <c r="K79" s="119">
        <f t="shared" si="10"/>
        <v>0</v>
      </c>
      <c r="L79" s="119">
        <f t="shared" si="10"/>
        <v>0</v>
      </c>
      <c r="M79" s="119">
        <f t="shared" si="10"/>
        <v>0</v>
      </c>
      <c r="N79" s="119">
        <f t="shared" si="10"/>
        <v>0</v>
      </c>
      <c r="O79" s="119">
        <f t="shared" si="10"/>
        <v>0</v>
      </c>
      <c r="P79" s="119">
        <f t="shared" si="10"/>
        <v>0</v>
      </c>
      <c r="Q79" s="119">
        <f t="shared" si="10"/>
        <v>0</v>
      </c>
      <c r="R79" s="119">
        <f t="shared" si="10"/>
        <v>0</v>
      </c>
      <c r="S79" s="119">
        <f t="shared" si="10"/>
        <v>0</v>
      </c>
      <c r="T79" s="119">
        <f t="shared" si="10"/>
        <v>0</v>
      </c>
      <c r="U79" s="119">
        <f t="shared" si="10"/>
        <v>0</v>
      </c>
      <c r="V79" s="119">
        <f t="shared" si="10"/>
        <v>0</v>
      </c>
      <c r="W79" s="119">
        <f t="shared" si="10"/>
        <v>0</v>
      </c>
      <c r="X79" s="119">
        <f t="shared" si="10"/>
        <v>0</v>
      </c>
      <c r="Y79" s="119">
        <f t="shared" si="10"/>
        <v>0</v>
      </c>
      <c r="Z79" s="119">
        <f t="shared" si="10"/>
        <v>0</v>
      </c>
      <c r="AA79" s="119">
        <f t="shared" si="10"/>
        <v>0</v>
      </c>
      <c r="AB79" s="119">
        <f t="shared" si="10"/>
        <v>0</v>
      </c>
      <c r="AC79" s="119">
        <f t="shared" si="10"/>
        <v>0</v>
      </c>
      <c r="AD79" s="119">
        <f t="shared" si="10"/>
        <v>0</v>
      </c>
      <c r="AE79" s="119">
        <f t="shared" si="10"/>
        <v>0</v>
      </c>
      <c r="AF79" s="119">
        <f t="shared" si="10"/>
        <v>0</v>
      </c>
      <c r="AG79" s="119">
        <f t="shared" si="10"/>
        <v>0</v>
      </c>
      <c r="AH79"/>
    </row>
    <row r="80" spans="1:34" x14ac:dyDescent="0.2">
      <c r="A80" s="8"/>
      <c r="B80" s="8"/>
      <c r="C80" s="175" t="s">
        <v>160</v>
      </c>
      <c r="D80" s="175"/>
      <c r="E80" s="176"/>
      <c r="F80" s="177"/>
      <c r="G80" s="218">
        <f>input_dollars</f>
        <v>45291</v>
      </c>
      <c r="H80" s="178"/>
      <c r="I80" s="179">
        <f>SUM(I77:I79)</f>
        <v>0</v>
      </c>
      <c r="J80" s="179">
        <f t="shared" ref="J80:AB80" si="11">SUM(J77:J79)</f>
        <v>0</v>
      </c>
      <c r="K80" s="179">
        <f t="shared" si="11"/>
        <v>0</v>
      </c>
      <c r="L80" s="179">
        <f t="shared" si="11"/>
        <v>0</v>
      </c>
      <c r="M80" s="179">
        <f t="shared" si="11"/>
        <v>0</v>
      </c>
      <c r="N80" s="179">
        <f t="shared" si="11"/>
        <v>0</v>
      </c>
      <c r="O80" s="179">
        <f t="shared" si="11"/>
        <v>0</v>
      </c>
      <c r="P80" s="179">
        <f t="shared" si="11"/>
        <v>-446292.44293131965</v>
      </c>
      <c r="Q80" s="179">
        <f t="shared" si="11"/>
        <v>-446292.44293131965</v>
      </c>
      <c r="R80" s="179">
        <f t="shared" si="11"/>
        <v>-446292.44293131965</v>
      </c>
      <c r="S80" s="179">
        <f t="shared" si="11"/>
        <v>-446292.44293131965</v>
      </c>
      <c r="T80" s="179">
        <f t="shared" si="11"/>
        <v>-446292.44293131965</v>
      </c>
      <c r="U80" s="179">
        <f t="shared" si="11"/>
        <v>-446292.44293131965</v>
      </c>
      <c r="V80" s="179">
        <f t="shared" si="11"/>
        <v>-446292.44293131965</v>
      </c>
      <c r="W80" s="179">
        <f t="shared" si="11"/>
        <v>-446292.44293131965</v>
      </c>
      <c r="X80" s="179">
        <f t="shared" si="11"/>
        <v>-446292.44293131965</v>
      </c>
      <c r="Y80" s="179">
        <f t="shared" si="11"/>
        <v>-446292.44293131965</v>
      </c>
      <c r="Z80" s="179">
        <f t="shared" si="11"/>
        <v>-446292.44293131965</v>
      </c>
      <c r="AA80" s="179">
        <f t="shared" si="11"/>
        <v>-446292.44293131965</v>
      </c>
      <c r="AB80" s="179">
        <f t="shared" si="11"/>
        <v>-446292.44293131965</v>
      </c>
      <c r="AC80" s="179">
        <f>SUM(AC77:AC79)</f>
        <v>-446292.44293131965</v>
      </c>
      <c r="AD80" s="179">
        <f>SUM(AD77:AD79)</f>
        <v>-446292.44293131965</v>
      </c>
      <c r="AE80" s="179">
        <f>SUM(AE77:AE79)</f>
        <v>-446292.44293131965</v>
      </c>
      <c r="AF80" s="179">
        <f>SUM(AF77:AF79)</f>
        <v>-446292.44293131965</v>
      </c>
      <c r="AG80" s="179">
        <f>SUM(AG77:AG79)</f>
        <v>-446292.44293131965</v>
      </c>
      <c r="AH80"/>
    </row>
    <row r="81" spans="1:34" x14ac:dyDescent="0.2">
      <c r="A81" s="8"/>
      <c r="B81" s="8"/>
      <c r="C81" s="75"/>
      <c r="D81" s="38"/>
      <c r="F81"/>
      <c r="G81" s="219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</row>
    <row r="82" spans="1:34" x14ac:dyDescent="0.2">
      <c r="A82" s="8"/>
      <c r="B82" s="8"/>
      <c r="C82" s="4" t="s">
        <v>93</v>
      </c>
      <c r="D82" s="38"/>
      <c r="F82" s="97"/>
      <c r="G82" s="213">
        <f t="shared" ref="G82:G87" si="12">input_dollars</f>
        <v>45291</v>
      </c>
      <c r="H82" s="31"/>
      <c r="I82" s="119">
        <f>I80</f>
        <v>0</v>
      </c>
      <c r="J82" s="119">
        <f t="shared" ref="J82:AB82" si="13">J80</f>
        <v>0</v>
      </c>
      <c r="K82" s="119">
        <f t="shared" si="13"/>
        <v>0</v>
      </c>
      <c r="L82" s="119">
        <f t="shared" si="13"/>
        <v>0</v>
      </c>
      <c r="M82" s="119">
        <f t="shared" si="13"/>
        <v>0</v>
      </c>
      <c r="N82" s="119">
        <f t="shared" si="13"/>
        <v>0</v>
      </c>
      <c r="O82" s="119">
        <f t="shared" si="13"/>
        <v>0</v>
      </c>
      <c r="P82" s="119">
        <f t="shared" si="13"/>
        <v>-446292.44293131965</v>
      </c>
      <c r="Q82" s="119">
        <f t="shared" si="13"/>
        <v>-446292.44293131965</v>
      </c>
      <c r="R82" s="119">
        <f t="shared" si="13"/>
        <v>-446292.44293131965</v>
      </c>
      <c r="S82" s="119">
        <f t="shared" si="13"/>
        <v>-446292.44293131965</v>
      </c>
      <c r="T82" s="119">
        <f t="shared" si="13"/>
        <v>-446292.44293131965</v>
      </c>
      <c r="U82" s="119">
        <f t="shared" si="13"/>
        <v>-446292.44293131965</v>
      </c>
      <c r="V82" s="119">
        <f t="shared" si="13"/>
        <v>-446292.44293131965</v>
      </c>
      <c r="W82" s="119">
        <f t="shared" si="13"/>
        <v>-446292.44293131965</v>
      </c>
      <c r="X82" s="119">
        <f t="shared" si="13"/>
        <v>-446292.44293131965</v>
      </c>
      <c r="Y82" s="119">
        <f t="shared" si="13"/>
        <v>-446292.44293131965</v>
      </c>
      <c r="Z82" s="119">
        <f t="shared" si="13"/>
        <v>-446292.44293131965</v>
      </c>
      <c r="AA82" s="119">
        <f t="shared" si="13"/>
        <v>-446292.44293131965</v>
      </c>
      <c r="AB82" s="119">
        <f t="shared" si="13"/>
        <v>-446292.44293131965</v>
      </c>
      <c r="AC82" s="119">
        <f>AC80</f>
        <v>-446292.44293131965</v>
      </c>
      <c r="AD82" s="119">
        <f>AD80</f>
        <v>-446292.44293131965</v>
      </c>
      <c r="AE82" s="119">
        <f>AE80</f>
        <v>-446292.44293131965</v>
      </c>
      <c r="AF82" s="119">
        <f>AF80</f>
        <v>-446292.44293131965</v>
      </c>
      <c r="AG82" s="119">
        <f>AG80</f>
        <v>-446292.44293131965</v>
      </c>
      <c r="AH82"/>
    </row>
    <row r="83" spans="1:34" x14ac:dyDescent="0.2">
      <c r="A83" s="8"/>
      <c r="B83" s="8"/>
      <c r="C83" s="4" t="s">
        <v>31</v>
      </c>
      <c r="D83" s="38"/>
      <c r="F83" s="97"/>
      <c r="G83" s="213">
        <f t="shared" si="12"/>
        <v>45291</v>
      </c>
      <c r="H83" s="31"/>
      <c r="I83" s="31">
        <f t="shared" ref="I83:AG83" si="14">-I19</f>
        <v>0</v>
      </c>
      <c r="J83" s="31">
        <f t="shared" si="14"/>
        <v>0</v>
      </c>
      <c r="K83" s="31">
        <f t="shared" si="14"/>
        <v>0</v>
      </c>
      <c r="L83" s="31">
        <f t="shared" si="14"/>
        <v>0</v>
      </c>
      <c r="M83" s="31">
        <f t="shared" si="14"/>
        <v>0</v>
      </c>
      <c r="N83" s="31">
        <f t="shared" si="14"/>
        <v>0</v>
      </c>
      <c r="O83" s="31">
        <f t="shared" si="14"/>
        <v>0</v>
      </c>
      <c r="P83" s="31">
        <f t="shared" si="14"/>
        <v>0</v>
      </c>
      <c r="Q83" s="31">
        <f t="shared" si="14"/>
        <v>0</v>
      </c>
      <c r="R83" s="31">
        <f t="shared" si="14"/>
        <v>0</v>
      </c>
      <c r="S83" s="31">
        <f t="shared" si="14"/>
        <v>0</v>
      </c>
      <c r="T83" s="31">
        <f t="shared" si="14"/>
        <v>0</v>
      </c>
      <c r="U83" s="31">
        <f t="shared" si="14"/>
        <v>0</v>
      </c>
      <c r="V83" s="31">
        <f t="shared" si="14"/>
        <v>0</v>
      </c>
      <c r="W83" s="31">
        <f t="shared" si="14"/>
        <v>0</v>
      </c>
      <c r="X83" s="31">
        <f t="shared" si="14"/>
        <v>0</v>
      </c>
      <c r="Y83" s="31">
        <f t="shared" si="14"/>
        <v>0</v>
      </c>
      <c r="Z83" s="31">
        <f t="shared" si="14"/>
        <v>0</v>
      </c>
      <c r="AA83" s="31">
        <f t="shared" si="14"/>
        <v>0</v>
      </c>
      <c r="AB83" s="31">
        <f t="shared" si="14"/>
        <v>0</v>
      </c>
      <c r="AC83" s="31">
        <f t="shared" si="14"/>
        <v>0</v>
      </c>
      <c r="AD83" s="31">
        <f t="shared" si="14"/>
        <v>0</v>
      </c>
      <c r="AE83" s="31">
        <f t="shared" si="14"/>
        <v>0</v>
      </c>
      <c r="AF83" s="31">
        <f t="shared" si="14"/>
        <v>0</v>
      </c>
      <c r="AG83" s="31">
        <f t="shared" si="14"/>
        <v>0</v>
      </c>
      <c r="AH83"/>
    </row>
    <row r="84" spans="1:34" x14ac:dyDescent="0.2">
      <c r="A84" s="8"/>
      <c r="B84" s="8"/>
      <c r="C84" s="4" t="s">
        <v>142</v>
      </c>
      <c r="D84" s="38"/>
      <c r="F84" s="97"/>
      <c r="G84" s="213">
        <f t="shared" si="12"/>
        <v>45291</v>
      </c>
      <c r="H84" s="31"/>
      <c r="I84" s="31">
        <f t="shared" ref="I84:AG84" si="15">I64</f>
        <v>0</v>
      </c>
      <c r="J84" s="31">
        <f t="shared" si="15"/>
        <v>0</v>
      </c>
      <c r="K84" s="31">
        <f t="shared" si="15"/>
        <v>0</v>
      </c>
      <c r="L84" s="31">
        <f t="shared" si="15"/>
        <v>0</v>
      </c>
      <c r="M84" s="31">
        <f t="shared" si="15"/>
        <v>0</v>
      </c>
      <c r="N84" s="31">
        <f t="shared" si="15"/>
        <v>0</v>
      </c>
      <c r="O84" s="31">
        <f t="shared" si="15"/>
        <v>-5618.7528870366514</v>
      </c>
      <c r="P84" s="31">
        <f t="shared" si="15"/>
        <v>842104.05590430868</v>
      </c>
      <c r="Q84" s="31">
        <f t="shared" si="15"/>
        <v>939515.73714657314</v>
      </c>
      <c r="R84" s="31">
        <f t="shared" si="15"/>
        <v>1049692.8670159045</v>
      </c>
      <c r="S84" s="31">
        <f t="shared" si="15"/>
        <v>1174541.1158682031</v>
      </c>
      <c r="T84" s="31">
        <f t="shared" si="15"/>
        <v>1316289.7323748956</v>
      </c>
      <c r="U84" s="31">
        <f t="shared" si="15"/>
        <v>1477553.6844124608</v>
      </c>
      <c r="V84" s="31">
        <f t="shared" si="15"/>
        <v>1661409.2397830002</v>
      </c>
      <c r="W84" s="31">
        <f t="shared" si="15"/>
        <v>1871486.2577316323</v>
      </c>
      <c r="X84" s="31">
        <f t="shared" si="15"/>
        <v>2110974.8135294262</v>
      </c>
      <c r="Y84" s="31">
        <f t="shared" si="15"/>
        <v>2326909.7967019067</v>
      </c>
      <c r="Z84" s="31">
        <f t="shared" si="15"/>
        <v>2552787.0788136693</v>
      </c>
      <c r="AA84" s="31">
        <f t="shared" si="15"/>
        <v>2800208.6274964553</v>
      </c>
      <c r="AB84" s="31">
        <f t="shared" si="15"/>
        <v>3078537.4421438836</v>
      </c>
      <c r="AC84" s="31">
        <f t="shared" si="15"/>
        <v>3393131.084908851</v>
      </c>
      <c r="AD84" s="31">
        <f t="shared" si="15"/>
        <v>3711428.9440771765</v>
      </c>
      <c r="AE84" s="31">
        <f t="shared" si="15"/>
        <v>4039355.8674313989</v>
      </c>
      <c r="AF84" s="31">
        <f t="shared" si="15"/>
        <v>4402663.2905287445</v>
      </c>
      <c r="AG84" s="31">
        <f t="shared" si="15"/>
        <v>4804168.8890697379</v>
      </c>
      <c r="AH84"/>
    </row>
    <row r="85" spans="1:34" x14ac:dyDescent="0.2">
      <c r="A85" s="8"/>
      <c r="B85" s="8"/>
      <c r="C85" s="4" t="s">
        <v>124</v>
      </c>
      <c r="D85" s="38"/>
      <c r="F85" s="97"/>
      <c r="G85" s="213">
        <f t="shared" si="12"/>
        <v>45291</v>
      </c>
      <c r="H85" s="31"/>
      <c r="I85" s="31">
        <f t="shared" ref="I85:AG85" si="16">I57</f>
        <v>0</v>
      </c>
      <c r="J85" s="31">
        <f t="shared" si="16"/>
        <v>0</v>
      </c>
      <c r="K85" s="31">
        <f t="shared" si="16"/>
        <v>0</v>
      </c>
      <c r="L85" s="31">
        <f t="shared" si="16"/>
        <v>0</v>
      </c>
      <c r="M85" s="31">
        <f t="shared" si="16"/>
        <v>0</v>
      </c>
      <c r="N85" s="31">
        <f t="shared" si="16"/>
        <v>0</v>
      </c>
      <c r="O85" s="31">
        <f t="shared" si="16"/>
        <v>0</v>
      </c>
      <c r="P85" s="31">
        <f t="shared" si="16"/>
        <v>0</v>
      </c>
      <c r="Q85" s="31">
        <f t="shared" si="16"/>
        <v>0</v>
      </c>
      <c r="R85" s="31">
        <f t="shared" si="16"/>
        <v>0</v>
      </c>
      <c r="S85" s="31">
        <f t="shared" si="16"/>
        <v>0</v>
      </c>
      <c r="T85" s="31">
        <f t="shared" si="16"/>
        <v>0</v>
      </c>
      <c r="U85" s="31">
        <f t="shared" si="16"/>
        <v>0</v>
      </c>
      <c r="V85" s="31">
        <f t="shared" si="16"/>
        <v>0</v>
      </c>
      <c r="W85" s="31">
        <f t="shared" si="16"/>
        <v>0</v>
      </c>
      <c r="X85" s="31">
        <f t="shared" si="16"/>
        <v>0</v>
      </c>
      <c r="Y85" s="31">
        <f t="shared" si="16"/>
        <v>0</v>
      </c>
      <c r="Z85" s="31">
        <f t="shared" si="16"/>
        <v>0</v>
      </c>
      <c r="AA85" s="31">
        <f t="shared" si="16"/>
        <v>0</v>
      </c>
      <c r="AB85" s="31">
        <f t="shared" si="16"/>
        <v>0</v>
      </c>
      <c r="AC85" s="31">
        <f t="shared" si="16"/>
        <v>0</v>
      </c>
      <c r="AD85" s="31">
        <f t="shared" si="16"/>
        <v>0</v>
      </c>
      <c r="AE85" s="31">
        <f t="shared" si="16"/>
        <v>0</v>
      </c>
      <c r="AF85" s="31">
        <f t="shared" si="16"/>
        <v>0</v>
      </c>
      <c r="AG85" s="31">
        <f t="shared" si="16"/>
        <v>0</v>
      </c>
      <c r="AH85"/>
    </row>
    <row r="86" spans="1:34" x14ac:dyDescent="0.2">
      <c r="A86" s="8"/>
      <c r="B86" s="8"/>
      <c r="C86" s="4"/>
      <c r="D86" s="38"/>
      <c r="F86" s="31"/>
      <c r="G86" s="213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/>
    </row>
    <row r="87" spans="1:34" x14ac:dyDescent="0.2">
      <c r="A87" s="8"/>
      <c r="B87" s="8"/>
      <c r="C87" s="180" t="s">
        <v>191</v>
      </c>
      <c r="D87" s="181"/>
      <c r="E87" s="176"/>
      <c r="F87" s="182"/>
      <c r="G87" s="218">
        <f t="shared" si="12"/>
        <v>45291</v>
      </c>
      <c r="H87" s="182"/>
      <c r="I87" s="182">
        <f t="shared" ref="I87:AB87" si="17">SUM(I82:I86)</f>
        <v>0</v>
      </c>
      <c r="J87" s="182">
        <f t="shared" si="17"/>
        <v>0</v>
      </c>
      <c r="K87" s="182">
        <f t="shared" si="17"/>
        <v>0</v>
      </c>
      <c r="L87" s="182">
        <f t="shared" si="17"/>
        <v>0</v>
      </c>
      <c r="M87" s="182">
        <f t="shared" si="17"/>
        <v>0</v>
      </c>
      <c r="N87" s="182">
        <f t="shared" si="17"/>
        <v>0</v>
      </c>
      <c r="O87" s="182">
        <f t="shared" si="17"/>
        <v>-5618.7528870366514</v>
      </c>
      <c r="P87" s="182">
        <f t="shared" si="17"/>
        <v>395811.61297298904</v>
      </c>
      <c r="Q87" s="182">
        <f t="shared" si="17"/>
        <v>493223.2942152535</v>
      </c>
      <c r="R87" s="182">
        <f t="shared" si="17"/>
        <v>603400.42408458493</v>
      </c>
      <c r="S87" s="182">
        <f t="shared" si="17"/>
        <v>728248.67293688352</v>
      </c>
      <c r="T87" s="182">
        <f t="shared" si="17"/>
        <v>869997.28944357601</v>
      </c>
      <c r="U87" s="182">
        <f t="shared" si="17"/>
        <v>1031261.2414811412</v>
      </c>
      <c r="V87" s="182">
        <f t="shared" si="17"/>
        <v>1215116.7968516806</v>
      </c>
      <c r="W87" s="182">
        <f t="shared" si="17"/>
        <v>1425193.8148003127</v>
      </c>
      <c r="X87" s="182">
        <f t="shared" si="17"/>
        <v>1664682.3705981066</v>
      </c>
      <c r="Y87" s="182">
        <f t="shared" si="17"/>
        <v>1880617.3537705871</v>
      </c>
      <c r="Z87" s="182">
        <f t="shared" si="17"/>
        <v>2106494.6358823497</v>
      </c>
      <c r="AA87" s="182">
        <f t="shared" si="17"/>
        <v>2353916.1845651357</v>
      </c>
      <c r="AB87" s="182">
        <f t="shared" si="17"/>
        <v>2632244.999212564</v>
      </c>
      <c r="AC87" s="182">
        <f>SUM(AC82:AC86)</f>
        <v>2946838.6419775314</v>
      </c>
      <c r="AD87" s="182">
        <f>SUM(AD82:AD86)</f>
        <v>3265136.5011458569</v>
      </c>
      <c r="AE87" s="182">
        <f>SUM(AE82:AE86)</f>
        <v>3593063.4245000794</v>
      </c>
      <c r="AF87" s="182">
        <f>SUM(AF82:AF86)</f>
        <v>3956370.8475974249</v>
      </c>
      <c r="AG87" s="182">
        <f>SUM(AG82:AG86)</f>
        <v>4357876.4461384183</v>
      </c>
      <c r="AH87"/>
    </row>
    <row r="88" spans="1:34" x14ac:dyDescent="0.2">
      <c r="A88" s="8"/>
      <c r="B88" s="8"/>
      <c r="C88" s="75"/>
      <c r="D88" s="140"/>
      <c r="E88" s="64"/>
      <c r="F88" s="143"/>
      <c r="G88" s="220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/>
    </row>
    <row r="89" spans="1:34" x14ac:dyDescent="0.2">
      <c r="A89" s="8"/>
      <c r="B89" s="8"/>
      <c r="C89" s="75"/>
      <c r="D89" s="140"/>
      <c r="E89" s="64"/>
      <c r="F89" s="143"/>
      <c r="G89" s="220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/>
    </row>
    <row r="90" spans="1:34" x14ac:dyDescent="0.2">
      <c r="A90" s="8"/>
      <c r="B90" s="8"/>
      <c r="C90" s="233" t="s">
        <v>201</v>
      </c>
      <c r="D90" s="82"/>
      <c r="E90" s="234"/>
      <c r="F90" s="235"/>
      <c r="G90" s="236" cm="1">
        <f t="array" ref="G90">IF(SUM($I17:$AG17)=0,0,(INDEX(I$6:AG$6,MATCH(TRUE,INDEX($I17:$AG17&lt;&gt;0,),0))))</f>
        <v>7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/>
    </row>
    <row r="91" spans="1:34" x14ac:dyDescent="0.2">
      <c r="C91" s="82"/>
      <c r="D91" s="237"/>
      <c r="E91" s="234"/>
      <c r="F91" s="234"/>
      <c r="G91" s="236"/>
    </row>
    <row r="92" spans="1:34" x14ac:dyDescent="0.2">
      <c r="C92" s="238" t="s">
        <v>196</v>
      </c>
      <c r="D92" s="239"/>
      <c r="E92" s="239"/>
      <c r="F92" s="239"/>
      <c r="G92" s="240">
        <f>IF(_xlfn.MINIFS($G$90:$G$91, $G$90:$G$91, "&gt;"&amp;0)=0, $A$4, _xlfn.MINIFS($G$90:$G$91, $G$90:$G$91, "&gt;"&amp;0))</f>
        <v>7</v>
      </c>
    </row>
    <row r="94" spans="1:34" x14ac:dyDescent="0.2">
      <c r="G94" s="12"/>
    </row>
    <row r="102" spans="1:43" ht="15" x14ac:dyDescent="0.2">
      <c r="A102" s="89" t="s">
        <v>219</v>
      </c>
      <c r="B102" s="89"/>
      <c r="C102" s="89"/>
      <c r="D102" s="89"/>
      <c r="E102" s="89"/>
      <c r="F102" s="89"/>
      <c r="G102" s="207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/>
      <c r="AI102"/>
      <c r="AJ102"/>
      <c r="AK102"/>
      <c r="AL102"/>
      <c r="AM102"/>
      <c r="AN102"/>
      <c r="AO102"/>
      <c r="AP102"/>
      <c r="AQ102"/>
    </row>
    <row r="104" spans="1:43" x14ac:dyDescent="0.2">
      <c r="I104" s="246"/>
      <c r="J104" s="246"/>
      <c r="K104" s="246"/>
      <c r="L104" s="246"/>
      <c r="M104" s="246"/>
      <c r="N104" s="246"/>
      <c r="O104" s="246"/>
      <c r="P104" s="246"/>
      <c r="Q104" s="246"/>
      <c r="R104" s="246"/>
      <c r="S104" s="246"/>
      <c r="T104" s="246"/>
      <c r="U104" s="246"/>
      <c r="V104" s="246"/>
      <c r="W104" s="246"/>
      <c r="X104" s="246"/>
      <c r="Y104" s="246"/>
      <c r="Z104" s="246"/>
    </row>
    <row r="105" spans="1:43" x14ac:dyDescent="0.2">
      <c r="I105" s="246"/>
      <c r="J105" s="246"/>
      <c r="K105" s="246"/>
      <c r="L105" s="246"/>
      <c r="M105" s="246"/>
      <c r="N105" s="246"/>
      <c r="O105" s="246"/>
      <c r="P105" s="246"/>
      <c r="Q105" s="246"/>
      <c r="R105" s="246"/>
      <c r="S105" s="246"/>
      <c r="T105" s="246"/>
      <c r="U105" s="246"/>
      <c r="V105" s="246"/>
      <c r="W105" s="246"/>
      <c r="X105" s="246"/>
      <c r="Y105" s="246"/>
      <c r="Z105" s="246"/>
    </row>
    <row r="106" spans="1:43" x14ac:dyDescent="0.2">
      <c r="A106" s="1" t="s">
        <v>121</v>
      </c>
      <c r="C106" s="1" t="s">
        <v>191</v>
      </c>
      <c r="D106"/>
      <c r="E106"/>
      <c r="F106"/>
      <c r="G106" s="38" t="str">
        <f>PROPER($A$3)&amp;A106</f>
        <v>Option 3NPV</v>
      </c>
      <c r="I106" s="31">
        <f>I87</f>
        <v>0</v>
      </c>
      <c r="J106" s="31">
        <f t="shared" ref="J106:AG106" si="18">J87</f>
        <v>0</v>
      </c>
      <c r="K106" s="31">
        <f t="shared" si="18"/>
        <v>0</v>
      </c>
      <c r="L106" s="31">
        <f t="shared" si="18"/>
        <v>0</v>
      </c>
      <c r="M106" s="31">
        <f t="shared" si="18"/>
        <v>0</v>
      </c>
      <c r="N106" s="31">
        <f t="shared" si="18"/>
        <v>0</v>
      </c>
      <c r="O106" s="31">
        <f t="shared" si="18"/>
        <v>-5618.7528870366514</v>
      </c>
      <c r="P106" s="31">
        <f t="shared" si="18"/>
        <v>395811.61297298904</v>
      </c>
      <c r="Q106" s="31">
        <f t="shared" si="18"/>
        <v>493223.2942152535</v>
      </c>
      <c r="R106" s="31">
        <f t="shared" si="18"/>
        <v>603400.42408458493</v>
      </c>
      <c r="S106" s="31">
        <f t="shared" si="18"/>
        <v>728248.67293688352</v>
      </c>
      <c r="T106" s="31">
        <f t="shared" si="18"/>
        <v>869997.28944357601</v>
      </c>
      <c r="U106" s="31">
        <f t="shared" si="18"/>
        <v>1031261.2414811412</v>
      </c>
      <c r="V106" s="31">
        <f t="shared" si="18"/>
        <v>1215116.7968516806</v>
      </c>
      <c r="W106" s="31">
        <f t="shared" si="18"/>
        <v>1425193.8148003127</v>
      </c>
      <c r="X106" s="31">
        <f t="shared" si="18"/>
        <v>1664682.3705981066</v>
      </c>
      <c r="Y106" s="31">
        <f t="shared" si="18"/>
        <v>1880617.3537705871</v>
      </c>
      <c r="Z106" s="31">
        <f t="shared" si="18"/>
        <v>2106494.6358823497</v>
      </c>
      <c r="AA106" s="31">
        <f t="shared" si="18"/>
        <v>2353916.1845651357</v>
      </c>
      <c r="AB106" s="31">
        <f t="shared" si="18"/>
        <v>2632244.999212564</v>
      </c>
      <c r="AC106" s="31">
        <f t="shared" si="18"/>
        <v>2946838.6419775314</v>
      </c>
      <c r="AD106" s="31">
        <f t="shared" si="18"/>
        <v>3265136.5011458569</v>
      </c>
      <c r="AE106" s="31">
        <f t="shared" si="18"/>
        <v>3593063.4245000794</v>
      </c>
      <c r="AF106" s="31">
        <f t="shared" si="18"/>
        <v>3956370.8475974249</v>
      </c>
      <c r="AG106" s="31">
        <f t="shared" si="18"/>
        <v>4357876.4461384183</v>
      </c>
    </row>
    <row r="107" spans="1:43" x14ac:dyDescent="0.2">
      <c r="C107" s="1" t="s">
        <v>160</v>
      </c>
      <c r="D107"/>
      <c r="E107"/>
      <c r="F107"/>
      <c r="G107"/>
      <c r="I107" s="31">
        <f>I82</f>
        <v>0</v>
      </c>
      <c r="J107" s="31">
        <f t="shared" ref="J107:AG107" si="19">J82</f>
        <v>0</v>
      </c>
      <c r="K107" s="31">
        <f t="shared" si="19"/>
        <v>0</v>
      </c>
      <c r="L107" s="31">
        <f t="shared" si="19"/>
        <v>0</v>
      </c>
      <c r="M107" s="31">
        <f t="shared" si="19"/>
        <v>0</v>
      </c>
      <c r="N107" s="31">
        <f t="shared" si="19"/>
        <v>0</v>
      </c>
      <c r="O107" s="31">
        <f t="shared" si="19"/>
        <v>0</v>
      </c>
      <c r="P107" s="31">
        <f t="shared" si="19"/>
        <v>-446292.44293131965</v>
      </c>
      <c r="Q107" s="31">
        <f t="shared" si="19"/>
        <v>-446292.44293131965</v>
      </c>
      <c r="R107" s="31">
        <f t="shared" si="19"/>
        <v>-446292.44293131965</v>
      </c>
      <c r="S107" s="31">
        <f t="shared" si="19"/>
        <v>-446292.44293131965</v>
      </c>
      <c r="T107" s="31">
        <f t="shared" si="19"/>
        <v>-446292.44293131965</v>
      </c>
      <c r="U107" s="31">
        <f t="shared" si="19"/>
        <v>-446292.44293131965</v>
      </c>
      <c r="V107" s="31">
        <f t="shared" si="19"/>
        <v>-446292.44293131965</v>
      </c>
      <c r="W107" s="31">
        <f t="shared" si="19"/>
        <v>-446292.44293131965</v>
      </c>
      <c r="X107" s="31">
        <f t="shared" si="19"/>
        <v>-446292.44293131965</v>
      </c>
      <c r="Y107" s="31">
        <f t="shared" si="19"/>
        <v>-446292.44293131965</v>
      </c>
      <c r="Z107" s="31">
        <f t="shared" si="19"/>
        <v>-446292.44293131965</v>
      </c>
      <c r="AA107" s="31">
        <f t="shared" si="19"/>
        <v>-446292.44293131965</v>
      </c>
      <c r="AB107" s="31">
        <f t="shared" si="19"/>
        <v>-446292.44293131965</v>
      </c>
      <c r="AC107" s="31">
        <f t="shared" si="19"/>
        <v>-446292.44293131965</v>
      </c>
      <c r="AD107" s="31">
        <f t="shared" si="19"/>
        <v>-446292.44293131965</v>
      </c>
      <c r="AE107" s="31">
        <f t="shared" si="19"/>
        <v>-446292.44293131965</v>
      </c>
      <c r="AF107" s="31">
        <f t="shared" si="19"/>
        <v>-446292.44293131965</v>
      </c>
      <c r="AG107" s="31">
        <f t="shared" si="19"/>
        <v>-446292.44293131965</v>
      </c>
    </row>
    <row r="108" spans="1:43" x14ac:dyDescent="0.2">
      <c r="C108" s="1" t="s">
        <v>244</v>
      </c>
      <c r="D108"/>
      <c r="E108"/>
      <c r="F108"/>
      <c r="G108"/>
      <c r="I108" s="31">
        <f>SUM(I84:I85)</f>
        <v>0</v>
      </c>
      <c r="J108" s="31">
        <f t="shared" ref="J108:AG108" si="20">SUM(J84:J85)</f>
        <v>0</v>
      </c>
      <c r="K108" s="31">
        <f t="shared" si="20"/>
        <v>0</v>
      </c>
      <c r="L108" s="31">
        <f t="shared" si="20"/>
        <v>0</v>
      </c>
      <c r="M108" s="31">
        <f t="shared" si="20"/>
        <v>0</v>
      </c>
      <c r="N108" s="31">
        <f t="shared" si="20"/>
        <v>0</v>
      </c>
      <c r="O108" s="31">
        <f t="shared" si="20"/>
        <v>-5618.7528870366514</v>
      </c>
      <c r="P108" s="31">
        <f t="shared" si="20"/>
        <v>842104.05590430868</v>
      </c>
      <c r="Q108" s="31">
        <f t="shared" si="20"/>
        <v>939515.73714657314</v>
      </c>
      <c r="R108" s="31">
        <f t="shared" si="20"/>
        <v>1049692.8670159045</v>
      </c>
      <c r="S108" s="31">
        <f t="shared" si="20"/>
        <v>1174541.1158682031</v>
      </c>
      <c r="T108" s="31">
        <f t="shared" si="20"/>
        <v>1316289.7323748956</v>
      </c>
      <c r="U108" s="31">
        <f t="shared" si="20"/>
        <v>1477553.6844124608</v>
      </c>
      <c r="V108" s="31">
        <f t="shared" si="20"/>
        <v>1661409.2397830002</v>
      </c>
      <c r="W108" s="31">
        <f t="shared" si="20"/>
        <v>1871486.2577316323</v>
      </c>
      <c r="X108" s="31">
        <f t="shared" si="20"/>
        <v>2110974.8135294262</v>
      </c>
      <c r="Y108" s="31">
        <f t="shared" si="20"/>
        <v>2326909.7967019067</v>
      </c>
      <c r="Z108" s="31">
        <f t="shared" si="20"/>
        <v>2552787.0788136693</v>
      </c>
      <c r="AA108" s="31">
        <f t="shared" si="20"/>
        <v>2800208.6274964553</v>
      </c>
      <c r="AB108" s="31">
        <f t="shared" si="20"/>
        <v>3078537.4421438836</v>
      </c>
      <c r="AC108" s="31">
        <f t="shared" si="20"/>
        <v>3393131.084908851</v>
      </c>
      <c r="AD108" s="31">
        <f t="shared" si="20"/>
        <v>3711428.9440771765</v>
      </c>
      <c r="AE108" s="31">
        <f t="shared" si="20"/>
        <v>4039355.8674313989</v>
      </c>
      <c r="AF108" s="31">
        <f t="shared" si="20"/>
        <v>4402663.2905287445</v>
      </c>
      <c r="AG108" s="31">
        <f t="shared" si="20"/>
        <v>4804168.8890697379</v>
      </c>
    </row>
    <row r="109" spans="1:43" x14ac:dyDescent="0.2">
      <c r="D109" s="307" t="str">
        <f>Assumptions!G110</f>
        <v>Capex</v>
      </c>
      <c r="E109" s="307" t="str">
        <f>Assumptions!H110</f>
        <v>Total benefits</v>
      </c>
      <c r="I109" s="246"/>
      <c r="J109" s="246"/>
      <c r="K109" s="246"/>
      <c r="L109" s="246"/>
      <c r="M109" s="246"/>
      <c r="N109" s="246"/>
      <c r="O109" s="246"/>
      <c r="P109" s="246"/>
      <c r="Q109" s="246"/>
      <c r="R109" s="246"/>
      <c r="S109" s="246"/>
      <c r="T109" s="246"/>
      <c r="U109" s="246"/>
      <c r="V109" s="246"/>
      <c r="W109" s="246"/>
      <c r="X109" s="246"/>
      <c r="Y109" s="246"/>
      <c r="Z109" s="246"/>
    </row>
    <row r="110" spans="1:43" x14ac:dyDescent="0.2">
      <c r="A110" s="1" t="str">
        <f>"sens"&amp;Assumptions!B111</f>
        <v>sens1</v>
      </c>
      <c r="C110" s="306" t="str">
        <f>Assumptions!C111</f>
        <v>Capex 10% higher</v>
      </c>
      <c r="D110" s="307">
        <f>Assumptions!G111</f>
        <v>0.1</v>
      </c>
      <c r="E110" s="307">
        <f>Assumptions!H111</f>
        <v>0</v>
      </c>
      <c r="G110" s="38" t="str">
        <f>PROPER($A$3)&amp;A110</f>
        <v>Option 3sens1</v>
      </c>
      <c r="I110" s="31" cm="1">
        <f t="array" ref="I110">I$106+IF($C110&lt;&gt;0,SUMPRODUCT((I$107:I$108)*TRANSPOSE(($D110:$E110))),0)</f>
        <v>0</v>
      </c>
      <c r="J110" s="31" cm="1">
        <f t="array" ref="J110">J$106+IF($C110&lt;&gt;0,SUMPRODUCT((J$107:J$108)*TRANSPOSE(($D110:$E110))),0)</f>
        <v>0</v>
      </c>
      <c r="K110" s="31" cm="1">
        <f t="array" ref="K110">K$106+IF($C110&lt;&gt;0,SUMPRODUCT((K$107:K$108)*TRANSPOSE(($D110:$E110))),0)</f>
        <v>0</v>
      </c>
      <c r="L110" s="31" cm="1">
        <f t="array" ref="L110">L$106+IF($C110&lt;&gt;0,SUMPRODUCT((L$107:L$108)*TRANSPOSE(($D110:$E110))),0)</f>
        <v>0</v>
      </c>
      <c r="M110" s="31" cm="1">
        <f t="array" ref="M110">M$106+IF($C110&lt;&gt;0,SUMPRODUCT((M$107:M$108)*TRANSPOSE(($D110:$E110))),0)</f>
        <v>0</v>
      </c>
      <c r="N110" s="31" cm="1">
        <f t="array" ref="N110">N$106+IF($C110&lt;&gt;0,SUMPRODUCT((N$107:N$108)*TRANSPOSE(($D110:$E110))),0)</f>
        <v>0</v>
      </c>
      <c r="O110" s="31" cm="1">
        <f t="array" ref="O110">O$106+IF($C110&lt;&gt;0,SUMPRODUCT((O$107:O$108)*TRANSPOSE(($D110:$E110))),0)</f>
        <v>-5618.7528870366514</v>
      </c>
      <c r="P110" s="31" cm="1">
        <f t="array" ref="P110">P$106+IF($C110&lt;&gt;0,SUMPRODUCT((P$107:P$108)*TRANSPOSE(($D110:$E110))),0)</f>
        <v>351182.36867985706</v>
      </c>
      <c r="Q110" s="31" cm="1">
        <f t="array" ref="Q110">Q$106+IF($C110&lt;&gt;0,SUMPRODUCT((Q$107:Q$108)*TRANSPOSE(($D110:$E110))),0)</f>
        <v>448594.04992212151</v>
      </c>
      <c r="R110" s="31" cm="1">
        <f t="array" ref="R110">R$106+IF($C110&lt;&gt;0,SUMPRODUCT((R$107:R$108)*TRANSPOSE(($D110:$E110))),0)</f>
        <v>558771.17979145295</v>
      </c>
      <c r="S110" s="31" cm="1">
        <f t="array" ref="S110">S$106+IF($C110&lt;&gt;0,SUMPRODUCT((S$107:S$108)*TRANSPOSE(($D110:$E110))),0)</f>
        <v>683619.42864375154</v>
      </c>
      <c r="T110" s="31" cm="1">
        <f t="array" ref="T110">T$106+IF($C110&lt;&gt;0,SUMPRODUCT((T$107:T$108)*TRANSPOSE(($D110:$E110))),0)</f>
        <v>825368.04515044403</v>
      </c>
      <c r="U110" s="31" cm="1">
        <f t="array" ref="U110">U$106+IF($C110&lt;&gt;0,SUMPRODUCT((U$107:U$108)*TRANSPOSE(($D110:$E110))),0)</f>
        <v>986631.99718800921</v>
      </c>
      <c r="V110" s="31" cm="1">
        <f t="array" ref="V110">V$106+IF($C110&lt;&gt;0,SUMPRODUCT((V$107:V$108)*TRANSPOSE(($D110:$E110))),0)</f>
        <v>1170487.5525585487</v>
      </c>
      <c r="W110" s="31" cm="1">
        <f t="array" ref="W110">W$106+IF($C110&lt;&gt;0,SUMPRODUCT((W$107:W$108)*TRANSPOSE(($D110:$E110))),0)</f>
        <v>1380564.5705071809</v>
      </c>
      <c r="X110" s="31" cm="1">
        <f t="array" ref="X110">X$106+IF($C110&lt;&gt;0,SUMPRODUCT((X$107:X$108)*TRANSPOSE(($D110:$E110))),0)</f>
        <v>1620053.1263049748</v>
      </c>
      <c r="Y110" s="31" cm="1">
        <f t="array" ref="Y110">Y$106+IF($C110&lt;&gt;0,SUMPRODUCT((Y$107:Y$108)*TRANSPOSE(($D110:$E110))),0)</f>
        <v>1835988.1094774553</v>
      </c>
      <c r="Z110" s="31" cm="1">
        <f t="array" ref="Z110">Z$106+IF($C110&lt;&gt;0,SUMPRODUCT((Z$107:Z$108)*TRANSPOSE(($D110:$E110))),0)</f>
        <v>2061865.3915892178</v>
      </c>
      <c r="AA110" s="31" cm="1">
        <f t="array" ref="AA110">AA$106+IF($C110&lt;&gt;0,SUMPRODUCT((AA$107:AA$108)*TRANSPOSE(($D110:$E110))),0)</f>
        <v>2309286.9402720039</v>
      </c>
      <c r="AB110" s="31" cm="1">
        <f t="array" ref="AB110">AB$106+IF($C110&lt;&gt;0,SUMPRODUCT((AB$107:AB$108)*TRANSPOSE(($D110:$E110))),0)</f>
        <v>2587615.7549194321</v>
      </c>
      <c r="AC110" s="31" cm="1">
        <f t="array" ref="AC110">AC$106+IF($C110&lt;&gt;0,SUMPRODUCT((AC$107:AC$108)*TRANSPOSE(($D110:$E110))),0)</f>
        <v>2902209.3976843995</v>
      </c>
      <c r="AD110" s="31" cm="1">
        <f t="array" ref="AD110">AD$106+IF($C110&lt;&gt;0,SUMPRODUCT((AD$107:AD$108)*TRANSPOSE(($D110:$E110))),0)</f>
        <v>3220507.2568527251</v>
      </c>
      <c r="AE110" s="31" cm="1">
        <f t="array" ref="AE110">AE$106+IF($C110&lt;&gt;0,SUMPRODUCT((AE$107:AE$108)*TRANSPOSE(($D110:$E110))),0)</f>
        <v>3548434.1802069475</v>
      </c>
      <c r="AF110" s="31" cm="1">
        <f t="array" ref="AF110">AF$106+IF($C110&lt;&gt;0,SUMPRODUCT((AF$107:AF$108)*TRANSPOSE(($D110:$E110))),0)</f>
        <v>3911741.603304293</v>
      </c>
      <c r="AG110" s="31" cm="1">
        <f t="array" ref="AG110">AG$106+IF($C110&lt;&gt;0,SUMPRODUCT((AG$107:AG$108)*TRANSPOSE(($D110:$E110))),0)</f>
        <v>4313247.2018452864</v>
      </c>
    </row>
    <row r="111" spans="1:43" x14ac:dyDescent="0.2">
      <c r="A111" s="1" t="str">
        <f>"sens"&amp;Assumptions!B112</f>
        <v>sens2</v>
      </c>
      <c r="C111" s="306" t="str">
        <f>Assumptions!C112</f>
        <v>Capex 10% lower</v>
      </c>
      <c r="D111" s="307">
        <f>Assumptions!G112</f>
        <v>-0.1</v>
      </c>
      <c r="E111" s="307">
        <f>Assumptions!H112</f>
        <v>0</v>
      </c>
      <c r="G111" s="38" t="str">
        <f t="shared" ref="G111:G117" si="21">PROPER($A$3)&amp;A111</f>
        <v>Option 3sens2</v>
      </c>
      <c r="I111" s="31" cm="1">
        <f t="array" ref="I111">I$106+IF($C111&lt;&gt;0,SUMPRODUCT((I$107:I$108)*TRANSPOSE(($D111:$E111))),0)</f>
        <v>0</v>
      </c>
      <c r="J111" s="31" cm="1">
        <f t="array" ref="J111">J$106+IF($C111&lt;&gt;0,SUMPRODUCT((J$107:J$108)*TRANSPOSE(($D111:$E111))),0)</f>
        <v>0</v>
      </c>
      <c r="K111" s="31" cm="1">
        <f t="array" ref="K111">K$106+IF($C111&lt;&gt;0,SUMPRODUCT((K$107:K$108)*TRANSPOSE(($D111:$E111))),0)</f>
        <v>0</v>
      </c>
      <c r="L111" s="31" cm="1">
        <f t="array" ref="L111">L$106+IF($C111&lt;&gt;0,SUMPRODUCT((L$107:L$108)*TRANSPOSE(($D111:$E111))),0)</f>
        <v>0</v>
      </c>
      <c r="M111" s="31" cm="1">
        <f t="array" ref="M111">M$106+IF($C111&lt;&gt;0,SUMPRODUCT((M$107:M$108)*TRANSPOSE(($D111:$E111))),0)</f>
        <v>0</v>
      </c>
      <c r="N111" s="31" cm="1">
        <f t="array" ref="N111">N$106+IF($C111&lt;&gt;0,SUMPRODUCT((N$107:N$108)*TRANSPOSE(($D111:$E111))),0)</f>
        <v>0</v>
      </c>
      <c r="O111" s="31" cm="1">
        <f t="array" ref="O111">O$106+IF($C111&lt;&gt;0,SUMPRODUCT((O$107:O$108)*TRANSPOSE(($D111:$E111))),0)</f>
        <v>-5618.7528870366514</v>
      </c>
      <c r="P111" s="31" cm="1">
        <f t="array" ref="P111">P$106+IF($C111&lt;&gt;0,SUMPRODUCT((P$107:P$108)*TRANSPOSE(($D111:$E111))),0)</f>
        <v>440440.85726612102</v>
      </c>
      <c r="Q111" s="31" cm="1">
        <f t="array" ref="Q111">Q$106+IF($C111&lt;&gt;0,SUMPRODUCT((Q$107:Q$108)*TRANSPOSE(($D111:$E111))),0)</f>
        <v>537852.53850838542</v>
      </c>
      <c r="R111" s="31" cm="1">
        <f t="array" ref="R111">R$106+IF($C111&lt;&gt;0,SUMPRODUCT((R$107:R$108)*TRANSPOSE(($D111:$E111))),0)</f>
        <v>648029.66837771691</v>
      </c>
      <c r="S111" s="31" cm="1">
        <f t="array" ref="S111">S$106+IF($C111&lt;&gt;0,SUMPRODUCT((S$107:S$108)*TRANSPOSE(($D111:$E111))),0)</f>
        <v>772877.9172300155</v>
      </c>
      <c r="T111" s="31" cm="1">
        <f t="array" ref="T111">T$106+IF($C111&lt;&gt;0,SUMPRODUCT((T$107:T$108)*TRANSPOSE(($D111:$E111))),0)</f>
        <v>914626.53373670799</v>
      </c>
      <c r="U111" s="31" cm="1">
        <f t="array" ref="U111">U$106+IF($C111&lt;&gt;0,SUMPRODUCT((U$107:U$108)*TRANSPOSE(($D111:$E111))),0)</f>
        <v>1075890.4857742731</v>
      </c>
      <c r="V111" s="31" cm="1">
        <f t="array" ref="V111">V$106+IF($C111&lt;&gt;0,SUMPRODUCT((V$107:V$108)*TRANSPOSE(($D111:$E111))),0)</f>
        <v>1259746.0411448125</v>
      </c>
      <c r="W111" s="31" cm="1">
        <f t="array" ref="W111">W$106+IF($C111&lt;&gt;0,SUMPRODUCT((W$107:W$108)*TRANSPOSE(($D111:$E111))),0)</f>
        <v>1469823.0590934446</v>
      </c>
      <c r="X111" s="31" cm="1">
        <f t="array" ref="X111">X$106+IF($C111&lt;&gt;0,SUMPRODUCT((X$107:X$108)*TRANSPOSE(($D111:$E111))),0)</f>
        <v>1709311.6148912385</v>
      </c>
      <c r="Y111" s="31" cm="1">
        <f t="array" ref="Y111">Y$106+IF($C111&lt;&gt;0,SUMPRODUCT((Y$107:Y$108)*TRANSPOSE(($D111:$E111))),0)</f>
        <v>1925246.598063719</v>
      </c>
      <c r="Z111" s="31" cm="1">
        <f t="array" ref="Z111">Z$106+IF($C111&lt;&gt;0,SUMPRODUCT((Z$107:Z$108)*TRANSPOSE(($D111:$E111))),0)</f>
        <v>2151123.8801754816</v>
      </c>
      <c r="AA111" s="31" cm="1">
        <f t="array" ref="AA111">AA$106+IF($C111&lt;&gt;0,SUMPRODUCT((AA$107:AA$108)*TRANSPOSE(($D111:$E111))),0)</f>
        <v>2398545.4288582676</v>
      </c>
      <c r="AB111" s="31" cm="1">
        <f t="array" ref="AB111">AB$106+IF($C111&lt;&gt;0,SUMPRODUCT((AB$107:AB$108)*TRANSPOSE(($D111:$E111))),0)</f>
        <v>2676874.2435056958</v>
      </c>
      <c r="AC111" s="31" cm="1">
        <f t="array" ref="AC111">AC$106+IF($C111&lt;&gt;0,SUMPRODUCT((AC$107:AC$108)*TRANSPOSE(($D111:$E111))),0)</f>
        <v>2991467.8862706632</v>
      </c>
      <c r="AD111" s="31" cm="1">
        <f t="array" ref="AD111">AD$106+IF($C111&lt;&gt;0,SUMPRODUCT((AD$107:AD$108)*TRANSPOSE(($D111:$E111))),0)</f>
        <v>3309765.7454389888</v>
      </c>
      <c r="AE111" s="31" cm="1">
        <f t="array" ref="AE111">AE$106+IF($C111&lt;&gt;0,SUMPRODUCT((AE$107:AE$108)*TRANSPOSE(($D111:$E111))),0)</f>
        <v>3637692.6687932112</v>
      </c>
      <c r="AF111" s="31" cm="1">
        <f t="array" ref="AF111">AF$106+IF($C111&lt;&gt;0,SUMPRODUCT((AF$107:AF$108)*TRANSPOSE(($D111:$E111))),0)</f>
        <v>4001000.0918905567</v>
      </c>
      <c r="AG111" s="31" cm="1">
        <f t="array" ref="AG111">AG$106+IF($C111&lt;&gt;0,SUMPRODUCT((AG$107:AG$108)*TRANSPOSE(($D111:$E111))),0)</f>
        <v>4402505.6904315501</v>
      </c>
    </row>
    <row r="112" spans="1:43" x14ac:dyDescent="0.2">
      <c r="A112" s="1" t="str">
        <f>"sens"&amp;Assumptions!B113</f>
        <v>sens3</v>
      </c>
      <c r="C112" s="306" t="str">
        <f>Assumptions!C113</f>
        <v>Total benefits 10% higher</v>
      </c>
      <c r="D112" s="307">
        <f>Assumptions!G113</f>
        <v>0</v>
      </c>
      <c r="E112" s="307">
        <f>Assumptions!H113</f>
        <v>0.1</v>
      </c>
      <c r="G112" s="38" t="str">
        <f t="shared" si="21"/>
        <v>Option 3sens3</v>
      </c>
      <c r="I112" s="31" cm="1">
        <f t="array" ref="I112">I$106+IF($C112&lt;&gt;0,SUMPRODUCT((I$107:I$108)*TRANSPOSE(($D112:$E112))),0)</f>
        <v>0</v>
      </c>
      <c r="J112" s="31" cm="1">
        <f t="array" ref="J112">J$106+IF($C112&lt;&gt;0,SUMPRODUCT((J$107:J$108)*TRANSPOSE(($D112:$E112))),0)</f>
        <v>0</v>
      </c>
      <c r="K112" s="31" cm="1">
        <f t="array" ref="K112">K$106+IF($C112&lt;&gt;0,SUMPRODUCT((K$107:K$108)*TRANSPOSE(($D112:$E112))),0)</f>
        <v>0</v>
      </c>
      <c r="L112" s="31" cm="1">
        <f t="array" ref="L112">L$106+IF($C112&lt;&gt;0,SUMPRODUCT((L$107:L$108)*TRANSPOSE(($D112:$E112))),0)</f>
        <v>0</v>
      </c>
      <c r="M112" s="31" cm="1">
        <f t="array" ref="M112">M$106+IF($C112&lt;&gt;0,SUMPRODUCT((M$107:M$108)*TRANSPOSE(($D112:$E112))),0)</f>
        <v>0</v>
      </c>
      <c r="N112" s="31" cm="1">
        <f t="array" ref="N112">N$106+IF($C112&lt;&gt;0,SUMPRODUCT((N$107:N$108)*TRANSPOSE(($D112:$E112))),0)</f>
        <v>0</v>
      </c>
      <c r="O112" s="31" cm="1">
        <f t="array" ref="O112">O$106+IF($C112&lt;&gt;0,SUMPRODUCT((O$107:O$108)*TRANSPOSE(($D112:$E112))),0)</f>
        <v>-6180.6281757403167</v>
      </c>
      <c r="P112" s="31" cm="1">
        <f t="array" ref="P112">P$106+IF($C112&lt;&gt;0,SUMPRODUCT((P$107:P$108)*TRANSPOSE(($D112:$E112))),0)</f>
        <v>480022.01856341993</v>
      </c>
      <c r="Q112" s="31" cm="1">
        <f t="array" ref="Q112">Q$106+IF($C112&lt;&gt;0,SUMPRODUCT((Q$107:Q$108)*TRANSPOSE(($D112:$E112))),0)</f>
        <v>587174.86792991078</v>
      </c>
      <c r="R112" s="31" cm="1">
        <f t="array" ref="R112">R$106+IF($C112&lt;&gt;0,SUMPRODUCT((R$107:R$108)*TRANSPOSE(($D112:$E112))),0)</f>
        <v>708369.71078617545</v>
      </c>
      <c r="S112" s="31" cm="1">
        <f t="array" ref="S112">S$106+IF($C112&lt;&gt;0,SUMPRODUCT((S$107:S$108)*TRANSPOSE(($D112:$E112))),0)</f>
        <v>845702.78452370386</v>
      </c>
      <c r="T112" s="31" cm="1">
        <f t="array" ref="T112">T$106+IF($C112&lt;&gt;0,SUMPRODUCT((T$107:T$108)*TRANSPOSE(($D112:$E112))),0)</f>
        <v>1001626.2626810656</v>
      </c>
      <c r="U112" s="31" cm="1">
        <f t="array" ref="U112">U$106+IF($C112&lt;&gt;0,SUMPRODUCT((U$107:U$108)*TRANSPOSE(($D112:$E112))),0)</f>
        <v>1179016.6099223872</v>
      </c>
      <c r="V112" s="31" cm="1">
        <f t="array" ref="V112">V$106+IF($C112&lt;&gt;0,SUMPRODUCT((V$107:V$108)*TRANSPOSE(($D112:$E112))),0)</f>
        <v>1381257.7208299807</v>
      </c>
      <c r="W112" s="31" cm="1">
        <f t="array" ref="W112">W$106+IF($C112&lt;&gt;0,SUMPRODUCT((W$107:W$108)*TRANSPOSE(($D112:$E112))),0)</f>
        <v>1612342.440573476</v>
      </c>
      <c r="X112" s="31" cm="1">
        <f t="array" ref="X112">X$106+IF($C112&lt;&gt;0,SUMPRODUCT((X$107:X$108)*TRANSPOSE(($D112:$E112))),0)</f>
        <v>1875779.8519510492</v>
      </c>
      <c r="Y112" s="31" cm="1">
        <f t="array" ref="Y112">Y$106+IF($C112&lt;&gt;0,SUMPRODUCT((Y$107:Y$108)*TRANSPOSE(($D112:$E112))),0)</f>
        <v>2113308.3334407778</v>
      </c>
      <c r="Z112" s="31" cm="1">
        <f t="array" ref="Z112">Z$106+IF($C112&lt;&gt;0,SUMPRODUCT((Z$107:Z$108)*TRANSPOSE(($D112:$E112))),0)</f>
        <v>2361773.3437637165</v>
      </c>
      <c r="AA112" s="31" cm="1">
        <f t="array" ref="AA112">AA$106+IF($C112&lt;&gt;0,SUMPRODUCT((AA$107:AA$108)*TRANSPOSE(($D112:$E112))),0)</f>
        <v>2633937.0473147812</v>
      </c>
      <c r="AB112" s="31" cm="1">
        <f t="array" ref="AB112">AB$106+IF($C112&lt;&gt;0,SUMPRODUCT((AB$107:AB$108)*TRANSPOSE(($D112:$E112))),0)</f>
        <v>2940098.7434269525</v>
      </c>
      <c r="AC112" s="31" cm="1">
        <f t="array" ref="AC112">AC$106+IF($C112&lt;&gt;0,SUMPRODUCT((AC$107:AC$108)*TRANSPOSE(($D112:$E112))),0)</f>
        <v>3286151.7504684166</v>
      </c>
      <c r="AD112" s="31" cm="1">
        <f t="array" ref="AD112">AD$106+IF($C112&lt;&gt;0,SUMPRODUCT((AD$107:AD$108)*TRANSPOSE(($D112:$E112))),0)</f>
        <v>3636279.3955535744</v>
      </c>
      <c r="AE112" s="31" cm="1">
        <f t="array" ref="AE112">AE$106+IF($C112&lt;&gt;0,SUMPRODUCT((AE$107:AE$108)*TRANSPOSE(($D112:$E112))),0)</f>
        <v>3996999.0112432195</v>
      </c>
      <c r="AF112" s="31" cm="1">
        <f t="array" ref="AF112">AF$106+IF($C112&lt;&gt;0,SUMPRODUCT((AF$107:AF$108)*TRANSPOSE(($D112:$E112))),0)</f>
        <v>4396637.1766502997</v>
      </c>
      <c r="AG112" s="31" cm="1">
        <f t="array" ref="AG112">AG$106+IF($C112&lt;&gt;0,SUMPRODUCT((AG$107:AG$108)*TRANSPOSE(($D112:$E112))),0)</f>
        <v>4838293.3350453917</v>
      </c>
    </row>
    <row r="113" spans="1:33" x14ac:dyDescent="0.2">
      <c r="A113" s="1" t="str">
        <f>"sens"&amp;Assumptions!B114</f>
        <v>sens4</v>
      </c>
      <c r="C113" s="306" t="str">
        <f>Assumptions!C114</f>
        <v>Total benefits 10% lower</v>
      </c>
      <c r="D113" s="307">
        <f>Assumptions!G114</f>
        <v>0</v>
      </c>
      <c r="E113" s="307">
        <f>Assumptions!H114</f>
        <v>-0.1</v>
      </c>
      <c r="G113" s="38" t="str">
        <f t="shared" si="21"/>
        <v>Option 3sens4</v>
      </c>
      <c r="I113" s="31" cm="1">
        <f t="array" ref="I113">I$106+IF($C113&lt;&gt;0,SUMPRODUCT((I$107:I$108)*TRANSPOSE(($D113:$E113))),0)</f>
        <v>0</v>
      </c>
      <c r="J113" s="31" cm="1">
        <f t="array" ref="J113">J$106+IF($C113&lt;&gt;0,SUMPRODUCT((J$107:J$108)*TRANSPOSE(($D113:$E113))),0)</f>
        <v>0</v>
      </c>
      <c r="K113" s="31" cm="1">
        <f t="array" ref="K113">K$106+IF($C113&lt;&gt;0,SUMPRODUCT((K$107:K$108)*TRANSPOSE(($D113:$E113))),0)</f>
        <v>0</v>
      </c>
      <c r="L113" s="31" cm="1">
        <f t="array" ref="L113">L$106+IF($C113&lt;&gt;0,SUMPRODUCT((L$107:L$108)*TRANSPOSE(($D113:$E113))),0)</f>
        <v>0</v>
      </c>
      <c r="M113" s="31" cm="1">
        <f t="array" ref="M113">M$106+IF($C113&lt;&gt;0,SUMPRODUCT((M$107:M$108)*TRANSPOSE(($D113:$E113))),0)</f>
        <v>0</v>
      </c>
      <c r="N113" s="31" cm="1">
        <f t="array" ref="N113">N$106+IF($C113&lt;&gt;0,SUMPRODUCT((N$107:N$108)*TRANSPOSE(($D113:$E113))),0)</f>
        <v>0</v>
      </c>
      <c r="O113" s="31" cm="1">
        <f t="array" ref="O113">O$106+IF($C113&lt;&gt;0,SUMPRODUCT((O$107:O$108)*TRANSPOSE(($D113:$E113))),0)</f>
        <v>-5056.8775983329861</v>
      </c>
      <c r="P113" s="31" cm="1">
        <f t="array" ref="P113">P$106+IF($C113&lt;&gt;0,SUMPRODUCT((P$107:P$108)*TRANSPOSE(($D113:$E113))),0)</f>
        <v>311601.20738255815</v>
      </c>
      <c r="Q113" s="31" cm="1">
        <f t="array" ref="Q113">Q$106+IF($C113&lt;&gt;0,SUMPRODUCT((Q$107:Q$108)*TRANSPOSE(($D113:$E113))),0)</f>
        <v>399271.72050059616</v>
      </c>
      <c r="R113" s="31" cm="1">
        <f t="array" ref="R113">R$106+IF($C113&lt;&gt;0,SUMPRODUCT((R$107:R$108)*TRANSPOSE(($D113:$E113))),0)</f>
        <v>498431.13738299446</v>
      </c>
      <c r="S113" s="31" cm="1">
        <f t="array" ref="S113">S$106+IF($C113&lt;&gt;0,SUMPRODUCT((S$107:S$108)*TRANSPOSE(($D113:$E113))),0)</f>
        <v>610794.56135006319</v>
      </c>
      <c r="T113" s="31" cm="1">
        <f t="array" ref="T113">T$106+IF($C113&lt;&gt;0,SUMPRODUCT((T$107:T$108)*TRANSPOSE(($D113:$E113))),0)</f>
        <v>738368.31620608643</v>
      </c>
      <c r="U113" s="31" cm="1">
        <f t="array" ref="U113">U$106+IF($C113&lt;&gt;0,SUMPRODUCT((U$107:U$108)*TRANSPOSE(($D113:$E113))),0)</f>
        <v>883505.87303989509</v>
      </c>
      <c r="V113" s="31" cm="1">
        <f t="array" ref="V113">V$106+IF($C113&lt;&gt;0,SUMPRODUCT((V$107:V$108)*TRANSPOSE(($D113:$E113))),0)</f>
        <v>1048975.8728733805</v>
      </c>
      <c r="W113" s="31" cm="1">
        <f t="array" ref="W113">W$106+IF($C113&lt;&gt;0,SUMPRODUCT((W$107:W$108)*TRANSPOSE(($D113:$E113))),0)</f>
        <v>1238045.1890271495</v>
      </c>
      <c r="X113" s="31" cm="1">
        <f t="array" ref="X113">X$106+IF($C113&lt;&gt;0,SUMPRODUCT((X$107:X$108)*TRANSPOSE(($D113:$E113))),0)</f>
        <v>1453584.8892451641</v>
      </c>
      <c r="Y113" s="31" cm="1">
        <f t="array" ref="Y113">Y$106+IF($C113&lt;&gt;0,SUMPRODUCT((Y$107:Y$108)*TRANSPOSE(($D113:$E113))),0)</f>
        <v>1647926.3741003964</v>
      </c>
      <c r="Z113" s="31" cm="1">
        <f t="array" ref="Z113">Z$106+IF($C113&lt;&gt;0,SUMPRODUCT((Z$107:Z$108)*TRANSPOSE(($D113:$E113))),0)</f>
        <v>1851215.9280009829</v>
      </c>
      <c r="AA113" s="31" cm="1">
        <f t="array" ref="AA113">AA$106+IF($C113&lt;&gt;0,SUMPRODUCT((AA$107:AA$108)*TRANSPOSE(($D113:$E113))),0)</f>
        <v>2073895.3218154903</v>
      </c>
      <c r="AB113" s="31" cm="1">
        <f t="array" ref="AB113">AB$106+IF($C113&lt;&gt;0,SUMPRODUCT((AB$107:AB$108)*TRANSPOSE(($D113:$E113))),0)</f>
        <v>2324391.2549981754</v>
      </c>
      <c r="AC113" s="31" cm="1">
        <f t="array" ref="AC113">AC$106+IF($C113&lt;&gt;0,SUMPRODUCT((AC$107:AC$108)*TRANSPOSE(($D113:$E113))),0)</f>
        <v>2607525.5334866461</v>
      </c>
      <c r="AD113" s="31" cm="1">
        <f t="array" ref="AD113">AD$106+IF($C113&lt;&gt;0,SUMPRODUCT((AD$107:AD$108)*TRANSPOSE(($D113:$E113))),0)</f>
        <v>2893993.6067381394</v>
      </c>
      <c r="AE113" s="31" cm="1">
        <f t="array" ref="AE113">AE$106+IF($C113&lt;&gt;0,SUMPRODUCT((AE$107:AE$108)*TRANSPOSE(($D113:$E113))),0)</f>
        <v>3189127.8377569392</v>
      </c>
      <c r="AF113" s="31" cm="1">
        <f t="array" ref="AF113">AF$106+IF($C113&lt;&gt;0,SUMPRODUCT((AF$107:AF$108)*TRANSPOSE(($D113:$E113))),0)</f>
        <v>3516104.5185445505</v>
      </c>
      <c r="AG113" s="31" cm="1">
        <f t="array" ref="AG113">AG$106+IF($C113&lt;&gt;0,SUMPRODUCT((AG$107:AG$108)*TRANSPOSE(($D113:$E113))),0)</f>
        <v>3877459.5572314444</v>
      </c>
    </row>
    <row r="114" spans="1:33" x14ac:dyDescent="0.2">
      <c r="A114" s="1" t="str">
        <f>"sens"&amp;Assumptions!B115</f>
        <v>sens5</v>
      </c>
      <c r="C114" s="306" t="str">
        <f>Assumptions!C115</f>
        <v>Capex 10% higher &amp; Total benefits 10% lower</v>
      </c>
      <c r="D114" s="307">
        <f>Assumptions!G115</f>
        <v>0.1</v>
      </c>
      <c r="E114" s="307">
        <f>Assumptions!H115</f>
        <v>-0.1</v>
      </c>
      <c r="G114" s="38" t="str">
        <f t="shared" si="21"/>
        <v>Option 3sens5</v>
      </c>
      <c r="I114" s="31" cm="1">
        <f t="array" ref="I114">I$106+IF($C114&lt;&gt;0,SUMPRODUCT((I$107:I$108)*TRANSPOSE(($D114:$E114))),0)</f>
        <v>0</v>
      </c>
      <c r="J114" s="31" cm="1">
        <f t="array" ref="J114">J$106+IF($C114&lt;&gt;0,SUMPRODUCT((J$107:J$108)*TRANSPOSE(($D114:$E114))),0)</f>
        <v>0</v>
      </c>
      <c r="K114" s="31" cm="1">
        <f t="array" ref="K114">K$106+IF($C114&lt;&gt;0,SUMPRODUCT((K$107:K$108)*TRANSPOSE(($D114:$E114))),0)</f>
        <v>0</v>
      </c>
      <c r="L114" s="31" cm="1">
        <f t="array" ref="L114">L$106+IF($C114&lt;&gt;0,SUMPRODUCT((L$107:L$108)*TRANSPOSE(($D114:$E114))),0)</f>
        <v>0</v>
      </c>
      <c r="M114" s="31" cm="1">
        <f t="array" ref="M114">M$106+IF($C114&lt;&gt;0,SUMPRODUCT((M$107:M$108)*TRANSPOSE(($D114:$E114))),0)</f>
        <v>0</v>
      </c>
      <c r="N114" s="31" cm="1">
        <f t="array" ref="N114">N$106+IF($C114&lt;&gt;0,SUMPRODUCT((N$107:N$108)*TRANSPOSE(($D114:$E114))),0)</f>
        <v>0</v>
      </c>
      <c r="O114" s="31" cm="1">
        <f t="array" ref="O114">O$106+IF($C114&lt;&gt;0,SUMPRODUCT((O$107:O$108)*TRANSPOSE(($D114:$E114))),0)</f>
        <v>-5056.8775983329861</v>
      </c>
      <c r="P114" s="31" cm="1">
        <f t="array" ref="P114">P$106+IF($C114&lt;&gt;0,SUMPRODUCT((P$107:P$108)*TRANSPOSE(($D114:$E114))),0)</f>
        <v>266971.96308942616</v>
      </c>
      <c r="Q114" s="31" cm="1">
        <f t="array" ref="Q114">Q$106+IF($C114&lt;&gt;0,SUMPRODUCT((Q$107:Q$108)*TRANSPOSE(($D114:$E114))),0)</f>
        <v>354642.47620746423</v>
      </c>
      <c r="R114" s="31" cm="1">
        <f t="array" ref="R114">R$106+IF($C114&lt;&gt;0,SUMPRODUCT((R$107:R$108)*TRANSPOSE(($D114:$E114))),0)</f>
        <v>453801.89308986248</v>
      </c>
      <c r="S114" s="31" cm="1">
        <f t="array" ref="S114">S$106+IF($C114&lt;&gt;0,SUMPRODUCT((S$107:S$108)*TRANSPOSE(($D114:$E114))),0)</f>
        <v>566165.31705693121</v>
      </c>
      <c r="T114" s="31" cm="1">
        <f t="array" ref="T114">T$106+IF($C114&lt;&gt;0,SUMPRODUCT((T$107:T$108)*TRANSPOSE(($D114:$E114))),0)</f>
        <v>693739.07191295456</v>
      </c>
      <c r="U114" s="31" cm="1">
        <f t="array" ref="U114">U$106+IF($C114&lt;&gt;0,SUMPRODUCT((U$107:U$108)*TRANSPOSE(($D114:$E114))),0)</f>
        <v>838876.6287467631</v>
      </c>
      <c r="V114" s="31" cm="1">
        <f t="array" ref="V114">V$106+IF($C114&lt;&gt;0,SUMPRODUCT((V$107:V$108)*TRANSPOSE(($D114:$E114))),0)</f>
        <v>1004346.6285802487</v>
      </c>
      <c r="W114" s="31" cm="1">
        <f t="array" ref="W114">W$106+IF($C114&lt;&gt;0,SUMPRODUCT((W$107:W$108)*TRANSPOSE(($D114:$E114))),0)</f>
        <v>1193415.9447340176</v>
      </c>
      <c r="X114" s="31" cm="1">
        <f t="array" ref="X114">X$106+IF($C114&lt;&gt;0,SUMPRODUCT((X$107:X$108)*TRANSPOSE(($D114:$E114))),0)</f>
        <v>1408955.644952032</v>
      </c>
      <c r="Y114" s="31" cm="1">
        <f t="array" ref="Y114">Y$106+IF($C114&lt;&gt;0,SUMPRODUCT((Y$107:Y$108)*TRANSPOSE(($D114:$E114))),0)</f>
        <v>1603297.1298072645</v>
      </c>
      <c r="Z114" s="31" cm="1">
        <f t="array" ref="Z114">Z$106+IF($C114&lt;&gt;0,SUMPRODUCT((Z$107:Z$108)*TRANSPOSE(($D114:$E114))),0)</f>
        <v>1806586.6837078508</v>
      </c>
      <c r="AA114" s="31" cm="1">
        <f t="array" ref="AA114">AA$106+IF($C114&lt;&gt;0,SUMPRODUCT((AA$107:AA$108)*TRANSPOSE(($D114:$E114))),0)</f>
        <v>2029266.0775223582</v>
      </c>
      <c r="AB114" s="31" cm="1">
        <f t="array" ref="AB114">AB$106+IF($C114&lt;&gt;0,SUMPRODUCT((AB$107:AB$108)*TRANSPOSE(($D114:$E114))),0)</f>
        <v>2279762.0107050436</v>
      </c>
      <c r="AC114" s="31" cm="1">
        <f t="array" ref="AC114">AC$106+IF($C114&lt;&gt;0,SUMPRODUCT((AC$107:AC$108)*TRANSPOSE(($D114:$E114))),0)</f>
        <v>2562896.2891935143</v>
      </c>
      <c r="AD114" s="31" cm="1">
        <f t="array" ref="AD114">AD$106+IF($C114&lt;&gt;0,SUMPRODUCT((AD$107:AD$108)*TRANSPOSE(($D114:$E114))),0)</f>
        <v>2849364.3624450071</v>
      </c>
      <c r="AE114" s="31" cm="1">
        <f t="array" ref="AE114">AE$106+IF($C114&lt;&gt;0,SUMPRODUCT((AE$107:AE$108)*TRANSPOSE(($D114:$E114))),0)</f>
        <v>3144498.5934638074</v>
      </c>
      <c r="AF114" s="31" cm="1">
        <f t="array" ref="AF114">AF$106+IF($C114&lt;&gt;0,SUMPRODUCT((AF$107:AF$108)*TRANSPOSE(($D114:$E114))),0)</f>
        <v>3471475.2742514182</v>
      </c>
      <c r="AG114" s="31" cm="1">
        <f t="array" ref="AG114">AG$106+IF($C114&lt;&gt;0,SUMPRODUCT((AG$107:AG$108)*TRANSPOSE(($D114:$E114))),0)</f>
        <v>3832830.3129383125</v>
      </c>
    </row>
    <row r="115" spans="1:33" x14ac:dyDescent="0.2">
      <c r="A115" s="1" t="str">
        <f>"sens"&amp;Assumptions!B116</f>
        <v>sens</v>
      </c>
      <c r="C115" s="306">
        <f>Assumptions!C116</f>
        <v>0</v>
      </c>
      <c r="D115" s="307">
        <f>Assumptions!G116</f>
        <v>0</v>
      </c>
      <c r="E115" s="307">
        <f>Assumptions!H116</f>
        <v>0</v>
      </c>
      <c r="G115" s="38" t="str">
        <f t="shared" si="21"/>
        <v>Option 3sens</v>
      </c>
      <c r="I115" s="31" cm="1">
        <f t="array" ref="I115">I$106+IF($C115&lt;&gt;0,SUMPRODUCT((I$107:I$108)*TRANSPOSE(($D115:$E115))),0)</f>
        <v>0</v>
      </c>
      <c r="J115" s="31" cm="1">
        <f t="array" ref="J115">J$106+IF($C115&lt;&gt;0,SUMPRODUCT((J$107:J$108)*TRANSPOSE(($D115:$E115))),0)</f>
        <v>0</v>
      </c>
      <c r="K115" s="31" cm="1">
        <f t="array" ref="K115">K$106+IF($C115&lt;&gt;0,SUMPRODUCT((K$107:K$108)*TRANSPOSE(($D115:$E115))),0)</f>
        <v>0</v>
      </c>
      <c r="L115" s="31" cm="1">
        <f t="array" ref="L115">L$106+IF($C115&lt;&gt;0,SUMPRODUCT((L$107:L$108)*TRANSPOSE(($D115:$E115))),0)</f>
        <v>0</v>
      </c>
      <c r="M115" s="31" cm="1">
        <f t="array" ref="M115">M$106+IF($C115&lt;&gt;0,SUMPRODUCT((M$107:M$108)*TRANSPOSE(($D115:$E115))),0)</f>
        <v>0</v>
      </c>
      <c r="N115" s="31" cm="1">
        <f t="array" ref="N115">N$106+IF($C115&lt;&gt;0,SUMPRODUCT((N$107:N$108)*TRANSPOSE(($D115:$E115))),0)</f>
        <v>0</v>
      </c>
      <c r="O115" s="31" cm="1">
        <f t="array" ref="O115">O$106+IF($C115&lt;&gt;0,SUMPRODUCT((O$107:O$108)*TRANSPOSE(($D115:$E115))),0)</f>
        <v>-5618.7528870366514</v>
      </c>
      <c r="P115" s="31" cm="1">
        <f t="array" ref="P115">P$106+IF($C115&lt;&gt;0,SUMPRODUCT((P$107:P$108)*TRANSPOSE(($D115:$E115))),0)</f>
        <v>395811.61297298904</v>
      </c>
      <c r="Q115" s="31" cm="1">
        <f t="array" ref="Q115">Q$106+IF($C115&lt;&gt;0,SUMPRODUCT((Q$107:Q$108)*TRANSPOSE(($D115:$E115))),0)</f>
        <v>493223.2942152535</v>
      </c>
      <c r="R115" s="31" cm="1">
        <f t="array" ref="R115">R$106+IF($C115&lt;&gt;0,SUMPRODUCT((R$107:R$108)*TRANSPOSE(($D115:$E115))),0)</f>
        <v>603400.42408458493</v>
      </c>
      <c r="S115" s="31" cm="1">
        <f t="array" ref="S115">S$106+IF($C115&lt;&gt;0,SUMPRODUCT((S$107:S$108)*TRANSPOSE(($D115:$E115))),0)</f>
        <v>728248.67293688352</v>
      </c>
      <c r="T115" s="31" cm="1">
        <f t="array" ref="T115">T$106+IF($C115&lt;&gt;0,SUMPRODUCT((T$107:T$108)*TRANSPOSE(($D115:$E115))),0)</f>
        <v>869997.28944357601</v>
      </c>
      <c r="U115" s="31" cm="1">
        <f t="array" ref="U115">U$106+IF($C115&lt;&gt;0,SUMPRODUCT((U$107:U$108)*TRANSPOSE(($D115:$E115))),0)</f>
        <v>1031261.2414811412</v>
      </c>
      <c r="V115" s="31" cm="1">
        <f t="array" ref="V115">V$106+IF($C115&lt;&gt;0,SUMPRODUCT((V$107:V$108)*TRANSPOSE(($D115:$E115))),0)</f>
        <v>1215116.7968516806</v>
      </c>
      <c r="W115" s="31" cm="1">
        <f t="array" ref="W115">W$106+IF($C115&lt;&gt;0,SUMPRODUCT((W$107:W$108)*TRANSPOSE(($D115:$E115))),0)</f>
        <v>1425193.8148003127</v>
      </c>
      <c r="X115" s="31" cm="1">
        <f t="array" ref="X115">X$106+IF($C115&lt;&gt;0,SUMPRODUCT((X$107:X$108)*TRANSPOSE(($D115:$E115))),0)</f>
        <v>1664682.3705981066</v>
      </c>
      <c r="Y115" s="31" cm="1">
        <f t="array" ref="Y115">Y$106+IF($C115&lt;&gt;0,SUMPRODUCT((Y$107:Y$108)*TRANSPOSE(($D115:$E115))),0)</f>
        <v>1880617.3537705871</v>
      </c>
      <c r="Z115" s="31" cm="1">
        <f t="array" ref="Z115">Z$106+IF($C115&lt;&gt;0,SUMPRODUCT((Z$107:Z$108)*TRANSPOSE(($D115:$E115))),0)</f>
        <v>2106494.6358823497</v>
      </c>
      <c r="AA115" s="31" cm="1">
        <f t="array" ref="AA115">AA$106+IF($C115&lt;&gt;0,SUMPRODUCT((AA$107:AA$108)*TRANSPOSE(($D115:$E115))),0)</f>
        <v>2353916.1845651357</v>
      </c>
      <c r="AB115" s="31" cm="1">
        <f t="array" ref="AB115">AB$106+IF($C115&lt;&gt;0,SUMPRODUCT((AB$107:AB$108)*TRANSPOSE(($D115:$E115))),0)</f>
        <v>2632244.999212564</v>
      </c>
      <c r="AC115" s="31" cm="1">
        <f t="array" ref="AC115">AC$106+IF($C115&lt;&gt;0,SUMPRODUCT((AC$107:AC$108)*TRANSPOSE(($D115:$E115))),0)</f>
        <v>2946838.6419775314</v>
      </c>
      <c r="AD115" s="31" cm="1">
        <f t="array" ref="AD115">AD$106+IF($C115&lt;&gt;0,SUMPRODUCT((AD$107:AD$108)*TRANSPOSE(($D115:$E115))),0)</f>
        <v>3265136.5011458569</v>
      </c>
      <c r="AE115" s="31" cm="1">
        <f t="array" ref="AE115">AE$106+IF($C115&lt;&gt;0,SUMPRODUCT((AE$107:AE$108)*TRANSPOSE(($D115:$E115))),0)</f>
        <v>3593063.4245000794</v>
      </c>
      <c r="AF115" s="31" cm="1">
        <f t="array" ref="AF115">AF$106+IF($C115&lt;&gt;0,SUMPRODUCT((AF$107:AF$108)*TRANSPOSE(($D115:$E115))),0)</f>
        <v>3956370.8475974249</v>
      </c>
      <c r="AG115" s="31" cm="1">
        <f t="array" ref="AG115">AG$106+IF($C115&lt;&gt;0,SUMPRODUCT((AG$107:AG$108)*TRANSPOSE(($D115:$E115))),0)</f>
        <v>4357876.4461384183</v>
      </c>
    </row>
    <row r="116" spans="1:33" x14ac:dyDescent="0.2">
      <c r="A116" s="1" t="str">
        <f>"sens"&amp;Assumptions!B117</f>
        <v>sens</v>
      </c>
      <c r="C116" s="306">
        <f>Assumptions!C117</f>
        <v>0</v>
      </c>
      <c r="D116" s="307">
        <f>Assumptions!G117</f>
        <v>0</v>
      </c>
      <c r="E116" s="307">
        <f>Assumptions!H117</f>
        <v>0</v>
      </c>
      <c r="G116" s="38" t="str">
        <f t="shared" si="21"/>
        <v>Option 3sens</v>
      </c>
      <c r="I116" s="31" cm="1">
        <f t="array" ref="I116">I$106+IF($C116&lt;&gt;0,SUMPRODUCT((I$107:I$108)*TRANSPOSE(($D116:$E116))),0)</f>
        <v>0</v>
      </c>
      <c r="J116" s="31" cm="1">
        <f t="array" ref="J116">J$106+IF($C116&lt;&gt;0,SUMPRODUCT((J$107:J$108)*TRANSPOSE(($D116:$E116))),0)</f>
        <v>0</v>
      </c>
      <c r="K116" s="31" cm="1">
        <f t="array" ref="K116">K$106+IF($C116&lt;&gt;0,SUMPRODUCT((K$107:K$108)*TRANSPOSE(($D116:$E116))),0)</f>
        <v>0</v>
      </c>
      <c r="L116" s="31" cm="1">
        <f t="array" ref="L116">L$106+IF($C116&lt;&gt;0,SUMPRODUCT((L$107:L$108)*TRANSPOSE(($D116:$E116))),0)</f>
        <v>0</v>
      </c>
      <c r="M116" s="31" cm="1">
        <f t="array" ref="M116">M$106+IF($C116&lt;&gt;0,SUMPRODUCT((M$107:M$108)*TRANSPOSE(($D116:$E116))),0)</f>
        <v>0</v>
      </c>
      <c r="N116" s="31" cm="1">
        <f t="array" ref="N116">N$106+IF($C116&lt;&gt;0,SUMPRODUCT((N$107:N$108)*TRANSPOSE(($D116:$E116))),0)</f>
        <v>0</v>
      </c>
      <c r="O116" s="31" cm="1">
        <f t="array" ref="O116">O$106+IF($C116&lt;&gt;0,SUMPRODUCT((O$107:O$108)*TRANSPOSE(($D116:$E116))),0)</f>
        <v>-5618.7528870366514</v>
      </c>
      <c r="P116" s="31" cm="1">
        <f t="array" ref="P116">P$106+IF($C116&lt;&gt;0,SUMPRODUCT((P$107:P$108)*TRANSPOSE(($D116:$E116))),0)</f>
        <v>395811.61297298904</v>
      </c>
      <c r="Q116" s="31" cm="1">
        <f t="array" ref="Q116">Q$106+IF($C116&lt;&gt;0,SUMPRODUCT((Q$107:Q$108)*TRANSPOSE(($D116:$E116))),0)</f>
        <v>493223.2942152535</v>
      </c>
      <c r="R116" s="31" cm="1">
        <f t="array" ref="R116">R$106+IF($C116&lt;&gt;0,SUMPRODUCT((R$107:R$108)*TRANSPOSE(($D116:$E116))),0)</f>
        <v>603400.42408458493</v>
      </c>
      <c r="S116" s="31" cm="1">
        <f t="array" ref="S116">S$106+IF($C116&lt;&gt;0,SUMPRODUCT((S$107:S$108)*TRANSPOSE(($D116:$E116))),0)</f>
        <v>728248.67293688352</v>
      </c>
      <c r="T116" s="31" cm="1">
        <f t="array" ref="T116">T$106+IF($C116&lt;&gt;0,SUMPRODUCT((T$107:T$108)*TRANSPOSE(($D116:$E116))),0)</f>
        <v>869997.28944357601</v>
      </c>
      <c r="U116" s="31" cm="1">
        <f t="array" ref="U116">U$106+IF($C116&lt;&gt;0,SUMPRODUCT((U$107:U$108)*TRANSPOSE(($D116:$E116))),0)</f>
        <v>1031261.2414811412</v>
      </c>
      <c r="V116" s="31" cm="1">
        <f t="array" ref="V116">V$106+IF($C116&lt;&gt;0,SUMPRODUCT((V$107:V$108)*TRANSPOSE(($D116:$E116))),0)</f>
        <v>1215116.7968516806</v>
      </c>
      <c r="W116" s="31" cm="1">
        <f t="array" ref="W116">W$106+IF($C116&lt;&gt;0,SUMPRODUCT((W$107:W$108)*TRANSPOSE(($D116:$E116))),0)</f>
        <v>1425193.8148003127</v>
      </c>
      <c r="X116" s="31" cm="1">
        <f t="array" ref="X116">X$106+IF($C116&lt;&gt;0,SUMPRODUCT((X$107:X$108)*TRANSPOSE(($D116:$E116))),0)</f>
        <v>1664682.3705981066</v>
      </c>
      <c r="Y116" s="31" cm="1">
        <f t="array" ref="Y116">Y$106+IF($C116&lt;&gt;0,SUMPRODUCT((Y$107:Y$108)*TRANSPOSE(($D116:$E116))),0)</f>
        <v>1880617.3537705871</v>
      </c>
      <c r="Z116" s="31" cm="1">
        <f t="array" ref="Z116">Z$106+IF($C116&lt;&gt;0,SUMPRODUCT((Z$107:Z$108)*TRANSPOSE(($D116:$E116))),0)</f>
        <v>2106494.6358823497</v>
      </c>
      <c r="AA116" s="31" cm="1">
        <f t="array" ref="AA116">AA$106+IF($C116&lt;&gt;0,SUMPRODUCT((AA$107:AA$108)*TRANSPOSE(($D116:$E116))),0)</f>
        <v>2353916.1845651357</v>
      </c>
      <c r="AB116" s="31" cm="1">
        <f t="array" ref="AB116">AB$106+IF($C116&lt;&gt;0,SUMPRODUCT((AB$107:AB$108)*TRANSPOSE(($D116:$E116))),0)</f>
        <v>2632244.999212564</v>
      </c>
      <c r="AC116" s="31" cm="1">
        <f t="array" ref="AC116">AC$106+IF($C116&lt;&gt;0,SUMPRODUCT((AC$107:AC$108)*TRANSPOSE(($D116:$E116))),0)</f>
        <v>2946838.6419775314</v>
      </c>
      <c r="AD116" s="31" cm="1">
        <f t="array" ref="AD116">AD$106+IF($C116&lt;&gt;0,SUMPRODUCT((AD$107:AD$108)*TRANSPOSE(($D116:$E116))),0)</f>
        <v>3265136.5011458569</v>
      </c>
      <c r="AE116" s="31" cm="1">
        <f t="array" ref="AE116">AE$106+IF($C116&lt;&gt;0,SUMPRODUCT((AE$107:AE$108)*TRANSPOSE(($D116:$E116))),0)</f>
        <v>3593063.4245000794</v>
      </c>
      <c r="AF116" s="31" cm="1">
        <f t="array" ref="AF116">AF$106+IF($C116&lt;&gt;0,SUMPRODUCT((AF$107:AF$108)*TRANSPOSE(($D116:$E116))),0)</f>
        <v>3956370.8475974249</v>
      </c>
      <c r="AG116" s="31" cm="1">
        <f t="array" ref="AG116">AG$106+IF($C116&lt;&gt;0,SUMPRODUCT((AG$107:AG$108)*TRANSPOSE(($D116:$E116))),0)</f>
        <v>4357876.4461384183</v>
      </c>
    </row>
    <row r="117" spans="1:33" x14ac:dyDescent="0.2">
      <c r="A117" s="1" t="str">
        <f>"sens"&amp;Assumptions!B118</f>
        <v>sens</v>
      </c>
      <c r="C117" s="306">
        <f>Assumptions!C118</f>
        <v>0</v>
      </c>
      <c r="D117" s="307">
        <f>Assumptions!G118</f>
        <v>0</v>
      </c>
      <c r="E117" s="307">
        <f>Assumptions!H118</f>
        <v>0</v>
      </c>
      <c r="G117" s="38" t="str">
        <f t="shared" si="21"/>
        <v>Option 3sens</v>
      </c>
      <c r="I117" s="31" cm="1">
        <f t="array" ref="I117">I$106+IF($C117&lt;&gt;0,SUMPRODUCT((I$107:I$108)*TRANSPOSE(($D117:$E117))),0)</f>
        <v>0</v>
      </c>
      <c r="J117" s="31" cm="1">
        <f t="array" ref="J117">J$106+IF($C117&lt;&gt;0,SUMPRODUCT((J$107:J$108)*TRANSPOSE(($D117:$E117))),0)</f>
        <v>0</v>
      </c>
      <c r="K117" s="31" cm="1">
        <f t="array" ref="K117">K$106+IF($C117&lt;&gt;0,SUMPRODUCT((K$107:K$108)*TRANSPOSE(($D117:$E117))),0)</f>
        <v>0</v>
      </c>
      <c r="L117" s="31" cm="1">
        <f t="array" ref="L117">L$106+IF($C117&lt;&gt;0,SUMPRODUCT((L$107:L$108)*TRANSPOSE(($D117:$E117))),0)</f>
        <v>0</v>
      </c>
      <c r="M117" s="31" cm="1">
        <f t="array" ref="M117">M$106+IF($C117&lt;&gt;0,SUMPRODUCT((M$107:M$108)*TRANSPOSE(($D117:$E117))),0)</f>
        <v>0</v>
      </c>
      <c r="N117" s="31" cm="1">
        <f t="array" ref="N117">N$106+IF($C117&lt;&gt;0,SUMPRODUCT((N$107:N$108)*TRANSPOSE(($D117:$E117))),0)</f>
        <v>0</v>
      </c>
      <c r="O117" s="31" cm="1">
        <f t="array" ref="O117">O$106+IF($C117&lt;&gt;0,SUMPRODUCT((O$107:O$108)*TRANSPOSE(($D117:$E117))),0)</f>
        <v>-5618.7528870366514</v>
      </c>
      <c r="P117" s="31" cm="1">
        <f t="array" ref="P117">P$106+IF($C117&lt;&gt;0,SUMPRODUCT((P$107:P$108)*TRANSPOSE(($D117:$E117))),0)</f>
        <v>395811.61297298904</v>
      </c>
      <c r="Q117" s="31" cm="1">
        <f t="array" ref="Q117">Q$106+IF($C117&lt;&gt;0,SUMPRODUCT((Q$107:Q$108)*TRANSPOSE(($D117:$E117))),0)</f>
        <v>493223.2942152535</v>
      </c>
      <c r="R117" s="31" cm="1">
        <f t="array" ref="R117">R$106+IF($C117&lt;&gt;0,SUMPRODUCT((R$107:R$108)*TRANSPOSE(($D117:$E117))),0)</f>
        <v>603400.42408458493</v>
      </c>
      <c r="S117" s="31" cm="1">
        <f t="array" ref="S117">S$106+IF($C117&lt;&gt;0,SUMPRODUCT((S$107:S$108)*TRANSPOSE(($D117:$E117))),0)</f>
        <v>728248.67293688352</v>
      </c>
      <c r="T117" s="31" cm="1">
        <f t="array" ref="T117">T$106+IF($C117&lt;&gt;0,SUMPRODUCT((T$107:T$108)*TRANSPOSE(($D117:$E117))),0)</f>
        <v>869997.28944357601</v>
      </c>
      <c r="U117" s="31" cm="1">
        <f t="array" ref="U117">U$106+IF($C117&lt;&gt;0,SUMPRODUCT((U$107:U$108)*TRANSPOSE(($D117:$E117))),0)</f>
        <v>1031261.2414811412</v>
      </c>
      <c r="V117" s="31" cm="1">
        <f t="array" ref="V117">V$106+IF($C117&lt;&gt;0,SUMPRODUCT((V$107:V$108)*TRANSPOSE(($D117:$E117))),0)</f>
        <v>1215116.7968516806</v>
      </c>
      <c r="W117" s="31" cm="1">
        <f t="array" ref="W117">W$106+IF($C117&lt;&gt;0,SUMPRODUCT((W$107:W$108)*TRANSPOSE(($D117:$E117))),0)</f>
        <v>1425193.8148003127</v>
      </c>
      <c r="X117" s="31" cm="1">
        <f t="array" ref="X117">X$106+IF($C117&lt;&gt;0,SUMPRODUCT((X$107:X$108)*TRANSPOSE(($D117:$E117))),0)</f>
        <v>1664682.3705981066</v>
      </c>
      <c r="Y117" s="31" cm="1">
        <f t="array" ref="Y117">Y$106+IF($C117&lt;&gt;0,SUMPRODUCT((Y$107:Y$108)*TRANSPOSE(($D117:$E117))),0)</f>
        <v>1880617.3537705871</v>
      </c>
      <c r="Z117" s="31" cm="1">
        <f t="array" ref="Z117">Z$106+IF($C117&lt;&gt;0,SUMPRODUCT((Z$107:Z$108)*TRANSPOSE(($D117:$E117))),0)</f>
        <v>2106494.6358823497</v>
      </c>
      <c r="AA117" s="31" cm="1">
        <f t="array" ref="AA117">AA$106+IF($C117&lt;&gt;0,SUMPRODUCT((AA$107:AA$108)*TRANSPOSE(($D117:$E117))),0)</f>
        <v>2353916.1845651357</v>
      </c>
      <c r="AB117" s="31" cm="1">
        <f t="array" ref="AB117">AB$106+IF($C117&lt;&gt;0,SUMPRODUCT((AB$107:AB$108)*TRANSPOSE(($D117:$E117))),0)</f>
        <v>2632244.999212564</v>
      </c>
      <c r="AC117" s="31" cm="1">
        <f t="array" ref="AC117">AC$106+IF($C117&lt;&gt;0,SUMPRODUCT((AC$107:AC$108)*TRANSPOSE(($D117:$E117))),0)</f>
        <v>2946838.6419775314</v>
      </c>
      <c r="AD117" s="31" cm="1">
        <f t="array" ref="AD117">AD$106+IF($C117&lt;&gt;0,SUMPRODUCT((AD$107:AD$108)*TRANSPOSE(($D117:$E117))),0)</f>
        <v>3265136.5011458569</v>
      </c>
      <c r="AE117" s="31" cm="1">
        <f t="array" ref="AE117">AE$106+IF($C117&lt;&gt;0,SUMPRODUCT((AE$107:AE$108)*TRANSPOSE(($D117:$E117))),0)</f>
        <v>3593063.4245000794</v>
      </c>
      <c r="AF117" s="31" cm="1">
        <f t="array" ref="AF117">AF$106+IF($C117&lt;&gt;0,SUMPRODUCT((AF$107:AF$108)*TRANSPOSE(($D117:$E117))),0)</f>
        <v>3956370.8475974249</v>
      </c>
      <c r="AG117" s="31" cm="1">
        <f t="array" ref="AG117">AG$106+IF($C117&lt;&gt;0,SUMPRODUCT((AG$107:AG$108)*TRANSPOSE(($D117:$E117))),0)</f>
        <v>4357876.4461384183</v>
      </c>
    </row>
  </sheetData>
  <conditionalFormatting sqref="E28">
    <cfRule type="expression" dxfId="8" priority="4">
      <formula>AND(SUM($I$27:$AG$27)&gt;0, $E$28=0)</formula>
    </cfRule>
  </conditionalFormatting>
  <conditionalFormatting sqref="E14:E16">
    <cfRule type="expression" dxfId="7" priority="1">
      <formula>AND(SUM($I14:$AB14)&lt;&gt;0, E14=0)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3" id="{1712F874-B643-4BE5-934F-196C6E7538A2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28DE2-E846-427B-B371-240E3FF764AB}">
  <sheetPr codeName="Sheet6">
    <tabColor rgb="FF0099FF"/>
  </sheetPr>
  <dimension ref="A1:XER117"/>
  <sheetViews>
    <sheetView showGridLines="0" zoomScale="90" zoomScaleNormal="90" workbookViewId="0">
      <pane xSplit="7" ySplit="10" topLeftCell="H11" activePane="bottomRight" state="frozen"/>
      <selection activeCell="C26" sqref="C26"/>
      <selection pane="topRight" activeCell="C26" sqref="C26"/>
      <selection pane="bottomLeft" activeCell="C26" sqref="C26"/>
      <selection pane="bottomRight" activeCell="H11" sqref="H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3.375" style="1" customWidth="1"/>
    <col min="9" max="33" width="12.125" style="1" customWidth="1"/>
    <col min="34" max="16384" width="8" style="1"/>
  </cols>
  <sheetData>
    <row r="1" spans="1:43" ht="18.75" x14ac:dyDescent="0.3">
      <c r="A1" s="15" t="str">
        <f>bus</f>
        <v>CitiPower</v>
      </c>
      <c r="B1" s="15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</row>
    <row r="2" spans="1:43" ht="18.75" x14ac:dyDescent="0.3">
      <c r="A2" s="56" t="str">
        <f>proj</f>
        <v>Relay replacements</v>
      </c>
      <c r="B2" s="56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</row>
    <row r="3" spans="1:43" ht="15.75" x14ac:dyDescent="0.25">
      <c r="A3" s="206" t="s">
        <v>136</v>
      </c>
      <c r="B3" s="5"/>
      <c r="C3" s="203">
        <f>INDEX(Assumptions!$E$14:$E$18, MATCH(A3,_xlfn.ANCHORARRAY( Assumptions!$C$14),0))</f>
        <v>0</v>
      </c>
    </row>
    <row r="4" spans="1:43" x14ac:dyDescent="0.2">
      <c r="A4" s="204" t="str">
        <f>(INDEX(Data!$D$9:$D$13, MATCH(A3, options,0)))</f>
        <v>Not used</v>
      </c>
      <c r="B4" s="190"/>
      <c r="C4" s="241" t="str">
        <f>IF(INDEX(Misc_calcs!$D$49:$D$67, MATCH(A3, Misc_calcs!$B$49:$B$67,0)), Misc_calcs!$B$70, "")</f>
        <v/>
      </c>
    </row>
    <row r="5" spans="1:43" hidden="1" outlineLevel="1" x14ac:dyDescent="0.2">
      <c r="C5" s="99"/>
      <c r="D5" s="98"/>
      <c r="E5" s="100"/>
      <c r="F5" s="100"/>
      <c r="G5" s="98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</row>
    <row r="6" spans="1:43" hidden="1" outlineLevel="1" x14ac:dyDescent="0.2">
      <c r="A6" s="98" t="str">
        <f>'Option1 (base case)'!A6</f>
        <v>Count</v>
      </c>
      <c r="B6" s="98"/>
      <c r="C6" s="99"/>
      <c r="D6" s="98"/>
      <c r="E6" s="100"/>
      <c r="F6" s="100"/>
      <c r="G6" s="98"/>
      <c r="H6" s="101"/>
      <c r="I6" s="101">
        <f>'Option1 (base case)'!I6</f>
        <v>1</v>
      </c>
      <c r="J6" s="101">
        <f>'Option1 (base case)'!J6</f>
        <v>2</v>
      </c>
      <c r="K6" s="101">
        <f>'Option1 (base case)'!K6</f>
        <v>3</v>
      </c>
      <c r="L6" s="101">
        <f>'Option1 (base case)'!L6</f>
        <v>4</v>
      </c>
      <c r="M6" s="101">
        <f>'Option1 (base case)'!M6</f>
        <v>5</v>
      </c>
      <c r="N6" s="101">
        <f>'Option1 (base case)'!N6</f>
        <v>6</v>
      </c>
      <c r="O6" s="101">
        <f>'Option1 (base case)'!O6</f>
        <v>7</v>
      </c>
      <c r="P6" s="101">
        <f>'Option1 (base case)'!P6</f>
        <v>8</v>
      </c>
      <c r="Q6" s="101">
        <f>'Option1 (base case)'!Q6</f>
        <v>9</v>
      </c>
      <c r="R6" s="101">
        <f>'Option1 (base case)'!R6</f>
        <v>10</v>
      </c>
      <c r="S6" s="101">
        <f>'Option1 (base case)'!S6</f>
        <v>11</v>
      </c>
      <c r="T6" s="101">
        <f>'Option1 (base case)'!T6</f>
        <v>12</v>
      </c>
      <c r="U6" s="101">
        <f>'Option1 (base case)'!U6</f>
        <v>13</v>
      </c>
      <c r="V6" s="101">
        <f>'Option1 (base case)'!V6</f>
        <v>14</v>
      </c>
      <c r="W6" s="101">
        <f>'Option1 (base case)'!W6</f>
        <v>15</v>
      </c>
      <c r="X6" s="101">
        <f>'Option1 (base case)'!X6</f>
        <v>16</v>
      </c>
      <c r="Y6" s="101">
        <f>'Option1 (base case)'!Y6</f>
        <v>17</v>
      </c>
      <c r="Z6" s="101">
        <f>'Option1 (base case)'!Z6</f>
        <v>18</v>
      </c>
      <c r="AA6" s="101">
        <f>'Option1 (base case)'!AA6</f>
        <v>19</v>
      </c>
      <c r="AB6" s="101">
        <f>'Option1 (base case)'!AB6</f>
        <v>20</v>
      </c>
      <c r="AC6" s="101">
        <f>'Option1 (base case)'!AC6</f>
        <v>21</v>
      </c>
      <c r="AD6" s="101">
        <f>'Option1 (base case)'!AD6</f>
        <v>22</v>
      </c>
      <c r="AE6" s="101">
        <f>'Option1 (base case)'!AE6</f>
        <v>23</v>
      </c>
      <c r="AF6" s="101">
        <f>'Option1 (base case)'!AF6</f>
        <v>24</v>
      </c>
      <c r="AG6" s="101">
        <f>'Option1 (base case)'!AG6</f>
        <v>25</v>
      </c>
    </row>
    <row r="7" spans="1:43" hidden="1" outlineLevel="1" x14ac:dyDescent="0.2">
      <c r="A7" s="98" t="str">
        <f>'Option1 (base case)'!A7</f>
        <v>Value of CO2 reductions</v>
      </c>
      <c r="B7" s="98"/>
      <c r="G7" s="162" t="s">
        <v>65</v>
      </c>
      <c r="I7" s="99">
        <f>'Option1 (base case)'!I7</f>
        <v>24.730486797759085</v>
      </c>
      <c r="J7" s="99">
        <f>'Option1 (base case)'!J7</f>
        <v>22.340740091772258</v>
      </c>
      <c r="K7" s="99">
        <f>'Option1 (base case)'!K7</f>
        <v>20.196329122153124</v>
      </c>
      <c r="L7" s="99">
        <f>'Option1 (base case)'!L7</f>
        <v>18.06294207659629</v>
      </c>
      <c r="M7" s="99">
        <f>'Option1 (base case)'!M7</f>
        <v>15.913397615084225</v>
      </c>
      <c r="N7" s="99">
        <f>'Option1 (base case)'!N7</f>
        <v>13.715069432539002</v>
      </c>
      <c r="O7" s="99">
        <f>'Option1 (base case)'!O7</f>
        <v>13.715069432539002</v>
      </c>
      <c r="P7" s="99">
        <f>'Option1 (base case)'!P7</f>
        <v>13.715069432539002</v>
      </c>
      <c r="Q7" s="99">
        <f>'Option1 (base case)'!Q7</f>
        <v>13.715069432539002</v>
      </c>
      <c r="R7" s="99">
        <f>'Option1 (base case)'!R7</f>
        <v>13.715069432539002</v>
      </c>
      <c r="S7" s="99">
        <f>'Option1 (base case)'!S7</f>
        <v>13.715069432539002</v>
      </c>
      <c r="T7" s="99">
        <f>'Option1 (base case)'!T7</f>
        <v>13.715069432539002</v>
      </c>
      <c r="U7" s="99">
        <f>'Option1 (base case)'!U7</f>
        <v>13.715069432539002</v>
      </c>
      <c r="V7" s="99">
        <f>'Option1 (base case)'!V7</f>
        <v>13.715069432539002</v>
      </c>
      <c r="W7" s="99">
        <f>'Option1 (base case)'!W7</f>
        <v>13.715069432539002</v>
      </c>
      <c r="X7" s="99">
        <f>'Option1 (base case)'!X7</f>
        <v>13.715069432539002</v>
      </c>
      <c r="Y7" s="99">
        <f>'Option1 (base case)'!Y7</f>
        <v>13.715069432539002</v>
      </c>
      <c r="Z7" s="99">
        <f>'Option1 (base case)'!Z7</f>
        <v>13.715069432539002</v>
      </c>
      <c r="AA7" s="99">
        <f>'Option1 (base case)'!AA7</f>
        <v>13.715069432539002</v>
      </c>
      <c r="AB7" s="99">
        <f>'Option1 (base case)'!AB7</f>
        <v>13.715069432539002</v>
      </c>
      <c r="AC7" s="99">
        <f>'Option1 (base case)'!AC7</f>
        <v>13.715069432539002</v>
      </c>
      <c r="AD7" s="99">
        <f>'Option1 (base case)'!AD7</f>
        <v>13.715069432539002</v>
      </c>
      <c r="AE7" s="99">
        <f>'Option1 (base case)'!AE7</f>
        <v>13.715069432539002</v>
      </c>
      <c r="AF7" s="99">
        <f>'Option1 (base case)'!AF7</f>
        <v>13.715069432539002</v>
      </c>
      <c r="AG7" s="99">
        <f>'Option1 (base case)'!AG7</f>
        <v>13.715069432539002</v>
      </c>
    </row>
    <row r="8" spans="1:43" ht="6.75" customHeight="1" collapsed="1" x14ac:dyDescent="0.2">
      <c r="C8" s="99"/>
      <c r="D8" s="98"/>
      <c r="E8" s="100"/>
      <c r="F8" s="100"/>
      <c r="G8" s="98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</row>
    <row r="9" spans="1:43" ht="15" x14ac:dyDescent="0.2">
      <c r="A9" s="18"/>
      <c r="B9" s="18"/>
      <c r="C9" s="18"/>
      <c r="D9" s="18"/>
      <c r="E9" s="18"/>
      <c r="F9" s="144"/>
      <c r="G9" s="18" t="s">
        <v>25</v>
      </c>
      <c r="H9" s="223"/>
      <c r="I9" s="17" t="str">
        <f>'Option1 (base case)'!I9</f>
        <v>2026-27</v>
      </c>
      <c r="J9" s="17" t="str">
        <f>'Option1 (base case)'!J9</f>
        <v>2027-28</v>
      </c>
      <c r="K9" s="17" t="str">
        <f>'Option1 (base case)'!K9</f>
        <v>2028-29</v>
      </c>
      <c r="L9" s="17" t="str">
        <f>'Option1 (base case)'!L9</f>
        <v>2029-30</v>
      </c>
      <c r="M9" s="17" t="str">
        <f>'Option1 (base case)'!M9</f>
        <v>2030-31</v>
      </c>
      <c r="N9" s="17" t="str">
        <f>'Option1 (base case)'!N9</f>
        <v>2031-32</v>
      </c>
      <c r="O9" s="17" t="str">
        <f>'Option1 (base case)'!O9</f>
        <v>2032-33</v>
      </c>
      <c r="P9" s="17" t="str">
        <f>'Option1 (base case)'!P9</f>
        <v>2033-34</v>
      </c>
      <c r="Q9" s="17" t="str">
        <f>'Option1 (base case)'!Q9</f>
        <v>2034-35</v>
      </c>
      <c r="R9" s="17" t="str">
        <f>'Option1 (base case)'!R9</f>
        <v>2035-36</v>
      </c>
      <c r="S9" s="17" t="str">
        <f>'Option1 (base case)'!S9</f>
        <v>2036-37</v>
      </c>
      <c r="T9" s="17" t="str">
        <f>'Option1 (base case)'!T9</f>
        <v>2037-38</v>
      </c>
      <c r="U9" s="17" t="str">
        <f>'Option1 (base case)'!U9</f>
        <v>2038-39</v>
      </c>
      <c r="V9" s="17" t="str">
        <f>'Option1 (base case)'!V9</f>
        <v>2039-40</v>
      </c>
      <c r="W9" s="17" t="str">
        <f>'Option1 (base case)'!W9</f>
        <v>2040-41</v>
      </c>
      <c r="X9" s="17" t="str">
        <f>'Option1 (base case)'!X9</f>
        <v>2041-42</v>
      </c>
      <c r="Y9" s="17" t="str">
        <f>'Option1 (base case)'!Y9</f>
        <v>2042-43</v>
      </c>
      <c r="Z9" s="17" t="str">
        <f>'Option1 (base case)'!Z9</f>
        <v>2043-44</v>
      </c>
      <c r="AA9" s="17" t="str">
        <f>'Option1 (base case)'!AA9</f>
        <v>2044-45</v>
      </c>
      <c r="AB9" s="17" t="str">
        <f>'Option1 (base case)'!AB9</f>
        <v>2045-46</v>
      </c>
      <c r="AC9" s="17" t="str">
        <f>'Option1 (base case)'!AC9</f>
        <v>2046-47</v>
      </c>
      <c r="AD9" s="17" t="str">
        <f>'Option1 (base case)'!AD9</f>
        <v>2047-48</v>
      </c>
      <c r="AE9" s="17" t="str">
        <f>'Option1 (base case)'!AE9</f>
        <v>2048-49</v>
      </c>
      <c r="AF9" s="17" t="str">
        <f>'Option1 (base case)'!AF9</f>
        <v>2049-50</v>
      </c>
      <c r="AG9" s="17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89" t="s">
        <v>122</v>
      </c>
      <c r="B11" s="89"/>
      <c r="C11" s="90"/>
      <c r="D11" s="90"/>
      <c r="E11" s="90"/>
      <c r="F11" s="90"/>
      <c r="G11" s="207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/>
      <c r="AI11"/>
      <c r="AJ11"/>
      <c r="AK11"/>
      <c r="AL11"/>
      <c r="AM11"/>
    </row>
    <row r="12" spans="1:43" x14ac:dyDescent="0.2">
      <c r="A12" s="3"/>
      <c r="B12" s="3"/>
      <c r="C12" s="3"/>
      <c r="D12" s="3"/>
      <c r="G12" s="208"/>
      <c r="AH12"/>
      <c r="AI12"/>
      <c r="AJ12"/>
      <c r="AK12"/>
      <c r="AL12"/>
      <c r="AM12"/>
    </row>
    <row r="13" spans="1:43" x14ac:dyDescent="0.2">
      <c r="C13" s="3" t="s">
        <v>17</v>
      </c>
      <c r="D13"/>
      <c r="E13" s="126" t="s">
        <v>71</v>
      </c>
      <c r="G13" s="209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7" t="s">
        <v>59</v>
      </c>
      <c r="D14"/>
      <c r="E14" s="150">
        <v>0</v>
      </c>
      <c r="G14" s="210">
        <f>input_dollars</f>
        <v>45291</v>
      </c>
      <c r="H14" s="151"/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7"/>
      <c r="D15"/>
      <c r="E15" s="150">
        <v>0</v>
      </c>
      <c r="G15" s="210">
        <f>input_dollars</f>
        <v>45291</v>
      </c>
      <c r="H15" s="2"/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7"/>
      <c r="D16"/>
      <c r="E16" s="150">
        <v>0</v>
      </c>
      <c r="G16" s="210">
        <f>input_dollars</f>
        <v>45291</v>
      </c>
      <c r="H16" s="2"/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30</v>
      </c>
      <c r="G17" s="210">
        <f>input_dollars</f>
        <v>45291</v>
      </c>
      <c r="H17" s="107"/>
      <c r="I17" s="106">
        <f t="shared" ref="I17:Q17" si="0">SUM(I14:I16)</f>
        <v>0</v>
      </c>
      <c r="J17" s="106">
        <f t="shared" si="0"/>
        <v>0</v>
      </c>
      <c r="K17" s="106">
        <f t="shared" si="0"/>
        <v>0</v>
      </c>
      <c r="L17" s="106">
        <f t="shared" si="0"/>
        <v>0</v>
      </c>
      <c r="M17" s="106">
        <f t="shared" si="0"/>
        <v>0</v>
      </c>
      <c r="N17" s="106">
        <f t="shared" si="0"/>
        <v>0</v>
      </c>
      <c r="O17" s="106">
        <f t="shared" si="0"/>
        <v>0</v>
      </c>
      <c r="P17" s="106">
        <f t="shared" si="0"/>
        <v>0</v>
      </c>
      <c r="Q17" s="106">
        <f t="shared" si="0"/>
        <v>0</v>
      </c>
      <c r="R17" s="106">
        <f t="shared" ref="R17:AG17" si="1">SUM(R14:R16)</f>
        <v>0</v>
      </c>
      <c r="S17" s="106">
        <f t="shared" si="1"/>
        <v>0</v>
      </c>
      <c r="T17" s="106">
        <f t="shared" si="1"/>
        <v>0</v>
      </c>
      <c r="U17" s="106">
        <f t="shared" si="1"/>
        <v>0</v>
      </c>
      <c r="V17" s="106">
        <f t="shared" si="1"/>
        <v>0</v>
      </c>
      <c r="W17" s="106">
        <f t="shared" si="1"/>
        <v>0</v>
      </c>
      <c r="X17" s="106">
        <f t="shared" si="1"/>
        <v>0</v>
      </c>
      <c r="Y17" s="106">
        <f t="shared" si="1"/>
        <v>0</v>
      </c>
      <c r="Z17" s="106">
        <f t="shared" si="1"/>
        <v>0</v>
      </c>
      <c r="AA17" s="106">
        <f t="shared" si="1"/>
        <v>0</v>
      </c>
      <c r="AB17" s="106">
        <f t="shared" si="1"/>
        <v>0</v>
      </c>
      <c r="AC17" s="106">
        <f t="shared" si="1"/>
        <v>0</v>
      </c>
      <c r="AD17" s="106">
        <f t="shared" si="1"/>
        <v>0</v>
      </c>
      <c r="AE17" s="106">
        <f t="shared" si="1"/>
        <v>0</v>
      </c>
      <c r="AF17" s="106">
        <f t="shared" si="1"/>
        <v>0</v>
      </c>
      <c r="AG17" s="106">
        <f t="shared" si="1"/>
        <v>0</v>
      </c>
      <c r="AH17"/>
      <c r="AI17"/>
      <c r="AJ17"/>
      <c r="AK17"/>
      <c r="AL17"/>
      <c r="AM17"/>
    </row>
    <row r="18" spans="1:43" x14ac:dyDescent="0.2">
      <c r="C18"/>
      <c r="D18"/>
      <c r="E18"/>
      <c r="G18" s="20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31</v>
      </c>
      <c r="D19"/>
      <c r="E19"/>
      <c r="F19" s="107"/>
      <c r="G19" s="210">
        <f>input_dollars</f>
        <v>45291</v>
      </c>
      <c r="H19" s="107"/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138">
        <v>0</v>
      </c>
      <c r="T19" s="138">
        <v>0</v>
      </c>
      <c r="U19" s="138">
        <v>0</v>
      </c>
      <c r="V19" s="138">
        <v>0</v>
      </c>
      <c r="W19" s="138">
        <v>0</v>
      </c>
      <c r="X19" s="138">
        <v>0</v>
      </c>
      <c r="Y19" s="138">
        <v>0</v>
      </c>
      <c r="Z19" s="138">
        <v>0</v>
      </c>
      <c r="AA19" s="138">
        <v>0</v>
      </c>
      <c r="AB19" s="138">
        <v>0</v>
      </c>
      <c r="AC19" s="138">
        <v>0</v>
      </c>
      <c r="AD19" s="138">
        <v>0</v>
      </c>
      <c r="AE19" s="138">
        <v>0</v>
      </c>
      <c r="AF19" s="138">
        <v>0</v>
      </c>
      <c r="AG19" s="138">
        <v>0</v>
      </c>
      <c r="AH19"/>
      <c r="AI19"/>
      <c r="AJ19"/>
      <c r="AK19"/>
      <c r="AL19"/>
      <c r="AM19"/>
    </row>
    <row r="20" spans="1:43" x14ac:dyDescent="0.2">
      <c r="G20" s="208"/>
      <c r="AH20"/>
      <c r="AI20"/>
      <c r="AJ20"/>
      <c r="AK20"/>
      <c r="AL20"/>
      <c r="AM20"/>
    </row>
    <row r="21" spans="1:43" x14ac:dyDescent="0.2">
      <c r="C21"/>
      <c r="D21"/>
      <c r="E21"/>
      <c r="G21" s="20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89" t="s">
        <v>153</v>
      </c>
      <c r="B22" s="89"/>
      <c r="C22" s="89"/>
      <c r="D22" s="89"/>
      <c r="E22" s="89"/>
      <c r="F22" s="89"/>
      <c r="G22" s="207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111"/>
      <c r="B23" s="111"/>
      <c r="C23" s="111"/>
      <c r="D23" s="111"/>
      <c r="E23" s="111"/>
      <c r="F23" s="111"/>
      <c r="G23" s="2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111"/>
      <c r="B24" s="111"/>
      <c r="C24" s="1" t="s">
        <v>154</v>
      </c>
      <c r="D24" s="111"/>
      <c r="E24" s="111"/>
      <c r="F24" s="111"/>
      <c r="G24" s="211"/>
      <c r="H24" s="111"/>
      <c r="I24" s="171">
        <v>0</v>
      </c>
      <c r="J24" s="171">
        <v>0</v>
      </c>
      <c r="K24" s="171">
        <v>0</v>
      </c>
      <c r="L24" s="171">
        <v>0</v>
      </c>
      <c r="M24" s="171">
        <v>0</v>
      </c>
      <c r="N24" s="171">
        <v>0</v>
      </c>
      <c r="O24" s="171">
        <v>0</v>
      </c>
      <c r="P24" s="171">
        <v>0</v>
      </c>
      <c r="Q24" s="171">
        <v>0</v>
      </c>
      <c r="R24" s="171">
        <v>0</v>
      </c>
      <c r="S24" s="171">
        <v>0</v>
      </c>
      <c r="T24" s="171">
        <v>0</v>
      </c>
      <c r="U24" s="172">
        <v>0</v>
      </c>
      <c r="V24" s="172">
        <v>0</v>
      </c>
      <c r="W24" s="172">
        <v>0</v>
      </c>
      <c r="X24" s="172">
        <v>0</v>
      </c>
      <c r="Y24" s="172">
        <v>0</v>
      </c>
      <c r="Z24" s="172">
        <v>0</v>
      </c>
      <c r="AA24" s="172">
        <v>0</v>
      </c>
      <c r="AB24" s="172">
        <v>0</v>
      </c>
      <c r="AC24" s="172">
        <v>0</v>
      </c>
      <c r="AD24" s="172">
        <v>0</v>
      </c>
      <c r="AE24" s="172">
        <v>0</v>
      </c>
      <c r="AF24" s="172">
        <v>0</v>
      </c>
      <c r="AG24" s="172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111"/>
      <c r="B25" s="111"/>
      <c r="C25" s="1" t="s">
        <v>155</v>
      </c>
      <c r="D25" s="211"/>
      <c r="E25" s="111"/>
      <c r="F25" s="111"/>
      <c r="G25" s="211"/>
      <c r="H25" s="111"/>
      <c r="I25" s="172">
        <v>0</v>
      </c>
      <c r="J25" s="172">
        <v>0</v>
      </c>
      <c r="K25" s="172">
        <v>0</v>
      </c>
      <c r="L25" s="172">
        <v>0</v>
      </c>
      <c r="M25" s="172">
        <v>0</v>
      </c>
      <c r="N25" s="171">
        <v>0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172">
        <v>0</v>
      </c>
      <c r="V25" s="172">
        <v>0</v>
      </c>
      <c r="W25" s="172">
        <v>0</v>
      </c>
      <c r="X25" s="172">
        <v>0</v>
      </c>
      <c r="Y25" s="172">
        <v>0</v>
      </c>
      <c r="Z25" s="172">
        <v>0</v>
      </c>
      <c r="AA25" s="172">
        <v>0</v>
      </c>
      <c r="AB25" s="172">
        <v>0</v>
      </c>
      <c r="AC25" s="172">
        <v>0</v>
      </c>
      <c r="AD25" s="172">
        <v>0</v>
      </c>
      <c r="AE25" s="172">
        <v>0</v>
      </c>
      <c r="AF25" s="172">
        <v>0</v>
      </c>
      <c r="AG25" s="172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111"/>
      <c r="B26" s="111"/>
      <c r="C26" s="111"/>
      <c r="D26" s="211"/>
      <c r="E26" s="111"/>
      <c r="F26" s="111"/>
      <c r="G26" s="2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/>
      <c r="AI26"/>
      <c r="AJ26"/>
      <c r="AK26"/>
      <c r="AL26"/>
      <c r="AM26"/>
      <c r="AN26"/>
      <c r="AO26"/>
      <c r="AP26"/>
      <c r="AQ26"/>
    </row>
    <row r="27" spans="1:43" x14ac:dyDescent="0.2">
      <c r="C27" s="1" t="s">
        <v>125</v>
      </c>
      <c r="D27" s="208"/>
      <c r="E27"/>
      <c r="G27" s="210" t="s">
        <v>41</v>
      </c>
      <c r="H27"/>
      <c r="I27" s="172">
        <v>0</v>
      </c>
      <c r="J27" s="172">
        <v>0</v>
      </c>
      <c r="K27" s="172">
        <v>0</v>
      </c>
      <c r="L27" s="172">
        <v>0</v>
      </c>
      <c r="M27" s="172">
        <v>0</v>
      </c>
      <c r="N27" s="171">
        <v>0</v>
      </c>
      <c r="O27" s="171">
        <v>0</v>
      </c>
      <c r="P27" s="171">
        <v>0</v>
      </c>
      <c r="Q27" s="171">
        <v>0</v>
      </c>
      <c r="R27" s="171">
        <v>0</v>
      </c>
      <c r="S27" s="171">
        <v>0</v>
      </c>
      <c r="T27" s="171">
        <v>0</v>
      </c>
      <c r="U27" s="172">
        <v>0</v>
      </c>
      <c r="V27" s="172">
        <v>0</v>
      </c>
      <c r="W27" s="172">
        <v>0</v>
      </c>
      <c r="X27" s="172">
        <v>0</v>
      </c>
      <c r="Y27" s="172">
        <v>0</v>
      </c>
      <c r="Z27" s="172">
        <v>0</v>
      </c>
      <c r="AA27" s="172">
        <v>0</v>
      </c>
      <c r="AB27" s="172">
        <v>0</v>
      </c>
      <c r="AC27" s="172">
        <v>0</v>
      </c>
      <c r="AD27" s="172">
        <v>0</v>
      </c>
      <c r="AE27" s="172">
        <v>0</v>
      </c>
      <c r="AF27" s="172">
        <v>0</v>
      </c>
      <c r="AG27" s="172">
        <v>0</v>
      </c>
      <c r="AH27"/>
      <c r="AI27"/>
      <c r="AJ27"/>
      <c r="AK27"/>
      <c r="AL27"/>
      <c r="AM27"/>
      <c r="AN27"/>
      <c r="AO27"/>
      <c r="AP27"/>
      <c r="AQ27"/>
    </row>
    <row r="28" spans="1:43" x14ac:dyDescent="0.2">
      <c r="C28" s="1" t="s">
        <v>126</v>
      </c>
      <c r="D28" s="208" t="s">
        <v>65</v>
      </c>
      <c r="E28" s="113">
        <f>Assumptions!H41*vcr_esc</f>
        <v>43815.486225173103</v>
      </c>
      <c r="F28" s="241" t="str">
        <f>IF(AND(SUM(I27:AG27)&lt;&gt;0, E28=0), "!", "")</f>
        <v/>
      </c>
      <c r="G28" s="210">
        <f>input_dollars</f>
        <v>45291</v>
      </c>
      <c r="H28"/>
      <c r="I28" s="302">
        <f>I27*$E$28</f>
        <v>0</v>
      </c>
      <c r="J28" s="302">
        <f t="shared" ref="J28:AG28" si="2">J27*$E$28</f>
        <v>0</v>
      </c>
      <c r="K28" s="302">
        <f t="shared" si="2"/>
        <v>0</v>
      </c>
      <c r="L28" s="302">
        <f t="shared" si="2"/>
        <v>0</v>
      </c>
      <c r="M28" s="302">
        <f t="shared" si="2"/>
        <v>0</v>
      </c>
      <c r="N28" s="302">
        <f t="shared" si="2"/>
        <v>0</v>
      </c>
      <c r="O28" s="302">
        <f t="shared" si="2"/>
        <v>0</v>
      </c>
      <c r="P28" s="302">
        <f t="shared" si="2"/>
        <v>0</v>
      </c>
      <c r="Q28" s="302">
        <f t="shared" si="2"/>
        <v>0</v>
      </c>
      <c r="R28" s="302">
        <f t="shared" si="2"/>
        <v>0</v>
      </c>
      <c r="S28" s="302">
        <f t="shared" si="2"/>
        <v>0</v>
      </c>
      <c r="T28" s="302">
        <f t="shared" si="2"/>
        <v>0</v>
      </c>
      <c r="U28" s="302">
        <f t="shared" si="2"/>
        <v>0</v>
      </c>
      <c r="V28" s="302">
        <f t="shared" si="2"/>
        <v>0</v>
      </c>
      <c r="W28" s="302">
        <f t="shared" si="2"/>
        <v>0</v>
      </c>
      <c r="X28" s="302">
        <f t="shared" si="2"/>
        <v>0</v>
      </c>
      <c r="Y28" s="302">
        <f t="shared" si="2"/>
        <v>0</v>
      </c>
      <c r="Z28" s="302">
        <f t="shared" si="2"/>
        <v>0</v>
      </c>
      <c r="AA28" s="302">
        <f t="shared" si="2"/>
        <v>0</v>
      </c>
      <c r="AB28" s="302">
        <f t="shared" si="2"/>
        <v>0</v>
      </c>
      <c r="AC28" s="302">
        <f t="shared" si="2"/>
        <v>0</v>
      </c>
      <c r="AD28" s="302">
        <f t="shared" si="2"/>
        <v>0</v>
      </c>
      <c r="AE28" s="302">
        <f t="shared" si="2"/>
        <v>0</v>
      </c>
      <c r="AF28" s="302">
        <f t="shared" si="2"/>
        <v>0</v>
      </c>
      <c r="AG28" s="302">
        <f t="shared" si="2"/>
        <v>0</v>
      </c>
      <c r="AH28"/>
      <c r="AI28"/>
      <c r="AJ28"/>
      <c r="AK28"/>
      <c r="AL28"/>
      <c r="AM28"/>
      <c r="AN28"/>
      <c r="AO28"/>
      <c r="AP28"/>
      <c r="AQ28"/>
    </row>
    <row r="29" spans="1:43" x14ac:dyDescent="0.2">
      <c r="D29" s="209"/>
      <c r="E29"/>
      <c r="G29" s="210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</row>
    <row r="30" spans="1:43" x14ac:dyDescent="0.2">
      <c r="C30" s="320" t="s">
        <v>246</v>
      </c>
      <c r="D30" s="208" t="s">
        <v>211</v>
      </c>
      <c r="G30" s="210">
        <f>input_dollars</f>
        <v>45291</v>
      </c>
      <c r="H30" s="151"/>
      <c r="I30" s="171">
        <v>0</v>
      </c>
      <c r="J30" s="171">
        <v>0</v>
      </c>
      <c r="K30" s="171">
        <v>0</v>
      </c>
      <c r="L30" s="171">
        <v>0</v>
      </c>
      <c r="M30" s="171">
        <v>0</v>
      </c>
      <c r="N30" s="171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171">
        <v>0</v>
      </c>
      <c r="V30" s="171">
        <v>0</v>
      </c>
      <c r="W30" s="171">
        <v>0</v>
      </c>
      <c r="X30" s="171">
        <v>0</v>
      </c>
      <c r="Y30" s="171">
        <v>0</v>
      </c>
      <c r="Z30" s="171">
        <v>0</v>
      </c>
      <c r="AA30" s="171">
        <v>0</v>
      </c>
      <c r="AB30" s="171">
        <v>0</v>
      </c>
      <c r="AC30" s="171">
        <v>0</v>
      </c>
      <c r="AD30" s="171">
        <v>0</v>
      </c>
      <c r="AE30" s="171">
        <v>0</v>
      </c>
      <c r="AF30" s="171">
        <v>0</v>
      </c>
      <c r="AG30" s="171">
        <v>0</v>
      </c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320" t="s">
        <v>247</v>
      </c>
      <c r="D31" s="209"/>
      <c r="E31"/>
      <c r="G31" s="210">
        <f>input_dollars</f>
        <v>45291</v>
      </c>
      <c r="H31" s="151"/>
      <c r="I31" s="171">
        <v>0</v>
      </c>
      <c r="J31" s="171">
        <v>0</v>
      </c>
      <c r="K31" s="171">
        <v>0</v>
      </c>
      <c r="L31" s="171">
        <v>0</v>
      </c>
      <c r="M31" s="171">
        <v>0</v>
      </c>
      <c r="N31" s="171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171">
        <v>0</v>
      </c>
      <c r="V31" s="171">
        <v>0</v>
      </c>
      <c r="W31" s="171">
        <v>0</v>
      </c>
      <c r="X31" s="171">
        <v>0</v>
      </c>
      <c r="Y31" s="171">
        <v>0</v>
      </c>
      <c r="Z31" s="171">
        <v>0</v>
      </c>
      <c r="AA31" s="171">
        <v>0</v>
      </c>
      <c r="AB31" s="171">
        <v>0</v>
      </c>
      <c r="AC31" s="171">
        <v>0</v>
      </c>
      <c r="AD31" s="171">
        <v>0</v>
      </c>
      <c r="AE31" s="171">
        <v>0</v>
      </c>
      <c r="AF31" s="171">
        <v>0</v>
      </c>
      <c r="AG31" s="171">
        <v>0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320" t="s">
        <v>117</v>
      </c>
      <c r="D32" s="208" t="s">
        <v>211</v>
      </c>
      <c r="E32"/>
      <c r="G32" s="210">
        <f>input_dollars</f>
        <v>45291</v>
      </c>
      <c r="H32"/>
      <c r="I32" s="171">
        <v>0</v>
      </c>
      <c r="J32" s="171">
        <v>0</v>
      </c>
      <c r="K32" s="171">
        <v>0</v>
      </c>
      <c r="L32" s="171">
        <v>0</v>
      </c>
      <c r="M32" s="171">
        <v>0</v>
      </c>
      <c r="N32" s="171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171">
        <v>0</v>
      </c>
      <c r="V32" s="171">
        <v>0</v>
      </c>
      <c r="W32" s="171">
        <v>0</v>
      </c>
      <c r="X32" s="171">
        <v>0</v>
      </c>
      <c r="Y32" s="171">
        <v>0</v>
      </c>
      <c r="Z32" s="171">
        <v>0</v>
      </c>
      <c r="AA32" s="171">
        <v>0</v>
      </c>
      <c r="AB32" s="171">
        <v>0</v>
      </c>
      <c r="AC32" s="171">
        <v>0</v>
      </c>
      <c r="AD32" s="171">
        <v>0</v>
      </c>
      <c r="AE32" s="171">
        <v>0</v>
      </c>
      <c r="AF32" s="171">
        <v>0</v>
      </c>
      <c r="AG32" s="171">
        <v>0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C33" s="320" t="s">
        <v>248</v>
      </c>
      <c r="D33" s="222"/>
      <c r="E33"/>
      <c r="G33" s="210">
        <f>input_dollars</f>
        <v>45291</v>
      </c>
      <c r="H33"/>
      <c r="I33" s="171">
        <v>0</v>
      </c>
      <c r="J33" s="171">
        <v>0</v>
      </c>
      <c r="K33" s="171">
        <v>0</v>
      </c>
      <c r="L33" s="171">
        <v>0</v>
      </c>
      <c r="M33" s="171">
        <v>0</v>
      </c>
      <c r="N33" s="171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171">
        <v>0</v>
      </c>
      <c r="V33" s="171">
        <v>0</v>
      </c>
      <c r="W33" s="171">
        <v>0</v>
      </c>
      <c r="X33" s="171">
        <v>0</v>
      </c>
      <c r="Y33" s="171">
        <v>0</v>
      </c>
      <c r="Z33" s="171">
        <v>0</v>
      </c>
      <c r="AA33" s="171">
        <v>0</v>
      </c>
      <c r="AB33" s="171">
        <v>0</v>
      </c>
      <c r="AC33" s="171">
        <v>0</v>
      </c>
      <c r="AD33" s="171">
        <v>0</v>
      </c>
      <c r="AE33" s="171">
        <v>0</v>
      </c>
      <c r="AF33" s="171">
        <v>0</v>
      </c>
      <c r="AG33" s="171">
        <v>0</v>
      </c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320" t="s">
        <v>249</v>
      </c>
      <c r="D34" s="209"/>
      <c r="E34"/>
      <c r="G34" s="210">
        <f>input_dollars</f>
        <v>45291</v>
      </c>
      <c r="H34"/>
      <c r="I34" s="171">
        <v>0</v>
      </c>
      <c r="J34" s="171">
        <v>0</v>
      </c>
      <c r="K34" s="171">
        <v>0</v>
      </c>
      <c r="L34" s="171">
        <v>0</v>
      </c>
      <c r="M34" s="171">
        <v>0</v>
      </c>
      <c r="N34" s="171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171">
        <v>0</v>
      </c>
      <c r="V34" s="171">
        <v>0</v>
      </c>
      <c r="W34" s="171">
        <v>0</v>
      </c>
      <c r="X34" s="171">
        <v>0</v>
      </c>
      <c r="Y34" s="171">
        <v>0</v>
      </c>
      <c r="Z34" s="171">
        <v>0</v>
      </c>
      <c r="AA34" s="171">
        <v>0</v>
      </c>
      <c r="AB34" s="171">
        <v>0</v>
      </c>
      <c r="AC34" s="171">
        <v>0</v>
      </c>
      <c r="AD34" s="171">
        <v>0</v>
      </c>
      <c r="AE34" s="171">
        <v>0</v>
      </c>
      <c r="AF34" s="171">
        <v>0</v>
      </c>
      <c r="AG34" s="171"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D35" s="209"/>
      <c r="E35"/>
      <c r="G35" s="210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</row>
    <row r="36" spans="1:16372" x14ac:dyDescent="0.2">
      <c r="C36" s="3" t="s">
        <v>175</v>
      </c>
      <c r="D36" s="221"/>
      <c r="E36" s="107"/>
      <c r="F36" s="3"/>
      <c r="G36" s="212"/>
      <c r="H36" s="107"/>
      <c r="I36" s="173">
        <f>SUM(I28:I34)</f>
        <v>0</v>
      </c>
      <c r="J36" s="173">
        <f t="shared" ref="J36:AG36" si="3">SUM(J28:J34)</f>
        <v>0</v>
      </c>
      <c r="K36" s="173">
        <f t="shared" si="3"/>
        <v>0</v>
      </c>
      <c r="L36" s="173">
        <f t="shared" si="3"/>
        <v>0</v>
      </c>
      <c r="M36" s="173">
        <f t="shared" si="3"/>
        <v>0</v>
      </c>
      <c r="N36" s="173">
        <f t="shared" si="3"/>
        <v>0</v>
      </c>
      <c r="O36" s="173">
        <f t="shared" si="3"/>
        <v>0</v>
      </c>
      <c r="P36" s="173">
        <f t="shared" si="3"/>
        <v>0</v>
      </c>
      <c r="Q36" s="173">
        <f t="shared" si="3"/>
        <v>0</v>
      </c>
      <c r="R36" s="173">
        <f t="shared" si="3"/>
        <v>0</v>
      </c>
      <c r="S36" s="173">
        <f t="shared" si="3"/>
        <v>0</v>
      </c>
      <c r="T36" s="173">
        <f t="shared" si="3"/>
        <v>0</v>
      </c>
      <c r="U36" s="173">
        <f t="shared" si="3"/>
        <v>0</v>
      </c>
      <c r="V36" s="173">
        <f t="shared" si="3"/>
        <v>0</v>
      </c>
      <c r="W36" s="173">
        <f t="shared" si="3"/>
        <v>0</v>
      </c>
      <c r="X36" s="173">
        <f t="shared" si="3"/>
        <v>0</v>
      </c>
      <c r="Y36" s="173">
        <f t="shared" si="3"/>
        <v>0</v>
      </c>
      <c r="Z36" s="173">
        <f t="shared" si="3"/>
        <v>0</v>
      </c>
      <c r="AA36" s="173">
        <f t="shared" si="3"/>
        <v>0</v>
      </c>
      <c r="AB36" s="173">
        <f t="shared" si="3"/>
        <v>0</v>
      </c>
      <c r="AC36" s="173">
        <f t="shared" si="3"/>
        <v>0</v>
      </c>
      <c r="AD36" s="173">
        <f t="shared" si="3"/>
        <v>0</v>
      </c>
      <c r="AE36" s="173">
        <f t="shared" si="3"/>
        <v>0</v>
      </c>
      <c r="AF36" s="173">
        <f t="shared" si="3"/>
        <v>0</v>
      </c>
      <c r="AG36" s="173">
        <f t="shared" si="3"/>
        <v>0</v>
      </c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</row>
    <row r="37" spans="1:16372" x14ac:dyDescent="0.2">
      <c r="D37"/>
      <c r="E37"/>
      <c r="G37" s="210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</row>
    <row r="38" spans="1:16372" ht="15" x14ac:dyDescent="0.2">
      <c r="A38" s="89" t="s">
        <v>58</v>
      </c>
      <c r="B38" s="89"/>
      <c r="C38" s="89"/>
      <c r="D38" s="89"/>
      <c r="E38" s="89"/>
      <c r="F38" s="89"/>
      <c r="G38" s="207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/>
      <c r="E39"/>
      <c r="G39" s="21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</row>
    <row r="40" spans="1:16372" x14ac:dyDescent="0.2">
      <c r="D40"/>
      <c r="E40"/>
      <c r="G40" s="21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</row>
    <row r="41" spans="1:16372" ht="13.5" x14ac:dyDescent="0.25">
      <c r="C41" s="1" t="s">
        <v>61</v>
      </c>
      <c r="G41" s="208" t="s">
        <v>41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</row>
    <row r="42" spans="1:16372" ht="13.5" x14ac:dyDescent="0.25">
      <c r="C42" s="1" t="s">
        <v>131</v>
      </c>
      <c r="G42" s="208" t="s">
        <v>106</v>
      </c>
      <c r="I42" s="85">
        <f t="shared" ref="I42:AG42" si="4">I41*I7</f>
        <v>0</v>
      </c>
      <c r="J42" s="85">
        <f t="shared" si="4"/>
        <v>0</v>
      </c>
      <c r="K42" s="85">
        <f t="shared" si="4"/>
        <v>0</v>
      </c>
      <c r="L42" s="85">
        <f t="shared" si="4"/>
        <v>0</v>
      </c>
      <c r="M42" s="85">
        <f t="shared" si="4"/>
        <v>0</v>
      </c>
      <c r="N42" s="85">
        <f t="shared" si="4"/>
        <v>0</v>
      </c>
      <c r="O42" s="85">
        <f t="shared" si="4"/>
        <v>0</v>
      </c>
      <c r="P42" s="85">
        <f t="shared" si="4"/>
        <v>0</v>
      </c>
      <c r="Q42" s="85">
        <f t="shared" si="4"/>
        <v>0</v>
      </c>
      <c r="R42" s="85">
        <f t="shared" si="4"/>
        <v>0</v>
      </c>
      <c r="S42" s="85">
        <f t="shared" si="4"/>
        <v>0</v>
      </c>
      <c r="T42" s="85">
        <f t="shared" si="4"/>
        <v>0</v>
      </c>
      <c r="U42" s="85">
        <f t="shared" si="4"/>
        <v>0</v>
      </c>
      <c r="V42" s="85">
        <f t="shared" si="4"/>
        <v>0</v>
      </c>
      <c r="W42" s="85">
        <f t="shared" si="4"/>
        <v>0</v>
      </c>
      <c r="X42" s="85">
        <f t="shared" si="4"/>
        <v>0</v>
      </c>
      <c r="Y42" s="85">
        <f t="shared" si="4"/>
        <v>0</v>
      </c>
      <c r="Z42" s="85">
        <f t="shared" si="4"/>
        <v>0</v>
      </c>
      <c r="AA42" s="85">
        <f t="shared" si="4"/>
        <v>0</v>
      </c>
      <c r="AB42" s="85">
        <f t="shared" si="4"/>
        <v>0</v>
      </c>
      <c r="AC42" s="85">
        <f t="shared" si="4"/>
        <v>0</v>
      </c>
      <c r="AD42" s="85">
        <f t="shared" si="4"/>
        <v>0</v>
      </c>
      <c r="AE42" s="85">
        <f t="shared" si="4"/>
        <v>0</v>
      </c>
      <c r="AF42" s="85">
        <f t="shared" si="4"/>
        <v>0</v>
      </c>
      <c r="AG42" s="85">
        <f t="shared" si="4"/>
        <v>0</v>
      </c>
    </row>
    <row r="43" spans="1:16372" x14ac:dyDescent="0.2">
      <c r="D43"/>
      <c r="E43"/>
      <c r="G43" s="21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 s="209"/>
      <c r="E44"/>
      <c r="G44" s="21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x14ac:dyDescent="0.2">
      <c r="C45" s="1" t="s">
        <v>14</v>
      </c>
      <c r="D45" s="208" t="s">
        <v>65</v>
      </c>
      <c r="E45" s="113">
        <f>Assumptions!G94</f>
        <v>0</v>
      </c>
      <c r="G45" s="210" t="s">
        <v>41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</row>
    <row r="46" spans="1:16372" x14ac:dyDescent="0.2">
      <c r="C46" s="1" t="s">
        <v>4</v>
      </c>
      <c r="D46" s="208" t="s">
        <v>65</v>
      </c>
      <c r="E46" s="113">
        <f>Assumptions!G95</f>
        <v>0</v>
      </c>
      <c r="G46" s="210" t="s">
        <v>41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</row>
    <row r="47" spans="1:16372" x14ac:dyDescent="0.2">
      <c r="C47" s="1" t="s">
        <v>5</v>
      </c>
      <c r="D47" s="208" t="s">
        <v>65</v>
      </c>
      <c r="E47" s="112">
        <f>Assumptions!G96</f>
        <v>4220.9953699573898</v>
      </c>
      <c r="G47" s="210" t="s">
        <v>41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</row>
    <row r="48" spans="1:16372" x14ac:dyDescent="0.2">
      <c r="C48" s="1" t="s">
        <v>15</v>
      </c>
      <c r="D48" s="208" t="s">
        <v>128</v>
      </c>
      <c r="E48" s="112">
        <f>Assumptions!G97</f>
        <v>0</v>
      </c>
      <c r="G48" s="210" t="s">
        <v>208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</row>
    <row r="49" spans="1:43" x14ac:dyDescent="0.2">
      <c r="C49" s="1" t="s">
        <v>206</v>
      </c>
      <c r="D49" s="208" t="s">
        <v>209</v>
      </c>
      <c r="E49" s="112">
        <f>Assumptions!G98</f>
        <v>0.54769380678923496</v>
      </c>
      <c r="G49" s="210" t="s">
        <v>210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</row>
    <row r="50" spans="1:43" x14ac:dyDescent="0.2">
      <c r="C50" s="1" t="s">
        <v>207</v>
      </c>
      <c r="D50" s="208" t="s">
        <v>209</v>
      </c>
      <c r="E50" s="112">
        <f>Assumptions!G99</f>
        <v>0.54769380678923496</v>
      </c>
      <c r="G50" s="210" t="s">
        <v>210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</row>
    <row r="51" spans="1:43" x14ac:dyDescent="0.2">
      <c r="C51" s="1" t="s">
        <v>6</v>
      </c>
      <c r="D51" s="208" t="s">
        <v>128</v>
      </c>
      <c r="E51" s="112">
        <f>Assumptions!G100</f>
        <v>0</v>
      </c>
      <c r="G51" s="210" t="s">
        <v>208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</row>
    <row r="52" spans="1:43" x14ac:dyDescent="0.2">
      <c r="C52" s="1" t="s">
        <v>7</v>
      </c>
      <c r="D52" s="208" t="s">
        <v>128</v>
      </c>
      <c r="E52" s="112">
        <f>Assumptions!G101</f>
        <v>0</v>
      </c>
      <c r="G52" s="210" t="s">
        <v>208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</row>
    <row r="53" spans="1:43" x14ac:dyDescent="0.2">
      <c r="D53" s="208"/>
      <c r="G53" s="210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</row>
    <row r="54" spans="1:43" x14ac:dyDescent="0.2">
      <c r="C54" s="1" t="s">
        <v>119</v>
      </c>
      <c r="D54" s="208"/>
      <c r="G54" s="210">
        <f>input_dollars</f>
        <v>45291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</row>
    <row r="55" spans="1:43" x14ac:dyDescent="0.2">
      <c r="C55" s="1" t="s">
        <v>120</v>
      </c>
      <c r="D55" s="208"/>
      <c r="G55" s="210">
        <f>input_dollars</f>
        <v>45291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</row>
    <row r="56" spans="1:43" x14ac:dyDescent="0.2">
      <c r="D56" s="208"/>
      <c r="G56" s="208"/>
    </row>
    <row r="57" spans="1:43" x14ac:dyDescent="0.2">
      <c r="C57" s="3" t="s">
        <v>127</v>
      </c>
      <c r="D57" s="221"/>
      <c r="E57" s="107"/>
      <c r="F57" s="3"/>
      <c r="G57" s="210">
        <f>input_dollars</f>
        <v>45291</v>
      </c>
      <c r="H57" s="107"/>
      <c r="I57" s="173" cm="1">
        <f t="array" ref="I57">SUMPRODUCT((I$45:I$52)*($E$45:$E$52))+SUM(I54:I55)+I42</f>
        <v>0</v>
      </c>
      <c r="J57" s="173" cm="1">
        <f t="array" ref="J57">SUMPRODUCT((J$45:J$52)*($E$45:$E$52))+SUM(J54:J55)+J42</f>
        <v>0</v>
      </c>
      <c r="K57" s="173" cm="1">
        <f t="array" ref="K57">SUMPRODUCT((K$45:K$52)*($E$45:$E$52))+SUM(K54:K55)+K42</f>
        <v>0</v>
      </c>
      <c r="L57" s="173" cm="1">
        <f t="array" ref="L57">SUMPRODUCT((L$45:L$52)*($E$45:$E$52))+SUM(L54:L55)+L42</f>
        <v>0</v>
      </c>
      <c r="M57" s="173" cm="1">
        <f t="array" ref="M57">SUMPRODUCT((M$45:M$52)*($E$45:$E$52))+SUM(M54:M55)+M42</f>
        <v>0</v>
      </c>
      <c r="N57" s="173" cm="1">
        <f t="array" ref="N57">SUMPRODUCT((N$45:N$52)*($E$45:$E$52))+SUM(N54:N55)+N42</f>
        <v>0</v>
      </c>
      <c r="O57" s="173" cm="1">
        <f t="array" ref="O57">SUMPRODUCT((O$45:O$52)*($E$45:$E$52))+SUM(O54:O55)+O42</f>
        <v>0</v>
      </c>
      <c r="P57" s="173" cm="1">
        <f t="array" ref="P57">SUMPRODUCT((P$45:P$52)*($E$45:$E$52))+SUM(P54:P55)+P42</f>
        <v>0</v>
      </c>
      <c r="Q57" s="173" cm="1">
        <f t="array" ref="Q57">SUMPRODUCT((Q$45:Q$52)*($E$45:$E$52))+SUM(Q54:Q55)+Q42</f>
        <v>0</v>
      </c>
      <c r="R57" s="173" cm="1">
        <f t="array" ref="R57">SUMPRODUCT((R$45:R$52)*($E$45:$E$52))+SUM(R54:R55)+R42</f>
        <v>0</v>
      </c>
      <c r="S57" s="173" cm="1">
        <f t="array" ref="S57">SUMPRODUCT((S$45:S$52)*($E$45:$E$52))+SUM(S54:S55)+S42</f>
        <v>0</v>
      </c>
      <c r="T57" s="173" cm="1">
        <f t="array" ref="T57">SUMPRODUCT((T$45:T$52)*($E$45:$E$52))+SUM(T54:T55)+T42</f>
        <v>0</v>
      </c>
      <c r="U57" s="173" cm="1">
        <f t="array" ref="U57">SUMPRODUCT((U$45:U$52)*($E$45:$E$52))+SUM(U54:U55)+U42</f>
        <v>0</v>
      </c>
      <c r="V57" s="173" cm="1">
        <f t="array" ref="V57">SUMPRODUCT((V$45:V$52)*($E$45:$E$52))+SUM(V54:V55)+V42</f>
        <v>0</v>
      </c>
      <c r="W57" s="173" cm="1">
        <f t="array" ref="W57">SUMPRODUCT((W$45:W$52)*($E$45:$E$52))+SUM(W54:W55)+W42</f>
        <v>0</v>
      </c>
      <c r="X57" s="173" cm="1">
        <f t="array" ref="X57">SUMPRODUCT((X$45:X$52)*($E$45:$E$52))+SUM(X54:X55)+X42</f>
        <v>0</v>
      </c>
      <c r="Y57" s="173" cm="1">
        <f t="array" ref="Y57">SUMPRODUCT((Y$45:Y$52)*($E$45:$E$52))+SUM(Y54:Y55)+Y42</f>
        <v>0</v>
      </c>
      <c r="Z57" s="173" cm="1">
        <f t="array" ref="Z57">SUMPRODUCT((Z$45:Z$52)*($E$45:$E$52))+SUM(Z54:Z55)+Z42</f>
        <v>0</v>
      </c>
      <c r="AA57" s="173" cm="1">
        <f t="array" ref="AA57">SUMPRODUCT((AA$45:AA$52)*($E$45:$E$52))+SUM(AA54:AA55)+AA42</f>
        <v>0</v>
      </c>
      <c r="AB57" s="173" cm="1">
        <f t="array" ref="AB57">SUMPRODUCT((AB$45:AB$52)*($E$45:$E$52))+SUM(AB54:AB55)+AB42</f>
        <v>0</v>
      </c>
      <c r="AC57" s="173" cm="1">
        <f t="array" ref="AC57">SUMPRODUCT((AC$45:AC$52)*($E$45:$E$52))+SUM(AC54:AC55)+AC42</f>
        <v>0</v>
      </c>
      <c r="AD57" s="173" cm="1">
        <f t="array" ref="AD57">SUMPRODUCT((AD$45:AD$52)*($E$45:$E$52))+SUM(AD54:AD55)+AD42</f>
        <v>0</v>
      </c>
      <c r="AE57" s="173" cm="1">
        <f t="array" ref="AE57">SUMPRODUCT((AE$45:AE$52)*($E$45:$E$52))+SUM(AE54:AE55)+AE42</f>
        <v>0</v>
      </c>
      <c r="AF57" s="173" cm="1">
        <f t="array" ref="AF57">SUMPRODUCT((AF$45:AF$52)*($E$45:$E$52))+SUM(AF54:AF55)+AF42</f>
        <v>0</v>
      </c>
      <c r="AG57" s="173" cm="1">
        <f t="array" ref="AG57">SUMPRODUCT((AG$45:AG$52)*($E$45:$E$52))+SUM(AG54:AG55)+AG42</f>
        <v>0</v>
      </c>
    </row>
    <row r="58" spans="1:43" x14ac:dyDescent="0.2">
      <c r="D58" s="208"/>
      <c r="G58" s="208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</row>
    <row r="59" spans="1:43" x14ac:dyDescent="0.2">
      <c r="G59" s="208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</row>
    <row r="60" spans="1:43" ht="15" x14ac:dyDescent="0.2">
      <c r="A60" s="89" t="s">
        <v>16</v>
      </c>
      <c r="B60" s="89"/>
      <c r="C60" s="89"/>
      <c r="D60" s="89"/>
      <c r="E60" s="89"/>
      <c r="F60" s="89"/>
      <c r="G60" s="207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/>
      <c r="AI60"/>
      <c r="AJ60"/>
      <c r="AK60"/>
      <c r="AL60"/>
      <c r="AM60"/>
      <c r="AN60"/>
      <c r="AO60"/>
      <c r="AP60"/>
      <c r="AQ60"/>
    </row>
    <row r="61" spans="1:43" ht="15" x14ac:dyDescent="0.2">
      <c r="A61" s="111"/>
      <c r="B61" s="111"/>
      <c r="C61" s="111"/>
      <c r="D61" s="111"/>
      <c r="E61" s="111"/>
      <c r="F61" s="111"/>
      <c r="G61" s="2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/>
      <c r="AI61"/>
      <c r="AJ61"/>
      <c r="AK61"/>
      <c r="AL61"/>
      <c r="AM61"/>
      <c r="AN61"/>
      <c r="AO61"/>
      <c r="AP61"/>
      <c r="AQ61"/>
    </row>
    <row r="62" spans="1:43" ht="12.75" customHeight="1" x14ac:dyDescent="0.2">
      <c r="A62" s="111"/>
      <c r="B62" s="111"/>
      <c r="C62" s="111"/>
      <c r="D62" s="111"/>
      <c r="E62" s="111"/>
      <c r="F62"/>
      <c r="G62" s="2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</row>
    <row r="63" spans="1:43" x14ac:dyDescent="0.2">
      <c r="F63" s="2"/>
      <c r="G63" s="215"/>
    </row>
    <row r="64" spans="1:43" x14ac:dyDescent="0.2">
      <c r="C64" s="4" t="str">
        <f>'Option1 (base case)'!C64</f>
        <v>Risks mitigated vs base case</v>
      </c>
      <c r="G64" s="213">
        <f>input_dollars</f>
        <v>45291</v>
      </c>
      <c r="I64" s="134">
        <f>(1-INDEX(Data!$C$9:$C$13, MATCH($A$3, options,0)))*('Option1 (base case)'!I36-I36)</f>
        <v>0</v>
      </c>
      <c r="J64" s="134">
        <f>(1-INDEX(Data!$C$9:$C$13, MATCH($A$3, options,0)))*('Option1 (base case)'!J36-J36)</f>
        <v>0</v>
      </c>
      <c r="K64" s="134">
        <f>(1-INDEX(Data!$C$9:$C$13, MATCH($A$3, options,0)))*('Option1 (base case)'!K36-K36)</f>
        <v>0</v>
      </c>
      <c r="L64" s="134">
        <f>(1-INDEX(Data!$C$9:$C$13, MATCH($A$3, options,0)))*('Option1 (base case)'!L36-L36)</f>
        <v>0</v>
      </c>
      <c r="M64" s="134">
        <f>(1-INDEX(Data!$C$9:$C$13, MATCH($A$3, options,0)))*('Option1 (base case)'!M36-M36)</f>
        <v>0</v>
      </c>
      <c r="N64" s="134">
        <f>(1-INDEX(Data!$C$9:$C$13, MATCH($A$3, options,0)))*('Option1 (base case)'!N36-N36)</f>
        <v>0</v>
      </c>
      <c r="O64" s="134">
        <f>(1-INDEX(Data!$C$9:$C$13, MATCH($A$3, options,0)))*('Option1 (base case)'!O36-O36)</f>
        <v>0</v>
      </c>
      <c r="P64" s="134">
        <f>(1-INDEX(Data!$C$9:$C$13, MATCH($A$3, options,0)))*('Option1 (base case)'!P36-P36)</f>
        <v>0</v>
      </c>
      <c r="Q64" s="134">
        <f>(1-INDEX(Data!$C$9:$C$13, MATCH($A$3, options,0)))*('Option1 (base case)'!Q36-Q36)</f>
        <v>0</v>
      </c>
      <c r="R64" s="134">
        <f>(1-INDEX(Data!$C$9:$C$13, MATCH($A$3, options,0)))*('Option1 (base case)'!R36-R36)</f>
        <v>0</v>
      </c>
      <c r="S64" s="134">
        <f>(1-INDEX(Data!$C$9:$C$13, MATCH($A$3, options,0)))*('Option1 (base case)'!S36-S36)</f>
        <v>0</v>
      </c>
      <c r="T64" s="134">
        <f>(1-INDEX(Data!$C$9:$C$13, MATCH($A$3, options,0)))*('Option1 (base case)'!T36-T36)</f>
        <v>0</v>
      </c>
      <c r="U64" s="134">
        <f>(1-INDEX(Data!$C$9:$C$13, MATCH($A$3, options,0)))*('Option1 (base case)'!U36-U36)</f>
        <v>0</v>
      </c>
      <c r="V64" s="134">
        <f>(1-INDEX(Data!$C$9:$C$13, MATCH($A$3, options,0)))*('Option1 (base case)'!V36-V36)</f>
        <v>0</v>
      </c>
      <c r="W64" s="134">
        <f>(1-INDEX(Data!$C$9:$C$13, MATCH($A$3, options,0)))*('Option1 (base case)'!W36-W36)</f>
        <v>0</v>
      </c>
      <c r="X64" s="134">
        <f>(1-INDEX(Data!$C$9:$C$13, MATCH($A$3, options,0)))*('Option1 (base case)'!X36-X36)</f>
        <v>0</v>
      </c>
      <c r="Y64" s="134">
        <f>(1-INDEX(Data!$C$9:$C$13, MATCH($A$3, options,0)))*('Option1 (base case)'!Y36-Y36)</f>
        <v>0</v>
      </c>
      <c r="Z64" s="134">
        <f>(1-INDEX(Data!$C$9:$C$13, MATCH($A$3, options,0)))*('Option1 (base case)'!Z36-Z36)</f>
        <v>0</v>
      </c>
      <c r="AA64" s="134">
        <f>(1-INDEX(Data!$C$9:$C$13, MATCH($A$3, options,0)))*('Option1 (base case)'!AA36-AA36)</f>
        <v>0</v>
      </c>
      <c r="AB64" s="134">
        <f>(1-INDEX(Data!$C$9:$C$13, MATCH($A$3, options,0)))*('Option1 (base case)'!AB36-AB36)</f>
        <v>0</v>
      </c>
      <c r="AC64" s="134">
        <f>(1-INDEX(Data!$C$9:$C$13, MATCH($A$3, options,0)))*('Option1 (base case)'!AC36-AC36)</f>
        <v>0</v>
      </c>
      <c r="AD64" s="134">
        <f>(1-INDEX(Data!$C$9:$C$13, MATCH($A$3, options,0)))*('Option1 (base case)'!AD36-AD36)</f>
        <v>0</v>
      </c>
      <c r="AE64" s="134">
        <f>(1-INDEX(Data!$C$9:$C$13, MATCH($A$3, options,0)))*('Option1 (base case)'!AE36-AE36)</f>
        <v>0</v>
      </c>
      <c r="AF64" s="134">
        <f>(1-INDEX(Data!$C$9:$C$13, MATCH($A$3, options,0)))*('Option1 (base case)'!AF36-AF36)</f>
        <v>0</v>
      </c>
      <c r="AG64" s="134">
        <f>(1-INDEX(Data!$C$9:$C$13, MATCH($A$3, options,0)))*('Option1 (base case)'!AG36-AG36)</f>
        <v>0</v>
      </c>
    </row>
    <row r="65" spans="1:33" x14ac:dyDescent="0.2">
      <c r="G65" s="215"/>
    </row>
    <row r="66" spans="1:33" x14ac:dyDescent="0.2">
      <c r="A66" s="8"/>
      <c r="B66" s="8"/>
      <c r="C66" s="149" t="s">
        <v>30</v>
      </c>
      <c r="D66" s="38"/>
      <c r="F66" s="97"/>
      <c r="G66" s="216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</row>
    <row r="67" spans="1:33" x14ac:dyDescent="0.2">
      <c r="A67" s="8"/>
      <c r="B67" s="8"/>
      <c r="C67" s="4" t="str">
        <f>C14</f>
        <v>&lt; Enter description &gt;</v>
      </c>
      <c r="D67" s="38"/>
      <c r="F67" s="97"/>
      <c r="G67" s="213">
        <f>input_dollars</f>
        <v>45291</v>
      </c>
      <c r="H67" s="31"/>
      <c r="I67" s="119">
        <f t="shared" ref="I67:AG67" si="5">-I14</f>
        <v>0</v>
      </c>
      <c r="J67" s="119">
        <f t="shared" si="5"/>
        <v>0</v>
      </c>
      <c r="K67" s="119">
        <f t="shared" si="5"/>
        <v>0</v>
      </c>
      <c r="L67" s="119">
        <f t="shared" si="5"/>
        <v>0</v>
      </c>
      <c r="M67" s="119">
        <f t="shared" si="5"/>
        <v>0</v>
      </c>
      <c r="N67" s="119">
        <f t="shared" si="5"/>
        <v>0</v>
      </c>
      <c r="O67" s="119">
        <f t="shared" si="5"/>
        <v>0</v>
      </c>
      <c r="P67" s="119">
        <f t="shared" si="5"/>
        <v>0</v>
      </c>
      <c r="Q67" s="119">
        <f t="shared" si="5"/>
        <v>0</v>
      </c>
      <c r="R67" s="119">
        <f t="shared" si="5"/>
        <v>0</v>
      </c>
      <c r="S67" s="119">
        <f t="shared" si="5"/>
        <v>0</v>
      </c>
      <c r="T67" s="119">
        <f t="shared" si="5"/>
        <v>0</v>
      </c>
      <c r="U67" s="119">
        <f t="shared" si="5"/>
        <v>0</v>
      </c>
      <c r="V67" s="119">
        <f t="shared" si="5"/>
        <v>0</v>
      </c>
      <c r="W67" s="119">
        <f t="shared" si="5"/>
        <v>0</v>
      </c>
      <c r="X67" s="119">
        <f t="shared" si="5"/>
        <v>0</v>
      </c>
      <c r="Y67" s="119">
        <f t="shared" si="5"/>
        <v>0</v>
      </c>
      <c r="Z67" s="119">
        <f t="shared" si="5"/>
        <v>0</v>
      </c>
      <c r="AA67" s="119">
        <f t="shared" si="5"/>
        <v>0</v>
      </c>
      <c r="AB67" s="119">
        <f t="shared" si="5"/>
        <v>0</v>
      </c>
      <c r="AC67" s="119">
        <f t="shared" si="5"/>
        <v>0</v>
      </c>
      <c r="AD67" s="119">
        <f t="shared" si="5"/>
        <v>0</v>
      </c>
      <c r="AE67" s="119">
        <f t="shared" si="5"/>
        <v>0</v>
      </c>
      <c r="AF67" s="119">
        <f t="shared" si="5"/>
        <v>0</v>
      </c>
      <c r="AG67" s="119">
        <f t="shared" si="5"/>
        <v>0</v>
      </c>
    </row>
    <row r="68" spans="1:33" x14ac:dyDescent="0.2">
      <c r="A68" s="8"/>
      <c r="B68" s="8"/>
      <c r="C68" s="4">
        <f>C15</f>
        <v>0</v>
      </c>
      <c r="D68" s="38"/>
      <c r="F68" s="97"/>
      <c r="G68" s="213">
        <f>input_dollars</f>
        <v>45291</v>
      </c>
      <c r="H68" s="31"/>
      <c r="I68" s="119">
        <f t="shared" ref="I68:AG68" si="6">-I15</f>
        <v>0</v>
      </c>
      <c r="J68" s="119">
        <f t="shared" si="6"/>
        <v>0</v>
      </c>
      <c r="K68" s="119">
        <f t="shared" si="6"/>
        <v>0</v>
      </c>
      <c r="L68" s="119">
        <f t="shared" si="6"/>
        <v>0</v>
      </c>
      <c r="M68" s="119">
        <f t="shared" si="6"/>
        <v>0</v>
      </c>
      <c r="N68" s="119">
        <f t="shared" si="6"/>
        <v>0</v>
      </c>
      <c r="O68" s="119">
        <f t="shared" si="6"/>
        <v>0</v>
      </c>
      <c r="P68" s="119">
        <f t="shared" si="6"/>
        <v>0</v>
      </c>
      <c r="Q68" s="119">
        <f t="shared" si="6"/>
        <v>0</v>
      </c>
      <c r="R68" s="119">
        <f t="shared" si="6"/>
        <v>0</v>
      </c>
      <c r="S68" s="119">
        <f t="shared" si="6"/>
        <v>0</v>
      </c>
      <c r="T68" s="119">
        <f t="shared" si="6"/>
        <v>0</v>
      </c>
      <c r="U68" s="119">
        <f t="shared" si="6"/>
        <v>0</v>
      </c>
      <c r="V68" s="119">
        <f t="shared" si="6"/>
        <v>0</v>
      </c>
      <c r="W68" s="119">
        <f t="shared" si="6"/>
        <v>0</v>
      </c>
      <c r="X68" s="119">
        <f t="shared" si="6"/>
        <v>0</v>
      </c>
      <c r="Y68" s="119">
        <f t="shared" si="6"/>
        <v>0</v>
      </c>
      <c r="Z68" s="119">
        <f t="shared" si="6"/>
        <v>0</v>
      </c>
      <c r="AA68" s="119">
        <f t="shared" si="6"/>
        <v>0</v>
      </c>
      <c r="AB68" s="119">
        <f t="shared" si="6"/>
        <v>0</v>
      </c>
      <c r="AC68" s="119">
        <f t="shared" si="6"/>
        <v>0</v>
      </c>
      <c r="AD68" s="119">
        <f t="shared" si="6"/>
        <v>0</v>
      </c>
      <c r="AE68" s="119">
        <f t="shared" si="6"/>
        <v>0</v>
      </c>
      <c r="AF68" s="119">
        <f t="shared" si="6"/>
        <v>0</v>
      </c>
      <c r="AG68" s="119">
        <f t="shared" si="6"/>
        <v>0</v>
      </c>
    </row>
    <row r="69" spans="1:33" x14ac:dyDescent="0.2">
      <c r="A69" s="8"/>
      <c r="B69" s="8"/>
      <c r="C69" s="4">
        <f>C16</f>
        <v>0</v>
      </c>
      <c r="D69" s="38"/>
      <c r="F69" s="97"/>
      <c r="G69" s="213">
        <f>input_dollars</f>
        <v>45291</v>
      </c>
      <c r="H69" s="31"/>
      <c r="I69" s="119">
        <f t="shared" ref="I69:AG69" si="7">-I16</f>
        <v>0</v>
      </c>
      <c r="J69" s="119">
        <f t="shared" si="7"/>
        <v>0</v>
      </c>
      <c r="K69" s="119">
        <f t="shared" si="7"/>
        <v>0</v>
      </c>
      <c r="L69" s="119">
        <f t="shared" si="7"/>
        <v>0</v>
      </c>
      <c r="M69" s="119">
        <f t="shared" si="7"/>
        <v>0</v>
      </c>
      <c r="N69" s="119">
        <f t="shared" si="7"/>
        <v>0</v>
      </c>
      <c r="O69" s="119">
        <f t="shared" si="7"/>
        <v>0</v>
      </c>
      <c r="P69" s="119">
        <f t="shared" si="7"/>
        <v>0</v>
      </c>
      <c r="Q69" s="119">
        <f t="shared" si="7"/>
        <v>0</v>
      </c>
      <c r="R69" s="119">
        <f t="shared" si="7"/>
        <v>0</v>
      </c>
      <c r="S69" s="119">
        <f t="shared" si="7"/>
        <v>0</v>
      </c>
      <c r="T69" s="119">
        <f t="shared" si="7"/>
        <v>0</v>
      </c>
      <c r="U69" s="119">
        <f t="shared" si="7"/>
        <v>0</v>
      </c>
      <c r="V69" s="119">
        <f t="shared" si="7"/>
        <v>0</v>
      </c>
      <c r="W69" s="119">
        <f t="shared" si="7"/>
        <v>0</v>
      </c>
      <c r="X69" s="119">
        <f t="shared" si="7"/>
        <v>0</v>
      </c>
      <c r="Y69" s="119">
        <f t="shared" si="7"/>
        <v>0</v>
      </c>
      <c r="Z69" s="119">
        <f t="shared" si="7"/>
        <v>0</v>
      </c>
      <c r="AA69" s="119">
        <f t="shared" si="7"/>
        <v>0</v>
      </c>
      <c r="AB69" s="119">
        <f t="shared" si="7"/>
        <v>0</v>
      </c>
      <c r="AC69" s="119">
        <f t="shared" si="7"/>
        <v>0</v>
      </c>
      <c r="AD69" s="119">
        <f t="shared" si="7"/>
        <v>0</v>
      </c>
      <c r="AE69" s="119">
        <f t="shared" si="7"/>
        <v>0</v>
      </c>
      <c r="AF69" s="119">
        <f t="shared" si="7"/>
        <v>0</v>
      </c>
      <c r="AG69" s="119">
        <f t="shared" si="7"/>
        <v>0</v>
      </c>
    </row>
    <row r="70" spans="1:33" x14ac:dyDescent="0.2">
      <c r="A70" s="8"/>
      <c r="B70" s="8"/>
      <c r="C70" s="4"/>
      <c r="D70" s="38"/>
      <c r="F70" s="97"/>
      <c r="G70" s="217"/>
      <c r="H70" s="31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</row>
    <row r="71" spans="1:33" x14ac:dyDescent="0.2">
      <c r="A71" s="8"/>
      <c r="B71" s="8"/>
      <c r="C71" s="149" t="s">
        <v>159</v>
      </c>
      <c r="D71" s="38"/>
      <c r="F71" s="97"/>
      <c r="G71" s="216"/>
      <c r="H71" s="31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</row>
    <row r="72" spans="1:33" x14ac:dyDescent="0.2">
      <c r="A72" s="8"/>
      <c r="B72" s="8"/>
      <c r="C72" s="4" t="str">
        <f>C14</f>
        <v>&lt; Enter description &gt;</v>
      </c>
      <c r="D72" s="38"/>
      <c r="F72" s="97"/>
      <c r="G72" s="213">
        <f>input_dollars</f>
        <v>45291</v>
      </c>
      <c r="H72" s="31"/>
      <c r="I72" s="119" cm="1">
        <f t="array" ref="I72">SUMPRODUCT(($I67:I67))-SUMPRODUCT(($I67:I67)*($I$6:I$6&lt;=(I$6-$E14)))</f>
        <v>0</v>
      </c>
      <c r="J72" s="119" cm="1">
        <f t="array" ref="J72">SUMPRODUCT(($I67:J67))-SUMPRODUCT(($I67:J67)*($I$6:J$6&lt;=(J$6-$E14)))</f>
        <v>0</v>
      </c>
      <c r="K72" s="119" cm="1">
        <f t="array" ref="K72">SUMPRODUCT(($I67:K67))-SUMPRODUCT(($I67:K67)*($I$6:K$6&lt;=(K$6-$E14)))</f>
        <v>0</v>
      </c>
      <c r="L72" s="119" cm="1">
        <f t="array" ref="L72">SUMPRODUCT(($I67:L67))-SUMPRODUCT(($I67:L67)*($I$6:L$6&lt;=(L$6-$E14)))</f>
        <v>0</v>
      </c>
      <c r="M72" s="119" cm="1">
        <f t="array" ref="M72">SUMPRODUCT(($I67:M67))-SUMPRODUCT(($I67:M67)*($I$6:M$6&lt;=(M$6-$E14)))</f>
        <v>0</v>
      </c>
      <c r="N72" s="119" cm="1">
        <f t="array" ref="N72">SUMPRODUCT(($I67:N67))-SUMPRODUCT(($I67:N67)*($I$6:N$6&lt;=(N$6-$E14)))</f>
        <v>0</v>
      </c>
      <c r="O72" s="119" cm="1">
        <f t="array" ref="O72">SUMPRODUCT(($I67:O67))-SUMPRODUCT(($I67:O67)*($I$6:O$6&lt;=(O$6-$E14)))</f>
        <v>0</v>
      </c>
      <c r="P72" s="119" cm="1">
        <f t="array" ref="P72">SUMPRODUCT(($I67:P67))-SUMPRODUCT(($I67:P67)*($I$6:P$6&lt;=(P$6-$E14)))</f>
        <v>0</v>
      </c>
      <c r="Q72" s="119" cm="1">
        <f t="array" ref="Q72">SUMPRODUCT(($I67:Q67))-SUMPRODUCT(($I67:Q67)*($I$6:Q$6&lt;=(Q$6-$E14)))</f>
        <v>0</v>
      </c>
      <c r="R72" s="119" cm="1">
        <f t="array" ref="R72">SUMPRODUCT(($I67:R67))-SUMPRODUCT(($I67:R67)*($I$6:R$6&lt;=(R$6-$E14)))</f>
        <v>0</v>
      </c>
      <c r="S72" s="119" cm="1">
        <f t="array" ref="S72">SUMPRODUCT(($I67:S67))-SUMPRODUCT(($I67:S67)*($I$6:S$6&lt;=(S$6-$E14)))</f>
        <v>0</v>
      </c>
      <c r="T72" s="119" cm="1">
        <f t="array" ref="T72">SUMPRODUCT(($I67:T67))-SUMPRODUCT(($I67:T67)*($I$6:T$6&lt;=(T$6-$E14)))</f>
        <v>0</v>
      </c>
      <c r="U72" s="119" cm="1">
        <f t="array" ref="U72">SUMPRODUCT(($I67:U67))-SUMPRODUCT(($I67:U67)*($I$6:U$6&lt;=(U$6-$E14)))</f>
        <v>0</v>
      </c>
      <c r="V72" s="119" cm="1">
        <f t="array" ref="V72">SUMPRODUCT(($I67:V67))-SUMPRODUCT(($I67:V67)*($I$6:V$6&lt;=(V$6-$E14)))</f>
        <v>0</v>
      </c>
      <c r="W72" s="119" cm="1">
        <f t="array" ref="W72">SUMPRODUCT(($I67:W67))-SUMPRODUCT(($I67:W67)*($I$6:W$6&lt;=(W$6-$E14)))</f>
        <v>0</v>
      </c>
      <c r="X72" s="119" cm="1">
        <f t="array" ref="X72">SUMPRODUCT(($I67:X67))-SUMPRODUCT(($I67:X67)*($I$6:X$6&lt;=(X$6-$E14)))</f>
        <v>0</v>
      </c>
      <c r="Y72" s="119" cm="1">
        <f t="array" ref="Y72">SUMPRODUCT(($I67:Y67))-SUMPRODUCT(($I67:Y67)*($I$6:Y$6&lt;=(Y$6-$E14)))</f>
        <v>0</v>
      </c>
      <c r="Z72" s="119" cm="1">
        <f t="array" ref="Z72">SUMPRODUCT(($I67:Z67))-SUMPRODUCT(($I67:Z67)*($I$6:Z$6&lt;=(Z$6-$E14)))</f>
        <v>0</v>
      </c>
      <c r="AA72" s="119" cm="1">
        <f t="array" ref="AA72">SUMPRODUCT(($I67:AA67))-SUMPRODUCT(($I67:AA67)*($I$6:AA$6&lt;=(AA$6-$E14)))</f>
        <v>0</v>
      </c>
      <c r="AB72" s="119" cm="1">
        <f t="array" ref="AB72">SUMPRODUCT(($I67:AB67))-SUMPRODUCT(($I67:AB67)*($I$6:AB$6&lt;=(AB$6-$E14)))</f>
        <v>0</v>
      </c>
      <c r="AC72" s="119" cm="1">
        <f t="array" ref="AC72">SUMPRODUCT(($I67:AC67))-SUMPRODUCT(($I67:AC67)*($I$6:AC$6&lt;=(AC$6-$E14)))</f>
        <v>0</v>
      </c>
      <c r="AD72" s="119" cm="1">
        <f t="array" ref="AD72">SUMPRODUCT(($I67:AD67))-SUMPRODUCT(($I67:AD67)*($I$6:AD$6&lt;=(AD$6-$E14)))</f>
        <v>0</v>
      </c>
      <c r="AE72" s="119" cm="1">
        <f t="array" ref="AE72">SUMPRODUCT(($I67:AE67))-SUMPRODUCT(($I67:AE67)*($I$6:AE$6&lt;=(AE$6-$E14)))</f>
        <v>0</v>
      </c>
      <c r="AF72" s="119" cm="1">
        <f t="array" ref="AF72">SUMPRODUCT(($I67:AF67))-SUMPRODUCT(($I67:AF67)*($I$6:AF$6&lt;=(AF$6-$E14)))</f>
        <v>0</v>
      </c>
      <c r="AG72" s="119" cm="1">
        <f t="array" ref="AG72">SUMPRODUCT(($I67:AG67))-SUMPRODUCT(($I67:AG67)*($I$6:AG$6&lt;=(AG$6-$E14)))</f>
        <v>0</v>
      </c>
    </row>
    <row r="73" spans="1:33" x14ac:dyDescent="0.2">
      <c r="A73" s="8"/>
      <c r="B73" s="8"/>
      <c r="C73" s="4">
        <f>C15</f>
        <v>0</v>
      </c>
      <c r="D73" s="38"/>
      <c r="F73" s="97"/>
      <c r="G73" s="213">
        <f>input_dollars</f>
        <v>45291</v>
      </c>
      <c r="H73" s="31"/>
      <c r="I73" s="119" cm="1">
        <f t="array" ref="I73">SUMPRODUCT(($I68:I68))-SUMPRODUCT(($I68:I68)*($I$6:I$6&lt;=(I$6-$E15)))</f>
        <v>0</v>
      </c>
      <c r="J73" s="119" cm="1">
        <f t="array" ref="J73">SUMPRODUCT(($I68:J68))-SUMPRODUCT(($I68:J68)*($I$6:J$6&lt;=(J$6-$E15)))</f>
        <v>0</v>
      </c>
      <c r="K73" s="119" cm="1">
        <f t="array" ref="K73">SUMPRODUCT(($I68:K68))-SUMPRODUCT(($I68:K68)*($I$6:K$6&lt;=(K$6-$E15)))</f>
        <v>0</v>
      </c>
      <c r="L73" s="119" cm="1">
        <f t="array" ref="L73">SUMPRODUCT(($I68:L68))-SUMPRODUCT(($I68:L68)*($I$6:L$6&lt;=(L$6-$E15)))</f>
        <v>0</v>
      </c>
      <c r="M73" s="119" cm="1">
        <f t="array" ref="M73">SUMPRODUCT(($I68:M68))-SUMPRODUCT(($I68:M68)*($I$6:M$6&lt;=(M$6-$E15)))</f>
        <v>0</v>
      </c>
      <c r="N73" s="119" cm="1">
        <f t="array" ref="N73">SUMPRODUCT(($I68:N68))-SUMPRODUCT(($I68:N68)*($I$6:N$6&lt;=(N$6-$E15)))</f>
        <v>0</v>
      </c>
      <c r="O73" s="119" cm="1">
        <f t="array" ref="O73">SUMPRODUCT(($I68:O68))-SUMPRODUCT(($I68:O68)*($I$6:O$6&lt;=(O$6-$E15)))</f>
        <v>0</v>
      </c>
      <c r="P73" s="119" cm="1">
        <f t="array" ref="P73">SUMPRODUCT(($I68:P68))-SUMPRODUCT(($I68:P68)*($I$6:P$6&lt;=(P$6-$E15)))</f>
        <v>0</v>
      </c>
      <c r="Q73" s="119" cm="1">
        <f t="array" ref="Q73">SUMPRODUCT(($I68:Q68))-SUMPRODUCT(($I68:Q68)*($I$6:Q$6&lt;=(Q$6-$E15)))</f>
        <v>0</v>
      </c>
      <c r="R73" s="119" cm="1">
        <f t="array" ref="R73">SUMPRODUCT(($I68:R68))-SUMPRODUCT(($I68:R68)*($I$6:R$6&lt;=(R$6-$E15)))</f>
        <v>0</v>
      </c>
      <c r="S73" s="119" cm="1">
        <f t="array" ref="S73">SUMPRODUCT(($I68:S68))-SUMPRODUCT(($I68:S68)*($I$6:S$6&lt;=(S$6-$E15)))</f>
        <v>0</v>
      </c>
      <c r="T73" s="119" cm="1">
        <f t="array" ref="T73">SUMPRODUCT(($I68:T68))-SUMPRODUCT(($I68:T68)*($I$6:T$6&lt;=(T$6-$E15)))</f>
        <v>0</v>
      </c>
      <c r="U73" s="119" cm="1">
        <f t="array" ref="U73">SUMPRODUCT(($I68:U68))-SUMPRODUCT(($I68:U68)*($I$6:U$6&lt;=(U$6-$E15)))</f>
        <v>0</v>
      </c>
      <c r="V73" s="119" cm="1">
        <f t="array" ref="V73">SUMPRODUCT(($I68:V68))-SUMPRODUCT(($I68:V68)*($I$6:V$6&lt;=(V$6-$E15)))</f>
        <v>0</v>
      </c>
      <c r="W73" s="119" cm="1">
        <f t="array" ref="W73">SUMPRODUCT(($I68:W68))-SUMPRODUCT(($I68:W68)*($I$6:W$6&lt;=(W$6-$E15)))</f>
        <v>0</v>
      </c>
      <c r="X73" s="119" cm="1">
        <f t="array" ref="X73">SUMPRODUCT(($I68:X68))-SUMPRODUCT(($I68:X68)*($I$6:X$6&lt;=(X$6-$E15)))</f>
        <v>0</v>
      </c>
      <c r="Y73" s="119" cm="1">
        <f t="array" ref="Y73">SUMPRODUCT(($I68:Y68))-SUMPRODUCT(($I68:Y68)*($I$6:Y$6&lt;=(Y$6-$E15)))</f>
        <v>0</v>
      </c>
      <c r="Z73" s="119" cm="1">
        <f t="array" ref="Z73">SUMPRODUCT(($I68:Z68))-SUMPRODUCT(($I68:Z68)*($I$6:Z$6&lt;=(Z$6-$E15)))</f>
        <v>0</v>
      </c>
      <c r="AA73" s="119" cm="1">
        <f t="array" ref="AA73">SUMPRODUCT(($I68:AA68))-SUMPRODUCT(($I68:AA68)*($I$6:AA$6&lt;=(AA$6-$E15)))</f>
        <v>0</v>
      </c>
      <c r="AB73" s="119" cm="1">
        <f t="array" ref="AB73">SUMPRODUCT(($I68:AB68))-SUMPRODUCT(($I68:AB68)*($I$6:AB$6&lt;=(AB$6-$E15)))</f>
        <v>0</v>
      </c>
      <c r="AC73" s="119" cm="1">
        <f t="array" ref="AC73">SUMPRODUCT(($I68:AC68))-SUMPRODUCT(($I68:AC68)*($I$6:AC$6&lt;=(AC$6-$E15)))</f>
        <v>0</v>
      </c>
      <c r="AD73" s="119" cm="1">
        <f t="array" ref="AD73">SUMPRODUCT(($I68:AD68))-SUMPRODUCT(($I68:AD68)*($I$6:AD$6&lt;=(AD$6-$E15)))</f>
        <v>0</v>
      </c>
      <c r="AE73" s="119" cm="1">
        <f t="array" ref="AE73">SUMPRODUCT(($I68:AE68))-SUMPRODUCT(($I68:AE68)*($I$6:AE$6&lt;=(AE$6-$E15)))</f>
        <v>0</v>
      </c>
      <c r="AF73" s="119" cm="1">
        <f t="array" ref="AF73">SUMPRODUCT(($I68:AF68))-SUMPRODUCT(($I68:AF68)*($I$6:AF$6&lt;=(AF$6-$E15)))</f>
        <v>0</v>
      </c>
      <c r="AG73" s="119" cm="1">
        <f t="array" ref="AG73">SUMPRODUCT(($I68:AG68))-SUMPRODUCT(($I68:AG68)*($I$6:AG$6&lt;=(AG$6-$E15)))</f>
        <v>0</v>
      </c>
    </row>
    <row r="74" spans="1:33" x14ac:dyDescent="0.2">
      <c r="A74" s="8"/>
      <c r="B74" s="8"/>
      <c r="C74" s="4">
        <f>C16</f>
        <v>0</v>
      </c>
      <c r="D74" s="38"/>
      <c r="F74" s="97"/>
      <c r="G74" s="213">
        <f>input_dollars</f>
        <v>45291</v>
      </c>
      <c r="H74" s="31"/>
      <c r="I74" s="119" cm="1">
        <f t="array" ref="I74">SUMPRODUCT(($I69:I69))-SUMPRODUCT(($I69:I69)*($I$6:I$6&lt;=(I$6-$E16)))</f>
        <v>0</v>
      </c>
      <c r="J74" s="119" cm="1">
        <f t="array" ref="J74">SUMPRODUCT(($I69:J69))-SUMPRODUCT(($I69:J69)*($I$6:J$6&lt;=(J$6-$E16)))</f>
        <v>0</v>
      </c>
      <c r="K74" s="119" cm="1">
        <f t="array" ref="K74">SUMPRODUCT(($I69:K69))-SUMPRODUCT(($I69:K69)*($I$6:K$6&lt;=(K$6-$E16)))</f>
        <v>0</v>
      </c>
      <c r="L74" s="119" cm="1">
        <f t="array" ref="L74">SUMPRODUCT(($I69:L69))-SUMPRODUCT(($I69:L69)*($I$6:L$6&lt;=(L$6-$E16)))</f>
        <v>0</v>
      </c>
      <c r="M74" s="119" cm="1">
        <f t="array" ref="M74">SUMPRODUCT(($I69:M69))-SUMPRODUCT(($I69:M69)*($I$6:M$6&lt;=(M$6-$E16)))</f>
        <v>0</v>
      </c>
      <c r="N74" s="119" cm="1">
        <f t="array" ref="N74">SUMPRODUCT(($I69:N69))-SUMPRODUCT(($I69:N69)*($I$6:N$6&lt;=(N$6-$E16)))</f>
        <v>0</v>
      </c>
      <c r="O74" s="119" cm="1">
        <f t="array" ref="O74">SUMPRODUCT(($I69:O69))-SUMPRODUCT(($I69:O69)*($I$6:O$6&lt;=(O$6-$E16)))</f>
        <v>0</v>
      </c>
      <c r="P74" s="119" cm="1">
        <f t="array" ref="P74">SUMPRODUCT(($I69:P69))-SUMPRODUCT(($I69:P69)*($I$6:P$6&lt;=(P$6-$E16)))</f>
        <v>0</v>
      </c>
      <c r="Q74" s="119" cm="1">
        <f t="array" ref="Q74">SUMPRODUCT(($I69:Q69))-SUMPRODUCT(($I69:Q69)*($I$6:Q$6&lt;=(Q$6-$E16)))</f>
        <v>0</v>
      </c>
      <c r="R74" s="119" cm="1">
        <f t="array" ref="R74">SUMPRODUCT(($I69:R69))-SUMPRODUCT(($I69:R69)*($I$6:R$6&lt;=(R$6-$E16)))</f>
        <v>0</v>
      </c>
      <c r="S74" s="119" cm="1">
        <f t="array" ref="S74">SUMPRODUCT(($I69:S69))-SUMPRODUCT(($I69:S69)*($I$6:S$6&lt;=(S$6-$E16)))</f>
        <v>0</v>
      </c>
      <c r="T74" s="119" cm="1">
        <f t="array" ref="T74">SUMPRODUCT(($I69:T69))-SUMPRODUCT(($I69:T69)*($I$6:T$6&lt;=(T$6-$E16)))</f>
        <v>0</v>
      </c>
      <c r="U74" s="119" cm="1">
        <f t="array" ref="U74">SUMPRODUCT(($I69:U69))-SUMPRODUCT(($I69:U69)*($I$6:U$6&lt;=(U$6-$E16)))</f>
        <v>0</v>
      </c>
      <c r="V74" s="119" cm="1">
        <f t="array" ref="V74">SUMPRODUCT(($I69:V69))-SUMPRODUCT(($I69:V69)*($I$6:V$6&lt;=(V$6-$E16)))</f>
        <v>0</v>
      </c>
      <c r="W74" s="119" cm="1">
        <f t="array" ref="W74">SUMPRODUCT(($I69:W69))-SUMPRODUCT(($I69:W69)*($I$6:W$6&lt;=(W$6-$E16)))</f>
        <v>0</v>
      </c>
      <c r="X74" s="119" cm="1">
        <f t="array" ref="X74">SUMPRODUCT(($I69:X69))-SUMPRODUCT(($I69:X69)*($I$6:X$6&lt;=(X$6-$E16)))</f>
        <v>0</v>
      </c>
      <c r="Y74" s="119" cm="1">
        <f t="array" ref="Y74">SUMPRODUCT(($I69:Y69))-SUMPRODUCT(($I69:Y69)*($I$6:Y$6&lt;=(Y$6-$E16)))</f>
        <v>0</v>
      </c>
      <c r="Z74" s="119" cm="1">
        <f t="array" ref="Z74">SUMPRODUCT(($I69:Z69))-SUMPRODUCT(($I69:Z69)*($I$6:Z$6&lt;=(Z$6-$E16)))</f>
        <v>0</v>
      </c>
      <c r="AA74" s="119" cm="1">
        <f t="array" ref="AA74">SUMPRODUCT(($I69:AA69))-SUMPRODUCT(($I69:AA69)*($I$6:AA$6&lt;=(AA$6-$E16)))</f>
        <v>0</v>
      </c>
      <c r="AB74" s="119" cm="1">
        <f t="array" ref="AB74">SUMPRODUCT(($I69:AB69))-SUMPRODUCT(($I69:AB69)*($I$6:AB$6&lt;=(AB$6-$E16)))</f>
        <v>0</v>
      </c>
      <c r="AC74" s="119" cm="1">
        <f t="array" ref="AC74">SUMPRODUCT(($I69:AC69))-SUMPRODUCT(($I69:AC69)*($I$6:AC$6&lt;=(AC$6-$E16)))</f>
        <v>0</v>
      </c>
      <c r="AD74" s="119" cm="1">
        <f t="array" ref="AD74">SUMPRODUCT(($I69:AD69))-SUMPRODUCT(($I69:AD69)*($I$6:AD$6&lt;=(AD$6-$E16)))</f>
        <v>0</v>
      </c>
      <c r="AE74" s="119" cm="1">
        <f t="array" ref="AE74">SUMPRODUCT(($I69:AE69))-SUMPRODUCT(($I69:AE69)*($I$6:AE$6&lt;=(AE$6-$E16)))</f>
        <v>0</v>
      </c>
      <c r="AF74" s="119" cm="1">
        <f t="array" ref="AF74">SUMPRODUCT(($I69:AF69))-SUMPRODUCT(($I69:AF69)*($I$6:AF$6&lt;=(AF$6-$E16)))</f>
        <v>0</v>
      </c>
      <c r="AG74" s="119" cm="1">
        <f t="array" ref="AG74">SUMPRODUCT(($I69:AG69))-SUMPRODUCT(($I69:AG69)*($I$6:AG$6&lt;=(AG$6-$E16)))</f>
        <v>0</v>
      </c>
    </row>
    <row r="75" spans="1:33" x14ac:dyDescent="0.2">
      <c r="A75" s="8"/>
      <c r="B75" s="8"/>
      <c r="C75" s="4"/>
      <c r="D75" s="38"/>
      <c r="F75" s="97"/>
      <c r="G75" s="217"/>
      <c r="H75" s="31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</row>
    <row r="76" spans="1:33" x14ac:dyDescent="0.2">
      <c r="A76" s="8"/>
      <c r="B76" s="8"/>
      <c r="C76" s="149" t="s">
        <v>93</v>
      </c>
      <c r="D76" s="38"/>
      <c r="F76" s="97"/>
      <c r="G76" s="216"/>
      <c r="H76" s="31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</row>
    <row r="77" spans="1:33" x14ac:dyDescent="0.2">
      <c r="A77" s="8"/>
      <c r="B77" s="8"/>
      <c r="C77" s="4" t="str">
        <f>$C$76&amp;" - "&amp;C14</f>
        <v>Annualised capex - &lt; Enter description &gt;</v>
      </c>
      <c r="D77" s="38"/>
      <c r="F77" s="97"/>
      <c r="G77" s="213">
        <f>input_dollars</f>
        <v>45291</v>
      </c>
      <c r="H77" s="31"/>
      <c r="I77" s="119">
        <f t="shared" ref="I77:AG77" si="8">IF($E14=0,0,-PMT(real_disc, $E14,H72,))</f>
        <v>0</v>
      </c>
      <c r="J77" s="119">
        <f t="shared" si="8"/>
        <v>0</v>
      </c>
      <c r="K77" s="119">
        <f t="shared" si="8"/>
        <v>0</v>
      </c>
      <c r="L77" s="119">
        <f t="shared" si="8"/>
        <v>0</v>
      </c>
      <c r="M77" s="119">
        <f t="shared" si="8"/>
        <v>0</v>
      </c>
      <c r="N77" s="119">
        <f t="shared" si="8"/>
        <v>0</v>
      </c>
      <c r="O77" s="119">
        <f t="shared" si="8"/>
        <v>0</v>
      </c>
      <c r="P77" s="119">
        <f t="shared" si="8"/>
        <v>0</v>
      </c>
      <c r="Q77" s="119">
        <f t="shared" si="8"/>
        <v>0</v>
      </c>
      <c r="R77" s="119">
        <f t="shared" si="8"/>
        <v>0</v>
      </c>
      <c r="S77" s="119">
        <f t="shared" si="8"/>
        <v>0</v>
      </c>
      <c r="T77" s="119">
        <f t="shared" si="8"/>
        <v>0</v>
      </c>
      <c r="U77" s="119">
        <f t="shared" si="8"/>
        <v>0</v>
      </c>
      <c r="V77" s="119">
        <f t="shared" si="8"/>
        <v>0</v>
      </c>
      <c r="W77" s="119">
        <f t="shared" si="8"/>
        <v>0</v>
      </c>
      <c r="X77" s="119">
        <f t="shared" si="8"/>
        <v>0</v>
      </c>
      <c r="Y77" s="119">
        <f t="shared" si="8"/>
        <v>0</v>
      </c>
      <c r="Z77" s="119">
        <f t="shared" si="8"/>
        <v>0</v>
      </c>
      <c r="AA77" s="119">
        <f t="shared" si="8"/>
        <v>0</v>
      </c>
      <c r="AB77" s="119">
        <f t="shared" si="8"/>
        <v>0</v>
      </c>
      <c r="AC77" s="119">
        <f t="shared" si="8"/>
        <v>0</v>
      </c>
      <c r="AD77" s="119">
        <f t="shared" si="8"/>
        <v>0</v>
      </c>
      <c r="AE77" s="119">
        <f t="shared" si="8"/>
        <v>0</v>
      </c>
      <c r="AF77" s="119">
        <f t="shared" si="8"/>
        <v>0</v>
      </c>
      <c r="AG77" s="119">
        <f t="shared" si="8"/>
        <v>0</v>
      </c>
    </row>
    <row r="78" spans="1:33" x14ac:dyDescent="0.2">
      <c r="A78" s="8"/>
      <c r="B78" s="8"/>
      <c r="C78" s="4" t="str">
        <f>$C$76&amp;" - "&amp;C15</f>
        <v xml:space="preserve">Annualised capex - </v>
      </c>
      <c r="D78" s="38"/>
      <c r="F78" s="97"/>
      <c r="G78" s="213">
        <f>input_dollars</f>
        <v>45291</v>
      </c>
      <c r="H78" s="31"/>
      <c r="I78" s="119">
        <f t="shared" ref="I78:AG78" si="9">IF($E15=0,0,-PMT(real_disc, $E15,H73,))</f>
        <v>0</v>
      </c>
      <c r="J78" s="119">
        <f t="shared" si="9"/>
        <v>0</v>
      </c>
      <c r="K78" s="119">
        <f t="shared" si="9"/>
        <v>0</v>
      </c>
      <c r="L78" s="119">
        <f t="shared" si="9"/>
        <v>0</v>
      </c>
      <c r="M78" s="119">
        <f t="shared" si="9"/>
        <v>0</v>
      </c>
      <c r="N78" s="119">
        <f t="shared" si="9"/>
        <v>0</v>
      </c>
      <c r="O78" s="119">
        <f t="shared" si="9"/>
        <v>0</v>
      </c>
      <c r="P78" s="119">
        <f t="shared" si="9"/>
        <v>0</v>
      </c>
      <c r="Q78" s="119">
        <f t="shared" si="9"/>
        <v>0</v>
      </c>
      <c r="R78" s="119">
        <f t="shared" si="9"/>
        <v>0</v>
      </c>
      <c r="S78" s="119">
        <f t="shared" si="9"/>
        <v>0</v>
      </c>
      <c r="T78" s="119">
        <f t="shared" si="9"/>
        <v>0</v>
      </c>
      <c r="U78" s="119">
        <f t="shared" si="9"/>
        <v>0</v>
      </c>
      <c r="V78" s="119">
        <f t="shared" si="9"/>
        <v>0</v>
      </c>
      <c r="W78" s="119">
        <f t="shared" si="9"/>
        <v>0</v>
      </c>
      <c r="X78" s="119">
        <f t="shared" si="9"/>
        <v>0</v>
      </c>
      <c r="Y78" s="119">
        <f t="shared" si="9"/>
        <v>0</v>
      </c>
      <c r="Z78" s="119">
        <f t="shared" si="9"/>
        <v>0</v>
      </c>
      <c r="AA78" s="119">
        <f t="shared" si="9"/>
        <v>0</v>
      </c>
      <c r="AB78" s="119">
        <f t="shared" si="9"/>
        <v>0</v>
      </c>
      <c r="AC78" s="119">
        <f t="shared" si="9"/>
        <v>0</v>
      </c>
      <c r="AD78" s="119">
        <f t="shared" si="9"/>
        <v>0</v>
      </c>
      <c r="AE78" s="119">
        <f t="shared" si="9"/>
        <v>0</v>
      </c>
      <c r="AF78" s="119">
        <f t="shared" si="9"/>
        <v>0</v>
      </c>
      <c r="AG78" s="119">
        <f t="shared" si="9"/>
        <v>0</v>
      </c>
    </row>
    <row r="79" spans="1:33" x14ac:dyDescent="0.2">
      <c r="A79" s="8"/>
      <c r="B79" s="8"/>
      <c r="C79" s="4" t="str">
        <f>$C$76&amp;" - "&amp;C16</f>
        <v xml:space="preserve">Annualised capex - </v>
      </c>
      <c r="D79" s="38"/>
      <c r="F79" s="97"/>
      <c r="G79" s="213">
        <f>input_dollars</f>
        <v>45291</v>
      </c>
      <c r="H79" s="31"/>
      <c r="I79" s="119">
        <f t="shared" ref="I79:AG79" si="10">IF($E16=0,0,-PMT(real_disc, $E16,H74,))</f>
        <v>0</v>
      </c>
      <c r="J79" s="119">
        <f t="shared" si="10"/>
        <v>0</v>
      </c>
      <c r="K79" s="119">
        <f t="shared" si="10"/>
        <v>0</v>
      </c>
      <c r="L79" s="119">
        <f t="shared" si="10"/>
        <v>0</v>
      </c>
      <c r="M79" s="119">
        <f t="shared" si="10"/>
        <v>0</v>
      </c>
      <c r="N79" s="119">
        <f t="shared" si="10"/>
        <v>0</v>
      </c>
      <c r="O79" s="119">
        <f t="shared" si="10"/>
        <v>0</v>
      </c>
      <c r="P79" s="119">
        <f t="shared" si="10"/>
        <v>0</v>
      </c>
      <c r="Q79" s="119">
        <f t="shared" si="10"/>
        <v>0</v>
      </c>
      <c r="R79" s="119">
        <f t="shared" si="10"/>
        <v>0</v>
      </c>
      <c r="S79" s="119">
        <f t="shared" si="10"/>
        <v>0</v>
      </c>
      <c r="T79" s="119">
        <f t="shared" si="10"/>
        <v>0</v>
      </c>
      <c r="U79" s="119">
        <f t="shared" si="10"/>
        <v>0</v>
      </c>
      <c r="V79" s="119">
        <f t="shared" si="10"/>
        <v>0</v>
      </c>
      <c r="W79" s="119">
        <f t="shared" si="10"/>
        <v>0</v>
      </c>
      <c r="X79" s="119">
        <f t="shared" si="10"/>
        <v>0</v>
      </c>
      <c r="Y79" s="119">
        <f t="shared" si="10"/>
        <v>0</v>
      </c>
      <c r="Z79" s="119">
        <f t="shared" si="10"/>
        <v>0</v>
      </c>
      <c r="AA79" s="119">
        <f t="shared" si="10"/>
        <v>0</v>
      </c>
      <c r="AB79" s="119">
        <f t="shared" si="10"/>
        <v>0</v>
      </c>
      <c r="AC79" s="119">
        <f t="shared" si="10"/>
        <v>0</v>
      </c>
      <c r="AD79" s="119">
        <f t="shared" si="10"/>
        <v>0</v>
      </c>
      <c r="AE79" s="119">
        <f t="shared" si="10"/>
        <v>0</v>
      </c>
      <c r="AF79" s="119">
        <f t="shared" si="10"/>
        <v>0</v>
      </c>
      <c r="AG79" s="119">
        <f t="shared" si="10"/>
        <v>0</v>
      </c>
    </row>
    <row r="80" spans="1:33" x14ac:dyDescent="0.2">
      <c r="A80" s="8"/>
      <c r="B80" s="8"/>
      <c r="C80" s="175" t="s">
        <v>160</v>
      </c>
      <c r="D80" s="175"/>
      <c r="E80" s="176"/>
      <c r="F80" s="177"/>
      <c r="G80" s="218">
        <f>input_dollars</f>
        <v>45291</v>
      </c>
      <c r="H80" s="178"/>
      <c r="I80" s="179">
        <f>SUM(I77:I79)</f>
        <v>0</v>
      </c>
      <c r="J80" s="179">
        <f t="shared" ref="J80:AB80" si="11">SUM(J77:J79)</f>
        <v>0</v>
      </c>
      <c r="K80" s="179">
        <f t="shared" si="11"/>
        <v>0</v>
      </c>
      <c r="L80" s="179">
        <f t="shared" si="11"/>
        <v>0</v>
      </c>
      <c r="M80" s="179">
        <f t="shared" si="11"/>
        <v>0</v>
      </c>
      <c r="N80" s="179">
        <f t="shared" si="11"/>
        <v>0</v>
      </c>
      <c r="O80" s="179">
        <f t="shared" si="11"/>
        <v>0</v>
      </c>
      <c r="P80" s="179">
        <f t="shared" si="11"/>
        <v>0</v>
      </c>
      <c r="Q80" s="179">
        <f t="shared" si="11"/>
        <v>0</v>
      </c>
      <c r="R80" s="179">
        <f t="shared" si="11"/>
        <v>0</v>
      </c>
      <c r="S80" s="179">
        <f t="shared" si="11"/>
        <v>0</v>
      </c>
      <c r="T80" s="179">
        <f t="shared" si="11"/>
        <v>0</v>
      </c>
      <c r="U80" s="179">
        <f t="shared" si="11"/>
        <v>0</v>
      </c>
      <c r="V80" s="179">
        <f t="shared" si="11"/>
        <v>0</v>
      </c>
      <c r="W80" s="179">
        <f t="shared" si="11"/>
        <v>0</v>
      </c>
      <c r="X80" s="179">
        <f t="shared" si="11"/>
        <v>0</v>
      </c>
      <c r="Y80" s="179">
        <f t="shared" si="11"/>
        <v>0</v>
      </c>
      <c r="Z80" s="179">
        <f t="shared" si="11"/>
        <v>0</v>
      </c>
      <c r="AA80" s="179">
        <f t="shared" si="11"/>
        <v>0</v>
      </c>
      <c r="AB80" s="179">
        <f t="shared" si="11"/>
        <v>0</v>
      </c>
      <c r="AC80" s="179">
        <f>SUM(AC77:AC79)</f>
        <v>0</v>
      </c>
      <c r="AD80" s="179">
        <f>SUM(AD77:AD79)</f>
        <v>0</v>
      </c>
      <c r="AE80" s="179">
        <f>SUM(AE77:AE79)</f>
        <v>0</v>
      </c>
      <c r="AF80" s="179">
        <f>SUM(AF77:AF79)</f>
        <v>0</v>
      </c>
      <c r="AG80" s="179">
        <f>SUM(AG77:AG79)</f>
        <v>0</v>
      </c>
    </row>
    <row r="81" spans="1:33" x14ac:dyDescent="0.2">
      <c r="A81" s="8"/>
      <c r="B81" s="8"/>
      <c r="C81" s="75"/>
      <c r="D81" s="38"/>
      <c r="F81"/>
      <c r="G81" s="219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 s="8"/>
      <c r="B82" s="8"/>
      <c r="C82" s="4" t="s">
        <v>93</v>
      </c>
      <c r="D82" s="38"/>
      <c r="F82" s="97"/>
      <c r="G82" s="213">
        <f t="shared" ref="G82:G87" si="12">input_dollars</f>
        <v>45291</v>
      </c>
      <c r="H82" s="31"/>
      <c r="I82" s="119">
        <f>I80</f>
        <v>0</v>
      </c>
      <c r="J82" s="119">
        <f t="shared" ref="J82:AB82" si="13">J80</f>
        <v>0</v>
      </c>
      <c r="K82" s="119">
        <f t="shared" si="13"/>
        <v>0</v>
      </c>
      <c r="L82" s="119">
        <f t="shared" si="13"/>
        <v>0</v>
      </c>
      <c r="M82" s="119">
        <f t="shared" si="13"/>
        <v>0</v>
      </c>
      <c r="N82" s="119">
        <f t="shared" si="13"/>
        <v>0</v>
      </c>
      <c r="O82" s="119">
        <f t="shared" si="13"/>
        <v>0</v>
      </c>
      <c r="P82" s="119">
        <f t="shared" si="13"/>
        <v>0</v>
      </c>
      <c r="Q82" s="119">
        <f t="shared" si="13"/>
        <v>0</v>
      </c>
      <c r="R82" s="119">
        <f t="shared" si="13"/>
        <v>0</v>
      </c>
      <c r="S82" s="119">
        <f t="shared" si="13"/>
        <v>0</v>
      </c>
      <c r="T82" s="119">
        <f t="shared" si="13"/>
        <v>0</v>
      </c>
      <c r="U82" s="119">
        <f t="shared" si="13"/>
        <v>0</v>
      </c>
      <c r="V82" s="119">
        <f t="shared" si="13"/>
        <v>0</v>
      </c>
      <c r="W82" s="119">
        <f t="shared" si="13"/>
        <v>0</v>
      </c>
      <c r="X82" s="119">
        <f t="shared" si="13"/>
        <v>0</v>
      </c>
      <c r="Y82" s="119">
        <f t="shared" si="13"/>
        <v>0</v>
      </c>
      <c r="Z82" s="119">
        <f t="shared" si="13"/>
        <v>0</v>
      </c>
      <c r="AA82" s="119">
        <f t="shared" si="13"/>
        <v>0</v>
      </c>
      <c r="AB82" s="119">
        <f t="shared" si="13"/>
        <v>0</v>
      </c>
      <c r="AC82" s="119">
        <f>AC80</f>
        <v>0</v>
      </c>
      <c r="AD82" s="119">
        <f>AD80</f>
        <v>0</v>
      </c>
      <c r="AE82" s="119">
        <f>AE80</f>
        <v>0</v>
      </c>
      <c r="AF82" s="119">
        <f>AF80</f>
        <v>0</v>
      </c>
      <c r="AG82" s="119">
        <f>AG80</f>
        <v>0</v>
      </c>
    </row>
    <row r="83" spans="1:33" x14ac:dyDescent="0.2">
      <c r="A83" s="8"/>
      <c r="B83" s="8"/>
      <c r="C83" s="4" t="s">
        <v>31</v>
      </c>
      <c r="D83" s="38"/>
      <c r="F83" s="97"/>
      <c r="G83" s="213">
        <f t="shared" si="12"/>
        <v>45291</v>
      </c>
      <c r="H83" s="31"/>
      <c r="I83" s="31">
        <f t="shared" ref="I83:AG83" si="14">-I19</f>
        <v>0</v>
      </c>
      <c r="J83" s="31">
        <f t="shared" si="14"/>
        <v>0</v>
      </c>
      <c r="K83" s="31">
        <f t="shared" si="14"/>
        <v>0</v>
      </c>
      <c r="L83" s="31">
        <f t="shared" si="14"/>
        <v>0</v>
      </c>
      <c r="M83" s="31">
        <f t="shared" si="14"/>
        <v>0</v>
      </c>
      <c r="N83" s="31">
        <f t="shared" si="14"/>
        <v>0</v>
      </c>
      <c r="O83" s="31">
        <f t="shared" si="14"/>
        <v>0</v>
      </c>
      <c r="P83" s="31">
        <f t="shared" si="14"/>
        <v>0</v>
      </c>
      <c r="Q83" s="31">
        <f t="shared" si="14"/>
        <v>0</v>
      </c>
      <c r="R83" s="31">
        <f t="shared" si="14"/>
        <v>0</v>
      </c>
      <c r="S83" s="31">
        <f t="shared" si="14"/>
        <v>0</v>
      </c>
      <c r="T83" s="31">
        <f t="shared" si="14"/>
        <v>0</v>
      </c>
      <c r="U83" s="31">
        <f t="shared" si="14"/>
        <v>0</v>
      </c>
      <c r="V83" s="31">
        <f t="shared" si="14"/>
        <v>0</v>
      </c>
      <c r="W83" s="31">
        <f t="shared" si="14"/>
        <v>0</v>
      </c>
      <c r="X83" s="31">
        <f t="shared" si="14"/>
        <v>0</v>
      </c>
      <c r="Y83" s="31">
        <f t="shared" si="14"/>
        <v>0</v>
      </c>
      <c r="Z83" s="31">
        <f t="shared" si="14"/>
        <v>0</v>
      </c>
      <c r="AA83" s="31">
        <f t="shared" si="14"/>
        <v>0</v>
      </c>
      <c r="AB83" s="31">
        <f t="shared" si="14"/>
        <v>0</v>
      </c>
      <c r="AC83" s="31">
        <f t="shared" si="14"/>
        <v>0</v>
      </c>
      <c r="AD83" s="31">
        <f t="shared" si="14"/>
        <v>0</v>
      </c>
      <c r="AE83" s="31">
        <f t="shared" si="14"/>
        <v>0</v>
      </c>
      <c r="AF83" s="31">
        <f t="shared" si="14"/>
        <v>0</v>
      </c>
      <c r="AG83" s="31">
        <f t="shared" si="14"/>
        <v>0</v>
      </c>
    </row>
    <row r="84" spans="1:33" x14ac:dyDescent="0.2">
      <c r="A84" s="8"/>
      <c r="B84" s="8"/>
      <c r="C84" s="4" t="s">
        <v>142</v>
      </c>
      <c r="D84" s="38"/>
      <c r="F84" s="97"/>
      <c r="G84" s="213">
        <f t="shared" si="12"/>
        <v>45291</v>
      </c>
      <c r="H84" s="31"/>
      <c r="I84" s="31">
        <f>I64</f>
        <v>0</v>
      </c>
      <c r="J84" s="31">
        <f t="shared" ref="J84:AB84" si="15">J64</f>
        <v>0</v>
      </c>
      <c r="K84" s="31">
        <f t="shared" si="15"/>
        <v>0</v>
      </c>
      <c r="L84" s="31">
        <f t="shared" si="15"/>
        <v>0</v>
      </c>
      <c r="M84" s="31">
        <f t="shared" si="15"/>
        <v>0</v>
      </c>
      <c r="N84" s="31">
        <f t="shared" si="15"/>
        <v>0</v>
      </c>
      <c r="O84" s="31">
        <f t="shared" si="15"/>
        <v>0</v>
      </c>
      <c r="P84" s="31">
        <f t="shared" si="15"/>
        <v>0</v>
      </c>
      <c r="Q84" s="31">
        <f t="shared" si="15"/>
        <v>0</v>
      </c>
      <c r="R84" s="31">
        <f t="shared" si="15"/>
        <v>0</v>
      </c>
      <c r="S84" s="31">
        <f t="shared" si="15"/>
        <v>0</v>
      </c>
      <c r="T84" s="31">
        <f t="shared" si="15"/>
        <v>0</v>
      </c>
      <c r="U84" s="31">
        <f t="shared" si="15"/>
        <v>0</v>
      </c>
      <c r="V84" s="31">
        <f t="shared" si="15"/>
        <v>0</v>
      </c>
      <c r="W84" s="31">
        <f t="shared" si="15"/>
        <v>0</v>
      </c>
      <c r="X84" s="31">
        <f t="shared" si="15"/>
        <v>0</v>
      </c>
      <c r="Y84" s="31">
        <f t="shared" si="15"/>
        <v>0</v>
      </c>
      <c r="Z84" s="31">
        <f t="shared" si="15"/>
        <v>0</v>
      </c>
      <c r="AA84" s="31">
        <f t="shared" si="15"/>
        <v>0</v>
      </c>
      <c r="AB84" s="31">
        <f t="shared" si="15"/>
        <v>0</v>
      </c>
      <c r="AC84" s="31">
        <f>AC64</f>
        <v>0</v>
      </c>
      <c r="AD84" s="31">
        <f>AD64</f>
        <v>0</v>
      </c>
      <c r="AE84" s="31">
        <f>AE64</f>
        <v>0</v>
      </c>
      <c r="AF84" s="31">
        <f>AF64</f>
        <v>0</v>
      </c>
      <c r="AG84" s="31">
        <f>AG64</f>
        <v>0</v>
      </c>
    </row>
    <row r="85" spans="1:33" x14ac:dyDescent="0.2">
      <c r="A85" s="8"/>
      <c r="B85" s="8"/>
      <c r="C85" s="4" t="s">
        <v>124</v>
      </c>
      <c r="D85" s="38"/>
      <c r="F85" s="97"/>
      <c r="G85" s="213">
        <f t="shared" si="12"/>
        <v>45291</v>
      </c>
      <c r="H85" s="31"/>
      <c r="I85" s="31">
        <f t="shared" ref="I85:AG85" si="16">I57</f>
        <v>0</v>
      </c>
      <c r="J85" s="31">
        <f t="shared" si="16"/>
        <v>0</v>
      </c>
      <c r="K85" s="31">
        <f t="shared" si="16"/>
        <v>0</v>
      </c>
      <c r="L85" s="31">
        <f t="shared" si="16"/>
        <v>0</v>
      </c>
      <c r="M85" s="31">
        <f t="shared" si="16"/>
        <v>0</v>
      </c>
      <c r="N85" s="31">
        <f t="shared" si="16"/>
        <v>0</v>
      </c>
      <c r="O85" s="31">
        <f t="shared" si="16"/>
        <v>0</v>
      </c>
      <c r="P85" s="31">
        <f t="shared" si="16"/>
        <v>0</v>
      </c>
      <c r="Q85" s="31">
        <f t="shared" si="16"/>
        <v>0</v>
      </c>
      <c r="R85" s="31">
        <f t="shared" si="16"/>
        <v>0</v>
      </c>
      <c r="S85" s="31">
        <f t="shared" si="16"/>
        <v>0</v>
      </c>
      <c r="T85" s="31">
        <f t="shared" si="16"/>
        <v>0</v>
      </c>
      <c r="U85" s="31">
        <f t="shared" si="16"/>
        <v>0</v>
      </c>
      <c r="V85" s="31">
        <f t="shared" si="16"/>
        <v>0</v>
      </c>
      <c r="W85" s="31">
        <f t="shared" si="16"/>
        <v>0</v>
      </c>
      <c r="X85" s="31">
        <f t="shared" si="16"/>
        <v>0</v>
      </c>
      <c r="Y85" s="31">
        <f t="shared" si="16"/>
        <v>0</v>
      </c>
      <c r="Z85" s="31">
        <f t="shared" si="16"/>
        <v>0</v>
      </c>
      <c r="AA85" s="31">
        <f t="shared" si="16"/>
        <v>0</v>
      </c>
      <c r="AB85" s="31">
        <f t="shared" si="16"/>
        <v>0</v>
      </c>
      <c r="AC85" s="31">
        <f t="shared" si="16"/>
        <v>0</v>
      </c>
      <c r="AD85" s="31">
        <f t="shared" si="16"/>
        <v>0</v>
      </c>
      <c r="AE85" s="31">
        <f t="shared" si="16"/>
        <v>0</v>
      </c>
      <c r="AF85" s="31">
        <f t="shared" si="16"/>
        <v>0</v>
      </c>
      <c r="AG85" s="31">
        <f t="shared" si="16"/>
        <v>0</v>
      </c>
    </row>
    <row r="86" spans="1:33" x14ac:dyDescent="0.2">
      <c r="A86" s="8"/>
      <c r="B86" s="8"/>
      <c r="C86" s="4"/>
      <c r="D86" s="38"/>
      <c r="F86" s="31"/>
      <c r="G86" s="213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</row>
    <row r="87" spans="1:33" x14ac:dyDescent="0.2">
      <c r="A87" s="8"/>
      <c r="B87" s="8"/>
      <c r="C87" s="180" t="s">
        <v>191</v>
      </c>
      <c r="D87" s="181"/>
      <c r="E87" s="176"/>
      <c r="F87" s="182"/>
      <c r="G87" s="218">
        <f t="shared" si="12"/>
        <v>45291</v>
      </c>
      <c r="H87" s="182"/>
      <c r="I87" s="182">
        <f t="shared" ref="I87:AB87" si="17">SUM(I82:I86)</f>
        <v>0</v>
      </c>
      <c r="J87" s="182">
        <f t="shared" si="17"/>
        <v>0</v>
      </c>
      <c r="K87" s="182">
        <f t="shared" si="17"/>
        <v>0</v>
      </c>
      <c r="L87" s="182">
        <f t="shared" si="17"/>
        <v>0</v>
      </c>
      <c r="M87" s="182">
        <f t="shared" si="17"/>
        <v>0</v>
      </c>
      <c r="N87" s="182">
        <f t="shared" si="17"/>
        <v>0</v>
      </c>
      <c r="O87" s="182">
        <f t="shared" si="17"/>
        <v>0</v>
      </c>
      <c r="P87" s="182">
        <f t="shared" si="17"/>
        <v>0</v>
      </c>
      <c r="Q87" s="182">
        <f t="shared" si="17"/>
        <v>0</v>
      </c>
      <c r="R87" s="182">
        <f t="shared" si="17"/>
        <v>0</v>
      </c>
      <c r="S87" s="182">
        <f t="shared" si="17"/>
        <v>0</v>
      </c>
      <c r="T87" s="182">
        <f t="shared" si="17"/>
        <v>0</v>
      </c>
      <c r="U87" s="182">
        <f t="shared" si="17"/>
        <v>0</v>
      </c>
      <c r="V87" s="182">
        <f t="shared" si="17"/>
        <v>0</v>
      </c>
      <c r="W87" s="182">
        <f t="shared" si="17"/>
        <v>0</v>
      </c>
      <c r="X87" s="182">
        <f t="shared" si="17"/>
        <v>0</v>
      </c>
      <c r="Y87" s="182">
        <f t="shared" si="17"/>
        <v>0</v>
      </c>
      <c r="Z87" s="182">
        <f t="shared" si="17"/>
        <v>0</v>
      </c>
      <c r="AA87" s="182">
        <f t="shared" si="17"/>
        <v>0</v>
      </c>
      <c r="AB87" s="182">
        <f t="shared" si="17"/>
        <v>0</v>
      </c>
      <c r="AC87" s="182">
        <f>SUM(AC82:AC86)</f>
        <v>0</v>
      </c>
      <c r="AD87" s="182">
        <f>SUM(AD82:AD86)</f>
        <v>0</v>
      </c>
      <c r="AE87" s="182">
        <f>SUM(AE82:AE86)</f>
        <v>0</v>
      </c>
      <c r="AF87" s="182">
        <f>SUM(AF82:AF86)</f>
        <v>0</v>
      </c>
      <c r="AG87" s="182">
        <f>SUM(AG82:AG86)</f>
        <v>0</v>
      </c>
    </row>
    <row r="88" spans="1:33" x14ac:dyDescent="0.2">
      <c r="A88" s="8"/>
      <c r="B88" s="8"/>
      <c r="C88" s="75"/>
      <c r="D88" s="140"/>
      <c r="E88" s="64"/>
      <c r="F88" s="143"/>
      <c r="G88" s="220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</row>
    <row r="89" spans="1:33" x14ac:dyDescent="0.2">
      <c r="A89" s="8"/>
      <c r="B89" s="8"/>
      <c r="C89" s="75"/>
      <c r="D89" s="140"/>
      <c r="E89" s="64"/>
      <c r="F89" s="143"/>
      <c r="G89" s="220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</row>
    <row r="90" spans="1:33" x14ac:dyDescent="0.2">
      <c r="A90" s="8"/>
      <c r="B90" s="8"/>
      <c r="C90" s="233" t="s">
        <v>201</v>
      </c>
      <c r="D90" s="82"/>
      <c r="E90" s="234"/>
      <c r="F90" s="235"/>
      <c r="G90" s="236" cm="1">
        <f t="array" ref="G90">IF(SUM($I17:$AG17)=0,0,(INDEX(I$6:AG$6,MATCH(TRUE,INDEX($I17:$AG17&lt;&gt;0,),0))))</f>
        <v>0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</row>
    <row r="91" spans="1:33" x14ac:dyDescent="0.2">
      <c r="C91" s="82"/>
      <c r="D91" s="237"/>
      <c r="E91" s="234"/>
      <c r="F91" s="234"/>
      <c r="G91" s="236"/>
    </row>
    <row r="92" spans="1:33" x14ac:dyDescent="0.2">
      <c r="C92" s="238" t="s">
        <v>196</v>
      </c>
      <c r="D92" s="239"/>
      <c r="E92" s="239"/>
      <c r="F92" s="239"/>
      <c r="G92" s="240" t="str">
        <f>IF(_xlfn.MINIFS($G$90:$G$91, $G$90:$G$91, "&gt;"&amp;0)=0, $A$4, _xlfn.MINIFS($G$90:$G$91, $G$90:$G$91, "&gt;"&amp;0))</f>
        <v>Not used</v>
      </c>
    </row>
    <row r="94" spans="1:33" x14ac:dyDescent="0.2">
      <c r="G94" s="12"/>
    </row>
    <row r="102" spans="1:43" ht="15" x14ac:dyDescent="0.2">
      <c r="A102" s="89" t="s">
        <v>219</v>
      </c>
      <c r="B102" s="89"/>
      <c r="C102" s="89"/>
      <c r="D102" s="89"/>
      <c r="E102" s="89"/>
      <c r="F102" s="89"/>
      <c r="G102" s="207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/>
      <c r="AI102"/>
      <c r="AJ102"/>
      <c r="AK102"/>
      <c r="AL102"/>
      <c r="AM102"/>
      <c r="AN102"/>
      <c r="AO102"/>
      <c r="AP102"/>
      <c r="AQ102"/>
    </row>
    <row r="104" spans="1:43" x14ac:dyDescent="0.2">
      <c r="I104" s="246"/>
      <c r="J104" s="246"/>
      <c r="K104" s="246"/>
      <c r="L104" s="246"/>
      <c r="M104" s="246"/>
      <c r="N104" s="246"/>
      <c r="O104" s="246"/>
      <c r="P104" s="246"/>
      <c r="Q104" s="246"/>
      <c r="R104" s="246"/>
      <c r="S104" s="246"/>
      <c r="T104" s="246"/>
      <c r="U104" s="246"/>
      <c r="V104" s="246"/>
      <c r="W104" s="246"/>
      <c r="X104" s="246"/>
      <c r="Y104" s="246"/>
      <c r="Z104" s="246"/>
    </row>
    <row r="105" spans="1:43" x14ac:dyDescent="0.2">
      <c r="I105" s="246"/>
      <c r="J105" s="246"/>
      <c r="K105" s="246"/>
      <c r="L105" s="246"/>
      <c r="M105" s="246"/>
      <c r="N105" s="246"/>
      <c r="O105" s="246"/>
      <c r="P105" s="246"/>
      <c r="Q105" s="246"/>
      <c r="R105" s="246"/>
      <c r="S105" s="246"/>
      <c r="T105" s="246"/>
      <c r="U105" s="246"/>
      <c r="V105" s="246"/>
      <c r="W105" s="246"/>
      <c r="X105" s="246"/>
      <c r="Y105" s="246"/>
      <c r="Z105" s="246"/>
    </row>
    <row r="106" spans="1:43" x14ac:dyDescent="0.2">
      <c r="A106" s="1" t="s">
        <v>121</v>
      </c>
      <c r="C106" s="1" t="s">
        <v>191</v>
      </c>
      <c r="D106"/>
      <c r="E106"/>
      <c r="F106"/>
      <c r="G106" s="38" t="str">
        <f>PROPER($A$3)&amp;A106</f>
        <v>Option 4NPV</v>
      </c>
      <c r="I106" s="31">
        <f>I87</f>
        <v>0</v>
      </c>
      <c r="J106" s="31">
        <f t="shared" ref="J106:AG106" si="18">J87</f>
        <v>0</v>
      </c>
      <c r="K106" s="31">
        <f t="shared" si="18"/>
        <v>0</v>
      </c>
      <c r="L106" s="31">
        <f t="shared" si="18"/>
        <v>0</v>
      </c>
      <c r="M106" s="31">
        <f t="shared" si="18"/>
        <v>0</v>
      </c>
      <c r="N106" s="31">
        <f t="shared" si="18"/>
        <v>0</v>
      </c>
      <c r="O106" s="31">
        <f t="shared" si="18"/>
        <v>0</v>
      </c>
      <c r="P106" s="31">
        <f t="shared" si="18"/>
        <v>0</v>
      </c>
      <c r="Q106" s="31">
        <f t="shared" si="18"/>
        <v>0</v>
      </c>
      <c r="R106" s="31">
        <f t="shared" si="18"/>
        <v>0</v>
      </c>
      <c r="S106" s="31">
        <f t="shared" si="18"/>
        <v>0</v>
      </c>
      <c r="T106" s="31">
        <f t="shared" si="18"/>
        <v>0</v>
      </c>
      <c r="U106" s="31">
        <f t="shared" si="18"/>
        <v>0</v>
      </c>
      <c r="V106" s="31">
        <f t="shared" si="18"/>
        <v>0</v>
      </c>
      <c r="W106" s="31">
        <f t="shared" si="18"/>
        <v>0</v>
      </c>
      <c r="X106" s="31">
        <f t="shared" si="18"/>
        <v>0</v>
      </c>
      <c r="Y106" s="31">
        <f t="shared" si="18"/>
        <v>0</v>
      </c>
      <c r="Z106" s="31">
        <f t="shared" si="18"/>
        <v>0</v>
      </c>
      <c r="AA106" s="31">
        <f t="shared" si="18"/>
        <v>0</v>
      </c>
      <c r="AB106" s="31">
        <f t="shared" si="18"/>
        <v>0</v>
      </c>
      <c r="AC106" s="31">
        <f t="shared" si="18"/>
        <v>0</v>
      </c>
      <c r="AD106" s="31">
        <f t="shared" si="18"/>
        <v>0</v>
      </c>
      <c r="AE106" s="31">
        <f t="shared" si="18"/>
        <v>0</v>
      </c>
      <c r="AF106" s="31">
        <f t="shared" si="18"/>
        <v>0</v>
      </c>
      <c r="AG106" s="31">
        <f t="shared" si="18"/>
        <v>0</v>
      </c>
    </row>
    <row r="107" spans="1:43" x14ac:dyDescent="0.2">
      <c r="C107" s="1" t="s">
        <v>160</v>
      </c>
      <c r="D107"/>
      <c r="E107"/>
      <c r="F107"/>
      <c r="G107"/>
      <c r="I107" s="31">
        <f>I82</f>
        <v>0</v>
      </c>
      <c r="J107" s="31">
        <f t="shared" ref="J107:AG107" si="19">J82</f>
        <v>0</v>
      </c>
      <c r="K107" s="31">
        <f t="shared" si="19"/>
        <v>0</v>
      </c>
      <c r="L107" s="31">
        <f t="shared" si="19"/>
        <v>0</v>
      </c>
      <c r="M107" s="31">
        <f t="shared" si="19"/>
        <v>0</v>
      </c>
      <c r="N107" s="31">
        <f t="shared" si="19"/>
        <v>0</v>
      </c>
      <c r="O107" s="31">
        <f t="shared" si="19"/>
        <v>0</v>
      </c>
      <c r="P107" s="31">
        <f t="shared" si="19"/>
        <v>0</v>
      </c>
      <c r="Q107" s="31">
        <f t="shared" si="19"/>
        <v>0</v>
      </c>
      <c r="R107" s="31">
        <f t="shared" si="19"/>
        <v>0</v>
      </c>
      <c r="S107" s="31">
        <f t="shared" si="19"/>
        <v>0</v>
      </c>
      <c r="T107" s="31">
        <f t="shared" si="19"/>
        <v>0</v>
      </c>
      <c r="U107" s="31">
        <f t="shared" si="19"/>
        <v>0</v>
      </c>
      <c r="V107" s="31">
        <f t="shared" si="19"/>
        <v>0</v>
      </c>
      <c r="W107" s="31">
        <f t="shared" si="19"/>
        <v>0</v>
      </c>
      <c r="X107" s="31">
        <f t="shared" si="19"/>
        <v>0</v>
      </c>
      <c r="Y107" s="31">
        <f t="shared" si="19"/>
        <v>0</v>
      </c>
      <c r="Z107" s="31">
        <f t="shared" si="19"/>
        <v>0</v>
      </c>
      <c r="AA107" s="31">
        <f t="shared" si="19"/>
        <v>0</v>
      </c>
      <c r="AB107" s="31">
        <f t="shared" si="19"/>
        <v>0</v>
      </c>
      <c r="AC107" s="31">
        <f t="shared" si="19"/>
        <v>0</v>
      </c>
      <c r="AD107" s="31">
        <f t="shared" si="19"/>
        <v>0</v>
      </c>
      <c r="AE107" s="31">
        <f t="shared" si="19"/>
        <v>0</v>
      </c>
      <c r="AF107" s="31">
        <f t="shared" si="19"/>
        <v>0</v>
      </c>
      <c r="AG107" s="31">
        <f t="shared" si="19"/>
        <v>0</v>
      </c>
    </row>
    <row r="108" spans="1:43" x14ac:dyDescent="0.2">
      <c r="C108" s="1" t="s">
        <v>244</v>
      </c>
      <c r="D108"/>
      <c r="E108"/>
      <c r="F108"/>
      <c r="G108"/>
      <c r="I108" s="31">
        <f>SUM(I84:I85)</f>
        <v>0</v>
      </c>
      <c r="J108" s="31">
        <f t="shared" ref="J108:AG108" si="20">SUM(J84:J85)</f>
        <v>0</v>
      </c>
      <c r="K108" s="31">
        <f t="shared" si="20"/>
        <v>0</v>
      </c>
      <c r="L108" s="31">
        <f t="shared" si="20"/>
        <v>0</v>
      </c>
      <c r="M108" s="31">
        <f t="shared" si="20"/>
        <v>0</v>
      </c>
      <c r="N108" s="31">
        <f t="shared" si="20"/>
        <v>0</v>
      </c>
      <c r="O108" s="31">
        <f t="shared" si="20"/>
        <v>0</v>
      </c>
      <c r="P108" s="31">
        <f t="shared" si="20"/>
        <v>0</v>
      </c>
      <c r="Q108" s="31">
        <f t="shared" si="20"/>
        <v>0</v>
      </c>
      <c r="R108" s="31">
        <f t="shared" si="20"/>
        <v>0</v>
      </c>
      <c r="S108" s="31">
        <f t="shared" si="20"/>
        <v>0</v>
      </c>
      <c r="T108" s="31">
        <f t="shared" si="20"/>
        <v>0</v>
      </c>
      <c r="U108" s="31">
        <f t="shared" si="20"/>
        <v>0</v>
      </c>
      <c r="V108" s="31">
        <f t="shared" si="20"/>
        <v>0</v>
      </c>
      <c r="W108" s="31">
        <f t="shared" si="20"/>
        <v>0</v>
      </c>
      <c r="X108" s="31">
        <f t="shared" si="20"/>
        <v>0</v>
      </c>
      <c r="Y108" s="31">
        <f t="shared" si="20"/>
        <v>0</v>
      </c>
      <c r="Z108" s="31">
        <f t="shared" si="20"/>
        <v>0</v>
      </c>
      <c r="AA108" s="31">
        <f t="shared" si="20"/>
        <v>0</v>
      </c>
      <c r="AB108" s="31">
        <f t="shared" si="20"/>
        <v>0</v>
      </c>
      <c r="AC108" s="31">
        <f t="shared" si="20"/>
        <v>0</v>
      </c>
      <c r="AD108" s="31">
        <f t="shared" si="20"/>
        <v>0</v>
      </c>
      <c r="AE108" s="31">
        <f t="shared" si="20"/>
        <v>0</v>
      </c>
      <c r="AF108" s="31">
        <f t="shared" si="20"/>
        <v>0</v>
      </c>
      <c r="AG108" s="31">
        <f t="shared" si="20"/>
        <v>0</v>
      </c>
    </row>
    <row r="109" spans="1:43" x14ac:dyDescent="0.2">
      <c r="D109" s="307" t="str">
        <f>Assumptions!G110</f>
        <v>Capex</v>
      </c>
      <c r="E109" s="307" t="str">
        <f>Assumptions!H110</f>
        <v>Total benefits</v>
      </c>
      <c r="I109" s="246"/>
      <c r="J109" s="246"/>
      <c r="K109" s="246"/>
      <c r="L109" s="246"/>
      <c r="M109" s="246"/>
      <c r="N109" s="246"/>
      <c r="O109" s="246"/>
      <c r="P109" s="246"/>
      <c r="Q109" s="246"/>
      <c r="R109" s="246"/>
      <c r="S109" s="246"/>
      <c r="T109" s="246"/>
      <c r="U109" s="246"/>
      <c r="V109" s="246"/>
      <c r="W109" s="246"/>
      <c r="X109" s="246"/>
      <c r="Y109" s="246"/>
      <c r="Z109" s="246"/>
    </row>
    <row r="110" spans="1:43" x14ac:dyDescent="0.2">
      <c r="A110" s="1" t="str">
        <f>"sens"&amp;Assumptions!B111</f>
        <v>sens1</v>
      </c>
      <c r="C110" s="306" t="str">
        <f>Assumptions!C111</f>
        <v>Capex 10% higher</v>
      </c>
      <c r="D110" s="307">
        <f>Assumptions!G111</f>
        <v>0.1</v>
      </c>
      <c r="E110" s="307">
        <f>Assumptions!H111</f>
        <v>0</v>
      </c>
      <c r="G110" s="38" t="str">
        <f>PROPER($A$3)&amp;A110</f>
        <v>Option 4sens1</v>
      </c>
      <c r="I110" s="31" cm="1">
        <f t="array" ref="I110">I$106+IF($C110&lt;&gt;0,SUMPRODUCT((I$107:I$108)*TRANSPOSE(($D110:$E110))),0)</f>
        <v>0</v>
      </c>
      <c r="J110" s="31" cm="1">
        <f t="array" ref="J110">J$106+IF($C110&lt;&gt;0,SUMPRODUCT((J$107:J$108)*TRANSPOSE(($D110:$E110))),0)</f>
        <v>0</v>
      </c>
      <c r="K110" s="31" cm="1">
        <f t="array" ref="K110">K$106+IF($C110&lt;&gt;0,SUMPRODUCT((K$107:K$108)*TRANSPOSE(($D110:$E110))),0)</f>
        <v>0</v>
      </c>
      <c r="L110" s="31" cm="1">
        <f t="array" ref="L110">L$106+IF($C110&lt;&gt;0,SUMPRODUCT((L$107:L$108)*TRANSPOSE(($D110:$E110))),0)</f>
        <v>0</v>
      </c>
      <c r="M110" s="31" cm="1">
        <f t="array" ref="M110">M$106+IF($C110&lt;&gt;0,SUMPRODUCT((M$107:M$108)*TRANSPOSE(($D110:$E110))),0)</f>
        <v>0</v>
      </c>
      <c r="N110" s="31" cm="1">
        <f t="array" ref="N110">N$106+IF($C110&lt;&gt;0,SUMPRODUCT((N$107:N$108)*TRANSPOSE(($D110:$E110))),0)</f>
        <v>0</v>
      </c>
      <c r="O110" s="31" cm="1">
        <f t="array" ref="O110">O$106+IF($C110&lt;&gt;0,SUMPRODUCT((O$107:O$108)*TRANSPOSE(($D110:$E110))),0)</f>
        <v>0</v>
      </c>
      <c r="P110" s="31" cm="1">
        <f t="array" ref="P110">P$106+IF($C110&lt;&gt;0,SUMPRODUCT((P$107:P$108)*TRANSPOSE(($D110:$E110))),0)</f>
        <v>0</v>
      </c>
      <c r="Q110" s="31" cm="1">
        <f t="array" ref="Q110">Q$106+IF($C110&lt;&gt;0,SUMPRODUCT((Q$107:Q$108)*TRANSPOSE(($D110:$E110))),0)</f>
        <v>0</v>
      </c>
      <c r="R110" s="31" cm="1">
        <f t="array" ref="R110">R$106+IF($C110&lt;&gt;0,SUMPRODUCT((R$107:R$108)*TRANSPOSE(($D110:$E110))),0)</f>
        <v>0</v>
      </c>
      <c r="S110" s="31" cm="1">
        <f t="array" ref="S110">S$106+IF($C110&lt;&gt;0,SUMPRODUCT((S$107:S$108)*TRANSPOSE(($D110:$E110))),0)</f>
        <v>0</v>
      </c>
      <c r="T110" s="31" cm="1">
        <f t="array" ref="T110">T$106+IF($C110&lt;&gt;0,SUMPRODUCT((T$107:T$108)*TRANSPOSE(($D110:$E110))),0)</f>
        <v>0</v>
      </c>
      <c r="U110" s="31" cm="1">
        <f t="array" ref="U110">U$106+IF($C110&lt;&gt;0,SUMPRODUCT((U$107:U$108)*TRANSPOSE(($D110:$E110))),0)</f>
        <v>0</v>
      </c>
      <c r="V110" s="31" cm="1">
        <f t="array" ref="V110">V$106+IF($C110&lt;&gt;0,SUMPRODUCT((V$107:V$108)*TRANSPOSE(($D110:$E110))),0)</f>
        <v>0</v>
      </c>
      <c r="W110" s="31" cm="1">
        <f t="array" ref="W110">W$106+IF($C110&lt;&gt;0,SUMPRODUCT((W$107:W$108)*TRANSPOSE(($D110:$E110))),0)</f>
        <v>0</v>
      </c>
      <c r="X110" s="31" cm="1">
        <f t="array" ref="X110">X$106+IF($C110&lt;&gt;0,SUMPRODUCT((X$107:X$108)*TRANSPOSE(($D110:$E110))),0)</f>
        <v>0</v>
      </c>
      <c r="Y110" s="31" cm="1">
        <f t="array" ref="Y110">Y$106+IF($C110&lt;&gt;0,SUMPRODUCT((Y$107:Y$108)*TRANSPOSE(($D110:$E110))),0)</f>
        <v>0</v>
      </c>
      <c r="Z110" s="31" cm="1">
        <f t="array" ref="Z110">Z$106+IF($C110&lt;&gt;0,SUMPRODUCT((Z$107:Z$108)*TRANSPOSE(($D110:$E110))),0)</f>
        <v>0</v>
      </c>
      <c r="AA110" s="31" cm="1">
        <f t="array" ref="AA110">AA$106+IF($C110&lt;&gt;0,SUMPRODUCT((AA$107:AA$108)*TRANSPOSE(($D110:$E110))),0)</f>
        <v>0</v>
      </c>
      <c r="AB110" s="31" cm="1">
        <f t="array" ref="AB110">AB$106+IF($C110&lt;&gt;0,SUMPRODUCT((AB$107:AB$108)*TRANSPOSE(($D110:$E110))),0)</f>
        <v>0</v>
      </c>
      <c r="AC110" s="31" cm="1">
        <f t="array" ref="AC110">AC$106+IF($C110&lt;&gt;0,SUMPRODUCT((AC$107:AC$108)*TRANSPOSE(($D110:$E110))),0)</f>
        <v>0</v>
      </c>
      <c r="AD110" s="31" cm="1">
        <f t="array" ref="AD110">AD$106+IF($C110&lt;&gt;0,SUMPRODUCT((AD$107:AD$108)*TRANSPOSE(($D110:$E110))),0)</f>
        <v>0</v>
      </c>
      <c r="AE110" s="31" cm="1">
        <f t="array" ref="AE110">AE$106+IF($C110&lt;&gt;0,SUMPRODUCT((AE$107:AE$108)*TRANSPOSE(($D110:$E110))),0)</f>
        <v>0</v>
      </c>
      <c r="AF110" s="31" cm="1">
        <f t="array" ref="AF110">AF$106+IF($C110&lt;&gt;0,SUMPRODUCT((AF$107:AF$108)*TRANSPOSE(($D110:$E110))),0)</f>
        <v>0</v>
      </c>
      <c r="AG110" s="31" cm="1">
        <f t="array" ref="AG110">AG$106+IF($C110&lt;&gt;0,SUMPRODUCT((AG$107:AG$108)*TRANSPOSE(($D110:$E110))),0)</f>
        <v>0</v>
      </c>
    </row>
    <row r="111" spans="1:43" x14ac:dyDescent="0.2">
      <c r="A111" s="1" t="str">
        <f>"sens"&amp;Assumptions!B112</f>
        <v>sens2</v>
      </c>
      <c r="C111" s="306" t="str">
        <f>Assumptions!C112</f>
        <v>Capex 10% lower</v>
      </c>
      <c r="D111" s="307">
        <f>Assumptions!G112</f>
        <v>-0.1</v>
      </c>
      <c r="E111" s="307">
        <f>Assumptions!H112</f>
        <v>0</v>
      </c>
      <c r="G111" s="38" t="str">
        <f t="shared" ref="G111:G117" si="21">PROPER($A$3)&amp;A111</f>
        <v>Option 4sens2</v>
      </c>
      <c r="I111" s="31" cm="1">
        <f t="array" ref="I111">I$106+IF($C111&lt;&gt;0,SUMPRODUCT((I$107:I$108)*TRANSPOSE(($D111:$E111))),0)</f>
        <v>0</v>
      </c>
      <c r="J111" s="31" cm="1">
        <f t="array" ref="J111">J$106+IF($C111&lt;&gt;0,SUMPRODUCT((J$107:J$108)*TRANSPOSE(($D111:$E111))),0)</f>
        <v>0</v>
      </c>
      <c r="K111" s="31" cm="1">
        <f t="array" ref="K111">K$106+IF($C111&lt;&gt;0,SUMPRODUCT((K$107:K$108)*TRANSPOSE(($D111:$E111))),0)</f>
        <v>0</v>
      </c>
      <c r="L111" s="31" cm="1">
        <f t="array" ref="L111">L$106+IF($C111&lt;&gt;0,SUMPRODUCT((L$107:L$108)*TRANSPOSE(($D111:$E111))),0)</f>
        <v>0</v>
      </c>
      <c r="M111" s="31" cm="1">
        <f t="array" ref="M111">M$106+IF($C111&lt;&gt;0,SUMPRODUCT((M$107:M$108)*TRANSPOSE(($D111:$E111))),0)</f>
        <v>0</v>
      </c>
      <c r="N111" s="31" cm="1">
        <f t="array" ref="N111">N$106+IF($C111&lt;&gt;0,SUMPRODUCT((N$107:N$108)*TRANSPOSE(($D111:$E111))),0)</f>
        <v>0</v>
      </c>
      <c r="O111" s="31" cm="1">
        <f t="array" ref="O111">O$106+IF($C111&lt;&gt;0,SUMPRODUCT((O$107:O$108)*TRANSPOSE(($D111:$E111))),0)</f>
        <v>0</v>
      </c>
      <c r="P111" s="31" cm="1">
        <f t="array" ref="P111">P$106+IF($C111&lt;&gt;0,SUMPRODUCT((P$107:P$108)*TRANSPOSE(($D111:$E111))),0)</f>
        <v>0</v>
      </c>
      <c r="Q111" s="31" cm="1">
        <f t="array" ref="Q111">Q$106+IF($C111&lt;&gt;0,SUMPRODUCT((Q$107:Q$108)*TRANSPOSE(($D111:$E111))),0)</f>
        <v>0</v>
      </c>
      <c r="R111" s="31" cm="1">
        <f t="array" ref="R111">R$106+IF($C111&lt;&gt;0,SUMPRODUCT((R$107:R$108)*TRANSPOSE(($D111:$E111))),0)</f>
        <v>0</v>
      </c>
      <c r="S111" s="31" cm="1">
        <f t="array" ref="S111">S$106+IF($C111&lt;&gt;0,SUMPRODUCT((S$107:S$108)*TRANSPOSE(($D111:$E111))),0)</f>
        <v>0</v>
      </c>
      <c r="T111" s="31" cm="1">
        <f t="array" ref="T111">T$106+IF($C111&lt;&gt;0,SUMPRODUCT((T$107:T$108)*TRANSPOSE(($D111:$E111))),0)</f>
        <v>0</v>
      </c>
      <c r="U111" s="31" cm="1">
        <f t="array" ref="U111">U$106+IF($C111&lt;&gt;0,SUMPRODUCT((U$107:U$108)*TRANSPOSE(($D111:$E111))),0)</f>
        <v>0</v>
      </c>
      <c r="V111" s="31" cm="1">
        <f t="array" ref="V111">V$106+IF($C111&lt;&gt;0,SUMPRODUCT((V$107:V$108)*TRANSPOSE(($D111:$E111))),0)</f>
        <v>0</v>
      </c>
      <c r="W111" s="31" cm="1">
        <f t="array" ref="W111">W$106+IF($C111&lt;&gt;0,SUMPRODUCT((W$107:W$108)*TRANSPOSE(($D111:$E111))),0)</f>
        <v>0</v>
      </c>
      <c r="X111" s="31" cm="1">
        <f t="array" ref="X111">X$106+IF($C111&lt;&gt;0,SUMPRODUCT((X$107:X$108)*TRANSPOSE(($D111:$E111))),0)</f>
        <v>0</v>
      </c>
      <c r="Y111" s="31" cm="1">
        <f t="array" ref="Y111">Y$106+IF($C111&lt;&gt;0,SUMPRODUCT((Y$107:Y$108)*TRANSPOSE(($D111:$E111))),0)</f>
        <v>0</v>
      </c>
      <c r="Z111" s="31" cm="1">
        <f t="array" ref="Z111">Z$106+IF($C111&lt;&gt;0,SUMPRODUCT((Z$107:Z$108)*TRANSPOSE(($D111:$E111))),0)</f>
        <v>0</v>
      </c>
      <c r="AA111" s="31" cm="1">
        <f t="array" ref="AA111">AA$106+IF($C111&lt;&gt;0,SUMPRODUCT((AA$107:AA$108)*TRANSPOSE(($D111:$E111))),0)</f>
        <v>0</v>
      </c>
      <c r="AB111" s="31" cm="1">
        <f t="array" ref="AB111">AB$106+IF($C111&lt;&gt;0,SUMPRODUCT((AB$107:AB$108)*TRANSPOSE(($D111:$E111))),0)</f>
        <v>0</v>
      </c>
      <c r="AC111" s="31" cm="1">
        <f t="array" ref="AC111">AC$106+IF($C111&lt;&gt;0,SUMPRODUCT((AC$107:AC$108)*TRANSPOSE(($D111:$E111))),0)</f>
        <v>0</v>
      </c>
      <c r="AD111" s="31" cm="1">
        <f t="array" ref="AD111">AD$106+IF($C111&lt;&gt;0,SUMPRODUCT((AD$107:AD$108)*TRANSPOSE(($D111:$E111))),0)</f>
        <v>0</v>
      </c>
      <c r="AE111" s="31" cm="1">
        <f t="array" ref="AE111">AE$106+IF($C111&lt;&gt;0,SUMPRODUCT((AE$107:AE$108)*TRANSPOSE(($D111:$E111))),0)</f>
        <v>0</v>
      </c>
      <c r="AF111" s="31" cm="1">
        <f t="array" ref="AF111">AF$106+IF($C111&lt;&gt;0,SUMPRODUCT((AF$107:AF$108)*TRANSPOSE(($D111:$E111))),0)</f>
        <v>0</v>
      </c>
      <c r="AG111" s="31" cm="1">
        <f t="array" ref="AG111">AG$106+IF($C111&lt;&gt;0,SUMPRODUCT((AG$107:AG$108)*TRANSPOSE(($D111:$E111))),0)</f>
        <v>0</v>
      </c>
    </row>
    <row r="112" spans="1:43" x14ac:dyDescent="0.2">
      <c r="A112" s="1" t="str">
        <f>"sens"&amp;Assumptions!B113</f>
        <v>sens3</v>
      </c>
      <c r="C112" s="306" t="str">
        <f>Assumptions!C113</f>
        <v>Total benefits 10% higher</v>
      </c>
      <c r="D112" s="307">
        <f>Assumptions!G113</f>
        <v>0</v>
      </c>
      <c r="E112" s="307">
        <f>Assumptions!H113</f>
        <v>0.1</v>
      </c>
      <c r="G112" s="38" t="str">
        <f t="shared" si="21"/>
        <v>Option 4sens3</v>
      </c>
      <c r="I112" s="31" cm="1">
        <f t="array" ref="I112">I$106+IF($C112&lt;&gt;0,SUMPRODUCT((I$107:I$108)*TRANSPOSE(($D112:$E112))),0)</f>
        <v>0</v>
      </c>
      <c r="J112" s="31" cm="1">
        <f t="array" ref="J112">J$106+IF($C112&lt;&gt;0,SUMPRODUCT((J$107:J$108)*TRANSPOSE(($D112:$E112))),0)</f>
        <v>0</v>
      </c>
      <c r="K112" s="31" cm="1">
        <f t="array" ref="K112">K$106+IF($C112&lt;&gt;0,SUMPRODUCT((K$107:K$108)*TRANSPOSE(($D112:$E112))),0)</f>
        <v>0</v>
      </c>
      <c r="L112" s="31" cm="1">
        <f t="array" ref="L112">L$106+IF($C112&lt;&gt;0,SUMPRODUCT((L$107:L$108)*TRANSPOSE(($D112:$E112))),0)</f>
        <v>0</v>
      </c>
      <c r="M112" s="31" cm="1">
        <f t="array" ref="M112">M$106+IF($C112&lt;&gt;0,SUMPRODUCT((M$107:M$108)*TRANSPOSE(($D112:$E112))),0)</f>
        <v>0</v>
      </c>
      <c r="N112" s="31" cm="1">
        <f t="array" ref="N112">N$106+IF($C112&lt;&gt;0,SUMPRODUCT((N$107:N$108)*TRANSPOSE(($D112:$E112))),0)</f>
        <v>0</v>
      </c>
      <c r="O112" s="31" cm="1">
        <f t="array" ref="O112">O$106+IF($C112&lt;&gt;0,SUMPRODUCT((O$107:O$108)*TRANSPOSE(($D112:$E112))),0)</f>
        <v>0</v>
      </c>
      <c r="P112" s="31" cm="1">
        <f t="array" ref="P112">P$106+IF($C112&lt;&gt;0,SUMPRODUCT((P$107:P$108)*TRANSPOSE(($D112:$E112))),0)</f>
        <v>0</v>
      </c>
      <c r="Q112" s="31" cm="1">
        <f t="array" ref="Q112">Q$106+IF($C112&lt;&gt;0,SUMPRODUCT((Q$107:Q$108)*TRANSPOSE(($D112:$E112))),0)</f>
        <v>0</v>
      </c>
      <c r="R112" s="31" cm="1">
        <f t="array" ref="R112">R$106+IF($C112&lt;&gt;0,SUMPRODUCT((R$107:R$108)*TRANSPOSE(($D112:$E112))),0)</f>
        <v>0</v>
      </c>
      <c r="S112" s="31" cm="1">
        <f t="array" ref="S112">S$106+IF($C112&lt;&gt;0,SUMPRODUCT((S$107:S$108)*TRANSPOSE(($D112:$E112))),0)</f>
        <v>0</v>
      </c>
      <c r="T112" s="31" cm="1">
        <f t="array" ref="T112">T$106+IF($C112&lt;&gt;0,SUMPRODUCT((T$107:T$108)*TRANSPOSE(($D112:$E112))),0)</f>
        <v>0</v>
      </c>
      <c r="U112" s="31" cm="1">
        <f t="array" ref="U112">U$106+IF($C112&lt;&gt;0,SUMPRODUCT((U$107:U$108)*TRANSPOSE(($D112:$E112))),0)</f>
        <v>0</v>
      </c>
      <c r="V112" s="31" cm="1">
        <f t="array" ref="V112">V$106+IF($C112&lt;&gt;0,SUMPRODUCT((V$107:V$108)*TRANSPOSE(($D112:$E112))),0)</f>
        <v>0</v>
      </c>
      <c r="W112" s="31" cm="1">
        <f t="array" ref="W112">W$106+IF($C112&lt;&gt;0,SUMPRODUCT((W$107:W$108)*TRANSPOSE(($D112:$E112))),0)</f>
        <v>0</v>
      </c>
      <c r="X112" s="31" cm="1">
        <f t="array" ref="X112">X$106+IF($C112&lt;&gt;0,SUMPRODUCT((X$107:X$108)*TRANSPOSE(($D112:$E112))),0)</f>
        <v>0</v>
      </c>
      <c r="Y112" s="31" cm="1">
        <f t="array" ref="Y112">Y$106+IF($C112&lt;&gt;0,SUMPRODUCT((Y$107:Y$108)*TRANSPOSE(($D112:$E112))),0)</f>
        <v>0</v>
      </c>
      <c r="Z112" s="31" cm="1">
        <f t="array" ref="Z112">Z$106+IF($C112&lt;&gt;0,SUMPRODUCT((Z$107:Z$108)*TRANSPOSE(($D112:$E112))),0)</f>
        <v>0</v>
      </c>
      <c r="AA112" s="31" cm="1">
        <f t="array" ref="AA112">AA$106+IF($C112&lt;&gt;0,SUMPRODUCT((AA$107:AA$108)*TRANSPOSE(($D112:$E112))),0)</f>
        <v>0</v>
      </c>
      <c r="AB112" s="31" cm="1">
        <f t="array" ref="AB112">AB$106+IF($C112&lt;&gt;0,SUMPRODUCT((AB$107:AB$108)*TRANSPOSE(($D112:$E112))),0)</f>
        <v>0</v>
      </c>
      <c r="AC112" s="31" cm="1">
        <f t="array" ref="AC112">AC$106+IF($C112&lt;&gt;0,SUMPRODUCT((AC$107:AC$108)*TRANSPOSE(($D112:$E112))),0)</f>
        <v>0</v>
      </c>
      <c r="AD112" s="31" cm="1">
        <f t="array" ref="AD112">AD$106+IF($C112&lt;&gt;0,SUMPRODUCT((AD$107:AD$108)*TRANSPOSE(($D112:$E112))),0)</f>
        <v>0</v>
      </c>
      <c r="AE112" s="31" cm="1">
        <f t="array" ref="AE112">AE$106+IF($C112&lt;&gt;0,SUMPRODUCT((AE$107:AE$108)*TRANSPOSE(($D112:$E112))),0)</f>
        <v>0</v>
      </c>
      <c r="AF112" s="31" cm="1">
        <f t="array" ref="AF112">AF$106+IF($C112&lt;&gt;0,SUMPRODUCT((AF$107:AF$108)*TRANSPOSE(($D112:$E112))),0)</f>
        <v>0</v>
      </c>
      <c r="AG112" s="31" cm="1">
        <f t="array" ref="AG112">AG$106+IF($C112&lt;&gt;0,SUMPRODUCT((AG$107:AG$108)*TRANSPOSE(($D112:$E112))),0)</f>
        <v>0</v>
      </c>
    </row>
    <row r="113" spans="1:33" x14ac:dyDescent="0.2">
      <c r="A113" s="1" t="str">
        <f>"sens"&amp;Assumptions!B114</f>
        <v>sens4</v>
      </c>
      <c r="C113" s="306" t="str">
        <f>Assumptions!C114</f>
        <v>Total benefits 10% lower</v>
      </c>
      <c r="D113" s="307">
        <f>Assumptions!G114</f>
        <v>0</v>
      </c>
      <c r="E113" s="307">
        <f>Assumptions!H114</f>
        <v>-0.1</v>
      </c>
      <c r="G113" s="38" t="str">
        <f t="shared" si="21"/>
        <v>Option 4sens4</v>
      </c>
      <c r="I113" s="31" cm="1">
        <f t="array" ref="I113">I$106+IF($C113&lt;&gt;0,SUMPRODUCT((I$107:I$108)*TRANSPOSE(($D113:$E113))),0)</f>
        <v>0</v>
      </c>
      <c r="J113" s="31" cm="1">
        <f t="array" ref="J113">J$106+IF($C113&lt;&gt;0,SUMPRODUCT((J$107:J$108)*TRANSPOSE(($D113:$E113))),0)</f>
        <v>0</v>
      </c>
      <c r="K113" s="31" cm="1">
        <f t="array" ref="K113">K$106+IF($C113&lt;&gt;0,SUMPRODUCT((K$107:K$108)*TRANSPOSE(($D113:$E113))),0)</f>
        <v>0</v>
      </c>
      <c r="L113" s="31" cm="1">
        <f t="array" ref="L113">L$106+IF($C113&lt;&gt;0,SUMPRODUCT((L$107:L$108)*TRANSPOSE(($D113:$E113))),0)</f>
        <v>0</v>
      </c>
      <c r="M113" s="31" cm="1">
        <f t="array" ref="M113">M$106+IF($C113&lt;&gt;0,SUMPRODUCT((M$107:M$108)*TRANSPOSE(($D113:$E113))),0)</f>
        <v>0</v>
      </c>
      <c r="N113" s="31" cm="1">
        <f t="array" ref="N113">N$106+IF($C113&lt;&gt;0,SUMPRODUCT((N$107:N$108)*TRANSPOSE(($D113:$E113))),0)</f>
        <v>0</v>
      </c>
      <c r="O113" s="31" cm="1">
        <f t="array" ref="O113">O$106+IF($C113&lt;&gt;0,SUMPRODUCT((O$107:O$108)*TRANSPOSE(($D113:$E113))),0)</f>
        <v>0</v>
      </c>
      <c r="P113" s="31" cm="1">
        <f t="array" ref="P113">P$106+IF($C113&lt;&gt;0,SUMPRODUCT((P$107:P$108)*TRANSPOSE(($D113:$E113))),0)</f>
        <v>0</v>
      </c>
      <c r="Q113" s="31" cm="1">
        <f t="array" ref="Q113">Q$106+IF($C113&lt;&gt;0,SUMPRODUCT((Q$107:Q$108)*TRANSPOSE(($D113:$E113))),0)</f>
        <v>0</v>
      </c>
      <c r="R113" s="31" cm="1">
        <f t="array" ref="R113">R$106+IF($C113&lt;&gt;0,SUMPRODUCT((R$107:R$108)*TRANSPOSE(($D113:$E113))),0)</f>
        <v>0</v>
      </c>
      <c r="S113" s="31" cm="1">
        <f t="array" ref="S113">S$106+IF($C113&lt;&gt;0,SUMPRODUCT((S$107:S$108)*TRANSPOSE(($D113:$E113))),0)</f>
        <v>0</v>
      </c>
      <c r="T113" s="31" cm="1">
        <f t="array" ref="T113">T$106+IF($C113&lt;&gt;0,SUMPRODUCT((T$107:T$108)*TRANSPOSE(($D113:$E113))),0)</f>
        <v>0</v>
      </c>
      <c r="U113" s="31" cm="1">
        <f t="array" ref="U113">U$106+IF($C113&lt;&gt;0,SUMPRODUCT((U$107:U$108)*TRANSPOSE(($D113:$E113))),0)</f>
        <v>0</v>
      </c>
      <c r="V113" s="31" cm="1">
        <f t="array" ref="V113">V$106+IF($C113&lt;&gt;0,SUMPRODUCT((V$107:V$108)*TRANSPOSE(($D113:$E113))),0)</f>
        <v>0</v>
      </c>
      <c r="W113" s="31" cm="1">
        <f t="array" ref="W113">W$106+IF($C113&lt;&gt;0,SUMPRODUCT((W$107:W$108)*TRANSPOSE(($D113:$E113))),0)</f>
        <v>0</v>
      </c>
      <c r="X113" s="31" cm="1">
        <f t="array" ref="X113">X$106+IF($C113&lt;&gt;0,SUMPRODUCT((X$107:X$108)*TRANSPOSE(($D113:$E113))),0)</f>
        <v>0</v>
      </c>
      <c r="Y113" s="31" cm="1">
        <f t="array" ref="Y113">Y$106+IF($C113&lt;&gt;0,SUMPRODUCT((Y$107:Y$108)*TRANSPOSE(($D113:$E113))),0)</f>
        <v>0</v>
      </c>
      <c r="Z113" s="31" cm="1">
        <f t="array" ref="Z113">Z$106+IF($C113&lt;&gt;0,SUMPRODUCT((Z$107:Z$108)*TRANSPOSE(($D113:$E113))),0)</f>
        <v>0</v>
      </c>
      <c r="AA113" s="31" cm="1">
        <f t="array" ref="AA113">AA$106+IF($C113&lt;&gt;0,SUMPRODUCT((AA$107:AA$108)*TRANSPOSE(($D113:$E113))),0)</f>
        <v>0</v>
      </c>
      <c r="AB113" s="31" cm="1">
        <f t="array" ref="AB113">AB$106+IF($C113&lt;&gt;0,SUMPRODUCT((AB$107:AB$108)*TRANSPOSE(($D113:$E113))),0)</f>
        <v>0</v>
      </c>
      <c r="AC113" s="31" cm="1">
        <f t="array" ref="AC113">AC$106+IF($C113&lt;&gt;0,SUMPRODUCT((AC$107:AC$108)*TRANSPOSE(($D113:$E113))),0)</f>
        <v>0</v>
      </c>
      <c r="AD113" s="31" cm="1">
        <f t="array" ref="AD113">AD$106+IF($C113&lt;&gt;0,SUMPRODUCT((AD$107:AD$108)*TRANSPOSE(($D113:$E113))),0)</f>
        <v>0</v>
      </c>
      <c r="AE113" s="31" cm="1">
        <f t="array" ref="AE113">AE$106+IF($C113&lt;&gt;0,SUMPRODUCT((AE$107:AE$108)*TRANSPOSE(($D113:$E113))),0)</f>
        <v>0</v>
      </c>
      <c r="AF113" s="31" cm="1">
        <f t="array" ref="AF113">AF$106+IF($C113&lt;&gt;0,SUMPRODUCT((AF$107:AF$108)*TRANSPOSE(($D113:$E113))),0)</f>
        <v>0</v>
      </c>
      <c r="AG113" s="31" cm="1">
        <f t="array" ref="AG113">AG$106+IF($C113&lt;&gt;0,SUMPRODUCT((AG$107:AG$108)*TRANSPOSE(($D113:$E113))),0)</f>
        <v>0</v>
      </c>
    </row>
    <row r="114" spans="1:33" x14ac:dyDescent="0.2">
      <c r="A114" s="1" t="str">
        <f>"sens"&amp;Assumptions!B115</f>
        <v>sens5</v>
      </c>
      <c r="C114" s="306" t="str">
        <f>Assumptions!C115</f>
        <v>Capex 10% higher &amp; Total benefits 10% lower</v>
      </c>
      <c r="D114" s="307">
        <f>Assumptions!G115</f>
        <v>0.1</v>
      </c>
      <c r="E114" s="307">
        <f>Assumptions!H115</f>
        <v>-0.1</v>
      </c>
      <c r="G114" s="38" t="str">
        <f t="shared" si="21"/>
        <v>Option 4sens5</v>
      </c>
      <c r="I114" s="31" cm="1">
        <f t="array" ref="I114">I$106+IF($C114&lt;&gt;0,SUMPRODUCT((I$107:I$108)*TRANSPOSE(($D114:$E114))),0)</f>
        <v>0</v>
      </c>
      <c r="J114" s="31" cm="1">
        <f t="array" ref="J114">J$106+IF($C114&lt;&gt;0,SUMPRODUCT((J$107:J$108)*TRANSPOSE(($D114:$E114))),0)</f>
        <v>0</v>
      </c>
      <c r="K114" s="31" cm="1">
        <f t="array" ref="K114">K$106+IF($C114&lt;&gt;0,SUMPRODUCT((K$107:K$108)*TRANSPOSE(($D114:$E114))),0)</f>
        <v>0</v>
      </c>
      <c r="L114" s="31" cm="1">
        <f t="array" ref="L114">L$106+IF($C114&lt;&gt;0,SUMPRODUCT((L$107:L$108)*TRANSPOSE(($D114:$E114))),0)</f>
        <v>0</v>
      </c>
      <c r="M114" s="31" cm="1">
        <f t="array" ref="M114">M$106+IF($C114&lt;&gt;0,SUMPRODUCT((M$107:M$108)*TRANSPOSE(($D114:$E114))),0)</f>
        <v>0</v>
      </c>
      <c r="N114" s="31" cm="1">
        <f t="array" ref="N114">N$106+IF($C114&lt;&gt;0,SUMPRODUCT((N$107:N$108)*TRANSPOSE(($D114:$E114))),0)</f>
        <v>0</v>
      </c>
      <c r="O114" s="31" cm="1">
        <f t="array" ref="O114">O$106+IF($C114&lt;&gt;0,SUMPRODUCT((O$107:O$108)*TRANSPOSE(($D114:$E114))),0)</f>
        <v>0</v>
      </c>
      <c r="P114" s="31" cm="1">
        <f t="array" ref="P114">P$106+IF($C114&lt;&gt;0,SUMPRODUCT((P$107:P$108)*TRANSPOSE(($D114:$E114))),0)</f>
        <v>0</v>
      </c>
      <c r="Q114" s="31" cm="1">
        <f t="array" ref="Q114">Q$106+IF($C114&lt;&gt;0,SUMPRODUCT((Q$107:Q$108)*TRANSPOSE(($D114:$E114))),0)</f>
        <v>0</v>
      </c>
      <c r="R114" s="31" cm="1">
        <f t="array" ref="R114">R$106+IF($C114&lt;&gt;0,SUMPRODUCT((R$107:R$108)*TRANSPOSE(($D114:$E114))),0)</f>
        <v>0</v>
      </c>
      <c r="S114" s="31" cm="1">
        <f t="array" ref="S114">S$106+IF($C114&lt;&gt;0,SUMPRODUCT((S$107:S$108)*TRANSPOSE(($D114:$E114))),0)</f>
        <v>0</v>
      </c>
      <c r="T114" s="31" cm="1">
        <f t="array" ref="T114">T$106+IF($C114&lt;&gt;0,SUMPRODUCT((T$107:T$108)*TRANSPOSE(($D114:$E114))),0)</f>
        <v>0</v>
      </c>
      <c r="U114" s="31" cm="1">
        <f t="array" ref="U114">U$106+IF($C114&lt;&gt;0,SUMPRODUCT((U$107:U$108)*TRANSPOSE(($D114:$E114))),0)</f>
        <v>0</v>
      </c>
      <c r="V114" s="31" cm="1">
        <f t="array" ref="V114">V$106+IF($C114&lt;&gt;0,SUMPRODUCT((V$107:V$108)*TRANSPOSE(($D114:$E114))),0)</f>
        <v>0</v>
      </c>
      <c r="W114" s="31" cm="1">
        <f t="array" ref="W114">W$106+IF($C114&lt;&gt;0,SUMPRODUCT((W$107:W$108)*TRANSPOSE(($D114:$E114))),0)</f>
        <v>0</v>
      </c>
      <c r="X114" s="31" cm="1">
        <f t="array" ref="X114">X$106+IF($C114&lt;&gt;0,SUMPRODUCT((X$107:X$108)*TRANSPOSE(($D114:$E114))),0)</f>
        <v>0</v>
      </c>
      <c r="Y114" s="31" cm="1">
        <f t="array" ref="Y114">Y$106+IF($C114&lt;&gt;0,SUMPRODUCT((Y$107:Y$108)*TRANSPOSE(($D114:$E114))),0)</f>
        <v>0</v>
      </c>
      <c r="Z114" s="31" cm="1">
        <f t="array" ref="Z114">Z$106+IF($C114&lt;&gt;0,SUMPRODUCT((Z$107:Z$108)*TRANSPOSE(($D114:$E114))),0)</f>
        <v>0</v>
      </c>
      <c r="AA114" s="31" cm="1">
        <f t="array" ref="AA114">AA$106+IF($C114&lt;&gt;0,SUMPRODUCT((AA$107:AA$108)*TRANSPOSE(($D114:$E114))),0)</f>
        <v>0</v>
      </c>
      <c r="AB114" s="31" cm="1">
        <f t="array" ref="AB114">AB$106+IF($C114&lt;&gt;0,SUMPRODUCT((AB$107:AB$108)*TRANSPOSE(($D114:$E114))),0)</f>
        <v>0</v>
      </c>
      <c r="AC114" s="31" cm="1">
        <f t="array" ref="AC114">AC$106+IF($C114&lt;&gt;0,SUMPRODUCT((AC$107:AC$108)*TRANSPOSE(($D114:$E114))),0)</f>
        <v>0</v>
      </c>
      <c r="AD114" s="31" cm="1">
        <f t="array" ref="AD114">AD$106+IF($C114&lt;&gt;0,SUMPRODUCT((AD$107:AD$108)*TRANSPOSE(($D114:$E114))),0)</f>
        <v>0</v>
      </c>
      <c r="AE114" s="31" cm="1">
        <f t="array" ref="AE114">AE$106+IF($C114&lt;&gt;0,SUMPRODUCT((AE$107:AE$108)*TRANSPOSE(($D114:$E114))),0)</f>
        <v>0</v>
      </c>
      <c r="AF114" s="31" cm="1">
        <f t="array" ref="AF114">AF$106+IF($C114&lt;&gt;0,SUMPRODUCT((AF$107:AF$108)*TRANSPOSE(($D114:$E114))),0)</f>
        <v>0</v>
      </c>
      <c r="AG114" s="31" cm="1">
        <f t="array" ref="AG114">AG$106+IF($C114&lt;&gt;0,SUMPRODUCT((AG$107:AG$108)*TRANSPOSE(($D114:$E114))),0)</f>
        <v>0</v>
      </c>
    </row>
    <row r="115" spans="1:33" x14ac:dyDescent="0.2">
      <c r="A115" s="1" t="str">
        <f>"sens"&amp;Assumptions!B116</f>
        <v>sens</v>
      </c>
      <c r="C115" s="306">
        <f>Assumptions!C116</f>
        <v>0</v>
      </c>
      <c r="D115" s="307">
        <f>Assumptions!G116</f>
        <v>0</v>
      </c>
      <c r="E115" s="307">
        <f>Assumptions!H116</f>
        <v>0</v>
      </c>
      <c r="G115" s="38" t="str">
        <f t="shared" si="21"/>
        <v>Option 4sens</v>
      </c>
      <c r="I115" s="31" cm="1">
        <f t="array" ref="I115">I$106+IF($C115&lt;&gt;0,SUMPRODUCT((I$107:I$108)*TRANSPOSE(($D115:$E115))),0)</f>
        <v>0</v>
      </c>
      <c r="J115" s="31" cm="1">
        <f t="array" ref="J115">J$106+IF($C115&lt;&gt;0,SUMPRODUCT((J$107:J$108)*TRANSPOSE(($D115:$E115))),0)</f>
        <v>0</v>
      </c>
      <c r="K115" s="31" cm="1">
        <f t="array" ref="K115">K$106+IF($C115&lt;&gt;0,SUMPRODUCT((K$107:K$108)*TRANSPOSE(($D115:$E115))),0)</f>
        <v>0</v>
      </c>
      <c r="L115" s="31" cm="1">
        <f t="array" ref="L115">L$106+IF($C115&lt;&gt;0,SUMPRODUCT((L$107:L$108)*TRANSPOSE(($D115:$E115))),0)</f>
        <v>0</v>
      </c>
      <c r="M115" s="31" cm="1">
        <f t="array" ref="M115">M$106+IF($C115&lt;&gt;0,SUMPRODUCT((M$107:M$108)*TRANSPOSE(($D115:$E115))),0)</f>
        <v>0</v>
      </c>
      <c r="N115" s="31" cm="1">
        <f t="array" ref="N115">N$106+IF($C115&lt;&gt;0,SUMPRODUCT((N$107:N$108)*TRANSPOSE(($D115:$E115))),0)</f>
        <v>0</v>
      </c>
      <c r="O115" s="31" cm="1">
        <f t="array" ref="O115">O$106+IF($C115&lt;&gt;0,SUMPRODUCT((O$107:O$108)*TRANSPOSE(($D115:$E115))),0)</f>
        <v>0</v>
      </c>
      <c r="P115" s="31" cm="1">
        <f t="array" ref="P115">P$106+IF($C115&lt;&gt;0,SUMPRODUCT((P$107:P$108)*TRANSPOSE(($D115:$E115))),0)</f>
        <v>0</v>
      </c>
      <c r="Q115" s="31" cm="1">
        <f t="array" ref="Q115">Q$106+IF($C115&lt;&gt;0,SUMPRODUCT((Q$107:Q$108)*TRANSPOSE(($D115:$E115))),0)</f>
        <v>0</v>
      </c>
      <c r="R115" s="31" cm="1">
        <f t="array" ref="R115">R$106+IF($C115&lt;&gt;0,SUMPRODUCT((R$107:R$108)*TRANSPOSE(($D115:$E115))),0)</f>
        <v>0</v>
      </c>
      <c r="S115" s="31" cm="1">
        <f t="array" ref="S115">S$106+IF($C115&lt;&gt;0,SUMPRODUCT((S$107:S$108)*TRANSPOSE(($D115:$E115))),0)</f>
        <v>0</v>
      </c>
      <c r="T115" s="31" cm="1">
        <f t="array" ref="T115">T$106+IF($C115&lt;&gt;0,SUMPRODUCT((T$107:T$108)*TRANSPOSE(($D115:$E115))),0)</f>
        <v>0</v>
      </c>
      <c r="U115" s="31" cm="1">
        <f t="array" ref="U115">U$106+IF($C115&lt;&gt;0,SUMPRODUCT((U$107:U$108)*TRANSPOSE(($D115:$E115))),0)</f>
        <v>0</v>
      </c>
      <c r="V115" s="31" cm="1">
        <f t="array" ref="V115">V$106+IF($C115&lt;&gt;0,SUMPRODUCT((V$107:V$108)*TRANSPOSE(($D115:$E115))),0)</f>
        <v>0</v>
      </c>
      <c r="W115" s="31" cm="1">
        <f t="array" ref="W115">W$106+IF($C115&lt;&gt;0,SUMPRODUCT((W$107:W$108)*TRANSPOSE(($D115:$E115))),0)</f>
        <v>0</v>
      </c>
      <c r="X115" s="31" cm="1">
        <f t="array" ref="X115">X$106+IF($C115&lt;&gt;0,SUMPRODUCT((X$107:X$108)*TRANSPOSE(($D115:$E115))),0)</f>
        <v>0</v>
      </c>
      <c r="Y115" s="31" cm="1">
        <f t="array" ref="Y115">Y$106+IF($C115&lt;&gt;0,SUMPRODUCT((Y$107:Y$108)*TRANSPOSE(($D115:$E115))),0)</f>
        <v>0</v>
      </c>
      <c r="Z115" s="31" cm="1">
        <f t="array" ref="Z115">Z$106+IF($C115&lt;&gt;0,SUMPRODUCT((Z$107:Z$108)*TRANSPOSE(($D115:$E115))),0)</f>
        <v>0</v>
      </c>
      <c r="AA115" s="31" cm="1">
        <f t="array" ref="AA115">AA$106+IF($C115&lt;&gt;0,SUMPRODUCT((AA$107:AA$108)*TRANSPOSE(($D115:$E115))),0)</f>
        <v>0</v>
      </c>
      <c r="AB115" s="31" cm="1">
        <f t="array" ref="AB115">AB$106+IF($C115&lt;&gt;0,SUMPRODUCT((AB$107:AB$108)*TRANSPOSE(($D115:$E115))),0)</f>
        <v>0</v>
      </c>
      <c r="AC115" s="31" cm="1">
        <f t="array" ref="AC115">AC$106+IF($C115&lt;&gt;0,SUMPRODUCT((AC$107:AC$108)*TRANSPOSE(($D115:$E115))),0)</f>
        <v>0</v>
      </c>
      <c r="AD115" s="31" cm="1">
        <f t="array" ref="AD115">AD$106+IF($C115&lt;&gt;0,SUMPRODUCT((AD$107:AD$108)*TRANSPOSE(($D115:$E115))),0)</f>
        <v>0</v>
      </c>
      <c r="AE115" s="31" cm="1">
        <f t="array" ref="AE115">AE$106+IF($C115&lt;&gt;0,SUMPRODUCT((AE$107:AE$108)*TRANSPOSE(($D115:$E115))),0)</f>
        <v>0</v>
      </c>
      <c r="AF115" s="31" cm="1">
        <f t="array" ref="AF115">AF$106+IF($C115&lt;&gt;0,SUMPRODUCT((AF$107:AF$108)*TRANSPOSE(($D115:$E115))),0)</f>
        <v>0</v>
      </c>
      <c r="AG115" s="31" cm="1">
        <f t="array" ref="AG115">AG$106+IF($C115&lt;&gt;0,SUMPRODUCT((AG$107:AG$108)*TRANSPOSE(($D115:$E115))),0)</f>
        <v>0</v>
      </c>
    </row>
    <row r="116" spans="1:33" x14ac:dyDescent="0.2">
      <c r="A116" s="1" t="str">
        <f>"sens"&amp;Assumptions!B117</f>
        <v>sens</v>
      </c>
      <c r="C116" s="306">
        <f>Assumptions!C117</f>
        <v>0</v>
      </c>
      <c r="D116" s="307">
        <f>Assumptions!G117</f>
        <v>0</v>
      </c>
      <c r="E116" s="307">
        <f>Assumptions!H117</f>
        <v>0</v>
      </c>
      <c r="G116" s="38" t="str">
        <f t="shared" si="21"/>
        <v>Option 4sens</v>
      </c>
      <c r="I116" s="31" cm="1">
        <f t="array" ref="I116">I$106+IF($C116&lt;&gt;0,SUMPRODUCT((I$107:I$108)*TRANSPOSE(($D116:$E116))),0)</f>
        <v>0</v>
      </c>
      <c r="J116" s="31" cm="1">
        <f t="array" ref="J116">J$106+IF($C116&lt;&gt;0,SUMPRODUCT((J$107:J$108)*TRANSPOSE(($D116:$E116))),0)</f>
        <v>0</v>
      </c>
      <c r="K116" s="31" cm="1">
        <f t="array" ref="K116">K$106+IF($C116&lt;&gt;0,SUMPRODUCT((K$107:K$108)*TRANSPOSE(($D116:$E116))),0)</f>
        <v>0</v>
      </c>
      <c r="L116" s="31" cm="1">
        <f t="array" ref="L116">L$106+IF($C116&lt;&gt;0,SUMPRODUCT((L$107:L$108)*TRANSPOSE(($D116:$E116))),0)</f>
        <v>0</v>
      </c>
      <c r="M116" s="31" cm="1">
        <f t="array" ref="M116">M$106+IF($C116&lt;&gt;0,SUMPRODUCT((M$107:M$108)*TRANSPOSE(($D116:$E116))),0)</f>
        <v>0</v>
      </c>
      <c r="N116" s="31" cm="1">
        <f t="array" ref="N116">N$106+IF($C116&lt;&gt;0,SUMPRODUCT((N$107:N$108)*TRANSPOSE(($D116:$E116))),0)</f>
        <v>0</v>
      </c>
      <c r="O116" s="31" cm="1">
        <f t="array" ref="O116">O$106+IF($C116&lt;&gt;0,SUMPRODUCT((O$107:O$108)*TRANSPOSE(($D116:$E116))),0)</f>
        <v>0</v>
      </c>
      <c r="P116" s="31" cm="1">
        <f t="array" ref="P116">P$106+IF($C116&lt;&gt;0,SUMPRODUCT((P$107:P$108)*TRANSPOSE(($D116:$E116))),0)</f>
        <v>0</v>
      </c>
      <c r="Q116" s="31" cm="1">
        <f t="array" ref="Q116">Q$106+IF($C116&lt;&gt;0,SUMPRODUCT((Q$107:Q$108)*TRANSPOSE(($D116:$E116))),0)</f>
        <v>0</v>
      </c>
      <c r="R116" s="31" cm="1">
        <f t="array" ref="R116">R$106+IF($C116&lt;&gt;0,SUMPRODUCT((R$107:R$108)*TRANSPOSE(($D116:$E116))),0)</f>
        <v>0</v>
      </c>
      <c r="S116" s="31" cm="1">
        <f t="array" ref="S116">S$106+IF($C116&lt;&gt;0,SUMPRODUCT((S$107:S$108)*TRANSPOSE(($D116:$E116))),0)</f>
        <v>0</v>
      </c>
      <c r="T116" s="31" cm="1">
        <f t="array" ref="T116">T$106+IF($C116&lt;&gt;0,SUMPRODUCT((T$107:T$108)*TRANSPOSE(($D116:$E116))),0)</f>
        <v>0</v>
      </c>
      <c r="U116" s="31" cm="1">
        <f t="array" ref="U116">U$106+IF($C116&lt;&gt;0,SUMPRODUCT((U$107:U$108)*TRANSPOSE(($D116:$E116))),0)</f>
        <v>0</v>
      </c>
      <c r="V116" s="31" cm="1">
        <f t="array" ref="V116">V$106+IF($C116&lt;&gt;0,SUMPRODUCT((V$107:V$108)*TRANSPOSE(($D116:$E116))),0)</f>
        <v>0</v>
      </c>
      <c r="W116" s="31" cm="1">
        <f t="array" ref="W116">W$106+IF($C116&lt;&gt;0,SUMPRODUCT((W$107:W$108)*TRANSPOSE(($D116:$E116))),0)</f>
        <v>0</v>
      </c>
      <c r="X116" s="31" cm="1">
        <f t="array" ref="X116">X$106+IF($C116&lt;&gt;0,SUMPRODUCT((X$107:X$108)*TRANSPOSE(($D116:$E116))),0)</f>
        <v>0</v>
      </c>
      <c r="Y116" s="31" cm="1">
        <f t="array" ref="Y116">Y$106+IF($C116&lt;&gt;0,SUMPRODUCT((Y$107:Y$108)*TRANSPOSE(($D116:$E116))),0)</f>
        <v>0</v>
      </c>
      <c r="Z116" s="31" cm="1">
        <f t="array" ref="Z116">Z$106+IF($C116&lt;&gt;0,SUMPRODUCT((Z$107:Z$108)*TRANSPOSE(($D116:$E116))),0)</f>
        <v>0</v>
      </c>
      <c r="AA116" s="31" cm="1">
        <f t="array" ref="AA116">AA$106+IF($C116&lt;&gt;0,SUMPRODUCT((AA$107:AA$108)*TRANSPOSE(($D116:$E116))),0)</f>
        <v>0</v>
      </c>
      <c r="AB116" s="31" cm="1">
        <f t="array" ref="AB116">AB$106+IF($C116&lt;&gt;0,SUMPRODUCT((AB$107:AB$108)*TRANSPOSE(($D116:$E116))),0)</f>
        <v>0</v>
      </c>
      <c r="AC116" s="31" cm="1">
        <f t="array" ref="AC116">AC$106+IF($C116&lt;&gt;0,SUMPRODUCT((AC$107:AC$108)*TRANSPOSE(($D116:$E116))),0)</f>
        <v>0</v>
      </c>
      <c r="AD116" s="31" cm="1">
        <f t="array" ref="AD116">AD$106+IF($C116&lt;&gt;0,SUMPRODUCT((AD$107:AD$108)*TRANSPOSE(($D116:$E116))),0)</f>
        <v>0</v>
      </c>
      <c r="AE116" s="31" cm="1">
        <f t="array" ref="AE116">AE$106+IF($C116&lt;&gt;0,SUMPRODUCT((AE$107:AE$108)*TRANSPOSE(($D116:$E116))),0)</f>
        <v>0</v>
      </c>
      <c r="AF116" s="31" cm="1">
        <f t="array" ref="AF116">AF$106+IF($C116&lt;&gt;0,SUMPRODUCT((AF$107:AF$108)*TRANSPOSE(($D116:$E116))),0)</f>
        <v>0</v>
      </c>
      <c r="AG116" s="31" cm="1">
        <f t="array" ref="AG116">AG$106+IF($C116&lt;&gt;0,SUMPRODUCT((AG$107:AG$108)*TRANSPOSE(($D116:$E116))),0)</f>
        <v>0</v>
      </c>
    </row>
    <row r="117" spans="1:33" x14ac:dyDescent="0.2">
      <c r="A117" s="1" t="str">
        <f>"sens"&amp;Assumptions!B118</f>
        <v>sens</v>
      </c>
      <c r="C117" s="306">
        <f>Assumptions!C118</f>
        <v>0</v>
      </c>
      <c r="D117" s="307">
        <f>Assumptions!G118</f>
        <v>0</v>
      </c>
      <c r="E117" s="307">
        <f>Assumptions!H118</f>
        <v>0</v>
      </c>
      <c r="G117" s="38" t="str">
        <f t="shared" si="21"/>
        <v>Option 4sens</v>
      </c>
      <c r="I117" s="31" cm="1">
        <f t="array" ref="I117">I$106+IF($C117&lt;&gt;0,SUMPRODUCT((I$107:I$108)*TRANSPOSE(($D117:$E117))),0)</f>
        <v>0</v>
      </c>
      <c r="J117" s="31" cm="1">
        <f t="array" ref="J117">J$106+IF($C117&lt;&gt;0,SUMPRODUCT((J$107:J$108)*TRANSPOSE(($D117:$E117))),0)</f>
        <v>0</v>
      </c>
      <c r="K117" s="31" cm="1">
        <f t="array" ref="K117">K$106+IF($C117&lt;&gt;0,SUMPRODUCT((K$107:K$108)*TRANSPOSE(($D117:$E117))),0)</f>
        <v>0</v>
      </c>
      <c r="L117" s="31" cm="1">
        <f t="array" ref="L117">L$106+IF($C117&lt;&gt;0,SUMPRODUCT((L$107:L$108)*TRANSPOSE(($D117:$E117))),0)</f>
        <v>0</v>
      </c>
      <c r="M117" s="31" cm="1">
        <f t="array" ref="M117">M$106+IF($C117&lt;&gt;0,SUMPRODUCT((M$107:M$108)*TRANSPOSE(($D117:$E117))),0)</f>
        <v>0</v>
      </c>
      <c r="N117" s="31" cm="1">
        <f t="array" ref="N117">N$106+IF($C117&lt;&gt;0,SUMPRODUCT((N$107:N$108)*TRANSPOSE(($D117:$E117))),0)</f>
        <v>0</v>
      </c>
      <c r="O117" s="31" cm="1">
        <f t="array" ref="O117">O$106+IF($C117&lt;&gt;0,SUMPRODUCT((O$107:O$108)*TRANSPOSE(($D117:$E117))),0)</f>
        <v>0</v>
      </c>
      <c r="P117" s="31" cm="1">
        <f t="array" ref="P117">P$106+IF($C117&lt;&gt;0,SUMPRODUCT((P$107:P$108)*TRANSPOSE(($D117:$E117))),0)</f>
        <v>0</v>
      </c>
      <c r="Q117" s="31" cm="1">
        <f t="array" ref="Q117">Q$106+IF($C117&lt;&gt;0,SUMPRODUCT((Q$107:Q$108)*TRANSPOSE(($D117:$E117))),0)</f>
        <v>0</v>
      </c>
      <c r="R117" s="31" cm="1">
        <f t="array" ref="R117">R$106+IF($C117&lt;&gt;0,SUMPRODUCT((R$107:R$108)*TRANSPOSE(($D117:$E117))),0)</f>
        <v>0</v>
      </c>
      <c r="S117" s="31" cm="1">
        <f t="array" ref="S117">S$106+IF($C117&lt;&gt;0,SUMPRODUCT((S$107:S$108)*TRANSPOSE(($D117:$E117))),0)</f>
        <v>0</v>
      </c>
      <c r="T117" s="31" cm="1">
        <f t="array" ref="T117">T$106+IF($C117&lt;&gt;0,SUMPRODUCT((T$107:T$108)*TRANSPOSE(($D117:$E117))),0)</f>
        <v>0</v>
      </c>
      <c r="U117" s="31" cm="1">
        <f t="array" ref="U117">U$106+IF($C117&lt;&gt;0,SUMPRODUCT((U$107:U$108)*TRANSPOSE(($D117:$E117))),0)</f>
        <v>0</v>
      </c>
      <c r="V117" s="31" cm="1">
        <f t="array" ref="V117">V$106+IF($C117&lt;&gt;0,SUMPRODUCT((V$107:V$108)*TRANSPOSE(($D117:$E117))),0)</f>
        <v>0</v>
      </c>
      <c r="W117" s="31" cm="1">
        <f t="array" ref="W117">W$106+IF($C117&lt;&gt;0,SUMPRODUCT((W$107:W$108)*TRANSPOSE(($D117:$E117))),0)</f>
        <v>0</v>
      </c>
      <c r="X117" s="31" cm="1">
        <f t="array" ref="X117">X$106+IF($C117&lt;&gt;0,SUMPRODUCT((X$107:X$108)*TRANSPOSE(($D117:$E117))),0)</f>
        <v>0</v>
      </c>
      <c r="Y117" s="31" cm="1">
        <f t="array" ref="Y117">Y$106+IF($C117&lt;&gt;0,SUMPRODUCT((Y$107:Y$108)*TRANSPOSE(($D117:$E117))),0)</f>
        <v>0</v>
      </c>
      <c r="Z117" s="31" cm="1">
        <f t="array" ref="Z117">Z$106+IF($C117&lt;&gt;0,SUMPRODUCT((Z$107:Z$108)*TRANSPOSE(($D117:$E117))),0)</f>
        <v>0</v>
      </c>
      <c r="AA117" s="31" cm="1">
        <f t="array" ref="AA117">AA$106+IF($C117&lt;&gt;0,SUMPRODUCT((AA$107:AA$108)*TRANSPOSE(($D117:$E117))),0)</f>
        <v>0</v>
      </c>
      <c r="AB117" s="31" cm="1">
        <f t="array" ref="AB117">AB$106+IF($C117&lt;&gt;0,SUMPRODUCT((AB$107:AB$108)*TRANSPOSE(($D117:$E117))),0)</f>
        <v>0</v>
      </c>
      <c r="AC117" s="31" cm="1">
        <f t="array" ref="AC117">AC$106+IF($C117&lt;&gt;0,SUMPRODUCT((AC$107:AC$108)*TRANSPOSE(($D117:$E117))),0)</f>
        <v>0</v>
      </c>
      <c r="AD117" s="31" cm="1">
        <f t="array" ref="AD117">AD$106+IF($C117&lt;&gt;0,SUMPRODUCT((AD$107:AD$108)*TRANSPOSE(($D117:$E117))),0)</f>
        <v>0</v>
      </c>
      <c r="AE117" s="31" cm="1">
        <f t="array" ref="AE117">AE$106+IF($C117&lt;&gt;0,SUMPRODUCT((AE$107:AE$108)*TRANSPOSE(($D117:$E117))),0)</f>
        <v>0</v>
      </c>
      <c r="AF117" s="31" cm="1">
        <f t="array" ref="AF117">AF$106+IF($C117&lt;&gt;0,SUMPRODUCT((AF$107:AF$108)*TRANSPOSE(($D117:$E117))),0)</f>
        <v>0</v>
      </c>
      <c r="AG117" s="31" cm="1">
        <f t="array" ref="AG117">AG$106+IF($C117&lt;&gt;0,SUMPRODUCT((AG$107:AG$108)*TRANSPOSE(($D117:$E117))),0)</f>
        <v>0</v>
      </c>
    </row>
  </sheetData>
  <conditionalFormatting sqref="E14:E16">
    <cfRule type="expression" dxfId="5" priority="53">
      <formula>AND(SUM($I14:$AB14)&lt;&gt;0, E14=0)</formula>
    </cfRule>
  </conditionalFormatting>
  <conditionalFormatting sqref="E28">
    <cfRule type="expression" dxfId="4" priority="1">
      <formula>AND(SUM($I$27:$AG$27)&gt;0, $E$28=0)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8" id="{17B125C1-0588-4495-B8F7-9B52E25BED85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C94D8-0AAB-45B3-9A29-8CF3F90554FB}">
  <sheetPr codeName="Sheet14">
    <tabColor rgb="FF0099FF"/>
  </sheetPr>
  <dimension ref="A1:XER117"/>
  <sheetViews>
    <sheetView showGridLines="0" zoomScale="90" zoomScaleNormal="90" workbookViewId="0">
      <pane xSplit="7" ySplit="10" topLeftCell="H11" activePane="bottomRight" state="frozen"/>
      <selection activeCell="C26" sqref="C26"/>
      <selection pane="topRight" activeCell="C26" sqref="C26"/>
      <selection pane="bottomLeft" activeCell="C26" sqref="C26"/>
      <selection pane="bottomRight" activeCell="H11" sqref="H11"/>
    </sheetView>
  </sheetViews>
  <sheetFormatPr defaultColWidth="8" defaultRowHeight="12.75" outlineLevelRow="1" x14ac:dyDescent="0.2"/>
  <cols>
    <col min="1" max="1" width="5.5" style="1" customWidth="1"/>
    <col min="2" max="2" width="4.125" style="1" customWidth="1"/>
    <col min="3" max="3" width="24.375" style="1" customWidth="1"/>
    <col min="4" max="4" width="12.375" style="1" customWidth="1"/>
    <col min="5" max="5" width="12.5" style="1" customWidth="1"/>
    <col min="6" max="6" width="3.875" style="1" customWidth="1"/>
    <col min="7" max="7" width="9.875" style="1" customWidth="1"/>
    <col min="8" max="8" width="3.375" style="1" customWidth="1"/>
    <col min="9" max="33" width="12.125" style="1" customWidth="1"/>
    <col min="34" max="16384" width="8" style="1"/>
  </cols>
  <sheetData>
    <row r="1" spans="1:43" ht="18.75" x14ac:dyDescent="0.3">
      <c r="A1" s="15" t="str">
        <f>bus</f>
        <v>CitiPower</v>
      </c>
      <c r="B1" s="15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</row>
    <row r="2" spans="1:43" ht="18.75" x14ac:dyDescent="0.3">
      <c r="A2" s="56" t="str">
        <f>proj</f>
        <v>Relay replacements</v>
      </c>
      <c r="B2" s="56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</row>
    <row r="3" spans="1:43" ht="15.75" x14ac:dyDescent="0.25">
      <c r="A3" s="206" t="s">
        <v>188</v>
      </c>
      <c r="B3" s="5"/>
      <c r="C3" s="203">
        <f>INDEX(Assumptions!$E$14:$E$18, MATCH(A3,_xlfn.ANCHORARRAY( Assumptions!$C$14),0))</f>
        <v>0</v>
      </c>
    </row>
    <row r="4" spans="1:43" x14ac:dyDescent="0.2">
      <c r="A4" s="204" t="str">
        <f>(INDEX(Data!$D$9:$D$13, MATCH(A3, options,0)))</f>
        <v>Not used</v>
      </c>
      <c r="B4" s="190"/>
      <c r="C4" s="241" t="str">
        <f>IF(INDEX(Misc_calcs!$D$49:$D$67, MATCH(A3, Misc_calcs!$B$49:$B$67,0)), Misc_calcs!$B$70, "")</f>
        <v/>
      </c>
    </row>
    <row r="5" spans="1:43" hidden="1" outlineLevel="1" x14ac:dyDescent="0.2">
      <c r="C5" s="99"/>
      <c r="D5" s="98"/>
      <c r="E5" s="100"/>
      <c r="F5" s="100"/>
      <c r="G5" s="98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</row>
    <row r="6" spans="1:43" hidden="1" outlineLevel="1" x14ac:dyDescent="0.2">
      <c r="A6" s="98" t="str">
        <f>'Option1 (base case)'!A6</f>
        <v>Count</v>
      </c>
      <c r="B6" s="98"/>
      <c r="C6" s="99"/>
      <c r="D6" s="98"/>
      <c r="E6" s="100"/>
      <c r="F6" s="100"/>
      <c r="G6" s="98"/>
      <c r="H6" s="101"/>
      <c r="I6" s="101">
        <f>'Option1 (base case)'!I6</f>
        <v>1</v>
      </c>
      <c r="J6" s="101">
        <f>'Option1 (base case)'!J6</f>
        <v>2</v>
      </c>
      <c r="K6" s="101">
        <f>'Option1 (base case)'!K6</f>
        <v>3</v>
      </c>
      <c r="L6" s="101">
        <f>'Option1 (base case)'!L6</f>
        <v>4</v>
      </c>
      <c r="M6" s="101">
        <f>'Option1 (base case)'!M6</f>
        <v>5</v>
      </c>
      <c r="N6" s="101">
        <f>'Option1 (base case)'!N6</f>
        <v>6</v>
      </c>
      <c r="O6" s="101">
        <f>'Option1 (base case)'!O6</f>
        <v>7</v>
      </c>
      <c r="P6" s="101">
        <f>'Option1 (base case)'!P6</f>
        <v>8</v>
      </c>
      <c r="Q6" s="101">
        <f>'Option1 (base case)'!Q6</f>
        <v>9</v>
      </c>
      <c r="R6" s="101">
        <f>'Option1 (base case)'!R6</f>
        <v>10</v>
      </c>
      <c r="S6" s="101">
        <f>'Option1 (base case)'!S6</f>
        <v>11</v>
      </c>
      <c r="T6" s="101">
        <f>'Option1 (base case)'!T6</f>
        <v>12</v>
      </c>
      <c r="U6" s="101">
        <f>'Option1 (base case)'!U6</f>
        <v>13</v>
      </c>
      <c r="V6" s="101">
        <f>'Option1 (base case)'!V6</f>
        <v>14</v>
      </c>
      <c r="W6" s="101">
        <f>'Option1 (base case)'!W6</f>
        <v>15</v>
      </c>
      <c r="X6" s="101">
        <f>'Option1 (base case)'!X6</f>
        <v>16</v>
      </c>
      <c r="Y6" s="101">
        <f>'Option1 (base case)'!Y6</f>
        <v>17</v>
      </c>
      <c r="Z6" s="101">
        <f>'Option1 (base case)'!Z6</f>
        <v>18</v>
      </c>
      <c r="AA6" s="101">
        <f>'Option1 (base case)'!AA6</f>
        <v>19</v>
      </c>
      <c r="AB6" s="101">
        <f>'Option1 (base case)'!AB6</f>
        <v>20</v>
      </c>
      <c r="AC6" s="101">
        <f>'Option1 (base case)'!AC6</f>
        <v>21</v>
      </c>
      <c r="AD6" s="101">
        <f>'Option1 (base case)'!AD6</f>
        <v>22</v>
      </c>
      <c r="AE6" s="101">
        <f>'Option1 (base case)'!AE6</f>
        <v>23</v>
      </c>
      <c r="AF6" s="101">
        <f>'Option1 (base case)'!AF6</f>
        <v>24</v>
      </c>
      <c r="AG6" s="101">
        <f>'Option1 (base case)'!AG6</f>
        <v>25</v>
      </c>
    </row>
    <row r="7" spans="1:43" hidden="1" outlineLevel="1" x14ac:dyDescent="0.2">
      <c r="A7" s="98" t="str">
        <f>'Option1 (base case)'!A7</f>
        <v>Value of CO2 reductions</v>
      </c>
      <c r="B7" s="98"/>
      <c r="G7" s="162" t="s">
        <v>65</v>
      </c>
      <c r="I7" s="99">
        <f>'Option1 (base case)'!I7</f>
        <v>24.730486797759085</v>
      </c>
      <c r="J7" s="99">
        <f>'Option1 (base case)'!J7</f>
        <v>22.340740091772258</v>
      </c>
      <c r="K7" s="99">
        <f>'Option1 (base case)'!K7</f>
        <v>20.196329122153124</v>
      </c>
      <c r="L7" s="99">
        <f>'Option1 (base case)'!L7</f>
        <v>18.06294207659629</v>
      </c>
      <c r="M7" s="99">
        <f>'Option1 (base case)'!M7</f>
        <v>15.913397615084225</v>
      </c>
      <c r="N7" s="99">
        <f>'Option1 (base case)'!N7</f>
        <v>13.715069432539002</v>
      </c>
      <c r="O7" s="99">
        <f>'Option1 (base case)'!O7</f>
        <v>13.715069432539002</v>
      </c>
      <c r="P7" s="99">
        <f>'Option1 (base case)'!P7</f>
        <v>13.715069432539002</v>
      </c>
      <c r="Q7" s="99">
        <f>'Option1 (base case)'!Q7</f>
        <v>13.715069432539002</v>
      </c>
      <c r="R7" s="99">
        <f>'Option1 (base case)'!R7</f>
        <v>13.715069432539002</v>
      </c>
      <c r="S7" s="99">
        <f>'Option1 (base case)'!S7</f>
        <v>13.715069432539002</v>
      </c>
      <c r="T7" s="99">
        <f>'Option1 (base case)'!T7</f>
        <v>13.715069432539002</v>
      </c>
      <c r="U7" s="99">
        <f>'Option1 (base case)'!U7</f>
        <v>13.715069432539002</v>
      </c>
      <c r="V7" s="99">
        <f>'Option1 (base case)'!V7</f>
        <v>13.715069432539002</v>
      </c>
      <c r="W7" s="99">
        <f>'Option1 (base case)'!W7</f>
        <v>13.715069432539002</v>
      </c>
      <c r="X7" s="99">
        <f>'Option1 (base case)'!X7</f>
        <v>13.715069432539002</v>
      </c>
      <c r="Y7" s="99">
        <f>'Option1 (base case)'!Y7</f>
        <v>13.715069432539002</v>
      </c>
      <c r="Z7" s="99">
        <f>'Option1 (base case)'!Z7</f>
        <v>13.715069432539002</v>
      </c>
      <c r="AA7" s="99">
        <f>'Option1 (base case)'!AA7</f>
        <v>13.715069432539002</v>
      </c>
      <c r="AB7" s="99">
        <f>'Option1 (base case)'!AB7</f>
        <v>13.715069432539002</v>
      </c>
      <c r="AC7" s="99">
        <f>'Option1 (base case)'!AC7</f>
        <v>13.715069432539002</v>
      </c>
      <c r="AD7" s="99">
        <f>'Option1 (base case)'!AD7</f>
        <v>13.715069432539002</v>
      </c>
      <c r="AE7" s="99">
        <f>'Option1 (base case)'!AE7</f>
        <v>13.715069432539002</v>
      </c>
      <c r="AF7" s="99">
        <f>'Option1 (base case)'!AF7</f>
        <v>13.715069432539002</v>
      </c>
      <c r="AG7" s="99">
        <f>'Option1 (base case)'!AG7</f>
        <v>13.715069432539002</v>
      </c>
    </row>
    <row r="8" spans="1:43" ht="6.75" customHeight="1" collapsed="1" x14ac:dyDescent="0.2">
      <c r="C8" s="99"/>
      <c r="D8" s="98"/>
      <c r="E8" s="100"/>
      <c r="F8" s="100"/>
      <c r="G8" s="98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</row>
    <row r="9" spans="1:43" ht="15" x14ac:dyDescent="0.2">
      <c r="A9" s="18"/>
      <c r="B9" s="18"/>
      <c r="C9" s="18"/>
      <c r="D9" s="18"/>
      <c r="E9" s="18"/>
      <c r="F9" s="144"/>
      <c r="G9" s="18" t="s">
        <v>25</v>
      </c>
      <c r="H9" s="223"/>
      <c r="I9" s="17" t="str">
        <f>'Option1 (base case)'!I9</f>
        <v>2026-27</v>
      </c>
      <c r="J9" s="17" t="str">
        <f>'Option1 (base case)'!J9</f>
        <v>2027-28</v>
      </c>
      <c r="K9" s="17" t="str">
        <f>'Option1 (base case)'!K9</f>
        <v>2028-29</v>
      </c>
      <c r="L9" s="17" t="str">
        <f>'Option1 (base case)'!L9</f>
        <v>2029-30</v>
      </c>
      <c r="M9" s="17" t="str">
        <f>'Option1 (base case)'!M9</f>
        <v>2030-31</v>
      </c>
      <c r="N9" s="17" t="str">
        <f>'Option1 (base case)'!N9</f>
        <v>2031-32</v>
      </c>
      <c r="O9" s="17" t="str">
        <f>'Option1 (base case)'!O9</f>
        <v>2032-33</v>
      </c>
      <c r="P9" s="17" t="str">
        <f>'Option1 (base case)'!P9</f>
        <v>2033-34</v>
      </c>
      <c r="Q9" s="17" t="str">
        <f>'Option1 (base case)'!Q9</f>
        <v>2034-35</v>
      </c>
      <c r="R9" s="17" t="str">
        <f>'Option1 (base case)'!R9</f>
        <v>2035-36</v>
      </c>
      <c r="S9" s="17" t="str">
        <f>'Option1 (base case)'!S9</f>
        <v>2036-37</v>
      </c>
      <c r="T9" s="17" t="str">
        <f>'Option1 (base case)'!T9</f>
        <v>2037-38</v>
      </c>
      <c r="U9" s="17" t="str">
        <f>'Option1 (base case)'!U9</f>
        <v>2038-39</v>
      </c>
      <c r="V9" s="17" t="str">
        <f>'Option1 (base case)'!V9</f>
        <v>2039-40</v>
      </c>
      <c r="W9" s="17" t="str">
        <f>'Option1 (base case)'!W9</f>
        <v>2040-41</v>
      </c>
      <c r="X9" s="17" t="str">
        <f>'Option1 (base case)'!X9</f>
        <v>2041-42</v>
      </c>
      <c r="Y9" s="17" t="str">
        <f>'Option1 (base case)'!Y9</f>
        <v>2042-43</v>
      </c>
      <c r="Z9" s="17" t="str">
        <f>'Option1 (base case)'!Z9</f>
        <v>2043-44</v>
      </c>
      <c r="AA9" s="17" t="str">
        <f>'Option1 (base case)'!AA9</f>
        <v>2044-45</v>
      </c>
      <c r="AB9" s="17" t="str">
        <f>'Option1 (base case)'!AB9</f>
        <v>2045-46</v>
      </c>
      <c r="AC9" s="17" t="str">
        <f>'Option1 (base case)'!AC9</f>
        <v>2046-47</v>
      </c>
      <c r="AD9" s="17" t="str">
        <f>'Option1 (base case)'!AD9</f>
        <v>2047-48</v>
      </c>
      <c r="AE9" s="17" t="str">
        <f>'Option1 (base case)'!AE9</f>
        <v>2048-49</v>
      </c>
      <c r="AF9" s="17" t="str">
        <f>'Option1 (base case)'!AF9</f>
        <v>2049-50</v>
      </c>
      <c r="AG9" s="17" t="str">
        <f>'Option1 (base case)'!AG9</f>
        <v>2050-51</v>
      </c>
    </row>
    <row r="10" spans="1:43" ht="4.5" customHeight="1" x14ac:dyDescent="0.2">
      <c r="C10" s="3"/>
      <c r="D10" s="3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43" ht="15" x14ac:dyDescent="0.2">
      <c r="A11" s="89" t="s">
        <v>122</v>
      </c>
      <c r="B11" s="89"/>
      <c r="C11" s="90"/>
      <c r="D11" s="90"/>
      <c r="E11" s="90"/>
      <c r="F11" s="90"/>
      <c r="G11" s="207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</row>
    <row r="12" spans="1:43" x14ac:dyDescent="0.2">
      <c r="A12" s="3"/>
      <c r="B12" s="3"/>
      <c r="C12" s="3"/>
      <c r="D12" s="3"/>
      <c r="G12" s="208"/>
      <c r="AH12"/>
      <c r="AI12"/>
      <c r="AJ12"/>
      <c r="AK12"/>
    </row>
    <row r="13" spans="1:43" x14ac:dyDescent="0.2">
      <c r="C13" s="3" t="s">
        <v>17</v>
      </c>
      <c r="D13"/>
      <c r="E13" s="126" t="s">
        <v>71</v>
      </c>
      <c r="G13" s="209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</row>
    <row r="14" spans="1:43" x14ac:dyDescent="0.2">
      <c r="C14" s="57" t="s">
        <v>59</v>
      </c>
      <c r="D14"/>
      <c r="E14" s="150">
        <v>0</v>
      </c>
      <c r="G14" s="210">
        <f>input_dollars</f>
        <v>45291</v>
      </c>
      <c r="H14" s="151"/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/>
      <c r="AI14"/>
      <c r="AJ14"/>
      <c r="AK14"/>
      <c r="AL14"/>
      <c r="AM14"/>
      <c r="AN14"/>
      <c r="AO14"/>
      <c r="AP14"/>
      <c r="AQ14"/>
    </row>
    <row r="15" spans="1:43" x14ac:dyDescent="0.2">
      <c r="C15" s="57"/>
      <c r="D15"/>
      <c r="E15" s="150">
        <v>0</v>
      </c>
      <c r="G15" s="210">
        <f>input_dollars</f>
        <v>45291</v>
      </c>
      <c r="H15" s="2"/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/>
      <c r="AI15"/>
      <c r="AJ15"/>
      <c r="AK15"/>
      <c r="AL15"/>
      <c r="AM15"/>
      <c r="AN15"/>
      <c r="AO15"/>
      <c r="AP15"/>
      <c r="AQ15"/>
    </row>
    <row r="16" spans="1:43" x14ac:dyDescent="0.2">
      <c r="C16" s="57"/>
      <c r="D16"/>
      <c r="E16" s="150">
        <v>0</v>
      </c>
      <c r="G16" s="210">
        <f>input_dollars</f>
        <v>45291</v>
      </c>
      <c r="H16" s="2"/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/>
      <c r="AI16"/>
      <c r="AJ16"/>
      <c r="AK16"/>
      <c r="AL16"/>
      <c r="AM16"/>
      <c r="AN16"/>
      <c r="AO16"/>
      <c r="AP16"/>
      <c r="AQ16"/>
    </row>
    <row r="17" spans="1:43" x14ac:dyDescent="0.2">
      <c r="C17" s="1" t="s">
        <v>30</v>
      </c>
      <c r="G17" s="210">
        <f>input_dollars</f>
        <v>45291</v>
      </c>
      <c r="H17" s="107"/>
      <c r="I17" s="106">
        <f t="shared" ref="I17:Q17" si="0">SUM(I14:I16)</f>
        <v>0</v>
      </c>
      <c r="J17" s="106">
        <f t="shared" si="0"/>
        <v>0</v>
      </c>
      <c r="K17" s="106">
        <f>SUM(K14:K16)</f>
        <v>0</v>
      </c>
      <c r="L17" s="106">
        <f t="shared" si="0"/>
        <v>0</v>
      </c>
      <c r="M17" s="106">
        <f t="shared" si="0"/>
        <v>0</v>
      </c>
      <c r="N17" s="106">
        <f t="shared" si="0"/>
        <v>0</v>
      </c>
      <c r="O17" s="106">
        <f t="shared" si="0"/>
        <v>0</v>
      </c>
      <c r="P17" s="106">
        <f t="shared" si="0"/>
        <v>0</v>
      </c>
      <c r="Q17" s="106">
        <f t="shared" si="0"/>
        <v>0</v>
      </c>
      <c r="R17" s="106">
        <f t="shared" ref="R17:AG17" si="1">SUM(R14:R16)</f>
        <v>0</v>
      </c>
      <c r="S17" s="106">
        <f t="shared" si="1"/>
        <v>0</v>
      </c>
      <c r="T17" s="106">
        <f t="shared" si="1"/>
        <v>0</v>
      </c>
      <c r="U17" s="106">
        <f t="shared" si="1"/>
        <v>0</v>
      </c>
      <c r="V17" s="106">
        <f t="shared" si="1"/>
        <v>0</v>
      </c>
      <c r="W17" s="106">
        <f t="shared" si="1"/>
        <v>0</v>
      </c>
      <c r="X17" s="106">
        <f t="shared" si="1"/>
        <v>0</v>
      </c>
      <c r="Y17" s="106">
        <f t="shared" si="1"/>
        <v>0</v>
      </c>
      <c r="Z17" s="106">
        <f t="shared" si="1"/>
        <v>0</v>
      </c>
      <c r="AA17" s="106">
        <f t="shared" si="1"/>
        <v>0</v>
      </c>
      <c r="AB17" s="106">
        <f t="shared" si="1"/>
        <v>0</v>
      </c>
      <c r="AC17" s="106">
        <f t="shared" si="1"/>
        <v>0</v>
      </c>
      <c r="AD17" s="106">
        <f t="shared" si="1"/>
        <v>0</v>
      </c>
      <c r="AE17" s="106">
        <f t="shared" si="1"/>
        <v>0</v>
      </c>
      <c r="AF17" s="106">
        <f t="shared" si="1"/>
        <v>0</v>
      </c>
      <c r="AG17" s="106">
        <f t="shared" si="1"/>
        <v>0</v>
      </c>
      <c r="AH17"/>
      <c r="AI17"/>
      <c r="AJ17"/>
      <c r="AK17"/>
    </row>
    <row r="18" spans="1:43" x14ac:dyDescent="0.2">
      <c r="C18"/>
      <c r="D18"/>
      <c r="E18"/>
      <c r="G18" s="209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</row>
    <row r="19" spans="1:43" x14ac:dyDescent="0.2">
      <c r="C19" s="1" t="s">
        <v>31</v>
      </c>
      <c r="D19"/>
      <c r="E19"/>
      <c r="F19" s="107"/>
      <c r="G19" s="210">
        <f>input_dollars</f>
        <v>45291</v>
      </c>
      <c r="H19" s="107"/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0</v>
      </c>
      <c r="W19" s="138">
        <v>0</v>
      </c>
      <c r="X19" s="138">
        <v>0</v>
      </c>
      <c r="Y19" s="138">
        <v>0</v>
      </c>
      <c r="Z19" s="138">
        <v>0</v>
      </c>
      <c r="AA19" s="138">
        <v>0</v>
      </c>
      <c r="AB19" s="138">
        <v>0</v>
      </c>
      <c r="AC19" s="138">
        <v>0</v>
      </c>
      <c r="AD19" s="138">
        <v>0</v>
      </c>
      <c r="AE19" s="138">
        <v>0</v>
      </c>
      <c r="AF19" s="138">
        <v>0</v>
      </c>
      <c r="AG19" s="138">
        <v>0</v>
      </c>
      <c r="AH19"/>
      <c r="AI19"/>
      <c r="AJ19"/>
      <c r="AK19"/>
    </row>
    <row r="20" spans="1:43" x14ac:dyDescent="0.2">
      <c r="G20" s="208"/>
      <c r="AH20"/>
      <c r="AI20"/>
      <c r="AJ20"/>
      <c r="AK20"/>
    </row>
    <row r="21" spans="1:43" x14ac:dyDescent="0.2">
      <c r="C21"/>
      <c r="D21"/>
      <c r="E21"/>
      <c r="G21" s="209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</row>
    <row r="22" spans="1:43" ht="15" x14ac:dyDescent="0.2">
      <c r="A22" s="89" t="s">
        <v>153</v>
      </c>
      <c r="B22" s="89"/>
      <c r="C22" s="89"/>
      <c r="D22" s="89"/>
      <c r="E22" s="89"/>
      <c r="F22" s="89"/>
      <c r="G22" s="207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/>
      <c r="AI22"/>
      <c r="AJ22"/>
      <c r="AK22"/>
      <c r="AL22"/>
      <c r="AM22"/>
      <c r="AN22"/>
      <c r="AO22"/>
      <c r="AP22"/>
      <c r="AQ22"/>
    </row>
    <row r="23" spans="1:43" ht="12.75" customHeight="1" x14ac:dyDescent="0.2">
      <c r="A23" s="111"/>
      <c r="B23" s="111"/>
      <c r="C23" s="111"/>
      <c r="D23" s="111"/>
      <c r="E23" s="111"/>
      <c r="F23" s="111"/>
      <c r="G23" s="2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  <c r="AD23" s="111"/>
      <c r="AE23" s="111"/>
      <c r="AF23" s="111"/>
      <c r="AG23" s="111"/>
      <c r="AH23"/>
      <c r="AI23"/>
      <c r="AJ23"/>
      <c r="AK23"/>
      <c r="AL23"/>
      <c r="AM23"/>
      <c r="AN23"/>
      <c r="AO23"/>
      <c r="AP23"/>
      <c r="AQ23"/>
    </row>
    <row r="24" spans="1:43" ht="12.75" customHeight="1" x14ac:dyDescent="0.2">
      <c r="A24" s="111"/>
      <c r="B24" s="111"/>
      <c r="C24" s="1" t="s">
        <v>154</v>
      </c>
      <c r="D24" s="111"/>
      <c r="E24" s="111"/>
      <c r="F24" s="111"/>
      <c r="G24" s="211"/>
      <c r="H24" s="111"/>
      <c r="I24" s="172">
        <v>0</v>
      </c>
      <c r="J24" s="172">
        <v>0</v>
      </c>
      <c r="K24" s="172">
        <v>0</v>
      </c>
      <c r="L24" s="172">
        <v>0</v>
      </c>
      <c r="M24" s="172">
        <v>0</v>
      </c>
      <c r="N24" s="172">
        <v>0</v>
      </c>
      <c r="O24" s="172">
        <v>0</v>
      </c>
      <c r="P24" s="172">
        <v>0</v>
      </c>
      <c r="Q24" s="172">
        <v>0</v>
      </c>
      <c r="R24" s="172">
        <v>0</v>
      </c>
      <c r="S24" s="172">
        <v>0</v>
      </c>
      <c r="T24" s="172">
        <v>0</v>
      </c>
      <c r="U24" s="172">
        <v>0</v>
      </c>
      <c r="V24" s="172">
        <v>0</v>
      </c>
      <c r="W24" s="172">
        <v>0</v>
      </c>
      <c r="X24" s="172">
        <v>0</v>
      </c>
      <c r="Y24" s="172">
        <v>0</v>
      </c>
      <c r="Z24" s="172">
        <v>0</v>
      </c>
      <c r="AA24" s="172">
        <v>0</v>
      </c>
      <c r="AB24" s="172">
        <v>0</v>
      </c>
      <c r="AC24" s="172">
        <v>0</v>
      </c>
      <c r="AD24" s="172">
        <v>0</v>
      </c>
      <c r="AE24" s="172">
        <v>0</v>
      </c>
      <c r="AF24" s="172">
        <v>0</v>
      </c>
      <c r="AG24" s="172">
        <v>0</v>
      </c>
      <c r="AH24"/>
      <c r="AI24"/>
      <c r="AJ24"/>
      <c r="AK24"/>
      <c r="AL24"/>
      <c r="AM24"/>
      <c r="AN24"/>
      <c r="AO24"/>
      <c r="AP24"/>
      <c r="AQ24"/>
    </row>
    <row r="25" spans="1:43" ht="12.75" customHeight="1" x14ac:dyDescent="0.2">
      <c r="A25" s="111"/>
      <c r="B25" s="111"/>
      <c r="C25" s="1" t="s">
        <v>155</v>
      </c>
      <c r="D25" s="211"/>
      <c r="E25" s="111"/>
      <c r="F25" s="111"/>
      <c r="G25" s="211"/>
      <c r="H25" s="111"/>
      <c r="I25" s="172">
        <v>0</v>
      </c>
      <c r="J25" s="172">
        <v>0</v>
      </c>
      <c r="K25" s="172">
        <v>0</v>
      </c>
      <c r="L25" s="172">
        <v>0</v>
      </c>
      <c r="M25" s="172">
        <v>0</v>
      </c>
      <c r="N25" s="172">
        <v>0</v>
      </c>
      <c r="O25" s="172">
        <v>0</v>
      </c>
      <c r="P25" s="172">
        <v>0</v>
      </c>
      <c r="Q25" s="172">
        <v>0</v>
      </c>
      <c r="R25" s="172">
        <v>0</v>
      </c>
      <c r="S25" s="172">
        <v>0</v>
      </c>
      <c r="T25" s="172">
        <v>0</v>
      </c>
      <c r="U25" s="172">
        <v>0</v>
      </c>
      <c r="V25" s="172">
        <v>0</v>
      </c>
      <c r="W25" s="172">
        <v>0</v>
      </c>
      <c r="X25" s="172">
        <v>0</v>
      </c>
      <c r="Y25" s="172">
        <v>0</v>
      </c>
      <c r="Z25" s="172">
        <v>0</v>
      </c>
      <c r="AA25" s="172">
        <v>0</v>
      </c>
      <c r="AB25" s="172">
        <v>0</v>
      </c>
      <c r="AC25" s="172">
        <v>0</v>
      </c>
      <c r="AD25" s="172">
        <v>0</v>
      </c>
      <c r="AE25" s="172">
        <v>0</v>
      </c>
      <c r="AF25" s="172">
        <v>0</v>
      </c>
      <c r="AG25" s="172">
        <v>0</v>
      </c>
      <c r="AH25"/>
      <c r="AI25"/>
      <c r="AJ25"/>
      <c r="AK25"/>
      <c r="AL25"/>
      <c r="AM25"/>
      <c r="AN25"/>
      <c r="AO25"/>
      <c r="AP25"/>
      <c r="AQ25"/>
    </row>
    <row r="26" spans="1:43" ht="12.75" customHeight="1" x14ac:dyDescent="0.2">
      <c r="A26" s="111"/>
      <c r="B26" s="111"/>
      <c r="C26" s="111"/>
      <c r="D26" s="211"/>
      <c r="E26" s="111"/>
      <c r="F26" s="111"/>
      <c r="G26" s="2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  <c r="AD26" s="111"/>
      <c r="AE26" s="111"/>
      <c r="AF26" s="111"/>
      <c r="AG26" s="111"/>
      <c r="AH26"/>
      <c r="AI26"/>
      <c r="AJ26"/>
      <c r="AK26"/>
      <c r="AL26"/>
      <c r="AM26"/>
      <c r="AN26"/>
      <c r="AO26"/>
      <c r="AP26"/>
      <c r="AQ26"/>
    </row>
    <row r="27" spans="1:43" x14ac:dyDescent="0.2">
      <c r="C27" s="1" t="s">
        <v>125</v>
      </c>
      <c r="D27" s="208"/>
      <c r="E27"/>
      <c r="G27" s="210" t="s">
        <v>41</v>
      </c>
      <c r="H27"/>
      <c r="I27" s="172">
        <v>0</v>
      </c>
      <c r="J27" s="172">
        <v>0</v>
      </c>
      <c r="K27" s="172">
        <v>0</v>
      </c>
      <c r="L27" s="172">
        <v>0</v>
      </c>
      <c r="M27" s="172">
        <v>0</v>
      </c>
      <c r="N27" s="172">
        <v>0</v>
      </c>
      <c r="O27" s="172">
        <v>0</v>
      </c>
      <c r="P27" s="172">
        <v>0</v>
      </c>
      <c r="Q27" s="172">
        <v>0</v>
      </c>
      <c r="R27" s="172">
        <v>0</v>
      </c>
      <c r="S27" s="172">
        <v>0</v>
      </c>
      <c r="T27" s="172">
        <v>0</v>
      </c>
      <c r="U27" s="172">
        <v>0</v>
      </c>
      <c r="V27" s="172">
        <v>0</v>
      </c>
      <c r="W27" s="172">
        <v>0</v>
      </c>
      <c r="X27" s="172">
        <v>0</v>
      </c>
      <c r="Y27" s="172">
        <v>0</v>
      </c>
      <c r="Z27" s="172">
        <v>0</v>
      </c>
      <c r="AA27" s="172">
        <v>0</v>
      </c>
      <c r="AB27" s="172">
        <v>0</v>
      </c>
      <c r="AC27" s="172">
        <v>0</v>
      </c>
      <c r="AD27" s="172">
        <v>0</v>
      </c>
      <c r="AE27" s="172">
        <v>0</v>
      </c>
      <c r="AF27" s="172">
        <v>0</v>
      </c>
      <c r="AG27" s="172">
        <v>0</v>
      </c>
      <c r="AH27"/>
      <c r="AI27"/>
      <c r="AJ27"/>
      <c r="AK27"/>
      <c r="AL27"/>
      <c r="AM27"/>
      <c r="AN27"/>
      <c r="AO27"/>
      <c r="AP27"/>
      <c r="AQ27"/>
    </row>
    <row r="28" spans="1:43" x14ac:dyDescent="0.2">
      <c r="C28" s="1" t="s">
        <v>126</v>
      </c>
      <c r="D28" s="208" t="s">
        <v>65</v>
      </c>
      <c r="E28" s="113">
        <f>Assumptions!H41</f>
        <v>43815.486225173103</v>
      </c>
      <c r="F28" s="241" t="str">
        <f>IF(AND(SUM(I27:AG27)&lt;&gt;0, E28=0), "!", "")</f>
        <v/>
      </c>
      <c r="G28" s="210">
        <f>input_dollars</f>
        <v>45291</v>
      </c>
      <c r="H28"/>
      <c r="I28" s="302">
        <f>I27*$E$28</f>
        <v>0</v>
      </c>
      <c r="J28" s="302">
        <f t="shared" ref="J28:AG28" si="2">J27*$E$28</f>
        <v>0</v>
      </c>
      <c r="K28" s="302">
        <f t="shared" si="2"/>
        <v>0</v>
      </c>
      <c r="L28" s="302">
        <f t="shared" si="2"/>
        <v>0</v>
      </c>
      <c r="M28" s="302">
        <f t="shared" si="2"/>
        <v>0</v>
      </c>
      <c r="N28" s="302">
        <f t="shared" si="2"/>
        <v>0</v>
      </c>
      <c r="O28" s="302">
        <f t="shared" si="2"/>
        <v>0</v>
      </c>
      <c r="P28" s="302">
        <f t="shared" si="2"/>
        <v>0</v>
      </c>
      <c r="Q28" s="302">
        <f t="shared" si="2"/>
        <v>0</v>
      </c>
      <c r="R28" s="302">
        <f t="shared" si="2"/>
        <v>0</v>
      </c>
      <c r="S28" s="302">
        <f t="shared" si="2"/>
        <v>0</v>
      </c>
      <c r="T28" s="302">
        <f t="shared" si="2"/>
        <v>0</v>
      </c>
      <c r="U28" s="302">
        <f t="shared" si="2"/>
        <v>0</v>
      </c>
      <c r="V28" s="302">
        <f t="shared" si="2"/>
        <v>0</v>
      </c>
      <c r="W28" s="302">
        <f t="shared" si="2"/>
        <v>0</v>
      </c>
      <c r="X28" s="302">
        <f t="shared" si="2"/>
        <v>0</v>
      </c>
      <c r="Y28" s="302">
        <f t="shared" si="2"/>
        <v>0</v>
      </c>
      <c r="Z28" s="302">
        <f t="shared" si="2"/>
        <v>0</v>
      </c>
      <c r="AA28" s="302">
        <f t="shared" si="2"/>
        <v>0</v>
      </c>
      <c r="AB28" s="302">
        <f t="shared" si="2"/>
        <v>0</v>
      </c>
      <c r="AC28" s="302">
        <f t="shared" si="2"/>
        <v>0</v>
      </c>
      <c r="AD28" s="302">
        <f t="shared" si="2"/>
        <v>0</v>
      </c>
      <c r="AE28" s="302">
        <f t="shared" si="2"/>
        <v>0</v>
      </c>
      <c r="AF28" s="302">
        <f t="shared" si="2"/>
        <v>0</v>
      </c>
      <c r="AG28" s="302">
        <f t="shared" si="2"/>
        <v>0</v>
      </c>
      <c r="AH28"/>
      <c r="AI28"/>
      <c r="AJ28"/>
      <c r="AK28"/>
      <c r="AL28"/>
      <c r="AM28"/>
      <c r="AN28"/>
      <c r="AO28"/>
      <c r="AP28"/>
      <c r="AQ28"/>
    </row>
    <row r="29" spans="1:43" x14ac:dyDescent="0.2">
      <c r="D29" s="209"/>
      <c r="E29"/>
      <c r="G29" s="210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</row>
    <row r="30" spans="1:43" x14ac:dyDescent="0.2">
      <c r="C30" s="1" t="s">
        <v>116</v>
      </c>
      <c r="D30" s="208" t="s">
        <v>211</v>
      </c>
      <c r="G30" s="210">
        <f>input_dollars</f>
        <v>45291</v>
      </c>
      <c r="H30" s="151"/>
      <c r="I30" s="171">
        <v>0</v>
      </c>
      <c r="J30" s="171">
        <v>0</v>
      </c>
      <c r="K30" s="171">
        <v>0</v>
      </c>
      <c r="L30" s="171">
        <v>0</v>
      </c>
      <c r="M30" s="171">
        <v>0</v>
      </c>
      <c r="N30" s="171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171">
        <v>0</v>
      </c>
      <c r="V30" s="171">
        <v>0</v>
      </c>
      <c r="W30" s="171">
        <v>0</v>
      </c>
      <c r="X30" s="171">
        <v>0</v>
      </c>
      <c r="Y30" s="171">
        <v>0</v>
      </c>
      <c r="Z30" s="171">
        <v>0</v>
      </c>
      <c r="AA30" s="171">
        <v>0</v>
      </c>
      <c r="AB30" s="171">
        <v>0</v>
      </c>
      <c r="AC30" s="171">
        <v>0</v>
      </c>
      <c r="AD30" s="171">
        <v>0</v>
      </c>
      <c r="AE30" s="171">
        <v>0</v>
      </c>
      <c r="AF30" s="171">
        <v>0</v>
      </c>
      <c r="AG30" s="171">
        <v>0</v>
      </c>
      <c r="AH30"/>
      <c r="AI30"/>
      <c r="AJ30"/>
      <c r="AK30"/>
      <c r="AL30"/>
      <c r="AM30"/>
      <c r="AN30"/>
      <c r="AO30"/>
      <c r="AP30"/>
      <c r="AQ30"/>
    </row>
    <row r="31" spans="1:43" x14ac:dyDescent="0.2">
      <c r="C31" s="1" t="s">
        <v>118</v>
      </c>
      <c r="D31" s="209"/>
      <c r="E31"/>
      <c r="G31" s="210">
        <f>input_dollars</f>
        <v>45291</v>
      </c>
      <c r="H31" s="151"/>
      <c r="I31" s="171">
        <v>0</v>
      </c>
      <c r="J31" s="171">
        <v>0</v>
      </c>
      <c r="K31" s="171">
        <v>0</v>
      </c>
      <c r="L31" s="171">
        <v>0</v>
      </c>
      <c r="M31" s="171">
        <v>0</v>
      </c>
      <c r="N31" s="171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171">
        <v>0</v>
      </c>
      <c r="V31" s="171">
        <v>0</v>
      </c>
      <c r="W31" s="171">
        <v>0</v>
      </c>
      <c r="X31" s="171">
        <v>0</v>
      </c>
      <c r="Y31" s="171">
        <v>0</v>
      </c>
      <c r="Z31" s="171">
        <v>0</v>
      </c>
      <c r="AA31" s="171">
        <v>0</v>
      </c>
      <c r="AB31" s="171">
        <v>0</v>
      </c>
      <c r="AC31" s="171">
        <v>0</v>
      </c>
      <c r="AD31" s="171">
        <v>0</v>
      </c>
      <c r="AE31" s="171">
        <v>0</v>
      </c>
      <c r="AF31" s="171">
        <v>0</v>
      </c>
      <c r="AG31" s="171">
        <v>0</v>
      </c>
      <c r="AH31"/>
      <c r="AI31"/>
      <c r="AJ31"/>
      <c r="AK31"/>
      <c r="AL31"/>
      <c r="AM31"/>
      <c r="AN31"/>
      <c r="AO31"/>
      <c r="AP31"/>
      <c r="AQ31"/>
    </row>
    <row r="32" spans="1:43" x14ac:dyDescent="0.2">
      <c r="C32" s="1" t="s">
        <v>117</v>
      </c>
      <c r="D32" s="208" t="s">
        <v>211</v>
      </c>
      <c r="E32"/>
      <c r="G32" s="210">
        <f>input_dollars</f>
        <v>45291</v>
      </c>
      <c r="H32"/>
      <c r="I32" s="171">
        <v>0</v>
      </c>
      <c r="J32" s="171">
        <v>0</v>
      </c>
      <c r="K32" s="171">
        <v>0</v>
      </c>
      <c r="L32" s="171">
        <v>0</v>
      </c>
      <c r="M32" s="171">
        <v>0</v>
      </c>
      <c r="N32" s="171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171">
        <v>0</v>
      </c>
      <c r="V32" s="171">
        <v>0</v>
      </c>
      <c r="W32" s="171">
        <v>0</v>
      </c>
      <c r="X32" s="171">
        <v>0</v>
      </c>
      <c r="Y32" s="171">
        <v>0</v>
      </c>
      <c r="Z32" s="171">
        <v>0</v>
      </c>
      <c r="AA32" s="171">
        <v>0</v>
      </c>
      <c r="AB32" s="171">
        <v>0</v>
      </c>
      <c r="AC32" s="171">
        <v>0</v>
      </c>
      <c r="AD32" s="171">
        <v>0</v>
      </c>
      <c r="AE32" s="171">
        <v>0</v>
      </c>
      <c r="AF32" s="171">
        <v>0</v>
      </c>
      <c r="AG32" s="171">
        <v>0</v>
      </c>
      <c r="AH32"/>
      <c r="AI32"/>
      <c r="AJ32"/>
      <c r="AK32"/>
      <c r="AL32"/>
      <c r="AM32"/>
      <c r="AN32"/>
      <c r="AO32"/>
      <c r="AP32"/>
      <c r="AQ32"/>
    </row>
    <row r="33" spans="1:16372" x14ac:dyDescent="0.2">
      <c r="C33" s="289" t="s">
        <v>176</v>
      </c>
      <c r="D33" s="222"/>
      <c r="E33"/>
      <c r="G33" s="210">
        <f>input_dollars</f>
        <v>45291</v>
      </c>
      <c r="H33"/>
      <c r="I33" s="171">
        <v>0</v>
      </c>
      <c r="J33" s="171">
        <v>0</v>
      </c>
      <c r="K33" s="171">
        <v>0</v>
      </c>
      <c r="L33" s="171">
        <v>0</v>
      </c>
      <c r="M33" s="171">
        <v>0</v>
      </c>
      <c r="N33" s="171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171">
        <v>0</v>
      </c>
      <c r="V33" s="171">
        <v>0</v>
      </c>
      <c r="W33" s="171">
        <v>0</v>
      </c>
      <c r="X33" s="171">
        <v>0</v>
      </c>
      <c r="Y33" s="171">
        <v>0</v>
      </c>
      <c r="Z33" s="171">
        <v>0</v>
      </c>
      <c r="AA33" s="171">
        <v>0</v>
      </c>
      <c r="AB33" s="171">
        <v>0</v>
      </c>
      <c r="AC33" s="171">
        <v>0</v>
      </c>
      <c r="AD33" s="171">
        <v>0</v>
      </c>
      <c r="AE33" s="171">
        <v>0</v>
      </c>
      <c r="AF33" s="171">
        <v>0</v>
      </c>
      <c r="AG33" s="171">
        <v>0</v>
      </c>
      <c r="AH33"/>
      <c r="AI33"/>
      <c r="AJ33"/>
      <c r="AK33"/>
      <c r="AL33"/>
      <c r="AM33"/>
      <c r="AN33"/>
      <c r="AO33"/>
      <c r="AP33"/>
      <c r="AQ33"/>
    </row>
    <row r="34" spans="1:16372" x14ac:dyDescent="0.2">
      <c r="C34" s="289" t="s">
        <v>176</v>
      </c>
      <c r="D34" s="209"/>
      <c r="E34"/>
      <c r="G34" s="210">
        <f>input_dollars</f>
        <v>45291</v>
      </c>
      <c r="H34"/>
      <c r="I34" s="171">
        <v>0</v>
      </c>
      <c r="J34" s="171">
        <v>0</v>
      </c>
      <c r="K34" s="171">
        <v>0</v>
      </c>
      <c r="L34" s="171">
        <v>0</v>
      </c>
      <c r="M34" s="171">
        <v>0</v>
      </c>
      <c r="N34" s="171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171">
        <v>0</v>
      </c>
      <c r="V34" s="171">
        <v>0</v>
      </c>
      <c r="W34" s="171">
        <v>0</v>
      </c>
      <c r="X34" s="171">
        <v>0</v>
      </c>
      <c r="Y34" s="171">
        <v>0</v>
      </c>
      <c r="Z34" s="171">
        <v>0</v>
      </c>
      <c r="AA34" s="171">
        <v>0</v>
      </c>
      <c r="AB34" s="171">
        <v>0</v>
      </c>
      <c r="AC34" s="171">
        <v>0</v>
      </c>
      <c r="AD34" s="171">
        <v>0</v>
      </c>
      <c r="AE34" s="171">
        <v>0</v>
      </c>
      <c r="AF34" s="171">
        <v>0</v>
      </c>
      <c r="AG34" s="171">
        <v>0</v>
      </c>
      <c r="AH34"/>
      <c r="AI34"/>
      <c r="AJ34"/>
      <c r="AK34"/>
      <c r="AL34"/>
      <c r="AM34"/>
      <c r="AN34"/>
      <c r="AO34"/>
      <c r="AP34"/>
      <c r="AQ34"/>
    </row>
    <row r="35" spans="1:16372" x14ac:dyDescent="0.2">
      <c r="D35" s="209"/>
      <c r="E35"/>
      <c r="G35" s="210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</row>
    <row r="36" spans="1:16372" x14ac:dyDescent="0.2">
      <c r="C36" s="3" t="s">
        <v>175</v>
      </c>
      <c r="D36" s="221"/>
      <c r="E36" s="107"/>
      <c r="F36" s="3"/>
      <c r="G36" s="212"/>
      <c r="H36" s="107"/>
      <c r="I36" s="173">
        <f>SUM(I28:I34)</f>
        <v>0</v>
      </c>
      <c r="J36" s="173">
        <f t="shared" ref="J36:AG36" si="3">SUM(J28:J34)</f>
        <v>0</v>
      </c>
      <c r="K36" s="173">
        <f t="shared" si="3"/>
        <v>0</v>
      </c>
      <c r="L36" s="173">
        <f t="shared" si="3"/>
        <v>0</v>
      </c>
      <c r="M36" s="173">
        <f t="shared" si="3"/>
        <v>0</v>
      </c>
      <c r="N36" s="173">
        <f t="shared" si="3"/>
        <v>0</v>
      </c>
      <c r="O36" s="173">
        <f t="shared" si="3"/>
        <v>0</v>
      </c>
      <c r="P36" s="173">
        <f t="shared" si="3"/>
        <v>0</v>
      </c>
      <c r="Q36" s="173">
        <f t="shared" si="3"/>
        <v>0</v>
      </c>
      <c r="R36" s="173">
        <f t="shared" si="3"/>
        <v>0</v>
      </c>
      <c r="S36" s="173">
        <f t="shared" si="3"/>
        <v>0</v>
      </c>
      <c r="T36" s="173">
        <f t="shared" si="3"/>
        <v>0</v>
      </c>
      <c r="U36" s="173">
        <f t="shared" si="3"/>
        <v>0</v>
      </c>
      <c r="V36" s="173">
        <f t="shared" si="3"/>
        <v>0</v>
      </c>
      <c r="W36" s="173">
        <f t="shared" si="3"/>
        <v>0</v>
      </c>
      <c r="X36" s="173">
        <f t="shared" si="3"/>
        <v>0</v>
      </c>
      <c r="Y36" s="173">
        <f t="shared" si="3"/>
        <v>0</v>
      </c>
      <c r="Z36" s="173">
        <f t="shared" si="3"/>
        <v>0</v>
      </c>
      <c r="AA36" s="173">
        <f t="shared" si="3"/>
        <v>0</v>
      </c>
      <c r="AB36" s="173">
        <f t="shared" si="3"/>
        <v>0</v>
      </c>
      <c r="AC36" s="173">
        <f t="shared" si="3"/>
        <v>0</v>
      </c>
      <c r="AD36" s="173">
        <f t="shared" si="3"/>
        <v>0</v>
      </c>
      <c r="AE36" s="173">
        <f t="shared" si="3"/>
        <v>0</v>
      </c>
      <c r="AF36" s="173">
        <f t="shared" si="3"/>
        <v>0</v>
      </c>
      <c r="AG36" s="173">
        <f t="shared" si="3"/>
        <v>0</v>
      </c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</row>
    <row r="37" spans="1:16372" x14ac:dyDescent="0.2">
      <c r="D37"/>
      <c r="E37"/>
      <c r="G37" s="210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</row>
    <row r="38" spans="1:16372" ht="15" x14ac:dyDescent="0.2">
      <c r="A38" s="89" t="s">
        <v>58</v>
      </c>
      <c r="B38" s="89"/>
      <c r="C38" s="89"/>
      <c r="D38" s="89"/>
      <c r="E38" s="89"/>
      <c r="F38" s="89"/>
      <c r="G38" s="207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/>
      <c r="AI38"/>
      <c r="AJ38"/>
      <c r="AK38"/>
      <c r="AL38"/>
      <c r="AM38"/>
      <c r="AN38"/>
      <c r="AO38"/>
      <c r="AP38"/>
      <c r="AQ38"/>
    </row>
    <row r="39" spans="1:16372" x14ac:dyDescent="0.2">
      <c r="D39"/>
      <c r="E39"/>
      <c r="G39" s="210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</row>
    <row r="40" spans="1:16372" x14ac:dyDescent="0.2">
      <c r="D40"/>
      <c r="E40"/>
      <c r="G40" s="21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</row>
    <row r="41" spans="1:16372" ht="13.5" x14ac:dyDescent="0.25">
      <c r="C41" s="1" t="s">
        <v>61</v>
      </c>
      <c r="G41" s="208" t="s">
        <v>41</v>
      </c>
      <c r="I41" s="32">
        <v>0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/>
      <c r="AI41"/>
      <c r="AJ41"/>
      <c r="AK41"/>
    </row>
    <row r="42" spans="1:16372" ht="13.5" x14ac:dyDescent="0.25">
      <c r="C42" s="1" t="s">
        <v>131</v>
      </c>
      <c r="G42" s="208" t="s">
        <v>106</v>
      </c>
      <c r="I42" s="85">
        <f t="shared" ref="I42:AG42" si="4">I41*I7</f>
        <v>0</v>
      </c>
      <c r="J42" s="85">
        <f t="shared" si="4"/>
        <v>0</v>
      </c>
      <c r="K42" s="85">
        <f t="shared" si="4"/>
        <v>0</v>
      </c>
      <c r="L42" s="85">
        <f t="shared" si="4"/>
        <v>0</v>
      </c>
      <c r="M42" s="85">
        <f t="shared" si="4"/>
        <v>0</v>
      </c>
      <c r="N42" s="85">
        <f t="shared" si="4"/>
        <v>0</v>
      </c>
      <c r="O42" s="85">
        <f t="shared" si="4"/>
        <v>0</v>
      </c>
      <c r="P42" s="85">
        <f t="shared" si="4"/>
        <v>0</v>
      </c>
      <c r="Q42" s="85">
        <f t="shared" si="4"/>
        <v>0</v>
      </c>
      <c r="R42" s="85">
        <f t="shared" si="4"/>
        <v>0</v>
      </c>
      <c r="S42" s="85">
        <f t="shared" si="4"/>
        <v>0</v>
      </c>
      <c r="T42" s="85">
        <f t="shared" si="4"/>
        <v>0</v>
      </c>
      <c r="U42" s="85">
        <f t="shared" si="4"/>
        <v>0</v>
      </c>
      <c r="V42" s="85">
        <f t="shared" si="4"/>
        <v>0</v>
      </c>
      <c r="W42" s="85">
        <f t="shared" si="4"/>
        <v>0</v>
      </c>
      <c r="X42" s="85">
        <f t="shared" si="4"/>
        <v>0</v>
      </c>
      <c r="Y42" s="85">
        <f t="shared" si="4"/>
        <v>0</v>
      </c>
      <c r="Z42" s="85">
        <f t="shared" si="4"/>
        <v>0</v>
      </c>
      <c r="AA42" s="85">
        <f t="shared" si="4"/>
        <v>0</v>
      </c>
      <c r="AB42" s="85">
        <f t="shared" si="4"/>
        <v>0</v>
      </c>
      <c r="AC42" s="85">
        <f t="shared" si="4"/>
        <v>0</v>
      </c>
      <c r="AD42" s="85">
        <f t="shared" si="4"/>
        <v>0</v>
      </c>
      <c r="AE42" s="85">
        <f t="shared" si="4"/>
        <v>0</v>
      </c>
      <c r="AF42" s="85">
        <f t="shared" si="4"/>
        <v>0</v>
      </c>
      <c r="AG42" s="85">
        <f t="shared" si="4"/>
        <v>0</v>
      </c>
      <c r="AH42"/>
      <c r="AI42"/>
      <c r="AJ42"/>
      <c r="AK42"/>
    </row>
    <row r="43" spans="1:16372" x14ac:dyDescent="0.2">
      <c r="D43"/>
      <c r="E43"/>
      <c r="G43" s="210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</row>
    <row r="44" spans="1:16372" x14ac:dyDescent="0.2">
      <c r="D44" s="209"/>
      <c r="E44"/>
      <c r="G44" s="210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</row>
    <row r="45" spans="1:16372" x14ac:dyDescent="0.2">
      <c r="C45" s="1" t="s">
        <v>14</v>
      </c>
      <c r="D45" s="208" t="s">
        <v>65</v>
      </c>
      <c r="E45" s="113">
        <f>Assumptions!G94</f>
        <v>0</v>
      </c>
      <c r="G45" s="210" t="s">
        <v>41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</row>
    <row r="46" spans="1:16372" x14ac:dyDescent="0.2">
      <c r="C46" s="1" t="s">
        <v>4</v>
      </c>
      <c r="D46" s="208" t="s">
        <v>65</v>
      </c>
      <c r="E46" s="113">
        <f>Assumptions!G95</f>
        <v>0</v>
      </c>
      <c r="G46" s="210" t="s">
        <v>41</v>
      </c>
      <c r="I46" s="32">
        <v>0</v>
      </c>
      <c r="J46" s="32">
        <v>0</v>
      </c>
      <c r="K46" s="32">
        <v>0</v>
      </c>
      <c r="L46" s="32">
        <v>0</v>
      </c>
      <c r="M46" s="32">
        <v>0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v>0</v>
      </c>
      <c r="Y46" s="32">
        <v>0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</row>
    <row r="47" spans="1:16372" x14ac:dyDescent="0.2">
      <c r="C47" s="1" t="s">
        <v>5</v>
      </c>
      <c r="D47" s="208" t="s">
        <v>65</v>
      </c>
      <c r="E47" s="112">
        <f>Assumptions!G96</f>
        <v>4220.9953699573898</v>
      </c>
      <c r="G47" s="210" t="s">
        <v>41</v>
      </c>
      <c r="I47" s="32">
        <v>0</v>
      </c>
      <c r="J47" s="32">
        <v>0</v>
      </c>
      <c r="K47" s="32">
        <v>0</v>
      </c>
      <c r="L47" s="32">
        <v>0</v>
      </c>
      <c r="M47" s="32">
        <v>0</v>
      </c>
      <c r="N47" s="32">
        <v>0</v>
      </c>
      <c r="O47" s="32">
        <v>0</v>
      </c>
      <c r="P47" s="32">
        <v>0</v>
      </c>
      <c r="Q47" s="32">
        <v>0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</row>
    <row r="48" spans="1:16372" x14ac:dyDescent="0.2">
      <c r="C48" s="1" t="s">
        <v>15</v>
      </c>
      <c r="D48" s="208" t="s">
        <v>128</v>
      </c>
      <c r="E48" s="112">
        <f>Assumptions!G97</f>
        <v>0</v>
      </c>
      <c r="G48" s="210" t="s">
        <v>208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</row>
    <row r="49" spans="1:43" x14ac:dyDescent="0.2">
      <c r="C49" s="1" t="s">
        <v>206</v>
      </c>
      <c r="D49" s="208" t="s">
        <v>209</v>
      </c>
      <c r="E49" s="112">
        <f>Assumptions!G98</f>
        <v>0.54769380678923496</v>
      </c>
      <c r="G49" s="210" t="s">
        <v>210</v>
      </c>
      <c r="I49" s="32">
        <v>0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</row>
    <row r="50" spans="1:43" x14ac:dyDescent="0.2">
      <c r="C50" s="1" t="s">
        <v>207</v>
      </c>
      <c r="D50" s="208" t="s">
        <v>209</v>
      </c>
      <c r="E50" s="112">
        <f>Assumptions!G99</f>
        <v>0.54769380678923496</v>
      </c>
      <c r="G50" s="210" t="s">
        <v>210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</row>
    <row r="51" spans="1:43" x14ac:dyDescent="0.2">
      <c r="C51" s="1" t="s">
        <v>6</v>
      </c>
      <c r="D51" s="208" t="s">
        <v>128</v>
      </c>
      <c r="E51" s="112">
        <f>Assumptions!G100</f>
        <v>0</v>
      </c>
      <c r="G51" s="210" t="s">
        <v>208</v>
      </c>
      <c r="I51" s="32">
        <v>0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</row>
    <row r="52" spans="1:43" x14ac:dyDescent="0.2">
      <c r="C52" s="1" t="s">
        <v>7</v>
      </c>
      <c r="D52" s="208" t="s">
        <v>128</v>
      </c>
      <c r="E52" s="112">
        <f>Assumptions!G101</f>
        <v>0</v>
      </c>
      <c r="G52" s="210" t="s">
        <v>208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</row>
    <row r="53" spans="1:43" x14ac:dyDescent="0.2">
      <c r="D53" s="208"/>
      <c r="G53" s="210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</row>
    <row r="54" spans="1:43" x14ac:dyDescent="0.2">
      <c r="C54" s="1" t="s">
        <v>119</v>
      </c>
      <c r="D54" s="208"/>
      <c r="G54" s="210">
        <f>input_dollars</f>
        <v>45291</v>
      </c>
      <c r="I54" s="32">
        <v>0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</row>
    <row r="55" spans="1:43" x14ac:dyDescent="0.2">
      <c r="C55" s="1" t="s">
        <v>120</v>
      </c>
      <c r="D55" s="208"/>
      <c r="G55" s="210">
        <f>input_dollars</f>
        <v>45291</v>
      </c>
      <c r="I55" s="32">
        <v>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0</v>
      </c>
    </row>
    <row r="56" spans="1:43" x14ac:dyDescent="0.2">
      <c r="D56" s="208"/>
      <c r="G56" s="208"/>
    </row>
    <row r="57" spans="1:43" x14ac:dyDescent="0.2">
      <c r="C57" s="3" t="s">
        <v>127</v>
      </c>
      <c r="D57" s="221"/>
      <c r="E57" s="107"/>
      <c r="F57" s="3"/>
      <c r="G57" s="213">
        <f>input_dollars</f>
        <v>45291</v>
      </c>
      <c r="H57" s="107"/>
      <c r="I57" s="173" cm="1">
        <f t="array" ref="I57">SUMPRODUCT((I$45:I$52)*($E$45:$E$52))+SUM(I54:I55)+I42</f>
        <v>0</v>
      </c>
      <c r="J57" s="173" cm="1">
        <f t="array" ref="J57">SUMPRODUCT((J$45:J$52)*($E$45:$E$52))+SUM(J54:J55)+J42</f>
        <v>0</v>
      </c>
      <c r="K57" s="173" cm="1">
        <f t="array" ref="K57">SUMPRODUCT((K$45:K$52)*($E$45:$E$52))+SUM(K54:K55)+K42</f>
        <v>0</v>
      </c>
      <c r="L57" s="173" cm="1">
        <f t="array" ref="L57">SUMPRODUCT((L$45:L$52)*($E$45:$E$52))+SUM(L54:L55)+L42</f>
        <v>0</v>
      </c>
      <c r="M57" s="173" cm="1">
        <f t="array" ref="M57">SUMPRODUCT((M$45:M$52)*($E$45:$E$52))+SUM(M54:M55)+M42</f>
        <v>0</v>
      </c>
      <c r="N57" s="173" cm="1">
        <f t="array" ref="N57">SUMPRODUCT((N$45:N$52)*($E$45:$E$52))+SUM(N54:N55)+N42</f>
        <v>0</v>
      </c>
      <c r="O57" s="173" cm="1">
        <f t="array" ref="O57">SUMPRODUCT((O$45:O$52)*($E$45:$E$52))+SUM(O54:O55)+O42</f>
        <v>0</v>
      </c>
      <c r="P57" s="173" cm="1">
        <f t="array" ref="P57">SUMPRODUCT((P$45:P$52)*($E$45:$E$52))+SUM(P54:P55)+P42</f>
        <v>0</v>
      </c>
      <c r="Q57" s="173" cm="1">
        <f t="array" ref="Q57">SUMPRODUCT((Q$45:Q$52)*($E$45:$E$52))+SUM(Q54:Q55)+Q42</f>
        <v>0</v>
      </c>
      <c r="R57" s="173" cm="1">
        <f t="array" ref="R57">SUMPRODUCT((R$45:R$52)*($E$45:$E$52))+SUM(R54:R55)+R42</f>
        <v>0</v>
      </c>
      <c r="S57" s="173" cm="1">
        <f t="array" ref="S57">SUMPRODUCT((S$45:S$52)*($E$45:$E$52))+SUM(S54:S55)+S42</f>
        <v>0</v>
      </c>
      <c r="T57" s="173" cm="1">
        <f t="array" ref="T57">SUMPRODUCT((T$45:T$52)*($E$45:$E$52))+SUM(T54:T55)+T42</f>
        <v>0</v>
      </c>
      <c r="U57" s="173" cm="1">
        <f t="array" ref="U57">SUMPRODUCT((U$45:U$52)*($E$45:$E$52))+SUM(U54:U55)+U42</f>
        <v>0</v>
      </c>
      <c r="V57" s="173" cm="1">
        <f t="array" ref="V57">SUMPRODUCT((V$45:V$52)*($E$45:$E$52))+SUM(V54:V55)+V42</f>
        <v>0</v>
      </c>
      <c r="W57" s="173" cm="1">
        <f t="array" ref="W57">SUMPRODUCT((W$45:W$52)*($E$45:$E$52))+SUM(W54:W55)+W42</f>
        <v>0</v>
      </c>
      <c r="X57" s="173" cm="1">
        <f t="array" ref="X57">SUMPRODUCT((X$45:X$52)*($E$45:$E$52))+SUM(X54:X55)+X42</f>
        <v>0</v>
      </c>
      <c r="Y57" s="173" cm="1">
        <f t="array" ref="Y57">SUMPRODUCT((Y$45:Y$52)*($E$45:$E$52))+SUM(Y54:Y55)+Y42</f>
        <v>0</v>
      </c>
      <c r="Z57" s="173" cm="1">
        <f t="array" ref="Z57">SUMPRODUCT((Z$45:Z$52)*($E$45:$E$52))+SUM(Z54:Z55)+Z42</f>
        <v>0</v>
      </c>
      <c r="AA57" s="173" cm="1">
        <f t="array" ref="AA57">SUMPRODUCT((AA$45:AA$52)*($E$45:$E$52))+SUM(AA54:AA55)+AA42</f>
        <v>0</v>
      </c>
      <c r="AB57" s="173" cm="1">
        <f t="array" ref="AB57">SUMPRODUCT((AB$45:AB$52)*($E$45:$E$52))+SUM(AB54:AB55)+AB42</f>
        <v>0</v>
      </c>
      <c r="AC57" s="173" cm="1">
        <f t="array" ref="AC57">SUMPRODUCT((AC$45:AC$52)*($E$45:$E$52))+SUM(AC54:AC55)+AC42</f>
        <v>0</v>
      </c>
      <c r="AD57" s="173" cm="1">
        <f t="array" ref="AD57">SUMPRODUCT((AD$45:AD$52)*($E$45:$E$52))+SUM(AD54:AD55)+AD42</f>
        <v>0</v>
      </c>
      <c r="AE57" s="173" cm="1">
        <f t="array" ref="AE57">SUMPRODUCT((AE$45:AE$52)*($E$45:$E$52))+SUM(AE54:AE55)+AE42</f>
        <v>0</v>
      </c>
      <c r="AF57" s="173" cm="1">
        <f t="array" ref="AF57">SUMPRODUCT((AF$45:AF$52)*($E$45:$E$52))+SUM(AF54:AF55)+AF42</f>
        <v>0</v>
      </c>
      <c r="AG57" s="173" cm="1">
        <f t="array" ref="AG57">SUMPRODUCT((AG$45:AG$52)*($E$45:$E$52))+SUM(AG54:AG55)+AG42</f>
        <v>0</v>
      </c>
    </row>
    <row r="58" spans="1:43" x14ac:dyDescent="0.2">
      <c r="D58" s="208"/>
      <c r="G58" s="208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</row>
    <row r="59" spans="1:43" x14ac:dyDescent="0.2">
      <c r="G59" s="208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</row>
    <row r="60" spans="1:43" ht="15" x14ac:dyDescent="0.2">
      <c r="A60" s="89" t="s">
        <v>16</v>
      </c>
      <c r="B60" s="89"/>
      <c r="C60" s="89"/>
      <c r="D60" s="89"/>
      <c r="E60" s="89"/>
      <c r="F60" s="89"/>
      <c r="G60" s="207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/>
      <c r="AI60"/>
      <c r="AJ60"/>
      <c r="AK60"/>
      <c r="AL60"/>
      <c r="AM60"/>
      <c r="AN60"/>
      <c r="AO60"/>
      <c r="AP60"/>
      <c r="AQ60"/>
    </row>
    <row r="61" spans="1:43" ht="15" x14ac:dyDescent="0.2">
      <c r="A61" s="111"/>
      <c r="B61" s="111"/>
      <c r="C61" s="111"/>
      <c r="D61" s="111"/>
      <c r="E61" s="111"/>
      <c r="F61" s="111"/>
      <c r="G61" s="2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  <c r="AB61" s="111"/>
      <c r="AC61" s="111"/>
      <c r="AD61" s="111"/>
      <c r="AE61" s="111"/>
      <c r="AF61" s="111"/>
      <c r="AG61" s="111"/>
      <c r="AH61"/>
      <c r="AI61"/>
      <c r="AJ61"/>
      <c r="AK61"/>
      <c r="AL61"/>
      <c r="AM61"/>
      <c r="AN61"/>
      <c r="AO61"/>
      <c r="AP61"/>
      <c r="AQ61"/>
    </row>
    <row r="62" spans="1:43" ht="12.75" customHeight="1" x14ac:dyDescent="0.2">
      <c r="A62" s="111"/>
      <c r="B62" s="111"/>
      <c r="C62" s="111"/>
      <c r="D62" s="111"/>
      <c r="E62" s="111"/>
      <c r="F62"/>
      <c r="G62" s="214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</row>
    <row r="63" spans="1:43" x14ac:dyDescent="0.2">
      <c r="F63" s="2"/>
      <c r="G63" s="215"/>
    </row>
    <row r="64" spans="1:43" x14ac:dyDescent="0.2">
      <c r="C64" s="4" t="str">
        <f>'Option1 (base case)'!C64</f>
        <v>Risks mitigated vs base case</v>
      </c>
      <c r="G64" s="213">
        <f>input_dollars</f>
        <v>45291</v>
      </c>
      <c r="I64" s="134">
        <f>(1-INDEX(Data!$C$9:$C$13, MATCH($A$3, options,0)))*('Option1 (base case)'!I36-I36)</f>
        <v>0</v>
      </c>
      <c r="J64" s="134">
        <f>(1-INDEX(Data!$C$9:$C$13, MATCH($A$3, options,0)))*('Option1 (base case)'!J36-J36)</f>
        <v>0</v>
      </c>
      <c r="K64" s="134">
        <f>(1-INDEX(Data!$C$9:$C$13, MATCH($A$3, options,0)))*('Option1 (base case)'!K36-K36)</f>
        <v>0</v>
      </c>
      <c r="L64" s="134">
        <f>(1-INDEX(Data!$C$9:$C$13, MATCH($A$3, options,0)))*('Option1 (base case)'!L36-L36)</f>
        <v>0</v>
      </c>
      <c r="M64" s="134">
        <f>(1-INDEX(Data!$C$9:$C$13, MATCH($A$3, options,0)))*('Option1 (base case)'!M36-M36)</f>
        <v>0</v>
      </c>
      <c r="N64" s="134">
        <f>(1-INDEX(Data!$C$9:$C$13, MATCH($A$3, options,0)))*('Option1 (base case)'!N36-N36)</f>
        <v>0</v>
      </c>
      <c r="O64" s="134">
        <f>(1-INDEX(Data!$C$9:$C$13, MATCH($A$3, options,0)))*('Option1 (base case)'!O36-O36)</f>
        <v>0</v>
      </c>
      <c r="P64" s="134">
        <f>(1-INDEX(Data!$C$9:$C$13, MATCH($A$3, options,0)))*('Option1 (base case)'!P36-P36)</f>
        <v>0</v>
      </c>
      <c r="Q64" s="134">
        <f>(1-INDEX(Data!$C$9:$C$13, MATCH($A$3, options,0)))*('Option1 (base case)'!Q36-Q36)</f>
        <v>0</v>
      </c>
      <c r="R64" s="134">
        <f>(1-INDEX(Data!$C$9:$C$13, MATCH($A$3, options,0)))*('Option1 (base case)'!R36-R36)</f>
        <v>0</v>
      </c>
      <c r="S64" s="134">
        <f>(1-INDEX(Data!$C$9:$C$13, MATCH($A$3, options,0)))*('Option1 (base case)'!S36-S36)</f>
        <v>0</v>
      </c>
      <c r="T64" s="134">
        <f>(1-INDEX(Data!$C$9:$C$13, MATCH($A$3, options,0)))*('Option1 (base case)'!T36-T36)</f>
        <v>0</v>
      </c>
      <c r="U64" s="134">
        <f>(1-INDEX(Data!$C$9:$C$13, MATCH($A$3, options,0)))*('Option1 (base case)'!U36-U36)</f>
        <v>0</v>
      </c>
      <c r="V64" s="134">
        <f>(1-INDEX(Data!$C$9:$C$13, MATCH($A$3, options,0)))*('Option1 (base case)'!V36-V36)</f>
        <v>0</v>
      </c>
      <c r="W64" s="134">
        <f>(1-INDEX(Data!$C$9:$C$13, MATCH($A$3, options,0)))*('Option1 (base case)'!W36-W36)</f>
        <v>0</v>
      </c>
      <c r="X64" s="134">
        <f>(1-INDEX(Data!$C$9:$C$13, MATCH($A$3, options,0)))*('Option1 (base case)'!X36-X36)</f>
        <v>0</v>
      </c>
      <c r="Y64" s="134">
        <f>(1-INDEX(Data!$C$9:$C$13, MATCH($A$3, options,0)))*('Option1 (base case)'!Y36-Y36)</f>
        <v>0</v>
      </c>
      <c r="Z64" s="134">
        <f>(1-INDEX(Data!$C$9:$C$13, MATCH($A$3, options,0)))*('Option1 (base case)'!Z36-Z36)</f>
        <v>0</v>
      </c>
      <c r="AA64" s="134">
        <f>(1-INDEX(Data!$C$9:$C$13, MATCH($A$3, options,0)))*('Option1 (base case)'!AA36-AA36)</f>
        <v>0</v>
      </c>
      <c r="AB64" s="134">
        <f>(1-INDEX(Data!$C$9:$C$13, MATCH($A$3, options,0)))*('Option1 (base case)'!AB36-AB36)</f>
        <v>0</v>
      </c>
      <c r="AC64" s="134">
        <f>(1-INDEX(Data!$C$9:$C$13, MATCH($A$3, options,0)))*('Option1 (base case)'!AC36-AC36)</f>
        <v>0</v>
      </c>
      <c r="AD64" s="134">
        <f>(1-INDEX(Data!$C$9:$C$13, MATCH($A$3, options,0)))*('Option1 (base case)'!AD36-AD36)</f>
        <v>0</v>
      </c>
      <c r="AE64" s="134">
        <f>(1-INDEX(Data!$C$9:$C$13, MATCH($A$3, options,0)))*('Option1 (base case)'!AE36-AE36)</f>
        <v>0</v>
      </c>
      <c r="AF64" s="134">
        <f>(1-INDEX(Data!$C$9:$C$13, MATCH($A$3, options,0)))*('Option1 (base case)'!AF36-AF36)</f>
        <v>0</v>
      </c>
      <c r="AG64" s="134">
        <f>(1-INDEX(Data!$C$9:$C$13, MATCH($A$3, options,0)))*('Option1 (base case)'!AG36-AG36)</f>
        <v>0</v>
      </c>
    </row>
    <row r="65" spans="1:33" x14ac:dyDescent="0.2">
      <c r="G65" s="215"/>
    </row>
    <row r="66" spans="1:33" x14ac:dyDescent="0.2">
      <c r="A66" s="8"/>
      <c r="B66" s="8"/>
      <c r="C66" s="149" t="s">
        <v>30</v>
      </c>
      <c r="D66" s="38"/>
      <c r="F66" s="97"/>
      <c r="G66" s="216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</row>
    <row r="67" spans="1:33" x14ac:dyDescent="0.2">
      <c r="A67" s="8"/>
      <c r="B67" s="8"/>
      <c r="C67" s="4" t="str">
        <f>C14</f>
        <v>&lt; Enter description &gt;</v>
      </c>
      <c r="D67" s="38"/>
      <c r="F67" s="97"/>
      <c r="G67" s="213">
        <f>input_dollars</f>
        <v>45291</v>
      </c>
      <c r="H67" s="31"/>
      <c r="I67" s="119">
        <f t="shared" ref="I67:AG67" si="5">-I14</f>
        <v>0</v>
      </c>
      <c r="J67" s="119">
        <f t="shared" si="5"/>
        <v>0</v>
      </c>
      <c r="K67" s="119">
        <f t="shared" si="5"/>
        <v>0</v>
      </c>
      <c r="L67" s="119">
        <f t="shared" si="5"/>
        <v>0</v>
      </c>
      <c r="M67" s="119">
        <f t="shared" si="5"/>
        <v>0</v>
      </c>
      <c r="N67" s="119">
        <f t="shared" si="5"/>
        <v>0</v>
      </c>
      <c r="O67" s="119">
        <f t="shared" si="5"/>
        <v>0</v>
      </c>
      <c r="P67" s="119">
        <f t="shared" si="5"/>
        <v>0</v>
      </c>
      <c r="Q67" s="119">
        <f t="shared" si="5"/>
        <v>0</v>
      </c>
      <c r="R67" s="119">
        <f t="shared" si="5"/>
        <v>0</v>
      </c>
      <c r="S67" s="119">
        <f t="shared" si="5"/>
        <v>0</v>
      </c>
      <c r="T67" s="119">
        <f t="shared" si="5"/>
        <v>0</v>
      </c>
      <c r="U67" s="119">
        <f t="shared" si="5"/>
        <v>0</v>
      </c>
      <c r="V67" s="119">
        <f t="shared" si="5"/>
        <v>0</v>
      </c>
      <c r="W67" s="119">
        <f t="shared" si="5"/>
        <v>0</v>
      </c>
      <c r="X67" s="119">
        <f t="shared" si="5"/>
        <v>0</v>
      </c>
      <c r="Y67" s="119">
        <f t="shared" si="5"/>
        <v>0</v>
      </c>
      <c r="Z67" s="119">
        <f t="shared" si="5"/>
        <v>0</v>
      </c>
      <c r="AA67" s="119">
        <f t="shared" si="5"/>
        <v>0</v>
      </c>
      <c r="AB67" s="119">
        <f t="shared" si="5"/>
        <v>0</v>
      </c>
      <c r="AC67" s="119">
        <f t="shared" si="5"/>
        <v>0</v>
      </c>
      <c r="AD67" s="119">
        <f t="shared" si="5"/>
        <v>0</v>
      </c>
      <c r="AE67" s="119">
        <f t="shared" si="5"/>
        <v>0</v>
      </c>
      <c r="AF67" s="119">
        <f t="shared" si="5"/>
        <v>0</v>
      </c>
      <c r="AG67" s="119">
        <f t="shared" si="5"/>
        <v>0</v>
      </c>
    </row>
    <row r="68" spans="1:33" x14ac:dyDescent="0.2">
      <c r="A68" s="8"/>
      <c r="B68" s="8"/>
      <c r="C68" s="4">
        <f>C15</f>
        <v>0</v>
      </c>
      <c r="D68" s="38"/>
      <c r="F68" s="97"/>
      <c r="G68" s="213">
        <f>input_dollars</f>
        <v>45291</v>
      </c>
      <c r="H68" s="31"/>
      <c r="I68" s="119">
        <f t="shared" ref="I68:AG68" si="6">-I15</f>
        <v>0</v>
      </c>
      <c r="J68" s="119">
        <f t="shared" si="6"/>
        <v>0</v>
      </c>
      <c r="K68" s="119">
        <f t="shared" si="6"/>
        <v>0</v>
      </c>
      <c r="L68" s="119">
        <f t="shared" si="6"/>
        <v>0</v>
      </c>
      <c r="M68" s="119">
        <f t="shared" si="6"/>
        <v>0</v>
      </c>
      <c r="N68" s="119">
        <f t="shared" si="6"/>
        <v>0</v>
      </c>
      <c r="O68" s="119">
        <f t="shared" si="6"/>
        <v>0</v>
      </c>
      <c r="P68" s="119">
        <f t="shared" si="6"/>
        <v>0</v>
      </c>
      <c r="Q68" s="119">
        <f t="shared" si="6"/>
        <v>0</v>
      </c>
      <c r="R68" s="119">
        <f t="shared" si="6"/>
        <v>0</v>
      </c>
      <c r="S68" s="119">
        <f t="shared" si="6"/>
        <v>0</v>
      </c>
      <c r="T68" s="119">
        <f t="shared" si="6"/>
        <v>0</v>
      </c>
      <c r="U68" s="119">
        <f t="shared" si="6"/>
        <v>0</v>
      </c>
      <c r="V68" s="119">
        <f t="shared" si="6"/>
        <v>0</v>
      </c>
      <c r="W68" s="119">
        <f t="shared" si="6"/>
        <v>0</v>
      </c>
      <c r="X68" s="119">
        <f t="shared" si="6"/>
        <v>0</v>
      </c>
      <c r="Y68" s="119">
        <f t="shared" si="6"/>
        <v>0</v>
      </c>
      <c r="Z68" s="119">
        <f t="shared" si="6"/>
        <v>0</v>
      </c>
      <c r="AA68" s="119">
        <f t="shared" si="6"/>
        <v>0</v>
      </c>
      <c r="AB68" s="119">
        <f t="shared" si="6"/>
        <v>0</v>
      </c>
      <c r="AC68" s="119">
        <f t="shared" si="6"/>
        <v>0</v>
      </c>
      <c r="AD68" s="119">
        <f t="shared" si="6"/>
        <v>0</v>
      </c>
      <c r="AE68" s="119">
        <f t="shared" si="6"/>
        <v>0</v>
      </c>
      <c r="AF68" s="119">
        <f t="shared" si="6"/>
        <v>0</v>
      </c>
      <c r="AG68" s="119">
        <f t="shared" si="6"/>
        <v>0</v>
      </c>
    </row>
    <row r="69" spans="1:33" x14ac:dyDescent="0.2">
      <c r="A69" s="8"/>
      <c r="B69" s="8"/>
      <c r="C69" s="4">
        <f>C16</f>
        <v>0</v>
      </c>
      <c r="D69" s="38"/>
      <c r="F69" s="97"/>
      <c r="G69" s="213">
        <f>input_dollars</f>
        <v>45291</v>
      </c>
      <c r="H69" s="31"/>
      <c r="I69" s="119">
        <f t="shared" ref="I69:AG69" si="7">-I16</f>
        <v>0</v>
      </c>
      <c r="J69" s="119">
        <f t="shared" si="7"/>
        <v>0</v>
      </c>
      <c r="K69" s="119">
        <f t="shared" si="7"/>
        <v>0</v>
      </c>
      <c r="L69" s="119">
        <f t="shared" si="7"/>
        <v>0</v>
      </c>
      <c r="M69" s="119">
        <f t="shared" si="7"/>
        <v>0</v>
      </c>
      <c r="N69" s="119">
        <f t="shared" si="7"/>
        <v>0</v>
      </c>
      <c r="O69" s="119">
        <f t="shared" si="7"/>
        <v>0</v>
      </c>
      <c r="P69" s="119">
        <f t="shared" si="7"/>
        <v>0</v>
      </c>
      <c r="Q69" s="119">
        <f t="shared" si="7"/>
        <v>0</v>
      </c>
      <c r="R69" s="119">
        <f t="shared" si="7"/>
        <v>0</v>
      </c>
      <c r="S69" s="119">
        <f t="shared" si="7"/>
        <v>0</v>
      </c>
      <c r="T69" s="119">
        <f t="shared" si="7"/>
        <v>0</v>
      </c>
      <c r="U69" s="119">
        <f t="shared" si="7"/>
        <v>0</v>
      </c>
      <c r="V69" s="119">
        <f t="shared" si="7"/>
        <v>0</v>
      </c>
      <c r="W69" s="119">
        <f t="shared" si="7"/>
        <v>0</v>
      </c>
      <c r="X69" s="119">
        <f t="shared" si="7"/>
        <v>0</v>
      </c>
      <c r="Y69" s="119">
        <f t="shared" si="7"/>
        <v>0</v>
      </c>
      <c r="Z69" s="119">
        <f t="shared" si="7"/>
        <v>0</v>
      </c>
      <c r="AA69" s="119">
        <f t="shared" si="7"/>
        <v>0</v>
      </c>
      <c r="AB69" s="119">
        <f t="shared" si="7"/>
        <v>0</v>
      </c>
      <c r="AC69" s="119">
        <f t="shared" si="7"/>
        <v>0</v>
      </c>
      <c r="AD69" s="119">
        <f t="shared" si="7"/>
        <v>0</v>
      </c>
      <c r="AE69" s="119">
        <f t="shared" si="7"/>
        <v>0</v>
      </c>
      <c r="AF69" s="119">
        <f t="shared" si="7"/>
        <v>0</v>
      </c>
      <c r="AG69" s="119">
        <f t="shared" si="7"/>
        <v>0</v>
      </c>
    </row>
    <row r="70" spans="1:33" x14ac:dyDescent="0.2">
      <c r="A70" s="8"/>
      <c r="B70" s="8"/>
      <c r="C70" s="4"/>
      <c r="D70" s="38"/>
      <c r="F70" s="97"/>
      <c r="G70" s="217"/>
      <c r="H70" s="31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</row>
    <row r="71" spans="1:33" x14ac:dyDescent="0.2">
      <c r="A71" s="8"/>
      <c r="B71" s="8"/>
      <c r="C71" s="149" t="s">
        <v>159</v>
      </c>
      <c r="D71" s="38"/>
      <c r="F71" s="97"/>
      <c r="G71" s="216"/>
      <c r="H71" s="31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</row>
    <row r="72" spans="1:33" x14ac:dyDescent="0.2">
      <c r="A72" s="8"/>
      <c r="B72" s="8"/>
      <c r="C72" s="4" t="str">
        <f>C14</f>
        <v>&lt; Enter description &gt;</v>
      </c>
      <c r="D72" s="38"/>
      <c r="F72" s="97"/>
      <c r="G72" s="213">
        <f>input_dollars</f>
        <v>45291</v>
      </c>
      <c r="H72" s="31"/>
      <c r="I72" s="119" cm="1">
        <f t="array" ref="I72">SUMPRODUCT(($I67:I67))-SUMPRODUCT(($I67:I67)*($I$6:I$6&lt;=(I$6-$E14)))</f>
        <v>0</v>
      </c>
      <c r="J72" s="119" cm="1">
        <f t="array" ref="J72">SUMPRODUCT(($I67:J67))-SUMPRODUCT(($I67:J67)*($I$6:J$6&lt;=(J$6-$E14)))</f>
        <v>0</v>
      </c>
      <c r="K72" s="119" cm="1">
        <f t="array" ref="K72">SUMPRODUCT(($I67:K67))-SUMPRODUCT(($I67:K67)*($I$6:K$6&lt;=(K$6-$E14)))</f>
        <v>0</v>
      </c>
      <c r="L72" s="119" cm="1">
        <f t="array" ref="L72">SUMPRODUCT(($I67:L67))-SUMPRODUCT(($I67:L67)*($I$6:L$6&lt;=(L$6-$E14)))</f>
        <v>0</v>
      </c>
      <c r="M72" s="119" cm="1">
        <f t="array" ref="M72">SUMPRODUCT(($I67:M67))-SUMPRODUCT(($I67:M67)*($I$6:M$6&lt;=(M$6-$E14)))</f>
        <v>0</v>
      </c>
      <c r="N72" s="119" cm="1">
        <f t="array" ref="N72">SUMPRODUCT(($I67:N67))-SUMPRODUCT(($I67:N67)*($I$6:N$6&lt;=(N$6-$E14)))</f>
        <v>0</v>
      </c>
      <c r="O72" s="119" cm="1">
        <f t="array" ref="O72">SUMPRODUCT(($I67:O67))-SUMPRODUCT(($I67:O67)*($I$6:O$6&lt;=(O$6-$E14)))</f>
        <v>0</v>
      </c>
      <c r="P72" s="119" cm="1">
        <f t="array" ref="P72">SUMPRODUCT(($I67:P67))-SUMPRODUCT(($I67:P67)*($I$6:P$6&lt;=(P$6-$E14)))</f>
        <v>0</v>
      </c>
      <c r="Q72" s="119" cm="1">
        <f t="array" ref="Q72">SUMPRODUCT(($I67:Q67))-SUMPRODUCT(($I67:Q67)*($I$6:Q$6&lt;=(Q$6-$E14)))</f>
        <v>0</v>
      </c>
      <c r="R72" s="119" cm="1">
        <f t="array" ref="R72">SUMPRODUCT(($I67:R67))-SUMPRODUCT(($I67:R67)*($I$6:R$6&lt;=(R$6-$E14)))</f>
        <v>0</v>
      </c>
      <c r="S72" s="119" cm="1">
        <f t="array" ref="S72">SUMPRODUCT(($I67:S67))-SUMPRODUCT(($I67:S67)*($I$6:S$6&lt;=(S$6-$E14)))</f>
        <v>0</v>
      </c>
      <c r="T72" s="119" cm="1">
        <f t="array" ref="T72">SUMPRODUCT(($I67:T67))-SUMPRODUCT(($I67:T67)*($I$6:T$6&lt;=(T$6-$E14)))</f>
        <v>0</v>
      </c>
      <c r="U72" s="119" cm="1">
        <f t="array" ref="U72">SUMPRODUCT(($I67:U67))-SUMPRODUCT(($I67:U67)*($I$6:U$6&lt;=(U$6-$E14)))</f>
        <v>0</v>
      </c>
      <c r="V72" s="119" cm="1">
        <f t="array" ref="V72">SUMPRODUCT(($I67:V67))-SUMPRODUCT(($I67:V67)*($I$6:V$6&lt;=(V$6-$E14)))</f>
        <v>0</v>
      </c>
      <c r="W72" s="119" cm="1">
        <f t="array" ref="W72">SUMPRODUCT(($I67:W67))-SUMPRODUCT(($I67:W67)*($I$6:W$6&lt;=(W$6-$E14)))</f>
        <v>0</v>
      </c>
      <c r="X72" s="119" cm="1">
        <f t="array" ref="X72">SUMPRODUCT(($I67:X67))-SUMPRODUCT(($I67:X67)*($I$6:X$6&lt;=(X$6-$E14)))</f>
        <v>0</v>
      </c>
      <c r="Y72" s="119" cm="1">
        <f t="array" ref="Y72">SUMPRODUCT(($I67:Y67))-SUMPRODUCT(($I67:Y67)*($I$6:Y$6&lt;=(Y$6-$E14)))</f>
        <v>0</v>
      </c>
      <c r="Z72" s="119" cm="1">
        <f t="array" ref="Z72">SUMPRODUCT(($I67:Z67))-SUMPRODUCT(($I67:Z67)*($I$6:Z$6&lt;=(Z$6-$E14)))</f>
        <v>0</v>
      </c>
      <c r="AA72" s="119" cm="1">
        <f t="array" ref="AA72">SUMPRODUCT(($I67:AA67))-SUMPRODUCT(($I67:AA67)*($I$6:AA$6&lt;=(AA$6-$E14)))</f>
        <v>0</v>
      </c>
      <c r="AB72" s="119" cm="1">
        <f t="array" ref="AB72">SUMPRODUCT(($I67:AB67))-SUMPRODUCT(($I67:AB67)*($I$6:AB$6&lt;=(AB$6-$E14)))</f>
        <v>0</v>
      </c>
      <c r="AC72" s="119" cm="1">
        <f t="array" ref="AC72">SUMPRODUCT(($I67:AC67))-SUMPRODUCT(($I67:AC67)*($I$6:AC$6&lt;=(AC$6-$E14)))</f>
        <v>0</v>
      </c>
      <c r="AD72" s="119" cm="1">
        <f t="array" ref="AD72">SUMPRODUCT(($I67:AD67))-SUMPRODUCT(($I67:AD67)*($I$6:AD$6&lt;=(AD$6-$E14)))</f>
        <v>0</v>
      </c>
      <c r="AE72" s="119" cm="1">
        <f t="array" ref="AE72">SUMPRODUCT(($I67:AE67))-SUMPRODUCT(($I67:AE67)*($I$6:AE$6&lt;=(AE$6-$E14)))</f>
        <v>0</v>
      </c>
      <c r="AF72" s="119" cm="1">
        <f t="array" ref="AF72">SUMPRODUCT(($I67:AF67))-SUMPRODUCT(($I67:AF67)*($I$6:AF$6&lt;=(AF$6-$E14)))</f>
        <v>0</v>
      </c>
      <c r="AG72" s="119" cm="1">
        <f t="array" ref="AG72">SUMPRODUCT(($I67:AG67))-SUMPRODUCT(($I67:AG67)*($I$6:AG$6&lt;=(AG$6-$E14)))</f>
        <v>0</v>
      </c>
    </row>
    <row r="73" spans="1:33" x14ac:dyDescent="0.2">
      <c r="A73" s="8"/>
      <c r="B73" s="8"/>
      <c r="C73" s="4">
        <f>C15</f>
        <v>0</v>
      </c>
      <c r="D73" s="38"/>
      <c r="F73" s="97"/>
      <c r="G73" s="213">
        <f>input_dollars</f>
        <v>45291</v>
      </c>
      <c r="H73" s="31"/>
      <c r="I73" s="119" cm="1">
        <f t="array" ref="I73">SUMPRODUCT(($I68:I68))-SUMPRODUCT(($I68:I68)*($I$6:I$6&lt;=(I$6-$E15)))</f>
        <v>0</v>
      </c>
      <c r="J73" s="119" cm="1">
        <f t="array" ref="J73">SUMPRODUCT(($I68:J68))-SUMPRODUCT(($I68:J68)*($I$6:J$6&lt;=(J$6-$E15)))</f>
        <v>0</v>
      </c>
      <c r="K73" s="119" cm="1">
        <f t="array" ref="K73">SUMPRODUCT(($I68:K68))-SUMPRODUCT(($I68:K68)*($I$6:K$6&lt;=(K$6-$E15)))</f>
        <v>0</v>
      </c>
      <c r="L73" s="119" cm="1">
        <f t="array" ref="L73">SUMPRODUCT(($I68:L68))-SUMPRODUCT(($I68:L68)*($I$6:L$6&lt;=(L$6-$E15)))</f>
        <v>0</v>
      </c>
      <c r="M73" s="119" cm="1">
        <f t="array" ref="M73">SUMPRODUCT(($I68:M68))-SUMPRODUCT(($I68:M68)*($I$6:M$6&lt;=(M$6-$E15)))</f>
        <v>0</v>
      </c>
      <c r="N73" s="119" cm="1">
        <f t="array" ref="N73">SUMPRODUCT(($I68:N68))-SUMPRODUCT(($I68:N68)*($I$6:N$6&lt;=(N$6-$E15)))</f>
        <v>0</v>
      </c>
      <c r="O73" s="119" cm="1">
        <f t="array" ref="O73">SUMPRODUCT(($I68:O68))-SUMPRODUCT(($I68:O68)*($I$6:O$6&lt;=(O$6-$E15)))</f>
        <v>0</v>
      </c>
      <c r="P73" s="119" cm="1">
        <f t="array" ref="P73">SUMPRODUCT(($I68:P68))-SUMPRODUCT(($I68:P68)*($I$6:P$6&lt;=(P$6-$E15)))</f>
        <v>0</v>
      </c>
      <c r="Q73" s="119" cm="1">
        <f t="array" ref="Q73">SUMPRODUCT(($I68:Q68))-SUMPRODUCT(($I68:Q68)*($I$6:Q$6&lt;=(Q$6-$E15)))</f>
        <v>0</v>
      </c>
      <c r="R73" s="119" cm="1">
        <f t="array" ref="R73">SUMPRODUCT(($I68:R68))-SUMPRODUCT(($I68:R68)*($I$6:R$6&lt;=(R$6-$E15)))</f>
        <v>0</v>
      </c>
      <c r="S73" s="119" cm="1">
        <f t="array" ref="S73">SUMPRODUCT(($I68:S68))-SUMPRODUCT(($I68:S68)*($I$6:S$6&lt;=(S$6-$E15)))</f>
        <v>0</v>
      </c>
      <c r="T73" s="119" cm="1">
        <f t="array" ref="T73">SUMPRODUCT(($I68:T68))-SUMPRODUCT(($I68:T68)*($I$6:T$6&lt;=(T$6-$E15)))</f>
        <v>0</v>
      </c>
      <c r="U73" s="119" cm="1">
        <f t="array" ref="U73">SUMPRODUCT(($I68:U68))-SUMPRODUCT(($I68:U68)*($I$6:U$6&lt;=(U$6-$E15)))</f>
        <v>0</v>
      </c>
      <c r="V73" s="119" cm="1">
        <f t="array" ref="V73">SUMPRODUCT(($I68:V68))-SUMPRODUCT(($I68:V68)*($I$6:V$6&lt;=(V$6-$E15)))</f>
        <v>0</v>
      </c>
      <c r="W73" s="119" cm="1">
        <f t="array" ref="W73">SUMPRODUCT(($I68:W68))-SUMPRODUCT(($I68:W68)*($I$6:W$6&lt;=(W$6-$E15)))</f>
        <v>0</v>
      </c>
      <c r="X73" s="119" cm="1">
        <f t="array" ref="X73">SUMPRODUCT(($I68:X68))-SUMPRODUCT(($I68:X68)*($I$6:X$6&lt;=(X$6-$E15)))</f>
        <v>0</v>
      </c>
      <c r="Y73" s="119" cm="1">
        <f t="array" ref="Y73">SUMPRODUCT(($I68:Y68))-SUMPRODUCT(($I68:Y68)*($I$6:Y$6&lt;=(Y$6-$E15)))</f>
        <v>0</v>
      </c>
      <c r="Z73" s="119" cm="1">
        <f t="array" ref="Z73">SUMPRODUCT(($I68:Z68))-SUMPRODUCT(($I68:Z68)*($I$6:Z$6&lt;=(Z$6-$E15)))</f>
        <v>0</v>
      </c>
      <c r="AA73" s="119" cm="1">
        <f t="array" ref="AA73">SUMPRODUCT(($I68:AA68))-SUMPRODUCT(($I68:AA68)*($I$6:AA$6&lt;=(AA$6-$E15)))</f>
        <v>0</v>
      </c>
      <c r="AB73" s="119" cm="1">
        <f t="array" ref="AB73">SUMPRODUCT(($I68:AB68))-SUMPRODUCT(($I68:AB68)*($I$6:AB$6&lt;=(AB$6-$E15)))</f>
        <v>0</v>
      </c>
      <c r="AC73" s="119" cm="1">
        <f t="array" ref="AC73">SUMPRODUCT(($I68:AC68))-SUMPRODUCT(($I68:AC68)*($I$6:AC$6&lt;=(AC$6-$E15)))</f>
        <v>0</v>
      </c>
      <c r="AD73" s="119" cm="1">
        <f t="array" ref="AD73">SUMPRODUCT(($I68:AD68))-SUMPRODUCT(($I68:AD68)*($I$6:AD$6&lt;=(AD$6-$E15)))</f>
        <v>0</v>
      </c>
      <c r="AE73" s="119" cm="1">
        <f t="array" ref="AE73">SUMPRODUCT(($I68:AE68))-SUMPRODUCT(($I68:AE68)*($I$6:AE$6&lt;=(AE$6-$E15)))</f>
        <v>0</v>
      </c>
      <c r="AF73" s="119" cm="1">
        <f t="array" ref="AF73">SUMPRODUCT(($I68:AF68))-SUMPRODUCT(($I68:AF68)*($I$6:AF$6&lt;=(AF$6-$E15)))</f>
        <v>0</v>
      </c>
      <c r="AG73" s="119" cm="1">
        <f t="array" ref="AG73">SUMPRODUCT(($I68:AG68))-SUMPRODUCT(($I68:AG68)*($I$6:AG$6&lt;=(AG$6-$E15)))</f>
        <v>0</v>
      </c>
    </row>
    <row r="74" spans="1:33" x14ac:dyDescent="0.2">
      <c r="A74" s="8"/>
      <c r="B74" s="8"/>
      <c r="C74" s="4">
        <f>C16</f>
        <v>0</v>
      </c>
      <c r="D74" s="38"/>
      <c r="F74" s="97"/>
      <c r="G74" s="213">
        <f>input_dollars</f>
        <v>45291</v>
      </c>
      <c r="H74" s="31"/>
      <c r="I74" s="119" cm="1">
        <f t="array" ref="I74">SUMPRODUCT(($I69:I69))-SUMPRODUCT(($I69:I69)*($I$6:I$6&lt;=(I$6-$E16)))</f>
        <v>0</v>
      </c>
      <c r="J74" s="119" cm="1">
        <f t="array" ref="J74">SUMPRODUCT(($I69:J69))-SUMPRODUCT(($I69:J69)*($I$6:J$6&lt;=(J$6-$E16)))</f>
        <v>0</v>
      </c>
      <c r="K74" s="119" cm="1">
        <f t="array" ref="K74">SUMPRODUCT(($I69:K69))-SUMPRODUCT(($I69:K69)*($I$6:K$6&lt;=(K$6-$E16)))</f>
        <v>0</v>
      </c>
      <c r="L74" s="119" cm="1">
        <f t="array" ref="L74">SUMPRODUCT(($I69:L69))-SUMPRODUCT(($I69:L69)*($I$6:L$6&lt;=(L$6-$E16)))</f>
        <v>0</v>
      </c>
      <c r="M74" s="119" cm="1">
        <f t="array" ref="M74">SUMPRODUCT(($I69:M69))-SUMPRODUCT(($I69:M69)*($I$6:M$6&lt;=(M$6-$E16)))</f>
        <v>0</v>
      </c>
      <c r="N74" s="119" cm="1">
        <f t="array" ref="N74">SUMPRODUCT(($I69:N69))-SUMPRODUCT(($I69:N69)*($I$6:N$6&lt;=(N$6-$E16)))</f>
        <v>0</v>
      </c>
      <c r="O74" s="119" cm="1">
        <f t="array" ref="O74">SUMPRODUCT(($I69:O69))-SUMPRODUCT(($I69:O69)*($I$6:O$6&lt;=(O$6-$E16)))</f>
        <v>0</v>
      </c>
      <c r="P74" s="119" cm="1">
        <f t="array" ref="P74">SUMPRODUCT(($I69:P69))-SUMPRODUCT(($I69:P69)*($I$6:P$6&lt;=(P$6-$E16)))</f>
        <v>0</v>
      </c>
      <c r="Q74" s="119" cm="1">
        <f t="array" ref="Q74">SUMPRODUCT(($I69:Q69))-SUMPRODUCT(($I69:Q69)*($I$6:Q$6&lt;=(Q$6-$E16)))</f>
        <v>0</v>
      </c>
      <c r="R74" s="119" cm="1">
        <f t="array" ref="R74">SUMPRODUCT(($I69:R69))-SUMPRODUCT(($I69:R69)*($I$6:R$6&lt;=(R$6-$E16)))</f>
        <v>0</v>
      </c>
      <c r="S74" s="119" cm="1">
        <f t="array" ref="S74">SUMPRODUCT(($I69:S69))-SUMPRODUCT(($I69:S69)*($I$6:S$6&lt;=(S$6-$E16)))</f>
        <v>0</v>
      </c>
      <c r="T74" s="119" cm="1">
        <f t="array" ref="T74">SUMPRODUCT(($I69:T69))-SUMPRODUCT(($I69:T69)*($I$6:T$6&lt;=(T$6-$E16)))</f>
        <v>0</v>
      </c>
      <c r="U74" s="119" cm="1">
        <f t="array" ref="U74">SUMPRODUCT(($I69:U69))-SUMPRODUCT(($I69:U69)*($I$6:U$6&lt;=(U$6-$E16)))</f>
        <v>0</v>
      </c>
      <c r="V74" s="119" cm="1">
        <f t="array" ref="V74">SUMPRODUCT(($I69:V69))-SUMPRODUCT(($I69:V69)*($I$6:V$6&lt;=(V$6-$E16)))</f>
        <v>0</v>
      </c>
      <c r="W74" s="119" cm="1">
        <f t="array" ref="W74">SUMPRODUCT(($I69:W69))-SUMPRODUCT(($I69:W69)*($I$6:W$6&lt;=(W$6-$E16)))</f>
        <v>0</v>
      </c>
      <c r="X74" s="119" cm="1">
        <f t="array" ref="X74">SUMPRODUCT(($I69:X69))-SUMPRODUCT(($I69:X69)*($I$6:X$6&lt;=(X$6-$E16)))</f>
        <v>0</v>
      </c>
      <c r="Y74" s="119" cm="1">
        <f t="array" ref="Y74">SUMPRODUCT(($I69:Y69))-SUMPRODUCT(($I69:Y69)*($I$6:Y$6&lt;=(Y$6-$E16)))</f>
        <v>0</v>
      </c>
      <c r="Z74" s="119" cm="1">
        <f t="array" ref="Z74">SUMPRODUCT(($I69:Z69))-SUMPRODUCT(($I69:Z69)*($I$6:Z$6&lt;=(Z$6-$E16)))</f>
        <v>0</v>
      </c>
      <c r="AA74" s="119" cm="1">
        <f t="array" ref="AA74">SUMPRODUCT(($I69:AA69))-SUMPRODUCT(($I69:AA69)*($I$6:AA$6&lt;=(AA$6-$E16)))</f>
        <v>0</v>
      </c>
      <c r="AB74" s="119" cm="1">
        <f t="array" ref="AB74">SUMPRODUCT(($I69:AB69))-SUMPRODUCT(($I69:AB69)*($I$6:AB$6&lt;=(AB$6-$E16)))</f>
        <v>0</v>
      </c>
      <c r="AC74" s="119" cm="1">
        <f t="array" ref="AC74">SUMPRODUCT(($I69:AC69))-SUMPRODUCT(($I69:AC69)*($I$6:AC$6&lt;=(AC$6-$E16)))</f>
        <v>0</v>
      </c>
      <c r="AD74" s="119" cm="1">
        <f t="array" ref="AD74">SUMPRODUCT(($I69:AD69))-SUMPRODUCT(($I69:AD69)*($I$6:AD$6&lt;=(AD$6-$E16)))</f>
        <v>0</v>
      </c>
      <c r="AE74" s="119" cm="1">
        <f t="array" ref="AE74">SUMPRODUCT(($I69:AE69))-SUMPRODUCT(($I69:AE69)*($I$6:AE$6&lt;=(AE$6-$E16)))</f>
        <v>0</v>
      </c>
      <c r="AF74" s="119" cm="1">
        <f t="array" ref="AF74">SUMPRODUCT(($I69:AF69))-SUMPRODUCT(($I69:AF69)*($I$6:AF$6&lt;=(AF$6-$E16)))</f>
        <v>0</v>
      </c>
      <c r="AG74" s="119" cm="1">
        <f t="array" ref="AG74">SUMPRODUCT(($I69:AG69))-SUMPRODUCT(($I69:AG69)*($I$6:AG$6&lt;=(AG$6-$E16)))</f>
        <v>0</v>
      </c>
    </row>
    <row r="75" spans="1:33" x14ac:dyDescent="0.2">
      <c r="A75" s="8"/>
      <c r="B75" s="8"/>
      <c r="C75" s="4"/>
      <c r="D75" s="38"/>
      <c r="F75" s="97"/>
      <c r="G75" s="217"/>
      <c r="H75" s="31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</row>
    <row r="76" spans="1:33" x14ac:dyDescent="0.2">
      <c r="A76" s="8"/>
      <c r="B76" s="8"/>
      <c r="C76" s="149" t="s">
        <v>93</v>
      </c>
      <c r="D76" s="38"/>
      <c r="F76" s="97"/>
      <c r="G76" s="216"/>
      <c r="H76" s="31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</row>
    <row r="77" spans="1:33" x14ac:dyDescent="0.2">
      <c r="A77" s="8"/>
      <c r="B77" s="8"/>
      <c r="C77" s="4" t="str">
        <f>$C$76&amp;" - "&amp;C14</f>
        <v>Annualised capex - &lt; Enter description &gt;</v>
      </c>
      <c r="D77" s="38"/>
      <c r="F77" s="97"/>
      <c r="G77" s="213">
        <f>input_dollars</f>
        <v>45291</v>
      </c>
      <c r="H77" s="31"/>
      <c r="I77" s="119">
        <f t="shared" ref="I77:AG77" si="8">IF($E14=0,0,-PMT(real_disc, $E14,H72,))</f>
        <v>0</v>
      </c>
      <c r="J77" s="119">
        <f t="shared" si="8"/>
        <v>0</v>
      </c>
      <c r="K77" s="119">
        <f t="shared" si="8"/>
        <v>0</v>
      </c>
      <c r="L77" s="119">
        <f t="shared" si="8"/>
        <v>0</v>
      </c>
      <c r="M77" s="119">
        <f t="shared" si="8"/>
        <v>0</v>
      </c>
      <c r="N77" s="119">
        <f t="shared" si="8"/>
        <v>0</v>
      </c>
      <c r="O77" s="119">
        <f t="shared" si="8"/>
        <v>0</v>
      </c>
      <c r="P77" s="119">
        <f t="shared" si="8"/>
        <v>0</v>
      </c>
      <c r="Q77" s="119">
        <f t="shared" si="8"/>
        <v>0</v>
      </c>
      <c r="R77" s="119">
        <f t="shared" si="8"/>
        <v>0</v>
      </c>
      <c r="S77" s="119">
        <f t="shared" si="8"/>
        <v>0</v>
      </c>
      <c r="T77" s="119">
        <f t="shared" si="8"/>
        <v>0</v>
      </c>
      <c r="U77" s="119">
        <f t="shared" si="8"/>
        <v>0</v>
      </c>
      <c r="V77" s="119">
        <f t="shared" si="8"/>
        <v>0</v>
      </c>
      <c r="W77" s="119">
        <f t="shared" si="8"/>
        <v>0</v>
      </c>
      <c r="X77" s="119">
        <f t="shared" si="8"/>
        <v>0</v>
      </c>
      <c r="Y77" s="119">
        <f t="shared" si="8"/>
        <v>0</v>
      </c>
      <c r="Z77" s="119">
        <f t="shared" si="8"/>
        <v>0</v>
      </c>
      <c r="AA77" s="119">
        <f t="shared" si="8"/>
        <v>0</v>
      </c>
      <c r="AB77" s="119">
        <f t="shared" si="8"/>
        <v>0</v>
      </c>
      <c r="AC77" s="119">
        <f t="shared" si="8"/>
        <v>0</v>
      </c>
      <c r="AD77" s="119">
        <f t="shared" si="8"/>
        <v>0</v>
      </c>
      <c r="AE77" s="119">
        <f t="shared" si="8"/>
        <v>0</v>
      </c>
      <c r="AF77" s="119">
        <f t="shared" si="8"/>
        <v>0</v>
      </c>
      <c r="AG77" s="119">
        <f t="shared" si="8"/>
        <v>0</v>
      </c>
    </row>
    <row r="78" spans="1:33" x14ac:dyDescent="0.2">
      <c r="A78" s="8"/>
      <c r="B78" s="8"/>
      <c r="C78" s="4" t="str">
        <f>$C$76&amp;" - "&amp;C15</f>
        <v xml:space="preserve">Annualised capex - </v>
      </c>
      <c r="D78" s="38"/>
      <c r="F78" s="97"/>
      <c r="G78" s="213">
        <f>input_dollars</f>
        <v>45291</v>
      </c>
      <c r="H78" s="31"/>
      <c r="I78" s="119">
        <f t="shared" ref="I78:AG78" si="9">IF($E15=0,0,-PMT(real_disc, $E15,H73,))</f>
        <v>0</v>
      </c>
      <c r="J78" s="119">
        <f t="shared" si="9"/>
        <v>0</v>
      </c>
      <c r="K78" s="119">
        <f t="shared" si="9"/>
        <v>0</v>
      </c>
      <c r="L78" s="119">
        <f t="shared" si="9"/>
        <v>0</v>
      </c>
      <c r="M78" s="119">
        <f t="shared" si="9"/>
        <v>0</v>
      </c>
      <c r="N78" s="119">
        <f t="shared" si="9"/>
        <v>0</v>
      </c>
      <c r="O78" s="119">
        <f t="shared" si="9"/>
        <v>0</v>
      </c>
      <c r="P78" s="119">
        <f t="shared" si="9"/>
        <v>0</v>
      </c>
      <c r="Q78" s="119">
        <f t="shared" si="9"/>
        <v>0</v>
      </c>
      <c r="R78" s="119">
        <f t="shared" si="9"/>
        <v>0</v>
      </c>
      <c r="S78" s="119">
        <f t="shared" si="9"/>
        <v>0</v>
      </c>
      <c r="T78" s="119">
        <f t="shared" si="9"/>
        <v>0</v>
      </c>
      <c r="U78" s="119">
        <f t="shared" si="9"/>
        <v>0</v>
      </c>
      <c r="V78" s="119">
        <f t="shared" si="9"/>
        <v>0</v>
      </c>
      <c r="W78" s="119">
        <f t="shared" si="9"/>
        <v>0</v>
      </c>
      <c r="X78" s="119">
        <f t="shared" si="9"/>
        <v>0</v>
      </c>
      <c r="Y78" s="119">
        <f t="shared" si="9"/>
        <v>0</v>
      </c>
      <c r="Z78" s="119">
        <f t="shared" si="9"/>
        <v>0</v>
      </c>
      <c r="AA78" s="119">
        <f t="shared" si="9"/>
        <v>0</v>
      </c>
      <c r="AB78" s="119">
        <f t="shared" si="9"/>
        <v>0</v>
      </c>
      <c r="AC78" s="119">
        <f t="shared" si="9"/>
        <v>0</v>
      </c>
      <c r="AD78" s="119">
        <f t="shared" si="9"/>
        <v>0</v>
      </c>
      <c r="AE78" s="119">
        <f t="shared" si="9"/>
        <v>0</v>
      </c>
      <c r="AF78" s="119">
        <f t="shared" si="9"/>
        <v>0</v>
      </c>
      <c r="AG78" s="119">
        <f t="shared" si="9"/>
        <v>0</v>
      </c>
    </row>
    <row r="79" spans="1:33" x14ac:dyDescent="0.2">
      <c r="A79" s="8"/>
      <c r="B79" s="8"/>
      <c r="C79" s="4" t="str">
        <f>$C$76&amp;" - "&amp;C16</f>
        <v xml:space="preserve">Annualised capex - </v>
      </c>
      <c r="D79" s="38"/>
      <c r="F79" s="97"/>
      <c r="G79" s="213">
        <f>input_dollars</f>
        <v>45291</v>
      </c>
      <c r="H79" s="31"/>
      <c r="I79" s="119">
        <f t="shared" ref="I79:AG79" si="10">IF($E16=0,0,-PMT(real_disc, $E16,H74,))</f>
        <v>0</v>
      </c>
      <c r="J79" s="119">
        <f t="shared" si="10"/>
        <v>0</v>
      </c>
      <c r="K79" s="119">
        <f t="shared" si="10"/>
        <v>0</v>
      </c>
      <c r="L79" s="119">
        <f t="shared" si="10"/>
        <v>0</v>
      </c>
      <c r="M79" s="119">
        <f t="shared" si="10"/>
        <v>0</v>
      </c>
      <c r="N79" s="119">
        <f t="shared" si="10"/>
        <v>0</v>
      </c>
      <c r="O79" s="119">
        <f t="shared" si="10"/>
        <v>0</v>
      </c>
      <c r="P79" s="119">
        <f t="shared" si="10"/>
        <v>0</v>
      </c>
      <c r="Q79" s="119">
        <f t="shared" si="10"/>
        <v>0</v>
      </c>
      <c r="R79" s="119">
        <f t="shared" si="10"/>
        <v>0</v>
      </c>
      <c r="S79" s="119">
        <f t="shared" si="10"/>
        <v>0</v>
      </c>
      <c r="T79" s="119">
        <f t="shared" si="10"/>
        <v>0</v>
      </c>
      <c r="U79" s="119">
        <f t="shared" si="10"/>
        <v>0</v>
      </c>
      <c r="V79" s="119">
        <f t="shared" si="10"/>
        <v>0</v>
      </c>
      <c r="W79" s="119">
        <f t="shared" si="10"/>
        <v>0</v>
      </c>
      <c r="X79" s="119">
        <f t="shared" si="10"/>
        <v>0</v>
      </c>
      <c r="Y79" s="119">
        <f t="shared" si="10"/>
        <v>0</v>
      </c>
      <c r="Z79" s="119">
        <f t="shared" si="10"/>
        <v>0</v>
      </c>
      <c r="AA79" s="119">
        <f t="shared" si="10"/>
        <v>0</v>
      </c>
      <c r="AB79" s="119">
        <f t="shared" si="10"/>
        <v>0</v>
      </c>
      <c r="AC79" s="119">
        <f t="shared" si="10"/>
        <v>0</v>
      </c>
      <c r="AD79" s="119">
        <f t="shared" si="10"/>
        <v>0</v>
      </c>
      <c r="AE79" s="119">
        <f t="shared" si="10"/>
        <v>0</v>
      </c>
      <c r="AF79" s="119">
        <f t="shared" si="10"/>
        <v>0</v>
      </c>
      <c r="AG79" s="119">
        <f t="shared" si="10"/>
        <v>0</v>
      </c>
    </row>
    <row r="80" spans="1:33" x14ac:dyDescent="0.2">
      <c r="A80" s="8"/>
      <c r="B80" s="8"/>
      <c r="C80" s="175" t="s">
        <v>160</v>
      </c>
      <c r="D80" s="175"/>
      <c r="E80" s="176"/>
      <c r="F80" s="177"/>
      <c r="G80" s="218">
        <f>input_dollars</f>
        <v>45291</v>
      </c>
      <c r="H80" s="178"/>
      <c r="I80" s="179">
        <f>SUM(I77:I79)</f>
        <v>0</v>
      </c>
      <c r="J80" s="179">
        <f t="shared" ref="J80:AB80" si="11">SUM(J77:J79)</f>
        <v>0</v>
      </c>
      <c r="K80" s="179">
        <f t="shared" si="11"/>
        <v>0</v>
      </c>
      <c r="L80" s="179">
        <f t="shared" si="11"/>
        <v>0</v>
      </c>
      <c r="M80" s="179">
        <f t="shared" si="11"/>
        <v>0</v>
      </c>
      <c r="N80" s="179">
        <f t="shared" si="11"/>
        <v>0</v>
      </c>
      <c r="O80" s="179">
        <f t="shared" si="11"/>
        <v>0</v>
      </c>
      <c r="P80" s="179">
        <f t="shared" si="11"/>
        <v>0</v>
      </c>
      <c r="Q80" s="179">
        <f t="shared" si="11"/>
        <v>0</v>
      </c>
      <c r="R80" s="179">
        <f t="shared" si="11"/>
        <v>0</v>
      </c>
      <c r="S80" s="179">
        <f t="shared" si="11"/>
        <v>0</v>
      </c>
      <c r="T80" s="179">
        <f t="shared" si="11"/>
        <v>0</v>
      </c>
      <c r="U80" s="179">
        <f t="shared" si="11"/>
        <v>0</v>
      </c>
      <c r="V80" s="179">
        <f t="shared" si="11"/>
        <v>0</v>
      </c>
      <c r="W80" s="179">
        <f t="shared" si="11"/>
        <v>0</v>
      </c>
      <c r="X80" s="179">
        <f t="shared" si="11"/>
        <v>0</v>
      </c>
      <c r="Y80" s="179">
        <f t="shared" si="11"/>
        <v>0</v>
      </c>
      <c r="Z80" s="179">
        <f t="shared" si="11"/>
        <v>0</v>
      </c>
      <c r="AA80" s="179">
        <f t="shared" si="11"/>
        <v>0</v>
      </c>
      <c r="AB80" s="179">
        <f t="shared" si="11"/>
        <v>0</v>
      </c>
      <c r="AC80" s="179">
        <f>SUM(AC77:AC79)</f>
        <v>0</v>
      </c>
      <c r="AD80" s="179">
        <f>SUM(AD77:AD79)</f>
        <v>0</v>
      </c>
      <c r="AE80" s="179">
        <f>SUM(AE77:AE79)</f>
        <v>0</v>
      </c>
      <c r="AF80" s="179">
        <f>SUM(AF77:AF79)</f>
        <v>0</v>
      </c>
      <c r="AG80" s="179">
        <f>SUM(AG77:AG79)</f>
        <v>0</v>
      </c>
    </row>
    <row r="81" spans="1:33" x14ac:dyDescent="0.2">
      <c r="A81" s="8"/>
      <c r="B81" s="8"/>
      <c r="C81" s="75"/>
      <c r="D81" s="38"/>
      <c r="F81"/>
      <c r="G81" s="219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 s="8"/>
      <c r="B82" s="8"/>
      <c r="C82" s="4" t="s">
        <v>93</v>
      </c>
      <c r="D82" s="38"/>
      <c r="F82" s="97"/>
      <c r="G82" s="213">
        <f t="shared" ref="G82:G87" si="12">input_dollars</f>
        <v>45291</v>
      </c>
      <c r="H82" s="31"/>
      <c r="I82" s="119">
        <f>I80</f>
        <v>0</v>
      </c>
      <c r="J82" s="119">
        <f t="shared" ref="J82:AB82" si="13">J80</f>
        <v>0</v>
      </c>
      <c r="K82" s="119">
        <f t="shared" si="13"/>
        <v>0</v>
      </c>
      <c r="L82" s="119">
        <f t="shared" si="13"/>
        <v>0</v>
      </c>
      <c r="M82" s="119">
        <f t="shared" si="13"/>
        <v>0</v>
      </c>
      <c r="N82" s="119">
        <f t="shared" si="13"/>
        <v>0</v>
      </c>
      <c r="O82" s="119">
        <f t="shared" si="13"/>
        <v>0</v>
      </c>
      <c r="P82" s="119">
        <f t="shared" si="13"/>
        <v>0</v>
      </c>
      <c r="Q82" s="119">
        <f t="shared" si="13"/>
        <v>0</v>
      </c>
      <c r="R82" s="119">
        <f t="shared" si="13"/>
        <v>0</v>
      </c>
      <c r="S82" s="119">
        <f t="shared" si="13"/>
        <v>0</v>
      </c>
      <c r="T82" s="119">
        <f t="shared" si="13"/>
        <v>0</v>
      </c>
      <c r="U82" s="119">
        <f t="shared" si="13"/>
        <v>0</v>
      </c>
      <c r="V82" s="119">
        <f t="shared" si="13"/>
        <v>0</v>
      </c>
      <c r="W82" s="119">
        <f t="shared" si="13"/>
        <v>0</v>
      </c>
      <c r="X82" s="119">
        <f t="shared" si="13"/>
        <v>0</v>
      </c>
      <c r="Y82" s="119">
        <f t="shared" si="13"/>
        <v>0</v>
      </c>
      <c r="Z82" s="119">
        <f t="shared" si="13"/>
        <v>0</v>
      </c>
      <c r="AA82" s="119">
        <f t="shared" si="13"/>
        <v>0</v>
      </c>
      <c r="AB82" s="119">
        <f t="shared" si="13"/>
        <v>0</v>
      </c>
      <c r="AC82" s="119">
        <f>AC80</f>
        <v>0</v>
      </c>
      <c r="AD82" s="119">
        <f>AD80</f>
        <v>0</v>
      </c>
      <c r="AE82" s="119">
        <f>AE80</f>
        <v>0</v>
      </c>
      <c r="AF82" s="119">
        <f>AF80</f>
        <v>0</v>
      </c>
      <c r="AG82" s="119">
        <f>AG80</f>
        <v>0</v>
      </c>
    </row>
    <row r="83" spans="1:33" x14ac:dyDescent="0.2">
      <c r="A83" s="8"/>
      <c r="B83" s="8"/>
      <c r="C83" s="4" t="s">
        <v>31</v>
      </c>
      <c r="D83" s="38"/>
      <c r="F83" s="97"/>
      <c r="G83" s="213">
        <f t="shared" si="12"/>
        <v>45291</v>
      </c>
      <c r="H83" s="31"/>
      <c r="I83" s="31">
        <f t="shared" ref="I83:AG83" si="14">-I19</f>
        <v>0</v>
      </c>
      <c r="J83" s="31">
        <f t="shared" si="14"/>
        <v>0</v>
      </c>
      <c r="K83" s="31">
        <f t="shared" si="14"/>
        <v>0</v>
      </c>
      <c r="L83" s="31">
        <f t="shared" si="14"/>
        <v>0</v>
      </c>
      <c r="M83" s="31">
        <f t="shared" si="14"/>
        <v>0</v>
      </c>
      <c r="N83" s="31">
        <f t="shared" si="14"/>
        <v>0</v>
      </c>
      <c r="O83" s="31">
        <f t="shared" si="14"/>
        <v>0</v>
      </c>
      <c r="P83" s="31">
        <f t="shared" si="14"/>
        <v>0</v>
      </c>
      <c r="Q83" s="31">
        <f t="shared" si="14"/>
        <v>0</v>
      </c>
      <c r="R83" s="31">
        <f t="shared" si="14"/>
        <v>0</v>
      </c>
      <c r="S83" s="31">
        <f t="shared" si="14"/>
        <v>0</v>
      </c>
      <c r="T83" s="31">
        <f t="shared" si="14"/>
        <v>0</v>
      </c>
      <c r="U83" s="31">
        <f t="shared" si="14"/>
        <v>0</v>
      </c>
      <c r="V83" s="31">
        <f t="shared" si="14"/>
        <v>0</v>
      </c>
      <c r="W83" s="31">
        <f t="shared" si="14"/>
        <v>0</v>
      </c>
      <c r="X83" s="31">
        <f t="shared" si="14"/>
        <v>0</v>
      </c>
      <c r="Y83" s="31">
        <f t="shared" si="14"/>
        <v>0</v>
      </c>
      <c r="Z83" s="31">
        <f t="shared" si="14"/>
        <v>0</v>
      </c>
      <c r="AA83" s="31">
        <f t="shared" si="14"/>
        <v>0</v>
      </c>
      <c r="AB83" s="31">
        <f t="shared" si="14"/>
        <v>0</v>
      </c>
      <c r="AC83" s="31">
        <f t="shared" si="14"/>
        <v>0</v>
      </c>
      <c r="AD83" s="31">
        <f t="shared" si="14"/>
        <v>0</v>
      </c>
      <c r="AE83" s="31">
        <f t="shared" si="14"/>
        <v>0</v>
      </c>
      <c r="AF83" s="31">
        <f t="shared" si="14"/>
        <v>0</v>
      </c>
      <c r="AG83" s="31">
        <f t="shared" si="14"/>
        <v>0</v>
      </c>
    </row>
    <row r="84" spans="1:33" x14ac:dyDescent="0.2">
      <c r="A84" s="8"/>
      <c r="B84" s="8"/>
      <c r="C84" s="4" t="s">
        <v>142</v>
      </c>
      <c r="D84" s="38"/>
      <c r="F84" s="97"/>
      <c r="G84" s="213">
        <f t="shared" si="12"/>
        <v>45291</v>
      </c>
      <c r="H84" s="31"/>
      <c r="I84" s="31">
        <f>I64</f>
        <v>0</v>
      </c>
      <c r="J84" s="31">
        <f t="shared" ref="J84:AB84" si="15">J64</f>
        <v>0</v>
      </c>
      <c r="K84" s="31">
        <f t="shared" si="15"/>
        <v>0</v>
      </c>
      <c r="L84" s="31">
        <f t="shared" si="15"/>
        <v>0</v>
      </c>
      <c r="M84" s="31">
        <f t="shared" si="15"/>
        <v>0</v>
      </c>
      <c r="N84" s="31">
        <f t="shared" si="15"/>
        <v>0</v>
      </c>
      <c r="O84" s="31">
        <f t="shared" si="15"/>
        <v>0</v>
      </c>
      <c r="P84" s="31">
        <f t="shared" si="15"/>
        <v>0</v>
      </c>
      <c r="Q84" s="31">
        <f t="shared" si="15"/>
        <v>0</v>
      </c>
      <c r="R84" s="31">
        <f t="shared" si="15"/>
        <v>0</v>
      </c>
      <c r="S84" s="31">
        <f t="shared" si="15"/>
        <v>0</v>
      </c>
      <c r="T84" s="31">
        <f t="shared" si="15"/>
        <v>0</v>
      </c>
      <c r="U84" s="31">
        <f t="shared" si="15"/>
        <v>0</v>
      </c>
      <c r="V84" s="31">
        <f t="shared" si="15"/>
        <v>0</v>
      </c>
      <c r="W84" s="31">
        <f t="shared" si="15"/>
        <v>0</v>
      </c>
      <c r="X84" s="31">
        <f t="shared" si="15"/>
        <v>0</v>
      </c>
      <c r="Y84" s="31">
        <f t="shared" si="15"/>
        <v>0</v>
      </c>
      <c r="Z84" s="31">
        <f t="shared" si="15"/>
        <v>0</v>
      </c>
      <c r="AA84" s="31">
        <f t="shared" si="15"/>
        <v>0</v>
      </c>
      <c r="AB84" s="31">
        <f t="shared" si="15"/>
        <v>0</v>
      </c>
      <c r="AC84" s="31">
        <f>AC64</f>
        <v>0</v>
      </c>
      <c r="AD84" s="31">
        <f>AD64</f>
        <v>0</v>
      </c>
      <c r="AE84" s="31">
        <f>AE64</f>
        <v>0</v>
      </c>
      <c r="AF84" s="31">
        <f>AF64</f>
        <v>0</v>
      </c>
      <c r="AG84" s="31">
        <f>AG64</f>
        <v>0</v>
      </c>
    </row>
    <row r="85" spans="1:33" x14ac:dyDescent="0.2">
      <c r="A85" s="8"/>
      <c r="B85" s="8"/>
      <c r="C85" s="4" t="s">
        <v>124</v>
      </c>
      <c r="D85" s="38"/>
      <c r="F85" s="97"/>
      <c r="G85" s="213">
        <f t="shared" si="12"/>
        <v>45291</v>
      </c>
      <c r="H85" s="31"/>
      <c r="I85" s="31">
        <f t="shared" ref="I85:AG85" si="16">I57</f>
        <v>0</v>
      </c>
      <c r="J85" s="31">
        <f t="shared" si="16"/>
        <v>0</v>
      </c>
      <c r="K85" s="31">
        <f t="shared" si="16"/>
        <v>0</v>
      </c>
      <c r="L85" s="31">
        <f t="shared" si="16"/>
        <v>0</v>
      </c>
      <c r="M85" s="31">
        <f t="shared" si="16"/>
        <v>0</v>
      </c>
      <c r="N85" s="31">
        <f t="shared" si="16"/>
        <v>0</v>
      </c>
      <c r="O85" s="31">
        <f t="shared" si="16"/>
        <v>0</v>
      </c>
      <c r="P85" s="31">
        <f t="shared" si="16"/>
        <v>0</v>
      </c>
      <c r="Q85" s="31">
        <f t="shared" si="16"/>
        <v>0</v>
      </c>
      <c r="R85" s="31">
        <f t="shared" si="16"/>
        <v>0</v>
      </c>
      <c r="S85" s="31">
        <f t="shared" si="16"/>
        <v>0</v>
      </c>
      <c r="T85" s="31">
        <f t="shared" si="16"/>
        <v>0</v>
      </c>
      <c r="U85" s="31">
        <f t="shared" si="16"/>
        <v>0</v>
      </c>
      <c r="V85" s="31">
        <f t="shared" si="16"/>
        <v>0</v>
      </c>
      <c r="W85" s="31">
        <f t="shared" si="16"/>
        <v>0</v>
      </c>
      <c r="X85" s="31">
        <f t="shared" si="16"/>
        <v>0</v>
      </c>
      <c r="Y85" s="31">
        <f t="shared" si="16"/>
        <v>0</v>
      </c>
      <c r="Z85" s="31">
        <f t="shared" si="16"/>
        <v>0</v>
      </c>
      <c r="AA85" s="31">
        <f t="shared" si="16"/>
        <v>0</v>
      </c>
      <c r="AB85" s="31">
        <f t="shared" si="16"/>
        <v>0</v>
      </c>
      <c r="AC85" s="31">
        <f t="shared" si="16"/>
        <v>0</v>
      </c>
      <c r="AD85" s="31">
        <f t="shared" si="16"/>
        <v>0</v>
      </c>
      <c r="AE85" s="31">
        <f t="shared" si="16"/>
        <v>0</v>
      </c>
      <c r="AF85" s="31">
        <f t="shared" si="16"/>
        <v>0</v>
      </c>
      <c r="AG85" s="31">
        <f t="shared" si="16"/>
        <v>0</v>
      </c>
    </row>
    <row r="86" spans="1:33" x14ac:dyDescent="0.2">
      <c r="A86" s="8"/>
      <c r="B86" s="8"/>
      <c r="C86" s="4"/>
      <c r="D86" s="38"/>
      <c r="F86" s="31"/>
      <c r="G86" s="213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</row>
    <row r="87" spans="1:33" x14ac:dyDescent="0.2">
      <c r="A87" s="8"/>
      <c r="B87" s="8"/>
      <c r="C87" s="180" t="s">
        <v>191</v>
      </c>
      <c r="D87" s="181"/>
      <c r="E87" s="176"/>
      <c r="F87" s="182"/>
      <c r="G87" s="218">
        <f t="shared" si="12"/>
        <v>45291</v>
      </c>
      <c r="H87" s="182"/>
      <c r="I87" s="182">
        <f t="shared" ref="I87:AB87" si="17">SUM(I82:I86)</f>
        <v>0</v>
      </c>
      <c r="J87" s="182">
        <f t="shared" si="17"/>
        <v>0</v>
      </c>
      <c r="K87" s="182">
        <f t="shared" si="17"/>
        <v>0</v>
      </c>
      <c r="L87" s="182">
        <f t="shared" si="17"/>
        <v>0</v>
      </c>
      <c r="M87" s="182">
        <f t="shared" si="17"/>
        <v>0</v>
      </c>
      <c r="N87" s="182">
        <f t="shared" si="17"/>
        <v>0</v>
      </c>
      <c r="O87" s="182">
        <f t="shared" si="17"/>
        <v>0</v>
      </c>
      <c r="P87" s="182">
        <f t="shared" si="17"/>
        <v>0</v>
      </c>
      <c r="Q87" s="182">
        <f t="shared" si="17"/>
        <v>0</v>
      </c>
      <c r="R87" s="182">
        <f t="shared" si="17"/>
        <v>0</v>
      </c>
      <c r="S87" s="182">
        <f t="shared" si="17"/>
        <v>0</v>
      </c>
      <c r="T87" s="182">
        <f t="shared" si="17"/>
        <v>0</v>
      </c>
      <c r="U87" s="182">
        <f t="shared" si="17"/>
        <v>0</v>
      </c>
      <c r="V87" s="182">
        <f t="shared" si="17"/>
        <v>0</v>
      </c>
      <c r="W87" s="182">
        <f t="shared" si="17"/>
        <v>0</v>
      </c>
      <c r="X87" s="182">
        <f t="shared" si="17"/>
        <v>0</v>
      </c>
      <c r="Y87" s="182">
        <f t="shared" si="17"/>
        <v>0</v>
      </c>
      <c r="Z87" s="182">
        <f t="shared" si="17"/>
        <v>0</v>
      </c>
      <c r="AA87" s="182">
        <f t="shared" si="17"/>
        <v>0</v>
      </c>
      <c r="AB87" s="182">
        <f t="shared" si="17"/>
        <v>0</v>
      </c>
      <c r="AC87" s="182">
        <f>SUM(AC82:AC86)</f>
        <v>0</v>
      </c>
      <c r="AD87" s="182">
        <f>SUM(AD82:AD86)</f>
        <v>0</v>
      </c>
      <c r="AE87" s="182">
        <f>SUM(AE82:AE86)</f>
        <v>0</v>
      </c>
      <c r="AF87" s="182">
        <f>SUM(AF82:AF86)</f>
        <v>0</v>
      </c>
      <c r="AG87" s="182">
        <f>SUM(AG82:AG86)</f>
        <v>0</v>
      </c>
    </row>
    <row r="88" spans="1:33" x14ac:dyDescent="0.2">
      <c r="A88" s="8"/>
      <c r="B88" s="8"/>
      <c r="C88" s="75"/>
      <c r="D88" s="140"/>
      <c r="E88" s="64"/>
      <c r="F88" s="143"/>
      <c r="G88" s="220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</row>
    <row r="89" spans="1:33" x14ac:dyDescent="0.2">
      <c r="A89" s="8"/>
      <c r="B89" s="8"/>
      <c r="C89" s="75"/>
      <c r="D89" s="140"/>
      <c r="E89" s="64"/>
      <c r="F89" s="143"/>
      <c r="G89" s="220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</row>
    <row r="90" spans="1:33" x14ac:dyDescent="0.2">
      <c r="A90" s="8"/>
      <c r="B90" s="8"/>
      <c r="C90" s="233" t="s">
        <v>201</v>
      </c>
      <c r="D90" s="82"/>
      <c r="E90" s="234"/>
      <c r="F90" s="235"/>
      <c r="G90" s="236" cm="1">
        <f t="array" ref="G90">IF(SUM($I17:$AG17)=0,0,(INDEX(I$6:AG$6,MATCH(TRUE,INDEX($I17:$AG17&lt;&gt;0,),0))))</f>
        <v>0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</row>
    <row r="91" spans="1:33" x14ac:dyDescent="0.2">
      <c r="C91" s="82"/>
      <c r="D91" s="237"/>
      <c r="E91" s="234"/>
      <c r="F91" s="234"/>
      <c r="G91" s="236"/>
    </row>
    <row r="92" spans="1:33" x14ac:dyDescent="0.2">
      <c r="C92" s="238" t="s">
        <v>196</v>
      </c>
      <c r="D92" s="239"/>
      <c r="E92" s="239"/>
      <c r="F92" s="239"/>
      <c r="G92" s="240" t="str">
        <f>IF(_xlfn.MINIFS($G$90:$G$91, $G$90:$G$91, "&gt;"&amp;0)=0, $A$4, _xlfn.MINIFS($G$90:$G$91, $G$90:$G$91, "&gt;"&amp;0))</f>
        <v>Not used</v>
      </c>
    </row>
    <row r="94" spans="1:33" x14ac:dyDescent="0.2">
      <c r="G94" s="12"/>
    </row>
    <row r="102" spans="1:43" ht="15" x14ac:dyDescent="0.2">
      <c r="A102" s="89" t="s">
        <v>219</v>
      </c>
      <c r="B102" s="89"/>
      <c r="C102" s="89"/>
      <c r="D102" s="89"/>
      <c r="E102" s="89"/>
      <c r="F102" s="89"/>
      <c r="G102" s="207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/>
      <c r="AI102"/>
      <c r="AJ102"/>
      <c r="AK102"/>
      <c r="AL102"/>
      <c r="AM102"/>
      <c r="AN102"/>
      <c r="AO102"/>
      <c r="AP102"/>
      <c r="AQ102"/>
    </row>
    <row r="104" spans="1:43" x14ac:dyDescent="0.2">
      <c r="I104" s="246"/>
      <c r="J104" s="246"/>
      <c r="K104" s="246"/>
      <c r="L104" s="246"/>
      <c r="M104" s="246"/>
      <c r="N104" s="246"/>
      <c r="O104" s="246"/>
      <c r="P104" s="246"/>
      <c r="Q104" s="246"/>
      <c r="R104" s="246"/>
      <c r="S104" s="246"/>
      <c r="T104" s="246"/>
      <c r="U104" s="246"/>
      <c r="V104" s="246"/>
      <c r="W104" s="246"/>
      <c r="X104" s="246"/>
      <c r="Y104" s="246"/>
      <c r="Z104" s="246"/>
    </row>
    <row r="105" spans="1:43" x14ac:dyDescent="0.2">
      <c r="I105" s="246"/>
      <c r="J105" s="246"/>
      <c r="K105" s="246"/>
      <c r="L105" s="246"/>
      <c r="M105" s="246"/>
      <c r="N105" s="246"/>
      <c r="O105" s="246"/>
      <c r="P105" s="246"/>
      <c r="Q105" s="246"/>
      <c r="R105" s="246"/>
      <c r="S105" s="246"/>
      <c r="T105" s="246"/>
      <c r="U105" s="246"/>
      <c r="V105" s="246"/>
      <c r="W105" s="246"/>
      <c r="X105" s="246"/>
      <c r="Y105" s="246"/>
      <c r="Z105" s="246"/>
    </row>
    <row r="106" spans="1:43" x14ac:dyDescent="0.2">
      <c r="A106" s="1" t="s">
        <v>121</v>
      </c>
      <c r="C106" s="1" t="s">
        <v>191</v>
      </c>
      <c r="D106"/>
      <c r="E106"/>
      <c r="F106"/>
      <c r="G106" s="38" t="str">
        <f>PROPER($A$3)&amp;A106</f>
        <v>Option 5NPV</v>
      </c>
      <c r="I106" s="31">
        <f>I87</f>
        <v>0</v>
      </c>
      <c r="J106" s="31">
        <f t="shared" ref="J106:AG106" si="18">J87</f>
        <v>0</v>
      </c>
      <c r="K106" s="31">
        <f t="shared" si="18"/>
        <v>0</v>
      </c>
      <c r="L106" s="31">
        <f t="shared" si="18"/>
        <v>0</v>
      </c>
      <c r="M106" s="31">
        <f t="shared" si="18"/>
        <v>0</v>
      </c>
      <c r="N106" s="31">
        <f t="shared" si="18"/>
        <v>0</v>
      </c>
      <c r="O106" s="31">
        <f t="shared" si="18"/>
        <v>0</v>
      </c>
      <c r="P106" s="31">
        <f t="shared" si="18"/>
        <v>0</v>
      </c>
      <c r="Q106" s="31">
        <f t="shared" si="18"/>
        <v>0</v>
      </c>
      <c r="R106" s="31">
        <f t="shared" si="18"/>
        <v>0</v>
      </c>
      <c r="S106" s="31">
        <f t="shared" si="18"/>
        <v>0</v>
      </c>
      <c r="T106" s="31">
        <f t="shared" si="18"/>
        <v>0</v>
      </c>
      <c r="U106" s="31">
        <f t="shared" si="18"/>
        <v>0</v>
      </c>
      <c r="V106" s="31">
        <f t="shared" si="18"/>
        <v>0</v>
      </c>
      <c r="W106" s="31">
        <f t="shared" si="18"/>
        <v>0</v>
      </c>
      <c r="X106" s="31">
        <f t="shared" si="18"/>
        <v>0</v>
      </c>
      <c r="Y106" s="31">
        <f t="shared" si="18"/>
        <v>0</v>
      </c>
      <c r="Z106" s="31">
        <f t="shared" si="18"/>
        <v>0</v>
      </c>
      <c r="AA106" s="31">
        <f t="shared" si="18"/>
        <v>0</v>
      </c>
      <c r="AB106" s="31">
        <f t="shared" si="18"/>
        <v>0</v>
      </c>
      <c r="AC106" s="31">
        <f t="shared" si="18"/>
        <v>0</v>
      </c>
      <c r="AD106" s="31">
        <f t="shared" si="18"/>
        <v>0</v>
      </c>
      <c r="AE106" s="31">
        <f t="shared" si="18"/>
        <v>0</v>
      </c>
      <c r="AF106" s="31">
        <f t="shared" si="18"/>
        <v>0</v>
      </c>
      <c r="AG106" s="31">
        <f t="shared" si="18"/>
        <v>0</v>
      </c>
    </row>
    <row r="107" spans="1:43" x14ac:dyDescent="0.2">
      <c r="C107" s="1" t="s">
        <v>160</v>
      </c>
      <c r="D107"/>
      <c r="E107"/>
      <c r="F107"/>
      <c r="G107"/>
      <c r="I107" s="31">
        <f>I82</f>
        <v>0</v>
      </c>
      <c r="J107" s="31">
        <f t="shared" ref="J107:AG107" si="19">J82</f>
        <v>0</v>
      </c>
      <c r="K107" s="31">
        <f t="shared" si="19"/>
        <v>0</v>
      </c>
      <c r="L107" s="31">
        <f t="shared" si="19"/>
        <v>0</v>
      </c>
      <c r="M107" s="31">
        <f t="shared" si="19"/>
        <v>0</v>
      </c>
      <c r="N107" s="31">
        <f t="shared" si="19"/>
        <v>0</v>
      </c>
      <c r="O107" s="31">
        <f t="shared" si="19"/>
        <v>0</v>
      </c>
      <c r="P107" s="31">
        <f t="shared" si="19"/>
        <v>0</v>
      </c>
      <c r="Q107" s="31">
        <f t="shared" si="19"/>
        <v>0</v>
      </c>
      <c r="R107" s="31">
        <f t="shared" si="19"/>
        <v>0</v>
      </c>
      <c r="S107" s="31">
        <f t="shared" si="19"/>
        <v>0</v>
      </c>
      <c r="T107" s="31">
        <f t="shared" si="19"/>
        <v>0</v>
      </c>
      <c r="U107" s="31">
        <f t="shared" si="19"/>
        <v>0</v>
      </c>
      <c r="V107" s="31">
        <f t="shared" si="19"/>
        <v>0</v>
      </c>
      <c r="W107" s="31">
        <f t="shared" si="19"/>
        <v>0</v>
      </c>
      <c r="X107" s="31">
        <f t="shared" si="19"/>
        <v>0</v>
      </c>
      <c r="Y107" s="31">
        <f t="shared" si="19"/>
        <v>0</v>
      </c>
      <c r="Z107" s="31">
        <f t="shared" si="19"/>
        <v>0</v>
      </c>
      <c r="AA107" s="31">
        <f t="shared" si="19"/>
        <v>0</v>
      </c>
      <c r="AB107" s="31">
        <f t="shared" si="19"/>
        <v>0</v>
      </c>
      <c r="AC107" s="31">
        <f t="shared" si="19"/>
        <v>0</v>
      </c>
      <c r="AD107" s="31">
        <f t="shared" si="19"/>
        <v>0</v>
      </c>
      <c r="AE107" s="31">
        <f t="shared" si="19"/>
        <v>0</v>
      </c>
      <c r="AF107" s="31">
        <f t="shared" si="19"/>
        <v>0</v>
      </c>
      <c r="AG107" s="31">
        <f t="shared" si="19"/>
        <v>0</v>
      </c>
    </row>
    <row r="108" spans="1:43" x14ac:dyDescent="0.2">
      <c r="C108" s="1" t="s">
        <v>244</v>
      </c>
      <c r="D108"/>
      <c r="E108"/>
      <c r="F108"/>
      <c r="G108"/>
      <c r="I108" s="31">
        <f>SUM(I84:I85)</f>
        <v>0</v>
      </c>
      <c r="J108" s="31">
        <f t="shared" ref="J108:AG108" si="20">SUM(J84:J85)</f>
        <v>0</v>
      </c>
      <c r="K108" s="31">
        <f t="shared" si="20"/>
        <v>0</v>
      </c>
      <c r="L108" s="31">
        <f t="shared" si="20"/>
        <v>0</v>
      </c>
      <c r="M108" s="31">
        <f t="shared" si="20"/>
        <v>0</v>
      </c>
      <c r="N108" s="31">
        <f t="shared" si="20"/>
        <v>0</v>
      </c>
      <c r="O108" s="31">
        <f t="shared" si="20"/>
        <v>0</v>
      </c>
      <c r="P108" s="31">
        <f t="shared" si="20"/>
        <v>0</v>
      </c>
      <c r="Q108" s="31">
        <f t="shared" si="20"/>
        <v>0</v>
      </c>
      <c r="R108" s="31">
        <f t="shared" si="20"/>
        <v>0</v>
      </c>
      <c r="S108" s="31">
        <f t="shared" si="20"/>
        <v>0</v>
      </c>
      <c r="T108" s="31">
        <f t="shared" si="20"/>
        <v>0</v>
      </c>
      <c r="U108" s="31">
        <f t="shared" si="20"/>
        <v>0</v>
      </c>
      <c r="V108" s="31">
        <f t="shared" si="20"/>
        <v>0</v>
      </c>
      <c r="W108" s="31">
        <f t="shared" si="20"/>
        <v>0</v>
      </c>
      <c r="X108" s="31">
        <f t="shared" si="20"/>
        <v>0</v>
      </c>
      <c r="Y108" s="31">
        <f t="shared" si="20"/>
        <v>0</v>
      </c>
      <c r="Z108" s="31">
        <f t="shared" si="20"/>
        <v>0</v>
      </c>
      <c r="AA108" s="31">
        <f t="shared" si="20"/>
        <v>0</v>
      </c>
      <c r="AB108" s="31">
        <f t="shared" si="20"/>
        <v>0</v>
      </c>
      <c r="AC108" s="31">
        <f t="shared" si="20"/>
        <v>0</v>
      </c>
      <c r="AD108" s="31">
        <f t="shared" si="20"/>
        <v>0</v>
      </c>
      <c r="AE108" s="31">
        <f t="shared" si="20"/>
        <v>0</v>
      </c>
      <c r="AF108" s="31">
        <f t="shared" si="20"/>
        <v>0</v>
      </c>
      <c r="AG108" s="31">
        <f t="shared" si="20"/>
        <v>0</v>
      </c>
    </row>
    <row r="109" spans="1:43" x14ac:dyDescent="0.2">
      <c r="D109" s="307" t="str">
        <f>Assumptions!G110</f>
        <v>Capex</v>
      </c>
      <c r="E109" s="307" t="str">
        <f>Assumptions!H110</f>
        <v>Total benefits</v>
      </c>
      <c r="I109" s="246"/>
      <c r="J109" s="246"/>
      <c r="K109" s="246"/>
      <c r="L109" s="246"/>
      <c r="M109" s="246"/>
      <c r="N109" s="246"/>
      <c r="O109" s="246"/>
      <c r="P109" s="246"/>
      <c r="Q109" s="246"/>
      <c r="R109" s="246"/>
      <c r="S109" s="246"/>
      <c r="T109" s="246"/>
      <c r="U109" s="246"/>
      <c r="V109" s="246"/>
      <c r="W109" s="246"/>
      <c r="X109" s="246"/>
      <c r="Y109" s="246"/>
      <c r="Z109" s="246"/>
    </row>
    <row r="110" spans="1:43" x14ac:dyDescent="0.2">
      <c r="A110" s="1" t="str">
        <f>"sens"&amp;Assumptions!B111</f>
        <v>sens1</v>
      </c>
      <c r="C110" s="306" t="str">
        <f>Assumptions!C111</f>
        <v>Capex 10% higher</v>
      </c>
      <c r="D110" s="307">
        <f>Assumptions!G111</f>
        <v>0.1</v>
      </c>
      <c r="E110" s="307">
        <f>Assumptions!H111</f>
        <v>0</v>
      </c>
      <c r="G110" s="38" t="str">
        <f>PROPER($A$3)&amp;A110</f>
        <v>Option 5sens1</v>
      </c>
      <c r="I110" s="31" cm="1">
        <f t="array" ref="I110">I$106+IF($C110&lt;&gt;0,SUMPRODUCT((I$107:I$108)*TRANSPOSE(($D110:$E110))),0)</f>
        <v>0</v>
      </c>
      <c r="J110" s="31" cm="1">
        <f t="array" ref="J110">J$106+IF($C110&lt;&gt;0,SUMPRODUCT((J$107:J$108)*TRANSPOSE(($D110:$E110))),0)</f>
        <v>0</v>
      </c>
      <c r="K110" s="31" cm="1">
        <f t="array" ref="K110">K$106+IF($C110&lt;&gt;0,SUMPRODUCT((K$107:K$108)*TRANSPOSE(($D110:$E110))),0)</f>
        <v>0</v>
      </c>
      <c r="L110" s="31" cm="1">
        <f t="array" ref="L110">L$106+IF($C110&lt;&gt;0,SUMPRODUCT((L$107:L$108)*TRANSPOSE(($D110:$E110))),0)</f>
        <v>0</v>
      </c>
      <c r="M110" s="31" cm="1">
        <f t="array" ref="M110">M$106+IF($C110&lt;&gt;0,SUMPRODUCT((M$107:M$108)*TRANSPOSE(($D110:$E110))),0)</f>
        <v>0</v>
      </c>
      <c r="N110" s="31" cm="1">
        <f t="array" ref="N110">N$106+IF($C110&lt;&gt;0,SUMPRODUCT((N$107:N$108)*TRANSPOSE(($D110:$E110))),0)</f>
        <v>0</v>
      </c>
      <c r="O110" s="31" cm="1">
        <f t="array" ref="O110">O$106+IF($C110&lt;&gt;0,SUMPRODUCT((O$107:O$108)*TRANSPOSE(($D110:$E110))),0)</f>
        <v>0</v>
      </c>
      <c r="P110" s="31" cm="1">
        <f t="array" ref="P110">P$106+IF($C110&lt;&gt;0,SUMPRODUCT((P$107:P$108)*TRANSPOSE(($D110:$E110))),0)</f>
        <v>0</v>
      </c>
      <c r="Q110" s="31" cm="1">
        <f t="array" ref="Q110">Q$106+IF($C110&lt;&gt;0,SUMPRODUCT((Q$107:Q$108)*TRANSPOSE(($D110:$E110))),0)</f>
        <v>0</v>
      </c>
      <c r="R110" s="31" cm="1">
        <f t="array" ref="R110">R$106+IF($C110&lt;&gt;0,SUMPRODUCT((R$107:R$108)*TRANSPOSE(($D110:$E110))),0)</f>
        <v>0</v>
      </c>
      <c r="S110" s="31" cm="1">
        <f t="array" ref="S110">S$106+IF($C110&lt;&gt;0,SUMPRODUCT((S$107:S$108)*TRANSPOSE(($D110:$E110))),0)</f>
        <v>0</v>
      </c>
      <c r="T110" s="31" cm="1">
        <f t="array" ref="T110">T$106+IF($C110&lt;&gt;0,SUMPRODUCT((T$107:T$108)*TRANSPOSE(($D110:$E110))),0)</f>
        <v>0</v>
      </c>
      <c r="U110" s="31" cm="1">
        <f t="array" ref="U110">U$106+IF($C110&lt;&gt;0,SUMPRODUCT((U$107:U$108)*TRANSPOSE(($D110:$E110))),0)</f>
        <v>0</v>
      </c>
      <c r="V110" s="31" cm="1">
        <f t="array" ref="V110">V$106+IF($C110&lt;&gt;0,SUMPRODUCT((V$107:V$108)*TRANSPOSE(($D110:$E110))),0)</f>
        <v>0</v>
      </c>
      <c r="W110" s="31" cm="1">
        <f t="array" ref="W110">W$106+IF($C110&lt;&gt;0,SUMPRODUCT((W$107:W$108)*TRANSPOSE(($D110:$E110))),0)</f>
        <v>0</v>
      </c>
      <c r="X110" s="31" cm="1">
        <f t="array" ref="X110">X$106+IF($C110&lt;&gt;0,SUMPRODUCT((X$107:X$108)*TRANSPOSE(($D110:$E110))),0)</f>
        <v>0</v>
      </c>
      <c r="Y110" s="31" cm="1">
        <f t="array" ref="Y110">Y$106+IF($C110&lt;&gt;0,SUMPRODUCT((Y$107:Y$108)*TRANSPOSE(($D110:$E110))),0)</f>
        <v>0</v>
      </c>
      <c r="Z110" s="31" cm="1">
        <f t="array" ref="Z110">Z$106+IF($C110&lt;&gt;0,SUMPRODUCT((Z$107:Z$108)*TRANSPOSE(($D110:$E110))),0)</f>
        <v>0</v>
      </c>
      <c r="AA110" s="31" cm="1">
        <f t="array" ref="AA110">AA$106+IF($C110&lt;&gt;0,SUMPRODUCT((AA$107:AA$108)*TRANSPOSE(($D110:$E110))),0)</f>
        <v>0</v>
      </c>
      <c r="AB110" s="31" cm="1">
        <f t="array" ref="AB110">AB$106+IF($C110&lt;&gt;0,SUMPRODUCT((AB$107:AB$108)*TRANSPOSE(($D110:$E110))),0)</f>
        <v>0</v>
      </c>
      <c r="AC110" s="31" cm="1">
        <f t="array" ref="AC110">AC$106+IF($C110&lt;&gt;0,SUMPRODUCT((AC$107:AC$108)*TRANSPOSE(($D110:$E110))),0)</f>
        <v>0</v>
      </c>
      <c r="AD110" s="31" cm="1">
        <f t="array" ref="AD110">AD$106+IF($C110&lt;&gt;0,SUMPRODUCT((AD$107:AD$108)*TRANSPOSE(($D110:$E110))),0)</f>
        <v>0</v>
      </c>
      <c r="AE110" s="31" cm="1">
        <f t="array" ref="AE110">AE$106+IF($C110&lt;&gt;0,SUMPRODUCT((AE$107:AE$108)*TRANSPOSE(($D110:$E110))),0)</f>
        <v>0</v>
      </c>
      <c r="AF110" s="31" cm="1">
        <f t="array" ref="AF110">AF$106+IF($C110&lt;&gt;0,SUMPRODUCT((AF$107:AF$108)*TRANSPOSE(($D110:$E110))),0)</f>
        <v>0</v>
      </c>
      <c r="AG110" s="31" cm="1">
        <f t="array" ref="AG110">AG$106+IF($C110&lt;&gt;0,SUMPRODUCT((AG$107:AG$108)*TRANSPOSE(($D110:$E110))),0)</f>
        <v>0</v>
      </c>
    </row>
    <row r="111" spans="1:43" x14ac:dyDescent="0.2">
      <c r="A111" s="1" t="str">
        <f>"sens"&amp;Assumptions!B112</f>
        <v>sens2</v>
      </c>
      <c r="C111" s="306" t="str">
        <f>Assumptions!C112</f>
        <v>Capex 10% lower</v>
      </c>
      <c r="D111" s="307">
        <f>Assumptions!G112</f>
        <v>-0.1</v>
      </c>
      <c r="E111" s="307">
        <f>Assumptions!H112</f>
        <v>0</v>
      </c>
      <c r="G111" s="38" t="str">
        <f t="shared" ref="G111:G117" si="21">PROPER($A$3)&amp;A111</f>
        <v>Option 5sens2</v>
      </c>
      <c r="I111" s="31" cm="1">
        <f t="array" ref="I111">I$106+IF($C111&lt;&gt;0,SUMPRODUCT((I$107:I$108)*TRANSPOSE(($D111:$E111))),0)</f>
        <v>0</v>
      </c>
      <c r="J111" s="31" cm="1">
        <f t="array" ref="J111">J$106+IF($C111&lt;&gt;0,SUMPRODUCT((J$107:J$108)*TRANSPOSE(($D111:$E111))),0)</f>
        <v>0</v>
      </c>
      <c r="K111" s="31" cm="1">
        <f t="array" ref="K111">K$106+IF($C111&lt;&gt;0,SUMPRODUCT((K$107:K$108)*TRANSPOSE(($D111:$E111))),0)</f>
        <v>0</v>
      </c>
      <c r="L111" s="31" cm="1">
        <f t="array" ref="L111">L$106+IF($C111&lt;&gt;0,SUMPRODUCT((L$107:L$108)*TRANSPOSE(($D111:$E111))),0)</f>
        <v>0</v>
      </c>
      <c r="M111" s="31" cm="1">
        <f t="array" ref="M111">M$106+IF($C111&lt;&gt;0,SUMPRODUCT((M$107:M$108)*TRANSPOSE(($D111:$E111))),0)</f>
        <v>0</v>
      </c>
      <c r="N111" s="31" cm="1">
        <f t="array" ref="N111">N$106+IF($C111&lt;&gt;0,SUMPRODUCT((N$107:N$108)*TRANSPOSE(($D111:$E111))),0)</f>
        <v>0</v>
      </c>
      <c r="O111" s="31" cm="1">
        <f t="array" ref="O111">O$106+IF($C111&lt;&gt;0,SUMPRODUCT((O$107:O$108)*TRANSPOSE(($D111:$E111))),0)</f>
        <v>0</v>
      </c>
      <c r="P111" s="31" cm="1">
        <f t="array" ref="P111">P$106+IF($C111&lt;&gt;0,SUMPRODUCT((P$107:P$108)*TRANSPOSE(($D111:$E111))),0)</f>
        <v>0</v>
      </c>
      <c r="Q111" s="31" cm="1">
        <f t="array" ref="Q111">Q$106+IF($C111&lt;&gt;0,SUMPRODUCT((Q$107:Q$108)*TRANSPOSE(($D111:$E111))),0)</f>
        <v>0</v>
      </c>
      <c r="R111" s="31" cm="1">
        <f t="array" ref="R111">R$106+IF($C111&lt;&gt;0,SUMPRODUCT((R$107:R$108)*TRANSPOSE(($D111:$E111))),0)</f>
        <v>0</v>
      </c>
      <c r="S111" s="31" cm="1">
        <f t="array" ref="S111">S$106+IF($C111&lt;&gt;0,SUMPRODUCT((S$107:S$108)*TRANSPOSE(($D111:$E111))),0)</f>
        <v>0</v>
      </c>
      <c r="T111" s="31" cm="1">
        <f t="array" ref="T111">T$106+IF($C111&lt;&gt;0,SUMPRODUCT((T$107:T$108)*TRANSPOSE(($D111:$E111))),0)</f>
        <v>0</v>
      </c>
      <c r="U111" s="31" cm="1">
        <f t="array" ref="U111">U$106+IF($C111&lt;&gt;0,SUMPRODUCT((U$107:U$108)*TRANSPOSE(($D111:$E111))),0)</f>
        <v>0</v>
      </c>
      <c r="V111" s="31" cm="1">
        <f t="array" ref="V111">V$106+IF($C111&lt;&gt;0,SUMPRODUCT((V$107:V$108)*TRANSPOSE(($D111:$E111))),0)</f>
        <v>0</v>
      </c>
      <c r="W111" s="31" cm="1">
        <f t="array" ref="W111">W$106+IF($C111&lt;&gt;0,SUMPRODUCT((W$107:W$108)*TRANSPOSE(($D111:$E111))),0)</f>
        <v>0</v>
      </c>
      <c r="X111" s="31" cm="1">
        <f t="array" ref="X111">X$106+IF($C111&lt;&gt;0,SUMPRODUCT((X$107:X$108)*TRANSPOSE(($D111:$E111))),0)</f>
        <v>0</v>
      </c>
      <c r="Y111" s="31" cm="1">
        <f t="array" ref="Y111">Y$106+IF($C111&lt;&gt;0,SUMPRODUCT((Y$107:Y$108)*TRANSPOSE(($D111:$E111))),0)</f>
        <v>0</v>
      </c>
      <c r="Z111" s="31" cm="1">
        <f t="array" ref="Z111">Z$106+IF($C111&lt;&gt;0,SUMPRODUCT((Z$107:Z$108)*TRANSPOSE(($D111:$E111))),0)</f>
        <v>0</v>
      </c>
      <c r="AA111" s="31" cm="1">
        <f t="array" ref="AA111">AA$106+IF($C111&lt;&gt;0,SUMPRODUCT((AA$107:AA$108)*TRANSPOSE(($D111:$E111))),0)</f>
        <v>0</v>
      </c>
      <c r="AB111" s="31" cm="1">
        <f t="array" ref="AB111">AB$106+IF($C111&lt;&gt;0,SUMPRODUCT((AB$107:AB$108)*TRANSPOSE(($D111:$E111))),0)</f>
        <v>0</v>
      </c>
      <c r="AC111" s="31" cm="1">
        <f t="array" ref="AC111">AC$106+IF($C111&lt;&gt;0,SUMPRODUCT((AC$107:AC$108)*TRANSPOSE(($D111:$E111))),0)</f>
        <v>0</v>
      </c>
      <c r="AD111" s="31" cm="1">
        <f t="array" ref="AD111">AD$106+IF($C111&lt;&gt;0,SUMPRODUCT((AD$107:AD$108)*TRANSPOSE(($D111:$E111))),0)</f>
        <v>0</v>
      </c>
      <c r="AE111" s="31" cm="1">
        <f t="array" ref="AE111">AE$106+IF($C111&lt;&gt;0,SUMPRODUCT((AE$107:AE$108)*TRANSPOSE(($D111:$E111))),0)</f>
        <v>0</v>
      </c>
      <c r="AF111" s="31" cm="1">
        <f t="array" ref="AF111">AF$106+IF($C111&lt;&gt;0,SUMPRODUCT((AF$107:AF$108)*TRANSPOSE(($D111:$E111))),0)</f>
        <v>0</v>
      </c>
      <c r="AG111" s="31" cm="1">
        <f t="array" ref="AG111">AG$106+IF($C111&lt;&gt;0,SUMPRODUCT((AG$107:AG$108)*TRANSPOSE(($D111:$E111))),0)</f>
        <v>0</v>
      </c>
    </row>
    <row r="112" spans="1:43" x14ac:dyDescent="0.2">
      <c r="A112" s="1" t="str">
        <f>"sens"&amp;Assumptions!B113</f>
        <v>sens3</v>
      </c>
      <c r="C112" s="306" t="str">
        <f>Assumptions!C113</f>
        <v>Total benefits 10% higher</v>
      </c>
      <c r="D112" s="307">
        <f>Assumptions!G113</f>
        <v>0</v>
      </c>
      <c r="E112" s="307">
        <f>Assumptions!H113</f>
        <v>0.1</v>
      </c>
      <c r="G112" s="38" t="str">
        <f t="shared" si="21"/>
        <v>Option 5sens3</v>
      </c>
      <c r="I112" s="31" cm="1">
        <f t="array" ref="I112">I$106+IF($C112&lt;&gt;0,SUMPRODUCT((I$107:I$108)*TRANSPOSE(($D112:$E112))),0)</f>
        <v>0</v>
      </c>
      <c r="J112" s="31" cm="1">
        <f t="array" ref="J112">J$106+IF($C112&lt;&gt;0,SUMPRODUCT((J$107:J$108)*TRANSPOSE(($D112:$E112))),0)</f>
        <v>0</v>
      </c>
      <c r="K112" s="31" cm="1">
        <f t="array" ref="K112">K$106+IF($C112&lt;&gt;0,SUMPRODUCT((K$107:K$108)*TRANSPOSE(($D112:$E112))),0)</f>
        <v>0</v>
      </c>
      <c r="L112" s="31" cm="1">
        <f t="array" ref="L112">L$106+IF($C112&lt;&gt;0,SUMPRODUCT((L$107:L$108)*TRANSPOSE(($D112:$E112))),0)</f>
        <v>0</v>
      </c>
      <c r="M112" s="31" cm="1">
        <f t="array" ref="M112">M$106+IF($C112&lt;&gt;0,SUMPRODUCT((M$107:M$108)*TRANSPOSE(($D112:$E112))),0)</f>
        <v>0</v>
      </c>
      <c r="N112" s="31" cm="1">
        <f t="array" ref="N112">N$106+IF($C112&lt;&gt;0,SUMPRODUCT((N$107:N$108)*TRANSPOSE(($D112:$E112))),0)</f>
        <v>0</v>
      </c>
      <c r="O112" s="31" cm="1">
        <f t="array" ref="O112">O$106+IF($C112&lt;&gt;0,SUMPRODUCT((O$107:O$108)*TRANSPOSE(($D112:$E112))),0)</f>
        <v>0</v>
      </c>
      <c r="P112" s="31" cm="1">
        <f t="array" ref="P112">P$106+IF($C112&lt;&gt;0,SUMPRODUCT((P$107:P$108)*TRANSPOSE(($D112:$E112))),0)</f>
        <v>0</v>
      </c>
      <c r="Q112" s="31" cm="1">
        <f t="array" ref="Q112">Q$106+IF($C112&lt;&gt;0,SUMPRODUCT((Q$107:Q$108)*TRANSPOSE(($D112:$E112))),0)</f>
        <v>0</v>
      </c>
      <c r="R112" s="31" cm="1">
        <f t="array" ref="R112">R$106+IF($C112&lt;&gt;0,SUMPRODUCT((R$107:R$108)*TRANSPOSE(($D112:$E112))),0)</f>
        <v>0</v>
      </c>
      <c r="S112" s="31" cm="1">
        <f t="array" ref="S112">S$106+IF($C112&lt;&gt;0,SUMPRODUCT((S$107:S$108)*TRANSPOSE(($D112:$E112))),0)</f>
        <v>0</v>
      </c>
      <c r="T112" s="31" cm="1">
        <f t="array" ref="T112">T$106+IF($C112&lt;&gt;0,SUMPRODUCT((T$107:T$108)*TRANSPOSE(($D112:$E112))),0)</f>
        <v>0</v>
      </c>
      <c r="U112" s="31" cm="1">
        <f t="array" ref="U112">U$106+IF($C112&lt;&gt;0,SUMPRODUCT((U$107:U$108)*TRANSPOSE(($D112:$E112))),0)</f>
        <v>0</v>
      </c>
      <c r="V112" s="31" cm="1">
        <f t="array" ref="V112">V$106+IF($C112&lt;&gt;0,SUMPRODUCT((V$107:V$108)*TRANSPOSE(($D112:$E112))),0)</f>
        <v>0</v>
      </c>
      <c r="W112" s="31" cm="1">
        <f t="array" ref="W112">W$106+IF($C112&lt;&gt;0,SUMPRODUCT((W$107:W$108)*TRANSPOSE(($D112:$E112))),0)</f>
        <v>0</v>
      </c>
      <c r="X112" s="31" cm="1">
        <f t="array" ref="X112">X$106+IF($C112&lt;&gt;0,SUMPRODUCT((X$107:X$108)*TRANSPOSE(($D112:$E112))),0)</f>
        <v>0</v>
      </c>
      <c r="Y112" s="31" cm="1">
        <f t="array" ref="Y112">Y$106+IF($C112&lt;&gt;0,SUMPRODUCT((Y$107:Y$108)*TRANSPOSE(($D112:$E112))),0)</f>
        <v>0</v>
      </c>
      <c r="Z112" s="31" cm="1">
        <f t="array" ref="Z112">Z$106+IF($C112&lt;&gt;0,SUMPRODUCT((Z$107:Z$108)*TRANSPOSE(($D112:$E112))),0)</f>
        <v>0</v>
      </c>
      <c r="AA112" s="31" cm="1">
        <f t="array" ref="AA112">AA$106+IF($C112&lt;&gt;0,SUMPRODUCT((AA$107:AA$108)*TRANSPOSE(($D112:$E112))),0)</f>
        <v>0</v>
      </c>
      <c r="AB112" s="31" cm="1">
        <f t="array" ref="AB112">AB$106+IF($C112&lt;&gt;0,SUMPRODUCT((AB$107:AB$108)*TRANSPOSE(($D112:$E112))),0)</f>
        <v>0</v>
      </c>
      <c r="AC112" s="31" cm="1">
        <f t="array" ref="AC112">AC$106+IF($C112&lt;&gt;0,SUMPRODUCT((AC$107:AC$108)*TRANSPOSE(($D112:$E112))),0)</f>
        <v>0</v>
      </c>
      <c r="AD112" s="31" cm="1">
        <f t="array" ref="AD112">AD$106+IF($C112&lt;&gt;0,SUMPRODUCT((AD$107:AD$108)*TRANSPOSE(($D112:$E112))),0)</f>
        <v>0</v>
      </c>
      <c r="AE112" s="31" cm="1">
        <f t="array" ref="AE112">AE$106+IF($C112&lt;&gt;0,SUMPRODUCT((AE$107:AE$108)*TRANSPOSE(($D112:$E112))),0)</f>
        <v>0</v>
      </c>
      <c r="AF112" s="31" cm="1">
        <f t="array" ref="AF112">AF$106+IF($C112&lt;&gt;0,SUMPRODUCT((AF$107:AF$108)*TRANSPOSE(($D112:$E112))),0)</f>
        <v>0</v>
      </c>
      <c r="AG112" s="31" cm="1">
        <f t="array" ref="AG112">AG$106+IF($C112&lt;&gt;0,SUMPRODUCT((AG$107:AG$108)*TRANSPOSE(($D112:$E112))),0)</f>
        <v>0</v>
      </c>
    </row>
    <row r="113" spans="1:33" x14ac:dyDescent="0.2">
      <c r="A113" s="1" t="str">
        <f>"sens"&amp;Assumptions!B114</f>
        <v>sens4</v>
      </c>
      <c r="C113" s="306" t="str">
        <f>Assumptions!C114</f>
        <v>Total benefits 10% lower</v>
      </c>
      <c r="D113" s="307">
        <f>Assumptions!G114</f>
        <v>0</v>
      </c>
      <c r="E113" s="307">
        <f>Assumptions!H114</f>
        <v>-0.1</v>
      </c>
      <c r="G113" s="38" t="str">
        <f t="shared" si="21"/>
        <v>Option 5sens4</v>
      </c>
      <c r="I113" s="31" cm="1">
        <f t="array" ref="I113">I$106+IF($C113&lt;&gt;0,SUMPRODUCT((I$107:I$108)*TRANSPOSE(($D113:$E113))),0)</f>
        <v>0</v>
      </c>
      <c r="J113" s="31" cm="1">
        <f t="array" ref="J113">J$106+IF($C113&lt;&gt;0,SUMPRODUCT((J$107:J$108)*TRANSPOSE(($D113:$E113))),0)</f>
        <v>0</v>
      </c>
      <c r="K113" s="31" cm="1">
        <f t="array" ref="K113">K$106+IF($C113&lt;&gt;0,SUMPRODUCT((K$107:K$108)*TRANSPOSE(($D113:$E113))),0)</f>
        <v>0</v>
      </c>
      <c r="L113" s="31" cm="1">
        <f t="array" ref="L113">L$106+IF($C113&lt;&gt;0,SUMPRODUCT((L$107:L$108)*TRANSPOSE(($D113:$E113))),0)</f>
        <v>0</v>
      </c>
      <c r="M113" s="31" cm="1">
        <f t="array" ref="M113">M$106+IF($C113&lt;&gt;0,SUMPRODUCT((M$107:M$108)*TRANSPOSE(($D113:$E113))),0)</f>
        <v>0</v>
      </c>
      <c r="N113" s="31" cm="1">
        <f t="array" ref="N113">N$106+IF($C113&lt;&gt;0,SUMPRODUCT((N$107:N$108)*TRANSPOSE(($D113:$E113))),0)</f>
        <v>0</v>
      </c>
      <c r="O113" s="31" cm="1">
        <f t="array" ref="O113">O$106+IF($C113&lt;&gt;0,SUMPRODUCT((O$107:O$108)*TRANSPOSE(($D113:$E113))),0)</f>
        <v>0</v>
      </c>
      <c r="P113" s="31" cm="1">
        <f t="array" ref="P113">P$106+IF($C113&lt;&gt;0,SUMPRODUCT((P$107:P$108)*TRANSPOSE(($D113:$E113))),0)</f>
        <v>0</v>
      </c>
      <c r="Q113" s="31" cm="1">
        <f t="array" ref="Q113">Q$106+IF($C113&lt;&gt;0,SUMPRODUCT((Q$107:Q$108)*TRANSPOSE(($D113:$E113))),0)</f>
        <v>0</v>
      </c>
      <c r="R113" s="31" cm="1">
        <f t="array" ref="R113">R$106+IF($C113&lt;&gt;0,SUMPRODUCT((R$107:R$108)*TRANSPOSE(($D113:$E113))),0)</f>
        <v>0</v>
      </c>
      <c r="S113" s="31" cm="1">
        <f t="array" ref="S113">S$106+IF($C113&lt;&gt;0,SUMPRODUCT((S$107:S$108)*TRANSPOSE(($D113:$E113))),0)</f>
        <v>0</v>
      </c>
      <c r="T113" s="31" cm="1">
        <f t="array" ref="T113">T$106+IF($C113&lt;&gt;0,SUMPRODUCT((T$107:T$108)*TRANSPOSE(($D113:$E113))),0)</f>
        <v>0</v>
      </c>
      <c r="U113" s="31" cm="1">
        <f t="array" ref="U113">U$106+IF($C113&lt;&gt;0,SUMPRODUCT((U$107:U$108)*TRANSPOSE(($D113:$E113))),0)</f>
        <v>0</v>
      </c>
      <c r="V113" s="31" cm="1">
        <f t="array" ref="V113">V$106+IF($C113&lt;&gt;0,SUMPRODUCT((V$107:V$108)*TRANSPOSE(($D113:$E113))),0)</f>
        <v>0</v>
      </c>
      <c r="W113" s="31" cm="1">
        <f t="array" ref="W113">W$106+IF($C113&lt;&gt;0,SUMPRODUCT((W$107:W$108)*TRANSPOSE(($D113:$E113))),0)</f>
        <v>0</v>
      </c>
      <c r="X113" s="31" cm="1">
        <f t="array" ref="X113">X$106+IF($C113&lt;&gt;0,SUMPRODUCT((X$107:X$108)*TRANSPOSE(($D113:$E113))),0)</f>
        <v>0</v>
      </c>
      <c r="Y113" s="31" cm="1">
        <f t="array" ref="Y113">Y$106+IF($C113&lt;&gt;0,SUMPRODUCT((Y$107:Y$108)*TRANSPOSE(($D113:$E113))),0)</f>
        <v>0</v>
      </c>
      <c r="Z113" s="31" cm="1">
        <f t="array" ref="Z113">Z$106+IF($C113&lt;&gt;0,SUMPRODUCT((Z$107:Z$108)*TRANSPOSE(($D113:$E113))),0)</f>
        <v>0</v>
      </c>
      <c r="AA113" s="31" cm="1">
        <f t="array" ref="AA113">AA$106+IF($C113&lt;&gt;0,SUMPRODUCT((AA$107:AA$108)*TRANSPOSE(($D113:$E113))),0)</f>
        <v>0</v>
      </c>
      <c r="AB113" s="31" cm="1">
        <f t="array" ref="AB113">AB$106+IF($C113&lt;&gt;0,SUMPRODUCT((AB$107:AB$108)*TRANSPOSE(($D113:$E113))),0)</f>
        <v>0</v>
      </c>
      <c r="AC113" s="31" cm="1">
        <f t="array" ref="AC113">AC$106+IF($C113&lt;&gt;0,SUMPRODUCT((AC$107:AC$108)*TRANSPOSE(($D113:$E113))),0)</f>
        <v>0</v>
      </c>
      <c r="AD113" s="31" cm="1">
        <f t="array" ref="AD113">AD$106+IF($C113&lt;&gt;0,SUMPRODUCT((AD$107:AD$108)*TRANSPOSE(($D113:$E113))),0)</f>
        <v>0</v>
      </c>
      <c r="AE113" s="31" cm="1">
        <f t="array" ref="AE113">AE$106+IF($C113&lt;&gt;0,SUMPRODUCT((AE$107:AE$108)*TRANSPOSE(($D113:$E113))),0)</f>
        <v>0</v>
      </c>
      <c r="AF113" s="31" cm="1">
        <f t="array" ref="AF113">AF$106+IF($C113&lt;&gt;0,SUMPRODUCT((AF$107:AF$108)*TRANSPOSE(($D113:$E113))),0)</f>
        <v>0</v>
      </c>
      <c r="AG113" s="31" cm="1">
        <f t="array" ref="AG113">AG$106+IF($C113&lt;&gt;0,SUMPRODUCT((AG$107:AG$108)*TRANSPOSE(($D113:$E113))),0)</f>
        <v>0</v>
      </c>
    </row>
    <row r="114" spans="1:33" x14ac:dyDescent="0.2">
      <c r="A114" s="1" t="str">
        <f>"sens"&amp;Assumptions!B115</f>
        <v>sens5</v>
      </c>
      <c r="C114" s="306" t="str">
        <f>Assumptions!C115</f>
        <v>Capex 10% higher &amp; Total benefits 10% lower</v>
      </c>
      <c r="D114" s="307">
        <f>Assumptions!G115</f>
        <v>0.1</v>
      </c>
      <c r="E114" s="307">
        <f>Assumptions!H115</f>
        <v>-0.1</v>
      </c>
      <c r="G114" s="38" t="str">
        <f t="shared" si="21"/>
        <v>Option 5sens5</v>
      </c>
      <c r="I114" s="31" cm="1">
        <f t="array" ref="I114">I$106+IF($C114&lt;&gt;0,SUMPRODUCT((I$107:I$108)*TRANSPOSE(($D114:$E114))),0)</f>
        <v>0</v>
      </c>
      <c r="J114" s="31" cm="1">
        <f t="array" ref="J114">J$106+IF($C114&lt;&gt;0,SUMPRODUCT((J$107:J$108)*TRANSPOSE(($D114:$E114))),0)</f>
        <v>0</v>
      </c>
      <c r="K114" s="31" cm="1">
        <f t="array" ref="K114">K$106+IF($C114&lt;&gt;0,SUMPRODUCT((K$107:K$108)*TRANSPOSE(($D114:$E114))),0)</f>
        <v>0</v>
      </c>
      <c r="L114" s="31" cm="1">
        <f t="array" ref="L114">L$106+IF($C114&lt;&gt;0,SUMPRODUCT((L$107:L$108)*TRANSPOSE(($D114:$E114))),0)</f>
        <v>0</v>
      </c>
      <c r="M114" s="31" cm="1">
        <f t="array" ref="M114">M$106+IF($C114&lt;&gt;0,SUMPRODUCT((M$107:M$108)*TRANSPOSE(($D114:$E114))),0)</f>
        <v>0</v>
      </c>
      <c r="N114" s="31" cm="1">
        <f t="array" ref="N114">N$106+IF($C114&lt;&gt;0,SUMPRODUCT((N$107:N$108)*TRANSPOSE(($D114:$E114))),0)</f>
        <v>0</v>
      </c>
      <c r="O114" s="31" cm="1">
        <f t="array" ref="O114">O$106+IF($C114&lt;&gt;0,SUMPRODUCT((O$107:O$108)*TRANSPOSE(($D114:$E114))),0)</f>
        <v>0</v>
      </c>
      <c r="P114" s="31" cm="1">
        <f t="array" ref="P114">P$106+IF($C114&lt;&gt;0,SUMPRODUCT((P$107:P$108)*TRANSPOSE(($D114:$E114))),0)</f>
        <v>0</v>
      </c>
      <c r="Q114" s="31" cm="1">
        <f t="array" ref="Q114">Q$106+IF($C114&lt;&gt;0,SUMPRODUCT((Q$107:Q$108)*TRANSPOSE(($D114:$E114))),0)</f>
        <v>0</v>
      </c>
      <c r="R114" s="31" cm="1">
        <f t="array" ref="R114">R$106+IF($C114&lt;&gt;0,SUMPRODUCT((R$107:R$108)*TRANSPOSE(($D114:$E114))),0)</f>
        <v>0</v>
      </c>
      <c r="S114" s="31" cm="1">
        <f t="array" ref="S114">S$106+IF($C114&lt;&gt;0,SUMPRODUCT((S$107:S$108)*TRANSPOSE(($D114:$E114))),0)</f>
        <v>0</v>
      </c>
      <c r="T114" s="31" cm="1">
        <f t="array" ref="T114">T$106+IF($C114&lt;&gt;0,SUMPRODUCT((T$107:T$108)*TRANSPOSE(($D114:$E114))),0)</f>
        <v>0</v>
      </c>
      <c r="U114" s="31" cm="1">
        <f t="array" ref="U114">U$106+IF($C114&lt;&gt;0,SUMPRODUCT((U$107:U$108)*TRANSPOSE(($D114:$E114))),0)</f>
        <v>0</v>
      </c>
      <c r="V114" s="31" cm="1">
        <f t="array" ref="V114">V$106+IF($C114&lt;&gt;0,SUMPRODUCT((V$107:V$108)*TRANSPOSE(($D114:$E114))),0)</f>
        <v>0</v>
      </c>
      <c r="W114" s="31" cm="1">
        <f t="array" ref="W114">W$106+IF($C114&lt;&gt;0,SUMPRODUCT((W$107:W$108)*TRANSPOSE(($D114:$E114))),0)</f>
        <v>0</v>
      </c>
      <c r="X114" s="31" cm="1">
        <f t="array" ref="X114">X$106+IF($C114&lt;&gt;0,SUMPRODUCT((X$107:X$108)*TRANSPOSE(($D114:$E114))),0)</f>
        <v>0</v>
      </c>
      <c r="Y114" s="31" cm="1">
        <f t="array" ref="Y114">Y$106+IF($C114&lt;&gt;0,SUMPRODUCT((Y$107:Y$108)*TRANSPOSE(($D114:$E114))),0)</f>
        <v>0</v>
      </c>
      <c r="Z114" s="31" cm="1">
        <f t="array" ref="Z114">Z$106+IF($C114&lt;&gt;0,SUMPRODUCT((Z$107:Z$108)*TRANSPOSE(($D114:$E114))),0)</f>
        <v>0</v>
      </c>
      <c r="AA114" s="31" cm="1">
        <f t="array" ref="AA114">AA$106+IF($C114&lt;&gt;0,SUMPRODUCT((AA$107:AA$108)*TRANSPOSE(($D114:$E114))),0)</f>
        <v>0</v>
      </c>
      <c r="AB114" s="31" cm="1">
        <f t="array" ref="AB114">AB$106+IF($C114&lt;&gt;0,SUMPRODUCT((AB$107:AB$108)*TRANSPOSE(($D114:$E114))),0)</f>
        <v>0</v>
      </c>
      <c r="AC114" s="31" cm="1">
        <f t="array" ref="AC114">AC$106+IF($C114&lt;&gt;0,SUMPRODUCT((AC$107:AC$108)*TRANSPOSE(($D114:$E114))),0)</f>
        <v>0</v>
      </c>
      <c r="AD114" s="31" cm="1">
        <f t="array" ref="AD114">AD$106+IF($C114&lt;&gt;0,SUMPRODUCT((AD$107:AD$108)*TRANSPOSE(($D114:$E114))),0)</f>
        <v>0</v>
      </c>
      <c r="AE114" s="31" cm="1">
        <f t="array" ref="AE114">AE$106+IF($C114&lt;&gt;0,SUMPRODUCT((AE$107:AE$108)*TRANSPOSE(($D114:$E114))),0)</f>
        <v>0</v>
      </c>
      <c r="AF114" s="31" cm="1">
        <f t="array" ref="AF114">AF$106+IF($C114&lt;&gt;0,SUMPRODUCT((AF$107:AF$108)*TRANSPOSE(($D114:$E114))),0)</f>
        <v>0</v>
      </c>
      <c r="AG114" s="31" cm="1">
        <f t="array" ref="AG114">AG$106+IF($C114&lt;&gt;0,SUMPRODUCT((AG$107:AG$108)*TRANSPOSE(($D114:$E114))),0)</f>
        <v>0</v>
      </c>
    </row>
    <row r="115" spans="1:33" x14ac:dyDescent="0.2">
      <c r="A115" s="1" t="str">
        <f>"sens"&amp;Assumptions!B116</f>
        <v>sens</v>
      </c>
      <c r="C115" s="306">
        <f>Assumptions!C116</f>
        <v>0</v>
      </c>
      <c r="D115" s="307">
        <f>Assumptions!G116</f>
        <v>0</v>
      </c>
      <c r="E115" s="307">
        <f>Assumptions!H116</f>
        <v>0</v>
      </c>
      <c r="G115" s="38" t="str">
        <f t="shared" si="21"/>
        <v>Option 5sens</v>
      </c>
      <c r="I115" s="31" cm="1">
        <f t="array" ref="I115">I$106+IF($C115&lt;&gt;0,SUMPRODUCT((I$107:I$108)*TRANSPOSE(($D115:$E115))),0)</f>
        <v>0</v>
      </c>
      <c r="J115" s="31" cm="1">
        <f t="array" ref="J115">J$106+IF($C115&lt;&gt;0,SUMPRODUCT((J$107:J$108)*TRANSPOSE(($D115:$E115))),0)</f>
        <v>0</v>
      </c>
      <c r="K115" s="31" cm="1">
        <f t="array" ref="K115">K$106+IF($C115&lt;&gt;0,SUMPRODUCT((K$107:K$108)*TRANSPOSE(($D115:$E115))),0)</f>
        <v>0</v>
      </c>
      <c r="L115" s="31" cm="1">
        <f t="array" ref="L115">L$106+IF($C115&lt;&gt;0,SUMPRODUCT((L$107:L$108)*TRANSPOSE(($D115:$E115))),0)</f>
        <v>0</v>
      </c>
      <c r="M115" s="31" cm="1">
        <f t="array" ref="M115">M$106+IF($C115&lt;&gt;0,SUMPRODUCT((M$107:M$108)*TRANSPOSE(($D115:$E115))),0)</f>
        <v>0</v>
      </c>
      <c r="N115" s="31" cm="1">
        <f t="array" ref="N115">N$106+IF($C115&lt;&gt;0,SUMPRODUCT((N$107:N$108)*TRANSPOSE(($D115:$E115))),0)</f>
        <v>0</v>
      </c>
      <c r="O115" s="31" cm="1">
        <f t="array" ref="O115">O$106+IF($C115&lt;&gt;0,SUMPRODUCT((O$107:O$108)*TRANSPOSE(($D115:$E115))),0)</f>
        <v>0</v>
      </c>
      <c r="P115" s="31" cm="1">
        <f t="array" ref="P115">P$106+IF($C115&lt;&gt;0,SUMPRODUCT((P$107:P$108)*TRANSPOSE(($D115:$E115))),0)</f>
        <v>0</v>
      </c>
      <c r="Q115" s="31" cm="1">
        <f t="array" ref="Q115">Q$106+IF($C115&lt;&gt;0,SUMPRODUCT((Q$107:Q$108)*TRANSPOSE(($D115:$E115))),0)</f>
        <v>0</v>
      </c>
      <c r="R115" s="31" cm="1">
        <f t="array" ref="R115">R$106+IF($C115&lt;&gt;0,SUMPRODUCT((R$107:R$108)*TRANSPOSE(($D115:$E115))),0)</f>
        <v>0</v>
      </c>
      <c r="S115" s="31" cm="1">
        <f t="array" ref="S115">S$106+IF($C115&lt;&gt;0,SUMPRODUCT((S$107:S$108)*TRANSPOSE(($D115:$E115))),0)</f>
        <v>0</v>
      </c>
      <c r="T115" s="31" cm="1">
        <f t="array" ref="T115">T$106+IF($C115&lt;&gt;0,SUMPRODUCT((T$107:T$108)*TRANSPOSE(($D115:$E115))),0)</f>
        <v>0</v>
      </c>
      <c r="U115" s="31" cm="1">
        <f t="array" ref="U115">U$106+IF($C115&lt;&gt;0,SUMPRODUCT((U$107:U$108)*TRANSPOSE(($D115:$E115))),0)</f>
        <v>0</v>
      </c>
      <c r="V115" s="31" cm="1">
        <f t="array" ref="V115">V$106+IF($C115&lt;&gt;0,SUMPRODUCT((V$107:V$108)*TRANSPOSE(($D115:$E115))),0)</f>
        <v>0</v>
      </c>
      <c r="W115" s="31" cm="1">
        <f t="array" ref="W115">W$106+IF($C115&lt;&gt;0,SUMPRODUCT((W$107:W$108)*TRANSPOSE(($D115:$E115))),0)</f>
        <v>0</v>
      </c>
      <c r="X115" s="31" cm="1">
        <f t="array" ref="X115">X$106+IF($C115&lt;&gt;0,SUMPRODUCT((X$107:X$108)*TRANSPOSE(($D115:$E115))),0)</f>
        <v>0</v>
      </c>
      <c r="Y115" s="31" cm="1">
        <f t="array" ref="Y115">Y$106+IF($C115&lt;&gt;0,SUMPRODUCT((Y$107:Y$108)*TRANSPOSE(($D115:$E115))),0)</f>
        <v>0</v>
      </c>
      <c r="Z115" s="31" cm="1">
        <f t="array" ref="Z115">Z$106+IF($C115&lt;&gt;0,SUMPRODUCT((Z$107:Z$108)*TRANSPOSE(($D115:$E115))),0)</f>
        <v>0</v>
      </c>
      <c r="AA115" s="31" cm="1">
        <f t="array" ref="AA115">AA$106+IF($C115&lt;&gt;0,SUMPRODUCT((AA$107:AA$108)*TRANSPOSE(($D115:$E115))),0)</f>
        <v>0</v>
      </c>
      <c r="AB115" s="31" cm="1">
        <f t="array" ref="AB115">AB$106+IF($C115&lt;&gt;0,SUMPRODUCT((AB$107:AB$108)*TRANSPOSE(($D115:$E115))),0)</f>
        <v>0</v>
      </c>
      <c r="AC115" s="31" cm="1">
        <f t="array" ref="AC115">AC$106+IF($C115&lt;&gt;0,SUMPRODUCT((AC$107:AC$108)*TRANSPOSE(($D115:$E115))),0)</f>
        <v>0</v>
      </c>
      <c r="AD115" s="31" cm="1">
        <f t="array" ref="AD115">AD$106+IF($C115&lt;&gt;0,SUMPRODUCT((AD$107:AD$108)*TRANSPOSE(($D115:$E115))),0)</f>
        <v>0</v>
      </c>
      <c r="AE115" s="31" cm="1">
        <f t="array" ref="AE115">AE$106+IF($C115&lt;&gt;0,SUMPRODUCT((AE$107:AE$108)*TRANSPOSE(($D115:$E115))),0)</f>
        <v>0</v>
      </c>
      <c r="AF115" s="31" cm="1">
        <f t="array" ref="AF115">AF$106+IF($C115&lt;&gt;0,SUMPRODUCT((AF$107:AF$108)*TRANSPOSE(($D115:$E115))),0)</f>
        <v>0</v>
      </c>
      <c r="AG115" s="31" cm="1">
        <f t="array" ref="AG115">AG$106+IF($C115&lt;&gt;0,SUMPRODUCT((AG$107:AG$108)*TRANSPOSE(($D115:$E115))),0)</f>
        <v>0</v>
      </c>
    </row>
    <row r="116" spans="1:33" x14ac:dyDescent="0.2">
      <c r="A116" s="1" t="str">
        <f>"sens"&amp;Assumptions!B117</f>
        <v>sens</v>
      </c>
      <c r="C116" s="306">
        <f>Assumptions!C117</f>
        <v>0</v>
      </c>
      <c r="D116" s="307">
        <f>Assumptions!G117</f>
        <v>0</v>
      </c>
      <c r="E116" s="307">
        <f>Assumptions!H117</f>
        <v>0</v>
      </c>
      <c r="G116" s="38" t="str">
        <f t="shared" si="21"/>
        <v>Option 5sens</v>
      </c>
      <c r="I116" s="31" cm="1">
        <f t="array" ref="I116">I$106+IF($C116&lt;&gt;0,SUMPRODUCT((I$107:I$108)*TRANSPOSE(($D116:$E116))),0)</f>
        <v>0</v>
      </c>
      <c r="J116" s="31" cm="1">
        <f t="array" ref="J116">J$106+IF($C116&lt;&gt;0,SUMPRODUCT((J$107:J$108)*TRANSPOSE(($D116:$E116))),0)</f>
        <v>0</v>
      </c>
      <c r="K116" s="31" cm="1">
        <f t="array" ref="K116">K$106+IF($C116&lt;&gt;0,SUMPRODUCT((K$107:K$108)*TRANSPOSE(($D116:$E116))),0)</f>
        <v>0</v>
      </c>
      <c r="L116" s="31" cm="1">
        <f t="array" ref="L116">L$106+IF($C116&lt;&gt;0,SUMPRODUCT((L$107:L$108)*TRANSPOSE(($D116:$E116))),0)</f>
        <v>0</v>
      </c>
      <c r="M116" s="31" cm="1">
        <f t="array" ref="M116">M$106+IF($C116&lt;&gt;0,SUMPRODUCT((M$107:M$108)*TRANSPOSE(($D116:$E116))),0)</f>
        <v>0</v>
      </c>
      <c r="N116" s="31" cm="1">
        <f t="array" ref="N116">N$106+IF($C116&lt;&gt;0,SUMPRODUCT((N$107:N$108)*TRANSPOSE(($D116:$E116))),0)</f>
        <v>0</v>
      </c>
      <c r="O116" s="31" cm="1">
        <f t="array" ref="O116">O$106+IF($C116&lt;&gt;0,SUMPRODUCT((O$107:O$108)*TRANSPOSE(($D116:$E116))),0)</f>
        <v>0</v>
      </c>
      <c r="P116" s="31" cm="1">
        <f t="array" ref="P116">P$106+IF($C116&lt;&gt;0,SUMPRODUCT((P$107:P$108)*TRANSPOSE(($D116:$E116))),0)</f>
        <v>0</v>
      </c>
      <c r="Q116" s="31" cm="1">
        <f t="array" ref="Q116">Q$106+IF($C116&lt;&gt;0,SUMPRODUCT((Q$107:Q$108)*TRANSPOSE(($D116:$E116))),0)</f>
        <v>0</v>
      </c>
      <c r="R116" s="31" cm="1">
        <f t="array" ref="R116">R$106+IF($C116&lt;&gt;0,SUMPRODUCT((R$107:R$108)*TRANSPOSE(($D116:$E116))),0)</f>
        <v>0</v>
      </c>
      <c r="S116" s="31" cm="1">
        <f t="array" ref="S116">S$106+IF($C116&lt;&gt;0,SUMPRODUCT((S$107:S$108)*TRANSPOSE(($D116:$E116))),0)</f>
        <v>0</v>
      </c>
      <c r="T116" s="31" cm="1">
        <f t="array" ref="T116">T$106+IF($C116&lt;&gt;0,SUMPRODUCT((T$107:T$108)*TRANSPOSE(($D116:$E116))),0)</f>
        <v>0</v>
      </c>
      <c r="U116" s="31" cm="1">
        <f t="array" ref="U116">U$106+IF($C116&lt;&gt;0,SUMPRODUCT((U$107:U$108)*TRANSPOSE(($D116:$E116))),0)</f>
        <v>0</v>
      </c>
      <c r="V116" s="31" cm="1">
        <f t="array" ref="V116">V$106+IF($C116&lt;&gt;0,SUMPRODUCT((V$107:V$108)*TRANSPOSE(($D116:$E116))),0)</f>
        <v>0</v>
      </c>
      <c r="W116" s="31" cm="1">
        <f t="array" ref="W116">W$106+IF($C116&lt;&gt;0,SUMPRODUCT((W$107:W$108)*TRANSPOSE(($D116:$E116))),0)</f>
        <v>0</v>
      </c>
      <c r="X116" s="31" cm="1">
        <f t="array" ref="X116">X$106+IF($C116&lt;&gt;0,SUMPRODUCT((X$107:X$108)*TRANSPOSE(($D116:$E116))),0)</f>
        <v>0</v>
      </c>
      <c r="Y116" s="31" cm="1">
        <f t="array" ref="Y116">Y$106+IF($C116&lt;&gt;0,SUMPRODUCT((Y$107:Y$108)*TRANSPOSE(($D116:$E116))),0)</f>
        <v>0</v>
      </c>
      <c r="Z116" s="31" cm="1">
        <f t="array" ref="Z116">Z$106+IF($C116&lt;&gt;0,SUMPRODUCT((Z$107:Z$108)*TRANSPOSE(($D116:$E116))),0)</f>
        <v>0</v>
      </c>
      <c r="AA116" s="31" cm="1">
        <f t="array" ref="AA116">AA$106+IF($C116&lt;&gt;0,SUMPRODUCT((AA$107:AA$108)*TRANSPOSE(($D116:$E116))),0)</f>
        <v>0</v>
      </c>
      <c r="AB116" s="31" cm="1">
        <f t="array" ref="AB116">AB$106+IF($C116&lt;&gt;0,SUMPRODUCT((AB$107:AB$108)*TRANSPOSE(($D116:$E116))),0)</f>
        <v>0</v>
      </c>
      <c r="AC116" s="31" cm="1">
        <f t="array" ref="AC116">AC$106+IF($C116&lt;&gt;0,SUMPRODUCT((AC$107:AC$108)*TRANSPOSE(($D116:$E116))),0)</f>
        <v>0</v>
      </c>
      <c r="AD116" s="31" cm="1">
        <f t="array" ref="AD116">AD$106+IF($C116&lt;&gt;0,SUMPRODUCT((AD$107:AD$108)*TRANSPOSE(($D116:$E116))),0)</f>
        <v>0</v>
      </c>
      <c r="AE116" s="31" cm="1">
        <f t="array" ref="AE116">AE$106+IF($C116&lt;&gt;0,SUMPRODUCT((AE$107:AE$108)*TRANSPOSE(($D116:$E116))),0)</f>
        <v>0</v>
      </c>
      <c r="AF116" s="31" cm="1">
        <f t="array" ref="AF116">AF$106+IF($C116&lt;&gt;0,SUMPRODUCT((AF$107:AF$108)*TRANSPOSE(($D116:$E116))),0)</f>
        <v>0</v>
      </c>
      <c r="AG116" s="31" cm="1">
        <f t="array" ref="AG116">AG$106+IF($C116&lt;&gt;0,SUMPRODUCT((AG$107:AG$108)*TRANSPOSE(($D116:$E116))),0)</f>
        <v>0</v>
      </c>
    </row>
    <row r="117" spans="1:33" x14ac:dyDescent="0.2">
      <c r="A117" s="1" t="str">
        <f>"sens"&amp;Assumptions!B118</f>
        <v>sens</v>
      </c>
      <c r="C117" s="306">
        <f>Assumptions!C118</f>
        <v>0</v>
      </c>
      <c r="D117" s="307">
        <f>Assumptions!G118</f>
        <v>0</v>
      </c>
      <c r="E117" s="307">
        <f>Assumptions!H118</f>
        <v>0</v>
      </c>
      <c r="G117" s="38" t="str">
        <f t="shared" si="21"/>
        <v>Option 5sens</v>
      </c>
      <c r="I117" s="31" cm="1">
        <f t="array" ref="I117">I$106+IF($C117&lt;&gt;0,SUMPRODUCT((I$107:I$108)*TRANSPOSE(($D117:$E117))),0)</f>
        <v>0</v>
      </c>
      <c r="J117" s="31" cm="1">
        <f t="array" ref="J117">J$106+IF($C117&lt;&gt;0,SUMPRODUCT((J$107:J$108)*TRANSPOSE(($D117:$E117))),0)</f>
        <v>0</v>
      </c>
      <c r="K117" s="31" cm="1">
        <f t="array" ref="K117">K$106+IF($C117&lt;&gt;0,SUMPRODUCT((K$107:K$108)*TRANSPOSE(($D117:$E117))),0)</f>
        <v>0</v>
      </c>
      <c r="L117" s="31" cm="1">
        <f t="array" ref="L117">L$106+IF($C117&lt;&gt;0,SUMPRODUCT((L$107:L$108)*TRANSPOSE(($D117:$E117))),0)</f>
        <v>0</v>
      </c>
      <c r="M117" s="31" cm="1">
        <f t="array" ref="M117">M$106+IF($C117&lt;&gt;0,SUMPRODUCT((M$107:M$108)*TRANSPOSE(($D117:$E117))),0)</f>
        <v>0</v>
      </c>
      <c r="N117" s="31" cm="1">
        <f t="array" ref="N117">N$106+IF($C117&lt;&gt;0,SUMPRODUCT((N$107:N$108)*TRANSPOSE(($D117:$E117))),0)</f>
        <v>0</v>
      </c>
      <c r="O117" s="31" cm="1">
        <f t="array" ref="O117">O$106+IF($C117&lt;&gt;0,SUMPRODUCT((O$107:O$108)*TRANSPOSE(($D117:$E117))),0)</f>
        <v>0</v>
      </c>
      <c r="P117" s="31" cm="1">
        <f t="array" ref="P117">P$106+IF($C117&lt;&gt;0,SUMPRODUCT((P$107:P$108)*TRANSPOSE(($D117:$E117))),0)</f>
        <v>0</v>
      </c>
      <c r="Q117" s="31" cm="1">
        <f t="array" ref="Q117">Q$106+IF($C117&lt;&gt;0,SUMPRODUCT((Q$107:Q$108)*TRANSPOSE(($D117:$E117))),0)</f>
        <v>0</v>
      </c>
      <c r="R117" s="31" cm="1">
        <f t="array" ref="R117">R$106+IF($C117&lt;&gt;0,SUMPRODUCT((R$107:R$108)*TRANSPOSE(($D117:$E117))),0)</f>
        <v>0</v>
      </c>
      <c r="S117" s="31" cm="1">
        <f t="array" ref="S117">S$106+IF($C117&lt;&gt;0,SUMPRODUCT((S$107:S$108)*TRANSPOSE(($D117:$E117))),0)</f>
        <v>0</v>
      </c>
      <c r="T117" s="31" cm="1">
        <f t="array" ref="T117">T$106+IF($C117&lt;&gt;0,SUMPRODUCT((T$107:T$108)*TRANSPOSE(($D117:$E117))),0)</f>
        <v>0</v>
      </c>
      <c r="U117" s="31" cm="1">
        <f t="array" ref="U117">U$106+IF($C117&lt;&gt;0,SUMPRODUCT((U$107:U$108)*TRANSPOSE(($D117:$E117))),0)</f>
        <v>0</v>
      </c>
      <c r="V117" s="31" cm="1">
        <f t="array" ref="V117">V$106+IF($C117&lt;&gt;0,SUMPRODUCT((V$107:V$108)*TRANSPOSE(($D117:$E117))),0)</f>
        <v>0</v>
      </c>
      <c r="W117" s="31" cm="1">
        <f t="array" ref="W117">W$106+IF($C117&lt;&gt;0,SUMPRODUCT((W$107:W$108)*TRANSPOSE(($D117:$E117))),0)</f>
        <v>0</v>
      </c>
      <c r="X117" s="31" cm="1">
        <f t="array" ref="X117">X$106+IF($C117&lt;&gt;0,SUMPRODUCT((X$107:X$108)*TRANSPOSE(($D117:$E117))),0)</f>
        <v>0</v>
      </c>
      <c r="Y117" s="31" cm="1">
        <f t="array" ref="Y117">Y$106+IF($C117&lt;&gt;0,SUMPRODUCT((Y$107:Y$108)*TRANSPOSE(($D117:$E117))),0)</f>
        <v>0</v>
      </c>
      <c r="Z117" s="31" cm="1">
        <f t="array" ref="Z117">Z$106+IF($C117&lt;&gt;0,SUMPRODUCT((Z$107:Z$108)*TRANSPOSE(($D117:$E117))),0)</f>
        <v>0</v>
      </c>
      <c r="AA117" s="31" cm="1">
        <f t="array" ref="AA117">AA$106+IF($C117&lt;&gt;0,SUMPRODUCT((AA$107:AA$108)*TRANSPOSE(($D117:$E117))),0)</f>
        <v>0</v>
      </c>
      <c r="AB117" s="31" cm="1">
        <f t="array" ref="AB117">AB$106+IF($C117&lt;&gt;0,SUMPRODUCT((AB$107:AB$108)*TRANSPOSE(($D117:$E117))),0)</f>
        <v>0</v>
      </c>
      <c r="AC117" s="31" cm="1">
        <f t="array" ref="AC117">AC$106+IF($C117&lt;&gt;0,SUMPRODUCT((AC$107:AC$108)*TRANSPOSE(($D117:$E117))),0)</f>
        <v>0</v>
      </c>
      <c r="AD117" s="31" cm="1">
        <f t="array" ref="AD117">AD$106+IF($C117&lt;&gt;0,SUMPRODUCT((AD$107:AD$108)*TRANSPOSE(($D117:$E117))),0)</f>
        <v>0</v>
      </c>
      <c r="AE117" s="31" cm="1">
        <f t="array" ref="AE117">AE$106+IF($C117&lt;&gt;0,SUMPRODUCT((AE$107:AE$108)*TRANSPOSE(($D117:$E117))),0)</f>
        <v>0</v>
      </c>
      <c r="AF117" s="31" cm="1">
        <f t="array" ref="AF117">AF$106+IF($C117&lt;&gt;0,SUMPRODUCT((AF$107:AF$108)*TRANSPOSE(($D117:$E117))),0)</f>
        <v>0</v>
      </c>
      <c r="AG117" s="31" cm="1">
        <f t="array" ref="AG117">AG$106+IF($C117&lt;&gt;0,SUMPRODUCT((AG$107:AG$108)*TRANSPOSE(($D117:$E117))),0)</f>
        <v>0</v>
      </c>
    </row>
  </sheetData>
  <conditionalFormatting sqref="E14:E16">
    <cfRule type="expression" dxfId="2" priority="38">
      <formula>AND(SUM($I14:$AB14)&lt;&gt;0, E14=0)</formula>
    </cfRule>
  </conditionalFormatting>
  <conditionalFormatting sqref="E28">
    <cfRule type="expression" dxfId="1" priority="1">
      <formula>AND(SUM($I$27:$AG$27)&gt;0, $E$28=0)</formula>
    </cfRule>
  </conditionalFormatting>
  <pageMargins left="0.7" right="0.7" top="0.75" bottom="0.75" header="0.3" footer="0.3"/>
  <pageSetup paperSize="9" orientation="portrait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4" id="{E7BF7EA6-A453-4A58-B216-30C5D81DCA5D}">
            <xm:f>$A$4=Data!$C$8</xm:f>
            <x14:dxf>
              <font>
                <color theme="0" tint="-0.499984740745262"/>
              </font>
            </x14:dxf>
          </x14:cfRule>
          <xm:sqref>C3 A4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214B-6F38-4BC3-ACB0-5DADD7973A52}">
  <sheetPr codeName="Sheet13">
    <tabColor rgb="FF002060"/>
    <pageSetUpPr fitToPage="1"/>
  </sheetPr>
  <dimension ref="A1:AJ810"/>
  <sheetViews>
    <sheetView showGridLines="0" zoomScale="80" zoomScaleNormal="80" workbookViewId="0">
      <pane xSplit="7" ySplit="10" topLeftCell="H11" activePane="bottomRight" state="frozen"/>
      <selection activeCell="D33" sqref="D33"/>
      <selection pane="topRight" activeCell="D33" sqref="D33"/>
      <selection pane="bottomLeft" activeCell="D33" sqref="D33"/>
      <selection pane="bottomRight" activeCell="H11" sqref="H11"/>
    </sheetView>
  </sheetViews>
  <sheetFormatPr defaultColWidth="0" defaultRowHeight="12.75" zeroHeight="1" outlineLevelRow="1" x14ac:dyDescent="0.2"/>
  <cols>
    <col min="1" max="1" width="8.125" style="10" customWidth="1"/>
    <col min="2" max="2" width="5.5" style="10" customWidth="1"/>
    <col min="3" max="3" width="16.875" style="10" bestFit="1" customWidth="1"/>
    <col min="4" max="4" width="12.375" style="10" customWidth="1"/>
    <col min="5" max="5" width="14.25" customWidth="1"/>
    <col min="6" max="6" width="12.375" style="10" customWidth="1"/>
    <col min="7" max="7" width="11.625" style="10" customWidth="1"/>
    <col min="8" max="8" width="8.25" style="10" customWidth="1"/>
    <col min="9" max="33" width="11" style="10" customWidth="1"/>
    <col min="34" max="35" width="9" style="10" customWidth="1"/>
    <col min="36" max="36" width="0" style="10" hidden="1" customWidth="1"/>
    <col min="37" max="16384" width="9" style="10" hidden="1"/>
  </cols>
  <sheetData>
    <row r="1" spans="1:34" s="8" customFormat="1" ht="18.75" x14ac:dyDescent="0.3">
      <c r="A1" s="15" t="str">
        <f>bus</f>
        <v>CitiPower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</row>
    <row r="2" spans="1:34" s="8" customFormat="1" ht="18.75" x14ac:dyDescent="0.3">
      <c r="A2" s="56" t="str">
        <f>proj</f>
        <v>Relay replacements</v>
      </c>
      <c r="B2" s="56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</row>
    <row r="3" spans="1:34" s="2" customFormat="1" ht="18.75" x14ac:dyDescent="0.3">
      <c r="A3" s="206" t="s">
        <v>92</v>
      </c>
      <c r="B3" s="5"/>
      <c r="C3" s="34"/>
      <c r="D3" s="34"/>
      <c r="E3" s="3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</row>
    <row r="4" spans="1:34" s="2" customFormat="1" ht="6.75" customHeight="1" x14ac:dyDescent="0.2">
      <c r="A4" s="115"/>
      <c r="B4" s="115"/>
      <c r="C4" s="116"/>
      <c r="D4" s="116"/>
      <c r="E4" s="116"/>
      <c r="F4" s="116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</row>
    <row r="5" spans="1:34" s="2" customFormat="1" outlineLevel="1" x14ac:dyDescent="0.2">
      <c r="A5" s="116" t="s">
        <v>197</v>
      </c>
      <c r="B5" s="116"/>
      <c r="C5" s="117"/>
      <c r="D5" s="116"/>
      <c r="E5" s="116"/>
      <c r="F5" s="116"/>
      <c r="G5" s="101"/>
      <c r="H5" s="191">
        <f t="shared" ref="H5:AG5" si="0">IF(H9=start,1/((1+real_disc)^(1/2)),G5/(1+real_disc))</f>
        <v>0</v>
      </c>
      <c r="I5" s="191">
        <f t="shared" si="0"/>
        <v>0.98294637436598087</v>
      </c>
      <c r="J5" s="191">
        <f t="shared" si="0"/>
        <v>0.94970664189949849</v>
      </c>
      <c r="K5" s="191">
        <f t="shared" si="0"/>
        <v>0.91759095835700344</v>
      </c>
      <c r="L5" s="191">
        <f t="shared" si="0"/>
        <v>0.88656131242222558</v>
      </c>
      <c r="M5" s="191">
        <f t="shared" si="0"/>
        <v>0.85658097818572532</v>
      </c>
      <c r="N5" s="191">
        <f t="shared" si="0"/>
        <v>0.8276144716770294</v>
      </c>
      <c r="O5" s="191">
        <f t="shared" si="0"/>
        <v>0.79962750886669509</v>
      </c>
      <c r="P5" s="191">
        <f t="shared" si="0"/>
        <v>0.77258696508859437</v>
      </c>
      <c r="Q5" s="191">
        <f t="shared" si="0"/>
        <v>0.74646083583439071</v>
      </c>
      <c r="R5" s="191">
        <f t="shared" si="0"/>
        <v>0.72121819887380756</v>
      </c>
      <c r="S5" s="191">
        <f t="shared" si="0"/>
        <v>0.69682917765585273</v>
      </c>
      <c r="T5" s="191">
        <f t="shared" si="0"/>
        <v>0.67326490594768384</v>
      </c>
      <c r="U5" s="191">
        <f t="shared" si="0"/>
        <v>0.6504974936692598</v>
      </c>
      <c r="V5" s="191">
        <f t="shared" si="0"/>
        <v>0.62849999388334288</v>
      </c>
      <c r="W5" s="191">
        <f t="shared" si="0"/>
        <v>0.60724637090178057</v>
      </c>
      <c r="X5" s="191">
        <f t="shared" si="0"/>
        <v>0.58671146947031949</v>
      </c>
      <c r="Y5" s="191">
        <f t="shared" si="0"/>
        <v>0.56687098499547783</v>
      </c>
      <c r="Z5" s="191">
        <f t="shared" si="0"/>
        <v>0.54770143477823952</v>
      </c>
      <c r="AA5" s="191">
        <f t="shared" si="0"/>
        <v>0.52918013022052135</v>
      </c>
      <c r="AB5" s="191">
        <f t="shared" si="0"/>
        <v>0.5112851499715183</v>
      </c>
      <c r="AC5" s="191">
        <f t="shared" si="0"/>
        <v>0.4939953139821433</v>
      </c>
      <c r="AD5" s="191">
        <f t="shared" si="0"/>
        <v>0.47729015843685346</v>
      </c>
      <c r="AE5" s="191">
        <f t="shared" si="0"/>
        <v>0.46114991153319179</v>
      </c>
      <c r="AF5" s="191">
        <f t="shared" si="0"/>
        <v>0.4455554700803786</v>
      </c>
      <c r="AG5" s="191">
        <f t="shared" si="0"/>
        <v>0.43048837688925473</v>
      </c>
    </row>
    <row r="6" spans="1:34" s="2" customFormat="1" outlineLevel="1" x14ac:dyDescent="0.2">
      <c r="A6" s="192" t="str">
        <f>'Option1 (base case)'!A6</f>
        <v>Count</v>
      </c>
      <c r="B6" s="116"/>
      <c r="C6" s="117"/>
      <c r="D6" s="116"/>
      <c r="E6" s="116"/>
      <c r="F6" s="116"/>
      <c r="G6" s="101"/>
      <c r="H6" s="192">
        <f>'Option1 (base case)'!H6</f>
        <v>0</v>
      </c>
      <c r="I6" s="192">
        <f>'Option1 (base case)'!I6</f>
        <v>1</v>
      </c>
      <c r="J6" s="192">
        <f>'Option1 (base case)'!J6</f>
        <v>2</v>
      </c>
      <c r="K6" s="192">
        <f>'Option1 (base case)'!K6</f>
        <v>3</v>
      </c>
      <c r="L6" s="192">
        <f>'Option1 (base case)'!L6</f>
        <v>4</v>
      </c>
      <c r="M6" s="192">
        <f>'Option1 (base case)'!M6</f>
        <v>5</v>
      </c>
      <c r="N6" s="192">
        <f>'Option1 (base case)'!N6</f>
        <v>6</v>
      </c>
      <c r="O6" s="192">
        <f>'Option1 (base case)'!O6</f>
        <v>7</v>
      </c>
      <c r="P6" s="192">
        <f>'Option1 (base case)'!P6</f>
        <v>8</v>
      </c>
      <c r="Q6" s="192">
        <f>'Option1 (base case)'!Q6</f>
        <v>9</v>
      </c>
      <c r="R6" s="192">
        <f>'Option1 (base case)'!R6</f>
        <v>10</v>
      </c>
      <c r="S6" s="192">
        <f>'Option1 (base case)'!S6</f>
        <v>11</v>
      </c>
      <c r="T6" s="192">
        <f>'Option1 (base case)'!T6</f>
        <v>12</v>
      </c>
      <c r="U6" s="192">
        <f>'Option1 (base case)'!U6</f>
        <v>13</v>
      </c>
      <c r="V6" s="192">
        <f>'Option1 (base case)'!V6</f>
        <v>14</v>
      </c>
      <c r="W6" s="192">
        <f>'Option1 (base case)'!W6</f>
        <v>15</v>
      </c>
      <c r="X6" s="192">
        <f>'Option1 (base case)'!X6</f>
        <v>16</v>
      </c>
      <c r="Y6" s="192">
        <f>'Option1 (base case)'!Y6</f>
        <v>17</v>
      </c>
      <c r="Z6" s="192">
        <f>'Option1 (base case)'!Z6</f>
        <v>18</v>
      </c>
      <c r="AA6" s="192">
        <f>'Option1 (base case)'!AA6</f>
        <v>19</v>
      </c>
      <c r="AB6" s="192">
        <f>'Option1 (base case)'!AB6</f>
        <v>20</v>
      </c>
      <c r="AC6" s="192">
        <f>'Option1 (base case)'!AC6</f>
        <v>21</v>
      </c>
      <c r="AD6" s="192">
        <f>'Option1 (base case)'!AD6</f>
        <v>22</v>
      </c>
      <c r="AE6" s="192">
        <f>'Option1 (base case)'!AE6</f>
        <v>23</v>
      </c>
      <c r="AF6" s="192">
        <f>'Option1 (base case)'!AF6</f>
        <v>24</v>
      </c>
      <c r="AG6" s="192">
        <f>'Option1 (base case)'!AG6</f>
        <v>25</v>
      </c>
    </row>
    <row r="7" spans="1:34" s="2" customFormat="1" outlineLevel="1" x14ac:dyDescent="0.2">
      <c r="A7" s="116" t="s">
        <v>198</v>
      </c>
      <c r="B7" s="116"/>
      <c r="C7" s="117"/>
      <c r="D7" s="116"/>
      <c r="E7" s="116"/>
      <c r="F7" s="116"/>
      <c r="G7" s="101"/>
      <c r="H7" s="101" t="b">
        <f t="shared" ref="H7:AG7" si="1">H$6&lt;(first_year+years)</f>
        <v>1</v>
      </c>
      <c r="I7" s="101" t="b">
        <f t="shared" si="1"/>
        <v>1</v>
      </c>
      <c r="J7" s="101" t="b">
        <f t="shared" si="1"/>
        <v>1</v>
      </c>
      <c r="K7" s="101" t="b">
        <f t="shared" si="1"/>
        <v>1</v>
      </c>
      <c r="L7" s="101" t="b">
        <f t="shared" si="1"/>
        <v>1</v>
      </c>
      <c r="M7" s="101" t="b">
        <f t="shared" si="1"/>
        <v>1</v>
      </c>
      <c r="N7" s="101" t="b">
        <f t="shared" si="1"/>
        <v>1</v>
      </c>
      <c r="O7" s="101" t="b">
        <f t="shared" si="1"/>
        <v>1</v>
      </c>
      <c r="P7" s="101" t="b">
        <f t="shared" si="1"/>
        <v>1</v>
      </c>
      <c r="Q7" s="101" t="b">
        <f t="shared" si="1"/>
        <v>1</v>
      </c>
      <c r="R7" s="101" t="b">
        <f t="shared" si="1"/>
        <v>1</v>
      </c>
      <c r="S7" s="101" t="b">
        <f t="shared" si="1"/>
        <v>1</v>
      </c>
      <c r="T7" s="101" t="b">
        <f t="shared" si="1"/>
        <v>1</v>
      </c>
      <c r="U7" s="101" t="b">
        <f t="shared" si="1"/>
        <v>1</v>
      </c>
      <c r="V7" s="101" t="b">
        <f t="shared" si="1"/>
        <v>1</v>
      </c>
      <c r="W7" s="101" t="b">
        <f t="shared" si="1"/>
        <v>1</v>
      </c>
      <c r="X7" s="101" t="b">
        <f t="shared" si="1"/>
        <v>1</v>
      </c>
      <c r="Y7" s="101" t="b">
        <f t="shared" si="1"/>
        <v>1</v>
      </c>
      <c r="Z7" s="101" t="b">
        <f t="shared" si="1"/>
        <v>1</v>
      </c>
      <c r="AA7" s="101" t="b">
        <f t="shared" si="1"/>
        <v>1</v>
      </c>
      <c r="AB7" s="101" t="b">
        <f t="shared" si="1"/>
        <v>1</v>
      </c>
      <c r="AC7" s="101" t="b">
        <f t="shared" si="1"/>
        <v>0</v>
      </c>
      <c r="AD7" s="101" t="b">
        <f t="shared" si="1"/>
        <v>0</v>
      </c>
      <c r="AE7" s="101" t="b">
        <f t="shared" si="1"/>
        <v>0</v>
      </c>
      <c r="AF7" s="101" t="b">
        <f t="shared" si="1"/>
        <v>0</v>
      </c>
      <c r="AG7" s="101" t="b">
        <f t="shared" si="1"/>
        <v>0</v>
      </c>
    </row>
    <row r="8" spans="1:34" s="2" customFormat="1" ht="4.5" customHeight="1" x14ac:dyDescent="0.2"/>
    <row r="9" spans="1:34" s="2" customFormat="1" ht="15" x14ac:dyDescent="0.25">
      <c r="A9" s="19"/>
      <c r="B9" s="19"/>
      <c r="C9" s="19"/>
      <c r="D9" s="19"/>
      <c r="E9" s="83"/>
      <c r="F9" s="19"/>
      <c r="G9" s="20"/>
      <c r="H9" s="401">
        <f>'Option1 (base case)'!H9</f>
        <v>46203</v>
      </c>
      <c r="I9" s="20" t="str">
        <f>'Option1 (base case)'!I9</f>
        <v>2026-27</v>
      </c>
      <c r="J9" s="20" t="str">
        <f>'Option1 (base case)'!J9</f>
        <v>2027-28</v>
      </c>
      <c r="K9" s="20" t="str">
        <f>'Option1 (base case)'!K9</f>
        <v>2028-29</v>
      </c>
      <c r="L9" s="20" t="str">
        <f>'Option1 (base case)'!L9</f>
        <v>2029-30</v>
      </c>
      <c r="M9" s="20" t="str">
        <f>'Option1 (base case)'!M9</f>
        <v>2030-31</v>
      </c>
      <c r="N9" s="20" t="str">
        <f>'Option1 (base case)'!N9</f>
        <v>2031-32</v>
      </c>
      <c r="O9" s="20" t="str">
        <f>'Option1 (base case)'!O9</f>
        <v>2032-33</v>
      </c>
      <c r="P9" s="20" t="str">
        <f>'Option1 (base case)'!P9</f>
        <v>2033-34</v>
      </c>
      <c r="Q9" s="20" t="str">
        <f>'Option1 (base case)'!Q9</f>
        <v>2034-35</v>
      </c>
      <c r="R9" s="20" t="str">
        <f>'Option1 (base case)'!R9</f>
        <v>2035-36</v>
      </c>
      <c r="S9" s="20" t="str">
        <f>'Option1 (base case)'!S9</f>
        <v>2036-37</v>
      </c>
      <c r="T9" s="20" t="str">
        <f>'Option1 (base case)'!T9</f>
        <v>2037-38</v>
      </c>
      <c r="U9" s="20" t="str">
        <f>'Option1 (base case)'!U9</f>
        <v>2038-39</v>
      </c>
      <c r="V9" s="20" t="str">
        <f>'Option1 (base case)'!V9</f>
        <v>2039-40</v>
      </c>
      <c r="W9" s="20" t="str">
        <f>'Option1 (base case)'!W9</f>
        <v>2040-41</v>
      </c>
      <c r="X9" s="20" t="str">
        <f>'Option1 (base case)'!X9</f>
        <v>2041-42</v>
      </c>
      <c r="Y9" s="20" t="str">
        <f>'Option1 (base case)'!Y9</f>
        <v>2042-43</v>
      </c>
      <c r="Z9" s="20" t="str">
        <f>'Option1 (base case)'!Z9</f>
        <v>2043-44</v>
      </c>
      <c r="AA9" s="20" t="str">
        <f>'Option1 (base case)'!AA9</f>
        <v>2044-45</v>
      </c>
      <c r="AB9" s="20" t="str">
        <f>'Option1 (base case)'!AB9</f>
        <v>2045-46</v>
      </c>
      <c r="AC9" s="20" t="str">
        <f>'Option1 (base case)'!AC9</f>
        <v>2046-47</v>
      </c>
      <c r="AD9" s="20" t="str">
        <f>'Option1 (base case)'!AD9</f>
        <v>2047-48</v>
      </c>
      <c r="AE9" s="20" t="str">
        <f>'Option1 (base case)'!AE9</f>
        <v>2048-49</v>
      </c>
      <c r="AF9" s="20" t="str">
        <f>'Option1 (base case)'!AF9</f>
        <v>2049-50</v>
      </c>
      <c r="AG9" s="20" t="str">
        <f>'Option1 (base case)'!AG9</f>
        <v>2050-51</v>
      </c>
    </row>
    <row r="10" spans="1:34" s="2" customFormat="1" x14ac:dyDescent="0.2">
      <c r="C10" s="118"/>
      <c r="D10" s="118"/>
      <c r="F10" s="118"/>
      <c r="G10" s="224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</row>
    <row r="11" spans="1:34" s="2" customFormat="1" ht="15" x14ac:dyDescent="0.2">
      <c r="A11" s="120" t="s">
        <v>40</v>
      </c>
      <c r="B11" s="120"/>
      <c r="C11" s="121"/>
      <c r="D11" s="121"/>
      <c r="E11" s="121"/>
      <c r="F11" s="70" t="s">
        <v>156</v>
      </c>
      <c r="G11" s="225"/>
      <c r="H11" s="122" t="str" cm="1">
        <f t="array" ref="H11">IF(H6=$C$4,UPPER($A$4),IF(H6=end, "END", ""))</f>
        <v/>
      </c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</row>
    <row r="12" spans="1:34" s="2" customFormat="1" x14ac:dyDescent="0.2">
      <c r="A12" s="118"/>
      <c r="B12" s="118"/>
      <c r="C12" s="118"/>
      <c r="D12" s="118"/>
      <c r="F12" s="118"/>
      <c r="G12" s="227"/>
      <c r="H12" s="118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</row>
    <row r="13" spans="1:34" s="2" customFormat="1" x14ac:dyDescent="0.2">
      <c r="A13" s="123"/>
      <c r="B13" s="123"/>
      <c r="C13" s="123"/>
      <c r="D13" s="118"/>
      <c r="F13" s="118"/>
      <c r="G13" s="224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</row>
    <row r="14" spans="1:34" s="275" customFormat="1" x14ac:dyDescent="0.2">
      <c r="A14" s="273" t="str">
        <f>A15</f>
        <v>Option 1 (base case)</v>
      </c>
      <c r="B14" s="273"/>
      <c r="C14" s="273" t="s">
        <v>126</v>
      </c>
      <c r="D14" s="274" t="str">
        <f t="shared" ref="D14:D25" si="2">A14&amp;C14</f>
        <v>Option 1 (base case)Energy at risk value</v>
      </c>
      <c r="F14" s="97">
        <f>SUMPRODUCT($H14:$AG14, $H$5:$AG$5)</f>
        <v>0</v>
      </c>
      <c r="G14" s="276">
        <f>output_dollars</f>
        <v>46203</v>
      </c>
      <c r="H14" s="277"/>
      <c r="I14" s="31">
        <f>'Option1 (base case)'!I$28*conv_2026</f>
        <v>0</v>
      </c>
      <c r="J14" s="31">
        <f>'Option1 (base case)'!J$28*conv_2026</f>
        <v>0</v>
      </c>
      <c r="K14" s="31">
        <f>'Option1 (base case)'!K$28*conv_2026</f>
        <v>0</v>
      </c>
      <c r="L14" s="31">
        <f>'Option1 (base case)'!L$28*conv_2026</f>
        <v>0</v>
      </c>
      <c r="M14" s="31">
        <f>'Option1 (base case)'!M$28*conv_2026</f>
        <v>0</v>
      </c>
      <c r="N14" s="31">
        <f>'Option1 (base case)'!N$28*conv_2026</f>
        <v>0</v>
      </c>
      <c r="O14" s="31">
        <f>'Option1 (base case)'!O$28*conv_2026</f>
        <v>0</v>
      </c>
      <c r="P14" s="31">
        <f>'Option1 (base case)'!P$28*conv_2026</f>
        <v>0</v>
      </c>
      <c r="Q14" s="31">
        <f>'Option1 (base case)'!Q$28*conv_2026</f>
        <v>0</v>
      </c>
      <c r="R14" s="31">
        <f>'Option1 (base case)'!R$28*conv_2026</f>
        <v>0</v>
      </c>
      <c r="S14" s="31">
        <f>'Option1 (base case)'!S$28*conv_2026</f>
        <v>0</v>
      </c>
      <c r="T14" s="31">
        <f>'Option1 (base case)'!T$28*conv_2026</f>
        <v>0</v>
      </c>
      <c r="U14" s="31">
        <f>'Option1 (base case)'!U$28*conv_2026</f>
        <v>0</v>
      </c>
      <c r="V14" s="31">
        <f>'Option1 (base case)'!V$28*conv_2026</f>
        <v>0</v>
      </c>
      <c r="W14" s="31">
        <f>'Option1 (base case)'!W$28*conv_2026</f>
        <v>0</v>
      </c>
      <c r="X14" s="31">
        <f>'Option1 (base case)'!X$28*conv_2026</f>
        <v>0</v>
      </c>
      <c r="Y14" s="31">
        <f>'Option1 (base case)'!Y$28*conv_2026</f>
        <v>0</v>
      </c>
      <c r="Z14" s="31">
        <f>'Option1 (base case)'!Z$28*conv_2026</f>
        <v>0</v>
      </c>
      <c r="AA14" s="31">
        <f>'Option1 (base case)'!AA$28*conv_2026</f>
        <v>0</v>
      </c>
      <c r="AB14" s="31">
        <f>'Option1 (base case)'!AB$28*conv_2026</f>
        <v>0</v>
      </c>
      <c r="AC14" s="31">
        <f>'Option1 (base case)'!AC$28*conv_2026</f>
        <v>0</v>
      </c>
      <c r="AD14" s="31">
        <f>'Option1 (base case)'!AD$28*conv_2026</f>
        <v>0</v>
      </c>
      <c r="AE14" s="31">
        <f>'Option1 (base case)'!AE$28*conv_2026</f>
        <v>0</v>
      </c>
      <c r="AF14" s="31">
        <f>'Option1 (base case)'!AF$28*conv_2026</f>
        <v>0</v>
      </c>
      <c r="AG14" s="31">
        <f>'Option1 (base case)'!AG$28*conv_2026</f>
        <v>0</v>
      </c>
    </row>
    <row r="15" spans="1:34" s="1" customFormat="1" x14ac:dyDescent="0.2">
      <c r="A15" s="137" t="str">
        <f>Data!B9</f>
        <v>Option 1 (base case)</v>
      </c>
      <c r="B15" s="137"/>
      <c r="C15" s="58" t="str">
        <f>'Option1 (base case)'!C$66</f>
        <v>Capital expenditure</v>
      </c>
      <c r="D15" s="38" t="str">
        <f t="shared" si="2"/>
        <v>Option 1 (base case)Capital expenditure</v>
      </c>
      <c r="F15" s="97">
        <f>SUMPRODUCT($H15:$AG15, $H$5:$AG$5)</f>
        <v>0</v>
      </c>
      <c r="G15" s="228">
        <f>output_dollars</f>
        <v>46203</v>
      </c>
      <c r="H15" s="31"/>
      <c r="I15" s="31">
        <f>SUM('Option1 (base case)'!I$67:I$69)*conv_2026</f>
        <v>0</v>
      </c>
      <c r="J15" s="31">
        <f>SUM('Option1 (base case)'!J$67:J$69)</f>
        <v>0</v>
      </c>
      <c r="K15" s="31">
        <f>SUM('Option1 (base case)'!K$67:K$69)</f>
        <v>0</v>
      </c>
      <c r="L15" s="31">
        <f>SUM('Option1 (base case)'!L$67:L$69)</f>
        <v>0</v>
      </c>
      <c r="M15" s="31">
        <f>SUM('Option1 (base case)'!M$67:M$69)</f>
        <v>0</v>
      </c>
      <c r="N15" s="31">
        <f>SUM('Option1 (base case)'!N$67:N$69)</f>
        <v>0</v>
      </c>
      <c r="O15" s="31">
        <f>SUM('Option1 (base case)'!O$67:O$69)</f>
        <v>0</v>
      </c>
      <c r="P15" s="31">
        <f>SUM('Option1 (base case)'!P$67:P$69)</f>
        <v>0</v>
      </c>
      <c r="Q15" s="31">
        <f>SUM('Option1 (base case)'!Q$67:Q$69)</f>
        <v>0</v>
      </c>
      <c r="R15" s="31">
        <f>SUM('Option1 (base case)'!R$67:R$69)</f>
        <v>0</v>
      </c>
      <c r="S15" s="31">
        <f>SUM('Option1 (base case)'!S$67:S$69)</f>
        <v>0</v>
      </c>
      <c r="T15" s="31">
        <f>SUM('Option1 (base case)'!T$67:T$69)</f>
        <v>0</v>
      </c>
      <c r="U15" s="31">
        <f>SUM('Option1 (base case)'!U$67:U$69)</f>
        <v>0</v>
      </c>
      <c r="V15" s="31">
        <f>SUM('Option1 (base case)'!V$67:V$69)</f>
        <v>0</v>
      </c>
      <c r="W15" s="31">
        <f>SUM('Option1 (base case)'!W$67:W$69)</f>
        <v>0</v>
      </c>
      <c r="X15" s="31">
        <f>SUM('Option1 (base case)'!X$67:X$69)</f>
        <v>0</v>
      </c>
      <c r="Y15" s="31">
        <f>SUM('Option1 (base case)'!Y$67:Y$69)</f>
        <v>0</v>
      </c>
      <c r="Z15" s="31">
        <f>SUM('Option1 (base case)'!Z$67:Z$69)</f>
        <v>0</v>
      </c>
      <c r="AA15" s="31">
        <f>SUM('Option1 (base case)'!AA$67:AA$69)</f>
        <v>0</v>
      </c>
      <c r="AB15" s="31">
        <f>SUM('Option1 (base case)'!AB$67:AB$69)</f>
        <v>0</v>
      </c>
      <c r="AC15" s="31">
        <f>SUM('Option1 (base case)'!AC$67:AC$69)</f>
        <v>0</v>
      </c>
      <c r="AD15" s="31">
        <f>SUM('Option1 (base case)'!AD$67:AD$69)</f>
        <v>0</v>
      </c>
      <c r="AE15" s="31">
        <f>SUM('Option1 (base case)'!AE$67:AE$69)</f>
        <v>0</v>
      </c>
      <c r="AF15" s="31">
        <f>SUM('Option1 (base case)'!AF$67:AF$69)</f>
        <v>0</v>
      </c>
      <c r="AG15" s="31">
        <f>SUM('Option1 (base case)'!AG$67:AG$69)</f>
        <v>0</v>
      </c>
    </row>
    <row r="16" spans="1:34" s="1" customFormat="1" x14ac:dyDescent="0.2">
      <c r="A16" s="137" t="str">
        <f t="shared" ref="A16:A25" si="3">A15</f>
        <v>Option 1 (base case)</v>
      </c>
      <c r="B16" s="137"/>
      <c r="C16" s="58" t="str">
        <f>'Option1 (base case)'!C$36</f>
        <v>Total risk cost</v>
      </c>
      <c r="D16" s="38" t="str">
        <f t="shared" si="2"/>
        <v>Option 1 (base case)Total risk cost</v>
      </c>
      <c r="F16" s="108" cm="1">
        <f t="array" ref="F16">SUMPRODUCT(($H16:$AG16)*($H$5:$AG$5)*($H$7:$AG$7))</f>
        <v>20224111.836825877</v>
      </c>
      <c r="G16" s="228">
        <f>output_dollars</f>
        <v>46203</v>
      </c>
      <c r="H16" s="31"/>
      <c r="I16" s="31">
        <f>'Option1 (base case)'!I$36*conv_2026</f>
        <v>470121.85630573571</v>
      </c>
      <c r="J16" s="31">
        <f>'Option1 (base case)'!J$36*conv_2026</f>
        <v>518446.25391905027</v>
      </c>
      <c r="K16" s="31">
        <f>'Option1 (base case)'!K$36*conv_2026</f>
        <v>572469.16607549076</v>
      </c>
      <c r="L16" s="31">
        <f>'Option1 (base case)'!L$36*conv_2026</f>
        <v>632951.82888200227</v>
      </c>
      <c r="M16" s="31">
        <f>'Option1 (base case)'!M$36*conv_2026</f>
        <v>700798.26858071354</v>
      </c>
      <c r="N16" s="31">
        <f>'Option1 (base case)'!N$36*conv_2026</f>
        <v>777216.08971476613</v>
      </c>
      <c r="O16" s="31">
        <f>'Option1 (base case)'!O$36*conv_2026</f>
        <v>863813.22669379192</v>
      </c>
      <c r="P16" s="31">
        <f>'Option1 (base case)'!P$36*conv_2026</f>
        <v>961905.57748757955</v>
      </c>
      <c r="Q16" s="31">
        <f>'Option1 (base case)'!Q$36*conv_2026</f>
        <v>1072963.4529849938</v>
      </c>
      <c r="R16" s="31">
        <f>'Option1 (base case)'!R$36*conv_2026</f>
        <v>1198946.9902032777</v>
      </c>
      <c r="S16" s="31">
        <f>'Option1 (base case)'!S$36*conv_2026</f>
        <v>1342261.7547380549</v>
      </c>
      <c r="T16" s="31">
        <f>'Option1 (base case)'!T$36*conv_2026</f>
        <v>1505803.6593265685</v>
      </c>
      <c r="U16" s="31">
        <f>'Option1 (base case)'!U$36*conv_2026</f>
        <v>1693091.2941306503</v>
      </c>
      <c r="V16" s="31">
        <f>'Option1 (base case)'!V$36*conv_2026</f>
        <v>1908444.8372701779</v>
      </c>
      <c r="W16" s="31">
        <f>'Option1 (base case)'!W$36*conv_2026</f>
        <v>2157231.3373264358</v>
      </c>
      <c r="X16" s="31">
        <f>'Option1 (base case)'!X$36*conv_2026</f>
        <v>2446205.5195601583</v>
      </c>
      <c r="Y16" s="31">
        <f>'Option1 (base case)'!Y$36*conv_2026</f>
        <v>2719338.5874657794</v>
      </c>
      <c r="Z16" s="31">
        <f>'Option1 (base case)'!Z$36*conv_2026</f>
        <v>3016255.7112443033</v>
      </c>
      <c r="AA16" s="31">
        <f>'Option1 (base case)'!AA$36*conv_2026</f>
        <v>3343501.29575211</v>
      </c>
      <c r="AB16" s="31">
        <f>'Option1 (base case)'!AB$36*conv_2026</f>
        <v>3681290.9119666535</v>
      </c>
      <c r="AC16" s="31">
        <f>'Option1 (base case)'!AC$36*conv_2026</f>
        <v>4059737.7449145643</v>
      </c>
      <c r="AD16" s="31">
        <f>'Option1 (base case)'!AD$36*conv_2026</f>
        <v>4448324.7399650663</v>
      </c>
      <c r="AE16" s="31">
        <f>'Option1 (base case)'!AE$36*conv_2026</f>
        <v>4856117.6421531495</v>
      </c>
      <c r="AF16" s="31">
        <f>'Option1 (base case)'!AF$36*conv_2026</f>
        <v>5305121.6287799841</v>
      </c>
      <c r="AG16" s="31">
        <f>'Option1 (base case)'!AG$36*conv_2026</f>
        <v>5790167.0693362076</v>
      </c>
    </row>
    <row r="17" spans="1:33" s="1" customFormat="1" x14ac:dyDescent="0.2">
      <c r="A17" s="137" t="str">
        <f t="shared" si="3"/>
        <v>Option 1 (base case)</v>
      </c>
      <c r="B17" s="137"/>
      <c r="C17" s="75"/>
      <c r="D17" s="38" t="str">
        <f t="shared" si="2"/>
        <v>Option 1 (base case)</v>
      </c>
      <c r="F17"/>
      <c r="G17" s="229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3" s="1" customFormat="1" x14ac:dyDescent="0.2">
      <c r="A18" s="137" t="str">
        <f t="shared" si="3"/>
        <v>Option 1 (base case)</v>
      </c>
      <c r="B18" s="137"/>
      <c r="C18" s="58" t="str">
        <f>'Option1 (base case)'!C$82</f>
        <v>Annualised capex</v>
      </c>
      <c r="D18" s="38" t="str">
        <f t="shared" si="2"/>
        <v>Option 1 (base case)Annualised capex</v>
      </c>
      <c r="F18" s="97">
        <f>SUMPRODUCT($H18:$AG18, $H$5:$AG$5)</f>
        <v>0</v>
      </c>
      <c r="G18" s="228">
        <f t="shared" ref="G18:G25" si="4">output_dollars</f>
        <v>46203</v>
      </c>
      <c r="H18" s="31"/>
      <c r="I18" s="31">
        <f>'Option1 (base case)'!I$82*conv_2026</f>
        <v>0</v>
      </c>
      <c r="J18" s="31">
        <f>'Option1 (base case)'!J$82*conv_2026</f>
        <v>0</v>
      </c>
      <c r="K18" s="31">
        <f>'Option1 (base case)'!K$82*conv_2026</f>
        <v>0</v>
      </c>
      <c r="L18" s="31">
        <f>'Option1 (base case)'!L$82*conv_2026</f>
        <v>0</v>
      </c>
      <c r="M18" s="31">
        <f>'Option1 (base case)'!M$82*conv_2026</f>
        <v>0</v>
      </c>
      <c r="N18" s="31">
        <f>'Option1 (base case)'!N$82*conv_2026</f>
        <v>0</v>
      </c>
      <c r="O18" s="31">
        <f>'Option1 (base case)'!O$82*conv_2026</f>
        <v>0</v>
      </c>
      <c r="P18" s="31">
        <f>'Option1 (base case)'!P$82*conv_2026</f>
        <v>0</v>
      </c>
      <c r="Q18" s="31">
        <f>'Option1 (base case)'!Q$82*conv_2026</f>
        <v>0</v>
      </c>
      <c r="R18" s="31">
        <f>'Option1 (base case)'!R$82*conv_2026</f>
        <v>0</v>
      </c>
      <c r="S18" s="31">
        <f>'Option1 (base case)'!S$82*conv_2026</f>
        <v>0</v>
      </c>
      <c r="T18" s="31">
        <f>'Option1 (base case)'!T$82*conv_2026</f>
        <v>0</v>
      </c>
      <c r="U18" s="31">
        <f>'Option1 (base case)'!U$82*conv_2026</f>
        <v>0</v>
      </c>
      <c r="V18" s="31">
        <f>'Option1 (base case)'!V$82*conv_2026</f>
        <v>0</v>
      </c>
      <c r="W18" s="31">
        <f>'Option1 (base case)'!W$82*conv_2026</f>
        <v>0</v>
      </c>
      <c r="X18" s="31">
        <f>'Option1 (base case)'!X$82*conv_2026</f>
        <v>0</v>
      </c>
      <c r="Y18" s="31">
        <f>'Option1 (base case)'!Y$82*conv_2026</f>
        <v>0</v>
      </c>
      <c r="Z18" s="31">
        <f>'Option1 (base case)'!Z$82*conv_2026</f>
        <v>0</v>
      </c>
      <c r="AA18" s="31">
        <f>'Option1 (base case)'!AA$82*conv_2026</f>
        <v>0</v>
      </c>
      <c r="AB18" s="31">
        <f>'Option1 (base case)'!AB$82*conv_2026</f>
        <v>0</v>
      </c>
      <c r="AC18" s="31">
        <f>'Option1 (base case)'!AC$82*conv_2026</f>
        <v>0</v>
      </c>
      <c r="AD18" s="31">
        <f>'Option1 (base case)'!AD$82*conv_2026</f>
        <v>0</v>
      </c>
      <c r="AE18" s="31">
        <f>'Option1 (base case)'!AE$82*conv_2026</f>
        <v>0</v>
      </c>
      <c r="AF18" s="31">
        <f>'Option1 (base case)'!AF$82*conv_2026</f>
        <v>0</v>
      </c>
      <c r="AG18" s="31">
        <f>'Option1 (base case)'!AG$82*conv_2026</f>
        <v>0</v>
      </c>
    </row>
    <row r="19" spans="1:33" s="1" customFormat="1" x14ac:dyDescent="0.2">
      <c r="A19" s="137" t="str">
        <f t="shared" si="3"/>
        <v>Option 1 (base case)</v>
      </c>
      <c r="B19" s="137"/>
      <c r="C19" s="58" t="str">
        <f>'Option1 (base case)'!C$83</f>
        <v>Operating expenditure</v>
      </c>
      <c r="D19" s="38" t="str">
        <f t="shared" si="2"/>
        <v>Option 1 (base case)Operating expenditure</v>
      </c>
      <c r="F19" s="97">
        <f>SUMPRODUCT($H19:$AG19, $H$5:$AG$5)</f>
        <v>0</v>
      </c>
      <c r="G19" s="228">
        <f t="shared" si="4"/>
        <v>46203</v>
      </c>
      <c r="H19" s="31"/>
      <c r="I19" s="31">
        <f>'Option1 (base case)'!I$83*conv_2026</f>
        <v>0</v>
      </c>
      <c r="J19" s="31">
        <f>'Option1 (base case)'!J$83*conv_2026</f>
        <v>0</v>
      </c>
      <c r="K19" s="31">
        <f>'Option1 (base case)'!K$83*conv_2026</f>
        <v>0</v>
      </c>
      <c r="L19" s="31">
        <f>'Option1 (base case)'!L$83*conv_2026</f>
        <v>0</v>
      </c>
      <c r="M19" s="31">
        <f>'Option1 (base case)'!M$83*conv_2026</f>
        <v>0</v>
      </c>
      <c r="N19" s="31">
        <f>'Option1 (base case)'!N$83*conv_2026</f>
        <v>0</v>
      </c>
      <c r="O19" s="31">
        <f>'Option1 (base case)'!O$83*conv_2026</f>
        <v>0</v>
      </c>
      <c r="P19" s="31">
        <f>'Option1 (base case)'!P$83*conv_2026</f>
        <v>0</v>
      </c>
      <c r="Q19" s="31">
        <f>'Option1 (base case)'!Q$83*conv_2026</f>
        <v>0</v>
      </c>
      <c r="R19" s="31">
        <f>'Option1 (base case)'!R$83*conv_2026</f>
        <v>0</v>
      </c>
      <c r="S19" s="31">
        <f>'Option1 (base case)'!S$83*conv_2026</f>
        <v>0</v>
      </c>
      <c r="T19" s="31">
        <f>'Option1 (base case)'!T$83*conv_2026</f>
        <v>0</v>
      </c>
      <c r="U19" s="31">
        <f>'Option1 (base case)'!U$83*conv_2026</f>
        <v>0</v>
      </c>
      <c r="V19" s="31">
        <f>'Option1 (base case)'!V$83*conv_2026</f>
        <v>0</v>
      </c>
      <c r="W19" s="31">
        <f>'Option1 (base case)'!W$83*conv_2026</f>
        <v>0</v>
      </c>
      <c r="X19" s="31">
        <f>'Option1 (base case)'!X$83*conv_2026</f>
        <v>0</v>
      </c>
      <c r="Y19" s="31">
        <f>'Option1 (base case)'!Y$83*conv_2026</f>
        <v>0</v>
      </c>
      <c r="Z19" s="31">
        <f>'Option1 (base case)'!Z$83*conv_2026</f>
        <v>0</v>
      </c>
      <c r="AA19" s="31">
        <f>'Option1 (base case)'!AA$83*conv_2026</f>
        <v>0</v>
      </c>
      <c r="AB19" s="31">
        <f>'Option1 (base case)'!AB$83*conv_2026</f>
        <v>0</v>
      </c>
      <c r="AC19" s="31">
        <f>'Option1 (base case)'!AC$83*conv_2026</f>
        <v>0</v>
      </c>
      <c r="AD19" s="31">
        <f>'Option1 (base case)'!AD$83*conv_2026</f>
        <v>0</v>
      </c>
      <c r="AE19" s="31">
        <f>'Option1 (base case)'!AE$83*conv_2026</f>
        <v>0</v>
      </c>
      <c r="AF19" s="31">
        <f>'Option1 (base case)'!AF$83*conv_2026</f>
        <v>0</v>
      </c>
      <c r="AG19" s="31">
        <f>'Option1 (base case)'!AG$83*conv_2026</f>
        <v>0</v>
      </c>
    </row>
    <row r="20" spans="1:33" s="1" customFormat="1" x14ac:dyDescent="0.2">
      <c r="A20" s="137" t="str">
        <f t="shared" si="3"/>
        <v>Option 1 (base case)</v>
      </c>
      <c r="B20" s="137"/>
      <c r="C20" s="58" t="str">
        <f>'Option1 (base case)'!C$84</f>
        <v>Risk mitigated</v>
      </c>
      <c r="D20" s="38" t="str">
        <f t="shared" si="2"/>
        <v>Option 1 (base case)Risk mitigated</v>
      </c>
      <c r="F20" s="97">
        <f>SUMPRODUCT($H20:$AG20, $H$5:$AG$5)</f>
        <v>0</v>
      </c>
      <c r="G20" s="228">
        <f t="shared" si="4"/>
        <v>46203</v>
      </c>
      <c r="H20" s="31"/>
      <c r="I20" s="31">
        <f>'Option1 (base case)'!I$84*conv_2026</f>
        <v>0</v>
      </c>
      <c r="J20" s="31">
        <f>'Option1 (base case)'!J$84*conv_2026</f>
        <v>0</v>
      </c>
      <c r="K20" s="31">
        <f>'Option1 (base case)'!K$84*conv_2026</f>
        <v>0</v>
      </c>
      <c r="L20" s="31">
        <f>'Option1 (base case)'!L$84*conv_2026</f>
        <v>0</v>
      </c>
      <c r="M20" s="31">
        <f>'Option1 (base case)'!M$84*conv_2026</f>
        <v>0</v>
      </c>
      <c r="N20" s="31">
        <f>'Option1 (base case)'!N$84*conv_2026</f>
        <v>0</v>
      </c>
      <c r="O20" s="31">
        <f>'Option1 (base case)'!O$84*conv_2026</f>
        <v>0</v>
      </c>
      <c r="P20" s="31">
        <f>'Option1 (base case)'!P$84*conv_2026</f>
        <v>0</v>
      </c>
      <c r="Q20" s="31">
        <f>'Option1 (base case)'!Q$84*conv_2026</f>
        <v>0</v>
      </c>
      <c r="R20" s="31">
        <f>'Option1 (base case)'!R$84*conv_2026</f>
        <v>0</v>
      </c>
      <c r="S20" s="31">
        <f>'Option1 (base case)'!S$84*conv_2026</f>
        <v>0</v>
      </c>
      <c r="T20" s="31">
        <f>'Option1 (base case)'!T$84*conv_2026</f>
        <v>0</v>
      </c>
      <c r="U20" s="31">
        <f>'Option1 (base case)'!U$84*conv_2026</f>
        <v>0</v>
      </c>
      <c r="V20" s="31">
        <f>'Option1 (base case)'!V$84*conv_2026</f>
        <v>0</v>
      </c>
      <c r="W20" s="31">
        <f>'Option1 (base case)'!W$84*conv_2026</f>
        <v>0</v>
      </c>
      <c r="X20" s="31">
        <f>'Option1 (base case)'!X$84*conv_2026</f>
        <v>0</v>
      </c>
      <c r="Y20" s="31">
        <f>'Option1 (base case)'!Y$84*conv_2026</f>
        <v>0</v>
      </c>
      <c r="Z20" s="31">
        <f>'Option1 (base case)'!Z$84*conv_2026</f>
        <v>0</v>
      </c>
      <c r="AA20" s="31">
        <f>'Option1 (base case)'!AA$84*conv_2026</f>
        <v>0</v>
      </c>
      <c r="AB20" s="31">
        <f>'Option1 (base case)'!AB$84*conv_2026</f>
        <v>0</v>
      </c>
      <c r="AC20" s="31">
        <f>'Option1 (base case)'!AC$84*conv_2026</f>
        <v>0</v>
      </c>
      <c r="AD20" s="31">
        <f>'Option1 (base case)'!AD$84*conv_2026</f>
        <v>0</v>
      </c>
      <c r="AE20" s="31">
        <f>'Option1 (base case)'!AE$84*conv_2026</f>
        <v>0</v>
      </c>
      <c r="AF20" s="31">
        <f>'Option1 (base case)'!AF$84*conv_2026</f>
        <v>0</v>
      </c>
      <c r="AG20" s="31">
        <f>'Option1 (base case)'!AG$84*conv_2026</f>
        <v>0</v>
      </c>
    </row>
    <row r="21" spans="1:33" s="1" customFormat="1" x14ac:dyDescent="0.2">
      <c r="A21" s="137" t="str">
        <f t="shared" si="3"/>
        <v>Option 1 (base case)</v>
      </c>
      <c r="B21" s="137"/>
      <c r="C21" s="58" t="str">
        <f>'Option1 (base case)'!C$85</f>
        <v>Other benefits value</v>
      </c>
      <c r="D21" s="38" t="str">
        <f t="shared" si="2"/>
        <v>Option 1 (base case)Other benefits value</v>
      </c>
      <c r="F21" s="97">
        <f>SUMPRODUCT($H21:$AG21, $H$5:$AG$5)</f>
        <v>0</v>
      </c>
      <c r="G21" s="228">
        <f t="shared" si="4"/>
        <v>46203</v>
      </c>
      <c r="H21" s="31"/>
      <c r="I21" s="31">
        <f>'Option1 (base case)'!I$85*conv_2026</f>
        <v>0</v>
      </c>
      <c r="J21" s="31">
        <f>'Option1 (base case)'!J$85*conv_2026</f>
        <v>0</v>
      </c>
      <c r="K21" s="31">
        <f>'Option1 (base case)'!K$85*conv_2026</f>
        <v>0</v>
      </c>
      <c r="L21" s="31">
        <f>'Option1 (base case)'!L$85*conv_2026</f>
        <v>0</v>
      </c>
      <c r="M21" s="31">
        <f>'Option1 (base case)'!M$85*conv_2026</f>
        <v>0</v>
      </c>
      <c r="N21" s="31">
        <f>'Option1 (base case)'!N$85*conv_2026</f>
        <v>0</v>
      </c>
      <c r="O21" s="31">
        <f>'Option1 (base case)'!O$85*conv_2026</f>
        <v>0</v>
      </c>
      <c r="P21" s="31">
        <f>'Option1 (base case)'!P$85*conv_2026</f>
        <v>0</v>
      </c>
      <c r="Q21" s="31">
        <f>'Option1 (base case)'!Q$85*conv_2026</f>
        <v>0</v>
      </c>
      <c r="R21" s="31">
        <f>'Option1 (base case)'!R$85*conv_2026</f>
        <v>0</v>
      </c>
      <c r="S21" s="31">
        <f>'Option1 (base case)'!S$85*conv_2026</f>
        <v>0</v>
      </c>
      <c r="T21" s="31">
        <f>'Option1 (base case)'!T$85*conv_2026</f>
        <v>0</v>
      </c>
      <c r="U21" s="31">
        <f>'Option1 (base case)'!U$85*conv_2026</f>
        <v>0</v>
      </c>
      <c r="V21" s="31">
        <f>'Option1 (base case)'!V$85*conv_2026</f>
        <v>0</v>
      </c>
      <c r="W21" s="31">
        <f>'Option1 (base case)'!W$85*conv_2026</f>
        <v>0</v>
      </c>
      <c r="X21" s="31">
        <f>'Option1 (base case)'!X$85*conv_2026</f>
        <v>0</v>
      </c>
      <c r="Y21" s="31">
        <f>'Option1 (base case)'!Y$85*conv_2026</f>
        <v>0</v>
      </c>
      <c r="Z21" s="31">
        <f>'Option1 (base case)'!Z$85*conv_2026</f>
        <v>0</v>
      </c>
      <c r="AA21" s="31">
        <f>'Option1 (base case)'!AA$85*conv_2026</f>
        <v>0</v>
      </c>
      <c r="AB21" s="31">
        <f>'Option1 (base case)'!AB$85*conv_2026</f>
        <v>0</v>
      </c>
      <c r="AC21" s="31">
        <f>'Option1 (base case)'!AC$85*conv_2026</f>
        <v>0</v>
      </c>
      <c r="AD21" s="31">
        <f>'Option1 (base case)'!AD$85*conv_2026</f>
        <v>0</v>
      </c>
      <c r="AE21" s="31">
        <f>'Option1 (base case)'!AE$85*conv_2026</f>
        <v>0</v>
      </c>
      <c r="AF21" s="31">
        <f>'Option1 (base case)'!AF$85*conv_2026</f>
        <v>0</v>
      </c>
      <c r="AG21" s="31">
        <f>'Option1 (base case)'!AG$85*conv_2026</f>
        <v>0</v>
      </c>
    </row>
    <row r="22" spans="1:33" s="1" customFormat="1" x14ac:dyDescent="0.2">
      <c r="A22" s="137" t="str">
        <f t="shared" si="3"/>
        <v>Option 1 (base case)</v>
      </c>
      <c r="B22" s="137"/>
      <c r="C22" s="146" t="str">
        <f>'Option1 (base case)'!C$87</f>
        <v>Net benefits</v>
      </c>
      <c r="D22" s="109" t="str">
        <f t="shared" si="2"/>
        <v>Option 1 (base case)Net benefits</v>
      </c>
      <c r="E22" s="110"/>
      <c r="F22" s="145"/>
      <c r="G22" s="230">
        <f t="shared" si="4"/>
        <v>46203</v>
      </c>
      <c r="H22" s="52"/>
      <c r="I22" s="52">
        <f t="shared" ref="I22:AG22" si="5">SUM(I18:I21)</f>
        <v>0</v>
      </c>
      <c r="J22" s="52">
        <f t="shared" si="5"/>
        <v>0</v>
      </c>
      <c r="K22" s="52">
        <f t="shared" si="5"/>
        <v>0</v>
      </c>
      <c r="L22" s="52">
        <f t="shared" si="5"/>
        <v>0</v>
      </c>
      <c r="M22" s="52">
        <f t="shared" si="5"/>
        <v>0</v>
      </c>
      <c r="N22" s="52">
        <f t="shared" si="5"/>
        <v>0</v>
      </c>
      <c r="O22" s="52">
        <f t="shared" si="5"/>
        <v>0</v>
      </c>
      <c r="P22" s="52">
        <f t="shared" si="5"/>
        <v>0</v>
      </c>
      <c r="Q22" s="52">
        <f t="shared" si="5"/>
        <v>0</v>
      </c>
      <c r="R22" s="52">
        <f t="shared" si="5"/>
        <v>0</v>
      </c>
      <c r="S22" s="52">
        <f t="shared" si="5"/>
        <v>0</v>
      </c>
      <c r="T22" s="52">
        <f t="shared" si="5"/>
        <v>0</v>
      </c>
      <c r="U22" s="52">
        <f t="shared" si="5"/>
        <v>0</v>
      </c>
      <c r="V22" s="52">
        <f t="shared" si="5"/>
        <v>0</v>
      </c>
      <c r="W22" s="52">
        <f t="shared" si="5"/>
        <v>0</v>
      </c>
      <c r="X22" s="52">
        <f t="shared" si="5"/>
        <v>0</v>
      </c>
      <c r="Y22" s="52">
        <f t="shared" si="5"/>
        <v>0</v>
      </c>
      <c r="Z22" s="52">
        <f t="shared" si="5"/>
        <v>0</v>
      </c>
      <c r="AA22" s="52">
        <f t="shared" si="5"/>
        <v>0</v>
      </c>
      <c r="AB22" s="52">
        <f t="shared" si="5"/>
        <v>0</v>
      </c>
      <c r="AC22" s="52">
        <f t="shared" si="5"/>
        <v>0</v>
      </c>
      <c r="AD22" s="52">
        <f t="shared" si="5"/>
        <v>0</v>
      </c>
      <c r="AE22" s="52">
        <f t="shared" si="5"/>
        <v>0</v>
      </c>
      <c r="AF22" s="52">
        <f t="shared" si="5"/>
        <v>0</v>
      </c>
      <c r="AG22" s="52">
        <f t="shared" si="5"/>
        <v>0</v>
      </c>
    </row>
    <row r="23" spans="1:33" s="1" customFormat="1" x14ac:dyDescent="0.2">
      <c r="A23" s="137" t="str">
        <f t="shared" si="3"/>
        <v>Option 1 (base case)</v>
      </c>
      <c r="B23" s="137"/>
      <c r="C23" s="8" t="s">
        <v>121</v>
      </c>
      <c r="D23" s="38" t="str">
        <f t="shared" si="2"/>
        <v>Option 1 (base case)NPV</v>
      </c>
      <c r="F23" s="108" cm="1">
        <f t="array" ref="F23">SUMPRODUCT(($H22:$AG22)*($H$5:$AG$5)*($H$7:$AG$7))</f>
        <v>0</v>
      </c>
      <c r="G23" s="228">
        <f t="shared" si="4"/>
        <v>46203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</row>
    <row r="24" spans="1:33" s="1" customFormat="1" x14ac:dyDescent="0.2">
      <c r="A24" s="137" t="str">
        <f t="shared" si="3"/>
        <v>Option 1 (base case)</v>
      </c>
      <c r="B24" s="137"/>
      <c r="C24" s="8" t="s">
        <v>192</v>
      </c>
      <c r="D24" s="38" t="str">
        <f t="shared" si="2"/>
        <v>Option 1 (base case)PV of costs</v>
      </c>
      <c r="F24" s="108">
        <f>SUM(F18:F19)</f>
        <v>0</v>
      </c>
      <c r="G24" s="228">
        <f t="shared" si="4"/>
        <v>46203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</row>
    <row r="25" spans="1:33" s="1" customFormat="1" x14ac:dyDescent="0.2">
      <c r="A25" s="137" t="str">
        <f t="shared" si="3"/>
        <v>Option 1 (base case)</v>
      </c>
      <c r="B25" s="137"/>
      <c r="C25" s="8" t="s">
        <v>193</v>
      </c>
      <c r="D25" s="38" t="str">
        <f t="shared" si="2"/>
        <v>Option 1 (base case)PV of benefits</v>
      </c>
      <c r="F25" s="108">
        <f>SUM(F20:F21)</f>
        <v>0</v>
      </c>
      <c r="G25" s="228">
        <f t="shared" si="4"/>
        <v>46203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</row>
    <row r="26" spans="1:33" s="1" customFormat="1" x14ac:dyDescent="0.2">
      <c r="D26" s="38" t="str">
        <f t="shared" ref="D26:D39" si="6">A26&amp;C26</f>
        <v/>
      </c>
      <c r="G26" s="231"/>
    </row>
    <row r="27" spans="1:33" s="2" customFormat="1" x14ac:dyDescent="0.2">
      <c r="A27" s="123"/>
      <c r="B27" s="123"/>
      <c r="C27" s="123"/>
      <c r="D27" s="38" t="str">
        <f t="shared" si="6"/>
        <v/>
      </c>
      <c r="F27" s="118"/>
      <c r="G27" s="224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19"/>
      <c r="AB27" s="119"/>
      <c r="AC27" s="119"/>
      <c r="AD27" s="119"/>
      <c r="AE27" s="119"/>
      <c r="AF27" s="119"/>
      <c r="AG27" s="119"/>
    </row>
    <row r="28" spans="1:33" s="275" customFormat="1" x14ac:dyDescent="0.2">
      <c r="A28" s="273" t="str">
        <f>A29</f>
        <v>Option 2</v>
      </c>
      <c r="B28" s="273"/>
      <c r="C28" s="273" t="s">
        <v>126</v>
      </c>
      <c r="D28" s="274" t="str">
        <f t="shared" si="6"/>
        <v>Option 2Energy at risk value</v>
      </c>
      <c r="F28" s="97">
        <f>SUMPRODUCT($H28:$AG28, $H$5:$AG$5)</f>
        <v>0</v>
      </c>
      <c r="G28" s="276">
        <f>output_dollars</f>
        <v>46203</v>
      </c>
      <c r="H28" s="277"/>
      <c r="I28" s="31">
        <f>Option2!I$28*conv_2026</f>
        <v>0</v>
      </c>
      <c r="J28" s="31">
        <f>Option2!J$28*conv_2026</f>
        <v>0</v>
      </c>
      <c r="K28" s="31">
        <f>Option2!K$28*conv_2026</f>
        <v>0</v>
      </c>
      <c r="L28" s="31">
        <f>Option2!L$28*conv_2026</f>
        <v>0</v>
      </c>
      <c r="M28" s="31">
        <f>Option2!M$28*conv_2026</f>
        <v>0</v>
      </c>
      <c r="N28" s="31">
        <f>Option2!N$28*conv_2026</f>
        <v>0</v>
      </c>
      <c r="O28" s="31">
        <f>Option2!O$28*conv_2026</f>
        <v>0</v>
      </c>
      <c r="P28" s="31">
        <f>Option2!P$28*conv_2026</f>
        <v>0</v>
      </c>
      <c r="Q28" s="31">
        <f>Option2!Q$28*conv_2026</f>
        <v>0</v>
      </c>
      <c r="R28" s="31">
        <f>Option2!R$28*conv_2026</f>
        <v>0</v>
      </c>
      <c r="S28" s="31">
        <f>Option2!S$28*conv_2026</f>
        <v>0</v>
      </c>
      <c r="T28" s="31">
        <f>Option2!T$28*conv_2026</f>
        <v>0</v>
      </c>
      <c r="U28" s="31">
        <f>Option2!U$28*conv_2026</f>
        <v>0</v>
      </c>
      <c r="V28" s="31">
        <f>Option2!V$28*conv_2026</f>
        <v>0</v>
      </c>
      <c r="W28" s="31">
        <f>Option2!W$28*conv_2026</f>
        <v>0</v>
      </c>
      <c r="X28" s="31">
        <f>Option2!X$28*conv_2026</f>
        <v>0</v>
      </c>
      <c r="Y28" s="31">
        <f>Option2!Y$28*conv_2026</f>
        <v>0</v>
      </c>
      <c r="Z28" s="31">
        <f>Option2!Z$28*conv_2026</f>
        <v>0</v>
      </c>
      <c r="AA28" s="31">
        <f>Option2!AA$28*conv_2026</f>
        <v>0</v>
      </c>
      <c r="AB28" s="31">
        <f>Option2!AB$28*conv_2026</f>
        <v>0</v>
      </c>
      <c r="AC28" s="31">
        <f>Option2!AC$28*conv_2026</f>
        <v>0</v>
      </c>
      <c r="AD28" s="31">
        <f>Option2!AD$28*conv_2026</f>
        <v>0</v>
      </c>
      <c r="AE28" s="31">
        <f>Option2!AE$28*conv_2026</f>
        <v>0</v>
      </c>
      <c r="AF28" s="31">
        <f>Option2!AF$28*conv_2026</f>
        <v>0</v>
      </c>
      <c r="AG28" s="31">
        <f>Option2!AG$28*conv_2026</f>
        <v>0</v>
      </c>
    </row>
    <row r="29" spans="1:33" s="2" customFormat="1" x14ac:dyDescent="0.2">
      <c r="A29" s="137" t="str">
        <f>Data!B10</f>
        <v>Option 2</v>
      </c>
      <c r="B29" s="137"/>
      <c r="C29" s="58" t="str">
        <f>Option2!C$66</f>
        <v>Capital expenditure</v>
      </c>
      <c r="D29" s="38" t="str">
        <f t="shared" si="6"/>
        <v>Option 2Capital expenditure</v>
      </c>
      <c r="E29" s="1"/>
      <c r="F29" s="97" cm="1">
        <f t="array" ref="F29">SUMPRODUCT(($H29:$AG29)*($H$5:$AG$5)*($H$7:$AG$7))</f>
        <v>-8439310.1764575429</v>
      </c>
      <c r="G29" s="228">
        <f>output_dollars</f>
        <v>46203</v>
      </c>
      <c r="H29" s="31"/>
      <c r="I29" s="31">
        <f>SUM(Option2!I$67:I$69)*conv_2026*I$7</f>
        <v>-3179827.3682932574</v>
      </c>
      <c r="J29" s="31">
        <f>SUM(Option2!J$67:J$69)*conv_2026*J$7</f>
        <v>-5595107.1196638877</v>
      </c>
      <c r="K29" s="31">
        <f>SUM(Option2!K$67:K$69)*conv_2026*K$7</f>
        <v>0</v>
      </c>
      <c r="L29" s="31">
        <f>SUM(Option2!L$67:L$69)*conv_2026*L$7</f>
        <v>0</v>
      </c>
      <c r="M29" s="31">
        <f>SUM(Option2!M$67:M$69)*conv_2026*M$7</f>
        <v>0</v>
      </c>
      <c r="N29" s="31">
        <f>SUM(Option2!N$67:N$69)*conv_2026*N$7</f>
        <v>0</v>
      </c>
      <c r="O29" s="31">
        <f>SUM(Option2!O$67:O$69)*conv_2026*O$7</f>
        <v>0</v>
      </c>
      <c r="P29" s="31">
        <f>SUM(Option2!P$67:P$69)*conv_2026*P$7</f>
        <v>0</v>
      </c>
      <c r="Q29" s="31">
        <f>SUM(Option2!Q$67:Q$69)*conv_2026*Q$7</f>
        <v>0</v>
      </c>
      <c r="R29" s="31">
        <f>SUM(Option2!R$67:R$69)*conv_2026*R$7</f>
        <v>0</v>
      </c>
      <c r="S29" s="31">
        <f>SUM(Option2!S$67:S$69)*conv_2026*S$7</f>
        <v>0</v>
      </c>
      <c r="T29" s="31">
        <f>SUM(Option2!T$67:T$69)*conv_2026*T$7</f>
        <v>0</v>
      </c>
      <c r="U29" s="31">
        <f>SUM(Option2!U$67:U$69)*conv_2026*U$7</f>
        <v>0</v>
      </c>
      <c r="V29" s="31">
        <f>SUM(Option2!V$67:V$69)*conv_2026*V$7</f>
        <v>0</v>
      </c>
      <c r="W29" s="31">
        <f>SUM(Option2!W$67:W$69)*conv_2026*W$7</f>
        <v>0</v>
      </c>
      <c r="X29" s="31">
        <f>SUM(Option2!X$67:X$69)*conv_2026*X$7</f>
        <v>0</v>
      </c>
      <c r="Y29" s="31">
        <f>SUM(Option2!Y$67:Y$69)*conv_2026*Y$7</f>
        <v>0</v>
      </c>
      <c r="Z29" s="31">
        <f>SUM(Option2!Z$67:Z$69)*conv_2026*Z$7</f>
        <v>0</v>
      </c>
      <c r="AA29" s="31">
        <f>SUM(Option2!AA$67:AA$69)*conv_2026*AA$7</f>
        <v>0</v>
      </c>
      <c r="AB29" s="31">
        <f>SUM(Option2!AB$67:AB$69)*conv_2026*AB$7</f>
        <v>0</v>
      </c>
      <c r="AC29" s="31">
        <f>SUM(Option2!AC$67:AC$69)*conv_2026*AC$7</f>
        <v>0</v>
      </c>
      <c r="AD29" s="31">
        <f>SUM(Option2!AD$67:AD$69)*conv_2026*AD$7</f>
        <v>0</v>
      </c>
      <c r="AE29" s="31">
        <f>SUM(Option2!AE$67:AE$69)*conv_2026*AE$7</f>
        <v>0</v>
      </c>
      <c r="AF29" s="31">
        <f>SUM(Option2!AF$67:AF$69)*conv_2026*AF$7</f>
        <v>0</v>
      </c>
      <c r="AG29" s="31">
        <f>SUM(Option2!AG$67:AG$69)*conv_2026*AG$7</f>
        <v>0</v>
      </c>
    </row>
    <row r="30" spans="1:33" s="2" customFormat="1" x14ac:dyDescent="0.2">
      <c r="A30" s="137" t="str">
        <f t="shared" ref="A30:A39" si="7">A29</f>
        <v>Option 2</v>
      </c>
      <c r="B30" s="137"/>
      <c r="C30" s="58" t="str">
        <f>'Option1 (base case)'!C$36</f>
        <v>Total risk cost</v>
      </c>
      <c r="D30" s="38" t="str">
        <f t="shared" si="6"/>
        <v>Option 2Total risk cost</v>
      </c>
      <c r="E30" s="1"/>
      <c r="F30" s="97" cm="1">
        <f t="array" ref="F30">SUMPRODUCT(($H30:$AG30)*($H$5:$AG$5)*($H$7:$AG$7))</f>
        <v>1491674.7831283875</v>
      </c>
      <c r="G30" s="228">
        <f>output_dollars</f>
        <v>46203</v>
      </c>
      <c r="H30" s="31"/>
      <c r="I30" s="31">
        <f>Option2!I$36*conv_2026*I$7</f>
        <v>470121.85630573571</v>
      </c>
      <c r="J30" s="31">
        <f>Option2!J$36*conv_2026*J$7</f>
        <v>262129.73060386037</v>
      </c>
      <c r="K30" s="31">
        <f>Option2!K$36*conv_2026*K$7</f>
        <v>17859.915917349052</v>
      </c>
      <c r="L30" s="31">
        <f>Option2!L$36*conv_2026*L$7</f>
        <v>18720.56361682478</v>
      </c>
      <c r="M30" s="31">
        <f>Option2!M$36*conv_2026*M$7</f>
        <v>19710.013145820529</v>
      </c>
      <c r="N30" s="31">
        <f>Option2!N$36*conv_2026*N$7</f>
        <v>21038.159445018358</v>
      </c>
      <c r="O30" s="31">
        <f>Option2!O$36*conv_2026*O$7</f>
        <v>22646.639852830693</v>
      </c>
      <c r="P30" s="31">
        <f>Option2!P$36*conv_2026*P$7</f>
        <v>24717.324072965541</v>
      </c>
      <c r="Q30" s="31">
        <f>Option2!Q$36*conv_2026*Q$7</f>
        <v>27364.507607161217</v>
      </c>
      <c r="R30" s="31">
        <f>Option2!R$36*conv_2026*R$7</f>
        <v>30730.52364798254</v>
      </c>
      <c r="S30" s="31">
        <f>Option2!S$36*conv_2026*S$7</f>
        <v>35100.093152070265</v>
      </c>
      <c r="T30" s="31">
        <f>Option2!T$36*conv_2026*T$7</f>
        <v>40888.169818229311</v>
      </c>
      <c r="U30" s="31">
        <f>Option2!U$36*conv_2026*U$7</f>
        <v>48703.112988585592</v>
      </c>
      <c r="V30" s="31">
        <f>Option2!V$36*conv_2026*V$7</f>
        <v>59441.483442292978</v>
      </c>
      <c r="W30" s="31">
        <f>Option2!W$36*conv_2026*W$7</f>
        <v>74430.613502031789</v>
      </c>
      <c r="X30" s="31">
        <f>Option2!X$36*conv_2026*X$7</f>
        <v>95643.468553880739</v>
      </c>
      <c r="Y30" s="31">
        <f>Option2!Y$36*conv_2026*Y$7</f>
        <v>127254.54540236024</v>
      </c>
      <c r="Z30" s="31">
        <f>Option2!Z$36*conv_2026*Z$7</f>
        <v>171881.84200505653</v>
      </c>
      <c r="AA30" s="31">
        <f>Option2!AA$36*conv_2026*AA$7</f>
        <v>222501.57013024471</v>
      </c>
      <c r="AB30" s="31">
        <f>Option2!AB$36*conv_2026*AB$7</f>
        <v>248762.10693792455</v>
      </c>
      <c r="AC30" s="31">
        <f>Option2!AC$36*conv_2026*AC$7</f>
        <v>0</v>
      </c>
      <c r="AD30" s="31">
        <f>Option2!AD$36*conv_2026*AD$7</f>
        <v>0</v>
      </c>
      <c r="AE30" s="31">
        <f>Option2!AE$36*conv_2026*AE$7</f>
        <v>0</v>
      </c>
      <c r="AF30" s="31">
        <f>Option2!AF$36*conv_2026*AF$7</f>
        <v>0</v>
      </c>
      <c r="AG30" s="31">
        <f>Option2!AG$36*conv_2026*AG$7</f>
        <v>0</v>
      </c>
    </row>
    <row r="31" spans="1:33" s="2" customFormat="1" x14ac:dyDescent="0.2">
      <c r="A31" s="137" t="str">
        <f t="shared" si="7"/>
        <v>Option 2</v>
      </c>
      <c r="B31" s="137"/>
      <c r="C31" s="75"/>
      <c r="D31" s="38" t="str">
        <f t="shared" si="6"/>
        <v>Option 2</v>
      </c>
      <c r="E31" s="1"/>
      <c r="F31" s="97"/>
      <c r="G31" s="229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s="2" customFormat="1" x14ac:dyDescent="0.2">
      <c r="A32" s="137" t="str">
        <f t="shared" si="7"/>
        <v>Option 2</v>
      </c>
      <c r="B32" s="137"/>
      <c r="C32" s="58" t="str">
        <f>Option2!C$82</f>
        <v>Annualised capex</v>
      </c>
      <c r="D32" s="38" t="str">
        <f t="shared" si="6"/>
        <v>Option 2Annualised capex</v>
      </c>
      <c r="E32" s="1"/>
      <c r="F32" s="97" cm="1">
        <f t="array" ref="F32">SUMPRODUCT(($H32:$AG32)*($H$5:$AG$5)*($H$7:$AG$7))</f>
        <v>-6392567.6834747512</v>
      </c>
      <c r="G32" s="228">
        <f t="shared" ref="G32:G39" si="8">output_dollars</f>
        <v>46203</v>
      </c>
      <c r="H32" s="31"/>
      <c r="I32" s="31">
        <f>Option2!I$82*conv_2026*I$7</f>
        <v>0</v>
      </c>
      <c r="J32" s="31">
        <f>Option2!J$82*conv_2026*J$7</f>
        <v>-179986.6404201815</v>
      </c>
      <c r="K32" s="31">
        <f>Option2!K$82*conv_2026*K$7</f>
        <v>-496684.50373842294</v>
      </c>
      <c r="L32" s="31">
        <f>Option2!L$82*conv_2026*L$7</f>
        <v>-496684.50373842294</v>
      </c>
      <c r="M32" s="31">
        <f>Option2!M$82*conv_2026*M$7</f>
        <v>-496684.50373842294</v>
      </c>
      <c r="N32" s="31">
        <f>Option2!N$82*conv_2026*N$7</f>
        <v>-496684.50373842294</v>
      </c>
      <c r="O32" s="31">
        <f>Option2!O$82*conv_2026*O$7</f>
        <v>-496684.50373842294</v>
      </c>
      <c r="P32" s="31">
        <f>Option2!P$82*conv_2026*P$7</f>
        <v>-496684.50373842294</v>
      </c>
      <c r="Q32" s="31">
        <f>Option2!Q$82*conv_2026*Q$7</f>
        <v>-496684.50373842294</v>
      </c>
      <c r="R32" s="31">
        <f>Option2!R$82*conv_2026*R$7</f>
        <v>-496684.50373842294</v>
      </c>
      <c r="S32" s="31">
        <f>Option2!S$82*conv_2026*S$7</f>
        <v>-496684.50373842294</v>
      </c>
      <c r="T32" s="31">
        <f>Option2!T$82*conv_2026*T$7</f>
        <v>-496684.50373842294</v>
      </c>
      <c r="U32" s="31">
        <f>Option2!U$82*conv_2026*U$7</f>
        <v>-496684.50373842294</v>
      </c>
      <c r="V32" s="31">
        <f>Option2!V$82*conv_2026*V$7</f>
        <v>-496684.50373842294</v>
      </c>
      <c r="W32" s="31">
        <f>Option2!W$82*conv_2026*W$7</f>
        <v>-496684.50373842294</v>
      </c>
      <c r="X32" s="31">
        <f>Option2!X$82*conv_2026*X$7</f>
        <v>-496684.50373842294</v>
      </c>
      <c r="Y32" s="31">
        <f>Option2!Y$82*conv_2026*Y$7</f>
        <v>-496684.50373842294</v>
      </c>
      <c r="Z32" s="31">
        <f>Option2!Z$82*conv_2026*Z$7</f>
        <v>-496684.50373842294</v>
      </c>
      <c r="AA32" s="31">
        <f>Option2!AA$82*conv_2026*AA$7</f>
        <v>-496684.50373842294</v>
      </c>
      <c r="AB32" s="31">
        <f>Option2!AB$82*conv_2026*AB$7</f>
        <v>-496684.50373842294</v>
      </c>
      <c r="AC32" s="31">
        <f>Option2!AC$82*conv_2026*AC$7</f>
        <v>0</v>
      </c>
      <c r="AD32" s="31">
        <f>Option2!AD$82*conv_2026*AD$7</f>
        <v>0</v>
      </c>
      <c r="AE32" s="31">
        <f>Option2!AE$82*conv_2026*AE$7</f>
        <v>0</v>
      </c>
      <c r="AF32" s="31">
        <f>Option2!AF$82*conv_2026*AF$7</f>
        <v>0</v>
      </c>
      <c r="AG32" s="31">
        <f>Option2!AG$82*conv_2026*AG$7</f>
        <v>0</v>
      </c>
    </row>
    <row r="33" spans="1:33" s="2" customFormat="1" x14ac:dyDescent="0.2">
      <c r="A33" s="137" t="str">
        <f t="shared" si="7"/>
        <v>Option 2</v>
      </c>
      <c r="B33" s="137"/>
      <c r="C33" s="58" t="str">
        <f>Option2!C$83</f>
        <v>Operating expenditure</v>
      </c>
      <c r="D33" s="38" t="str">
        <f t="shared" si="6"/>
        <v>Option 2Operating expenditure</v>
      </c>
      <c r="E33" s="1"/>
      <c r="F33" s="97" cm="1">
        <f t="array" ref="F33">SUMPRODUCT(($H33:$AG33)*($H$5:$AG$5)*($H$7:$AG$7))</f>
        <v>0</v>
      </c>
      <c r="G33" s="228">
        <f t="shared" si="8"/>
        <v>46203</v>
      </c>
      <c r="H33" s="31"/>
      <c r="I33" s="31">
        <f>Option2!I$83*conv_2026*I$7</f>
        <v>0</v>
      </c>
      <c r="J33" s="31">
        <f>Option2!J$83*conv_2026*J$7</f>
        <v>0</v>
      </c>
      <c r="K33" s="31">
        <f>Option2!K$83*conv_2026*K$7</f>
        <v>0</v>
      </c>
      <c r="L33" s="31">
        <f>Option2!L$83*conv_2026*L$7</f>
        <v>0</v>
      </c>
      <c r="M33" s="31">
        <f>Option2!M$83*conv_2026*M$7</f>
        <v>0</v>
      </c>
      <c r="N33" s="31">
        <f>Option2!N$83*conv_2026*N$7</f>
        <v>0</v>
      </c>
      <c r="O33" s="31">
        <f>Option2!O$83*conv_2026*O$7</f>
        <v>0</v>
      </c>
      <c r="P33" s="31">
        <f>Option2!P$83*conv_2026*P$7</f>
        <v>0</v>
      </c>
      <c r="Q33" s="31">
        <f>Option2!Q$83*conv_2026*Q$7</f>
        <v>0</v>
      </c>
      <c r="R33" s="31">
        <f>Option2!R$83*conv_2026*R$7</f>
        <v>0</v>
      </c>
      <c r="S33" s="31">
        <f>Option2!S$83*conv_2026*S$7</f>
        <v>0</v>
      </c>
      <c r="T33" s="31">
        <f>Option2!T$83*conv_2026*T$7</f>
        <v>0</v>
      </c>
      <c r="U33" s="31">
        <f>Option2!U$83*conv_2026*U$7</f>
        <v>0</v>
      </c>
      <c r="V33" s="31">
        <f>Option2!V$83*conv_2026*V$7</f>
        <v>0</v>
      </c>
      <c r="W33" s="31">
        <f>Option2!W$83*conv_2026*W$7</f>
        <v>0</v>
      </c>
      <c r="X33" s="31">
        <f>Option2!X$83*conv_2026*X$7</f>
        <v>0</v>
      </c>
      <c r="Y33" s="31">
        <f>Option2!Y$83*conv_2026*Y$7</f>
        <v>0</v>
      </c>
      <c r="Z33" s="31">
        <f>Option2!Z$83*conv_2026*Z$7</f>
        <v>0</v>
      </c>
      <c r="AA33" s="31">
        <f>Option2!AA$83*conv_2026*AA$7</f>
        <v>0</v>
      </c>
      <c r="AB33" s="31">
        <f>Option2!AB$83*conv_2026*AB$7</f>
        <v>0</v>
      </c>
      <c r="AC33" s="31">
        <f>Option2!AC$83*conv_2026*AC$7</f>
        <v>0</v>
      </c>
      <c r="AD33" s="31">
        <f>Option2!AD$83*conv_2026*AD$7</f>
        <v>0</v>
      </c>
      <c r="AE33" s="31">
        <f>Option2!AE$83*conv_2026*AE$7</f>
        <v>0</v>
      </c>
      <c r="AF33" s="31">
        <f>Option2!AF$83*conv_2026*AF$7</f>
        <v>0</v>
      </c>
      <c r="AG33" s="31">
        <f>Option2!AG$83*conv_2026*AG$7</f>
        <v>0</v>
      </c>
    </row>
    <row r="34" spans="1:33" s="2" customFormat="1" x14ac:dyDescent="0.2">
      <c r="A34" s="137" t="str">
        <f t="shared" si="7"/>
        <v>Option 2</v>
      </c>
      <c r="B34" s="137"/>
      <c r="C34" s="58" t="str">
        <f>Option2!C$84</f>
        <v>Risk mitigated</v>
      </c>
      <c r="D34" s="38" t="str">
        <f t="shared" si="6"/>
        <v>Option 2Risk mitigated</v>
      </c>
      <c r="E34" s="1"/>
      <c r="F34" s="97" cm="1">
        <f t="array" ref="F34">SUMPRODUCT(($H34:$AG34)*($H$5:$AG$5)*($H$7:$AG$7))</f>
        <v>18732437.053697489</v>
      </c>
      <c r="G34" s="228">
        <f t="shared" si="8"/>
        <v>46203</v>
      </c>
      <c r="H34" s="31"/>
      <c r="I34" s="31">
        <f>Option2!I$84*conv_2026*I$7</f>
        <v>0</v>
      </c>
      <c r="J34" s="31">
        <f>Option2!J$84*conv_2026*J$7</f>
        <v>256316.5233151899</v>
      </c>
      <c r="K34" s="31">
        <f>Option2!K$84*conv_2026*K$7</f>
        <v>554609.25015814172</v>
      </c>
      <c r="L34" s="31">
        <f>Option2!L$84*conv_2026*L$7</f>
        <v>614231.26526517747</v>
      </c>
      <c r="M34" s="31">
        <f>Option2!M$84*conv_2026*M$7</f>
        <v>681088.25543489307</v>
      </c>
      <c r="N34" s="31">
        <f>Option2!N$84*conv_2026*N$7</f>
        <v>756177.93026974786</v>
      </c>
      <c r="O34" s="31">
        <f>Option2!O$84*conv_2026*O$7</f>
        <v>841166.58684096124</v>
      </c>
      <c r="P34" s="31">
        <f>Option2!P$84*conv_2026*P$7</f>
        <v>937188.25341461401</v>
      </c>
      <c r="Q34" s="31">
        <f>Option2!Q$84*conv_2026*Q$7</f>
        <v>1045598.9453778325</v>
      </c>
      <c r="R34" s="31">
        <f>Option2!R$84*conv_2026*R$7</f>
        <v>1168216.466555295</v>
      </c>
      <c r="S34" s="31">
        <f>Option2!S$84*conv_2026*S$7</f>
        <v>1307161.6615859845</v>
      </c>
      <c r="T34" s="31">
        <f>Option2!T$84*conv_2026*T$7</f>
        <v>1464915.489508339</v>
      </c>
      <c r="U34" s="31">
        <f>Option2!U$84*conv_2026*U$7</f>
        <v>1644388.1811420647</v>
      </c>
      <c r="V34" s="31">
        <f>Option2!V$84*conv_2026*V$7</f>
        <v>1849003.3538278851</v>
      </c>
      <c r="W34" s="31">
        <f>Option2!W$84*conv_2026*W$7</f>
        <v>2082800.7238244042</v>
      </c>
      <c r="X34" s="31">
        <f>Option2!X$84*conv_2026*X$7</f>
        <v>2350562.0510062776</v>
      </c>
      <c r="Y34" s="31">
        <f>Option2!Y$84*conv_2026*Y$7</f>
        <v>2592084.0420634192</v>
      </c>
      <c r="Z34" s="31">
        <f>Option2!Z$84*conv_2026*Z$7</f>
        <v>2844373.8692392465</v>
      </c>
      <c r="AA34" s="31">
        <f>Option2!AA$84*conv_2026*AA$7</f>
        <v>3120999.7256218651</v>
      </c>
      <c r="AB34" s="31">
        <f>Option2!AB$84*conv_2026*AB$7</f>
        <v>3432528.8050287291</v>
      </c>
      <c r="AC34" s="31">
        <f>Option2!AC$84*conv_2026*AC$7</f>
        <v>0</v>
      </c>
      <c r="AD34" s="31">
        <f>Option2!AD$84*conv_2026*AD$7</f>
        <v>0</v>
      </c>
      <c r="AE34" s="31">
        <f>Option2!AE$84*conv_2026*AE$7</f>
        <v>0</v>
      </c>
      <c r="AF34" s="31">
        <f>Option2!AF$84*conv_2026*AF$7</f>
        <v>0</v>
      </c>
      <c r="AG34" s="31">
        <f>Option2!AG$84*conv_2026*AG$7</f>
        <v>0</v>
      </c>
    </row>
    <row r="35" spans="1:33" s="2" customFormat="1" x14ac:dyDescent="0.2">
      <c r="A35" s="137" t="str">
        <f t="shared" si="7"/>
        <v>Option 2</v>
      </c>
      <c r="B35" s="137"/>
      <c r="C35" s="58" t="str">
        <f>Option2!C$85</f>
        <v>Other benefits value</v>
      </c>
      <c r="D35" s="38" t="str">
        <f t="shared" si="6"/>
        <v>Option 2Other benefits value</v>
      </c>
      <c r="E35" s="1"/>
      <c r="F35" s="97" cm="1">
        <f t="array" ref="F35">SUMPRODUCT(($H35:$AG35)*($H$5:$AG$5)*($H$7:$AG$7))</f>
        <v>0</v>
      </c>
      <c r="G35" s="228">
        <f t="shared" si="8"/>
        <v>46203</v>
      </c>
      <c r="H35" s="31"/>
      <c r="I35" s="31">
        <f>Option2!I$85*conv_2026*I$7</f>
        <v>0</v>
      </c>
      <c r="J35" s="31">
        <f>Option2!J$85*conv_2026*J$7</f>
        <v>0</v>
      </c>
      <c r="K35" s="31">
        <f>Option2!K$85*conv_2026*K$7</f>
        <v>0</v>
      </c>
      <c r="L35" s="31">
        <f>Option2!L$85*conv_2026*L$7</f>
        <v>0</v>
      </c>
      <c r="M35" s="31">
        <f>Option2!M$85*conv_2026*M$7</f>
        <v>0</v>
      </c>
      <c r="N35" s="31">
        <f>Option2!N$85*conv_2026*N$7</f>
        <v>0</v>
      </c>
      <c r="O35" s="31">
        <f>Option2!O$85*conv_2026*O$7</f>
        <v>0</v>
      </c>
      <c r="P35" s="31">
        <f>Option2!P$85*conv_2026*P$7</f>
        <v>0</v>
      </c>
      <c r="Q35" s="31">
        <f>Option2!Q$85*conv_2026*Q$7</f>
        <v>0</v>
      </c>
      <c r="R35" s="31">
        <f>Option2!R$85*conv_2026*R$7</f>
        <v>0</v>
      </c>
      <c r="S35" s="31">
        <f>Option2!S$85*conv_2026*S$7</f>
        <v>0</v>
      </c>
      <c r="T35" s="31">
        <f>Option2!T$85*conv_2026*T$7</f>
        <v>0</v>
      </c>
      <c r="U35" s="31">
        <f>Option2!U$85*conv_2026*U$7</f>
        <v>0</v>
      </c>
      <c r="V35" s="31">
        <f>Option2!V$85*conv_2026*V$7</f>
        <v>0</v>
      </c>
      <c r="W35" s="31">
        <f>Option2!W$85*conv_2026*W$7</f>
        <v>0</v>
      </c>
      <c r="X35" s="31">
        <f>Option2!X$85*conv_2026*X$7</f>
        <v>0</v>
      </c>
      <c r="Y35" s="31">
        <f>Option2!Y$85*conv_2026*Y$7</f>
        <v>0</v>
      </c>
      <c r="Z35" s="31">
        <f>Option2!Z$85*conv_2026*Z$7</f>
        <v>0</v>
      </c>
      <c r="AA35" s="31">
        <f>Option2!AA$85*conv_2026*AA$7</f>
        <v>0</v>
      </c>
      <c r="AB35" s="31">
        <f>Option2!AB$85*conv_2026*AB$7</f>
        <v>0</v>
      </c>
      <c r="AC35" s="31">
        <f>Option2!AC$85*conv_2026*AC$7</f>
        <v>0</v>
      </c>
      <c r="AD35" s="31">
        <f>Option2!AD$85*conv_2026*AD$7</f>
        <v>0</v>
      </c>
      <c r="AE35" s="31">
        <f>Option2!AE$85*conv_2026*AE$7</f>
        <v>0</v>
      </c>
      <c r="AF35" s="31">
        <f>Option2!AF$85*conv_2026*AF$7</f>
        <v>0</v>
      </c>
      <c r="AG35" s="31">
        <f>Option2!AG$85*conv_2026*AG$7</f>
        <v>0</v>
      </c>
    </row>
    <row r="36" spans="1:33" s="2" customFormat="1" x14ac:dyDescent="0.2">
      <c r="A36" s="137" t="str">
        <f t="shared" si="7"/>
        <v>Option 2</v>
      </c>
      <c r="B36" s="137"/>
      <c r="C36" s="125" t="str">
        <f>Option2!C87</f>
        <v>Net benefits</v>
      </c>
      <c r="D36" s="109" t="str">
        <f t="shared" si="6"/>
        <v>Option 2Net benefits</v>
      </c>
      <c r="E36" s="110"/>
      <c r="F36" s="145"/>
      <c r="G36" s="230">
        <f t="shared" si="8"/>
        <v>46203</v>
      </c>
      <c r="H36" s="52"/>
      <c r="I36" s="52">
        <f>SUM(I32:I35)</f>
        <v>0</v>
      </c>
      <c r="J36" s="52">
        <f t="shared" ref="J36:AG36" si="9">SUM(J32:J35)</f>
        <v>76329.882895008399</v>
      </c>
      <c r="K36" s="52">
        <f t="shared" si="9"/>
        <v>57924.74641971878</v>
      </c>
      <c r="L36" s="52">
        <f t="shared" si="9"/>
        <v>117546.76152675453</v>
      </c>
      <c r="M36" s="52">
        <f t="shared" si="9"/>
        <v>184403.75169647014</v>
      </c>
      <c r="N36" s="52">
        <f t="shared" si="9"/>
        <v>259493.42653132492</v>
      </c>
      <c r="O36" s="52">
        <f t="shared" si="9"/>
        <v>344482.08310253831</v>
      </c>
      <c r="P36" s="52">
        <f t="shared" si="9"/>
        <v>440503.74967619107</v>
      </c>
      <c r="Q36" s="52">
        <f t="shared" si="9"/>
        <v>548914.44163940963</v>
      </c>
      <c r="R36" s="52">
        <f t="shared" si="9"/>
        <v>671531.96281687217</v>
      </c>
      <c r="S36" s="52">
        <f t="shared" si="9"/>
        <v>810477.15784756164</v>
      </c>
      <c r="T36" s="52">
        <f t="shared" si="9"/>
        <v>968230.98576991609</v>
      </c>
      <c r="U36" s="52">
        <f t="shared" si="9"/>
        <v>1147703.6774036419</v>
      </c>
      <c r="V36" s="52">
        <f t="shared" si="9"/>
        <v>1352318.8500894622</v>
      </c>
      <c r="W36" s="52">
        <f t="shared" si="9"/>
        <v>1586116.2200859813</v>
      </c>
      <c r="X36" s="52">
        <f t="shared" si="9"/>
        <v>1853877.5472678547</v>
      </c>
      <c r="Y36" s="52">
        <f t="shared" si="9"/>
        <v>2095399.5383249964</v>
      </c>
      <c r="Z36" s="52">
        <f t="shared" si="9"/>
        <v>2347689.3655008236</v>
      </c>
      <c r="AA36" s="52">
        <f t="shared" si="9"/>
        <v>2624315.2218834423</v>
      </c>
      <c r="AB36" s="52">
        <f t="shared" si="9"/>
        <v>2935844.3012903063</v>
      </c>
      <c r="AC36" s="52">
        <f t="shared" si="9"/>
        <v>0</v>
      </c>
      <c r="AD36" s="52">
        <f t="shared" si="9"/>
        <v>0</v>
      </c>
      <c r="AE36" s="52">
        <f t="shared" si="9"/>
        <v>0</v>
      </c>
      <c r="AF36" s="52">
        <f t="shared" si="9"/>
        <v>0</v>
      </c>
      <c r="AG36" s="52">
        <f t="shared" si="9"/>
        <v>0</v>
      </c>
    </row>
    <row r="37" spans="1:33" s="2" customFormat="1" x14ac:dyDescent="0.2">
      <c r="A37" s="137" t="str">
        <f t="shared" si="7"/>
        <v>Option 2</v>
      </c>
      <c r="B37" s="137"/>
      <c r="C37" s="8" t="s">
        <v>121</v>
      </c>
      <c r="D37" s="38" t="str">
        <f t="shared" si="6"/>
        <v>Option 2NPV</v>
      </c>
      <c r="E37" s="1"/>
      <c r="F37" s="108" cm="1">
        <f t="array" ref="F37">SUMPRODUCT(($H36:$AG36)*($H$5:$AG$5)*($H$7:$AG$7))</f>
        <v>12339869.370222742</v>
      </c>
      <c r="G37" s="228">
        <f t="shared" si="8"/>
        <v>46203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</row>
    <row r="38" spans="1:33" s="2" customFormat="1" x14ac:dyDescent="0.2">
      <c r="A38" s="137" t="str">
        <f t="shared" si="7"/>
        <v>Option 2</v>
      </c>
      <c r="B38" s="137"/>
      <c r="C38" s="8" t="s">
        <v>192</v>
      </c>
      <c r="D38" s="38" t="str">
        <f t="shared" si="6"/>
        <v>Option 2PV of costs</v>
      </c>
      <c r="E38" s="1"/>
      <c r="F38" s="108">
        <f>SUM(F32:F33)</f>
        <v>-6392567.6834747512</v>
      </c>
      <c r="G38" s="228">
        <f t="shared" si="8"/>
        <v>46203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</row>
    <row r="39" spans="1:33" s="2" customFormat="1" x14ac:dyDescent="0.2">
      <c r="A39" s="137" t="str">
        <f t="shared" si="7"/>
        <v>Option 2</v>
      </c>
      <c r="B39" s="137"/>
      <c r="C39" s="8" t="s">
        <v>193</v>
      </c>
      <c r="D39" s="38" t="str">
        <f t="shared" si="6"/>
        <v>Option 2PV of benefits</v>
      </c>
      <c r="E39" s="1"/>
      <c r="F39" s="108">
        <f>SUM(F34:F35)</f>
        <v>18732437.053697489</v>
      </c>
      <c r="G39" s="228">
        <f t="shared" si="8"/>
        <v>46203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</row>
    <row r="40" spans="1:33" s="2" customFormat="1" x14ac:dyDescent="0.2">
      <c r="A40" s="137"/>
      <c r="B40" s="137"/>
      <c r="C40" s="1"/>
      <c r="D40" s="38"/>
      <c r="E40" s="1"/>
      <c r="F40" s="108"/>
      <c r="G40" s="231"/>
      <c r="H40" s="1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</row>
    <row r="41" spans="1:33" s="2" customFormat="1" x14ac:dyDescent="0.2">
      <c r="A41" s="123"/>
      <c r="B41" s="123"/>
      <c r="C41" s="123"/>
      <c r="D41" s="38" t="str">
        <f>A41&amp;C41</f>
        <v/>
      </c>
      <c r="F41" s="118"/>
      <c r="G41" s="224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</row>
    <row r="42" spans="1:33" s="275" customFormat="1" x14ac:dyDescent="0.2">
      <c r="A42" s="273" t="str">
        <f>A43</f>
        <v>Option 3</v>
      </c>
      <c r="B42" s="273"/>
      <c r="C42" s="273" t="s">
        <v>126</v>
      </c>
      <c r="D42" s="274" t="str">
        <f>A42&amp;C42</f>
        <v>Option 3Energy at risk value</v>
      </c>
      <c r="F42" s="97">
        <f>SUMPRODUCT($H42:$AG42, $H$5:$AG$5)</f>
        <v>0</v>
      </c>
      <c r="G42" s="276">
        <f>output_dollars</f>
        <v>46203</v>
      </c>
      <c r="H42" s="277"/>
      <c r="I42" s="31">
        <f>Option3!I$28*conv_2026</f>
        <v>0</v>
      </c>
      <c r="J42" s="31">
        <f>Option3!J$28*conv_2026</f>
        <v>0</v>
      </c>
      <c r="K42" s="31">
        <f>Option3!K$28*conv_2026</f>
        <v>0</v>
      </c>
      <c r="L42" s="31">
        <f>Option3!L$28*conv_2026</f>
        <v>0</v>
      </c>
      <c r="M42" s="31">
        <f>Option3!M$28*conv_2026</f>
        <v>0</v>
      </c>
      <c r="N42" s="31">
        <f>Option3!N$28*conv_2026</f>
        <v>0</v>
      </c>
      <c r="O42" s="31">
        <f>Option3!O$28*conv_2026</f>
        <v>0</v>
      </c>
      <c r="P42" s="31">
        <f>Option3!P$28*conv_2026</f>
        <v>0</v>
      </c>
      <c r="Q42" s="31">
        <f>Option3!Q$28*conv_2026</f>
        <v>0</v>
      </c>
      <c r="R42" s="31">
        <f>Option3!R$28*conv_2026</f>
        <v>0</v>
      </c>
      <c r="S42" s="31">
        <f>Option3!S$28*conv_2026</f>
        <v>0</v>
      </c>
      <c r="T42" s="31">
        <f>Option3!T$28*conv_2026</f>
        <v>0</v>
      </c>
      <c r="U42" s="31">
        <f>Option3!U$28*conv_2026</f>
        <v>0</v>
      </c>
      <c r="V42" s="31">
        <f>Option3!V$28*conv_2026</f>
        <v>0</v>
      </c>
      <c r="W42" s="31">
        <f>Option3!W$28*conv_2026</f>
        <v>0</v>
      </c>
      <c r="X42" s="31">
        <f>Option3!X$28*conv_2026</f>
        <v>0</v>
      </c>
      <c r="Y42" s="31">
        <f>Option3!Y$28*conv_2026</f>
        <v>0</v>
      </c>
      <c r="Z42" s="31">
        <f>Option3!Z$28*conv_2026</f>
        <v>0</v>
      </c>
      <c r="AA42" s="31">
        <f>Option3!AA$28*conv_2026</f>
        <v>0</v>
      </c>
      <c r="AB42" s="31">
        <f>Option3!AB$28*conv_2026</f>
        <v>0</v>
      </c>
      <c r="AC42" s="31">
        <f>Option3!AC$28*conv_2026</f>
        <v>0</v>
      </c>
      <c r="AD42" s="31">
        <f>Option3!AD$28*conv_2026</f>
        <v>0</v>
      </c>
      <c r="AE42" s="31">
        <f>Option3!AE$28*conv_2026</f>
        <v>0</v>
      </c>
      <c r="AF42" s="31">
        <f>Option3!AF$28*conv_2026</f>
        <v>0</v>
      </c>
      <c r="AG42" s="31">
        <f>Option3!AG$28*conv_2026</f>
        <v>0</v>
      </c>
    </row>
    <row r="43" spans="1:33" s="2" customFormat="1" x14ac:dyDescent="0.2">
      <c r="A43" s="137" t="str">
        <f>Data!B11</f>
        <v>Option 3</v>
      </c>
      <c r="B43" s="137"/>
      <c r="C43" s="58" t="str">
        <f>Option3!C$66</f>
        <v>Capital expenditure</v>
      </c>
      <c r="D43" s="38" t="str">
        <f>A43&amp;C43</f>
        <v>Option 3Capital expenditure</v>
      </c>
      <c r="E43" s="1"/>
      <c r="F43" s="97">
        <f>SUMPRODUCT($H43:$AG43, $H$5:$AG$5)</f>
        <v>-7016679.00507362</v>
      </c>
      <c r="G43" s="228">
        <f>output_dollars</f>
        <v>46203</v>
      </c>
      <c r="H43" s="31"/>
      <c r="I43" s="31">
        <f>SUM(Option3!I$67:I$69)*conv_2026*I$7</f>
        <v>0</v>
      </c>
      <c r="J43" s="31">
        <f>SUM(Option3!J$67:J$69)*conv_2026*J$7</f>
        <v>0</v>
      </c>
      <c r="K43" s="31">
        <f>SUM(Option3!K$67:K$69)*conv_2026*K$7</f>
        <v>0</v>
      </c>
      <c r="L43" s="31">
        <f>SUM(Option3!L$67:L$69)*conv_2026*L$7</f>
        <v>0</v>
      </c>
      <c r="M43" s="31">
        <f>SUM(Option3!M$67:M$69)*conv_2026*M$7</f>
        <v>0</v>
      </c>
      <c r="N43" s="31">
        <f>SUM(Option3!N$67:N$69)*conv_2026*N$7</f>
        <v>0</v>
      </c>
      <c r="O43" s="31">
        <f>SUM(Option3!O$67:O$69)*conv_2026*O$7</f>
        <v>-8774934.4879571442</v>
      </c>
      <c r="P43" s="31">
        <f>SUM(Option3!P$67:P$69)*conv_2026*P$7</f>
        <v>0</v>
      </c>
      <c r="Q43" s="31">
        <f>SUM(Option3!Q$67:Q$69)*conv_2026*Q$7</f>
        <v>0</v>
      </c>
      <c r="R43" s="31">
        <f>SUM(Option3!R$67:R$69)*conv_2026*R$7</f>
        <v>0</v>
      </c>
      <c r="S43" s="31">
        <f>SUM(Option3!S$67:S$69)*conv_2026*S$7</f>
        <v>0</v>
      </c>
      <c r="T43" s="31">
        <f>SUM(Option3!T$67:T$69)*conv_2026*T$7</f>
        <v>0</v>
      </c>
      <c r="U43" s="31">
        <f>SUM(Option3!U$67:U$69)*conv_2026*U$7</f>
        <v>0</v>
      </c>
      <c r="V43" s="31">
        <f>SUM(Option3!V$67:V$69)*conv_2026*V$7</f>
        <v>0</v>
      </c>
      <c r="W43" s="31">
        <f>SUM(Option3!W$67:W$69)*conv_2026*W$7</f>
        <v>0</v>
      </c>
      <c r="X43" s="31">
        <f>SUM(Option3!X$67:X$69)*conv_2026*X$7</f>
        <v>0</v>
      </c>
      <c r="Y43" s="31">
        <f>SUM(Option3!Y$67:Y$69)*conv_2026*Y$7</f>
        <v>0</v>
      </c>
      <c r="Z43" s="31">
        <f>SUM(Option3!Z$67:Z$69)*conv_2026*Z$7</f>
        <v>0</v>
      </c>
      <c r="AA43" s="31">
        <f>SUM(Option3!AA$67:AA$69)*conv_2026*AA$7</f>
        <v>0</v>
      </c>
      <c r="AB43" s="31">
        <f>SUM(Option3!AB$67:AB$69)*conv_2026*AB$7</f>
        <v>0</v>
      </c>
      <c r="AC43" s="31">
        <f>SUM(Option3!AC$67:AC$69)*conv_2026*AC$7</f>
        <v>0</v>
      </c>
      <c r="AD43" s="31">
        <f>SUM(Option3!AD$67:AD$69)*conv_2026*AD$7</f>
        <v>0</v>
      </c>
      <c r="AE43" s="31">
        <f>SUM(Option3!AE$67:AE$69)*conv_2026*AE$7</f>
        <v>0</v>
      </c>
      <c r="AF43" s="31">
        <f>SUM(Option3!AF$67:AF$69)*conv_2026*AF$7</f>
        <v>0</v>
      </c>
      <c r="AG43" s="31">
        <f>SUM(Option3!AG$67:AG$69)*conv_2026*AG$7</f>
        <v>0</v>
      </c>
    </row>
    <row r="44" spans="1:33" s="2" customFormat="1" x14ac:dyDescent="0.2">
      <c r="A44" s="137" t="str">
        <f t="shared" ref="A44:A53" si="10">A43</f>
        <v>Option 3</v>
      </c>
      <c r="B44" s="137"/>
      <c r="C44" s="58" t="str">
        <f>'Option1 (base case)'!C$36</f>
        <v>Total risk cost</v>
      </c>
      <c r="D44" s="38" t="str">
        <f>A44&amp;C44</f>
        <v>Option 3Total risk cost</v>
      </c>
      <c r="E44" s="1"/>
      <c r="F44" s="97">
        <f>SUMPRODUCT($H44:$AG44, $H$5:$AG$5)</f>
        <v>4685050.8837846303</v>
      </c>
      <c r="G44" s="228">
        <f>output_dollars</f>
        <v>46203</v>
      </c>
      <c r="H44" s="31"/>
      <c r="I44" s="31">
        <f>Option3!I$36*conv_2026*I$7</f>
        <v>470121.85630573571</v>
      </c>
      <c r="J44" s="31">
        <f>Option3!J$36*conv_2026*J$7</f>
        <v>518446.25391905027</v>
      </c>
      <c r="K44" s="31">
        <f>Option3!K$36*conv_2026*K$7</f>
        <v>572469.16607549076</v>
      </c>
      <c r="L44" s="31">
        <f>Option3!L$36*conv_2026*L$7</f>
        <v>632951.82888200227</v>
      </c>
      <c r="M44" s="31">
        <f>Option3!M$36*conv_2026*M$7</f>
        <v>700798.26858071354</v>
      </c>
      <c r="N44" s="31">
        <f>Option3!N$36*conv_2026*N$7</f>
        <v>777216.08971476613</v>
      </c>
      <c r="O44" s="31">
        <f>Option3!O$36*conv_2026*O$7</f>
        <v>870066.40783886472</v>
      </c>
      <c r="P44" s="31">
        <f>Option3!P$36*conv_2026*P$7</f>
        <v>24717.324072965541</v>
      </c>
      <c r="Q44" s="31">
        <f>Option3!Q$36*conv_2026*Q$7</f>
        <v>27364.507607161217</v>
      </c>
      <c r="R44" s="31">
        <f>Option3!R$36*conv_2026*R$7</f>
        <v>30730.52364798254</v>
      </c>
      <c r="S44" s="31">
        <f>Option3!S$36*conv_2026*S$7</f>
        <v>35100.093152070265</v>
      </c>
      <c r="T44" s="31">
        <f>Option3!T$36*conv_2026*T$7</f>
        <v>40888.169818229311</v>
      </c>
      <c r="U44" s="31">
        <f>Option3!U$36*conv_2026*U$7</f>
        <v>48703.112988585592</v>
      </c>
      <c r="V44" s="31">
        <f>Option3!V$36*conv_2026*V$7</f>
        <v>59441.483442292978</v>
      </c>
      <c r="W44" s="31">
        <f>Option3!W$36*conv_2026*W$7</f>
        <v>74430.613502031789</v>
      </c>
      <c r="X44" s="31">
        <f>Option3!X$36*conv_2026*X$7</f>
        <v>96874.953316342289</v>
      </c>
      <c r="Y44" s="31">
        <f>Option3!Y$36*conv_2026*Y$7</f>
        <v>129691.24764555509</v>
      </c>
      <c r="Z44" s="31">
        <f>Option3!Z$36*conv_2026*Z$7</f>
        <v>175226.68762368895</v>
      </c>
      <c r="AA44" s="31">
        <f>Option3!AA$36*conv_2026*AA$7</f>
        <v>227113.70160644365</v>
      </c>
      <c r="AB44" s="31">
        <f>Option3!AB$36*conv_2026*AB$7</f>
        <v>255147.66013772285</v>
      </c>
      <c r="AC44" s="31">
        <f>Option3!AC$36*conv_2026*AC$7</f>
        <v>0</v>
      </c>
      <c r="AD44" s="31">
        <f>Option3!AD$36*conv_2026*AD$7</f>
        <v>0</v>
      </c>
      <c r="AE44" s="31">
        <f>Option3!AE$36*conv_2026*AE$7</f>
        <v>0</v>
      </c>
      <c r="AF44" s="31">
        <f>Option3!AF$36*conv_2026*AF$7</f>
        <v>0</v>
      </c>
      <c r="AG44" s="31">
        <f>Option3!AG$36*conv_2026*AG$7</f>
        <v>0</v>
      </c>
    </row>
    <row r="45" spans="1:33" s="2" customFormat="1" x14ac:dyDescent="0.2">
      <c r="A45" s="137" t="str">
        <f t="shared" si="10"/>
        <v>Option 3</v>
      </c>
      <c r="B45" s="137"/>
      <c r="C45" s="58"/>
      <c r="D45" s="38"/>
      <c r="E45" s="1"/>
      <c r="F45" s="97"/>
      <c r="G45" s="228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</row>
    <row r="46" spans="1:33" s="2" customFormat="1" x14ac:dyDescent="0.2">
      <c r="A46" s="137" t="str">
        <f t="shared" si="10"/>
        <v>Option 3</v>
      </c>
      <c r="B46" s="137"/>
      <c r="C46" s="58" t="str">
        <f>Option3!C$82</f>
        <v>Annualised capex</v>
      </c>
      <c r="D46" s="38" t="str">
        <f t="shared" ref="D46:D53" si="11">A46&amp;C46</f>
        <v>Option 3Annualised capex</v>
      </c>
      <c r="E46" s="1"/>
      <c r="F46" s="97">
        <f>SUMPRODUCT($H46:$AG46, $H$5:$AG$5)</f>
        <v>-4091862.3267033584</v>
      </c>
      <c r="G46" s="228">
        <f t="shared" ref="G46:G53" si="12">output_dollars</f>
        <v>46203</v>
      </c>
      <c r="H46" s="31"/>
      <c r="I46" s="31">
        <f>Option3!I$82*conv_2026*I$7</f>
        <v>0</v>
      </c>
      <c r="J46" s="31">
        <f>Option3!J$82*conv_2026*J$7</f>
        <v>0</v>
      </c>
      <c r="K46" s="31">
        <f>Option3!K$82*conv_2026*K$7</f>
        <v>0</v>
      </c>
      <c r="L46" s="31">
        <f>Option3!L$82*conv_2026*L$7</f>
        <v>0</v>
      </c>
      <c r="M46" s="31">
        <f>Option3!M$82*conv_2026*M$7</f>
        <v>0</v>
      </c>
      <c r="N46" s="31">
        <f>Option3!N$82*conv_2026*N$7</f>
        <v>0</v>
      </c>
      <c r="O46" s="31">
        <f>Option3!O$82*conv_2026*O$7</f>
        <v>0</v>
      </c>
      <c r="P46" s="31">
        <f>Option3!P$82*conv_2026*P$7</f>
        <v>-496684.50373842294</v>
      </c>
      <c r="Q46" s="31">
        <f>Option3!Q$82*conv_2026*Q$7</f>
        <v>-496684.50373842294</v>
      </c>
      <c r="R46" s="31">
        <f>Option3!R$82*conv_2026*R$7</f>
        <v>-496684.50373842294</v>
      </c>
      <c r="S46" s="31">
        <f>Option3!S$82*conv_2026*S$7</f>
        <v>-496684.50373842294</v>
      </c>
      <c r="T46" s="31">
        <f>Option3!T$82*conv_2026*T$7</f>
        <v>-496684.50373842294</v>
      </c>
      <c r="U46" s="31">
        <f>Option3!U$82*conv_2026*U$7</f>
        <v>-496684.50373842294</v>
      </c>
      <c r="V46" s="31">
        <f>Option3!V$82*conv_2026*V$7</f>
        <v>-496684.50373842294</v>
      </c>
      <c r="W46" s="31">
        <f>Option3!W$82*conv_2026*W$7</f>
        <v>-496684.50373842294</v>
      </c>
      <c r="X46" s="31">
        <f>Option3!X$82*conv_2026*X$7</f>
        <v>-496684.50373842294</v>
      </c>
      <c r="Y46" s="31">
        <f>Option3!Y$82*conv_2026*Y$7</f>
        <v>-496684.50373842294</v>
      </c>
      <c r="Z46" s="31">
        <f>Option3!Z$82*conv_2026*Z$7</f>
        <v>-496684.50373842294</v>
      </c>
      <c r="AA46" s="31">
        <f>Option3!AA$82*conv_2026*AA$7</f>
        <v>-496684.50373842294</v>
      </c>
      <c r="AB46" s="31">
        <f>Option3!AB$82*conv_2026*AB$7</f>
        <v>-496684.50373842294</v>
      </c>
      <c r="AC46" s="31">
        <f>Option3!AC$82*conv_2026*AC$7</f>
        <v>0</v>
      </c>
      <c r="AD46" s="31">
        <f>Option3!AD$82*conv_2026*AD$7</f>
        <v>0</v>
      </c>
      <c r="AE46" s="31">
        <f>Option3!AE$82*conv_2026*AE$7</f>
        <v>0</v>
      </c>
      <c r="AF46" s="31">
        <f>Option3!AF$82*conv_2026*AF$7</f>
        <v>0</v>
      </c>
      <c r="AG46" s="31">
        <f>Option3!AG$82*conv_2026*AG$7</f>
        <v>0</v>
      </c>
    </row>
    <row r="47" spans="1:33" s="2" customFormat="1" x14ac:dyDescent="0.2">
      <c r="A47" s="137" t="str">
        <f t="shared" si="10"/>
        <v>Option 3</v>
      </c>
      <c r="B47" s="137"/>
      <c r="C47" s="58" t="str">
        <f>Option3!C$83</f>
        <v>Operating expenditure</v>
      </c>
      <c r="D47" s="38" t="str">
        <f t="shared" si="11"/>
        <v>Option 3Operating expenditure</v>
      </c>
      <c r="E47" s="1"/>
      <c r="F47" s="97">
        <f>SUMPRODUCT($H47:$AG47, $H$5:$AG$5)</f>
        <v>0</v>
      </c>
      <c r="G47" s="228">
        <f t="shared" si="12"/>
        <v>46203</v>
      </c>
      <c r="H47" s="31"/>
      <c r="I47" s="31">
        <f>Option3!I$83*conv_2026*I$7</f>
        <v>0</v>
      </c>
      <c r="J47" s="31">
        <f>Option3!J$83*conv_2026*J$7</f>
        <v>0</v>
      </c>
      <c r="K47" s="31">
        <f>Option3!K$83*conv_2026*K$7</f>
        <v>0</v>
      </c>
      <c r="L47" s="31">
        <f>Option3!L$83*conv_2026*L$7</f>
        <v>0</v>
      </c>
      <c r="M47" s="31">
        <f>Option3!M$83*conv_2026*M$7</f>
        <v>0</v>
      </c>
      <c r="N47" s="31">
        <f>Option3!N$83*conv_2026*N$7</f>
        <v>0</v>
      </c>
      <c r="O47" s="31">
        <f>Option3!O$83*conv_2026*O$7</f>
        <v>0</v>
      </c>
      <c r="P47" s="31">
        <f>Option3!P$83*conv_2026*P$7</f>
        <v>0</v>
      </c>
      <c r="Q47" s="31">
        <f>Option3!Q$83*conv_2026*Q$7</f>
        <v>0</v>
      </c>
      <c r="R47" s="31">
        <f>Option3!R$83*conv_2026*R$7</f>
        <v>0</v>
      </c>
      <c r="S47" s="31">
        <f>Option3!S$83*conv_2026*S$7</f>
        <v>0</v>
      </c>
      <c r="T47" s="31">
        <f>Option3!T$83*conv_2026*T$7</f>
        <v>0</v>
      </c>
      <c r="U47" s="31">
        <f>Option3!U$83*conv_2026*U$7</f>
        <v>0</v>
      </c>
      <c r="V47" s="31">
        <f>Option3!V$83*conv_2026*V$7</f>
        <v>0</v>
      </c>
      <c r="W47" s="31">
        <f>Option3!W$83*conv_2026*W$7</f>
        <v>0</v>
      </c>
      <c r="X47" s="31">
        <f>Option3!X$83*conv_2026*X$7</f>
        <v>0</v>
      </c>
      <c r="Y47" s="31">
        <f>Option3!Y$83*conv_2026*Y$7</f>
        <v>0</v>
      </c>
      <c r="Z47" s="31">
        <f>Option3!Z$83*conv_2026*Z$7</f>
        <v>0</v>
      </c>
      <c r="AA47" s="31">
        <f>Option3!AA$83*conv_2026*AA$7</f>
        <v>0</v>
      </c>
      <c r="AB47" s="31">
        <f>Option3!AB$83*conv_2026*AB$7</f>
        <v>0</v>
      </c>
      <c r="AC47" s="31">
        <f>Option3!AC$83*conv_2026*AC$7</f>
        <v>0</v>
      </c>
      <c r="AD47" s="31">
        <f>Option3!AD$83*conv_2026*AD$7</f>
        <v>0</v>
      </c>
      <c r="AE47" s="31">
        <f>Option3!AE$83*conv_2026*AE$7</f>
        <v>0</v>
      </c>
      <c r="AF47" s="31">
        <f>Option3!AF$83*conv_2026*AF$7</f>
        <v>0</v>
      </c>
      <c r="AG47" s="31">
        <f>Option3!AG$83*conv_2026*AG$7</f>
        <v>0</v>
      </c>
    </row>
    <row r="48" spans="1:33" s="2" customFormat="1" x14ac:dyDescent="0.2">
      <c r="A48" s="137" t="str">
        <f t="shared" si="10"/>
        <v>Option 3</v>
      </c>
      <c r="B48" s="137"/>
      <c r="C48" s="58" t="str">
        <f>Option3!C$84</f>
        <v>Risk mitigated</v>
      </c>
      <c r="D48" s="38" t="str">
        <f t="shared" si="11"/>
        <v>Option 3Risk mitigated</v>
      </c>
      <c r="E48" s="1"/>
      <c r="F48" s="97">
        <f>SUMPRODUCT($H48:$AG48, $H$5:$AG$5)</f>
        <v>15539060.953041248</v>
      </c>
      <c r="G48" s="228">
        <f t="shared" si="12"/>
        <v>46203</v>
      </c>
      <c r="H48" s="31"/>
      <c r="I48" s="31">
        <f>Option3!I$84*conv_2026*I$7</f>
        <v>0</v>
      </c>
      <c r="J48" s="31">
        <f>Option3!J$84*conv_2026*J$7</f>
        <v>0</v>
      </c>
      <c r="K48" s="31">
        <f>Option3!K$84*conv_2026*K$7</f>
        <v>0</v>
      </c>
      <c r="L48" s="31">
        <f>Option3!L$84*conv_2026*L$7</f>
        <v>0</v>
      </c>
      <c r="M48" s="31">
        <f>Option3!M$84*conv_2026*M$7</f>
        <v>0</v>
      </c>
      <c r="N48" s="31">
        <f>Option3!N$84*conv_2026*N$7</f>
        <v>0</v>
      </c>
      <c r="O48" s="31">
        <f>Option3!O$84*conv_2026*O$7</f>
        <v>-6253.1811450728537</v>
      </c>
      <c r="P48" s="31">
        <f>Option3!P$84*conv_2026*P$7</f>
        <v>937188.25341461401</v>
      </c>
      <c r="Q48" s="31">
        <f>Option3!Q$84*conv_2026*Q$7</f>
        <v>1045598.9453778325</v>
      </c>
      <c r="R48" s="31">
        <f>Option3!R$84*conv_2026*R$7</f>
        <v>1168216.466555295</v>
      </c>
      <c r="S48" s="31">
        <f>Option3!S$84*conv_2026*S$7</f>
        <v>1307161.6615859845</v>
      </c>
      <c r="T48" s="31">
        <f>Option3!T$84*conv_2026*T$7</f>
        <v>1464915.489508339</v>
      </c>
      <c r="U48" s="31">
        <f>Option3!U$84*conv_2026*U$7</f>
        <v>1644388.1811420647</v>
      </c>
      <c r="V48" s="31">
        <f>Option3!V$84*conv_2026*V$7</f>
        <v>1849003.3538278851</v>
      </c>
      <c r="W48" s="31">
        <f>Option3!W$84*conv_2026*W$7</f>
        <v>2082800.7238244042</v>
      </c>
      <c r="X48" s="31">
        <f>Option3!X$84*conv_2026*X$7</f>
        <v>2349330.5662438157</v>
      </c>
      <c r="Y48" s="31">
        <f>Option3!Y$84*conv_2026*Y$7</f>
        <v>2589647.3398202243</v>
      </c>
      <c r="Z48" s="31">
        <f>Option3!Z$84*conv_2026*Z$7</f>
        <v>2841029.0236206143</v>
      </c>
      <c r="AA48" s="31">
        <f>Option3!AA$84*conv_2026*AA$7</f>
        <v>3116387.5941456663</v>
      </c>
      <c r="AB48" s="31">
        <f>Option3!AB$84*conv_2026*AB$7</f>
        <v>3426143.2518289303</v>
      </c>
      <c r="AC48" s="31">
        <f>Option3!AC$84*conv_2026*AC$7</f>
        <v>0</v>
      </c>
      <c r="AD48" s="31">
        <f>Option3!AD$84*conv_2026*AD$7</f>
        <v>0</v>
      </c>
      <c r="AE48" s="31">
        <f>Option3!AE$84*conv_2026*AE$7</f>
        <v>0</v>
      </c>
      <c r="AF48" s="31">
        <f>Option3!AF$84*conv_2026*AF$7</f>
        <v>0</v>
      </c>
      <c r="AG48" s="31">
        <f>Option3!AG$84*conv_2026*AG$7</f>
        <v>0</v>
      </c>
    </row>
    <row r="49" spans="1:33" s="2" customFormat="1" x14ac:dyDescent="0.2">
      <c r="A49" s="137" t="str">
        <f t="shared" si="10"/>
        <v>Option 3</v>
      </c>
      <c r="B49" s="137"/>
      <c r="C49" s="58" t="str">
        <f>Option3!C$85</f>
        <v>Other benefits value</v>
      </c>
      <c r="D49" s="38" t="str">
        <f t="shared" si="11"/>
        <v>Option 3Other benefits value</v>
      </c>
      <c r="E49" s="1"/>
      <c r="F49" s="97">
        <f>SUMPRODUCT($H49:$AG49, $H$5:$AG$5)</f>
        <v>0</v>
      </c>
      <c r="G49" s="228">
        <f t="shared" si="12"/>
        <v>46203</v>
      </c>
      <c r="H49" s="31"/>
      <c r="I49" s="31">
        <f>Option3!I$85*conv_2026*I$7</f>
        <v>0</v>
      </c>
      <c r="J49" s="31">
        <f>Option3!J$85*conv_2026*J$7</f>
        <v>0</v>
      </c>
      <c r="K49" s="31">
        <f>Option3!K$85*conv_2026*K$7</f>
        <v>0</v>
      </c>
      <c r="L49" s="31">
        <f>Option3!L$85*conv_2026*L$7</f>
        <v>0</v>
      </c>
      <c r="M49" s="31">
        <f>Option3!M$85*conv_2026*M$7</f>
        <v>0</v>
      </c>
      <c r="N49" s="31">
        <f>Option3!N$85*conv_2026*N$7</f>
        <v>0</v>
      </c>
      <c r="O49" s="31">
        <f>Option3!O$85*conv_2026*O$7</f>
        <v>0</v>
      </c>
      <c r="P49" s="31">
        <f>Option3!P$85*conv_2026*P$7</f>
        <v>0</v>
      </c>
      <c r="Q49" s="31">
        <f>Option3!Q$85*conv_2026*Q$7</f>
        <v>0</v>
      </c>
      <c r="R49" s="31">
        <f>Option3!R$85*conv_2026*R$7</f>
        <v>0</v>
      </c>
      <c r="S49" s="31">
        <f>Option3!S$85*conv_2026*S$7</f>
        <v>0</v>
      </c>
      <c r="T49" s="31">
        <f>Option3!T$85*conv_2026*T$7</f>
        <v>0</v>
      </c>
      <c r="U49" s="31">
        <f>Option3!U$85*conv_2026*U$7</f>
        <v>0</v>
      </c>
      <c r="V49" s="31">
        <f>Option3!V$85*conv_2026*V$7</f>
        <v>0</v>
      </c>
      <c r="W49" s="31">
        <f>Option3!W$85*conv_2026*W$7</f>
        <v>0</v>
      </c>
      <c r="X49" s="31">
        <f>Option3!X$85*conv_2026*X$7</f>
        <v>0</v>
      </c>
      <c r="Y49" s="31">
        <f>Option3!Y$85*conv_2026*Y$7</f>
        <v>0</v>
      </c>
      <c r="Z49" s="31">
        <f>Option3!Z$85*conv_2026*Z$7</f>
        <v>0</v>
      </c>
      <c r="AA49" s="31">
        <f>Option3!AA$85*conv_2026*AA$7</f>
        <v>0</v>
      </c>
      <c r="AB49" s="31">
        <f>Option3!AB$85*conv_2026*AB$7</f>
        <v>0</v>
      </c>
      <c r="AC49" s="31">
        <f>Option3!AC$85*conv_2026*AC$7</f>
        <v>0</v>
      </c>
      <c r="AD49" s="31">
        <f>Option3!AD$85*conv_2026*AD$7</f>
        <v>0</v>
      </c>
      <c r="AE49" s="31">
        <f>Option3!AE$85*conv_2026*AE$7</f>
        <v>0</v>
      </c>
      <c r="AF49" s="31">
        <f>Option3!AF$85*conv_2026*AF$7</f>
        <v>0</v>
      </c>
      <c r="AG49" s="31">
        <f>Option3!AG$85*conv_2026*AG$7</f>
        <v>0</v>
      </c>
    </row>
    <row r="50" spans="1:33" s="2" customFormat="1" x14ac:dyDescent="0.2">
      <c r="A50" s="137" t="str">
        <f t="shared" si="10"/>
        <v>Option 3</v>
      </c>
      <c r="B50" s="137"/>
      <c r="C50" s="125" t="str">
        <f>Option3!C87</f>
        <v>Net benefits</v>
      </c>
      <c r="D50" s="109" t="str">
        <f t="shared" si="11"/>
        <v>Option 3Net benefits</v>
      </c>
      <c r="E50" s="110"/>
      <c r="F50" s="145"/>
      <c r="G50" s="230">
        <f t="shared" si="12"/>
        <v>46203</v>
      </c>
      <c r="H50" s="52"/>
      <c r="I50" s="52">
        <f t="shared" ref="I50:AB50" si="13">SUM(I46:I49)</f>
        <v>0</v>
      </c>
      <c r="J50" s="52">
        <f t="shared" si="13"/>
        <v>0</v>
      </c>
      <c r="K50" s="52">
        <f t="shared" si="13"/>
        <v>0</v>
      </c>
      <c r="L50" s="52">
        <f t="shared" si="13"/>
        <v>0</v>
      </c>
      <c r="M50" s="52">
        <f t="shared" si="13"/>
        <v>0</v>
      </c>
      <c r="N50" s="52">
        <f t="shared" si="13"/>
        <v>0</v>
      </c>
      <c r="O50" s="52">
        <f t="shared" si="13"/>
        <v>-6253.1811450728537</v>
      </c>
      <c r="P50" s="52">
        <f t="shared" si="13"/>
        <v>440503.74967619107</v>
      </c>
      <c r="Q50" s="52">
        <f t="shared" si="13"/>
        <v>548914.44163940963</v>
      </c>
      <c r="R50" s="52">
        <f t="shared" si="13"/>
        <v>671531.96281687217</v>
      </c>
      <c r="S50" s="52">
        <f t="shared" si="13"/>
        <v>810477.15784756164</v>
      </c>
      <c r="T50" s="52">
        <f t="shared" si="13"/>
        <v>968230.98576991609</v>
      </c>
      <c r="U50" s="52">
        <f t="shared" si="13"/>
        <v>1147703.6774036419</v>
      </c>
      <c r="V50" s="52">
        <f t="shared" si="13"/>
        <v>1352318.8500894622</v>
      </c>
      <c r="W50" s="52">
        <f t="shared" si="13"/>
        <v>1586116.2200859813</v>
      </c>
      <c r="X50" s="52">
        <f t="shared" si="13"/>
        <v>1852646.0625053928</v>
      </c>
      <c r="Y50" s="52">
        <f t="shared" si="13"/>
        <v>2092962.8360818014</v>
      </c>
      <c r="Z50" s="52">
        <f t="shared" si="13"/>
        <v>2344344.5198821914</v>
      </c>
      <c r="AA50" s="52">
        <f t="shared" si="13"/>
        <v>2619703.0904072435</v>
      </c>
      <c r="AB50" s="52">
        <f t="shared" si="13"/>
        <v>2929458.7480905075</v>
      </c>
      <c r="AC50" s="52">
        <f>SUM(AC46:AC49)</f>
        <v>0</v>
      </c>
      <c r="AD50" s="52">
        <f>SUM(AD46:AD49)</f>
        <v>0</v>
      </c>
      <c r="AE50" s="52">
        <f>SUM(AE46:AE49)</f>
        <v>0</v>
      </c>
      <c r="AF50" s="52">
        <f>SUM(AF46:AF49)</f>
        <v>0</v>
      </c>
      <c r="AG50" s="52">
        <f>SUM(AG46:AG49)</f>
        <v>0</v>
      </c>
    </row>
    <row r="51" spans="1:33" s="2" customFormat="1" x14ac:dyDescent="0.2">
      <c r="A51" s="137" t="str">
        <f t="shared" si="10"/>
        <v>Option 3</v>
      </c>
      <c r="B51" s="137"/>
      <c r="C51" s="8" t="s">
        <v>121</v>
      </c>
      <c r="D51" s="38" t="str">
        <f t="shared" si="11"/>
        <v>Option 3NPV</v>
      </c>
      <c r="E51" s="1"/>
      <c r="F51" s="108" cm="1">
        <f t="array" ref="F51">SUMPRODUCT(($H50:$AG50)*($H$5:$AG$5)*($H$7:$AG$7))</f>
        <v>11447198.62633789</v>
      </c>
      <c r="G51" s="228">
        <f t="shared" si="12"/>
        <v>46203</v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</row>
    <row r="52" spans="1:33" s="2" customFormat="1" x14ac:dyDescent="0.2">
      <c r="A52" s="137" t="str">
        <f t="shared" si="10"/>
        <v>Option 3</v>
      </c>
      <c r="B52" s="137"/>
      <c r="C52" s="8" t="s">
        <v>192</v>
      </c>
      <c r="D52" s="38" t="str">
        <f t="shared" si="11"/>
        <v>Option 3PV of costs</v>
      </c>
      <c r="E52" s="1"/>
      <c r="F52" s="108">
        <f>SUM(F46:F47)</f>
        <v>-4091862.3267033584</v>
      </c>
      <c r="G52" s="228">
        <f t="shared" si="12"/>
        <v>46203</v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</row>
    <row r="53" spans="1:33" s="2" customFormat="1" x14ac:dyDescent="0.2">
      <c r="A53" s="137" t="str">
        <f t="shared" si="10"/>
        <v>Option 3</v>
      </c>
      <c r="B53" s="137"/>
      <c r="C53" s="8" t="s">
        <v>193</v>
      </c>
      <c r="D53" s="38" t="str">
        <f t="shared" si="11"/>
        <v>Option 3PV of benefits</v>
      </c>
      <c r="E53" s="1"/>
      <c r="F53" s="108">
        <f>SUM(F48:F49)</f>
        <v>15539060.953041248</v>
      </c>
      <c r="G53" s="228">
        <f t="shared" si="12"/>
        <v>46203</v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</row>
    <row r="54" spans="1:33" s="2" customFormat="1" x14ac:dyDescent="0.2">
      <c r="A54" s="137"/>
      <c r="B54" s="137"/>
      <c r="C54" s="1"/>
      <c r="D54" s="38"/>
      <c r="E54" s="1"/>
      <c r="F54" s="108"/>
      <c r="G54" s="231"/>
      <c r="H54" s="1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5"/>
      <c r="AD54" s="105"/>
      <c r="AE54" s="105"/>
      <c r="AF54" s="105"/>
      <c r="AG54" s="105"/>
    </row>
    <row r="55" spans="1:33" s="2" customFormat="1" x14ac:dyDescent="0.2">
      <c r="A55" s="123"/>
      <c r="B55" s="123"/>
      <c r="C55" s="123"/>
      <c r="D55" s="38"/>
      <c r="F55" s="118"/>
      <c r="G55" s="224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</row>
    <row r="56" spans="1:33" s="275" customFormat="1" x14ac:dyDescent="0.2">
      <c r="A56" s="273" t="str">
        <f>A57</f>
        <v>Option 4</v>
      </c>
      <c r="B56" s="273"/>
      <c r="C56" s="273" t="s">
        <v>126</v>
      </c>
      <c r="D56" s="274" t="str">
        <f>A56&amp;C56</f>
        <v>Option 4Energy at risk value</v>
      </c>
      <c r="F56" s="97">
        <f>SUMPRODUCT($H56:$AG56, $H$5:$AG$5)</f>
        <v>0</v>
      </c>
      <c r="G56" s="276">
        <f>output_dollars</f>
        <v>46203</v>
      </c>
      <c r="H56" s="277"/>
      <c r="I56" s="31">
        <f>Option4!I$28*conv_2026</f>
        <v>0</v>
      </c>
      <c r="J56" s="31">
        <f>Option4!J$28*conv_2026</f>
        <v>0</v>
      </c>
      <c r="K56" s="31">
        <f>Option4!K$28*conv_2026</f>
        <v>0</v>
      </c>
      <c r="L56" s="31">
        <f>Option4!L$28*conv_2026</f>
        <v>0</v>
      </c>
      <c r="M56" s="31">
        <f>Option4!M$28*conv_2026</f>
        <v>0</v>
      </c>
      <c r="N56" s="31">
        <f>Option4!N$28*conv_2026</f>
        <v>0</v>
      </c>
      <c r="O56" s="31">
        <f>Option4!O$28*conv_2026</f>
        <v>0</v>
      </c>
      <c r="P56" s="31">
        <f>Option4!P$28*conv_2026</f>
        <v>0</v>
      </c>
      <c r="Q56" s="31">
        <f>Option4!Q$28*conv_2026</f>
        <v>0</v>
      </c>
      <c r="R56" s="31">
        <f>Option4!R$28*conv_2026</f>
        <v>0</v>
      </c>
      <c r="S56" s="31">
        <f>Option4!S$28*conv_2026</f>
        <v>0</v>
      </c>
      <c r="T56" s="31">
        <f>Option4!T$28*conv_2026</f>
        <v>0</v>
      </c>
      <c r="U56" s="31">
        <f>Option4!U$28*conv_2026</f>
        <v>0</v>
      </c>
      <c r="V56" s="31">
        <f>Option4!V$28*conv_2026</f>
        <v>0</v>
      </c>
      <c r="W56" s="31">
        <f>Option4!W$28*conv_2026</f>
        <v>0</v>
      </c>
      <c r="X56" s="31">
        <f>Option4!X$28*conv_2026</f>
        <v>0</v>
      </c>
      <c r="Y56" s="31">
        <f>Option4!Y$28*conv_2026</f>
        <v>0</v>
      </c>
      <c r="Z56" s="31">
        <f>Option4!Z$28*conv_2026</f>
        <v>0</v>
      </c>
      <c r="AA56" s="31">
        <f>Option4!AA$28*conv_2026</f>
        <v>0</v>
      </c>
      <c r="AB56" s="31">
        <f>Option4!AB$28*conv_2026</f>
        <v>0</v>
      </c>
      <c r="AC56" s="31">
        <f>Option4!AC$28*conv_2026</f>
        <v>0</v>
      </c>
      <c r="AD56" s="31">
        <f>Option4!AD$28*conv_2026</f>
        <v>0</v>
      </c>
      <c r="AE56" s="31">
        <f>Option4!AE$28*conv_2026</f>
        <v>0</v>
      </c>
      <c r="AF56" s="31">
        <f>Option4!AF$28*conv_2026</f>
        <v>0</v>
      </c>
      <c r="AG56" s="31">
        <f>Option4!AG$28*conv_2026</f>
        <v>0</v>
      </c>
    </row>
    <row r="57" spans="1:33" s="2" customFormat="1" x14ac:dyDescent="0.2">
      <c r="A57" s="137" t="str">
        <f>Data!B12</f>
        <v>Option 4</v>
      </c>
      <c r="B57" s="137"/>
      <c r="C57" s="58" t="str">
        <f>Option4!C$66</f>
        <v>Capital expenditure</v>
      </c>
      <c r="D57" s="38" t="str">
        <f t="shared" ref="D57:D67" si="14">A57&amp;C57</f>
        <v>Option 4Capital expenditure</v>
      </c>
      <c r="E57" s="1"/>
      <c r="F57" s="97">
        <f>SUMPRODUCT($H57:$AG57, $H$5:$AG$5)</f>
        <v>0</v>
      </c>
      <c r="G57" s="228">
        <f>output_dollars</f>
        <v>46203</v>
      </c>
      <c r="H57" s="31"/>
      <c r="I57" s="31">
        <f>SUM(Option4!I$67:I$69)*conv_2026*I$7</f>
        <v>0</v>
      </c>
      <c r="J57" s="31">
        <f>SUM(Option4!J$67:J$69)*conv_2026*J$7</f>
        <v>0</v>
      </c>
      <c r="K57" s="31">
        <f>SUM(Option4!K$67:K$69)*conv_2026*K$7</f>
        <v>0</v>
      </c>
      <c r="L57" s="31">
        <f>SUM(Option4!L$67:L$69)*conv_2026*L$7</f>
        <v>0</v>
      </c>
      <c r="M57" s="31">
        <f>SUM(Option4!M$67:M$69)*conv_2026*M$7</f>
        <v>0</v>
      </c>
      <c r="N57" s="31">
        <f>SUM(Option4!N$67:N$69)*conv_2026*N$7</f>
        <v>0</v>
      </c>
      <c r="O57" s="31">
        <f>SUM(Option4!O$67:O$69)*conv_2026*O$7</f>
        <v>0</v>
      </c>
      <c r="P57" s="31">
        <f>SUM(Option4!P$67:P$69)*conv_2026*P$7</f>
        <v>0</v>
      </c>
      <c r="Q57" s="31">
        <f>SUM(Option4!Q$67:Q$69)*conv_2026*Q$7</f>
        <v>0</v>
      </c>
      <c r="R57" s="31">
        <f>SUM(Option4!R$67:R$69)*conv_2026*R$7</f>
        <v>0</v>
      </c>
      <c r="S57" s="31">
        <f>SUM(Option4!S$67:S$69)*conv_2026*S$7</f>
        <v>0</v>
      </c>
      <c r="T57" s="31">
        <f>SUM(Option4!T$67:T$69)*conv_2026*T$7</f>
        <v>0</v>
      </c>
      <c r="U57" s="31">
        <f>SUM(Option4!U$67:U$69)*conv_2026*U$7</f>
        <v>0</v>
      </c>
      <c r="V57" s="31">
        <f>SUM(Option4!V$67:V$69)*conv_2026*V$7</f>
        <v>0</v>
      </c>
      <c r="W57" s="31">
        <f>SUM(Option4!W$67:W$69)*conv_2026*W$7</f>
        <v>0</v>
      </c>
      <c r="X57" s="31">
        <f>SUM(Option4!X$67:X$69)*conv_2026*X$7</f>
        <v>0</v>
      </c>
      <c r="Y57" s="31">
        <f>SUM(Option4!Y$67:Y$69)*conv_2026*Y$7</f>
        <v>0</v>
      </c>
      <c r="Z57" s="31">
        <f>SUM(Option4!Z$67:Z$69)*conv_2026*Z$7</f>
        <v>0</v>
      </c>
      <c r="AA57" s="31">
        <f>SUM(Option4!AA$67:AA$69)*conv_2026*AA$7</f>
        <v>0</v>
      </c>
      <c r="AB57" s="31">
        <f>SUM(Option4!AB$67:AB$69)*conv_2026*AB$7</f>
        <v>0</v>
      </c>
      <c r="AC57" s="31">
        <f>SUM(Option4!AC$67:AC$69)*conv_2026*AC$7</f>
        <v>0</v>
      </c>
      <c r="AD57" s="31">
        <f>SUM(Option4!AD$67:AD$69)*conv_2026*AD$7</f>
        <v>0</v>
      </c>
      <c r="AE57" s="31">
        <f>SUM(Option4!AE$67:AE$69)*conv_2026*AE$7</f>
        <v>0</v>
      </c>
      <c r="AF57" s="31">
        <f>SUM(Option4!AF$67:AF$69)*conv_2026*AF$7</f>
        <v>0</v>
      </c>
      <c r="AG57" s="31">
        <f>SUM(Option4!AG$67:AG$69)*conv_2026*AG$7</f>
        <v>0</v>
      </c>
    </row>
    <row r="58" spans="1:33" s="2" customFormat="1" x14ac:dyDescent="0.2">
      <c r="A58" s="137" t="str">
        <f t="shared" ref="A58:A67" si="15">A57</f>
        <v>Option 4</v>
      </c>
      <c r="B58" s="137"/>
      <c r="C58" s="58" t="str">
        <f>'Option1 (base case)'!C$36</f>
        <v>Total risk cost</v>
      </c>
      <c r="D58" s="38" t="str">
        <f t="shared" si="14"/>
        <v>Option 4Total risk cost</v>
      </c>
      <c r="E58" s="1"/>
      <c r="F58" s="97">
        <f>SUMPRODUCT($H58:$AG58, $H$5:$AG$5)</f>
        <v>0</v>
      </c>
      <c r="G58" s="228">
        <f>output_dollars</f>
        <v>46203</v>
      </c>
      <c r="H58" s="31"/>
      <c r="I58" s="31">
        <f>Option4!I$36*conv_2026*I$7</f>
        <v>0</v>
      </c>
      <c r="J58" s="31">
        <f>Option4!J$36*conv_2026*J$7</f>
        <v>0</v>
      </c>
      <c r="K58" s="31">
        <f>Option4!K$36*conv_2026*K$7</f>
        <v>0</v>
      </c>
      <c r="L58" s="31">
        <f>Option4!L$36*conv_2026*L$7</f>
        <v>0</v>
      </c>
      <c r="M58" s="31">
        <f>Option4!M$36*conv_2026*M$7</f>
        <v>0</v>
      </c>
      <c r="N58" s="31">
        <f>Option4!N$36*conv_2026*N$7</f>
        <v>0</v>
      </c>
      <c r="O58" s="31">
        <f>Option4!O$36*conv_2026*O$7</f>
        <v>0</v>
      </c>
      <c r="P58" s="31">
        <f>Option4!P$36*conv_2026*P$7</f>
        <v>0</v>
      </c>
      <c r="Q58" s="31">
        <f>Option4!Q$36*conv_2026*Q$7</f>
        <v>0</v>
      </c>
      <c r="R58" s="31">
        <f>Option4!R$36*conv_2026*R$7</f>
        <v>0</v>
      </c>
      <c r="S58" s="31">
        <f>Option4!S$36*conv_2026*S$7</f>
        <v>0</v>
      </c>
      <c r="T58" s="31">
        <f>Option4!T$36*conv_2026*T$7</f>
        <v>0</v>
      </c>
      <c r="U58" s="31">
        <f>Option4!U$36*conv_2026*U$7</f>
        <v>0</v>
      </c>
      <c r="V58" s="31">
        <f>Option4!V$36*conv_2026*V$7</f>
        <v>0</v>
      </c>
      <c r="W58" s="31">
        <f>Option4!W$36*conv_2026*W$7</f>
        <v>0</v>
      </c>
      <c r="X58" s="31">
        <f>Option4!X$36*conv_2026*X$7</f>
        <v>0</v>
      </c>
      <c r="Y58" s="31">
        <f>Option4!Y$36*conv_2026*Y$7</f>
        <v>0</v>
      </c>
      <c r="Z58" s="31">
        <f>Option4!Z$36*conv_2026*Z$7</f>
        <v>0</v>
      </c>
      <c r="AA58" s="31">
        <f>Option4!AA$36*conv_2026*AA$7</f>
        <v>0</v>
      </c>
      <c r="AB58" s="31">
        <f>Option4!AB$36*conv_2026*AB$7</f>
        <v>0</v>
      </c>
      <c r="AC58" s="31">
        <f>Option4!AC$36*conv_2026*AC$7</f>
        <v>0</v>
      </c>
      <c r="AD58" s="31">
        <f>Option4!AD$36*conv_2026*AD$7</f>
        <v>0</v>
      </c>
      <c r="AE58" s="31">
        <f>Option4!AE$36*conv_2026*AE$7</f>
        <v>0</v>
      </c>
      <c r="AF58" s="31">
        <f>Option4!AF$36*conv_2026*AF$7</f>
        <v>0</v>
      </c>
      <c r="AG58" s="31">
        <f>Option4!AG$36*conv_2026*AG$7</f>
        <v>0</v>
      </c>
    </row>
    <row r="59" spans="1:33" s="2" customFormat="1" x14ac:dyDescent="0.2">
      <c r="A59" s="137" t="str">
        <f t="shared" si="15"/>
        <v>Option 4</v>
      </c>
      <c r="B59" s="137"/>
      <c r="C59" s="75"/>
      <c r="D59" s="38" t="str">
        <f t="shared" si="14"/>
        <v>Option 4</v>
      </c>
      <c r="E59" s="1"/>
      <c r="F59"/>
      <c r="G59" s="22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s="2" customFormat="1" x14ac:dyDescent="0.2">
      <c r="A60" s="137" t="str">
        <f t="shared" si="15"/>
        <v>Option 4</v>
      </c>
      <c r="B60" s="137"/>
      <c r="C60" s="58" t="str">
        <f>Option4!C$82</f>
        <v>Annualised capex</v>
      </c>
      <c r="D60" s="38" t="str">
        <f t="shared" si="14"/>
        <v>Option 4Annualised capex</v>
      </c>
      <c r="E60" s="1"/>
      <c r="F60" s="97">
        <f>SUMPRODUCT($H60:$AG60, $H$5:$AG$5)</f>
        <v>0</v>
      </c>
      <c r="G60" s="228">
        <f t="shared" ref="G60:G67" si="16">output_dollars</f>
        <v>46203</v>
      </c>
      <c r="H60" s="31"/>
      <c r="I60" s="31">
        <f>Option4!I$82*conv_2026*I$7</f>
        <v>0</v>
      </c>
      <c r="J60" s="31">
        <f>Option4!J$82*conv_2026*J$7</f>
        <v>0</v>
      </c>
      <c r="K60" s="31">
        <f>Option4!K$82*conv_2026*K$7</f>
        <v>0</v>
      </c>
      <c r="L60" s="31">
        <f>Option4!L$82*conv_2026*L$7</f>
        <v>0</v>
      </c>
      <c r="M60" s="31">
        <f>Option4!M$82*conv_2026*M$7</f>
        <v>0</v>
      </c>
      <c r="N60" s="31">
        <f>Option4!N$82*conv_2026*N$7</f>
        <v>0</v>
      </c>
      <c r="O60" s="31">
        <f>Option4!O$82*conv_2026*O$7</f>
        <v>0</v>
      </c>
      <c r="P60" s="31">
        <f>Option4!P$82*conv_2026*P$7</f>
        <v>0</v>
      </c>
      <c r="Q60" s="31">
        <f>Option4!Q$82*conv_2026*Q$7</f>
        <v>0</v>
      </c>
      <c r="R60" s="31">
        <f>Option4!R$82*conv_2026*R$7</f>
        <v>0</v>
      </c>
      <c r="S60" s="31">
        <f>Option4!S$82*conv_2026*S$7</f>
        <v>0</v>
      </c>
      <c r="T60" s="31">
        <f>Option4!T$82*conv_2026*T$7</f>
        <v>0</v>
      </c>
      <c r="U60" s="31">
        <f>Option4!U$82*conv_2026*U$7</f>
        <v>0</v>
      </c>
      <c r="V60" s="31">
        <f>Option4!V$82*conv_2026*V$7</f>
        <v>0</v>
      </c>
      <c r="W60" s="31">
        <f>Option4!W$82*conv_2026*W$7</f>
        <v>0</v>
      </c>
      <c r="X60" s="31">
        <f>Option4!X$82*conv_2026*X$7</f>
        <v>0</v>
      </c>
      <c r="Y60" s="31">
        <f>Option4!Y$82*conv_2026*Y$7</f>
        <v>0</v>
      </c>
      <c r="Z60" s="31">
        <f>Option4!Z$82*conv_2026*Z$7</f>
        <v>0</v>
      </c>
      <c r="AA60" s="31">
        <f>Option4!AA$82*conv_2026*AA$7</f>
        <v>0</v>
      </c>
      <c r="AB60" s="31">
        <f>Option4!AB$82*conv_2026*AB$7</f>
        <v>0</v>
      </c>
      <c r="AC60" s="31">
        <f>Option4!AC$82*conv_2026*AC$7</f>
        <v>0</v>
      </c>
      <c r="AD60" s="31">
        <f>Option4!AD$82*conv_2026*AD$7</f>
        <v>0</v>
      </c>
      <c r="AE60" s="31">
        <f>Option4!AE$82*conv_2026*AE$7</f>
        <v>0</v>
      </c>
      <c r="AF60" s="31">
        <f>Option4!AF$82*conv_2026*AF$7</f>
        <v>0</v>
      </c>
      <c r="AG60" s="31">
        <f>Option4!AG$82*conv_2026*AG$7</f>
        <v>0</v>
      </c>
    </row>
    <row r="61" spans="1:33" s="2" customFormat="1" x14ac:dyDescent="0.2">
      <c r="A61" s="137" t="str">
        <f t="shared" si="15"/>
        <v>Option 4</v>
      </c>
      <c r="B61" s="137"/>
      <c r="C61" s="58" t="str">
        <f>Option4!C$83</f>
        <v>Operating expenditure</v>
      </c>
      <c r="D61" s="38" t="str">
        <f t="shared" si="14"/>
        <v>Option 4Operating expenditure</v>
      </c>
      <c r="E61" s="1"/>
      <c r="F61" s="97">
        <f>SUMPRODUCT($H61:$AG61, $H$5:$AG$5)</f>
        <v>0</v>
      </c>
      <c r="G61" s="228">
        <f t="shared" si="16"/>
        <v>46203</v>
      </c>
      <c r="H61" s="31"/>
      <c r="I61" s="31">
        <f>Option4!I$83*conv_2026*I$7</f>
        <v>0</v>
      </c>
      <c r="J61" s="31">
        <f>Option4!J$83*conv_2026*J$7</f>
        <v>0</v>
      </c>
      <c r="K61" s="31">
        <f>Option4!K$83*conv_2026*K$7</f>
        <v>0</v>
      </c>
      <c r="L61" s="31">
        <f>Option4!L$83*conv_2026*L$7</f>
        <v>0</v>
      </c>
      <c r="M61" s="31">
        <f>Option4!M$83*conv_2026*M$7</f>
        <v>0</v>
      </c>
      <c r="N61" s="31">
        <f>Option4!N$83*conv_2026*N$7</f>
        <v>0</v>
      </c>
      <c r="O61" s="31">
        <f>Option4!O$83*conv_2026*O$7</f>
        <v>0</v>
      </c>
      <c r="P61" s="31">
        <f>Option4!P$83*conv_2026*P$7</f>
        <v>0</v>
      </c>
      <c r="Q61" s="31">
        <f>Option4!Q$83*conv_2026*Q$7</f>
        <v>0</v>
      </c>
      <c r="R61" s="31">
        <f>Option4!R$83*conv_2026*R$7</f>
        <v>0</v>
      </c>
      <c r="S61" s="31">
        <f>Option4!S$83*conv_2026*S$7</f>
        <v>0</v>
      </c>
      <c r="T61" s="31">
        <f>Option4!T$83*conv_2026*T$7</f>
        <v>0</v>
      </c>
      <c r="U61" s="31">
        <f>Option4!U$83*conv_2026*U$7</f>
        <v>0</v>
      </c>
      <c r="V61" s="31">
        <f>Option4!V$83*conv_2026*V$7</f>
        <v>0</v>
      </c>
      <c r="W61" s="31">
        <f>Option4!W$83*conv_2026*W$7</f>
        <v>0</v>
      </c>
      <c r="X61" s="31">
        <f>Option4!X$83*conv_2026*X$7</f>
        <v>0</v>
      </c>
      <c r="Y61" s="31">
        <f>Option4!Y$83*conv_2026*Y$7</f>
        <v>0</v>
      </c>
      <c r="Z61" s="31">
        <f>Option4!Z$83*conv_2026*Z$7</f>
        <v>0</v>
      </c>
      <c r="AA61" s="31">
        <f>Option4!AA$83*conv_2026*AA$7</f>
        <v>0</v>
      </c>
      <c r="AB61" s="31">
        <f>Option4!AB$83*conv_2026*AB$7</f>
        <v>0</v>
      </c>
      <c r="AC61" s="31">
        <f>Option4!AC$83*conv_2026*AC$7</f>
        <v>0</v>
      </c>
      <c r="AD61" s="31">
        <f>Option4!AD$83*conv_2026*AD$7</f>
        <v>0</v>
      </c>
      <c r="AE61" s="31">
        <f>Option4!AE$83*conv_2026*AE$7</f>
        <v>0</v>
      </c>
      <c r="AF61" s="31">
        <f>Option4!AF$83*conv_2026*AF$7</f>
        <v>0</v>
      </c>
      <c r="AG61" s="31">
        <f>Option4!AG$83*conv_2026*AG$7</f>
        <v>0</v>
      </c>
    </row>
    <row r="62" spans="1:33" s="2" customFormat="1" x14ac:dyDescent="0.2">
      <c r="A62" s="137" t="str">
        <f t="shared" si="15"/>
        <v>Option 4</v>
      </c>
      <c r="B62" s="137"/>
      <c r="C62" s="58" t="str">
        <f>Option4!C$84</f>
        <v>Risk mitigated</v>
      </c>
      <c r="D62" s="38" t="str">
        <f t="shared" si="14"/>
        <v>Option 4Risk mitigated</v>
      </c>
      <c r="E62" s="1"/>
      <c r="F62" s="97">
        <f>SUMPRODUCT($H62:$AG62, $H$5:$AG$5)</f>
        <v>0</v>
      </c>
      <c r="G62" s="228">
        <f t="shared" si="16"/>
        <v>46203</v>
      </c>
      <c r="H62" s="31"/>
      <c r="I62" s="31">
        <f>Option4!I$84*conv_2026*I$7</f>
        <v>0</v>
      </c>
      <c r="J62" s="31">
        <f>Option4!J$84*conv_2026*J$7</f>
        <v>0</v>
      </c>
      <c r="K62" s="31">
        <f>Option4!K$84*conv_2026*K$7</f>
        <v>0</v>
      </c>
      <c r="L62" s="31">
        <f>Option4!L$84*conv_2026*L$7</f>
        <v>0</v>
      </c>
      <c r="M62" s="31">
        <f>Option4!M$84*conv_2026*M$7</f>
        <v>0</v>
      </c>
      <c r="N62" s="31">
        <f>Option4!N$84*conv_2026*N$7</f>
        <v>0</v>
      </c>
      <c r="O62" s="31">
        <f>Option4!O$84*conv_2026*O$7</f>
        <v>0</v>
      </c>
      <c r="P62" s="31">
        <f>Option4!P$84*conv_2026*P$7</f>
        <v>0</v>
      </c>
      <c r="Q62" s="31">
        <f>Option4!Q$84*conv_2026*Q$7</f>
        <v>0</v>
      </c>
      <c r="R62" s="31">
        <f>Option4!R$84*conv_2026*R$7</f>
        <v>0</v>
      </c>
      <c r="S62" s="31">
        <f>Option4!S$84*conv_2026*S$7</f>
        <v>0</v>
      </c>
      <c r="T62" s="31">
        <f>Option4!T$84*conv_2026*T$7</f>
        <v>0</v>
      </c>
      <c r="U62" s="31">
        <f>Option4!U$84*conv_2026*U$7</f>
        <v>0</v>
      </c>
      <c r="V62" s="31">
        <f>Option4!V$84*conv_2026*V$7</f>
        <v>0</v>
      </c>
      <c r="W62" s="31">
        <f>Option4!W$84*conv_2026*W$7</f>
        <v>0</v>
      </c>
      <c r="X62" s="31">
        <f>Option4!X$84*conv_2026*X$7</f>
        <v>0</v>
      </c>
      <c r="Y62" s="31">
        <f>Option4!Y$84*conv_2026*Y$7</f>
        <v>0</v>
      </c>
      <c r="Z62" s="31">
        <f>Option4!Z$84*conv_2026*Z$7</f>
        <v>0</v>
      </c>
      <c r="AA62" s="31">
        <f>Option4!AA$84*conv_2026*AA$7</f>
        <v>0</v>
      </c>
      <c r="AB62" s="31">
        <f>Option4!AB$84*conv_2026*AB$7</f>
        <v>0</v>
      </c>
      <c r="AC62" s="31">
        <f>Option4!AC$84*conv_2026*AC$7</f>
        <v>0</v>
      </c>
      <c r="AD62" s="31">
        <f>Option4!AD$84*conv_2026*AD$7</f>
        <v>0</v>
      </c>
      <c r="AE62" s="31">
        <f>Option4!AE$84*conv_2026*AE$7</f>
        <v>0</v>
      </c>
      <c r="AF62" s="31">
        <f>Option4!AF$84*conv_2026*AF$7</f>
        <v>0</v>
      </c>
      <c r="AG62" s="31">
        <f>Option4!AG$84*conv_2026*AG$7</f>
        <v>0</v>
      </c>
    </row>
    <row r="63" spans="1:33" s="2" customFormat="1" x14ac:dyDescent="0.2">
      <c r="A63" s="137" t="str">
        <f t="shared" si="15"/>
        <v>Option 4</v>
      </c>
      <c r="B63" s="137"/>
      <c r="C63" s="58" t="str">
        <f>Option4!C$85</f>
        <v>Other benefits value</v>
      </c>
      <c r="D63" s="38" t="str">
        <f t="shared" si="14"/>
        <v>Option 4Other benefits value</v>
      </c>
      <c r="E63" s="1"/>
      <c r="F63" s="97">
        <f>SUMPRODUCT($H63:$AG63, $H$5:$AG$5)</f>
        <v>0</v>
      </c>
      <c r="G63" s="228">
        <f t="shared" si="16"/>
        <v>46203</v>
      </c>
      <c r="H63" s="31"/>
      <c r="I63" s="31">
        <f>Option4!I$85*conv_2026*I$7</f>
        <v>0</v>
      </c>
      <c r="J63" s="31">
        <f>Option4!J$85*conv_2026*J$7</f>
        <v>0</v>
      </c>
      <c r="K63" s="31">
        <f>Option4!K$85*conv_2026*K$7</f>
        <v>0</v>
      </c>
      <c r="L63" s="31">
        <f>Option4!L$85*conv_2026*L$7</f>
        <v>0</v>
      </c>
      <c r="M63" s="31">
        <f>Option4!M$85*conv_2026*M$7</f>
        <v>0</v>
      </c>
      <c r="N63" s="31">
        <f>Option4!N$85*conv_2026*N$7</f>
        <v>0</v>
      </c>
      <c r="O63" s="31">
        <f>Option4!O$85*conv_2026*O$7</f>
        <v>0</v>
      </c>
      <c r="P63" s="31">
        <f>Option4!P$85*conv_2026*P$7</f>
        <v>0</v>
      </c>
      <c r="Q63" s="31">
        <f>Option4!Q$85*conv_2026*Q$7</f>
        <v>0</v>
      </c>
      <c r="R63" s="31">
        <f>Option4!R$85*conv_2026*R$7</f>
        <v>0</v>
      </c>
      <c r="S63" s="31">
        <f>Option4!S$85*conv_2026*S$7</f>
        <v>0</v>
      </c>
      <c r="T63" s="31">
        <f>Option4!T$85*conv_2026*T$7</f>
        <v>0</v>
      </c>
      <c r="U63" s="31">
        <f>Option4!U$85*conv_2026*U$7</f>
        <v>0</v>
      </c>
      <c r="V63" s="31">
        <f>Option4!V$85*conv_2026*V$7</f>
        <v>0</v>
      </c>
      <c r="W63" s="31">
        <f>Option4!W$85*conv_2026*W$7</f>
        <v>0</v>
      </c>
      <c r="X63" s="31">
        <f>Option4!X$85*conv_2026*X$7</f>
        <v>0</v>
      </c>
      <c r="Y63" s="31">
        <f>Option4!Y$85*conv_2026*Y$7</f>
        <v>0</v>
      </c>
      <c r="Z63" s="31">
        <f>Option4!Z$85*conv_2026*Z$7</f>
        <v>0</v>
      </c>
      <c r="AA63" s="31">
        <f>Option4!AA$85*conv_2026*AA$7</f>
        <v>0</v>
      </c>
      <c r="AB63" s="31">
        <f>Option4!AB$85*conv_2026*AB$7</f>
        <v>0</v>
      </c>
      <c r="AC63" s="31">
        <f>Option4!AC$85*conv_2026*AC$7</f>
        <v>0</v>
      </c>
      <c r="AD63" s="31">
        <f>Option4!AD$85*conv_2026*AD$7</f>
        <v>0</v>
      </c>
      <c r="AE63" s="31">
        <f>Option4!AE$85*conv_2026*AE$7</f>
        <v>0</v>
      </c>
      <c r="AF63" s="31">
        <f>Option4!AF$85*conv_2026*AF$7</f>
        <v>0</v>
      </c>
      <c r="AG63" s="31">
        <f>Option4!AG$85*conv_2026*AG$7</f>
        <v>0</v>
      </c>
    </row>
    <row r="64" spans="1:33" s="2" customFormat="1" x14ac:dyDescent="0.2">
      <c r="A64" s="137" t="str">
        <f t="shared" si="15"/>
        <v>Option 4</v>
      </c>
      <c r="B64" s="137"/>
      <c r="C64" s="125" t="str">
        <f>Option4!C87</f>
        <v>Net benefits</v>
      </c>
      <c r="D64" s="109" t="str">
        <f t="shared" si="14"/>
        <v>Option 4Net benefits</v>
      </c>
      <c r="E64" s="110"/>
      <c r="F64" s="145"/>
      <c r="G64" s="230">
        <f t="shared" si="16"/>
        <v>46203</v>
      </c>
      <c r="H64" s="52"/>
      <c r="I64" s="52">
        <f t="shared" ref="I64:AB64" si="17">SUM(I60:I63)</f>
        <v>0</v>
      </c>
      <c r="J64" s="52">
        <f t="shared" si="17"/>
        <v>0</v>
      </c>
      <c r="K64" s="52">
        <f t="shared" si="17"/>
        <v>0</v>
      </c>
      <c r="L64" s="52">
        <f t="shared" si="17"/>
        <v>0</v>
      </c>
      <c r="M64" s="52">
        <f t="shared" si="17"/>
        <v>0</v>
      </c>
      <c r="N64" s="52">
        <f t="shared" si="17"/>
        <v>0</v>
      </c>
      <c r="O64" s="52">
        <f t="shared" si="17"/>
        <v>0</v>
      </c>
      <c r="P64" s="52">
        <f t="shared" si="17"/>
        <v>0</v>
      </c>
      <c r="Q64" s="52">
        <f t="shared" si="17"/>
        <v>0</v>
      </c>
      <c r="R64" s="52">
        <f t="shared" si="17"/>
        <v>0</v>
      </c>
      <c r="S64" s="52">
        <f t="shared" si="17"/>
        <v>0</v>
      </c>
      <c r="T64" s="52">
        <f t="shared" si="17"/>
        <v>0</v>
      </c>
      <c r="U64" s="52">
        <f t="shared" si="17"/>
        <v>0</v>
      </c>
      <c r="V64" s="52">
        <f t="shared" si="17"/>
        <v>0</v>
      </c>
      <c r="W64" s="52">
        <f t="shared" si="17"/>
        <v>0</v>
      </c>
      <c r="X64" s="52">
        <f t="shared" si="17"/>
        <v>0</v>
      </c>
      <c r="Y64" s="52">
        <f t="shared" si="17"/>
        <v>0</v>
      </c>
      <c r="Z64" s="52">
        <f t="shared" si="17"/>
        <v>0</v>
      </c>
      <c r="AA64" s="52">
        <f t="shared" si="17"/>
        <v>0</v>
      </c>
      <c r="AB64" s="52">
        <f t="shared" si="17"/>
        <v>0</v>
      </c>
      <c r="AC64" s="52">
        <f>SUM(AC60:AC63)</f>
        <v>0</v>
      </c>
      <c r="AD64" s="52">
        <f>SUM(AD60:AD63)</f>
        <v>0</v>
      </c>
      <c r="AE64" s="52">
        <f>SUM(AE60:AE63)</f>
        <v>0</v>
      </c>
      <c r="AF64" s="52">
        <f>SUM(AF60:AF63)</f>
        <v>0</v>
      </c>
      <c r="AG64" s="52">
        <f>SUM(AG60:AG63)</f>
        <v>0</v>
      </c>
    </row>
    <row r="65" spans="1:33" s="2" customFormat="1" x14ac:dyDescent="0.2">
      <c r="A65" s="137" t="str">
        <f t="shared" si="15"/>
        <v>Option 4</v>
      </c>
      <c r="B65" s="137"/>
      <c r="C65" s="8" t="s">
        <v>121</v>
      </c>
      <c r="D65" s="38" t="str">
        <f t="shared" si="14"/>
        <v>Option 4NPV</v>
      </c>
      <c r="E65" s="1"/>
      <c r="F65" s="108" cm="1">
        <f t="array" ref="F65">SUMPRODUCT(($H64:$AG64)*($H$5:$AG$5)*($H$7:$AG$7))</f>
        <v>0</v>
      </c>
      <c r="G65" s="228">
        <f t="shared" si="16"/>
        <v>46203</v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</row>
    <row r="66" spans="1:33" s="2" customFormat="1" x14ac:dyDescent="0.2">
      <c r="A66" s="137" t="str">
        <f t="shared" si="15"/>
        <v>Option 4</v>
      </c>
      <c r="B66" s="137"/>
      <c r="C66" s="8" t="s">
        <v>192</v>
      </c>
      <c r="D66" s="38" t="str">
        <f t="shared" si="14"/>
        <v>Option 4PV of costs</v>
      </c>
      <c r="E66" s="1"/>
      <c r="F66" s="108">
        <f>SUM(F60:F61)</f>
        <v>0</v>
      </c>
      <c r="G66" s="228">
        <f t="shared" si="16"/>
        <v>46203</v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</row>
    <row r="67" spans="1:33" s="2" customFormat="1" x14ac:dyDescent="0.2">
      <c r="A67" s="137" t="str">
        <f t="shared" si="15"/>
        <v>Option 4</v>
      </c>
      <c r="B67" s="137"/>
      <c r="C67" s="8" t="s">
        <v>193</v>
      </c>
      <c r="D67" s="38" t="str">
        <f t="shared" si="14"/>
        <v>Option 4PV of benefits</v>
      </c>
      <c r="E67" s="1"/>
      <c r="F67" s="108">
        <f>SUM(F62:F63)</f>
        <v>0</v>
      </c>
      <c r="G67" s="228">
        <f t="shared" si="16"/>
        <v>46203</v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</row>
    <row r="68" spans="1:33" s="2" customFormat="1" x14ac:dyDescent="0.2">
      <c r="A68" s="137"/>
      <c r="B68" s="137"/>
      <c r="C68" s="1"/>
      <c r="D68" s="38"/>
      <c r="E68" s="1"/>
      <c r="F68" s="108"/>
      <c r="G68" s="231"/>
      <c r="H68" s="1"/>
      <c r="I68" s="105"/>
      <c r="J68" s="105"/>
      <c r="K68" s="105"/>
      <c r="L68" s="105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</row>
    <row r="69" spans="1:33" s="2" customFormat="1" x14ac:dyDescent="0.2">
      <c r="A69" s="123"/>
      <c r="B69" s="123"/>
      <c r="C69" s="123"/>
      <c r="D69" s="38" t="str">
        <f t="shared" ref="D69:D81" si="18">A69&amp;C69</f>
        <v/>
      </c>
      <c r="F69" s="118"/>
      <c r="G69" s="224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</row>
    <row r="70" spans="1:33" s="275" customFormat="1" x14ac:dyDescent="0.2">
      <c r="A70" s="273" t="str">
        <f>A71</f>
        <v>Option 5</v>
      </c>
      <c r="B70" s="273"/>
      <c r="C70" s="273" t="s">
        <v>126</v>
      </c>
      <c r="D70" s="274" t="str">
        <f t="shared" si="18"/>
        <v>Option 5Energy at risk value</v>
      </c>
      <c r="F70" s="97">
        <f>SUMPRODUCT($H70:$AG70, $H$5:$AG$5)</f>
        <v>0</v>
      </c>
      <c r="G70" s="276">
        <f>output_dollars</f>
        <v>46203</v>
      </c>
      <c r="H70" s="277"/>
      <c r="I70" s="31">
        <f>Option5!I$28*conv_2026</f>
        <v>0</v>
      </c>
      <c r="J70" s="31">
        <f>Option5!J$28*conv_2026</f>
        <v>0</v>
      </c>
      <c r="K70" s="31">
        <f>Option5!K$28*conv_2026</f>
        <v>0</v>
      </c>
      <c r="L70" s="31">
        <f>Option5!L$28*conv_2026</f>
        <v>0</v>
      </c>
      <c r="M70" s="31">
        <f>Option5!M$28*conv_2026</f>
        <v>0</v>
      </c>
      <c r="N70" s="31">
        <f>Option5!N$28*conv_2026</f>
        <v>0</v>
      </c>
      <c r="O70" s="31">
        <f>Option5!O$28*conv_2026</f>
        <v>0</v>
      </c>
      <c r="P70" s="31">
        <f>Option5!P$28*conv_2026</f>
        <v>0</v>
      </c>
      <c r="Q70" s="31">
        <f>Option5!Q$28*conv_2026</f>
        <v>0</v>
      </c>
      <c r="R70" s="31">
        <f>Option5!R$28*conv_2026</f>
        <v>0</v>
      </c>
      <c r="S70" s="31">
        <f>Option5!S$28*conv_2026</f>
        <v>0</v>
      </c>
      <c r="T70" s="31">
        <f>Option5!T$28*conv_2026</f>
        <v>0</v>
      </c>
      <c r="U70" s="31">
        <f>Option5!U$28*conv_2026</f>
        <v>0</v>
      </c>
      <c r="V70" s="31">
        <f>Option5!V$28*conv_2026</f>
        <v>0</v>
      </c>
      <c r="W70" s="31">
        <f>Option5!W$28*conv_2026</f>
        <v>0</v>
      </c>
      <c r="X70" s="31">
        <f>Option5!X$28*conv_2026</f>
        <v>0</v>
      </c>
      <c r="Y70" s="31">
        <f>Option5!Y$28*conv_2026</f>
        <v>0</v>
      </c>
      <c r="Z70" s="31">
        <f>Option5!Z$28*conv_2026</f>
        <v>0</v>
      </c>
      <c r="AA70" s="31">
        <f>Option5!AA$28*conv_2026</f>
        <v>0</v>
      </c>
      <c r="AB70" s="31">
        <f>Option5!AB$28*conv_2026</f>
        <v>0</v>
      </c>
      <c r="AC70" s="31">
        <f>Option5!AC$28*conv_2026</f>
        <v>0</v>
      </c>
      <c r="AD70" s="31">
        <f>Option5!AD$28*conv_2026</f>
        <v>0</v>
      </c>
      <c r="AE70" s="31">
        <f>Option5!AE$28*conv_2026</f>
        <v>0</v>
      </c>
      <c r="AF70" s="31">
        <f>Option5!AF$28*conv_2026</f>
        <v>0</v>
      </c>
      <c r="AG70" s="31">
        <f>Option5!AG$28*conv_2026</f>
        <v>0</v>
      </c>
    </row>
    <row r="71" spans="1:33" s="2" customFormat="1" x14ac:dyDescent="0.2">
      <c r="A71" s="137" t="str">
        <f>Data!B13</f>
        <v>Option 5</v>
      </c>
      <c r="B71" s="137"/>
      <c r="C71" s="58" t="str">
        <f>Option5!C$66</f>
        <v>Capital expenditure</v>
      </c>
      <c r="D71" s="38" t="str">
        <f t="shared" si="18"/>
        <v>Option 5Capital expenditure</v>
      </c>
      <c r="E71" s="1"/>
      <c r="F71" s="97">
        <f>SUMPRODUCT($H71:$AG71, $H$5:$AG$5)</f>
        <v>0</v>
      </c>
      <c r="G71" s="228">
        <f>output_dollars</f>
        <v>46203</v>
      </c>
      <c r="H71" s="31"/>
      <c r="I71" s="31">
        <f>SUM(Option5!I$67:I$69)*conv_2026*I$7</f>
        <v>0</v>
      </c>
      <c r="J71" s="31">
        <f>SUM(Option5!J$67:J$69)*conv_2026*J$7</f>
        <v>0</v>
      </c>
      <c r="K71" s="31">
        <f>SUM(Option5!K$67:K$69)*conv_2026*K$7</f>
        <v>0</v>
      </c>
      <c r="L71" s="31">
        <f>SUM(Option5!L$67:L$69)*conv_2026*L$7</f>
        <v>0</v>
      </c>
      <c r="M71" s="31">
        <f>SUM(Option5!M$67:M$69)*conv_2026*M$7</f>
        <v>0</v>
      </c>
      <c r="N71" s="31">
        <f>SUM(Option5!N$67:N$69)*conv_2026*N$7</f>
        <v>0</v>
      </c>
      <c r="O71" s="31">
        <f>SUM(Option5!O$67:O$69)*conv_2026*O$7</f>
        <v>0</v>
      </c>
      <c r="P71" s="31">
        <f>SUM(Option5!P$67:P$69)*conv_2026*P$7</f>
        <v>0</v>
      </c>
      <c r="Q71" s="31">
        <f>SUM(Option5!Q$67:Q$69)*conv_2026*Q$7</f>
        <v>0</v>
      </c>
      <c r="R71" s="31">
        <f>SUM(Option5!R$67:R$69)*conv_2026*R$7</f>
        <v>0</v>
      </c>
      <c r="S71" s="31">
        <f>SUM(Option5!S$67:S$69)*conv_2026*S$7</f>
        <v>0</v>
      </c>
      <c r="T71" s="31">
        <f>SUM(Option5!T$67:T$69)*conv_2026*T$7</f>
        <v>0</v>
      </c>
      <c r="U71" s="31">
        <f>SUM(Option5!U$67:U$69)*conv_2026*U$7</f>
        <v>0</v>
      </c>
      <c r="V71" s="31">
        <f>SUM(Option5!V$67:V$69)*conv_2026*V$7</f>
        <v>0</v>
      </c>
      <c r="W71" s="31">
        <f>SUM(Option5!W$67:W$69)*conv_2026*W$7</f>
        <v>0</v>
      </c>
      <c r="X71" s="31">
        <f>SUM(Option5!X$67:X$69)*conv_2026*X$7</f>
        <v>0</v>
      </c>
      <c r="Y71" s="31">
        <f>SUM(Option5!Y$67:Y$69)*conv_2026*Y$7</f>
        <v>0</v>
      </c>
      <c r="Z71" s="31">
        <f>SUM(Option5!Z$67:Z$69)*conv_2026*Z$7</f>
        <v>0</v>
      </c>
      <c r="AA71" s="31">
        <f>SUM(Option5!AA$67:AA$69)*conv_2026*AA$7</f>
        <v>0</v>
      </c>
      <c r="AB71" s="31">
        <f>SUM(Option5!AB$67:AB$69)*conv_2026*AB$7</f>
        <v>0</v>
      </c>
      <c r="AC71" s="31">
        <f>SUM(Option5!AC$67:AC$69)*conv_2026*AC$7</f>
        <v>0</v>
      </c>
      <c r="AD71" s="31">
        <f>SUM(Option5!AD$67:AD$69)*conv_2026*AD$7</f>
        <v>0</v>
      </c>
      <c r="AE71" s="31">
        <f>SUM(Option5!AE$67:AE$69)*conv_2026*AE$7</f>
        <v>0</v>
      </c>
      <c r="AF71" s="31">
        <f>SUM(Option5!AF$67:AF$69)*conv_2026*AF$7</f>
        <v>0</v>
      </c>
      <c r="AG71" s="31">
        <f>SUM(Option5!AG$67:AG$69)*conv_2026*AG$7</f>
        <v>0</v>
      </c>
    </row>
    <row r="72" spans="1:33" s="2" customFormat="1" x14ac:dyDescent="0.2">
      <c r="A72" s="137" t="str">
        <f t="shared" ref="A72:A81" si="19">A71</f>
        <v>Option 5</v>
      </c>
      <c r="B72" s="137"/>
      <c r="C72" s="58" t="str">
        <f>'Option1 (base case)'!C$36</f>
        <v>Total risk cost</v>
      </c>
      <c r="D72" s="38" t="str">
        <f t="shared" si="18"/>
        <v>Option 5Total risk cost</v>
      </c>
      <c r="E72" s="1"/>
      <c r="F72" s="97">
        <f>SUMPRODUCT($H72:$AG72, $H$5:$AG$5)</f>
        <v>0</v>
      </c>
      <c r="G72" s="228">
        <f>output_dollars</f>
        <v>46203</v>
      </c>
      <c r="H72" s="31"/>
      <c r="I72" s="31">
        <f>Option5!I$36*conv_2026*I$7</f>
        <v>0</v>
      </c>
      <c r="J72" s="31">
        <f>Option5!J$36*conv_2026*J$7</f>
        <v>0</v>
      </c>
      <c r="K72" s="31">
        <f>Option5!K$36*conv_2026*K$7</f>
        <v>0</v>
      </c>
      <c r="L72" s="31">
        <f>Option5!L$36*conv_2026*L$7</f>
        <v>0</v>
      </c>
      <c r="M72" s="31">
        <f>Option5!M$36*conv_2026*M$7</f>
        <v>0</v>
      </c>
      <c r="N72" s="31">
        <f>Option5!N$36*conv_2026*N$7</f>
        <v>0</v>
      </c>
      <c r="O72" s="31">
        <f>Option5!O$36*conv_2026*O$7</f>
        <v>0</v>
      </c>
      <c r="P72" s="31">
        <f>Option5!P$36*conv_2026*P$7</f>
        <v>0</v>
      </c>
      <c r="Q72" s="31">
        <f>Option5!Q$36*conv_2026*Q$7</f>
        <v>0</v>
      </c>
      <c r="R72" s="31">
        <f>Option5!R$36*conv_2026*R$7</f>
        <v>0</v>
      </c>
      <c r="S72" s="31">
        <f>Option5!S$36*conv_2026*S$7</f>
        <v>0</v>
      </c>
      <c r="T72" s="31">
        <f>Option5!T$36*conv_2026*T$7</f>
        <v>0</v>
      </c>
      <c r="U72" s="31">
        <f>Option5!U$36*conv_2026*U$7</f>
        <v>0</v>
      </c>
      <c r="V72" s="31">
        <f>Option5!V$36*conv_2026*V$7</f>
        <v>0</v>
      </c>
      <c r="W72" s="31">
        <f>Option5!W$36*conv_2026*W$7</f>
        <v>0</v>
      </c>
      <c r="X72" s="31">
        <f>Option5!X$36*conv_2026*X$7</f>
        <v>0</v>
      </c>
      <c r="Y72" s="31">
        <f>Option5!Y$36*conv_2026*Y$7</f>
        <v>0</v>
      </c>
      <c r="Z72" s="31">
        <f>Option5!Z$36*conv_2026*Z$7</f>
        <v>0</v>
      </c>
      <c r="AA72" s="31">
        <f>Option5!AA$36*conv_2026*AA$7</f>
        <v>0</v>
      </c>
      <c r="AB72" s="31">
        <f>Option5!AB$36*conv_2026*AB$7</f>
        <v>0</v>
      </c>
      <c r="AC72" s="31">
        <f>Option5!AC$36*conv_2026*AC$7</f>
        <v>0</v>
      </c>
      <c r="AD72" s="31">
        <f>Option5!AD$36*conv_2026*AD$7</f>
        <v>0</v>
      </c>
      <c r="AE72" s="31">
        <f>Option5!AE$36*conv_2026*AE$7</f>
        <v>0</v>
      </c>
      <c r="AF72" s="31">
        <f>Option5!AF$36*conv_2026*AF$7</f>
        <v>0</v>
      </c>
      <c r="AG72" s="31">
        <f>Option5!AG$36*conv_2026*AG$7</f>
        <v>0</v>
      </c>
    </row>
    <row r="73" spans="1:33" s="2" customFormat="1" x14ac:dyDescent="0.2">
      <c r="A73" s="137" t="str">
        <f t="shared" si="19"/>
        <v>Option 5</v>
      </c>
      <c r="B73" s="137"/>
      <c r="C73" s="75"/>
      <c r="D73" s="38" t="str">
        <f t="shared" si="18"/>
        <v>Option 5</v>
      </c>
      <c r="E73" s="1"/>
      <c r="F73"/>
      <c r="G73" s="229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s="2" customFormat="1" x14ac:dyDescent="0.2">
      <c r="A74" s="137" t="str">
        <f t="shared" si="19"/>
        <v>Option 5</v>
      </c>
      <c r="B74" s="137"/>
      <c r="C74" s="58" t="str">
        <f>Option5!C$82</f>
        <v>Annualised capex</v>
      </c>
      <c r="D74" s="38" t="str">
        <f t="shared" si="18"/>
        <v>Option 5Annualised capex</v>
      </c>
      <c r="E74" s="1"/>
      <c r="F74" s="108" cm="1">
        <f t="array" ref="F74">SUMPRODUCT(($H74:$AG74)*($H$5:$AG$5)*($H$7:$AG$7))</f>
        <v>0</v>
      </c>
      <c r="G74" s="228">
        <f t="shared" ref="G74:G81" si="20">output_dollars</f>
        <v>46203</v>
      </c>
      <c r="H74" s="31"/>
      <c r="I74" s="31">
        <f>Option5!I$82*conv_2026*I$7</f>
        <v>0</v>
      </c>
      <c r="J74" s="31">
        <f>Option5!J$82*conv_2026*J$7</f>
        <v>0</v>
      </c>
      <c r="K74" s="31">
        <f>Option5!K$82*conv_2026*K$7</f>
        <v>0</v>
      </c>
      <c r="L74" s="31">
        <f>Option5!L$82*conv_2026*L$7</f>
        <v>0</v>
      </c>
      <c r="M74" s="31">
        <f>Option5!M$82*conv_2026*M$7</f>
        <v>0</v>
      </c>
      <c r="N74" s="31">
        <f>Option5!N$82*conv_2026*N$7</f>
        <v>0</v>
      </c>
      <c r="O74" s="31">
        <f>Option5!O$82*conv_2026*O$7</f>
        <v>0</v>
      </c>
      <c r="P74" s="31">
        <f>Option5!P$82*conv_2026*P$7</f>
        <v>0</v>
      </c>
      <c r="Q74" s="31">
        <f>Option5!Q$82*conv_2026*Q$7</f>
        <v>0</v>
      </c>
      <c r="R74" s="31">
        <f>Option5!R$82*conv_2026*R$7</f>
        <v>0</v>
      </c>
      <c r="S74" s="31">
        <f>Option5!S$82*conv_2026*S$7</f>
        <v>0</v>
      </c>
      <c r="T74" s="31">
        <f>Option5!T$82*conv_2026*T$7</f>
        <v>0</v>
      </c>
      <c r="U74" s="31">
        <f>Option5!U$82*conv_2026*U$7</f>
        <v>0</v>
      </c>
      <c r="V74" s="31">
        <f>Option5!V$82*conv_2026*V$7</f>
        <v>0</v>
      </c>
      <c r="W74" s="31">
        <f>Option5!W$82*conv_2026*W$7</f>
        <v>0</v>
      </c>
      <c r="X74" s="31">
        <f>Option5!X$82*conv_2026*X$7</f>
        <v>0</v>
      </c>
      <c r="Y74" s="31">
        <f>Option5!Y$82*conv_2026*Y$7</f>
        <v>0</v>
      </c>
      <c r="Z74" s="31">
        <f>Option5!Z$82*conv_2026*Z$7</f>
        <v>0</v>
      </c>
      <c r="AA74" s="31">
        <f>Option5!AA$82*conv_2026*AA$7</f>
        <v>0</v>
      </c>
      <c r="AB74" s="31">
        <f>Option5!AB$82*conv_2026*AB$7</f>
        <v>0</v>
      </c>
      <c r="AC74" s="31">
        <f>Option5!AC$82*conv_2026*AC$7</f>
        <v>0</v>
      </c>
      <c r="AD74" s="31">
        <f>Option5!AD$82*conv_2026*AD$7</f>
        <v>0</v>
      </c>
      <c r="AE74" s="31">
        <f>Option5!AE$82*conv_2026*AE$7</f>
        <v>0</v>
      </c>
      <c r="AF74" s="31">
        <f>Option5!AF$82*conv_2026*AF$7</f>
        <v>0</v>
      </c>
      <c r="AG74" s="31">
        <f>Option5!AG$82*conv_2026*AG$7</f>
        <v>0</v>
      </c>
    </row>
    <row r="75" spans="1:33" s="2" customFormat="1" x14ac:dyDescent="0.2">
      <c r="A75" s="137" t="str">
        <f t="shared" si="19"/>
        <v>Option 5</v>
      </c>
      <c r="B75" s="137"/>
      <c r="C75" s="58" t="str">
        <f>Option5!C$83</f>
        <v>Operating expenditure</v>
      </c>
      <c r="D75" s="38" t="str">
        <f t="shared" si="18"/>
        <v>Option 5Operating expenditure</v>
      </c>
      <c r="E75" s="1"/>
      <c r="F75" s="108" cm="1">
        <f t="array" ref="F75">SUMPRODUCT(($H75:$AG75)*($H$5:$AG$5)*($H$7:$AG$7))</f>
        <v>0</v>
      </c>
      <c r="G75" s="228">
        <f t="shared" si="20"/>
        <v>46203</v>
      </c>
      <c r="H75" s="31"/>
      <c r="I75" s="31">
        <f>Option5!I$83*conv_2026*I$7</f>
        <v>0</v>
      </c>
      <c r="J75" s="31">
        <f>Option5!J$83*conv_2026*J$7</f>
        <v>0</v>
      </c>
      <c r="K75" s="31">
        <f>Option5!K$83*conv_2026*K$7</f>
        <v>0</v>
      </c>
      <c r="L75" s="31">
        <f>Option5!L$83*conv_2026*L$7</f>
        <v>0</v>
      </c>
      <c r="M75" s="31">
        <f>Option5!M$83*conv_2026*M$7</f>
        <v>0</v>
      </c>
      <c r="N75" s="31">
        <f>Option5!N$83*conv_2026*N$7</f>
        <v>0</v>
      </c>
      <c r="O75" s="31">
        <f>Option5!O$83*conv_2026*O$7</f>
        <v>0</v>
      </c>
      <c r="P75" s="31">
        <f>Option5!P$83*conv_2026*P$7</f>
        <v>0</v>
      </c>
      <c r="Q75" s="31">
        <f>Option5!Q$83*conv_2026*Q$7</f>
        <v>0</v>
      </c>
      <c r="R75" s="31">
        <f>Option5!R$83*conv_2026*R$7</f>
        <v>0</v>
      </c>
      <c r="S75" s="31">
        <f>Option5!S$83*conv_2026*S$7</f>
        <v>0</v>
      </c>
      <c r="T75" s="31">
        <f>Option5!T$83*conv_2026*T$7</f>
        <v>0</v>
      </c>
      <c r="U75" s="31">
        <f>Option5!U$83*conv_2026*U$7</f>
        <v>0</v>
      </c>
      <c r="V75" s="31">
        <f>Option5!V$83*conv_2026*V$7</f>
        <v>0</v>
      </c>
      <c r="W75" s="31">
        <f>Option5!W$83*conv_2026*W$7</f>
        <v>0</v>
      </c>
      <c r="X75" s="31">
        <f>Option5!X$83*conv_2026*X$7</f>
        <v>0</v>
      </c>
      <c r="Y75" s="31">
        <f>Option5!Y$83*conv_2026*Y$7</f>
        <v>0</v>
      </c>
      <c r="Z75" s="31">
        <f>Option5!Z$83*conv_2026*Z$7</f>
        <v>0</v>
      </c>
      <c r="AA75" s="31">
        <f>Option5!AA$83*conv_2026*AA$7</f>
        <v>0</v>
      </c>
      <c r="AB75" s="31">
        <f>Option5!AB$83*conv_2026*AB$7</f>
        <v>0</v>
      </c>
      <c r="AC75" s="31">
        <f>Option5!AC$83*conv_2026*AC$7</f>
        <v>0</v>
      </c>
      <c r="AD75" s="31">
        <f>Option5!AD$83*conv_2026*AD$7</f>
        <v>0</v>
      </c>
      <c r="AE75" s="31">
        <f>Option5!AE$83*conv_2026*AE$7</f>
        <v>0</v>
      </c>
      <c r="AF75" s="31">
        <f>Option5!AF$83*conv_2026*AF$7</f>
        <v>0</v>
      </c>
      <c r="AG75" s="31">
        <f>Option5!AG$83*conv_2026*AG$7</f>
        <v>0</v>
      </c>
    </row>
    <row r="76" spans="1:33" s="2" customFormat="1" x14ac:dyDescent="0.2">
      <c r="A76" s="137" t="str">
        <f t="shared" si="19"/>
        <v>Option 5</v>
      </c>
      <c r="B76" s="137"/>
      <c r="C76" s="58" t="str">
        <f>Option5!C$84</f>
        <v>Risk mitigated</v>
      </c>
      <c r="D76" s="38" t="str">
        <f t="shared" si="18"/>
        <v>Option 5Risk mitigated</v>
      </c>
      <c r="E76" s="1"/>
      <c r="F76" s="97">
        <f>SUMPRODUCT($H76:$AG76, $H$5:$AG$5)</f>
        <v>0</v>
      </c>
      <c r="G76" s="228">
        <f t="shared" si="20"/>
        <v>46203</v>
      </c>
      <c r="H76" s="31"/>
      <c r="I76" s="31">
        <f>Option5!I$84*conv_2026*I$7</f>
        <v>0</v>
      </c>
      <c r="J76" s="31">
        <f>Option5!J$84*conv_2026*J$7</f>
        <v>0</v>
      </c>
      <c r="K76" s="31">
        <f>Option5!K$84*conv_2026*K$7</f>
        <v>0</v>
      </c>
      <c r="L76" s="31">
        <f>Option5!L$84*conv_2026*L$7</f>
        <v>0</v>
      </c>
      <c r="M76" s="31">
        <f>Option5!M$84*conv_2026*M$7</f>
        <v>0</v>
      </c>
      <c r="N76" s="31">
        <f>Option5!N$84*conv_2026*N$7</f>
        <v>0</v>
      </c>
      <c r="O76" s="31">
        <f>Option5!O$84*conv_2026*O$7</f>
        <v>0</v>
      </c>
      <c r="P76" s="31">
        <f>Option5!P$84*conv_2026*P$7</f>
        <v>0</v>
      </c>
      <c r="Q76" s="31">
        <f>Option5!Q$84*conv_2026*Q$7</f>
        <v>0</v>
      </c>
      <c r="R76" s="31">
        <f>Option5!R$84*conv_2026*R$7</f>
        <v>0</v>
      </c>
      <c r="S76" s="31">
        <f>Option5!S$84*conv_2026*S$7</f>
        <v>0</v>
      </c>
      <c r="T76" s="31">
        <f>Option5!T$84*conv_2026*T$7</f>
        <v>0</v>
      </c>
      <c r="U76" s="31">
        <f>Option5!U$84*conv_2026*U$7</f>
        <v>0</v>
      </c>
      <c r="V76" s="31">
        <f>Option5!V$84*conv_2026*V$7</f>
        <v>0</v>
      </c>
      <c r="W76" s="31">
        <f>Option5!W$84*conv_2026*W$7</f>
        <v>0</v>
      </c>
      <c r="X76" s="31">
        <f>Option5!X$84*conv_2026*X$7</f>
        <v>0</v>
      </c>
      <c r="Y76" s="31">
        <f>Option5!Y$84*conv_2026*Y$7</f>
        <v>0</v>
      </c>
      <c r="Z76" s="31">
        <f>Option5!Z$84*conv_2026*Z$7</f>
        <v>0</v>
      </c>
      <c r="AA76" s="31">
        <f>Option5!AA$84*conv_2026*AA$7</f>
        <v>0</v>
      </c>
      <c r="AB76" s="31">
        <f>Option5!AB$84*conv_2026*AB$7</f>
        <v>0</v>
      </c>
      <c r="AC76" s="31">
        <f>Option5!AC$84*conv_2026*AC$7</f>
        <v>0</v>
      </c>
      <c r="AD76" s="31">
        <f>Option5!AD$84*conv_2026*AD$7</f>
        <v>0</v>
      </c>
      <c r="AE76" s="31">
        <f>Option5!AE$84*conv_2026*AE$7</f>
        <v>0</v>
      </c>
      <c r="AF76" s="31">
        <f>Option5!AF$84*conv_2026*AF$7</f>
        <v>0</v>
      </c>
      <c r="AG76" s="31">
        <f>Option5!AG$84*conv_2026*AG$7</f>
        <v>0</v>
      </c>
    </row>
    <row r="77" spans="1:33" s="2" customFormat="1" x14ac:dyDescent="0.2">
      <c r="A77" s="137" t="str">
        <f t="shared" si="19"/>
        <v>Option 5</v>
      </c>
      <c r="B77" s="137"/>
      <c r="C77" s="58" t="str">
        <f>Option5!C$85</f>
        <v>Other benefits value</v>
      </c>
      <c r="D77" s="38" t="str">
        <f t="shared" si="18"/>
        <v>Option 5Other benefits value</v>
      </c>
      <c r="E77" s="1"/>
      <c r="F77" s="97">
        <f>SUMPRODUCT($H77:$AG77, $H$5:$AG$5)</f>
        <v>0</v>
      </c>
      <c r="G77" s="228">
        <f t="shared" si="20"/>
        <v>46203</v>
      </c>
      <c r="H77" s="31"/>
      <c r="I77" s="31">
        <f>Option5!I$85*conv_2026*I$7</f>
        <v>0</v>
      </c>
      <c r="J77" s="31">
        <f>Option5!J$85*conv_2026*J$7</f>
        <v>0</v>
      </c>
      <c r="K77" s="31">
        <f>Option5!K$85*conv_2026*K$7</f>
        <v>0</v>
      </c>
      <c r="L77" s="31">
        <f>Option5!L$85*conv_2026*L$7</f>
        <v>0</v>
      </c>
      <c r="M77" s="31">
        <f>Option5!M$85*conv_2026*M$7</f>
        <v>0</v>
      </c>
      <c r="N77" s="31">
        <f>Option5!N$85*conv_2026*N$7</f>
        <v>0</v>
      </c>
      <c r="O77" s="31">
        <f>Option5!O$85*conv_2026*O$7</f>
        <v>0</v>
      </c>
      <c r="P77" s="31">
        <f>Option5!P$85*conv_2026*P$7</f>
        <v>0</v>
      </c>
      <c r="Q77" s="31">
        <f>Option5!Q$85*conv_2026*Q$7</f>
        <v>0</v>
      </c>
      <c r="R77" s="31">
        <f>Option5!R$85*conv_2026*R$7</f>
        <v>0</v>
      </c>
      <c r="S77" s="31">
        <f>Option5!S$85*conv_2026*S$7</f>
        <v>0</v>
      </c>
      <c r="T77" s="31">
        <f>Option5!T$85*conv_2026*T$7</f>
        <v>0</v>
      </c>
      <c r="U77" s="31">
        <f>Option5!U$85*conv_2026*U$7</f>
        <v>0</v>
      </c>
      <c r="V77" s="31">
        <f>Option5!V$85*conv_2026*V$7</f>
        <v>0</v>
      </c>
      <c r="W77" s="31">
        <f>Option5!W$85*conv_2026*W$7</f>
        <v>0</v>
      </c>
      <c r="X77" s="31">
        <f>Option5!X$85*conv_2026*X$7</f>
        <v>0</v>
      </c>
      <c r="Y77" s="31">
        <f>Option5!Y$85*conv_2026*Y$7</f>
        <v>0</v>
      </c>
      <c r="Z77" s="31">
        <f>Option5!Z$85*conv_2026*Z$7</f>
        <v>0</v>
      </c>
      <c r="AA77" s="31">
        <f>Option5!AA$85*conv_2026*AA$7</f>
        <v>0</v>
      </c>
      <c r="AB77" s="31">
        <f>Option5!AB$85*conv_2026*AB$7</f>
        <v>0</v>
      </c>
      <c r="AC77" s="31">
        <f>Option5!AC$85*conv_2026*AC$7</f>
        <v>0</v>
      </c>
      <c r="AD77" s="31">
        <f>Option5!AD$85*conv_2026*AD$7</f>
        <v>0</v>
      </c>
      <c r="AE77" s="31">
        <f>Option5!AE$85*conv_2026*AE$7</f>
        <v>0</v>
      </c>
      <c r="AF77" s="31">
        <f>Option5!AF$85*conv_2026*AF$7</f>
        <v>0</v>
      </c>
      <c r="AG77" s="31">
        <f>Option5!AG$85*conv_2026*AG$7</f>
        <v>0</v>
      </c>
    </row>
    <row r="78" spans="1:33" s="2" customFormat="1" x14ac:dyDescent="0.2">
      <c r="A78" s="137" t="str">
        <f t="shared" si="19"/>
        <v>Option 5</v>
      </c>
      <c r="B78" s="137"/>
      <c r="C78" s="125" t="str">
        <f>Option5!C87</f>
        <v>Net benefits</v>
      </c>
      <c r="D78" s="109" t="str">
        <f t="shared" si="18"/>
        <v>Option 5Net benefits</v>
      </c>
      <c r="E78" s="110"/>
      <c r="F78" s="145"/>
      <c r="G78" s="230">
        <f t="shared" si="20"/>
        <v>46203</v>
      </c>
      <c r="H78" s="52"/>
      <c r="I78" s="52">
        <f t="shared" ref="I78:AB78" si="21">SUM(I74:I77)</f>
        <v>0</v>
      </c>
      <c r="J78" s="52">
        <f t="shared" si="21"/>
        <v>0</v>
      </c>
      <c r="K78" s="52">
        <f t="shared" si="21"/>
        <v>0</v>
      </c>
      <c r="L78" s="52">
        <f t="shared" si="21"/>
        <v>0</v>
      </c>
      <c r="M78" s="52">
        <f t="shared" si="21"/>
        <v>0</v>
      </c>
      <c r="N78" s="52">
        <f t="shared" si="21"/>
        <v>0</v>
      </c>
      <c r="O78" s="52">
        <f t="shared" si="21"/>
        <v>0</v>
      </c>
      <c r="P78" s="52">
        <f t="shared" si="21"/>
        <v>0</v>
      </c>
      <c r="Q78" s="52">
        <f t="shared" si="21"/>
        <v>0</v>
      </c>
      <c r="R78" s="52">
        <f t="shared" si="21"/>
        <v>0</v>
      </c>
      <c r="S78" s="52">
        <f t="shared" si="21"/>
        <v>0</v>
      </c>
      <c r="T78" s="52">
        <f t="shared" si="21"/>
        <v>0</v>
      </c>
      <c r="U78" s="52">
        <f t="shared" si="21"/>
        <v>0</v>
      </c>
      <c r="V78" s="52">
        <f t="shared" si="21"/>
        <v>0</v>
      </c>
      <c r="W78" s="52">
        <f t="shared" si="21"/>
        <v>0</v>
      </c>
      <c r="X78" s="52">
        <f t="shared" si="21"/>
        <v>0</v>
      </c>
      <c r="Y78" s="52">
        <f t="shared" si="21"/>
        <v>0</v>
      </c>
      <c r="Z78" s="52">
        <f t="shared" si="21"/>
        <v>0</v>
      </c>
      <c r="AA78" s="52">
        <f t="shared" si="21"/>
        <v>0</v>
      </c>
      <c r="AB78" s="52">
        <f t="shared" si="21"/>
        <v>0</v>
      </c>
      <c r="AC78" s="52">
        <f>SUM(AC74:AC77)</f>
        <v>0</v>
      </c>
      <c r="AD78" s="52">
        <f>SUM(AD74:AD77)</f>
        <v>0</v>
      </c>
      <c r="AE78" s="52">
        <f>SUM(AE74:AE77)</f>
        <v>0</v>
      </c>
      <c r="AF78" s="52">
        <f>SUM(AF74:AF77)</f>
        <v>0</v>
      </c>
      <c r="AG78" s="52">
        <f>SUM(AG74:AG77)</f>
        <v>0</v>
      </c>
    </row>
    <row r="79" spans="1:33" s="2" customFormat="1" x14ac:dyDescent="0.2">
      <c r="A79" s="137" t="str">
        <f t="shared" si="19"/>
        <v>Option 5</v>
      </c>
      <c r="B79" s="137"/>
      <c r="C79" s="8" t="s">
        <v>121</v>
      </c>
      <c r="D79" s="38" t="str">
        <f t="shared" si="18"/>
        <v>Option 5NPV</v>
      </c>
      <c r="E79" s="1"/>
      <c r="F79" s="108" cm="1">
        <f t="array" ref="F79">SUMPRODUCT(($H78:$AG78)*($H$5:$AG$5)*($H$7:$AG$7))</f>
        <v>0</v>
      </c>
      <c r="G79" s="228">
        <f t="shared" si="20"/>
        <v>46203</v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</row>
    <row r="80" spans="1:33" s="2" customFormat="1" x14ac:dyDescent="0.2">
      <c r="A80" s="137" t="str">
        <f t="shared" si="19"/>
        <v>Option 5</v>
      </c>
      <c r="B80" s="137"/>
      <c r="C80" s="8" t="s">
        <v>192</v>
      </c>
      <c r="D80" s="38" t="str">
        <f t="shared" si="18"/>
        <v>Option 5PV of costs</v>
      </c>
      <c r="E80" s="1"/>
      <c r="F80" s="108">
        <f>SUM(F74:F75)</f>
        <v>0</v>
      </c>
      <c r="G80" s="228">
        <f t="shared" si="20"/>
        <v>46203</v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</row>
    <row r="81" spans="1:33" s="2" customFormat="1" x14ac:dyDescent="0.2">
      <c r="A81" s="137" t="str">
        <f t="shared" si="19"/>
        <v>Option 5</v>
      </c>
      <c r="B81" s="137"/>
      <c r="C81" s="8" t="s">
        <v>193</v>
      </c>
      <c r="D81" s="38" t="str">
        <f t="shared" si="18"/>
        <v>Option 5PV of benefits</v>
      </c>
      <c r="E81" s="1"/>
      <c r="F81" s="108">
        <f>SUM(F76:F77)</f>
        <v>0</v>
      </c>
      <c r="G81" s="228">
        <f t="shared" si="20"/>
        <v>46203</v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</row>
    <row r="82" spans="1:33" s="2" customFormat="1" x14ac:dyDescent="0.2">
      <c r="A82" s="124"/>
      <c r="B82" s="124"/>
      <c r="C82" s="124"/>
      <c r="D82" s="38" t="str">
        <f>A82&amp;C82</f>
        <v/>
      </c>
      <c r="F82" s="118"/>
      <c r="G82" s="224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</row>
    <row r="83" spans="1:33" ht="12" x14ac:dyDescent="0.2">
      <c r="E83" s="84"/>
      <c r="G83" s="232"/>
    </row>
    <row r="84" spans="1:33" ht="12" x14ac:dyDescent="0.2">
      <c r="E84" s="84"/>
      <c r="G84" s="232"/>
    </row>
    <row r="85" spans="1:33" ht="12" x14ac:dyDescent="0.2">
      <c r="E85" s="84"/>
      <c r="G85" s="232"/>
    </row>
    <row r="86" spans="1:33" ht="12" x14ac:dyDescent="0.2">
      <c r="E86" s="84"/>
      <c r="G86" s="232"/>
    </row>
    <row r="87" spans="1:33" ht="12" x14ac:dyDescent="0.2">
      <c r="E87" s="10"/>
      <c r="G87" s="232"/>
    </row>
    <row r="88" spans="1:33" ht="15" x14ac:dyDescent="0.25">
      <c r="A88" s="205" t="s">
        <v>205</v>
      </c>
      <c r="B88" s="54"/>
      <c r="C88" s="19"/>
      <c r="D88" s="19"/>
      <c r="E88" s="83"/>
      <c r="F88" s="19"/>
      <c r="G88" s="226"/>
      <c r="H88" s="226"/>
      <c r="I88" s="202" t="str">
        <f>"FY"&amp;RIGHT(I$9,2)</f>
        <v>FY27</v>
      </c>
      <c r="J88" s="202" t="str">
        <f t="shared" ref="J88:AG88" si="22">"FY"&amp;RIGHT(J$9,2)</f>
        <v>FY28</v>
      </c>
      <c r="K88" s="202" t="str">
        <f t="shared" si="22"/>
        <v>FY29</v>
      </c>
      <c r="L88" s="202" t="str">
        <f t="shared" si="22"/>
        <v>FY30</v>
      </c>
      <c r="M88" s="202" t="str">
        <f t="shared" si="22"/>
        <v>FY31</v>
      </c>
      <c r="N88" s="202" t="str">
        <f t="shared" si="22"/>
        <v>FY32</v>
      </c>
      <c r="O88" s="202" t="str">
        <f t="shared" si="22"/>
        <v>FY33</v>
      </c>
      <c r="P88" s="202" t="str">
        <f t="shared" si="22"/>
        <v>FY34</v>
      </c>
      <c r="Q88" s="202" t="str">
        <f t="shared" si="22"/>
        <v>FY35</v>
      </c>
      <c r="R88" s="202" t="str">
        <f t="shared" si="22"/>
        <v>FY36</v>
      </c>
      <c r="S88" s="202" t="str">
        <f t="shared" si="22"/>
        <v>FY37</v>
      </c>
      <c r="T88" s="202" t="str">
        <f t="shared" si="22"/>
        <v>FY38</v>
      </c>
      <c r="U88" s="202" t="str">
        <f t="shared" si="22"/>
        <v>FY39</v>
      </c>
      <c r="V88" s="202" t="str">
        <f t="shared" si="22"/>
        <v>FY40</v>
      </c>
      <c r="W88" s="202" t="str">
        <f t="shared" si="22"/>
        <v>FY41</v>
      </c>
      <c r="X88" s="202" t="str">
        <f t="shared" si="22"/>
        <v>FY42</v>
      </c>
      <c r="Y88" s="202" t="str">
        <f t="shared" si="22"/>
        <v>FY43</v>
      </c>
      <c r="Z88" s="202" t="str">
        <f t="shared" si="22"/>
        <v>FY44</v>
      </c>
      <c r="AA88" s="202" t="str">
        <f t="shared" si="22"/>
        <v>FY45</v>
      </c>
      <c r="AB88" s="202" t="str">
        <f t="shared" si="22"/>
        <v>FY46</v>
      </c>
      <c r="AC88" s="202" t="str">
        <f t="shared" si="22"/>
        <v>FY47</v>
      </c>
      <c r="AD88" s="202" t="str">
        <f t="shared" si="22"/>
        <v>FY48</v>
      </c>
      <c r="AE88" s="202" t="str">
        <f t="shared" si="22"/>
        <v>FY49</v>
      </c>
      <c r="AF88" s="202" t="str">
        <f t="shared" si="22"/>
        <v>FY50</v>
      </c>
      <c r="AG88" s="202" t="str">
        <f t="shared" si="22"/>
        <v>FY51</v>
      </c>
    </row>
    <row r="89" spans="1:33" ht="12" x14ac:dyDescent="0.2">
      <c r="E89" s="84"/>
      <c r="G89" s="232"/>
    </row>
    <row r="90" spans="1:33" ht="12" x14ac:dyDescent="0.2">
      <c r="E90" s="84"/>
    </row>
    <row r="91" spans="1:33" x14ac:dyDescent="0.2">
      <c r="A91" s="201" t="str">
        <f>Summary!$C$26</f>
        <v>Option 2</v>
      </c>
      <c r="B91" s="141"/>
      <c r="C91" s="199" t="s">
        <v>93</v>
      </c>
      <c r="D91" s="118">
        <f>INDEX(Data!$C$30:$C$36, MATCH(C91, Data!$B$30:$B$36,0))</f>
        <v>-1</v>
      </c>
      <c r="E91" s="2"/>
      <c r="F91" s="118"/>
      <c r="G91" s="119"/>
      <c r="H91" s="119" t="str">
        <f>A91&amp;" "&amp;LOWER(C91)</f>
        <v>Option 2 annualised capex</v>
      </c>
      <c r="I91" s="302" cm="1">
        <f t="array" ref="I91">MAX($D91*INDEX(I$15:W$81, MATCH($A91&amp;$C91, $D$15:$D$81,0),))/mill_conv</f>
        <v>0.49668450373842293</v>
      </c>
      <c r="J91" s="302" cm="1">
        <f t="array" ref="J91">MAX($D91*INDEX(J$15:X$81, MATCH($A91&amp;$C91, $D$15:$D$81,0),))/mill_conv</f>
        <v>0.49668450373842293</v>
      </c>
      <c r="K91" s="302" cm="1">
        <f t="array" ref="K91">MAX($D91*INDEX(K$15:Y$81, MATCH($A91&amp;$C91, $D$15:$D$81,0),))/mill_conv</f>
        <v>0.49668450373842293</v>
      </c>
      <c r="L91" s="302" cm="1">
        <f t="array" ref="L91">MAX($D91*INDEX(L$15:Z$81, MATCH($A91&amp;$C91, $D$15:$D$81,0),))/mill_conv</f>
        <v>0.49668450373842293</v>
      </c>
      <c r="M91" s="302" cm="1">
        <f t="array" ref="M91">MAX($D91*INDEX(M$15:AA$81, MATCH($A91&amp;$C91, $D$15:$D$81,0),))/mill_conv</f>
        <v>0.49668450373842293</v>
      </c>
      <c r="N91" s="302" cm="1">
        <f t="array" ref="N91">MAX($D91*INDEX(N$15:AB$81, MATCH($A91&amp;$C91, $D$15:$D$81,0),))/mill_conv</f>
        <v>0.49668450373842293</v>
      </c>
      <c r="O91" s="302" cm="1">
        <f t="array" ref="O91">MAX($D91*INDEX(O$15:AC$81, MATCH($A91&amp;$C91, $D$15:$D$81,0),))/mill_conv</f>
        <v>0.49668450373842293</v>
      </c>
      <c r="P91" s="302" cm="1">
        <f t="array" ref="P91">MAX($D91*INDEX(P$15:AD$81, MATCH($A91&amp;$C91, $D$15:$D$81,0),))/mill_conv</f>
        <v>0.49668450373842293</v>
      </c>
      <c r="Q91" s="302" cm="1">
        <f t="array" ref="Q91">MAX($D91*INDEX(Q$15:AE$81, MATCH($A91&amp;$C91, $D$15:$D$81,0),))/mill_conv</f>
        <v>0.49668450373842293</v>
      </c>
      <c r="R91" s="302" cm="1">
        <f t="array" ref="R91">MAX($D91*INDEX(R$15:AF$81, MATCH($A91&amp;$C91, $D$15:$D$81,0),))/mill_conv</f>
        <v>0.49668450373842293</v>
      </c>
      <c r="S91" s="302" cm="1">
        <f t="array" ref="S91">MAX($D91*INDEX(S$15:AG$81, MATCH($A91&amp;$C91, $D$15:$D$81,0),))/mill_conv</f>
        <v>0.49668450373842293</v>
      </c>
      <c r="T91" s="302" cm="1">
        <f t="array" ref="T91">MAX($D91*INDEX(T$15:AH$81, MATCH($A91&amp;$C91, $D$15:$D$81,0),))/mill_conv</f>
        <v>0.49668450373842293</v>
      </c>
      <c r="U91" s="302" cm="1">
        <f t="array" ref="U91">MAX($D91*INDEX(U$15:AI$81, MATCH($A91&amp;$C91, $D$15:$D$81,0),))/mill_conv</f>
        <v>0.49668450373842293</v>
      </c>
      <c r="V91" s="302" cm="1">
        <f t="array" ref="V91">MAX($D91*INDEX(V$15:AJ$81, MATCH($A91&amp;$C91, $D$15:$D$81,0),))/mill_conv</f>
        <v>0.49668450373842293</v>
      </c>
      <c r="W91" s="302" cm="1">
        <f t="array" ref="W91">MAX($D91*INDEX(W$15:AK$81, MATCH($A91&amp;$C91, $D$15:$D$81,0),))/mill_conv</f>
        <v>0.49668450373842293</v>
      </c>
      <c r="X91" s="302" cm="1">
        <f t="array" ref="X91">MAX($D91*INDEX(X$15:AL$81, MATCH($A91&amp;$C91, $D$15:$D$81,0),))/mill_conv</f>
        <v>0.49668450373842293</v>
      </c>
      <c r="Y91" s="302" cm="1">
        <f t="array" ref="Y91">MAX($D91*INDEX(Y$15:AM$81, MATCH($A91&amp;$C91, $D$15:$D$81,0),))/mill_conv</f>
        <v>0.49668450373842293</v>
      </c>
      <c r="Z91" s="302" cm="1">
        <f t="array" ref="Z91">MAX($D91*INDEX(Z$15:AN$81, MATCH($A91&amp;$C91, $D$15:$D$81,0),))/mill_conv</f>
        <v>0.49668450373842293</v>
      </c>
      <c r="AA91" s="302" cm="1">
        <f t="array" ref="AA91">MAX($D91*INDEX(AA$15:AO$81, MATCH($A91&amp;$C91, $D$15:$D$81,0),))/mill_conv</f>
        <v>0.49668450373842293</v>
      </c>
      <c r="AB91" s="302" cm="1">
        <f t="array" ref="AB91">MAX($D91*INDEX(AB$15:AP$81, MATCH($A91&amp;$C91, $D$15:$D$81,0),))/mill_conv</f>
        <v>0.49668450373842293</v>
      </c>
      <c r="AC91" s="302" cm="1">
        <f t="array" ref="AC91">MAX($D91*INDEX(AC$15:AQ$81, MATCH($A91&amp;$C91, $D$15:$D$81,0),))/mill_conv</f>
        <v>0</v>
      </c>
      <c r="AD91" s="302" cm="1">
        <f t="array" ref="AD91">MAX($D91*INDEX(AD$15:AR$81, MATCH($A91&amp;$C91, $D$15:$D$81,0),))/mill_conv</f>
        <v>0</v>
      </c>
      <c r="AE91" s="302" cm="1">
        <f t="array" ref="AE91">MAX($D91*INDEX(AE$15:AS$81, MATCH($A91&amp;$C91, $D$15:$D$81,0),))/mill_conv</f>
        <v>0</v>
      </c>
      <c r="AF91" s="302" cm="1">
        <f t="array" ref="AF91">MAX($D91*INDEX(AF$15:AT$81, MATCH($A91&amp;$C91, $D$15:$D$81,0),))/mill_conv</f>
        <v>0</v>
      </c>
      <c r="AG91" s="302" cm="1">
        <f t="array" ref="AG91">MAX($D91*INDEX(AG$15:AU$81, MATCH($A91&amp;$C91, $D$15:$D$81,0),))/mill_conv</f>
        <v>0</v>
      </c>
    </row>
    <row r="92" spans="1:33" x14ac:dyDescent="0.2">
      <c r="A92" s="200" t="str">
        <f>A16</f>
        <v>Option 1 (base case)</v>
      </c>
      <c r="B92" s="141"/>
      <c r="C92" s="200" t="s">
        <v>175</v>
      </c>
      <c r="D92" s="118">
        <f>INDEX(Data!$C$30:$C$36, MATCH(C92, Data!$B$30:$B$36,0))</f>
        <v>1</v>
      </c>
      <c r="E92" s="84"/>
      <c r="H92" s="119" t="str">
        <f>A92&amp;" risk cost"</f>
        <v>Option 1 (base case) risk cost</v>
      </c>
      <c r="I92" s="302">
        <f t="shared" ref="I92:R92" si="23">$D92*INDEX(I$15:I$81, MATCH($A92&amp;$C92, $D$15:$D$81,0))/mill_conv</f>
        <v>0.47012185630573572</v>
      </c>
      <c r="J92" s="302">
        <f t="shared" si="23"/>
        <v>0.5184462539190503</v>
      </c>
      <c r="K92" s="302">
        <f t="shared" si="23"/>
        <v>0.57246916607549081</v>
      </c>
      <c r="L92" s="302">
        <f t="shared" si="23"/>
        <v>0.6329518288820023</v>
      </c>
      <c r="M92" s="302">
        <f t="shared" si="23"/>
        <v>0.70079826858071359</v>
      </c>
      <c r="N92" s="302">
        <f t="shared" si="23"/>
        <v>0.77721608971476608</v>
      </c>
      <c r="O92" s="302">
        <f t="shared" si="23"/>
        <v>0.8638132266937919</v>
      </c>
      <c r="P92" s="302">
        <f t="shared" si="23"/>
        <v>0.96190557748757954</v>
      </c>
      <c r="Q92" s="302">
        <f t="shared" si="23"/>
        <v>1.0729634529849938</v>
      </c>
      <c r="R92" s="302">
        <f t="shared" si="23"/>
        <v>1.1989469902032777</v>
      </c>
      <c r="S92" s="302">
        <f t="shared" ref="S92:AG92" si="24">$D92*INDEX(S$15:S$81, MATCH($A92&amp;$C92, $D$15:$D$81,0))/mill_conv</f>
        <v>1.3422617547380549</v>
      </c>
      <c r="T92" s="302">
        <f t="shared" si="24"/>
        <v>1.5058036593265685</v>
      </c>
      <c r="U92" s="302">
        <f t="shared" si="24"/>
        <v>1.6930912941306504</v>
      </c>
      <c r="V92" s="302">
        <f t="shared" si="24"/>
        <v>1.9084448372701779</v>
      </c>
      <c r="W92" s="302">
        <f t="shared" si="24"/>
        <v>2.157231337326436</v>
      </c>
      <c r="X92" s="302">
        <f t="shared" si="24"/>
        <v>2.4462055195601584</v>
      </c>
      <c r="Y92" s="302">
        <f t="shared" si="24"/>
        <v>2.7193385874657796</v>
      </c>
      <c r="Z92" s="302">
        <f t="shared" si="24"/>
        <v>3.0162557112443031</v>
      </c>
      <c r="AA92" s="302">
        <f t="shared" si="24"/>
        <v>3.3435012957521097</v>
      </c>
      <c r="AB92" s="302">
        <f t="shared" si="24"/>
        <v>3.6812909119666535</v>
      </c>
      <c r="AC92" s="302">
        <f t="shared" si="24"/>
        <v>4.059737744914564</v>
      </c>
      <c r="AD92" s="302">
        <f t="shared" si="24"/>
        <v>4.4483247399650665</v>
      </c>
      <c r="AE92" s="302">
        <f t="shared" si="24"/>
        <v>4.8561176421531496</v>
      </c>
      <c r="AF92" s="302">
        <f t="shared" si="24"/>
        <v>5.3051216287799843</v>
      </c>
      <c r="AG92" s="302">
        <f t="shared" si="24"/>
        <v>5.7901670693362073</v>
      </c>
    </row>
    <row r="93" spans="1:33" ht="12" x14ac:dyDescent="0.2">
      <c r="E93" s="84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</row>
    <row r="94" spans="1:33" ht="12" x14ac:dyDescent="0.2">
      <c r="E94" s="84"/>
    </row>
    <row r="95" spans="1:33" ht="12" x14ac:dyDescent="0.2">
      <c r="E95" s="84"/>
    </row>
    <row r="96" spans="1:33" ht="12" x14ac:dyDescent="0.2">
      <c r="E96" s="84"/>
    </row>
    <row r="97" spans="1:33" ht="12" x14ac:dyDescent="0.2">
      <c r="E97" s="84"/>
      <c r="I97" s="299" t="str">
        <f>I88</f>
        <v>FY27</v>
      </c>
      <c r="J97" s="299" t="str">
        <f t="shared" ref="J97:AG97" si="25">J88</f>
        <v>FY28</v>
      </c>
      <c r="K97" s="299" t="str">
        <f t="shared" si="25"/>
        <v>FY29</v>
      </c>
      <c r="L97" s="299" t="str">
        <f t="shared" si="25"/>
        <v>FY30</v>
      </c>
      <c r="M97" s="299" t="str">
        <f t="shared" si="25"/>
        <v>FY31</v>
      </c>
      <c r="N97" s="299" t="str">
        <f t="shared" si="25"/>
        <v>FY32</v>
      </c>
      <c r="O97" s="299" t="str">
        <f t="shared" si="25"/>
        <v>FY33</v>
      </c>
      <c r="P97" s="299" t="str">
        <f t="shared" si="25"/>
        <v>FY34</v>
      </c>
      <c r="Q97" s="299" t="str">
        <f t="shared" si="25"/>
        <v>FY35</v>
      </c>
      <c r="R97" s="299" t="str">
        <f t="shared" si="25"/>
        <v>FY36</v>
      </c>
      <c r="S97" s="299" t="str">
        <f t="shared" si="25"/>
        <v>FY37</v>
      </c>
      <c r="T97" s="299" t="str">
        <f t="shared" si="25"/>
        <v>FY38</v>
      </c>
      <c r="U97" s="299" t="str">
        <f t="shared" si="25"/>
        <v>FY39</v>
      </c>
      <c r="V97" s="299" t="str">
        <f t="shared" si="25"/>
        <v>FY40</v>
      </c>
      <c r="W97" s="299" t="str">
        <f t="shared" si="25"/>
        <v>FY41</v>
      </c>
      <c r="X97" s="299" t="str">
        <f t="shared" si="25"/>
        <v>FY42</v>
      </c>
      <c r="Y97" s="299" t="str">
        <f t="shared" si="25"/>
        <v>FY43</v>
      </c>
      <c r="Z97" s="299" t="str">
        <f t="shared" si="25"/>
        <v>FY44</v>
      </c>
      <c r="AA97" s="299" t="str">
        <f t="shared" si="25"/>
        <v>FY45</v>
      </c>
      <c r="AB97" s="299" t="str">
        <f t="shared" si="25"/>
        <v>FY46</v>
      </c>
      <c r="AC97" s="299" t="str">
        <f t="shared" si="25"/>
        <v>FY47</v>
      </c>
      <c r="AD97" s="299" t="str">
        <f t="shared" si="25"/>
        <v>FY48</v>
      </c>
      <c r="AE97" s="299" t="str">
        <f t="shared" si="25"/>
        <v>FY49</v>
      </c>
      <c r="AF97" s="299" t="str">
        <f t="shared" si="25"/>
        <v>FY50</v>
      </c>
      <c r="AG97" s="299" t="str">
        <f t="shared" si="25"/>
        <v>FY51</v>
      </c>
    </row>
    <row r="98" spans="1:33" x14ac:dyDescent="0.2">
      <c r="A98" s="201" t="s">
        <v>238</v>
      </c>
      <c r="B98" s="141"/>
      <c r="C98" s="199" t="s">
        <v>125</v>
      </c>
      <c r="D98" s="193">
        <f>MAX(H98:AG98)</f>
        <v>0</v>
      </c>
      <c r="E98" s="298"/>
      <c r="F98" s="118"/>
      <c r="G98" s="119"/>
      <c r="H98" s="119" t="str">
        <f>A98&amp;" "&amp;LOWER(C98)</f>
        <v>Energy at risk energy at risk (weighted)</v>
      </c>
      <c r="I98" s="119">
        <f>INDEX('Option1 (base case)'!I$14:I$87, MATCH($C98, 'Option1 (base case)'!$C$14:$C$87,0))</f>
        <v>0</v>
      </c>
      <c r="J98" s="119">
        <f>INDEX('Option1 (base case)'!J$14:J$87, MATCH($C98, 'Option1 (base case)'!$C$14:$C$87,0))</f>
        <v>0</v>
      </c>
      <c r="K98" s="119">
        <f>INDEX('Option1 (base case)'!K$14:K$87, MATCH($C98, 'Option1 (base case)'!$C$14:$C$87,0))</f>
        <v>0</v>
      </c>
      <c r="L98" s="119">
        <f>INDEX('Option1 (base case)'!L$14:L$87, MATCH($C98, 'Option1 (base case)'!$C$14:$C$87,0))</f>
        <v>0</v>
      </c>
      <c r="M98" s="119">
        <f>INDEX('Option1 (base case)'!M$14:M$87, MATCH($C98, 'Option1 (base case)'!$C$14:$C$87,0))</f>
        <v>0</v>
      </c>
      <c r="N98" s="119">
        <f>INDEX('Option1 (base case)'!N$14:N$87, MATCH($C98, 'Option1 (base case)'!$C$14:$C$87,0))</f>
        <v>0</v>
      </c>
      <c r="O98" s="119">
        <f>INDEX('Option1 (base case)'!O$14:O$87, MATCH($C98, 'Option1 (base case)'!$C$14:$C$87,0))</f>
        <v>0</v>
      </c>
      <c r="P98" s="119">
        <f>INDEX('Option1 (base case)'!P$14:P$87, MATCH($C98, 'Option1 (base case)'!$C$14:$C$87,0))</f>
        <v>0</v>
      </c>
      <c r="Q98" s="119">
        <f>INDEX('Option1 (base case)'!Q$14:Q$87, MATCH($C98, 'Option1 (base case)'!$C$14:$C$87,0))</f>
        <v>0</v>
      </c>
      <c r="R98" s="119">
        <f>INDEX('Option1 (base case)'!R$14:R$87, MATCH($C98, 'Option1 (base case)'!$C$14:$C$87,0))</f>
        <v>0</v>
      </c>
      <c r="S98" s="119">
        <f>INDEX('Option1 (base case)'!S$14:S$87, MATCH($C98, 'Option1 (base case)'!$C$14:$C$87,0))</f>
        <v>0</v>
      </c>
      <c r="T98" s="119">
        <f>INDEX('Option1 (base case)'!T$14:T$87, MATCH($C98, 'Option1 (base case)'!$C$14:$C$87,0))</f>
        <v>0</v>
      </c>
      <c r="U98" s="119">
        <f>INDEX('Option1 (base case)'!U$14:U$87, MATCH($C98, 'Option1 (base case)'!$C$14:$C$87,0))</f>
        <v>0</v>
      </c>
      <c r="V98" s="119">
        <f>INDEX('Option1 (base case)'!V$14:V$87, MATCH($C98, 'Option1 (base case)'!$C$14:$C$87,0))</f>
        <v>0</v>
      </c>
      <c r="W98" s="119">
        <f>INDEX('Option1 (base case)'!W$14:W$87, MATCH($C98, 'Option1 (base case)'!$C$14:$C$87,0))</f>
        <v>0</v>
      </c>
      <c r="X98" s="119">
        <f>INDEX('Option1 (base case)'!X$14:X$87, MATCH($C98, 'Option1 (base case)'!$C$14:$C$87,0))</f>
        <v>0</v>
      </c>
      <c r="Y98" s="119">
        <f>INDEX('Option1 (base case)'!Y$14:Y$87, MATCH($C98, 'Option1 (base case)'!$C$14:$C$87,0))</f>
        <v>0</v>
      </c>
      <c r="Z98" s="119">
        <f>INDEX('Option1 (base case)'!Z$14:Z$87, MATCH($C98, 'Option1 (base case)'!$C$14:$C$87,0))</f>
        <v>0</v>
      </c>
      <c r="AA98" s="119">
        <f>INDEX('Option1 (base case)'!AA$14:AA$87, MATCH($C98, 'Option1 (base case)'!$C$14:$C$87,0))</f>
        <v>0</v>
      </c>
      <c r="AB98" s="119">
        <f>INDEX('Option1 (base case)'!AB$14:AB$87, MATCH($C98, 'Option1 (base case)'!$C$14:$C$87,0))</f>
        <v>0</v>
      </c>
      <c r="AC98" s="119">
        <f>INDEX('Option1 (base case)'!AC$14:AC$87, MATCH($C98, 'Option1 (base case)'!$C$14:$C$87,0))</f>
        <v>0</v>
      </c>
      <c r="AD98" s="119">
        <f>INDEX('Option1 (base case)'!AD$14:AD$87, MATCH($C98, 'Option1 (base case)'!$C$14:$C$87,0))</f>
        <v>0</v>
      </c>
      <c r="AE98" s="119">
        <f>INDEX('Option1 (base case)'!AE$14:AE$87, MATCH($C98, 'Option1 (base case)'!$C$14:$C$87,0))</f>
        <v>0</v>
      </c>
      <c r="AF98" s="119">
        <f>INDEX('Option1 (base case)'!AF$14:AF$87, MATCH($C98, 'Option1 (base case)'!$C$14:$C$87,0))</f>
        <v>0</v>
      </c>
      <c r="AG98" s="119">
        <f>INDEX('Option1 (base case)'!AG$14:AG$87, MATCH($C98, 'Option1 (base case)'!$C$14:$C$87,0))</f>
        <v>0</v>
      </c>
    </row>
    <row r="99" spans="1:33" x14ac:dyDescent="0.2">
      <c r="A99" s="200" t="str">
        <f>A23</f>
        <v>Option 1 (base case)</v>
      </c>
      <c r="B99" s="141"/>
      <c r="C99" s="200" t="s">
        <v>126</v>
      </c>
      <c r="D99" s="193">
        <f>MAX(H99:AG99)</f>
        <v>0</v>
      </c>
      <c r="E99" s="298"/>
      <c r="H99" s="119" t="str">
        <f>A99&amp;" risk cost"</f>
        <v>Option 1 (base case) risk cost</v>
      </c>
      <c r="I99" s="119">
        <f>INDEX('Option1 (base case)'!I$14:I$87, MATCH($C99, 'Option1 (base case)'!$C$14:$C$87,0))/10^6</f>
        <v>0</v>
      </c>
      <c r="J99" s="119">
        <f>INDEX('Option1 (base case)'!J$14:J$87, MATCH($C99, 'Option1 (base case)'!$C$14:$C$87,0))/10^6</f>
        <v>0</v>
      </c>
      <c r="K99" s="119">
        <f>INDEX('Option1 (base case)'!K$14:K$87, MATCH($C99, 'Option1 (base case)'!$C$14:$C$87,0))/10^6</f>
        <v>0</v>
      </c>
      <c r="L99" s="119">
        <f>INDEX('Option1 (base case)'!L$14:L$87, MATCH($C99, 'Option1 (base case)'!$C$14:$C$87,0))/10^6</f>
        <v>0</v>
      </c>
      <c r="M99" s="119">
        <f>INDEX('Option1 (base case)'!M$14:M$87, MATCH($C99, 'Option1 (base case)'!$C$14:$C$87,0))/10^6</f>
        <v>0</v>
      </c>
      <c r="N99" s="119">
        <f>INDEX('Option1 (base case)'!N$14:N$87, MATCH($C99, 'Option1 (base case)'!$C$14:$C$87,0))/10^6</f>
        <v>0</v>
      </c>
      <c r="O99" s="119">
        <f>INDEX('Option1 (base case)'!O$14:O$87, MATCH($C99, 'Option1 (base case)'!$C$14:$C$87,0))/10^6</f>
        <v>0</v>
      </c>
      <c r="P99" s="119">
        <f>INDEX('Option1 (base case)'!P$14:P$87, MATCH($C99, 'Option1 (base case)'!$C$14:$C$87,0))/10^6</f>
        <v>0</v>
      </c>
      <c r="Q99" s="119">
        <f>INDEX('Option1 (base case)'!Q$14:Q$87, MATCH($C99, 'Option1 (base case)'!$C$14:$C$87,0))/10^6</f>
        <v>0</v>
      </c>
      <c r="R99" s="119">
        <f>INDEX('Option1 (base case)'!R$14:R$87, MATCH($C99, 'Option1 (base case)'!$C$14:$C$87,0))/10^6</f>
        <v>0</v>
      </c>
      <c r="S99" s="119">
        <f>INDEX('Option1 (base case)'!S$14:S$87, MATCH($C99, 'Option1 (base case)'!$C$14:$C$87,0))/10^6</f>
        <v>0</v>
      </c>
      <c r="T99" s="119">
        <f>INDEX('Option1 (base case)'!T$14:T$87, MATCH($C99, 'Option1 (base case)'!$C$14:$C$87,0))/10^6</f>
        <v>0</v>
      </c>
      <c r="U99" s="119">
        <f>INDEX('Option1 (base case)'!U$14:U$87, MATCH($C99, 'Option1 (base case)'!$C$14:$C$87,0))/10^6</f>
        <v>0</v>
      </c>
      <c r="V99" s="119">
        <f>INDEX('Option1 (base case)'!V$14:V$87, MATCH($C99, 'Option1 (base case)'!$C$14:$C$87,0))/10^6</f>
        <v>0</v>
      </c>
      <c r="W99" s="119">
        <f>INDEX('Option1 (base case)'!W$14:W$87, MATCH($C99, 'Option1 (base case)'!$C$14:$C$87,0))/10^6</f>
        <v>0</v>
      </c>
      <c r="X99" s="119">
        <f>INDEX('Option1 (base case)'!X$14:X$87, MATCH($C99, 'Option1 (base case)'!$C$14:$C$87,0))/10^6</f>
        <v>0</v>
      </c>
      <c r="Y99" s="119">
        <f>INDEX('Option1 (base case)'!Y$14:Y$87, MATCH($C99, 'Option1 (base case)'!$C$14:$C$87,0))/10^6</f>
        <v>0</v>
      </c>
      <c r="Z99" s="119">
        <f>INDEX('Option1 (base case)'!Z$14:Z$87, MATCH($C99, 'Option1 (base case)'!$C$14:$C$87,0))/10^6</f>
        <v>0</v>
      </c>
      <c r="AA99" s="119">
        <f>INDEX('Option1 (base case)'!AA$14:AA$87, MATCH($C99, 'Option1 (base case)'!$C$14:$C$87,0))/10^6</f>
        <v>0</v>
      </c>
      <c r="AB99" s="119">
        <f>INDEX('Option1 (base case)'!AB$14:AB$87, MATCH($C99, 'Option1 (base case)'!$C$14:$C$87,0))/10^6</f>
        <v>0</v>
      </c>
      <c r="AC99" s="119">
        <f>INDEX('Option1 (base case)'!AC$14:AC$87, MATCH($C99, 'Option1 (base case)'!$C$14:$C$87,0))/10^6</f>
        <v>0</v>
      </c>
      <c r="AD99" s="119">
        <f>INDEX('Option1 (base case)'!AD$14:AD$87, MATCH($C99, 'Option1 (base case)'!$C$14:$C$87,0))/10^6</f>
        <v>0</v>
      </c>
      <c r="AE99" s="119">
        <f>INDEX('Option1 (base case)'!AE$14:AE$87, MATCH($C99, 'Option1 (base case)'!$C$14:$C$87,0))/10^6</f>
        <v>0</v>
      </c>
      <c r="AF99" s="119">
        <f>INDEX('Option1 (base case)'!AF$14:AF$87, MATCH($C99, 'Option1 (base case)'!$C$14:$C$87,0))/10^6</f>
        <v>0</v>
      </c>
      <c r="AG99" s="119">
        <f>INDEX('Option1 (base case)'!AG$14:AG$87, MATCH($C99, 'Option1 (base case)'!$C$14:$C$87,0))/10^6</f>
        <v>0</v>
      </c>
    </row>
    <row r="100" spans="1:33" ht="12" x14ac:dyDescent="0.2">
      <c r="E100" s="10"/>
    </row>
    <row r="101" spans="1:33" s="300" customFormat="1" ht="12" x14ac:dyDescent="0.2"/>
    <row r="102" spans="1:33" ht="12" x14ac:dyDescent="0.2">
      <c r="E102" s="10"/>
    </row>
    <row r="103" spans="1:33" ht="12" x14ac:dyDescent="0.2">
      <c r="E103" s="10"/>
      <c r="I103" s="300"/>
    </row>
    <row r="104" spans="1:33" ht="12" x14ac:dyDescent="0.2">
      <c r="E104" s="10"/>
      <c r="H104" s="152"/>
    </row>
    <row r="105" spans="1:33" ht="12" x14ac:dyDescent="0.2">
      <c r="E105" s="10"/>
      <c r="H105" s="152"/>
    </row>
    <row r="106" spans="1:33" ht="12" x14ac:dyDescent="0.2">
      <c r="D106" s="193"/>
      <c r="E106" s="10"/>
    </row>
    <row r="107" spans="1:33" ht="12" x14ac:dyDescent="0.2">
      <c r="D107" s="193"/>
      <c r="E107" s="10"/>
    </row>
    <row r="108" spans="1:33" ht="12" x14ac:dyDescent="0.2">
      <c r="D108" s="193"/>
      <c r="E108" s="84"/>
    </row>
    <row r="109" spans="1:33" ht="12" x14ac:dyDescent="0.2">
      <c r="C109" s="124"/>
      <c r="D109" s="193"/>
      <c r="E109" s="193"/>
    </row>
    <row r="110" spans="1:33" ht="12" x14ac:dyDescent="0.2">
      <c r="D110" s="193"/>
      <c r="E110" s="84"/>
    </row>
    <row r="111" spans="1:33" ht="12" x14ac:dyDescent="0.2">
      <c r="D111" s="193"/>
      <c r="E111" s="84"/>
    </row>
    <row r="112" spans="1:33" ht="12" x14ac:dyDescent="0.2">
      <c r="D112" s="193"/>
      <c r="E112" s="84"/>
    </row>
    <row r="113" spans="4:5" ht="12" x14ac:dyDescent="0.2">
      <c r="D113" s="193"/>
      <c r="E113" s="84"/>
    </row>
    <row r="114" spans="4:5" ht="12" x14ac:dyDescent="0.2">
      <c r="D114" s="193"/>
      <c r="E114" s="84"/>
    </row>
    <row r="115" spans="4:5" ht="12" x14ac:dyDescent="0.2">
      <c r="D115" s="193"/>
      <c r="E115" s="84"/>
    </row>
    <row r="116" spans="4:5" ht="12" x14ac:dyDescent="0.2">
      <c r="D116" s="193"/>
      <c r="E116" s="84"/>
    </row>
    <row r="117" spans="4:5" ht="12" x14ac:dyDescent="0.2">
      <c r="D117" s="193"/>
      <c r="E117" s="84"/>
    </row>
    <row r="118" spans="4:5" ht="12" x14ac:dyDescent="0.2">
      <c r="D118" s="193"/>
      <c r="E118" s="84"/>
    </row>
    <row r="119" spans="4:5" ht="12" x14ac:dyDescent="0.2">
      <c r="D119" s="193"/>
      <c r="E119" s="84"/>
    </row>
    <row r="120" spans="4:5" ht="12" x14ac:dyDescent="0.2">
      <c r="D120" s="193"/>
      <c r="E120" s="84"/>
    </row>
    <row r="121" spans="4:5" ht="12" x14ac:dyDescent="0.2">
      <c r="D121" s="193"/>
      <c r="E121" s="84"/>
    </row>
    <row r="122" spans="4:5" ht="12" x14ac:dyDescent="0.2">
      <c r="D122" s="193"/>
      <c r="E122" s="84"/>
    </row>
    <row r="123" spans="4:5" ht="12" x14ac:dyDescent="0.2">
      <c r="D123" s="193"/>
      <c r="E123" s="84"/>
    </row>
    <row r="124" spans="4:5" ht="12" x14ac:dyDescent="0.2">
      <c r="D124" s="193"/>
      <c r="E124" s="84"/>
    </row>
    <row r="125" spans="4:5" ht="12" x14ac:dyDescent="0.2">
      <c r="D125" s="193"/>
      <c r="E125" s="84"/>
    </row>
    <row r="126" spans="4:5" ht="12" x14ac:dyDescent="0.2">
      <c r="D126" s="193"/>
      <c r="E126" s="84"/>
    </row>
    <row r="127" spans="4:5" ht="12" x14ac:dyDescent="0.2">
      <c r="D127" s="193"/>
      <c r="E127" s="84"/>
    </row>
    <row r="128" spans="4:5" ht="12" x14ac:dyDescent="0.2">
      <c r="D128" s="193"/>
      <c r="E128" s="84"/>
    </row>
    <row r="129" spans="4:5" ht="12" x14ac:dyDescent="0.2">
      <c r="D129" s="193"/>
      <c r="E129" s="84"/>
    </row>
    <row r="130" spans="4:5" ht="12" x14ac:dyDescent="0.2">
      <c r="D130" s="193"/>
      <c r="E130" s="84"/>
    </row>
    <row r="131" spans="4:5" ht="12" x14ac:dyDescent="0.2">
      <c r="D131" s="193"/>
      <c r="E131" s="84"/>
    </row>
    <row r="132" spans="4:5" ht="12" x14ac:dyDescent="0.2">
      <c r="D132" s="193"/>
      <c r="E132" s="84"/>
    </row>
    <row r="133" spans="4:5" ht="12" x14ac:dyDescent="0.2">
      <c r="D133" s="193"/>
      <c r="E133" s="84"/>
    </row>
    <row r="134" spans="4:5" ht="12" x14ac:dyDescent="0.2">
      <c r="D134" s="193"/>
      <c r="E134" s="84"/>
    </row>
    <row r="135" spans="4:5" ht="12" x14ac:dyDescent="0.2">
      <c r="D135" s="193"/>
      <c r="E135" s="84"/>
    </row>
    <row r="136" spans="4:5" ht="12" x14ac:dyDescent="0.2">
      <c r="D136" s="193"/>
      <c r="E136" s="84"/>
    </row>
    <row r="137" spans="4:5" ht="12" x14ac:dyDescent="0.2">
      <c r="D137" s="193"/>
      <c r="E137" s="84"/>
    </row>
    <row r="138" spans="4:5" ht="12" x14ac:dyDescent="0.2">
      <c r="E138" s="84"/>
    </row>
    <row r="139" spans="4:5" ht="12" x14ac:dyDescent="0.2">
      <c r="E139" s="84"/>
    </row>
    <row r="140" spans="4:5" ht="12" x14ac:dyDescent="0.2">
      <c r="E140" s="84"/>
    </row>
    <row r="141" spans="4:5" ht="12" x14ac:dyDescent="0.2">
      <c r="E141" s="84"/>
    </row>
    <row r="142" spans="4:5" ht="12" x14ac:dyDescent="0.2">
      <c r="E142" s="84"/>
    </row>
    <row r="143" spans="4:5" ht="12" x14ac:dyDescent="0.2">
      <c r="E143" s="84"/>
    </row>
    <row r="144" spans="4:5" ht="12" x14ac:dyDescent="0.2">
      <c r="E144" s="84"/>
    </row>
    <row r="145" spans="5:5" ht="12" x14ac:dyDescent="0.2">
      <c r="E145" s="84"/>
    </row>
    <row r="146" spans="5:5" ht="12" x14ac:dyDescent="0.2">
      <c r="E146" s="84"/>
    </row>
    <row r="147" spans="5:5" ht="12" x14ac:dyDescent="0.2">
      <c r="E147" s="84"/>
    </row>
    <row r="148" spans="5:5" ht="12" x14ac:dyDescent="0.2">
      <c r="E148" s="84"/>
    </row>
    <row r="149" spans="5:5" ht="12" x14ac:dyDescent="0.2">
      <c r="E149" s="84"/>
    </row>
    <row r="150" spans="5:5" ht="12" x14ac:dyDescent="0.2">
      <c r="E150" s="84"/>
    </row>
    <row r="151" spans="5:5" ht="12" x14ac:dyDescent="0.2">
      <c r="E151" s="84"/>
    </row>
    <row r="152" spans="5:5" ht="12" x14ac:dyDescent="0.2">
      <c r="E152" s="84"/>
    </row>
    <row r="153" spans="5:5" ht="12" x14ac:dyDescent="0.2">
      <c r="E153" s="84"/>
    </row>
    <row r="154" spans="5:5" ht="12" x14ac:dyDescent="0.2">
      <c r="E154" s="84"/>
    </row>
    <row r="155" spans="5:5" ht="12" x14ac:dyDescent="0.2">
      <c r="E155" s="84"/>
    </row>
    <row r="156" spans="5:5" ht="12" x14ac:dyDescent="0.2">
      <c r="E156" s="84"/>
    </row>
    <row r="157" spans="5:5" ht="12" x14ac:dyDescent="0.2">
      <c r="E157" s="84"/>
    </row>
    <row r="158" spans="5:5" ht="12" x14ac:dyDescent="0.2">
      <c r="E158" s="84"/>
    </row>
    <row r="159" spans="5:5" ht="12" x14ac:dyDescent="0.2">
      <c r="E159" s="84"/>
    </row>
    <row r="160" spans="5:5" ht="12" x14ac:dyDescent="0.2">
      <c r="E160" s="84"/>
    </row>
    <row r="161" spans="5:5" ht="12" x14ac:dyDescent="0.2">
      <c r="E161" s="84"/>
    </row>
    <row r="162" spans="5:5" ht="12" x14ac:dyDescent="0.2">
      <c r="E162" s="84"/>
    </row>
    <row r="163" spans="5:5" ht="12" x14ac:dyDescent="0.2">
      <c r="E163" s="84"/>
    </row>
    <row r="164" spans="5:5" ht="12" x14ac:dyDescent="0.2">
      <c r="E164" s="84"/>
    </row>
    <row r="165" spans="5:5" ht="12" x14ac:dyDescent="0.2">
      <c r="E165" s="84"/>
    </row>
    <row r="166" spans="5:5" ht="12" x14ac:dyDescent="0.2">
      <c r="E166" s="84"/>
    </row>
    <row r="167" spans="5:5" ht="12" x14ac:dyDescent="0.2">
      <c r="E167" s="84"/>
    </row>
    <row r="168" spans="5:5" ht="12" x14ac:dyDescent="0.2">
      <c r="E168" s="84"/>
    </row>
    <row r="169" spans="5:5" ht="12" x14ac:dyDescent="0.2">
      <c r="E169" s="84"/>
    </row>
    <row r="170" spans="5:5" ht="12" x14ac:dyDescent="0.2">
      <c r="E170" s="84"/>
    </row>
    <row r="171" spans="5:5" ht="12" x14ac:dyDescent="0.2">
      <c r="E171" s="84"/>
    </row>
    <row r="172" spans="5:5" ht="12" x14ac:dyDescent="0.2">
      <c r="E172" s="84"/>
    </row>
    <row r="173" spans="5:5" ht="12" x14ac:dyDescent="0.2">
      <c r="E173" s="84"/>
    </row>
    <row r="174" spans="5:5" ht="12" x14ac:dyDescent="0.2">
      <c r="E174" s="84"/>
    </row>
    <row r="175" spans="5:5" ht="12" x14ac:dyDescent="0.2">
      <c r="E175" s="84"/>
    </row>
    <row r="176" spans="5:5" ht="12" x14ac:dyDescent="0.2">
      <c r="E176" s="84"/>
    </row>
    <row r="177" spans="5:5" ht="12" x14ac:dyDescent="0.2">
      <c r="E177" s="84"/>
    </row>
    <row r="178" spans="5:5" ht="12" x14ac:dyDescent="0.2">
      <c r="E178" s="84"/>
    </row>
    <row r="179" spans="5:5" ht="12" x14ac:dyDescent="0.2">
      <c r="E179" s="84"/>
    </row>
    <row r="180" spans="5:5" ht="12" x14ac:dyDescent="0.2">
      <c r="E180" s="84"/>
    </row>
    <row r="181" spans="5:5" ht="12" x14ac:dyDescent="0.2">
      <c r="E181" s="84"/>
    </row>
    <row r="182" spans="5:5" ht="12" x14ac:dyDescent="0.2">
      <c r="E182" s="84"/>
    </row>
    <row r="183" spans="5:5" ht="12" x14ac:dyDescent="0.2">
      <c r="E183" s="84"/>
    </row>
    <row r="184" spans="5:5" ht="12" x14ac:dyDescent="0.2">
      <c r="E184" s="84"/>
    </row>
    <row r="185" spans="5:5" ht="12" x14ac:dyDescent="0.2">
      <c r="E185" s="84"/>
    </row>
    <row r="186" spans="5:5" ht="12" x14ac:dyDescent="0.2">
      <c r="E186" s="84"/>
    </row>
    <row r="187" spans="5:5" ht="12" x14ac:dyDescent="0.2">
      <c r="E187" s="84"/>
    </row>
    <row r="188" spans="5:5" ht="12" x14ac:dyDescent="0.2">
      <c r="E188" s="84"/>
    </row>
    <row r="189" spans="5:5" ht="12" x14ac:dyDescent="0.2">
      <c r="E189" s="84"/>
    </row>
    <row r="190" spans="5:5" ht="12" x14ac:dyDescent="0.2">
      <c r="E190" s="84"/>
    </row>
    <row r="191" spans="5:5" ht="12" x14ac:dyDescent="0.2">
      <c r="E191" s="84"/>
    </row>
    <row r="192" spans="5:5" ht="12" x14ac:dyDescent="0.2">
      <c r="E192" s="84"/>
    </row>
    <row r="193" spans="5:5" ht="12" x14ac:dyDescent="0.2">
      <c r="E193" s="84"/>
    </row>
    <row r="194" spans="5:5" ht="12" x14ac:dyDescent="0.2">
      <c r="E194" s="84"/>
    </row>
    <row r="195" spans="5:5" ht="12" x14ac:dyDescent="0.2">
      <c r="E195" s="84"/>
    </row>
    <row r="196" spans="5:5" ht="12" x14ac:dyDescent="0.2">
      <c r="E196" s="84"/>
    </row>
    <row r="197" spans="5:5" ht="12" x14ac:dyDescent="0.2">
      <c r="E197" s="84"/>
    </row>
    <row r="198" spans="5:5" ht="12" x14ac:dyDescent="0.2">
      <c r="E198" s="84"/>
    </row>
    <row r="199" spans="5:5" ht="12" x14ac:dyDescent="0.2">
      <c r="E199" s="84"/>
    </row>
    <row r="200" spans="5:5" ht="12" x14ac:dyDescent="0.2">
      <c r="E200" s="84"/>
    </row>
    <row r="201" spans="5:5" ht="12" x14ac:dyDescent="0.2">
      <c r="E201" s="84"/>
    </row>
    <row r="202" spans="5:5" ht="12" x14ac:dyDescent="0.2">
      <c r="E202" s="84"/>
    </row>
    <row r="203" spans="5:5" ht="12" x14ac:dyDescent="0.2">
      <c r="E203" s="84"/>
    </row>
    <row r="204" spans="5:5" ht="12" x14ac:dyDescent="0.2">
      <c r="E204" s="84"/>
    </row>
    <row r="205" spans="5:5" ht="12" x14ac:dyDescent="0.2">
      <c r="E205" s="84"/>
    </row>
    <row r="206" spans="5:5" ht="12" x14ac:dyDescent="0.2">
      <c r="E206" s="84"/>
    </row>
    <row r="207" spans="5:5" ht="12" x14ac:dyDescent="0.2">
      <c r="E207" s="84"/>
    </row>
    <row r="208" spans="5:5" ht="12" x14ac:dyDescent="0.2">
      <c r="E208" s="84"/>
    </row>
    <row r="209" spans="5:5" ht="12" x14ac:dyDescent="0.2">
      <c r="E209" s="84"/>
    </row>
    <row r="210" spans="5:5" ht="12" x14ac:dyDescent="0.2">
      <c r="E210" s="84"/>
    </row>
    <row r="211" spans="5:5" ht="12" x14ac:dyDescent="0.2">
      <c r="E211" s="84"/>
    </row>
    <row r="212" spans="5:5" ht="12" x14ac:dyDescent="0.2">
      <c r="E212" s="84"/>
    </row>
    <row r="213" spans="5:5" ht="12" x14ac:dyDescent="0.2">
      <c r="E213" s="84"/>
    </row>
    <row r="214" spans="5:5" ht="12" x14ac:dyDescent="0.2">
      <c r="E214" s="84"/>
    </row>
    <row r="215" spans="5:5" ht="12" x14ac:dyDescent="0.2">
      <c r="E215" s="84"/>
    </row>
    <row r="216" spans="5:5" ht="12" x14ac:dyDescent="0.2">
      <c r="E216" s="84"/>
    </row>
    <row r="217" spans="5:5" ht="12" x14ac:dyDescent="0.2">
      <c r="E217" s="84"/>
    </row>
    <row r="218" spans="5:5" ht="12" x14ac:dyDescent="0.2">
      <c r="E218" s="84"/>
    </row>
    <row r="219" spans="5:5" ht="12" x14ac:dyDescent="0.2">
      <c r="E219" s="84"/>
    </row>
    <row r="220" spans="5:5" ht="12" x14ac:dyDescent="0.2">
      <c r="E220" s="84"/>
    </row>
    <row r="221" spans="5:5" ht="12" x14ac:dyDescent="0.2">
      <c r="E221" s="84"/>
    </row>
    <row r="222" spans="5:5" ht="12" x14ac:dyDescent="0.2">
      <c r="E222" s="84"/>
    </row>
    <row r="223" spans="5:5" ht="12" x14ac:dyDescent="0.2">
      <c r="E223" s="84"/>
    </row>
    <row r="224" spans="5:5" ht="12" x14ac:dyDescent="0.2">
      <c r="E224" s="84"/>
    </row>
    <row r="225" spans="5:5" ht="12" x14ac:dyDescent="0.2">
      <c r="E225" s="84"/>
    </row>
    <row r="226" spans="5:5" ht="12" x14ac:dyDescent="0.2">
      <c r="E226" s="84"/>
    </row>
    <row r="227" spans="5:5" ht="12" x14ac:dyDescent="0.2">
      <c r="E227" s="84"/>
    </row>
    <row r="228" spans="5:5" ht="12" x14ac:dyDescent="0.2">
      <c r="E228" s="84"/>
    </row>
    <row r="229" spans="5:5" ht="12" x14ac:dyDescent="0.2">
      <c r="E229" s="84"/>
    </row>
    <row r="230" spans="5:5" ht="12" x14ac:dyDescent="0.2">
      <c r="E230" s="84"/>
    </row>
    <row r="231" spans="5:5" ht="12" x14ac:dyDescent="0.2">
      <c r="E231" s="84"/>
    </row>
    <row r="232" spans="5:5" ht="12" x14ac:dyDescent="0.2">
      <c r="E232" s="84"/>
    </row>
    <row r="233" spans="5:5" ht="12" x14ac:dyDescent="0.2">
      <c r="E233" s="84"/>
    </row>
    <row r="234" spans="5:5" ht="12" x14ac:dyDescent="0.2">
      <c r="E234" s="84"/>
    </row>
    <row r="235" spans="5:5" ht="12" x14ac:dyDescent="0.2">
      <c r="E235" s="84"/>
    </row>
    <row r="236" spans="5:5" ht="12" x14ac:dyDescent="0.2">
      <c r="E236" s="84"/>
    </row>
    <row r="237" spans="5:5" ht="12" x14ac:dyDescent="0.2">
      <c r="E237" s="84"/>
    </row>
    <row r="238" spans="5:5" ht="12" x14ac:dyDescent="0.2">
      <c r="E238" s="84"/>
    </row>
    <row r="239" spans="5:5" ht="12" x14ac:dyDescent="0.2">
      <c r="E239" s="84"/>
    </row>
    <row r="240" spans="5:5" ht="12" x14ac:dyDescent="0.2">
      <c r="E240" s="84"/>
    </row>
    <row r="241" spans="5:5" ht="12" x14ac:dyDescent="0.2">
      <c r="E241" s="84"/>
    </row>
    <row r="242" spans="5:5" ht="12" x14ac:dyDescent="0.2">
      <c r="E242" s="84"/>
    </row>
    <row r="243" spans="5:5" ht="12" x14ac:dyDescent="0.2">
      <c r="E243" s="84"/>
    </row>
    <row r="244" spans="5:5" ht="12" x14ac:dyDescent="0.2">
      <c r="E244" s="84"/>
    </row>
    <row r="245" spans="5:5" ht="12" x14ac:dyDescent="0.2">
      <c r="E245" s="84"/>
    </row>
    <row r="246" spans="5:5" ht="12" x14ac:dyDescent="0.2">
      <c r="E246" s="84"/>
    </row>
    <row r="247" spans="5:5" ht="12" x14ac:dyDescent="0.2">
      <c r="E247" s="84"/>
    </row>
    <row r="248" spans="5:5" ht="12" x14ac:dyDescent="0.2">
      <c r="E248" s="84"/>
    </row>
    <row r="249" spans="5:5" ht="12" x14ac:dyDescent="0.2">
      <c r="E249" s="84"/>
    </row>
    <row r="250" spans="5:5" ht="12" x14ac:dyDescent="0.2">
      <c r="E250" s="84"/>
    </row>
    <row r="251" spans="5:5" ht="12" x14ac:dyDescent="0.2">
      <c r="E251" s="84"/>
    </row>
    <row r="252" spans="5:5" x14ac:dyDescent="0.2"/>
    <row r="253" spans="5:5" x14ac:dyDescent="0.2"/>
    <row r="254" spans="5:5" x14ac:dyDescent="0.2"/>
    <row r="255" spans="5:5" x14ac:dyDescent="0.2"/>
    <row r="256" spans="5:5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</sheetData>
  <pageMargins left="0.25" right="0.25" top="0.75" bottom="0.75" header="0.3" footer="0.3"/>
  <pageSetup paperSize="9" scale="3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23</vt:i4>
      </vt:variant>
    </vt:vector>
  </HeadingPairs>
  <TitlesOfParts>
    <vt:vector size="38" baseType="lpstr">
      <vt:lpstr>Cover</vt:lpstr>
      <vt:lpstr>Summary</vt:lpstr>
      <vt:lpstr>Assumptions</vt:lpstr>
      <vt:lpstr>Option1 (base case)</vt:lpstr>
      <vt:lpstr>Option2</vt:lpstr>
      <vt:lpstr>Option3</vt:lpstr>
      <vt:lpstr>Option4</vt:lpstr>
      <vt:lpstr>Option5</vt:lpstr>
      <vt:lpstr>Consol</vt:lpstr>
      <vt:lpstr>Sensitivity_calcs</vt:lpstr>
      <vt:lpstr>Workings_calcs</vt:lpstr>
      <vt:lpstr>CBRM_data</vt:lpstr>
      <vt:lpstr>Risk_consol</vt:lpstr>
      <vt:lpstr>Misc_calcs</vt:lpstr>
      <vt:lpstr>Data</vt:lpstr>
      <vt:lpstr>bus</vt:lpstr>
      <vt:lpstr>compliance</vt:lpstr>
      <vt:lpstr>conv_2026</vt:lpstr>
      <vt:lpstr>custval_date</vt:lpstr>
      <vt:lpstr>CY_years</vt:lpstr>
      <vt:lpstr>first_year</vt:lpstr>
      <vt:lpstr>hy_dates</vt:lpstr>
      <vt:lpstr>hy_escalation</vt:lpstr>
      <vt:lpstr>input_dollars</vt:lpstr>
      <vt:lpstr>mill_conv</vt:lpstr>
      <vt:lpstr>options</vt:lpstr>
      <vt:lpstr>output_dollars</vt:lpstr>
      <vt:lpstr>preferred</vt:lpstr>
      <vt:lpstr>Assumptions!Print_Area</vt:lpstr>
      <vt:lpstr>proj</vt:lpstr>
      <vt:lpstr>real_disc</vt:lpstr>
      <vt:lpstr>sheets</vt:lpstr>
      <vt:lpstr>start</vt:lpstr>
      <vt:lpstr>start_year</vt:lpstr>
      <vt:lpstr>thous_conv</vt:lpstr>
      <vt:lpstr>vcr_date</vt:lpstr>
      <vt:lpstr>vcr_esc</vt:lpstr>
      <vt:lpstr>years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2024-12-11T01:31:08Z</dcterms:created>
  <dcterms:modified xsi:type="dcterms:W3CDTF">2025-01-27T04:11:28Z</dcterms:modified>
</cp:coreProperties>
</file>